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18F54261-6EF9-904C-9CA6-0F5D72A5D1BE}" xr6:coauthVersionLast="47" xr6:coauthVersionMax="47" xr10:uidLastSave="{00000000-0000-0000-0000-000000000000}"/>
  <bookViews>
    <workbookView xWindow="40" yWindow="2000" windowWidth="33260" windowHeight="16940" xr2:uid="{759FFD32-F896-664F-BA9C-52410B436143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29" i="1" l="1"/>
  <c r="Z1329" i="1"/>
  <c r="AA1329" i="1" s="1"/>
  <c r="T1329" i="1"/>
  <c r="S1329" i="1"/>
  <c r="AC1328" i="1"/>
  <c r="Z1328" i="1"/>
  <c r="AA1328" i="1" s="1"/>
  <c r="T1328" i="1"/>
  <c r="S1328" i="1"/>
  <c r="AC1327" i="1"/>
  <c r="Z1327" i="1"/>
  <c r="AA1327" i="1" s="1"/>
  <c r="T1327" i="1"/>
  <c r="S1327" i="1"/>
  <c r="AC1326" i="1"/>
  <c r="Z1326" i="1"/>
  <c r="AA1326" i="1" s="1"/>
  <c r="T1326" i="1"/>
  <c r="S1326" i="1"/>
  <c r="AC1325" i="1"/>
  <c r="Z1325" i="1"/>
  <c r="AA1325" i="1" s="1"/>
  <c r="T1325" i="1"/>
  <c r="S1325" i="1"/>
  <c r="H163" i="15"/>
  <c r="AC421" i="1"/>
  <c r="Z421" i="1"/>
  <c r="AA421" i="1" s="1"/>
  <c r="T421" i="1"/>
  <c r="S421" i="1"/>
  <c r="AC420" i="1"/>
  <c r="Z420" i="1"/>
  <c r="AA420" i="1" s="1"/>
  <c r="T420" i="1"/>
  <c r="S420" i="1"/>
  <c r="AC419" i="1"/>
  <c r="Z419" i="1"/>
  <c r="AA419" i="1" s="1"/>
  <c r="T419" i="1"/>
  <c r="S419" i="1"/>
  <c r="AC418" i="1"/>
  <c r="Z418" i="1"/>
  <c r="AA418" i="1" s="1"/>
  <c r="T418" i="1"/>
  <c r="S418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28" i="1"/>
  <c r="T1784" i="1"/>
  <c r="T1783" i="1"/>
  <c r="T1782" i="1"/>
  <c r="T1781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2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26" i="1"/>
  <c r="T1733" i="1"/>
  <c r="T1732" i="1"/>
  <c r="T25" i="1"/>
  <c r="T24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23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22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21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5" i="1"/>
  <c r="T1354" i="1"/>
  <c r="T20" i="1"/>
  <c r="T19" i="1"/>
  <c r="T18" i="1"/>
  <c r="T17" i="1"/>
  <c r="T16" i="1"/>
  <c r="T15" i="1"/>
  <c r="T14" i="1"/>
  <c r="T13" i="1"/>
  <c r="T12" i="1"/>
  <c r="T11" i="1"/>
  <c r="T1348" i="1"/>
  <c r="T1346" i="1"/>
  <c r="T134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3" i="1"/>
  <c r="T1252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8" i="1"/>
  <c r="T1217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7" i="1"/>
  <c r="T566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7" i="1"/>
  <c r="T426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2" i="1"/>
  <c r="T151" i="1"/>
  <c r="T150" i="1"/>
  <c r="T149" i="1"/>
  <c r="T148" i="1"/>
  <c r="T147" i="1"/>
  <c r="T146" i="1"/>
  <c r="T145" i="1"/>
  <c r="T10" i="1"/>
  <c r="T9" i="1"/>
  <c r="T8" i="1"/>
  <c r="T7" i="1"/>
  <c r="T6" i="1"/>
  <c r="T5" i="1"/>
  <c r="T4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29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28" i="1"/>
  <c r="Z28" i="1"/>
  <c r="AA28" i="1" s="1"/>
  <c r="AC1784" i="1"/>
  <c r="Z1784" i="1"/>
  <c r="AA1784" i="1" s="1"/>
  <c r="AC1783" i="1"/>
  <c r="Z1783" i="1"/>
  <c r="AA1783" i="1" s="1"/>
  <c r="AC1782" i="1"/>
  <c r="AA1782" i="1"/>
  <c r="Z1782" i="1"/>
  <c r="AC1781" i="1"/>
  <c r="AA1781" i="1"/>
  <c r="Z1781" i="1"/>
  <c r="Z1780" i="1"/>
  <c r="AA1780" i="1" s="1"/>
  <c r="AC1779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2" i="1"/>
  <c r="Z1762" i="1"/>
  <c r="AA1762" i="1" s="1"/>
  <c r="AF1762" i="1" s="1"/>
  <c r="AC1760" i="1"/>
  <c r="Z1760" i="1"/>
  <c r="AA1760" i="1" s="1"/>
  <c r="AC1759" i="1"/>
  <c r="Z1759" i="1"/>
  <c r="AA1759" i="1" s="1"/>
  <c r="AC1758" i="1"/>
  <c r="Z1758" i="1"/>
  <c r="AA1758" i="1" s="1"/>
  <c r="AC1757" i="1"/>
  <c r="Z1757" i="1"/>
  <c r="AA1757" i="1" s="1"/>
  <c r="AC1755" i="1"/>
  <c r="Z1755" i="1"/>
  <c r="AA1755" i="1" s="1"/>
  <c r="AC1754" i="1"/>
  <c r="Z1754" i="1"/>
  <c r="AA1754" i="1" s="1"/>
  <c r="AF1754" i="1" s="1"/>
  <c r="AC1752" i="1"/>
  <c r="Z1752" i="1"/>
  <c r="AA1752" i="1" s="1"/>
  <c r="AC1750" i="1"/>
  <c r="Z1750" i="1"/>
  <c r="AA1750" i="1" s="1"/>
  <c r="AC1747" i="1"/>
  <c r="Z1747" i="1"/>
  <c r="AA1747" i="1" s="1"/>
  <c r="AC27" i="1"/>
  <c r="Z27" i="1"/>
  <c r="AA27" i="1" s="1"/>
  <c r="AF27" i="1" s="1"/>
  <c r="AC1746" i="1"/>
  <c r="Z1746" i="1"/>
  <c r="AA1746" i="1" s="1"/>
  <c r="AC1745" i="1"/>
  <c r="Z1745" i="1"/>
  <c r="AA1745" i="1" s="1"/>
  <c r="AC1744" i="1"/>
  <c r="Z1744" i="1"/>
  <c r="AA1744" i="1" s="1"/>
  <c r="AC1743" i="1"/>
  <c r="AA1743" i="1"/>
  <c r="Z1743" i="1"/>
  <c r="AC1742" i="1"/>
  <c r="Z1742" i="1"/>
  <c r="AA1742" i="1" s="1"/>
  <c r="AC1741" i="1"/>
  <c r="Z1741" i="1"/>
  <c r="AA1741" i="1" s="1"/>
  <c r="AC1739" i="1"/>
  <c r="Z1739" i="1"/>
  <c r="AA1739" i="1" s="1"/>
  <c r="AC1738" i="1"/>
  <c r="Z1738" i="1"/>
  <c r="AA1738" i="1" s="1"/>
  <c r="AC1737" i="1"/>
  <c r="Z1737" i="1"/>
  <c r="AA1737" i="1" s="1"/>
  <c r="AF1737" i="1" s="1"/>
  <c r="AC1736" i="1"/>
  <c r="Z1736" i="1"/>
  <c r="AA1736" i="1" s="1"/>
  <c r="AC1735" i="1"/>
  <c r="Z1735" i="1"/>
  <c r="AA1735" i="1" s="1"/>
  <c r="AC26" i="1"/>
  <c r="Z26" i="1"/>
  <c r="AA26" i="1" s="1"/>
  <c r="AC1733" i="1"/>
  <c r="Z1733" i="1"/>
  <c r="AA1733" i="1" s="1"/>
  <c r="AC1732" i="1"/>
  <c r="Z1732" i="1"/>
  <c r="AA1732" i="1" s="1"/>
  <c r="AC25" i="1"/>
  <c r="Z25" i="1"/>
  <c r="AA25" i="1" s="1"/>
  <c r="AC24" i="1"/>
  <c r="Z24" i="1"/>
  <c r="AA24" i="1" s="1"/>
  <c r="AC1731" i="1"/>
  <c r="Z1731" i="1"/>
  <c r="AA1731" i="1" s="1"/>
  <c r="AC1729" i="1"/>
  <c r="Z1729" i="1"/>
  <c r="AA1729" i="1" s="1"/>
  <c r="AC1728" i="1"/>
  <c r="Z1728" i="1"/>
  <c r="AA1728" i="1" s="1"/>
  <c r="AC1727" i="1"/>
  <c r="Z1727" i="1"/>
  <c r="AA1727" i="1" s="1"/>
  <c r="AC1726" i="1"/>
  <c r="Z1726" i="1"/>
  <c r="AA1726" i="1" s="1"/>
  <c r="AC1725" i="1"/>
  <c r="Z1725" i="1"/>
  <c r="AA1725" i="1" s="1"/>
  <c r="AF1725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C1719" i="1"/>
  <c r="Z1719" i="1"/>
  <c r="AA1719" i="1" s="1"/>
  <c r="AC1718" i="1"/>
  <c r="Z1718" i="1"/>
  <c r="AA1718" i="1" s="1"/>
  <c r="AC1717" i="1"/>
  <c r="Z1717" i="1"/>
  <c r="AA1717" i="1" s="1"/>
  <c r="AF1717" i="1" s="1"/>
  <c r="AC1716" i="1"/>
  <c r="Z1716" i="1"/>
  <c r="AA1716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10" i="1"/>
  <c r="Z1710" i="1"/>
  <c r="AA1710" i="1" s="1"/>
  <c r="AC1709" i="1"/>
  <c r="Z1709" i="1"/>
  <c r="AA1709" i="1" s="1"/>
  <c r="AC1708" i="1"/>
  <c r="Z1708" i="1"/>
  <c r="AA1708" i="1" s="1"/>
  <c r="AC1707" i="1"/>
  <c r="AA1707" i="1"/>
  <c r="Z1707" i="1"/>
  <c r="AC1706" i="1"/>
  <c r="Z1706" i="1"/>
  <c r="AA1706" i="1" s="1"/>
  <c r="AC1705" i="1"/>
  <c r="Z1705" i="1"/>
  <c r="AA1705" i="1" s="1"/>
  <c r="AC1704" i="1"/>
  <c r="AA1704" i="1"/>
  <c r="Z1704" i="1"/>
  <c r="AC1697" i="1"/>
  <c r="Z1697" i="1"/>
  <c r="AA1697" i="1" s="1"/>
  <c r="AC1696" i="1"/>
  <c r="Z1696" i="1"/>
  <c r="AA1696" i="1" s="1"/>
  <c r="AC1692" i="1"/>
  <c r="Z1692" i="1"/>
  <c r="AA1692" i="1" s="1"/>
  <c r="AC1691" i="1"/>
  <c r="Z1691" i="1"/>
  <c r="AA1691" i="1" s="1"/>
  <c r="AC1690" i="1"/>
  <c r="Z1690" i="1"/>
  <c r="AA1690" i="1" s="1"/>
  <c r="AC1689" i="1"/>
  <c r="Z1689" i="1"/>
  <c r="AA1689" i="1" s="1"/>
  <c r="AC1688" i="1"/>
  <c r="Z1688" i="1"/>
  <c r="AA1688" i="1" s="1"/>
  <c r="AC1687" i="1"/>
  <c r="Z1687" i="1"/>
  <c r="AA1687" i="1" s="1"/>
  <c r="AC1686" i="1"/>
  <c r="Z1686" i="1"/>
  <c r="AA1686" i="1" s="1"/>
  <c r="AC1685" i="1"/>
  <c r="AA1685" i="1"/>
  <c r="Z1685" i="1"/>
  <c r="AC1684" i="1"/>
  <c r="AA1684" i="1"/>
  <c r="Z1684" i="1"/>
  <c r="AC1683" i="1"/>
  <c r="AA1683" i="1"/>
  <c r="Z1683" i="1"/>
  <c r="AC1682" i="1"/>
  <c r="Z1682" i="1"/>
  <c r="AA1682" i="1" s="1"/>
  <c r="AC1680" i="1"/>
  <c r="Z1680" i="1"/>
  <c r="AA1680" i="1" s="1"/>
  <c r="AC1679" i="1"/>
  <c r="Z1679" i="1"/>
  <c r="AA1679" i="1" s="1"/>
  <c r="AC1678" i="1"/>
  <c r="Z1678" i="1"/>
  <c r="AA1678" i="1" s="1"/>
  <c r="AC1677" i="1"/>
  <c r="Z1677" i="1"/>
  <c r="AA1677" i="1" s="1"/>
  <c r="AC1676" i="1"/>
  <c r="Z1676" i="1"/>
  <c r="AA1676" i="1" s="1"/>
  <c r="AC1675" i="1"/>
  <c r="Z1675" i="1"/>
  <c r="AA1675" i="1" s="1"/>
  <c r="AC1674" i="1"/>
  <c r="Z1674" i="1"/>
  <c r="AA1674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6" i="1"/>
  <c r="Z1666" i="1"/>
  <c r="AA1666" i="1" s="1"/>
  <c r="AC1665" i="1"/>
  <c r="Z1665" i="1"/>
  <c r="AA1665" i="1" s="1"/>
  <c r="AC1664" i="1"/>
  <c r="Z1664" i="1"/>
  <c r="AA1664" i="1" s="1"/>
  <c r="AC1663" i="1"/>
  <c r="Z1663" i="1"/>
  <c r="AA1663" i="1" s="1"/>
  <c r="AC1661" i="1"/>
  <c r="Z1661" i="1"/>
  <c r="AA1661" i="1" s="1"/>
  <c r="AC1660" i="1"/>
  <c r="Z1660" i="1"/>
  <c r="AA1660" i="1" s="1"/>
  <c r="AC1659" i="1"/>
  <c r="Z1659" i="1"/>
  <c r="AA1659" i="1" s="1"/>
  <c r="AC1657" i="1"/>
  <c r="Z1657" i="1"/>
  <c r="AA1657" i="1" s="1"/>
  <c r="AC1656" i="1"/>
  <c r="Z1656" i="1"/>
  <c r="AA1656" i="1" s="1"/>
  <c r="AC1655" i="1"/>
  <c r="Z1655" i="1"/>
  <c r="AA1655" i="1" s="1"/>
  <c r="AC1653" i="1"/>
  <c r="Z1653" i="1"/>
  <c r="AA1653" i="1" s="1"/>
  <c r="AC1652" i="1"/>
  <c r="Z1652" i="1"/>
  <c r="AA1652" i="1" s="1"/>
  <c r="AC1650" i="1"/>
  <c r="Z1650" i="1"/>
  <c r="AA1650" i="1" s="1"/>
  <c r="AC1649" i="1"/>
  <c r="Z1649" i="1"/>
  <c r="AA1649" i="1" s="1"/>
  <c r="AC1648" i="1"/>
  <c r="Z1648" i="1"/>
  <c r="AA1648" i="1" s="1"/>
  <c r="AC1647" i="1"/>
  <c r="Z1647" i="1"/>
  <c r="AA1647" i="1" s="1"/>
  <c r="AC1644" i="1"/>
  <c r="Z1644" i="1"/>
  <c r="AA1644" i="1" s="1"/>
  <c r="AC1643" i="1"/>
  <c r="Z1643" i="1"/>
  <c r="AA1643" i="1" s="1"/>
  <c r="AC1642" i="1"/>
  <c r="Z1642" i="1"/>
  <c r="AA1642" i="1" s="1"/>
  <c r="AF1642" i="1" s="1"/>
  <c r="AC1641" i="1"/>
  <c r="Z1641" i="1"/>
  <c r="AA1641" i="1" s="1"/>
  <c r="AC1640" i="1"/>
  <c r="Z1640" i="1"/>
  <c r="AA1640" i="1" s="1"/>
  <c r="AF1640" i="1" s="1"/>
  <c r="AC1639" i="1"/>
  <c r="Z1639" i="1"/>
  <c r="AA1639" i="1" s="1"/>
  <c r="AC1638" i="1"/>
  <c r="Z1638" i="1"/>
  <c r="AA1638" i="1" s="1"/>
  <c r="AC1637" i="1"/>
  <c r="Z1637" i="1"/>
  <c r="AA1637" i="1" s="1"/>
  <c r="AC1636" i="1"/>
  <c r="Z1636" i="1"/>
  <c r="AA1636" i="1" s="1"/>
  <c r="AF1636" i="1" s="1"/>
  <c r="AC1635" i="1"/>
  <c r="Z1635" i="1"/>
  <c r="AA1635" i="1" s="1"/>
  <c r="AC1634" i="1"/>
  <c r="Z1634" i="1"/>
  <c r="AA1634" i="1" s="1"/>
  <c r="AC1633" i="1"/>
  <c r="Z1633" i="1"/>
  <c r="AA1633" i="1" s="1"/>
  <c r="AC1632" i="1"/>
  <c r="Z1632" i="1"/>
  <c r="AA1632" i="1" s="1"/>
  <c r="AC1631" i="1"/>
  <c r="Z1631" i="1"/>
  <c r="AA1631" i="1" s="1"/>
  <c r="AC1629" i="1"/>
  <c r="Z1629" i="1"/>
  <c r="AA1629" i="1" s="1"/>
  <c r="AC1628" i="1"/>
  <c r="Z1628" i="1"/>
  <c r="AA1628" i="1" s="1"/>
  <c r="AC1627" i="1"/>
  <c r="Z1627" i="1"/>
  <c r="AA1627" i="1" s="1"/>
  <c r="AF1627" i="1" s="1"/>
  <c r="AC1626" i="1"/>
  <c r="Z1626" i="1"/>
  <c r="AA1626" i="1" s="1"/>
  <c r="AF1626" i="1" s="1"/>
  <c r="AC1625" i="1"/>
  <c r="Z1625" i="1"/>
  <c r="AA1625" i="1" s="1"/>
  <c r="AC1624" i="1"/>
  <c r="Z1624" i="1"/>
  <c r="AA1624" i="1" s="1"/>
  <c r="AC1623" i="1"/>
  <c r="Z1623" i="1"/>
  <c r="AA1623" i="1" s="1"/>
  <c r="AC1622" i="1"/>
  <c r="Z1622" i="1"/>
  <c r="AA1622" i="1" s="1"/>
  <c r="AC1621" i="1"/>
  <c r="Z1621" i="1"/>
  <c r="AA1621" i="1" s="1"/>
  <c r="AC1619" i="1"/>
  <c r="Z1619" i="1"/>
  <c r="AA1619" i="1" s="1"/>
  <c r="AC1618" i="1"/>
  <c r="Z1618" i="1"/>
  <c r="AA1618" i="1" s="1"/>
  <c r="AC1617" i="1"/>
  <c r="Z1617" i="1"/>
  <c r="AA1617" i="1" s="1"/>
  <c r="AC1615" i="1"/>
  <c r="Z1615" i="1"/>
  <c r="AA1615" i="1" s="1"/>
  <c r="AC1613" i="1"/>
  <c r="Z1613" i="1"/>
  <c r="AA1613" i="1" s="1"/>
  <c r="AC1612" i="1"/>
  <c r="Z1612" i="1"/>
  <c r="AA1612" i="1" s="1"/>
  <c r="AC1611" i="1"/>
  <c r="Z1611" i="1"/>
  <c r="AA1611" i="1" s="1"/>
  <c r="AC1610" i="1"/>
  <c r="Z1610" i="1"/>
  <c r="AA1610" i="1" s="1"/>
  <c r="AC1609" i="1"/>
  <c r="Z1609" i="1"/>
  <c r="AA1609" i="1" s="1"/>
  <c r="AC1606" i="1"/>
  <c r="Z1606" i="1"/>
  <c r="AA1606" i="1" s="1"/>
  <c r="AC1605" i="1"/>
  <c r="Z1605" i="1"/>
  <c r="AA1605" i="1" s="1"/>
  <c r="AC1603" i="1"/>
  <c r="Z1603" i="1"/>
  <c r="AA1603" i="1" s="1"/>
  <c r="AC1602" i="1"/>
  <c r="Z1602" i="1"/>
  <c r="AA1602" i="1" s="1"/>
  <c r="AC23" i="1"/>
  <c r="Z23" i="1"/>
  <c r="AA23" i="1" s="1"/>
  <c r="AC1601" i="1"/>
  <c r="Z1601" i="1"/>
  <c r="AA1601" i="1" s="1"/>
  <c r="AC1599" i="1"/>
  <c r="Z1599" i="1"/>
  <c r="AA1599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4" i="1"/>
  <c r="Z1594" i="1"/>
  <c r="AA1594" i="1" s="1"/>
  <c r="AC1593" i="1"/>
  <c r="Z1593" i="1"/>
  <c r="AA1593" i="1" s="1"/>
  <c r="AC1592" i="1"/>
  <c r="Z1592" i="1"/>
  <c r="AA1592" i="1" s="1"/>
  <c r="AC1588" i="1"/>
  <c r="Z1588" i="1"/>
  <c r="AA1588" i="1" s="1"/>
  <c r="AC1587" i="1"/>
  <c r="Z1587" i="1"/>
  <c r="AA1587" i="1" s="1"/>
  <c r="AC1586" i="1"/>
  <c r="Z1586" i="1"/>
  <c r="AA1586" i="1" s="1"/>
  <c r="AC1585" i="1"/>
  <c r="Z1585" i="1"/>
  <c r="AA1585" i="1" s="1"/>
  <c r="AC1584" i="1"/>
  <c r="Z1584" i="1"/>
  <c r="AA1584" i="1" s="1"/>
  <c r="AC1583" i="1"/>
  <c r="Z1583" i="1"/>
  <c r="AA1583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69" i="1"/>
  <c r="Z1569" i="1"/>
  <c r="AA1569" i="1" s="1"/>
  <c r="AC1567" i="1"/>
  <c r="Z1567" i="1"/>
  <c r="AA1567" i="1" s="1"/>
  <c r="AF1567" i="1" s="1"/>
  <c r="AC1565" i="1"/>
  <c r="Z1565" i="1"/>
  <c r="AA1565" i="1" s="1"/>
  <c r="AC1564" i="1"/>
  <c r="Z1564" i="1"/>
  <c r="AA1564" i="1" s="1"/>
  <c r="AF1564" i="1" s="1"/>
  <c r="AC1563" i="1"/>
  <c r="Z1563" i="1"/>
  <c r="AA1563" i="1" s="1"/>
  <c r="AC1562" i="1"/>
  <c r="Z1562" i="1"/>
  <c r="AA1562" i="1" s="1"/>
  <c r="AC1561" i="1"/>
  <c r="Z1561" i="1"/>
  <c r="AA1561" i="1" s="1"/>
  <c r="AC1560" i="1"/>
  <c r="Z1560" i="1"/>
  <c r="AA1560" i="1" s="1"/>
  <c r="AC1559" i="1"/>
  <c r="Z1559" i="1"/>
  <c r="AA1559" i="1" s="1"/>
  <c r="AC1557" i="1"/>
  <c r="Z1557" i="1"/>
  <c r="AA1557" i="1" s="1"/>
  <c r="AC1556" i="1"/>
  <c r="Z1556" i="1"/>
  <c r="AA1556" i="1" s="1"/>
  <c r="AF1556" i="1" s="1"/>
  <c r="AC1555" i="1"/>
  <c r="Z1555" i="1"/>
  <c r="AA1555" i="1" s="1"/>
  <c r="AC1554" i="1"/>
  <c r="Z1554" i="1"/>
  <c r="AA1554" i="1" s="1"/>
  <c r="AC1553" i="1"/>
  <c r="Z1553" i="1"/>
  <c r="AA1553" i="1" s="1"/>
  <c r="AC1552" i="1"/>
  <c r="Z1552" i="1"/>
  <c r="AA1552" i="1" s="1"/>
  <c r="AC1551" i="1"/>
  <c r="Z1551" i="1"/>
  <c r="AA1551" i="1" s="1"/>
  <c r="AC1550" i="1"/>
  <c r="Z1550" i="1"/>
  <c r="AA1550" i="1" s="1"/>
  <c r="AC1549" i="1"/>
  <c r="Z1549" i="1"/>
  <c r="AA1549" i="1" s="1"/>
  <c r="AC1548" i="1"/>
  <c r="Z1548" i="1"/>
  <c r="AA1548" i="1" s="1"/>
  <c r="AC1546" i="1"/>
  <c r="Z1546" i="1"/>
  <c r="AA1546" i="1" s="1"/>
  <c r="AC1544" i="1"/>
  <c r="Z1544" i="1"/>
  <c r="AA1544" i="1" s="1"/>
  <c r="AF1544" i="1" s="1"/>
  <c r="AC1543" i="1"/>
  <c r="Z1543" i="1"/>
  <c r="AA1543" i="1" s="1"/>
  <c r="AC1542" i="1"/>
  <c r="Z1542" i="1"/>
  <c r="AA1542" i="1" s="1"/>
  <c r="Z1540" i="1"/>
  <c r="AA1540" i="1" s="1"/>
  <c r="AC1539" i="1"/>
  <c r="Z1539" i="1"/>
  <c r="AA1539" i="1" s="1"/>
  <c r="AC1538" i="1"/>
  <c r="Z1538" i="1"/>
  <c r="AA1538" i="1" s="1"/>
  <c r="AC1537" i="1"/>
  <c r="Z1537" i="1"/>
  <c r="AA1537" i="1" s="1"/>
  <c r="AC1536" i="1"/>
  <c r="Z1536" i="1"/>
  <c r="AA1536" i="1" s="1"/>
  <c r="AC1535" i="1"/>
  <c r="Z1535" i="1"/>
  <c r="AA1535" i="1" s="1"/>
  <c r="AC1534" i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22" i="1"/>
  <c r="Z22" i="1"/>
  <c r="AA22" i="1" s="1"/>
  <c r="AC1525" i="1"/>
  <c r="Z1525" i="1"/>
  <c r="AA1525" i="1" s="1"/>
  <c r="AC1524" i="1"/>
  <c r="AA1524" i="1"/>
  <c r="Z1524" i="1"/>
  <c r="AC1523" i="1"/>
  <c r="Z1523" i="1"/>
  <c r="AA1523" i="1" s="1"/>
  <c r="AC1519" i="1"/>
  <c r="Z1519" i="1"/>
  <c r="AA1519" i="1" s="1"/>
  <c r="AC1517" i="1"/>
  <c r="Z1517" i="1"/>
  <c r="AA1517" i="1" s="1"/>
  <c r="AF1517" i="1" s="1"/>
  <c r="AC1516" i="1"/>
  <c r="Z1516" i="1"/>
  <c r="AA1516" i="1" s="1"/>
  <c r="AC1515" i="1"/>
  <c r="Z1515" i="1"/>
  <c r="AA1515" i="1" s="1"/>
  <c r="AC1514" i="1"/>
  <c r="Z1514" i="1"/>
  <c r="AA1514" i="1" s="1"/>
  <c r="AC1512" i="1"/>
  <c r="Z1512" i="1"/>
  <c r="AA1512" i="1" s="1"/>
  <c r="AF1512" i="1" s="1"/>
  <c r="AG1512" i="1" s="1"/>
  <c r="AC1511" i="1"/>
  <c r="Z1511" i="1"/>
  <c r="AA1511" i="1" s="1"/>
  <c r="AC1510" i="1"/>
  <c r="Z1510" i="1"/>
  <c r="AA1510" i="1" s="1"/>
  <c r="AC1509" i="1"/>
  <c r="Z1509" i="1"/>
  <c r="AA1509" i="1" s="1"/>
  <c r="AC1508" i="1"/>
  <c r="Z1508" i="1"/>
  <c r="AA1508" i="1" s="1"/>
  <c r="AC1506" i="1"/>
  <c r="Z1506" i="1"/>
  <c r="AA1506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8" i="1"/>
  <c r="Z1498" i="1"/>
  <c r="AA1498" i="1" s="1"/>
  <c r="AC1497" i="1"/>
  <c r="Z1497" i="1"/>
  <c r="AA1497" i="1" s="1"/>
  <c r="AF1497" i="1" s="1"/>
  <c r="AC1496" i="1"/>
  <c r="Z1496" i="1"/>
  <c r="AA1496" i="1" s="1"/>
  <c r="AC1494" i="1"/>
  <c r="Z1494" i="1"/>
  <c r="AA1494" i="1" s="1"/>
  <c r="AF1494" i="1" s="1"/>
  <c r="AC1493" i="1"/>
  <c r="Z1493" i="1"/>
  <c r="AA1493" i="1" s="1"/>
  <c r="AC1492" i="1"/>
  <c r="Z1492" i="1"/>
  <c r="AA1492" i="1" s="1"/>
  <c r="AC21" i="1"/>
  <c r="Z21" i="1"/>
  <c r="AA21" i="1" s="1"/>
  <c r="AC1491" i="1"/>
  <c r="Z1491" i="1"/>
  <c r="AA1491" i="1" s="1"/>
  <c r="AF1491" i="1" s="1"/>
  <c r="AC1490" i="1"/>
  <c r="Z1490" i="1"/>
  <c r="AA1490" i="1" s="1"/>
  <c r="AC1489" i="1"/>
  <c r="Z1489" i="1"/>
  <c r="AA1489" i="1" s="1"/>
  <c r="AF1489" i="1" s="1"/>
  <c r="AC1488" i="1"/>
  <c r="Z1488" i="1"/>
  <c r="AA1488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F1482" i="1" s="1"/>
  <c r="AG1482" i="1" s="1"/>
  <c r="AC1481" i="1"/>
  <c r="Z1481" i="1"/>
  <c r="AA1481" i="1" s="1"/>
  <c r="AC1480" i="1"/>
  <c r="Z1480" i="1"/>
  <c r="AA1480" i="1" s="1"/>
  <c r="AC1479" i="1"/>
  <c r="Z1479" i="1"/>
  <c r="AA1479" i="1" s="1"/>
  <c r="AC1477" i="1"/>
  <c r="Z1477" i="1"/>
  <c r="AA1477" i="1" s="1"/>
  <c r="AC1475" i="1"/>
  <c r="Z1475" i="1"/>
  <c r="AA1475" i="1" s="1"/>
  <c r="AC1474" i="1"/>
  <c r="Z1474" i="1"/>
  <c r="AA1474" i="1" s="1"/>
  <c r="AF1474" i="1" s="1"/>
  <c r="AC1473" i="1"/>
  <c r="Z1473" i="1"/>
  <c r="AA1473" i="1" s="1"/>
  <c r="AC1472" i="1"/>
  <c r="Z1472" i="1"/>
  <c r="AA1472" i="1" s="1"/>
  <c r="AC1471" i="1"/>
  <c r="Z1471" i="1"/>
  <c r="AA1471" i="1" s="1"/>
  <c r="AC1470" i="1"/>
  <c r="Z1470" i="1"/>
  <c r="AA1470" i="1" s="1"/>
  <c r="AC1469" i="1"/>
  <c r="Z1469" i="1"/>
  <c r="AA1469" i="1" s="1"/>
  <c r="AC1468" i="1"/>
  <c r="Z1468" i="1"/>
  <c r="AA1468" i="1" s="1"/>
  <c r="AC1467" i="1"/>
  <c r="Z1467" i="1"/>
  <c r="AA1467" i="1" s="1"/>
  <c r="AF1467" i="1" s="1"/>
  <c r="AG1467" i="1" s="1"/>
  <c r="AC1466" i="1"/>
  <c r="Z1466" i="1"/>
  <c r="AA1466" i="1" s="1"/>
  <c r="AC1465" i="1"/>
  <c r="Z1465" i="1"/>
  <c r="AA1465" i="1" s="1"/>
  <c r="AC1463" i="1"/>
  <c r="Z1463" i="1"/>
  <c r="AA1463" i="1" s="1"/>
  <c r="AF1463" i="1" s="1"/>
  <c r="AC1462" i="1"/>
  <c r="Z1462" i="1"/>
  <c r="AA1462" i="1" s="1"/>
  <c r="AC1461" i="1"/>
  <c r="Z1461" i="1"/>
  <c r="AA1461" i="1" s="1"/>
  <c r="AF1461" i="1" s="1"/>
  <c r="AC1460" i="1"/>
  <c r="Z1460" i="1"/>
  <c r="AA1460" i="1" s="1"/>
  <c r="AC1459" i="1"/>
  <c r="Z1459" i="1"/>
  <c r="AA1459" i="1" s="1"/>
  <c r="AC1457" i="1"/>
  <c r="Z1457" i="1"/>
  <c r="AA1457" i="1" s="1"/>
  <c r="AF1457" i="1" s="1"/>
  <c r="AC1454" i="1"/>
  <c r="Z1454" i="1"/>
  <c r="AA1454" i="1" s="1"/>
  <c r="AC1453" i="1"/>
  <c r="Z1453" i="1"/>
  <c r="AA1453" i="1" s="1"/>
  <c r="AC1452" i="1"/>
  <c r="Z1452" i="1"/>
  <c r="AA1452" i="1" s="1"/>
  <c r="AC1451" i="1"/>
  <c r="Z1451" i="1"/>
  <c r="AA1451" i="1" s="1"/>
  <c r="AF1451" i="1" s="1"/>
  <c r="AC1450" i="1"/>
  <c r="Z1450" i="1"/>
  <c r="AA1450" i="1" s="1"/>
  <c r="AF1450" i="1" s="1"/>
  <c r="AC1447" i="1"/>
  <c r="Z1447" i="1"/>
  <c r="AA1447" i="1" s="1"/>
  <c r="AF1447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C1442" i="1"/>
  <c r="Z1442" i="1"/>
  <c r="AA1442" i="1" s="1"/>
  <c r="AC1441" i="1"/>
  <c r="Z1441" i="1"/>
  <c r="AA1441" i="1" s="1"/>
  <c r="AC1440" i="1"/>
  <c r="Z1440" i="1"/>
  <c r="AA1440" i="1" s="1"/>
  <c r="AC1439" i="1"/>
  <c r="Z1439" i="1"/>
  <c r="AA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F1434" i="1" s="1"/>
  <c r="AC1433" i="1"/>
  <c r="Z1433" i="1"/>
  <c r="AA1433" i="1" s="1"/>
  <c r="AC1432" i="1"/>
  <c r="Z1432" i="1"/>
  <c r="AA1432" i="1" s="1"/>
  <c r="AF1432" i="1" s="1"/>
  <c r="AC1431" i="1"/>
  <c r="Z1431" i="1"/>
  <c r="AA1431" i="1" s="1"/>
  <c r="AF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C1425" i="1"/>
  <c r="Z1425" i="1"/>
  <c r="AA1425" i="1" s="1"/>
  <c r="AC1424" i="1"/>
  <c r="Z1424" i="1"/>
  <c r="AA1424" i="1" s="1"/>
  <c r="AF1424" i="1" s="1"/>
  <c r="AG1424" i="1" s="1"/>
  <c r="AC1423" i="1"/>
  <c r="Z1423" i="1"/>
  <c r="AA1423" i="1" s="1"/>
  <c r="AC1422" i="1"/>
  <c r="Z1422" i="1"/>
  <c r="AA1422" i="1" s="1"/>
  <c r="AC1421" i="1"/>
  <c r="Z1421" i="1"/>
  <c r="AA1421" i="1" s="1"/>
  <c r="AC1420" i="1"/>
  <c r="Z1420" i="1"/>
  <c r="AA1420" i="1" s="1"/>
  <c r="AF1420" i="1" s="1"/>
  <c r="AC1419" i="1"/>
  <c r="Z1419" i="1"/>
  <c r="AA1419" i="1" s="1"/>
  <c r="AF1419" i="1" s="1"/>
  <c r="AC1418" i="1"/>
  <c r="Z1418" i="1"/>
  <c r="AA1418" i="1" s="1"/>
  <c r="AC1417" i="1"/>
  <c r="Z1417" i="1"/>
  <c r="AA1417" i="1" s="1"/>
  <c r="AC1416" i="1"/>
  <c r="Z1416" i="1"/>
  <c r="AA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C1411" i="1"/>
  <c r="Z1411" i="1"/>
  <c r="AA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F1407" i="1" s="1"/>
  <c r="AG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F1383" i="1" s="1"/>
  <c r="AG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F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F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G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C1357" i="1"/>
  <c r="Z1357" i="1"/>
  <c r="AA1357" i="1" s="1"/>
  <c r="Z1353" i="1"/>
  <c r="AA1353" i="1" s="1"/>
  <c r="Z1352" i="1"/>
  <c r="AA1352" i="1" s="1"/>
  <c r="AF1352" i="1" s="1"/>
  <c r="Z1351" i="1"/>
  <c r="AA1351" i="1" s="1"/>
  <c r="Z1350" i="1"/>
  <c r="AA1350" i="1" s="1"/>
  <c r="Z1349" i="1"/>
  <c r="AA1349" i="1" s="1"/>
  <c r="AC20" i="1"/>
  <c r="Z20" i="1"/>
  <c r="AA20" i="1" s="1"/>
  <c r="AC19" i="1"/>
  <c r="Z19" i="1"/>
  <c r="AA19" i="1" s="1"/>
  <c r="AC18" i="1"/>
  <c r="Z18" i="1"/>
  <c r="AA18" i="1" s="1"/>
  <c r="AC17" i="1"/>
  <c r="Z17" i="1"/>
  <c r="AA17" i="1" s="1"/>
  <c r="AC16" i="1"/>
  <c r="Z16" i="1"/>
  <c r="AA16" i="1" s="1"/>
  <c r="AF16" i="1" s="1"/>
  <c r="AG16" i="1" s="1"/>
  <c r="AC15" i="1"/>
  <c r="Z15" i="1"/>
  <c r="AA15" i="1" s="1"/>
  <c r="AC14" i="1"/>
  <c r="Z14" i="1"/>
  <c r="AA14" i="1" s="1"/>
  <c r="AF14" i="1" s="1"/>
  <c r="AG14" i="1" s="1"/>
  <c r="AC13" i="1"/>
  <c r="Z13" i="1"/>
  <c r="AA13" i="1" s="1"/>
  <c r="AC12" i="1"/>
  <c r="Z12" i="1"/>
  <c r="AA12" i="1" s="1"/>
  <c r="AC11" i="1"/>
  <c r="Z11" i="1"/>
  <c r="AA11" i="1" s="1"/>
  <c r="Z1344" i="1"/>
  <c r="AA1344" i="1" s="1"/>
  <c r="Z1343" i="1"/>
  <c r="AA1343" i="1" s="1"/>
  <c r="Z1342" i="1"/>
  <c r="AA1342" i="1" s="1"/>
  <c r="AF1342" i="1" s="1"/>
  <c r="Z1341" i="1"/>
  <c r="AA1341" i="1" s="1"/>
  <c r="Z1340" i="1"/>
  <c r="AA1340" i="1" s="1"/>
  <c r="Z1339" i="1"/>
  <c r="AA1339" i="1" s="1"/>
  <c r="Z1338" i="1"/>
  <c r="AA1338" i="1" s="1"/>
  <c r="AF1338" i="1" s="1"/>
  <c r="AG1338" i="1" s="1"/>
  <c r="Z1337" i="1"/>
  <c r="AA1337" i="1" s="1"/>
  <c r="Z1336" i="1"/>
  <c r="AA1336" i="1" s="1"/>
  <c r="Z1335" i="1"/>
  <c r="AA1335" i="1" s="1"/>
  <c r="Z1334" i="1"/>
  <c r="AA1334" i="1" s="1"/>
  <c r="Z1333" i="1"/>
  <c r="AA1333" i="1" s="1"/>
  <c r="AF1333" i="1" s="1"/>
  <c r="AG1333" i="1" s="1"/>
  <c r="Z1332" i="1"/>
  <c r="AA1332" i="1" s="1"/>
  <c r="Z1331" i="1"/>
  <c r="AA1331" i="1" s="1"/>
  <c r="AF1331" i="1" s="1"/>
  <c r="Z1330" i="1"/>
  <c r="AA1330" i="1" s="1"/>
  <c r="AC1324" i="1"/>
  <c r="Z1324" i="1"/>
  <c r="AA1324" i="1" s="1"/>
  <c r="AC1323" i="1"/>
  <c r="Z1323" i="1"/>
  <c r="AA1323" i="1" s="1"/>
  <c r="AC1322" i="1"/>
  <c r="Z1322" i="1"/>
  <c r="AA1322" i="1" s="1"/>
  <c r="AC1321" i="1"/>
  <c r="Z1321" i="1"/>
  <c r="AA1321" i="1" s="1"/>
  <c r="AC1320" i="1"/>
  <c r="Z1320" i="1"/>
  <c r="AA1320" i="1" s="1"/>
  <c r="AC1319" i="1"/>
  <c r="Z1319" i="1"/>
  <c r="AA1319" i="1" s="1"/>
  <c r="AC1318" i="1"/>
  <c r="Z1318" i="1"/>
  <c r="AA1318" i="1" s="1"/>
  <c r="AC1317" i="1"/>
  <c r="Z1317" i="1"/>
  <c r="AA1317" i="1" s="1"/>
  <c r="AC1316" i="1"/>
  <c r="Z1316" i="1"/>
  <c r="AA1316" i="1" s="1"/>
  <c r="AC1315" i="1"/>
  <c r="Z1315" i="1"/>
  <c r="AA1315" i="1" s="1"/>
  <c r="AC1314" i="1"/>
  <c r="Z1314" i="1"/>
  <c r="AA1314" i="1" s="1"/>
  <c r="AC1313" i="1"/>
  <c r="Z1313" i="1"/>
  <c r="AA1313" i="1" s="1"/>
  <c r="AC1312" i="1"/>
  <c r="Z1312" i="1"/>
  <c r="AA1312" i="1" s="1"/>
  <c r="AC1311" i="1"/>
  <c r="Z1311" i="1"/>
  <c r="AA1311" i="1" s="1"/>
  <c r="AC1310" i="1"/>
  <c r="Z1310" i="1"/>
  <c r="AA1310" i="1" s="1"/>
  <c r="AC1309" i="1"/>
  <c r="Z1309" i="1"/>
  <c r="AA1309" i="1" s="1"/>
  <c r="AC1308" i="1"/>
  <c r="Z1308" i="1"/>
  <c r="AA1308" i="1" s="1"/>
  <c r="AC1307" i="1"/>
  <c r="Z1307" i="1"/>
  <c r="AA1307" i="1" s="1"/>
  <c r="AC1306" i="1"/>
  <c r="Z1306" i="1"/>
  <c r="AA1306" i="1" s="1"/>
  <c r="AC1305" i="1"/>
  <c r="Z1305" i="1"/>
  <c r="AA1305" i="1" s="1"/>
  <c r="AC1304" i="1"/>
  <c r="Z1304" i="1"/>
  <c r="AA1304" i="1" s="1"/>
  <c r="AF1304" i="1" s="1"/>
  <c r="AG1304" i="1" s="1"/>
  <c r="AC1303" i="1"/>
  <c r="Z1303" i="1"/>
  <c r="AA1303" i="1" s="1"/>
  <c r="AF1303" i="1" s="1"/>
  <c r="AC1302" i="1"/>
  <c r="Z1302" i="1"/>
  <c r="AA1302" i="1" s="1"/>
  <c r="AF1302" i="1" s="1"/>
  <c r="AC1301" i="1"/>
  <c r="Z1301" i="1"/>
  <c r="AA1301" i="1" s="1"/>
  <c r="AF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F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C1287" i="1"/>
  <c r="Z1287" i="1"/>
  <c r="AA1287" i="1" s="1"/>
  <c r="AC1286" i="1"/>
  <c r="Z1286" i="1"/>
  <c r="AA1286" i="1" s="1"/>
  <c r="AC1285" i="1"/>
  <c r="Z1285" i="1"/>
  <c r="AA1285" i="1" s="1"/>
  <c r="AC1284" i="1"/>
  <c r="Z1284" i="1"/>
  <c r="AA1284" i="1" s="1"/>
  <c r="AC1283" i="1"/>
  <c r="Z1283" i="1"/>
  <c r="AA1283" i="1" s="1"/>
  <c r="AF1283" i="1" s="1"/>
  <c r="AC1282" i="1"/>
  <c r="Z1282" i="1"/>
  <c r="AA1282" i="1" s="1"/>
  <c r="AF1282" i="1" s="1"/>
  <c r="AG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F1266" i="1" s="1"/>
  <c r="AG1266" i="1" s="1"/>
  <c r="AC1265" i="1"/>
  <c r="Z1265" i="1"/>
  <c r="AA1265" i="1" s="1"/>
  <c r="AC1264" i="1"/>
  <c r="Z1264" i="1"/>
  <c r="AA1264" i="1" s="1"/>
  <c r="AC1263" i="1"/>
  <c r="Z1263" i="1"/>
  <c r="AA1263" i="1" s="1"/>
  <c r="AC1262" i="1"/>
  <c r="Z1262" i="1"/>
  <c r="AA1262" i="1" s="1"/>
  <c r="AF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Z1251" i="1"/>
  <c r="AA1251" i="1" s="1"/>
  <c r="Z1250" i="1"/>
  <c r="AA1250" i="1" s="1"/>
  <c r="AC1249" i="1"/>
  <c r="Z1249" i="1"/>
  <c r="AA1249" i="1" s="1"/>
  <c r="AC1248" i="1"/>
  <c r="Z1248" i="1"/>
  <c r="AA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C1243" i="1"/>
  <c r="Z1243" i="1"/>
  <c r="AA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C1236" i="1"/>
  <c r="Z1236" i="1"/>
  <c r="AA1236" i="1" s="1"/>
  <c r="AC1235" i="1"/>
  <c r="Z1235" i="1"/>
  <c r="AA1235" i="1" s="1"/>
  <c r="AC1234" i="1"/>
  <c r="Z1234" i="1"/>
  <c r="AA1234" i="1" s="1"/>
  <c r="AC1233" i="1"/>
  <c r="Z1233" i="1"/>
  <c r="AA1233" i="1" s="1"/>
  <c r="AC1232" i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C1224" i="1"/>
  <c r="Z1224" i="1"/>
  <c r="AA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Z1216" i="1"/>
  <c r="AA1216" i="1" s="1"/>
  <c r="AF1216" i="1" s="1"/>
  <c r="AG1216" i="1" s="1"/>
  <c r="Z1215" i="1"/>
  <c r="AA1215" i="1" s="1"/>
  <c r="Z1214" i="1"/>
  <c r="AA1214" i="1" s="1"/>
  <c r="Z1213" i="1"/>
  <c r="AA1213" i="1" s="1"/>
  <c r="Z1212" i="1"/>
  <c r="AA1212" i="1" s="1"/>
  <c r="Z1211" i="1"/>
  <c r="AA1211" i="1" s="1"/>
  <c r="Z1210" i="1"/>
  <c r="AA1210" i="1" s="1"/>
  <c r="Z1209" i="1"/>
  <c r="AA1209" i="1" s="1"/>
  <c r="Z1208" i="1"/>
  <c r="AA1208" i="1" s="1"/>
  <c r="Z1207" i="1"/>
  <c r="AA1207" i="1" s="1"/>
  <c r="Z1206" i="1"/>
  <c r="AA1206" i="1" s="1"/>
  <c r="Z1205" i="1"/>
  <c r="AA1205" i="1" s="1"/>
  <c r="Z1204" i="1"/>
  <c r="AA1204" i="1" s="1"/>
  <c r="Z1203" i="1"/>
  <c r="AA1203" i="1" s="1"/>
  <c r="Z1202" i="1"/>
  <c r="AA1202" i="1" s="1"/>
  <c r="Z1201" i="1"/>
  <c r="AA1201" i="1" s="1"/>
  <c r="Z1200" i="1"/>
  <c r="AA1200" i="1" s="1"/>
  <c r="Z1199" i="1"/>
  <c r="AA1199" i="1" s="1"/>
  <c r="Z1198" i="1"/>
  <c r="AA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AF1191" i="1" s="1"/>
  <c r="AG1191" i="1" s="1"/>
  <c r="Z1190" i="1"/>
  <c r="AA1190" i="1" s="1"/>
  <c r="Z1189" i="1"/>
  <c r="AA1189" i="1" s="1"/>
  <c r="AF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AC1183" i="1"/>
  <c r="Z1183" i="1"/>
  <c r="AA1183" i="1" s="1"/>
  <c r="AC1182" i="1"/>
  <c r="Z1182" i="1"/>
  <c r="AA1182" i="1" s="1"/>
  <c r="AF1182" i="1" s="1"/>
  <c r="AC1181" i="1"/>
  <c r="Z1181" i="1"/>
  <c r="AA1181" i="1" s="1"/>
  <c r="AC1180" i="1"/>
  <c r="Z1180" i="1"/>
  <c r="AA1180" i="1" s="1"/>
  <c r="AC1179" i="1"/>
  <c r="Z1179" i="1"/>
  <c r="AA1179" i="1" s="1"/>
  <c r="AC1178" i="1"/>
  <c r="Z1178" i="1"/>
  <c r="AA1178" i="1" s="1"/>
  <c r="AC1177" i="1"/>
  <c r="Z1177" i="1"/>
  <c r="AA1177" i="1" s="1"/>
  <c r="AC1176" i="1"/>
  <c r="Z1176" i="1"/>
  <c r="AA1176" i="1" s="1"/>
  <c r="AC1175" i="1"/>
  <c r="Z1175" i="1"/>
  <c r="AA1175" i="1" s="1"/>
  <c r="AC1174" i="1"/>
  <c r="Z1174" i="1"/>
  <c r="AA1174" i="1" s="1"/>
  <c r="AC1173" i="1"/>
  <c r="Z1173" i="1"/>
  <c r="AA1173" i="1" s="1"/>
  <c r="AC1172" i="1"/>
  <c r="Z1172" i="1"/>
  <c r="AA1172" i="1" s="1"/>
  <c r="AC1171" i="1"/>
  <c r="Z1171" i="1"/>
  <c r="AA1171" i="1" s="1"/>
  <c r="AC1170" i="1"/>
  <c r="Z1170" i="1"/>
  <c r="AA1170" i="1" s="1"/>
  <c r="AC1169" i="1"/>
  <c r="Z1169" i="1"/>
  <c r="AA1169" i="1" s="1"/>
  <c r="AF1169" i="1" s="1"/>
  <c r="AC1168" i="1"/>
  <c r="Z1168" i="1"/>
  <c r="AA1168" i="1" s="1"/>
  <c r="AC1167" i="1"/>
  <c r="Z1167" i="1"/>
  <c r="AA1167" i="1" s="1"/>
  <c r="AC1166" i="1"/>
  <c r="Z1166" i="1"/>
  <c r="AA1166" i="1" s="1"/>
  <c r="AC1165" i="1"/>
  <c r="Z1165" i="1"/>
  <c r="AA1165" i="1" s="1"/>
  <c r="AC1164" i="1"/>
  <c r="Z1164" i="1"/>
  <c r="AA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F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F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F1096" i="1" s="1"/>
  <c r="AC1095" i="1"/>
  <c r="Z1095" i="1"/>
  <c r="AA1095" i="1" s="1"/>
  <c r="AC1094" i="1"/>
  <c r="Z1094" i="1"/>
  <c r="AA1094" i="1" s="1"/>
  <c r="AF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F1085" i="1" s="1"/>
  <c r="AC1084" i="1"/>
  <c r="Z1084" i="1"/>
  <c r="AA1084" i="1" s="1"/>
  <c r="AF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C1077" i="1"/>
  <c r="Z1077" i="1"/>
  <c r="AA1077" i="1" s="1"/>
  <c r="AC1076" i="1"/>
  <c r="Z1076" i="1"/>
  <c r="AA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F1069" i="1" s="1"/>
  <c r="AC1068" i="1"/>
  <c r="Z1068" i="1"/>
  <c r="AA1068" i="1" s="1"/>
  <c r="AC1067" i="1"/>
  <c r="Z1067" i="1"/>
  <c r="AA1067" i="1" s="1"/>
  <c r="AC1066" i="1"/>
  <c r="Z1066" i="1"/>
  <c r="AA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C1050" i="1"/>
  <c r="Z1050" i="1"/>
  <c r="AA1050" i="1" s="1"/>
  <c r="AC1049" i="1"/>
  <c r="Z1049" i="1"/>
  <c r="AA1049" i="1" s="1"/>
  <c r="AF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F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C1030" i="1"/>
  <c r="Z1030" i="1"/>
  <c r="AA1030" i="1" s="1"/>
  <c r="AC1029" i="1"/>
  <c r="Z1029" i="1"/>
  <c r="AA1029" i="1" s="1"/>
  <c r="AF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F1024" i="1" s="1"/>
  <c r="AG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F1020" i="1" s="1"/>
  <c r="AC1019" i="1"/>
  <c r="Z1019" i="1"/>
  <c r="AA1019" i="1" s="1"/>
  <c r="AC1018" i="1"/>
  <c r="Z1018" i="1"/>
  <c r="AA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F998" i="1" s="1"/>
  <c r="AC997" i="1"/>
  <c r="Z997" i="1"/>
  <c r="AA997" i="1" s="1"/>
  <c r="AC996" i="1"/>
  <c r="Z996" i="1"/>
  <c r="AA996" i="1" s="1"/>
  <c r="AC995" i="1"/>
  <c r="Z995" i="1"/>
  <c r="AA995" i="1" s="1"/>
  <c r="AF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F989" i="1" s="1"/>
  <c r="AC988" i="1"/>
  <c r="Z988" i="1"/>
  <c r="AA988" i="1" s="1"/>
  <c r="AC987" i="1"/>
  <c r="Z987" i="1"/>
  <c r="AA987" i="1" s="1"/>
  <c r="AC986" i="1"/>
  <c r="Z986" i="1"/>
  <c r="AA986" i="1" s="1"/>
  <c r="AF986" i="1" s="1"/>
  <c r="AC985" i="1"/>
  <c r="Z985" i="1"/>
  <c r="AA985" i="1" s="1"/>
  <c r="AC984" i="1"/>
  <c r="Z984" i="1"/>
  <c r="AA984" i="1" s="1"/>
  <c r="AC983" i="1"/>
  <c r="Z983" i="1"/>
  <c r="AA983" i="1" s="1"/>
  <c r="AF983" i="1" s="1"/>
  <c r="AC982" i="1"/>
  <c r="Z982" i="1"/>
  <c r="AA982" i="1" s="1"/>
  <c r="AC981" i="1"/>
  <c r="Z981" i="1"/>
  <c r="AA981" i="1" s="1"/>
  <c r="AC980" i="1"/>
  <c r="Z980" i="1"/>
  <c r="AA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C970" i="1"/>
  <c r="Z970" i="1"/>
  <c r="AA970" i="1" s="1"/>
  <c r="AC969" i="1"/>
  <c r="Z969" i="1"/>
  <c r="AA969" i="1" s="1"/>
  <c r="AC968" i="1"/>
  <c r="Z968" i="1"/>
  <c r="AA968" i="1" s="1"/>
  <c r="AC967" i="1"/>
  <c r="Z967" i="1"/>
  <c r="AA967" i="1" s="1"/>
  <c r="AC966" i="1"/>
  <c r="Z966" i="1"/>
  <c r="AA966" i="1" s="1"/>
  <c r="AC965" i="1"/>
  <c r="Z965" i="1"/>
  <c r="AA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F961" i="1" s="1"/>
  <c r="AC960" i="1"/>
  <c r="Z960" i="1"/>
  <c r="AA960" i="1" s="1"/>
  <c r="AC959" i="1"/>
  <c r="Z959" i="1"/>
  <c r="AA959" i="1" s="1"/>
  <c r="AC958" i="1"/>
  <c r="Z958" i="1"/>
  <c r="AA958" i="1" s="1"/>
  <c r="AC957" i="1"/>
  <c r="Z957" i="1"/>
  <c r="AA957" i="1" s="1"/>
  <c r="AF957" i="1" s="1"/>
  <c r="AC956" i="1"/>
  <c r="Z956" i="1"/>
  <c r="AA956" i="1" s="1"/>
  <c r="AC955" i="1"/>
  <c r="Z955" i="1"/>
  <c r="AA955" i="1" s="1"/>
  <c r="AC954" i="1"/>
  <c r="Z954" i="1"/>
  <c r="AA954" i="1" s="1"/>
  <c r="AF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F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C938" i="1"/>
  <c r="Z938" i="1"/>
  <c r="AA938" i="1" s="1"/>
  <c r="AC937" i="1"/>
  <c r="Z937" i="1"/>
  <c r="AA937" i="1" s="1"/>
  <c r="AC936" i="1"/>
  <c r="Z936" i="1"/>
  <c r="AA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F923" i="1" s="1"/>
  <c r="AG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F918" i="1" s="1"/>
  <c r="AG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F912" i="1" s="1"/>
  <c r="AC911" i="1"/>
  <c r="Z911" i="1"/>
  <c r="AA911" i="1" s="1"/>
  <c r="AF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F893" i="1" s="1"/>
  <c r="AG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F879" i="1" s="1"/>
  <c r="AC878" i="1"/>
  <c r="Z878" i="1"/>
  <c r="AA878" i="1" s="1"/>
  <c r="AC877" i="1"/>
  <c r="Z877" i="1"/>
  <c r="AA877" i="1" s="1"/>
  <c r="AC876" i="1"/>
  <c r="Z876" i="1"/>
  <c r="AA876" i="1" s="1"/>
  <c r="AC875" i="1"/>
  <c r="Z875" i="1"/>
  <c r="AA875" i="1" s="1"/>
  <c r="AF875" i="1" s="1"/>
  <c r="AC874" i="1"/>
  <c r="Z874" i="1"/>
  <c r="AA874" i="1" s="1"/>
  <c r="AC873" i="1"/>
  <c r="Z873" i="1"/>
  <c r="AA873" i="1" s="1"/>
  <c r="AF873" i="1" s="1"/>
  <c r="AC872" i="1"/>
  <c r="Z872" i="1"/>
  <c r="AA872" i="1" s="1"/>
  <c r="AC871" i="1"/>
  <c r="Z871" i="1"/>
  <c r="AA871" i="1" s="1"/>
  <c r="AC870" i="1"/>
  <c r="Z870" i="1"/>
  <c r="AA870" i="1" s="1"/>
  <c r="AF870" i="1" s="1"/>
  <c r="AC869" i="1"/>
  <c r="Z869" i="1"/>
  <c r="AA869" i="1" s="1"/>
  <c r="AC868" i="1"/>
  <c r="Z868" i="1"/>
  <c r="AA868" i="1" s="1"/>
  <c r="AC867" i="1"/>
  <c r="Z867" i="1"/>
  <c r="AA867" i="1" s="1"/>
  <c r="AF867" i="1" s="1"/>
  <c r="AG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C856" i="1"/>
  <c r="Z856" i="1"/>
  <c r="AA856" i="1" s="1"/>
  <c r="AC855" i="1"/>
  <c r="Z855" i="1"/>
  <c r="AA855" i="1" s="1"/>
  <c r="AC854" i="1"/>
  <c r="Z854" i="1"/>
  <c r="AA854" i="1" s="1"/>
  <c r="AC853" i="1"/>
  <c r="Z853" i="1"/>
  <c r="AA853" i="1" s="1"/>
  <c r="AC852" i="1"/>
  <c r="Z852" i="1"/>
  <c r="AA852" i="1" s="1"/>
  <c r="AC851" i="1"/>
  <c r="Z851" i="1"/>
  <c r="AA851" i="1" s="1"/>
  <c r="AF851" i="1" s="1"/>
  <c r="AC850" i="1"/>
  <c r="Z850" i="1"/>
  <c r="AA850" i="1" s="1"/>
  <c r="AC849" i="1"/>
  <c r="Z849" i="1"/>
  <c r="AA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C832" i="1"/>
  <c r="Z832" i="1"/>
  <c r="AA832" i="1" s="1"/>
  <c r="AF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F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C813" i="1"/>
  <c r="Z813" i="1"/>
  <c r="AA813" i="1" s="1"/>
  <c r="AC812" i="1"/>
  <c r="Z812" i="1"/>
  <c r="AA812" i="1" s="1"/>
  <c r="AF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F806" i="1" s="1"/>
  <c r="AC805" i="1"/>
  <c r="Z805" i="1"/>
  <c r="AA805" i="1" s="1"/>
  <c r="AC804" i="1"/>
  <c r="Z804" i="1"/>
  <c r="AA804" i="1" s="1"/>
  <c r="AC803" i="1"/>
  <c r="Z803" i="1"/>
  <c r="AA803" i="1" s="1"/>
  <c r="AF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F798" i="1" s="1"/>
  <c r="AC797" i="1"/>
  <c r="Z797" i="1"/>
  <c r="AA797" i="1" s="1"/>
  <c r="AC796" i="1"/>
  <c r="Z796" i="1"/>
  <c r="AA796" i="1" s="1"/>
  <c r="AF796" i="1" s="1"/>
  <c r="AC795" i="1"/>
  <c r="Z795" i="1"/>
  <c r="AA795" i="1" s="1"/>
  <c r="AC794" i="1"/>
  <c r="Z794" i="1"/>
  <c r="AA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C787" i="1"/>
  <c r="Z787" i="1"/>
  <c r="AA787" i="1" s="1"/>
  <c r="AC786" i="1"/>
  <c r="Z786" i="1"/>
  <c r="AA786" i="1" s="1"/>
  <c r="AC785" i="1"/>
  <c r="Z785" i="1"/>
  <c r="AA785" i="1" s="1"/>
  <c r="AF785" i="1" s="1"/>
  <c r="AG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C779" i="1"/>
  <c r="Z779" i="1"/>
  <c r="AA779" i="1" s="1"/>
  <c r="AC778" i="1"/>
  <c r="Z778" i="1"/>
  <c r="AA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F771" i="1" s="1"/>
  <c r="AC770" i="1"/>
  <c r="Z770" i="1"/>
  <c r="AA770" i="1" s="1"/>
  <c r="AC769" i="1"/>
  <c r="Z769" i="1"/>
  <c r="AA769" i="1" s="1"/>
  <c r="AF769" i="1" s="1"/>
  <c r="AC768" i="1"/>
  <c r="Z768" i="1"/>
  <c r="AA768" i="1" s="1"/>
  <c r="AC767" i="1"/>
  <c r="Z767" i="1"/>
  <c r="AA767" i="1" s="1"/>
  <c r="AC766" i="1"/>
  <c r="Z766" i="1"/>
  <c r="AA766" i="1" s="1"/>
  <c r="AC765" i="1"/>
  <c r="Z765" i="1"/>
  <c r="AA765" i="1" s="1"/>
  <c r="AC764" i="1"/>
  <c r="Z764" i="1"/>
  <c r="AA764" i="1" s="1"/>
  <c r="AF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F756" i="1" s="1"/>
  <c r="AC755" i="1"/>
  <c r="Z755" i="1"/>
  <c r="AA755" i="1" s="1"/>
  <c r="AC754" i="1"/>
  <c r="Z754" i="1"/>
  <c r="AA754" i="1" s="1"/>
  <c r="AC753" i="1"/>
  <c r="Z753" i="1"/>
  <c r="AA753" i="1" s="1"/>
  <c r="AC752" i="1"/>
  <c r="Z752" i="1"/>
  <c r="AA752" i="1" s="1"/>
  <c r="AC751" i="1"/>
  <c r="Z751" i="1"/>
  <c r="AA751" i="1" s="1"/>
  <c r="AC750" i="1"/>
  <c r="Z750" i="1"/>
  <c r="AA750" i="1" s="1"/>
  <c r="AF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F733" i="1" s="1"/>
  <c r="AG733" i="1" s="1"/>
  <c r="AC732" i="1"/>
  <c r="Z732" i="1"/>
  <c r="AA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C714" i="1"/>
  <c r="Z714" i="1"/>
  <c r="AA714" i="1" s="1"/>
  <c r="AF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F690" i="1" s="1"/>
  <c r="AG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F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F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F656" i="1" s="1"/>
  <c r="AG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C648" i="1"/>
  <c r="Z648" i="1"/>
  <c r="AA648" i="1" s="1"/>
  <c r="AC647" i="1"/>
  <c r="Z647" i="1"/>
  <c r="AA647" i="1" s="1"/>
  <c r="AF647" i="1" s="1"/>
  <c r="AG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C637" i="1"/>
  <c r="Z637" i="1"/>
  <c r="AA637" i="1" s="1"/>
  <c r="AC636" i="1"/>
  <c r="Z636" i="1"/>
  <c r="AA636" i="1" s="1"/>
  <c r="AC635" i="1"/>
  <c r="Z635" i="1"/>
  <c r="AA635" i="1" s="1"/>
  <c r="AF635" i="1" s="1"/>
  <c r="AC634" i="1"/>
  <c r="Z634" i="1"/>
  <c r="AA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C630" i="1"/>
  <c r="Z630" i="1"/>
  <c r="AA630" i="1" s="1"/>
  <c r="AC629" i="1"/>
  <c r="Z629" i="1"/>
  <c r="AA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F623" i="1" s="1"/>
  <c r="AG623" i="1" s="1"/>
  <c r="AC622" i="1"/>
  <c r="Z622" i="1"/>
  <c r="AA622" i="1" s="1"/>
  <c r="AC621" i="1"/>
  <c r="Z621" i="1"/>
  <c r="AA621" i="1" s="1"/>
  <c r="AF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C616" i="1"/>
  <c r="Z616" i="1"/>
  <c r="AA616" i="1" s="1"/>
  <c r="AC615" i="1"/>
  <c r="Z615" i="1"/>
  <c r="AA615" i="1" s="1"/>
  <c r="AC614" i="1"/>
  <c r="Z614" i="1"/>
  <c r="AA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F609" i="1" s="1"/>
  <c r="AG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C604" i="1"/>
  <c r="Z604" i="1"/>
  <c r="AA604" i="1" s="1"/>
  <c r="AC603" i="1"/>
  <c r="Z603" i="1"/>
  <c r="AA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F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AA581" i="1"/>
  <c r="Z581" i="1"/>
  <c r="AC580" i="1"/>
  <c r="Z580" i="1"/>
  <c r="AA580" i="1" s="1"/>
  <c r="AC579" i="1"/>
  <c r="Z579" i="1"/>
  <c r="AA579" i="1" s="1"/>
  <c r="AC578" i="1"/>
  <c r="Z578" i="1"/>
  <c r="AA578" i="1" s="1"/>
  <c r="AF578" i="1" s="1"/>
  <c r="AC577" i="1"/>
  <c r="Z577" i="1"/>
  <c r="AA577" i="1" s="1"/>
  <c r="AF577" i="1" s="1"/>
  <c r="AG577" i="1" s="1"/>
  <c r="AC576" i="1"/>
  <c r="Z576" i="1"/>
  <c r="AA576" i="1" s="1"/>
  <c r="AC575" i="1"/>
  <c r="Z575" i="1"/>
  <c r="AA575" i="1" s="1"/>
  <c r="AF575" i="1" s="1"/>
  <c r="AC574" i="1"/>
  <c r="Z574" i="1"/>
  <c r="AA574" i="1" s="1"/>
  <c r="AF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Z565" i="1"/>
  <c r="AA565" i="1" s="1"/>
  <c r="Z564" i="1"/>
  <c r="AA564" i="1" s="1"/>
  <c r="Z563" i="1"/>
  <c r="AA563" i="1" s="1"/>
  <c r="Z562" i="1"/>
  <c r="AA562" i="1" s="1"/>
  <c r="Z561" i="1"/>
  <c r="AA561" i="1" s="1"/>
  <c r="Z560" i="1"/>
  <c r="AA560" i="1" s="1"/>
  <c r="Z559" i="1"/>
  <c r="AA559" i="1" s="1"/>
  <c r="Z558" i="1"/>
  <c r="AA558" i="1" s="1"/>
  <c r="Z557" i="1"/>
  <c r="AA557" i="1" s="1"/>
  <c r="AF557" i="1" s="1"/>
  <c r="Z556" i="1"/>
  <c r="AA556" i="1" s="1"/>
  <c r="Z555" i="1"/>
  <c r="AA555" i="1" s="1"/>
  <c r="Z554" i="1"/>
  <c r="AA554" i="1" s="1"/>
  <c r="Z553" i="1"/>
  <c r="AA553" i="1" s="1"/>
  <c r="Z552" i="1"/>
  <c r="AA552" i="1" s="1"/>
  <c r="Z551" i="1"/>
  <c r="AA551" i="1" s="1"/>
  <c r="AF551" i="1" s="1"/>
  <c r="Z550" i="1"/>
  <c r="AA550" i="1" s="1"/>
  <c r="Z549" i="1"/>
  <c r="AA549" i="1" s="1"/>
  <c r="Z548" i="1"/>
  <c r="AA548" i="1" s="1"/>
  <c r="AF548" i="1" s="1"/>
  <c r="Z547" i="1"/>
  <c r="AA547" i="1" s="1"/>
  <c r="AF547" i="1" s="1"/>
  <c r="AG547" i="1" s="1"/>
  <c r="Z546" i="1"/>
  <c r="AA546" i="1" s="1"/>
  <c r="Z545" i="1"/>
  <c r="AA545" i="1" s="1"/>
  <c r="AC544" i="1"/>
  <c r="Z544" i="1"/>
  <c r="AA544" i="1" s="1"/>
  <c r="AC543" i="1"/>
  <c r="Z543" i="1"/>
  <c r="AA543" i="1" s="1"/>
  <c r="AC542" i="1"/>
  <c r="Z542" i="1"/>
  <c r="AA542" i="1" s="1"/>
  <c r="AC541" i="1"/>
  <c r="Z541" i="1"/>
  <c r="AA541" i="1" s="1"/>
  <c r="AC540" i="1"/>
  <c r="Z540" i="1"/>
  <c r="AA540" i="1" s="1"/>
  <c r="AC539" i="1"/>
  <c r="Z539" i="1"/>
  <c r="AA539" i="1" s="1"/>
  <c r="AF539" i="1" s="1"/>
  <c r="AC538" i="1"/>
  <c r="Z538" i="1"/>
  <c r="AA538" i="1" s="1"/>
  <c r="AC537" i="1"/>
  <c r="Z537" i="1"/>
  <c r="AA537" i="1" s="1"/>
  <c r="AC536" i="1"/>
  <c r="Z536" i="1"/>
  <c r="AA536" i="1" s="1"/>
  <c r="AC535" i="1"/>
  <c r="Z535" i="1"/>
  <c r="AA535" i="1" s="1"/>
  <c r="AC534" i="1"/>
  <c r="Z534" i="1"/>
  <c r="AA534" i="1" s="1"/>
  <c r="AF534" i="1" s="1"/>
  <c r="AC533" i="1"/>
  <c r="Z533" i="1"/>
  <c r="AA533" i="1" s="1"/>
  <c r="AF533" i="1" s="1"/>
  <c r="AC532" i="1"/>
  <c r="Z532" i="1"/>
  <c r="AA532" i="1" s="1"/>
  <c r="AC531" i="1"/>
  <c r="Z531" i="1"/>
  <c r="AA531" i="1" s="1"/>
  <c r="AC530" i="1"/>
  <c r="Z530" i="1"/>
  <c r="AA530" i="1" s="1"/>
  <c r="AC529" i="1"/>
  <c r="Z529" i="1"/>
  <c r="AA529" i="1" s="1"/>
  <c r="AC528" i="1"/>
  <c r="Z528" i="1"/>
  <c r="AA528" i="1" s="1"/>
  <c r="AC527" i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F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C515" i="1"/>
  <c r="Z515" i="1"/>
  <c r="AA515" i="1" s="1"/>
  <c r="AC514" i="1"/>
  <c r="Z514" i="1"/>
  <c r="AA514" i="1" s="1"/>
  <c r="AC513" i="1"/>
  <c r="Z513" i="1"/>
  <c r="AA513" i="1" s="1"/>
  <c r="AF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C504" i="1"/>
  <c r="Z504" i="1"/>
  <c r="AA504" i="1" s="1"/>
  <c r="AC503" i="1"/>
  <c r="Z503" i="1"/>
  <c r="AA503" i="1" s="1"/>
  <c r="AC502" i="1"/>
  <c r="Z502" i="1"/>
  <c r="AA502" i="1" s="1"/>
  <c r="Z498" i="1"/>
  <c r="AA498" i="1" s="1"/>
  <c r="Z497" i="1"/>
  <c r="AA497" i="1" s="1"/>
  <c r="Z496" i="1"/>
  <c r="AA496" i="1" s="1"/>
  <c r="Z495" i="1"/>
  <c r="AA495" i="1" s="1"/>
  <c r="AC494" i="1"/>
  <c r="Z494" i="1"/>
  <c r="AC493" i="1"/>
  <c r="Z493" i="1"/>
  <c r="AC492" i="1"/>
  <c r="Z492" i="1"/>
  <c r="AC491" i="1"/>
  <c r="Z491" i="1"/>
  <c r="AC490" i="1"/>
  <c r="Z490" i="1"/>
  <c r="AC489" i="1"/>
  <c r="Z489" i="1"/>
  <c r="AC488" i="1"/>
  <c r="Z488" i="1"/>
  <c r="AC487" i="1"/>
  <c r="Z487" i="1"/>
  <c r="AC486" i="1"/>
  <c r="Z486" i="1"/>
  <c r="AC485" i="1"/>
  <c r="Z485" i="1"/>
  <c r="AC484" i="1"/>
  <c r="Z484" i="1"/>
  <c r="AC483" i="1"/>
  <c r="Z483" i="1"/>
  <c r="AC482" i="1"/>
  <c r="Z482" i="1"/>
  <c r="AC481" i="1"/>
  <c r="Z481" i="1"/>
  <c r="AC480" i="1"/>
  <c r="Z480" i="1"/>
  <c r="AC479" i="1"/>
  <c r="Z479" i="1"/>
  <c r="AC478" i="1"/>
  <c r="Z478" i="1"/>
  <c r="AC477" i="1"/>
  <c r="Z477" i="1"/>
  <c r="AC476" i="1"/>
  <c r="Z476" i="1"/>
  <c r="AC475" i="1"/>
  <c r="Z475" i="1"/>
  <c r="AC474" i="1"/>
  <c r="Z474" i="1"/>
  <c r="AC473" i="1"/>
  <c r="Z473" i="1"/>
  <c r="AA473" i="1" s="1"/>
  <c r="AF473" i="1" s="1"/>
  <c r="AG473" i="1" s="1"/>
  <c r="AC472" i="1"/>
  <c r="Z472" i="1"/>
  <c r="AA472" i="1" s="1"/>
  <c r="AC471" i="1"/>
  <c r="Z471" i="1"/>
  <c r="AA471" i="1" s="1"/>
  <c r="AC470" i="1"/>
  <c r="Z470" i="1"/>
  <c r="AA470" i="1" s="1"/>
  <c r="AC469" i="1"/>
  <c r="AA469" i="1"/>
  <c r="Z469" i="1"/>
  <c r="Z465" i="1"/>
  <c r="AA465" i="1" s="1"/>
  <c r="Z464" i="1"/>
  <c r="AA464" i="1" s="1"/>
  <c r="Z463" i="1"/>
  <c r="AA463" i="1" s="1"/>
  <c r="Z462" i="1"/>
  <c r="AA462" i="1" s="1"/>
  <c r="Z461" i="1"/>
  <c r="AA461" i="1" s="1"/>
  <c r="Z460" i="1"/>
  <c r="AA460" i="1" s="1"/>
  <c r="Z459" i="1"/>
  <c r="AA459" i="1" s="1"/>
  <c r="Z458" i="1"/>
  <c r="AA458" i="1" s="1"/>
  <c r="AC455" i="1"/>
  <c r="Z455" i="1"/>
  <c r="AA455" i="1" s="1"/>
  <c r="AC454" i="1"/>
  <c r="Z454" i="1"/>
  <c r="AA454" i="1" s="1"/>
  <c r="AC451" i="1"/>
  <c r="Z451" i="1"/>
  <c r="AA451" i="1" s="1"/>
  <c r="AC450" i="1"/>
  <c r="Z450" i="1"/>
  <c r="AA450" i="1" s="1"/>
  <c r="AC437" i="1"/>
  <c r="Z437" i="1"/>
  <c r="AA437" i="1" s="1"/>
  <c r="AC436" i="1"/>
  <c r="Z436" i="1"/>
  <c r="AA436" i="1" s="1"/>
  <c r="AC435" i="1"/>
  <c r="Z435" i="1"/>
  <c r="AA435" i="1" s="1"/>
  <c r="AF435" i="1" s="1"/>
  <c r="Z425" i="1"/>
  <c r="AA425" i="1" s="1"/>
  <c r="AF425" i="1" s="1"/>
  <c r="Z424" i="1"/>
  <c r="AA424" i="1" s="1"/>
  <c r="Z423" i="1"/>
  <c r="AA423" i="1" s="1"/>
  <c r="Z422" i="1"/>
  <c r="AA422" i="1" s="1"/>
  <c r="AC417" i="1"/>
  <c r="Z417" i="1"/>
  <c r="AA417" i="1" s="1"/>
  <c r="AF417" i="1" s="1"/>
  <c r="AC416" i="1"/>
  <c r="Z416" i="1"/>
  <c r="AA416" i="1" s="1"/>
  <c r="AC415" i="1"/>
  <c r="Z415" i="1"/>
  <c r="AA415" i="1" s="1"/>
  <c r="AC414" i="1"/>
  <c r="Z414" i="1"/>
  <c r="AA414" i="1" s="1"/>
  <c r="AC413" i="1"/>
  <c r="Z413" i="1"/>
  <c r="AA413" i="1" s="1"/>
  <c r="AC412" i="1"/>
  <c r="Z412" i="1"/>
  <c r="AA412" i="1" s="1"/>
  <c r="AC411" i="1"/>
  <c r="Z411" i="1"/>
  <c r="AA411" i="1" s="1"/>
  <c r="AC410" i="1"/>
  <c r="Z410" i="1"/>
  <c r="AA410" i="1" s="1"/>
  <c r="AC409" i="1"/>
  <c r="Z409" i="1"/>
  <c r="AA409" i="1" s="1"/>
  <c r="AF409" i="1" s="1"/>
  <c r="AC408" i="1"/>
  <c r="Z408" i="1"/>
  <c r="AA408" i="1" s="1"/>
  <c r="AF408" i="1" s="1"/>
  <c r="AC407" i="1"/>
  <c r="Z407" i="1"/>
  <c r="AA407" i="1" s="1"/>
  <c r="AC406" i="1"/>
  <c r="Z406" i="1"/>
  <c r="AA406" i="1" s="1"/>
  <c r="AC405" i="1"/>
  <c r="Z405" i="1"/>
  <c r="AA405" i="1" s="1"/>
  <c r="AC404" i="1"/>
  <c r="Z404" i="1"/>
  <c r="AA404" i="1" s="1"/>
  <c r="AC403" i="1"/>
  <c r="Z403" i="1"/>
  <c r="AA403" i="1" s="1"/>
  <c r="AC402" i="1"/>
  <c r="Z402" i="1"/>
  <c r="AA402" i="1" s="1"/>
  <c r="AC401" i="1"/>
  <c r="Z401" i="1"/>
  <c r="AA401" i="1" s="1"/>
  <c r="AC400" i="1"/>
  <c r="Z400" i="1"/>
  <c r="AA400" i="1" s="1"/>
  <c r="AC399" i="1"/>
  <c r="Z399" i="1"/>
  <c r="AA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F394" i="1" s="1"/>
  <c r="AC393" i="1"/>
  <c r="Z393" i="1"/>
  <c r="AA393" i="1" s="1"/>
  <c r="AC392" i="1"/>
  <c r="Z392" i="1"/>
  <c r="AA392" i="1" s="1"/>
  <c r="AC391" i="1"/>
  <c r="Z391" i="1"/>
  <c r="AA391" i="1" s="1"/>
  <c r="AC390" i="1"/>
  <c r="Z390" i="1"/>
  <c r="AA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F379" i="1" s="1"/>
  <c r="AC378" i="1"/>
  <c r="Z378" i="1"/>
  <c r="AA378" i="1" s="1"/>
  <c r="AC377" i="1"/>
  <c r="Z377" i="1"/>
  <c r="AA377" i="1" s="1"/>
  <c r="AC376" i="1"/>
  <c r="Z376" i="1"/>
  <c r="AA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F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G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F355" i="1" s="1"/>
  <c r="AC354" i="1"/>
  <c r="Z354" i="1"/>
  <c r="AA354" i="1" s="1"/>
  <c r="AC353" i="1"/>
  <c r="Z353" i="1"/>
  <c r="AA353" i="1" s="1"/>
  <c r="AF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F349" i="1" s="1"/>
  <c r="AC348" i="1"/>
  <c r="Z348" i="1"/>
  <c r="AA348" i="1" s="1"/>
  <c r="AC347" i="1"/>
  <c r="Z347" i="1"/>
  <c r="AA347" i="1" s="1"/>
  <c r="AC346" i="1"/>
  <c r="Z346" i="1"/>
  <c r="AA346" i="1" s="1"/>
  <c r="AF346" i="1" s="1"/>
  <c r="AC345" i="1"/>
  <c r="Z345" i="1"/>
  <c r="AA345" i="1" s="1"/>
  <c r="AC344" i="1"/>
  <c r="Z344" i="1"/>
  <c r="AA344" i="1" s="1"/>
  <c r="AC343" i="1"/>
  <c r="Z343" i="1"/>
  <c r="AA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C336" i="1"/>
  <c r="Z336" i="1"/>
  <c r="AA336" i="1" s="1"/>
  <c r="AC335" i="1"/>
  <c r="Z335" i="1"/>
  <c r="AA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F330" i="1" s="1"/>
  <c r="AC329" i="1"/>
  <c r="Z329" i="1"/>
  <c r="AA329" i="1" s="1"/>
  <c r="AC328" i="1"/>
  <c r="Z328" i="1"/>
  <c r="AA328" i="1" s="1"/>
  <c r="AC327" i="1"/>
  <c r="Z327" i="1"/>
  <c r="AA327" i="1" s="1"/>
  <c r="AC326" i="1"/>
  <c r="Z326" i="1"/>
  <c r="AA326" i="1" s="1"/>
  <c r="AC325" i="1"/>
  <c r="Z325" i="1"/>
  <c r="AA325" i="1" s="1"/>
  <c r="AF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F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F314" i="1" s="1"/>
  <c r="AC313" i="1"/>
  <c r="Z313" i="1"/>
  <c r="AA313" i="1" s="1"/>
  <c r="AC312" i="1"/>
  <c r="Z312" i="1"/>
  <c r="AA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C295" i="1"/>
  <c r="Z295" i="1"/>
  <c r="AA295" i="1" s="1"/>
  <c r="AC294" i="1"/>
  <c r="Z294" i="1"/>
  <c r="AA294" i="1" s="1"/>
  <c r="AF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F290" i="1" s="1"/>
  <c r="AC289" i="1"/>
  <c r="Z289" i="1"/>
  <c r="AA289" i="1" s="1"/>
  <c r="AF289" i="1" s="1"/>
  <c r="AC288" i="1"/>
  <c r="Z288" i="1"/>
  <c r="AA288" i="1" s="1"/>
  <c r="AF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F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F278" i="1" s="1"/>
  <c r="AC277" i="1"/>
  <c r="Z277" i="1"/>
  <c r="AA277" i="1" s="1"/>
  <c r="AC276" i="1"/>
  <c r="Z276" i="1"/>
  <c r="AA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C271" i="1"/>
  <c r="Z271" i="1"/>
  <c r="AA271" i="1" s="1"/>
  <c r="AC270" i="1"/>
  <c r="Z270" i="1"/>
  <c r="AA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C259" i="1"/>
  <c r="Z259" i="1"/>
  <c r="AA259" i="1" s="1"/>
  <c r="AF259" i="1" s="1"/>
  <c r="AC258" i="1"/>
  <c r="Z258" i="1"/>
  <c r="AA258" i="1" s="1"/>
  <c r="AF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F253" i="1" s="1"/>
  <c r="AC252" i="1"/>
  <c r="Z252" i="1"/>
  <c r="AA252" i="1" s="1"/>
  <c r="AC251" i="1"/>
  <c r="Z251" i="1"/>
  <c r="AA251" i="1" s="1"/>
  <c r="AF251" i="1" s="1"/>
  <c r="AC250" i="1"/>
  <c r="Z250" i="1"/>
  <c r="AA250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C240" i="1"/>
  <c r="Z240" i="1"/>
  <c r="AA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C233" i="1"/>
  <c r="Z233" i="1"/>
  <c r="AA233" i="1" s="1"/>
  <c r="AC232" i="1"/>
  <c r="AA232" i="1"/>
  <c r="Z232" i="1"/>
  <c r="AC231" i="1"/>
  <c r="AA231" i="1"/>
  <c r="Z231" i="1"/>
  <c r="AC230" i="1"/>
  <c r="Z230" i="1"/>
  <c r="AA230" i="1" s="1"/>
  <c r="AC229" i="1"/>
  <c r="Z229" i="1"/>
  <c r="AA229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6" i="1"/>
  <c r="Z216" i="1"/>
  <c r="AA216" i="1" s="1"/>
  <c r="AC215" i="1"/>
  <c r="Z215" i="1"/>
  <c r="AA215" i="1" s="1"/>
  <c r="AC214" i="1"/>
  <c r="Z214" i="1"/>
  <c r="AA214" i="1" s="1"/>
  <c r="AC213" i="1"/>
  <c r="Z213" i="1"/>
  <c r="AA213" i="1" s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F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F183" i="1" s="1"/>
  <c r="AC182" i="1"/>
  <c r="Z182" i="1"/>
  <c r="AA182" i="1" s="1"/>
  <c r="AC181" i="1"/>
  <c r="Z181" i="1"/>
  <c r="AA181" i="1" s="1"/>
  <c r="AF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F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F171" i="1" s="1"/>
  <c r="AC170" i="1"/>
  <c r="Z170" i="1"/>
  <c r="AA170" i="1" s="1"/>
  <c r="AC169" i="1"/>
  <c r="Z169" i="1"/>
  <c r="AA169" i="1" s="1"/>
  <c r="AC168" i="1"/>
  <c r="Z168" i="1"/>
  <c r="AA168" i="1" s="1"/>
  <c r="AF168" i="1" s="1"/>
  <c r="AC167" i="1"/>
  <c r="Z167" i="1"/>
  <c r="AA167" i="1" s="1"/>
  <c r="AC166" i="1"/>
  <c r="Z166" i="1"/>
  <c r="AA166" i="1" s="1"/>
  <c r="AC165" i="1"/>
  <c r="Z165" i="1"/>
  <c r="AA165" i="1" s="1"/>
  <c r="AC164" i="1"/>
  <c r="Z164" i="1"/>
  <c r="AA164" i="1" s="1"/>
  <c r="AF164" i="1" s="1"/>
  <c r="AC163" i="1"/>
  <c r="Z163" i="1"/>
  <c r="AA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F159" i="1" s="1"/>
  <c r="AC158" i="1"/>
  <c r="Z158" i="1"/>
  <c r="AA158" i="1" s="1"/>
  <c r="AC157" i="1"/>
  <c r="Z157" i="1"/>
  <c r="AA157" i="1" s="1"/>
  <c r="AC156" i="1"/>
  <c r="Z156" i="1"/>
  <c r="AA156" i="1" s="1"/>
  <c r="AF156" i="1" s="1"/>
  <c r="AC155" i="1"/>
  <c r="Z155" i="1"/>
  <c r="AA155" i="1" s="1"/>
  <c r="AC149" i="1"/>
  <c r="Z149" i="1"/>
  <c r="AA149" i="1" s="1"/>
  <c r="AF149" i="1" s="1"/>
  <c r="AC148" i="1"/>
  <c r="Z148" i="1"/>
  <c r="AA148" i="1" s="1"/>
  <c r="AC147" i="1"/>
  <c r="Z147" i="1"/>
  <c r="AA147" i="1" s="1"/>
  <c r="AF147" i="1" s="1"/>
  <c r="AC146" i="1"/>
  <c r="Z146" i="1"/>
  <c r="AA146" i="1" s="1"/>
  <c r="AC145" i="1"/>
  <c r="Z145" i="1"/>
  <c r="AA145" i="1" s="1"/>
  <c r="AC10" i="1"/>
  <c r="Z10" i="1"/>
  <c r="AA10" i="1" s="1"/>
  <c r="AC9" i="1"/>
  <c r="Z9" i="1"/>
  <c r="AA9" i="1" s="1"/>
  <c r="AC8" i="1"/>
  <c r="Z8" i="1"/>
  <c r="AA8" i="1" s="1"/>
  <c r="AC7" i="1"/>
  <c r="Z7" i="1"/>
  <c r="AA7" i="1" s="1"/>
  <c r="AC6" i="1"/>
  <c r="Z6" i="1"/>
  <c r="AA6" i="1" s="1"/>
  <c r="AC5" i="1"/>
  <c r="Z5" i="1"/>
  <c r="AA5" i="1" s="1"/>
  <c r="AC4" i="1"/>
  <c r="Z4" i="1"/>
  <c r="AA4" i="1" s="1"/>
  <c r="AC143" i="1"/>
  <c r="Z143" i="1"/>
  <c r="AA143" i="1" s="1"/>
  <c r="AF143" i="1" s="1"/>
  <c r="AG143" i="1" s="1"/>
  <c r="AC139" i="1"/>
  <c r="Z139" i="1"/>
  <c r="AA139" i="1" s="1"/>
  <c r="AC138" i="1"/>
  <c r="Z138" i="1"/>
  <c r="AA138" i="1" s="1"/>
  <c r="AC137" i="1"/>
  <c r="Z137" i="1"/>
  <c r="AA137" i="1" s="1"/>
  <c r="AC136" i="1"/>
  <c r="Z136" i="1"/>
  <c r="AA136" i="1" s="1"/>
  <c r="AC135" i="1"/>
  <c r="AA135" i="1"/>
  <c r="Z135" i="1"/>
  <c r="AC134" i="1"/>
  <c r="Z134" i="1"/>
  <c r="AA134" i="1" s="1"/>
  <c r="AF134" i="1" s="1"/>
  <c r="AC133" i="1"/>
  <c r="Z133" i="1"/>
  <c r="AA133" i="1" s="1"/>
  <c r="AC132" i="1"/>
  <c r="Z132" i="1"/>
  <c r="AA132" i="1" s="1"/>
  <c r="AC130" i="1"/>
  <c r="Z130" i="1"/>
  <c r="AA130" i="1" s="1"/>
  <c r="AC129" i="1"/>
  <c r="Z129" i="1"/>
  <c r="AA129" i="1" s="1"/>
  <c r="AC128" i="1"/>
  <c r="AA128" i="1"/>
  <c r="Z128" i="1"/>
  <c r="AC127" i="1"/>
  <c r="Z127" i="1"/>
  <c r="AA127" i="1" s="1"/>
  <c r="AC126" i="1"/>
  <c r="Z126" i="1"/>
  <c r="AA126" i="1" s="1"/>
  <c r="AC125" i="1"/>
  <c r="Z125" i="1"/>
  <c r="AA125" i="1" s="1"/>
  <c r="AC124" i="1"/>
  <c r="Z124" i="1"/>
  <c r="AA124" i="1" s="1"/>
  <c r="AC123" i="1"/>
  <c r="Z123" i="1"/>
  <c r="AA123" i="1" s="1"/>
  <c r="AC120" i="1"/>
  <c r="Z120" i="1"/>
  <c r="AA120" i="1" s="1"/>
  <c r="AC119" i="1"/>
  <c r="Z119" i="1"/>
  <c r="AA119" i="1" s="1"/>
  <c r="AC118" i="1"/>
  <c r="Z118" i="1"/>
  <c r="AA118" i="1" s="1"/>
  <c r="AC117" i="1"/>
  <c r="Z117" i="1"/>
  <c r="AA117" i="1" s="1"/>
  <c r="AF117" i="1" s="1"/>
  <c r="AC116" i="1"/>
  <c r="AA116" i="1"/>
  <c r="Z116" i="1"/>
  <c r="AC115" i="1"/>
  <c r="Z115" i="1"/>
  <c r="AA115" i="1" s="1"/>
  <c r="AF115" i="1" s="1"/>
  <c r="AC114" i="1"/>
  <c r="AA114" i="1"/>
  <c r="Z114" i="1"/>
  <c r="AC113" i="1"/>
  <c r="Z113" i="1"/>
  <c r="AA113" i="1" s="1"/>
  <c r="AC112" i="1"/>
  <c r="AA112" i="1"/>
  <c r="Z112" i="1"/>
  <c r="AC111" i="1"/>
  <c r="Z111" i="1"/>
  <c r="AA111" i="1" s="1"/>
  <c r="AC110" i="1"/>
  <c r="Z110" i="1"/>
  <c r="AA110" i="1" s="1"/>
  <c r="AC109" i="1"/>
  <c r="Z109" i="1"/>
  <c r="AA109" i="1" s="1"/>
  <c r="AC108" i="1"/>
  <c r="Z108" i="1"/>
  <c r="AA108" i="1" s="1"/>
  <c r="AC106" i="1"/>
  <c r="Z106" i="1"/>
  <c r="AA106" i="1" s="1"/>
  <c r="AF106" i="1" s="1"/>
  <c r="AC105" i="1"/>
  <c r="Z105" i="1"/>
  <c r="AA105" i="1" s="1"/>
  <c r="AC104" i="1"/>
  <c r="Z104" i="1"/>
  <c r="AA104" i="1" s="1"/>
  <c r="AC103" i="1"/>
  <c r="Z103" i="1"/>
  <c r="AA103" i="1" s="1"/>
  <c r="AC102" i="1"/>
  <c r="Z102" i="1"/>
  <c r="AA102" i="1" s="1"/>
  <c r="AC101" i="1"/>
  <c r="Z101" i="1"/>
  <c r="AA101" i="1" s="1"/>
  <c r="AF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F97" i="1" s="1"/>
  <c r="AG97" i="1" s="1"/>
  <c r="AC96" i="1"/>
  <c r="Z96" i="1"/>
  <c r="AA96" i="1" s="1"/>
  <c r="AC95" i="1"/>
  <c r="Z95" i="1"/>
  <c r="AA95" i="1" s="1"/>
  <c r="AF95" i="1" s="1"/>
  <c r="AC94" i="1"/>
  <c r="Z94" i="1"/>
  <c r="AA94" i="1" s="1"/>
  <c r="AC93" i="1"/>
  <c r="AA93" i="1"/>
  <c r="Z93" i="1"/>
  <c r="AC92" i="1"/>
  <c r="AA92" i="1"/>
  <c r="Z92" i="1"/>
  <c r="AC91" i="1"/>
  <c r="AA91" i="1"/>
  <c r="Z91" i="1"/>
  <c r="AC90" i="1"/>
  <c r="Z90" i="1"/>
  <c r="AA90" i="1" s="1"/>
  <c r="AF90" i="1" s="1"/>
  <c r="AC89" i="1"/>
  <c r="Z89" i="1"/>
  <c r="AA89" i="1" s="1"/>
  <c r="AC88" i="1"/>
  <c r="Z88" i="1"/>
  <c r="AA88" i="1" s="1"/>
  <c r="AC87" i="1"/>
  <c r="Z87" i="1"/>
  <c r="AA87" i="1" s="1"/>
  <c r="AC80" i="1"/>
  <c r="Z80" i="1"/>
  <c r="AA80" i="1" s="1"/>
  <c r="AC79" i="1"/>
  <c r="Z79" i="1"/>
  <c r="AA79" i="1" s="1"/>
  <c r="AC72" i="1"/>
  <c r="Z72" i="1"/>
  <c r="AA72" i="1" s="1"/>
  <c r="AC71" i="1"/>
  <c r="Z71" i="1"/>
  <c r="AA71" i="1" s="1"/>
  <c r="AC70" i="1"/>
  <c r="Z70" i="1"/>
  <c r="AA70" i="1" s="1"/>
  <c r="AC69" i="1"/>
  <c r="Z69" i="1"/>
  <c r="AA69" i="1" s="1"/>
  <c r="AF69" i="1" s="1"/>
  <c r="AC67" i="1"/>
  <c r="Z67" i="1"/>
  <c r="AA67" i="1" s="1"/>
  <c r="AC66" i="1"/>
  <c r="Z66" i="1"/>
  <c r="AA66" i="1" s="1"/>
  <c r="AC65" i="1"/>
  <c r="Z65" i="1"/>
  <c r="AA65" i="1" s="1"/>
  <c r="AC64" i="1"/>
  <c r="Z64" i="1"/>
  <c r="AA64" i="1" s="1"/>
  <c r="AF64" i="1" s="1"/>
  <c r="AC63" i="1"/>
  <c r="Z63" i="1"/>
  <c r="AA63" i="1" s="1"/>
  <c r="AF63" i="1" s="1"/>
  <c r="AC62" i="1"/>
  <c r="Z62" i="1"/>
  <c r="AA62" i="1" s="1"/>
  <c r="AC61" i="1"/>
  <c r="Z61" i="1"/>
  <c r="AA61" i="1" s="1"/>
  <c r="AC60" i="1"/>
  <c r="Z60" i="1"/>
  <c r="AA60" i="1" s="1"/>
  <c r="AC59" i="1"/>
  <c r="Z59" i="1"/>
  <c r="AA59" i="1" s="1"/>
  <c r="AC58" i="1"/>
  <c r="Z58" i="1"/>
  <c r="AA58" i="1" s="1"/>
  <c r="AF58" i="1" s="1"/>
  <c r="AG58" i="1" s="1"/>
  <c r="AC57" i="1"/>
  <c r="Z57" i="1"/>
  <c r="AA57" i="1" s="1"/>
  <c r="AC56" i="1"/>
  <c r="Z56" i="1"/>
  <c r="AA56" i="1" s="1"/>
  <c r="AC55" i="1"/>
  <c r="Z55" i="1"/>
  <c r="AA55" i="1" s="1"/>
  <c r="AC54" i="1"/>
  <c r="Z54" i="1"/>
  <c r="AA54" i="1" s="1"/>
  <c r="AF54" i="1" s="1"/>
  <c r="AC53" i="1"/>
  <c r="Z53" i="1"/>
  <c r="AA53" i="1" s="1"/>
  <c r="AC52" i="1"/>
  <c r="Z52" i="1"/>
  <c r="AA52" i="1" s="1"/>
  <c r="AC44" i="1"/>
  <c r="Z44" i="1"/>
  <c r="AA44" i="1" s="1"/>
  <c r="AC43" i="1"/>
  <c r="Z43" i="1"/>
  <c r="AA43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28" i="1"/>
  <c r="S1784" i="1"/>
  <c r="S1783" i="1"/>
  <c r="S1782" i="1"/>
  <c r="S1781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2" i="1"/>
  <c r="S1760" i="1"/>
  <c r="S1759" i="1"/>
  <c r="S1758" i="1"/>
  <c r="S1757" i="1"/>
  <c r="S1755" i="1"/>
  <c r="S1754" i="1"/>
  <c r="S1752" i="1"/>
  <c r="S1750" i="1"/>
  <c r="S1747" i="1"/>
  <c r="S27" i="1"/>
  <c r="S1746" i="1"/>
  <c r="S1745" i="1"/>
  <c r="S1744" i="1"/>
  <c r="S1743" i="1"/>
  <c r="S1742" i="1"/>
  <c r="S1741" i="1"/>
  <c r="S1739" i="1"/>
  <c r="S1738" i="1"/>
  <c r="S1737" i="1"/>
  <c r="S1736" i="1"/>
  <c r="S1735" i="1"/>
  <c r="S26" i="1"/>
  <c r="S1733" i="1"/>
  <c r="S1732" i="1"/>
  <c r="S25" i="1"/>
  <c r="S24" i="1"/>
  <c r="S1731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3" i="1"/>
  <c r="S1712" i="1"/>
  <c r="S1711" i="1"/>
  <c r="S1710" i="1"/>
  <c r="S1709" i="1"/>
  <c r="S1708" i="1"/>
  <c r="S1707" i="1"/>
  <c r="S1706" i="1"/>
  <c r="S1705" i="1"/>
  <c r="S1704" i="1"/>
  <c r="S1697" i="1"/>
  <c r="S1696" i="1"/>
  <c r="S1692" i="1"/>
  <c r="S1691" i="1"/>
  <c r="S1690" i="1"/>
  <c r="S1689" i="1"/>
  <c r="S1688" i="1"/>
  <c r="S1687" i="1"/>
  <c r="S1686" i="1"/>
  <c r="S1685" i="1"/>
  <c r="S1684" i="1"/>
  <c r="S1683" i="1"/>
  <c r="S1682" i="1"/>
  <c r="S1680" i="1"/>
  <c r="S1679" i="1"/>
  <c r="S1678" i="1"/>
  <c r="S1677" i="1"/>
  <c r="S1676" i="1"/>
  <c r="S1675" i="1"/>
  <c r="S1674" i="1"/>
  <c r="S1672" i="1"/>
  <c r="S1671" i="1"/>
  <c r="S1670" i="1"/>
  <c r="S1669" i="1"/>
  <c r="S1666" i="1"/>
  <c r="S1665" i="1"/>
  <c r="S1664" i="1"/>
  <c r="S1663" i="1"/>
  <c r="S1661" i="1"/>
  <c r="S1660" i="1"/>
  <c r="S1659" i="1"/>
  <c r="S1657" i="1"/>
  <c r="S1656" i="1"/>
  <c r="S1655" i="1"/>
  <c r="S1653" i="1"/>
  <c r="S1652" i="1"/>
  <c r="S1650" i="1"/>
  <c r="S1649" i="1"/>
  <c r="S1648" i="1"/>
  <c r="S1647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29" i="1"/>
  <c r="S1628" i="1"/>
  <c r="S1627" i="1"/>
  <c r="S1626" i="1"/>
  <c r="S1625" i="1"/>
  <c r="S1624" i="1"/>
  <c r="S1623" i="1"/>
  <c r="S1622" i="1"/>
  <c r="S1621" i="1"/>
  <c r="S1619" i="1"/>
  <c r="S1618" i="1"/>
  <c r="S1617" i="1"/>
  <c r="S1615" i="1"/>
  <c r="S1613" i="1"/>
  <c r="S1612" i="1"/>
  <c r="S1611" i="1"/>
  <c r="S1610" i="1"/>
  <c r="S1609" i="1"/>
  <c r="S1606" i="1"/>
  <c r="S1605" i="1"/>
  <c r="S1603" i="1"/>
  <c r="S1602" i="1"/>
  <c r="S23" i="1"/>
  <c r="S1601" i="1"/>
  <c r="S1599" i="1"/>
  <c r="S1598" i="1"/>
  <c r="S1597" i="1"/>
  <c r="S1596" i="1"/>
  <c r="S1595" i="1"/>
  <c r="S1594" i="1"/>
  <c r="S1593" i="1"/>
  <c r="S1592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69" i="1"/>
  <c r="S1567" i="1"/>
  <c r="S1565" i="1"/>
  <c r="S1564" i="1"/>
  <c r="S1563" i="1"/>
  <c r="S1562" i="1"/>
  <c r="S1561" i="1"/>
  <c r="S1560" i="1"/>
  <c r="S1559" i="1"/>
  <c r="S1557" i="1"/>
  <c r="S1556" i="1"/>
  <c r="S1555" i="1"/>
  <c r="S1554" i="1"/>
  <c r="S1553" i="1"/>
  <c r="S1552" i="1"/>
  <c r="S1551" i="1"/>
  <c r="S1550" i="1"/>
  <c r="S1549" i="1"/>
  <c r="S1548" i="1"/>
  <c r="S1546" i="1"/>
  <c r="S1544" i="1"/>
  <c r="S1543" i="1"/>
  <c r="S1542" i="1"/>
  <c r="S1539" i="1"/>
  <c r="S1538" i="1"/>
  <c r="S1537" i="1"/>
  <c r="S1536" i="1"/>
  <c r="S1535" i="1"/>
  <c r="S1534" i="1"/>
  <c r="S1533" i="1"/>
  <c r="S1532" i="1"/>
  <c r="S1531" i="1"/>
  <c r="S1529" i="1"/>
  <c r="S1528" i="1"/>
  <c r="S1527" i="1"/>
  <c r="S1526" i="1"/>
  <c r="S22" i="1"/>
  <c r="S1525" i="1"/>
  <c r="S1524" i="1"/>
  <c r="S1523" i="1"/>
  <c r="S1519" i="1"/>
  <c r="S1517" i="1"/>
  <c r="S1516" i="1"/>
  <c r="S1515" i="1"/>
  <c r="S1514" i="1"/>
  <c r="S1512" i="1"/>
  <c r="S1511" i="1"/>
  <c r="S1510" i="1"/>
  <c r="S1509" i="1"/>
  <c r="S1508" i="1"/>
  <c r="S1506" i="1"/>
  <c r="S1504" i="1"/>
  <c r="S1503" i="1"/>
  <c r="S1502" i="1"/>
  <c r="S1501" i="1"/>
  <c r="S1499" i="1"/>
  <c r="S1498" i="1"/>
  <c r="S1497" i="1"/>
  <c r="S1496" i="1"/>
  <c r="S1494" i="1"/>
  <c r="S1493" i="1"/>
  <c r="S1492" i="1"/>
  <c r="S21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7" i="1"/>
  <c r="S1475" i="1"/>
  <c r="S1474" i="1"/>
  <c r="S1473" i="1"/>
  <c r="S1472" i="1"/>
  <c r="S1471" i="1"/>
  <c r="S1470" i="1"/>
  <c r="S1469" i="1"/>
  <c r="S1468" i="1"/>
  <c r="S1467" i="1"/>
  <c r="S1466" i="1"/>
  <c r="S1465" i="1"/>
  <c r="S1463" i="1"/>
  <c r="S1462" i="1"/>
  <c r="S1461" i="1"/>
  <c r="S1460" i="1"/>
  <c r="S1459" i="1"/>
  <c r="S1457" i="1"/>
  <c r="S1454" i="1"/>
  <c r="S1453" i="1"/>
  <c r="S1452" i="1"/>
  <c r="S1451" i="1"/>
  <c r="S1450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20" i="1"/>
  <c r="S19" i="1"/>
  <c r="S18" i="1"/>
  <c r="S17" i="1"/>
  <c r="S16" i="1"/>
  <c r="S15" i="1"/>
  <c r="S14" i="1"/>
  <c r="S13" i="1"/>
  <c r="S12" i="1"/>
  <c r="S11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55" i="1"/>
  <c r="S454" i="1"/>
  <c r="S451" i="1"/>
  <c r="S450" i="1"/>
  <c r="S437" i="1"/>
  <c r="S436" i="1"/>
  <c r="S435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49" i="1"/>
  <c r="S148" i="1"/>
  <c r="S147" i="1"/>
  <c r="S146" i="1"/>
  <c r="S145" i="1"/>
  <c r="S10" i="1"/>
  <c r="S9" i="1"/>
  <c r="S8" i="1"/>
  <c r="S7" i="1"/>
  <c r="S6" i="1"/>
  <c r="S5" i="1"/>
  <c r="S4" i="1"/>
  <c r="S143" i="1"/>
  <c r="S139" i="1"/>
  <c r="S138" i="1"/>
  <c r="S137" i="1"/>
  <c r="S136" i="1"/>
  <c r="S135" i="1"/>
  <c r="S134" i="1"/>
  <c r="S133" i="1"/>
  <c r="S132" i="1"/>
  <c r="S130" i="1"/>
  <c r="S129" i="1"/>
  <c r="S128" i="1"/>
  <c r="S127" i="1"/>
  <c r="S126" i="1"/>
  <c r="S125" i="1"/>
  <c r="S124" i="1"/>
  <c r="S123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0" i="1"/>
  <c r="S79" i="1"/>
  <c r="S72" i="1"/>
  <c r="S71" i="1"/>
  <c r="S70" i="1"/>
  <c r="S69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44" i="1"/>
  <c r="S43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871" i="1" l="1"/>
  <c r="AG1871" i="1" s="1"/>
  <c r="AF469" i="1"/>
  <c r="AG832" i="1"/>
  <c r="AF235" i="1"/>
  <c r="AF950" i="1"/>
  <c r="AF958" i="1"/>
  <c r="AF1323" i="1"/>
  <c r="AG1323" i="1" s="1"/>
  <c r="AF390" i="1"/>
  <c r="AG390" i="1" s="1"/>
  <c r="AF1325" i="1"/>
  <c r="AG1325" i="1" s="1"/>
  <c r="AF1328" i="1"/>
  <c r="AG1328" i="1" s="1"/>
  <c r="AF1327" i="1"/>
  <c r="AG1327" i="1" s="1"/>
  <c r="AF1326" i="1"/>
  <c r="AG1326" i="1" s="1"/>
  <c r="AF1329" i="1"/>
  <c r="AG1329" i="1" s="1"/>
  <c r="AF420" i="1"/>
  <c r="AG420" i="1" s="1"/>
  <c r="AF421" i="1"/>
  <c r="AG421" i="1" s="1"/>
  <c r="AF419" i="1"/>
  <c r="AG419" i="1" s="1"/>
  <c r="AF418" i="1"/>
  <c r="AG418" i="1" s="1"/>
  <c r="AF1904" i="1"/>
  <c r="AG1904" i="1" s="1"/>
  <c r="AF616" i="1"/>
  <c r="AG616" i="1" s="1"/>
  <c r="AF529" i="1"/>
  <c r="AG529" i="1" s="1"/>
  <c r="AF1401" i="1"/>
  <c r="AG1401" i="1" s="1"/>
  <c r="AF2003" i="1"/>
  <c r="AG2003" i="1" s="1"/>
  <c r="AF1917" i="1"/>
  <c r="AG1917" i="1" s="1"/>
  <c r="AF1409" i="1"/>
  <c r="AG1409" i="1" s="1"/>
  <c r="AG1823" i="1"/>
  <c r="AF224" i="1"/>
  <c r="AG224" i="1" s="1"/>
  <c r="AF723" i="1"/>
  <c r="AG723" i="1" s="1"/>
  <c r="AF511" i="1"/>
  <c r="AG511" i="1" s="1"/>
  <c r="AF1440" i="1"/>
  <c r="AG1440" i="1" s="1"/>
  <c r="AF1736" i="1"/>
  <c r="AG1736" i="1" s="1"/>
  <c r="AG425" i="1"/>
  <c r="AF1243" i="1"/>
  <c r="AG1243" i="1" s="1"/>
  <c r="AF1772" i="1"/>
  <c r="AG1772" i="1" s="1"/>
  <c r="AF1639" i="1"/>
  <c r="AG1639" i="1" s="1"/>
  <c r="AG1352" i="1"/>
  <c r="AF1516" i="1"/>
  <c r="AG1516" i="1" s="1"/>
  <c r="AF268" i="1"/>
  <c r="AG268" i="1" s="1"/>
  <c r="AF1316" i="1"/>
  <c r="AF1632" i="1"/>
  <c r="AG1632" i="1" s="1"/>
  <c r="AF638" i="1"/>
  <c r="AG638" i="1" s="1"/>
  <c r="AG314" i="1"/>
  <c r="AF630" i="1"/>
  <c r="AG630" i="1" s="1"/>
  <c r="AF672" i="1"/>
  <c r="AG672" i="1" s="1"/>
  <c r="AG1497" i="1"/>
  <c r="AF287" i="1"/>
  <c r="AG287" i="1" s="1"/>
  <c r="AF921" i="1"/>
  <c r="AG921" i="1" s="1"/>
  <c r="AF938" i="1"/>
  <c r="AG938" i="1" s="1"/>
  <c r="AF1255" i="1"/>
  <c r="AG1255" i="1" s="1"/>
  <c r="AF2008" i="1"/>
  <c r="AG2008" i="1" s="1"/>
  <c r="AG2013" i="1"/>
  <c r="AF1619" i="1"/>
  <c r="AG1619" i="1" s="1"/>
  <c r="AF237" i="1"/>
  <c r="AG237" i="1" s="1"/>
  <c r="AG278" i="1"/>
  <c r="AF1692" i="1"/>
  <c r="AG1692" i="1" s="1"/>
  <c r="AF1706" i="1"/>
  <c r="AG1706" i="1" s="1"/>
  <c r="AF1781" i="1"/>
  <c r="AG1781" i="1" s="1"/>
  <c r="AF295" i="1"/>
  <c r="AG295" i="1" s="1"/>
  <c r="AF1151" i="1"/>
  <c r="AG1151" i="1" s="1"/>
  <c r="AF765" i="1"/>
  <c r="AG765" i="1" s="1"/>
  <c r="AF834" i="1"/>
  <c r="AG834" i="1" s="1"/>
  <c r="AF889" i="1"/>
  <c r="AG889" i="1" s="1"/>
  <c r="AF1090" i="1"/>
  <c r="AG1090" i="1" s="1"/>
  <c r="AF1221" i="1"/>
  <c r="AG1221" i="1" s="1"/>
  <c r="AG258" i="1"/>
  <c r="AF1264" i="1"/>
  <c r="AG1264" i="1" s="1"/>
  <c r="AF1444" i="1"/>
  <c r="AG1444" i="1" s="1"/>
  <c r="AF286" i="1"/>
  <c r="AG286" i="1" s="1"/>
  <c r="AF666" i="1"/>
  <c r="AG666" i="1" s="1"/>
  <c r="AF531" i="1"/>
  <c r="AG531" i="1" s="1"/>
  <c r="AF724" i="1"/>
  <c r="AG724" i="1" s="1"/>
  <c r="AF1972" i="1"/>
  <c r="AG1972" i="1" s="1"/>
  <c r="AF1555" i="1"/>
  <c r="AG1555" i="1" s="1"/>
  <c r="AF119" i="1"/>
  <c r="AG119" i="1" s="1"/>
  <c r="AF1473" i="1"/>
  <c r="AG1473" i="1" s="1"/>
  <c r="AF1915" i="1"/>
  <c r="AG1915" i="1" s="1"/>
  <c r="AF323" i="1"/>
  <c r="AG323" i="1" s="1"/>
  <c r="AF406" i="1"/>
  <c r="AG406" i="1" s="1"/>
  <c r="AF678" i="1"/>
  <c r="AG678" i="1" s="1"/>
  <c r="AF846" i="1"/>
  <c r="AG846" i="1" s="1"/>
  <c r="AF1453" i="1"/>
  <c r="AG1453" i="1" s="1"/>
  <c r="AF2095" i="1"/>
  <c r="AG2095" i="1" s="1"/>
  <c r="AF103" i="1"/>
  <c r="AG103" i="1" s="1"/>
  <c r="AF318" i="1"/>
  <c r="AG318" i="1" s="1"/>
  <c r="AF814" i="1"/>
  <c r="AG814" i="1" s="1"/>
  <c r="AF1040" i="1"/>
  <c r="AG1040" i="1" s="1"/>
  <c r="AF1180" i="1"/>
  <c r="AG1180" i="1" s="1"/>
  <c r="AF1905" i="1"/>
  <c r="AG1905" i="1" s="1"/>
  <c r="AF241" i="1"/>
  <c r="AG241" i="1" s="1"/>
  <c r="AF1018" i="1"/>
  <c r="AG1018" i="1" s="1"/>
  <c r="AF1596" i="1"/>
  <c r="AG1596" i="1" s="1"/>
  <c r="AF93" i="1"/>
  <c r="AG93" i="1" s="1"/>
  <c r="AF226" i="1"/>
  <c r="AG226" i="1" s="1"/>
  <c r="AF573" i="1"/>
  <c r="AG573" i="1" s="1"/>
  <c r="AF891" i="1"/>
  <c r="AG891" i="1" s="1"/>
  <c r="AF1152" i="1"/>
  <c r="AG1152" i="1" s="1"/>
  <c r="AF1977" i="1"/>
  <c r="AG1977" i="1" s="1"/>
  <c r="AF231" i="1"/>
  <c r="AG231" i="1" s="1"/>
  <c r="AF304" i="1"/>
  <c r="AG304" i="1" s="1"/>
  <c r="AF352" i="1"/>
  <c r="AG352" i="1" s="1"/>
  <c r="AF388" i="1"/>
  <c r="AG388" i="1" s="1"/>
  <c r="AF993" i="1"/>
  <c r="AG993" i="1" s="1"/>
  <c r="AF5" i="1"/>
  <c r="AG5" i="1" s="1"/>
  <c r="AF535" i="1"/>
  <c r="AG535" i="1" s="1"/>
  <c r="AF861" i="1"/>
  <c r="AG861" i="1" s="1"/>
  <c r="AF20" i="1"/>
  <c r="AG20" i="1" s="1"/>
  <c r="AF1770" i="1"/>
  <c r="AG1770" i="1" s="1"/>
  <c r="AG349" i="1"/>
  <c r="AF693" i="1"/>
  <c r="AG693" i="1" s="1"/>
  <c r="AF1071" i="1"/>
  <c r="AG1071" i="1" s="1"/>
  <c r="AF1713" i="1"/>
  <c r="AG1713" i="1" s="1"/>
  <c r="AF25" i="1"/>
  <c r="AG25" i="1" s="1"/>
  <c r="AF274" i="1"/>
  <c r="AG274" i="1" s="1"/>
  <c r="AF506" i="1"/>
  <c r="AG506" i="1" s="1"/>
  <c r="AF704" i="1"/>
  <c r="AG704" i="1" s="1"/>
  <c r="AF1207" i="1"/>
  <c r="AG1207" i="1" s="1"/>
  <c r="AF1359" i="1"/>
  <c r="AG1359" i="1" s="1"/>
  <c r="AF1469" i="1"/>
  <c r="AG1469" i="1" s="1"/>
  <c r="AF1611" i="1"/>
  <c r="AG1611" i="1" s="1"/>
  <c r="AF1336" i="1"/>
  <c r="AG1336" i="1" s="1"/>
  <c r="AF1743" i="1"/>
  <c r="AG1743" i="1" s="1"/>
  <c r="AF1865" i="1"/>
  <c r="AG1865" i="1" s="1"/>
  <c r="AF1894" i="1"/>
  <c r="AG1894" i="1" s="1"/>
  <c r="AF1143" i="1"/>
  <c r="AG1143" i="1" s="1"/>
  <c r="AG548" i="1"/>
  <c r="AF649" i="1"/>
  <c r="AG649" i="1" s="1"/>
  <c r="AF1047" i="1"/>
  <c r="AG1047" i="1" s="1"/>
  <c r="AF1403" i="1"/>
  <c r="AG1403" i="1" s="1"/>
  <c r="AF767" i="1"/>
  <c r="AG767" i="1" s="1"/>
  <c r="AF310" i="1"/>
  <c r="AG310" i="1" s="1"/>
  <c r="AG330" i="1"/>
  <c r="AF787" i="1"/>
  <c r="AG787" i="1" s="1"/>
  <c r="AF1106" i="1"/>
  <c r="AG1106" i="1" s="1"/>
  <c r="AG1296" i="1"/>
  <c r="AF1350" i="1"/>
  <c r="AG1350" i="1" s="1"/>
  <c r="AF1729" i="1"/>
  <c r="AG1729" i="1" s="1"/>
  <c r="AG796" i="1"/>
  <c r="AF1438" i="1"/>
  <c r="AG1438" i="1" s="1"/>
  <c r="AF607" i="1"/>
  <c r="AG607" i="1" s="1"/>
  <c r="AG769" i="1"/>
  <c r="AF927" i="1"/>
  <c r="AG927" i="1" s="1"/>
  <c r="AF1161" i="1"/>
  <c r="AG1161" i="1" s="1"/>
  <c r="AF1585" i="1"/>
  <c r="AG1585" i="1" s="1"/>
  <c r="AF1948" i="1"/>
  <c r="AG1948" i="1" s="1"/>
  <c r="AG1366" i="1"/>
  <c r="AF1830" i="1"/>
  <c r="AG1830" i="1" s="1"/>
  <c r="AF1922" i="1"/>
  <c r="AG1922" i="1" s="1"/>
  <c r="AF2006" i="1"/>
  <c r="AG2006" i="1" s="1"/>
  <c r="AF2100" i="1"/>
  <c r="AG2100" i="1" s="1"/>
  <c r="AG282" i="1"/>
  <c r="AF676" i="1"/>
  <c r="AG676" i="1" s="1"/>
  <c r="AF686" i="1"/>
  <c r="AG686" i="1" s="1"/>
  <c r="AF1156" i="1"/>
  <c r="AG1156" i="1" s="1"/>
  <c r="AF1162" i="1"/>
  <c r="AG1162" i="1" s="1"/>
  <c r="AF1390" i="1"/>
  <c r="AG1390" i="1" s="1"/>
  <c r="AF1490" i="1"/>
  <c r="AG1490" i="1" s="1"/>
  <c r="AF1684" i="1"/>
  <c r="AG1684" i="1" s="1"/>
  <c r="AF1814" i="1"/>
  <c r="AG1814" i="1" s="1"/>
  <c r="AF2071" i="1"/>
  <c r="AG2071" i="1" s="1"/>
  <c r="AG1302" i="1"/>
  <c r="AF1306" i="1"/>
  <c r="AG1306" i="1" s="1"/>
  <c r="AF1629" i="1"/>
  <c r="AG1629" i="1" s="1"/>
  <c r="AF1856" i="1"/>
  <c r="AG1856" i="1" s="1"/>
  <c r="AF1934" i="1"/>
  <c r="AG1934" i="1" s="1"/>
  <c r="AG667" i="1"/>
  <c r="AF1039" i="1"/>
  <c r="AG1039" i="1" s="1"/>
  <c r="AF1062" i="1"/>
  <c r="AG1062" i="1" s="1"/>
  <c r="AF1571" i="1"/>
  <c r="AG1571" i="1" s="1"/>
  <c r="AF2069" i="1"/>
  <c r="AG2069" i="1" s="1"/>
  <c r="AF2107" i="1"/>
  <c r="AG2107" i="1" s="1"/>
  <c r="AG353" i="1"/>
  <c r="AF399" i="1"/>
  <c r="AG399" i="1" s="1"/>
  <c r="AF659" i="1"/>
  <c r="AG659" i="1" s="1"/>
  <c r="AF1083" i="1"/>
  <c r="AG1083" i="1" s="1"/>
  <c r="AF1313" i="1"/>
  <c r="AG1313" i="1" s="1"/>
  <c r="AF1548" i="1"/>
  <c r="AG1548" i="1" s="1"/>
  <c r="AF24" i="1"/>
  <c r="AG24" i="1" s="1"/>
  <c r="AG575" i="1"/>
  <c r="AG117" i="1"/>
  <c r="AG90" i="1"/>
  <c r="AF645" i="1"/>
  <c r="AG115" i="1"/>
  <c r="AF254" i="1"/>
  <c r="AG254" i="1" s="1"/>
  <c r="AF217" i="1"/>
  <c r="AG54" i="1"/>
  <c r="AF113" i="1"/>
  <c r="AF157" i="1"/>
  <c r="AF230" i="1"/>
  <c r="AG230" i="1" s="1"/>
  <c r="AF257" i="1"/>
  <c r="AF697" i="1"/>
  <c r="AF731" i="1"/>
  <c r="AF939" i="1"/>
  <c r="AF991" i="1"/>
  <c r="AF205" i="1"/>
  <c r="AF910" i="1"/>
  <c r="AG950" i="1"/>
  <c r="AF138" i="1"/>
  <c r="AF401" i="1"/>
  <c r="AG469" i="1"/>
  <c r="AF1405" i="1"/>
  <c r="AG235" i="1"/>
  <c r="AF329" i="1"/>
  <c r="AG181" i="1"/>
  <c r="AF193" i="1"/>
  <c r="AG294" i="1"/>
  <c r="AF1022" i="1"/>
  <c r="AF111" i="1"/>
  <c r="AG111" i="1" s="1"/>
  <c r="AF99" i="1"/>
  <c r="AF579" i="1"/>
  <c r="AF618" i="1"/>
  <c r="AG618" i="1" s="1"/>
  <c r="AF622" i="1"/>
  <c r="AF841" i="1"/>
  <c r="AF932" i="1"/>
  <c r="AF52" i="1"/>
  <c r="AG69" i="1"/>
  <c r="AF88" i="1"/>
  <c r="AG88" i="1" s="1"/>
  <c r="AF126" i="1"/>
  <c r="AF135" i="1"/>
  <c r="AF312" i="1"/>
  <c r="AG557" i="1"/>
  <c r="AF96" i="1"/>
  <c r="AG96" i="1" s="1"/>
  <c r="AF116" i="1"/>
  <c r="AF984" i="1"/>
  <c r="AF326" i="1"/>
  <c r="AG326" i="1" s="1"/>
  <c r="AF585" i="1"/>
  <c r="AF619" i="1"/>
  <c r="AG619" i="1" s="1"/>
  <c r="AF823" i="1"/>
  <c r="AF118" i="1"/>
  <c r="AF276" i="1"/>
  <c r="AG276" i="1" s="1"/>
  <c r="AG605" i="1"/>
  <c r="AF762" i="1"/>
  <c r="AF105" i="1"/>
  <c r="AF123" i="1"/>
  <c r="AF169" i="1"/>
  <c r="AF901" i="1"/>
  <c r="AG901" i="1" s="1"/>
  <c r="AF956" i="1"/>
  <c r="AF975" i="1"/>
  <c r="AF702" i="1"/>
  <c r="AF789" i="1"/>
  <c r="AF858" i="1"/>
  <c r="AF884" i="1"/>
  <c r="AG884" i="1" s="1"/>
  <c r="AF1332" i="1"/>
  <c r="AG1332" i="1" s="1"/>
  <c r="AF1410" i="1"/>
  <c r="AF715" i="1"/>
  <c r="AG715" i="1" s="1"/>
  <c r="AF830" i="1"/>
  <c r="AG830" i="1" s="1"/>
  <c r="AF897" i="1"/>
  <c r="AF1043" i="1"/>
  <c r="AG1043" i="1" s="1"/>
  <c r="AF1048" i="1"/>
  <c r="AG1048" i="1" s="1"/>
  <c r="AF1127" i="1"/>
  <c r="AG1127" i="1" s="1"/>
  <c r="AF571" i="1"/>
  <c r="AF581" i="1"/>
  <c r="AG581" i="1" s="1"/>
  <c r="AF661" i="1"/>
  <c r="AF706" i="1"/>
  <c r="AF728" i="1"/>
  <c r="AF1081" i="1"/>
  <c r="AG1081" i="1" s="1"/>
  <c r="AF1199" i="1"/>
  <c r="AF1319" i="1"/>
  <c r="AF324" i="1"/>
  <c r="AF695" i="1"/>
  <c r="AF760" i="1"/>
  <c r="AF948" i="1"/>
  <c r="AG948" i="1" s="1"/>
  <c r="AF471" i="1"/>
  <c r="AF536" i="1"/>
  <c r="AF549" i="1"/>
  <c r="AG635" i="1"/>
  <c r="AF639" i="1"/>
  <c r="AF1119" i="1"/>
  <c r="AG1119" i="1" s="1"/>
  <c r="AF1273" i="1"/>
  <c r="AF451" i="1"/>
  <c r="AF496" i="1"/>
  <c r="AF654" i="1"/>
  <c r="AF1026" i="1"/>
  <c r="AG1026" i="1" s="1"/>
  <c r="AF133" i="1"/>
  <c r="AG133" i="1" s="1"/>
  <c r="AF252" i="1"/>
  <c r="AG288" i="1"/>
  <c r="AF565" i="1"/>
  <c r="AF688" i="1"/>
  <c r="AF852" i="1"/>
  <c r="AG852" i="1" s="1"/>
  <c r="AF865" i="1"/>
  <c r="AF908" i="1"/>
  <c r="AF968" i="1"/>
  <c r="AF1054" i="1"/>
  <c r="AG1054" i="1" s="1"/>
  <c r="AF1171" i="1"/>
  <c r="AG147" i="1"/>
  <c r="AG290" i="1"/>
  <c r="AF293" i="1"/>
  <c r="AG771" i="1"/>
  <c r="AF805" i="1"/>
  <c r="AF1010" i="1"/>
  <c r="AG1010" i="1" s="1"/>
  <c r="AF1058" i="1"/>
  <c r="AF92" i="1"/>
  <c r="AG92" i="1" s="1"/>
  <c r="AF250" i="1"/>
  <c r="AG250" i="1" s="1"/>
  <c r="AF354" i="1"/>
  <c r="AF385" i="1"/>
  <c r="AF583" i="1"/>
  <c r="AF651" i="1"/>
  <c r="AF726" i="1"/>
  <c r="AF882" i="1"/>
  <c r="AF668" i="1"/>
  <c r="AG668" i="1" s="1"/>
  <c r="AF925" i="1"/>
  <c r="AF940" i="1"/>
  <c r="AG940" i="1" s="1"/>
  <c r="AF1004" i="1"/>
  <c r="AF1064" i="1"/>
  <c r="AF1108" i="1"/>
  <c r="AF1187" i="1"/>
  <c r="AG1187" i="1" s="1"/>
  <c r="AF643" i="1"/>
  <c r="AG643" i="1" s="1"/>
  <c r="AF1060" i="1"/>
  <c r="AF1120" i="1"/>
  <c r="AF620" i="1"/>
  <c r="AF952" i="1"/>
  <c r="AF1028" i="1"/>
  <c r="AF1056" i="1"/>
  <c r="AF1073" i="1"/>
  <c r="AG1073" i="1" s="1"/>
  <c r="AF1099" i="1"/>
  <c r="AF342" i="1"/>
  <c r="AF856" i="1"/>
  <c r="AF869" i="1"/>
  <c r="AF985" i="1"/>
  <c r="AF997" i="1"/>
  <c r="AF1012" i="1"/>
  <c r="AF1163" i="1"/>
  <c r="AF1351" i="1"/>
  <c r="AF572" i="1"/>
  <c r="AF641" i="1"/>
  <c r="AF791" i="1"/>
  <c r="AG803" i="1"/>
  <c r="AF966" i="1"/>
  <c r="AF1091" i="1"/>
  <c r="AF1117" i="1"/>
  <c r="AG1117" i="1" s="1"/>
  <c r="AF1155" i="1"/>
  <c r="AG1155" i="1" s="1"/>
  <c r="AF683" i="1"/>
  <c r="AG870" i="1"/>
  <c r="AF874" i="1"/>
  <c r="AF1164" i="1"/>
  <c r="AF1291" i="1"/>
  <c r="AG1291" i="1" s="1"/>
  <c r="AG408" i="1"/>
  <c r="AG435" i="1"/>
  <c r="AF555" i="1"/>
  <c r="AF699" i="1"/>
  <c r="AF703" i="1"/>
  <c r="AG703" i="1" s="1"/>
  <c r="AF839" i="1"/>
  <c r="AG954" i="1"/>
  <c r="AF962" i="1"/>
  <c r="AG962" i="1" s="1"/>
  <c r="AF1402" i="1"/>
  <c r="AF1406" i="1"/>
  <c r="AF1092" i="1"/>
  <c r="AG1092" i="1" s="1"/>
  <c r="AF1198" i="1"/>
  <c r="AF1321" i="1"/>
  <c r="AF1436" i="1"/>
  <c r="AF1446" i="1"/>
  <c r="AF1128" i="1"/>
  <c r="AF1340" i="1"/>
  <c r="AF1154" i="1"/>
  <c r="AF1317" i="1"/>
  <c r="AF12" i="1"/>
  <c r="AG12" i="1" s="1"/>
  <c r="AF1200" i="1"/>
  <c r="AF1284" i="1"/>
  <c r="AF1442" i="1"/>
  <c r="AF1468" i="1"/>
  <c r="AG1468" i="1" s="1"/>
  <c r="AF850" i="1"/>
  <c r="AF917" i="1"/>
  <c r="AF1112" i="1"/>
  <c r="AF1118" i="1"/>
  <c r="AF1148" i="1"/>
  <c r="AF1238" i="1"/>
  <c r="AF880" i="1"/>
  <c r="AG880" i="1" s="1"/>
  <c r="AF906" i="1"/>
  <c r="AG906" i="1" s="1"/>
  <c r="AG983" i="1"/>
  <c r="AF1011" i="1"/>
  <c r="AG1011" i="1" s="1"/>
  <c r="AG1020" i="1"/>
  <c r="AF1076" i="1"/>
  <c r="AF1184" i="1"/>
  <c r="AF981" i="1"/>
  <c r="AF1101" i="1"/>
  <c r="AG1101" i="1" s="1"/>
  <c r="AF1115" i="1"/>
  <c r="AF1126" i="1"/>
  <c r="AF1211" i="1"/>
  <c r="AF1318" i="1"/>
  <c r="AG1318" i="1" s="1"/>
  <c r="AF1397" i="1"/>
  <c r="AF1532" i="1"/>
  <c r="AF1553" i="1"/>
  <c r="AF1511" i="1"/>
  <c r="AG1511" i="1" s="1"/>
  <c r="AF1960" i="1"/>
  <c r="AG1029" i="1"/>
  <c r="AF1192" i="1"/>
  <c r="AG1192" i="1" s="1"/>
  <c r="AF1278" i="1"/>
  <c r="AF1984" i="1"/>
  <c r="AG1984" i="1" s="1"/>
  <c r="AF2022" i="1"/>
  <c r="AG1189" i="1"/>
  <c r="AF1236" i="1"/>
  <c r="AF1312" i="1"/>
  <c r="AF1344" i="1"/>
  <c r="AF1381" i="1"/>
  <c r="AF1465" i="1"/>
  <c r="AG1465" i="1" s="1"/>
  <c r="AF1499" i="1"/>
  <c r="AG1499" i="1" s="1"/>
  <c r="AF1766" i="1"/>
  <c r="AF2000" i="1"/>
  <c r="AG2000" i="1" s="1"/>
  <c r="AF2034" i="1"/>
  <c r="AG1331" i="1"/>
  <c r="AF1426" i="1"/>
  <c r="AF1460" i="1"/>
  <c r="AF1477" i="1"/>
  <c r="AG1477" i="1" s="1"/>
  <c r="AF1745" i="1"/>
  <c r="AF1550" i="1"/>
  <c r="AF1685" i="1"/>
  <c r="AF1690" i="1"/>
  <c r="AG1690" i="1" s="1"/>
  <c r="AF1741" i="1"/>
  <c r="AF1395" i="1"/>
  <c r="AG1395" i="1" s="1"/>
  <c r="AF1529" i="1"/>
  <c r="AG1544" i="1"/>
  <c r="AF1551" i="1"/>
  <c r="AF1628" i="1"/>
  <c r="AG1084" i="1"/>
  <c r="AF1427" i="1"/>
  <c r="AF22" i="1"/>
  <c r="AF1536" i="1"/>
  <c r="AF1314" i="1"/>
  <c r="AF1462" i="1"/>
  <c r="AF1526" i="1"/>
  <c r="AG1526" i="1" s="1"/>
  <c r="AF1584" i="1"/>
  <c r="AF1613" i="1"/>
  <c r="AF1720" i="1"/>
  <c r="AG1567" i="1"/>
  <c r="AF1480" i="1"/>
  <c r="AG1480" i="1" s="1"/>
  <c r="AF1573" i="1"/>
  <c r="AG1573" i="1" s="1"/>
  <c r="AF1603" i="1"/>
  <c r="AF1625" i="1"/>
  <c r="AF1634" i="1"/>
  <c r="AG1634" i="1" s="1"/>
  <c r="AF1785" i="1"/>
  <c r="AF1559" i="1"/>
  <c r="AG1559" i="1" s="1"/>
  <c r="AF1723" i="1"/>
  <c r="AF1803" i="1"/>
  <c r="AF1605" i="1"/>
  <c r="AG1605" i="1" s="1"/>
  <c r="AF1648" i="1"/>
  <c r="AG1301" i="1"/>
  <c r="AF26" i="1"/>
  <c r="AF1679" i="1"/>
  <c r="AF1860" i="1"/>
  <c r="AF1891" i="1"/>
  <c r="AG1891" i="1" s="1"/>
  <c r="AF2046" i="1"/>
  <c r="AF2097" i="1"/>
  <c r="AF1709" i="1"/>
  <c r="AG1709" i="1" s="1"/>
  <c r="AF1850" i="1"/>
  <c r="AF1936" i="1"/>
  <c r="AF1738" i="1"/>
  <c r="AG1738" i="1" s="1"/>
  <c r="AF1801" i="1"/>
  <c r="AF1841" i="1"/>
  <c r="AF1854" i="1"/>
  <c r="AG1854" i="1" s="1"/>
  <c r="AF2036" i="1"/>
  <c r="AG2036" i="1" s="1"/>
  <c r="AF2058" i="1"/>
  <c r="AG1487" i="1"/>
  <c r="AF1688" i="1"/>
  <c r="AF1727" i="1"/>
  <c r="AF1805" i="1"/>
  <c r="AG1805" i="1" s="1"/>
  <c r="AF1812" i="1"/>
  <c r="AF1892" i="1"/>
  <c r="AG1892" i="1" s="1"/>
  <c r="AF2010" i="1"/>
  <c r="AF1810" i="1"/>
  <c r="AF1988" i="1"/>
  <c r="AG1988" i="1" s="1"/>
  <c r="AF1775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8" i="1"/>
  <c r="AF1991" i="1"/>
  <c r="AF1704" i="1"/>
  <c r="AF1815" i="1"/>
  <c r="AG1815" i="1" s="1"/>
  <c r="AF1878" i="1"/>
  <c r="AF1938" i="1"/>
  <c r="AG2076" i="1"/>
  <c r="AF1958" i="1"/>
  <c r="AF514" i="1"/>
  <c r="AF393" i="1"/>
  <c r="AF311" i="1"/>
  <c r="AF212" i="1"/>
  <c r="AF65" i="1"/>
  <c r="AF114" i="1"/>
  <c r="AG114" i="1" s="1"/>
  <c r="AF196" i="1"/>
  <c r="AF387" i="1"/>
  <c r="AF55" i="1"/>
  <c r="AF404" i="1"/>
  <c r="AF129" i="1"/>
  <c r="AF160" i="1"/>
  <c r="AF382" i="1"/>
  <c r="AG382" i="1" s="1"/>
  <c r="AF508" i="1"/>
  <c r="AF592" i="1"/>
  <c r="AF139" i="1"/>
  <c r="AF167" i="1"/>
  <c r="AF57" i="1"/>
  <c r="AF155" i="1"/>
  <c r="AF204" i="1"/>
  <c r="AF246" i="1"/>
  <c r="AF502" i="1"/>
  <c r="AG502" i="1" s="1"/>
  <c r="AF240" i="1"/>
  <c r="AF243" i="1"/>
  <c r="AF292" i="1"/>
  <c r="AF192" i="1"/>
  <c r="AF332" i="1"/>
  <c r="AF552" i="1"/>
  <c r="AF137" i="1"/>
  <c r="AF214" i="1"/>
  <c r="AF367" i="1"/>
  <c r="AG367" i="1" s="1"/>
  <c r="AF717" i="1"/>
  <c r="AF87" i="1"/>
  <c r="AF89" i="1"/>
  <c r="AG89" i="1" s="1"/>
  <c r="AF110" i="1"/>
  <c r="AF124" i="1"/>
  <c r="AF184" i="1"/>
  <c r="AF187" i="1"/>
  <c r="AF206" i="1"/>
  <c r="AG206" i="1" s="1"/>
  <c r="AF209" i="1"/>
  <c r="AF238" i="1"/>
  <c r="AG238" i="1" s="1"/>
  <c r="AF296" i="1"/>
  <c r="AF317" i="1"/>
  <c r="AF328" i="1"/>
  <c r="AF373" i="1"/>
  <c r="AF376" i="1"/>
  <c r="AF595" i="1"/>
  <c r="AG595" i="1" s="1"/>
  <c r="AF602" i="1"/>
  <c r="AF608" i="1"/>
  <c r="AF1587" i="1"/>
  <c r="AF53" i="1"/>
  <c r="AF61" i="1"/>
  <c r="AG61" i="1" s="1"/>
  <c r="AF104" i="1"/>
  <c r="AF6" i="1"/>
  <c r="AF173" i="1"/>
  <c r="AG173" i="1" s="1"/>
  <c r="AF275" i="1"/>
  <c r="AF284" i="1"/>
  <c r="AF300" i="1"/>
  <c r="AF303" i="1"/>
  <c r="AF460" i="1"/>
  <c r="AF1223" i="1"/>
  <c r="AF1418" i="1"/>
  <c r="AF2070" i="1"/>
  <c r="AF2118" i="1"/>
  <c r="AG101" i="1"/>
  <c r="AF162" i="1"/>
  <c r="AF179" i="1"/>
  <c r="AF260" i="1"/>
  <c r="AF306" i="1"/>
  <c r="AG306" i="1" s="1"/>
  <c r="AF364" i="1"/>
  <c r="AF380" i="1"/>
  <c r="AF455" i="1"/>
  <c r="AF537" i="1"/>
  <c r="AF1220" i="1"/>
  <c r="AF70" i="1"/>
  <c r="AF4" i="1"/>
  <c r="AF165" i="1"/>
  <c r="AG165" i="1" s="1"/>
  <c r="AF188" i="1"/>
  <c r="AF264" i="1"/>
  <c r="AG264" i="1" s="1"/>
  <c r="AF281" i="1"/>
  <c r="AF347" i="1"/>
  <c r="AF395" i="1"/>
  <c r="AF584" i="1"/>
  <c r="AF596" i="1"/>
  <c r="AF629" i="1"/>
  <c r="AF745" i="1"/>
  <c r="AG745" i="1" s="1"/>
  <c r="AF44" i="1"/>
  <c r="AF59" i="1"/>
  <c r="AG95" i="1"/>
  <c r="AF102" i="1"/>
  <c r="AF120" i="1"/>
  <c r="AF174" i="1"/>
  <c r="AF191" i="1"/>
  <c r="AF216" i="1"/>
  <c r="AF222" i="1"/>
  <c r="AF267" i="1"/>
  <c r="AG267" i="1" s="1"/>
  <c r="AF315" i="1"/>
  <c r="AF358" i="1"/>
  <c r="AF411" i="1"/>
  <c r="AF424" i="1"/>
  <c r="AF842" i="1"/>
  <c r="AF219" i="1"/>
  <c r="AF270" i="1"/>
  <c r="AF273" i="1"/>
  <c r="AF285" i="1"/>
  <c r="AF344" i="1"/>
  <c r="AF530" i="1"/>
  <c r="AF752" i="1"/>
  <c r="AF816" i="1"/>
  <c r="AF67" i="1"/>
  <c r="AF79" i="1"/>
  <c r="AG134" i="1"/>
  <c r="AF10" i="1"/>
  <c r="AF177" i="1"/>
  <c r="AG177" i="1" s="1"/>
  <c r="AF180" i="1"/>
  <c r="AF256" i="1"/>
  <c r="AF261" i="1"/>
  <c r="AG261" i="1" s="1"/>
  <c r="AF338" i="1"/>
  <c r="AF341" i="1"/>
  <c r="AF415" i="1"/>
  <c r="AF742" i="1"/>
  <c r="AF71" i="1"/>
  <c r="AG71" i="1" s="1"/>
  <c r="AF189" i="1"/>
  <c r="AF194" i="1"/>
  <c r="AF208" i="1"/>
  <c r="AF335" i="1"/>
  <c r="AF348" i="1"/>
  <c r="AF351" i="1"/>
  <c r="AF527" i="1"/>
  <c r="AF545" i="1"/>
  <c r="AF109" i="1"/>
  <c r="AF8" i="1"/>
  <c r="AF145" i="1"/>
  <c r="AG145" i="1" s="1"/>
  <c r="AF505" i="1"/>
  <c r="AF518" i="1"/>
  <c r="AF525" i="1"/>
  <c r="AG525" i="1" s="1"/>
  <c r="AF685" i="1"/>
  <c r="AF711" i="1"/>
  <c r="AG711" i="1" s="1"/>
  <c r="AG63" i="1"/>
  <c r="AF91" i="1"/>
  <c r="AF132" i="1"/>
  <c r="AG164" i="1"/>
  <c r="AF172" i="1"/>
  <c r="AF320" i="1"/>
  <c r="AF336" i="1"/>
  <c r="AF369" i="1"/>
  <c r="AF653" i="1"/>
  <c r="AG653" i="1" s="1"/>
  <c r="AF694" i="1"/>
  <c r="AF43" i="1"/>
  <c r="AF201" i="1"/>
  <c r="AF650" i="1"/>
  <c r="AF100" i="1"/>
  <c r="AF148" i="1"/>
  <c r="AF175" i="1"/>
  <c r="AF182" i="1"/>
  <c r="AF202" i="1"/>
  <c r="AG207" i="1"/>
  <c r="AF244" i="1"/>
  <c r="AF309" i="1"/>
  <c r="AF472" i="1"/>
  <c r="AF509" i="1"/>
  <c r="AF512" i="1"/>
  <c r="AG512" i="1" s="1"/>
  <c r="AF582" i="1"/>
  <c r="AF705" i="1"/>
  <c r="AF825" i="1"/>
  <c r="AF98" i="1"/>
  <c r="AF112" i="1"/>
  <c r="AF127" i="1"/>
  <c r="AF9" i="1"/>
  <c r="AF163" i="1"/>
  <c r="AF170" i="1"/>
  <c r="AF190" i="1"/>
  <c r="AF197" i="1"/>
  <c r="AF262" i="1"/>
  <c r="AF279" i="1"/>
  <c r="AG321" i="1"/>
  <c r="AF345" i="1"/>
  <c r="AF542" i="1"/>
  <c r="AF556" i="1"/>
  <c r="AF604" i="1"/>
  <c r="AF674" i="1"/>
  <c r="AF754" i="1"/>
  <c r="AG754" i="1" s="1"/>
  <c r="AF802" i="1"/>
  <c r="AG802" i="1" s="1"/>
  <c r="AF837" i="1"/>
  <c r="AF840" i="1"/>
  <c r="AF848" i="1"/>
  <c r="AF62" i="1"/>
  <c r="AF146" i="1"/>
  <c r="AF158" i="1"/>
  <c r="AF178" i="1"/>
  <c r="AG178" i="1" s="1"/>
  <c r="AF185" i="1"/>
  <c r="AG185" i="1" s="1"/>
  <c r="AF210" i="1"/>
  <c r="AF215" i="1"/>
  <c r="AF220" i="1"/>
  <c r="AF223" i="1"/>
  <c r="AF236" i="1"/>
  <c r="AF255" i="1"/>
  <c r="AG255" i="1" s="1"/>
  <c r="AF359" i="1"/>
  <c r="AF371" i="1"/>
  <c r="AF416" i="1"/>
  <c r="AF422" i="1"/>
  <c r="AF458" i="1"/>
  <c r="AG458" i="1" s="1"/>
  <c r="AF470" i="1"/>
  <c r="AG470" i="1" s="1"/>
  <c r="AF522" i="1"/>
  <c r="AF687" i="1"/>
  <c r="AG687" i="1" s="1"/>
  <c r="AF692" i="1"/>
  <c r="AF770" i="1"/>
  <c r="AF782" i="1"/>
  <c r="AF829" i="1"/>
  <c r="AG829" i="1" s="1"/>
  <c r="AF60" i="1"/>
  <c r="AF166" i="1"/>
  <c r="AF239" i="1"/>
  <c r="AF298" i="1"/>
  <c r="AF356" i="1"/>
  <c r="AF362" i="1"/>
  <c r="AF402" i="1"/>
  <c r="AF437" i="1"/>
  <c r="AF519" i="1"/>
  <c r="AF560" i="1"/>
  <c r="AG560" i="1" s="1"/>
  <c r="AF626" i="1"/>
  <c r="AF663" i="1"/>
  <c r="AF773" i="1"/>
  <c r="AG773" i="1" s="1"/>
  <c r="AF779" i="1"/>
  <c r="AG779" i="1" s="1"/>
  <c r="AF72" i="1"/>
  <c r="AF7" i="1"/>
  <c r="AG149" i="1"/>
  <c r="AF161" i="1"/>
  <c r="AG176" i="1"/>
  <c r="AG183" i="1"/>
  <c r="AF213" i="1"/>
  <c r="AF233" i="1"/>
  <c r="AF263" i="1"/>
  <c r="AF266" i="1"/>
  <c r="AF277" i="1"/>
  <c r="AF280" i="1"/>
  <c r="AF283" i="1"/>
  <c r="AF334" i="1"/>
  <c r="AG334" i="1" s="1"/>
  <c r="AF391" i="1"/>
  <c r="AF397" i="1"/>
  <c r="AF413" i="1"/>
  <c r="AF498" i="1"/>
  <c r="AF563" i="1"/>
  <c r="AG563" i="1" s="1"/>
  <c r="AF658" i="1"/>
  <c r="AF748" i="1"/>
  <c r="AG748" i="1" s="1"/>
  <c r="AF768" i="1"/>
  <c r="AF56" i="1"/>
  <c r="AG56" i="1" s="1"/>
  <c r="AG64" i="1"/>
  <c r="AF66" i="1"/>
  <c r="AF80" i="1"/>
  <c r="AF108" i="1"/>
  <c r="AF125" i="1"/>
  <c r="AG168" i="1"/>
  <c r="AG171" i="1"/>
  <c r="AF198" i="1"/>
  <c r="AF200" i="1"/>
  <c r="AG200" i="1" s="1"/>
  <c r="AF203" i="1"/>
  <c r="AF228" i="1"/>
  <c r="AG228" i="1" s="1"/>
  <c r="AF242" i="1"/>
  <c r="AF291" i="1"/>
  <c r="AF343" i="1"/>
  <c r="AG417" i="1"/>
  <c r="AF423" i="1"/>
  <c r="AF459" i="1"/>
  <c r="AF465" i="1"/>
  <c r="AF495" i="1"/>
  <c r="AF507" i="1"/>
  <c r="AF540" i="1"/>
  <c r="AF554" i="1"/>
  <c r="AF617" i="1"/>
  <c r="AG617" i="1" s="1"/>
  <c r="AF624" i="1"/>
  <c r="AG624" i="1" s="1"/>
  <c r="AF655" i="1"/>
  <c r="AF681" i="1"/>
  <c r="AF94" i="1"/>
  <c r="AF128" i="1"/>
  <c r="AF130" i="1"/>
  <c r="AF136" i="1"/>
  <c r="AG156" i="1"/>
  <c r="AG159" i="1"/>
  <c r="AF186" i="1"/>
  <c r="AF195" i="1"/>
  <c r="AF218" i="1"/>
  <c r="AF299" i="1"/>
  <c r="AF302" i="1"/>
  <c r="AG302" i="1" s="1"/>
  <c r="AF313" i="1"/>
  <c r="AG313" i="1" s="1"/>
  <c r="AF316" i="1"/>
  <c r="AF319" i="1"/>
  <c r="AF327" i="1"/>
  <c r="AF340" i="1"/>
  <c r="AF360" i="1"/>
  <c r="AF375" i="1"/>
  <c r="AF378" i="1"/>
  <c r="AF389" i="1"/>
  <c r="AF462" i="1"/>
  <c r="AF504" i="1"/>
  <c r="AF516" i="1"/>
  <c r="AF520" i="1"/>
  <c r="AF532" i="1"/>
  <c r="AG532" i="1" s="1"/>
  <c r="AF350" i="1"/>
  <c r="AF454" i="1"/>
  <c r="AG454" i="1" s="1"/>
  <c r="AF497" i="1"/>
  <c r="AF593" i="1"/>
  <c r="AF603" i="1"/>
  <c r="AF648" i="1"/>
  <c r="AF679" i="1"/>
  <c r="AF700" i="1"/>
  <c r="AF721" i="1"/>
  <c r="AG756" i="1"/>
  <c r="AF759" i="1"/>
  <c r="AF811" i="1"/>
  <c r="AF820" i="1"/>
  <c r="AG820" i="1" s="1"/>
  <c r="AF826" i="1"/>
  <c r="AF1214" i="1"/>
  <c r="AF227" i="1"/>
  <c r="AF339" i="1"/>
  <c r="AF374" i="1"/>
  <c r="AG409" i="1"/>
  <c r="AF517" i="1"/>
  <c r="AF528" i="1"/>
  <c r="AF561" i="1"/>
  <c r="AF615" i="1"/>
  <c r="AF627" i="1"/>
  <c r="AF633" i="1"/>
  <c r="AF636" i="1"/>
  <c r="AF1070" i="1"/>
  <c r="AF1125" i="1"/>
  <c r="AF398" i="1"/>
  <c r="AG398" i="1" s="1"/>
  <c r="AF503" i="1"/>
  <c r="AF546" i="1"/>
  <c r="AG546" i="1" s="1"/>
  <c r="AF590" i="1"/>
  <c r="AF600" i="1"/>
  <c r="AF612" i="1"/>
  <c r="AF677" i="1"/>
  <c r="AF709" i="1"/>
  <c r="AG709" i="1" s="1"/>
  <c r="AF712" i="1"/>
  <c r="AF740" i="1"/>
  <c r="AF1034" i="1"/>
  <c r="AF1061" i="1"/>
  <c r="AF1078" i="1"/>
  <c r="AG1078" i="1" s="1"/>
  <c r="AF1122" i="1"/>
  <c r="AF245" i="1"/>
  <c r="AG245" i="1" s="1"/>
  <c r="AF597" i="1"/>
  <c r="AF606" i="1"/>
  <c r="AG606" i="1" s="1"/>
  <c r="AF698" i="1"/>
  <c r="AF701" i="1"/>
  <c r="AF734" i="1"/>
  <c r="AF737" i="1"/>
  <c r="AF915" i="1"/>
  <c r="AF945" i="1"/>
  <c r="AG945" i="1" s="1"/>
  <c r="AF969" i="1"/>
  <c r="AF972" i="1"/>
  <c r="AF1015" i="1"/>
  <c r="AF1067" i="1"/>
  <c r="AF1269" i="1"/>
  <c r="AG1269" i="1" s="1"/>
  <c r="AF322" i="1"/>
  <c r="AF368" i="1"/>
  <c r="AG379" i="1"/>
  <c r="AF400" i="1"/>
  <c r="AF510" i="1"/>
  <c r="AG510" i="1" s="1"/>
  <c r="AF526" i="1"/>
  <c r="AG526" i="1" s="1"/>
  <c r="AF541" i="1"/>
  <c r="AF594" i="1"/>
  <c r="AF628" i="1"/>
  <c r="AF634" i="1"/>
  <c r="AF664" i="1"/>
  <c r="AF675" i="1"/>
  <c r="AG675" i="1" s="1"/>
  <c r="AF747" i="1"/>
  <c r="AF929" i="1"/>
  <c r="AF225" i="1"/>
  <c r="AF229" i="1"/>
  <c r="AG259" i="1"/>
  <c r="AF271" i="1"/>
  <c r="AF307" i="1"/>
  <c r="AG331" i="1"/>
  <c r="AF363" i="1"/>
  <c r="AG365" i="1"/>
  <c r="AF370" i="1"/>
  <c r="AF372" i="1"/>
  <c r="AF383" i="1"/>
  <c r="AF386" i="1"/>
  <c r="AF396" i="1"/>
  <c r="AF405" i="1"/>
  <c r="AF407" i="1"/>
  <c r="AG407" i="1" s="1"/>
  <c r="AF450" i="1"/>
  <c r="AF461" i="1"/>
  <c r="AG533" i="1"/>
  <c r="AF553" i="1"/>
  <c r="AF558" i="1"/>
  <c r="AF591" i="1"/>
  <c r="AF601" i="1"/>
  <c r="AF696" i="1"/>
  <c r="AF719" i="1"/>
  <c r="AF732" i="1"/>
  <c r="AG798" i="1"/>
  <c r="AF801" i="1"/>
  <c r="AF804" i="1"/>
  <c r="AF899" i="1"/>
  <c r="AF924" i="1"/>
  <c r="AF964" i="1"/>
  <c r="AG964" i="1" s="1"/>
  <c r="AF978" i="1"/>
  <c r="AF221" i="1"/>
  <c r="AF265" i="1"/>
  <c r="AF269" i="1"/>
  <c r="AF301" i="1"/>
  <c r="AG301" i="1" s="1"/>
  <c r="AF305" i="1"/>
  <c r="AF337" i="1"/>
  <c r="AG337" i="1" s="1"/>
  <c r="AG355" i="1"/>
  <c r="AF366" i="1"/>
  <c r="AG366" i="1" s="1"/>
  <c r="AF381" i="1"/>
  <c r="AG394" i="1"/>
  <c r="AF410" i="1"/>
  <c r="AF414" i="1"/>
  <c r="AF463" i="1"/>
  <c r="AG521" i="1"/>
  <c r="AG523" i="1"/>
  <c r="AF544" i="1"/>
  <c r="AF559" i="1"/>
  <c r="AF562" i="1"/>
  <c r="AF564" i="1"/>
  <c r="AF631" i="1"/>
  <c r="AG631" i="1" s="1"/>
  <c r="AF710" i="1"/>
  <c r="AF793" i="1"/>
  <c r="AF836" i="1"/>
  <c r="AG106" i="1"/>
  <c r="AF199" i="1"/>
  <c r="AF211" i="1"/>
  <c r="AF232" i="1"/>
  <c r="AG251" i="1"/>
  <c r="AG253" i="1"/>
  <c r="AF272" i="1"/>
  <c r="AG289" i="1"/>
  <c r="AF297" i="1"/>
  <c r="AF308" i="1"/>
  <c r="AG325" i="1"/>
  <c r="AF333" i="1"/>
  <c r="AG346" i="1"/>
  <c r="AF357" i="1"/>
  <c r="AF377" i="1"/>
  <c r="AF384" i="1"/>
  <c r="AF392" i="1"/>
  <c r="AF403" i="1"/>
  <c r="AF412" i="1"/>
  <c r="AF436" i="1"/>
  <c r="AF464" i="1"/>
  <c r="AG534" i="1"/>
  <c r="AG539" i="1"/>
  <c r="AF598" i="1"/>
  <c r="AF610" i="1"/>
  <c r="AF637" i="1"/>
  <c r="AF652" i="1"/>
  <c r="AF657" i="1"/>
  <c r="AF665" i="1"/>
  <c r="AF670" i="1"/>
  <c r="AF744" i="1"/>
  <c r="AG744" i="1" s="1"/>
  <c r="AF790" i="1"/>
  <c r="AF845" i="1"/>
  <c r="AF896" i="1"/>
  <c r="AG896" i="1" s="1"/>
  <c r="AG578" i="1"/>
  <c r="AF580" i="1"/>
  <c r="AF751" i="1"/>
  <c r="AF757" i="1"/>
  <c r="AF783" i="1"/>
  <c r="AG783" i="1" s="1"/>
  <c r="AF794" i="1"/>
  <c r="AF809" i="1"/>
  <c r="AG809" i="1" s="1"/>
  <c r="AG812" i="1"/>
  <c r="AF817" i="1"/>
  <c r="AF871" i="1"/>
  <c r="AF943" i="1"/>
  <c r="AG943" i="1" s="1"/>
  <c r="AF1134" i="1"/>
  <c r="AF1196" i="1"/>
  <c r="AG574" i="1"/>
  <c r="AF576" i="1"/>
  <c r="AG621" i="1"/>
  <c r="AF625" i="1"/>
  <c r="AF644" i="1"/>
  <c r="AG644" i="1" s="1"/>
  <c r="AF646" i="1"/>
  <c r="AG646" i="1" s="1"/>
  <c r="AG660" i="1"/>
  <c r="AF673" i="1"/>
  <c r="AG673" i="1" s="1"/>
  <c r="AF730" i="1"/>
  <c r="AF735" i="1"/>
  <c r="AF780" i="1"/>
  <c r="AF786" i="1"/>
  <c r="AF799" i="1"/>
  <c r="AF922" i="1"/>
  <c r="AF1005" i="1"/>
  <c r="AF1170" i="1"/>
  <c r="AF1183" i="1"/>
  <c r="AF1193" i="1"/>
  <c r="AG1193" i="1" s="1"/>
  <c r="AF1215" i="1"/>
  <c r="AG1215" i="1" s="1"/>
  <c r="AF642" i="1"/>
  <c r="AG642" i="1" s="1"/>
  <c r="AF807" i="1"/>
  <c r="AF827" i="1"/>
  <c r="AF838" i="1"/>
  <c r="AG838" i="1" s="1"/>
  <c r="AF886" i="1"/>
  <c r="AF982" i="1"/>
  <c r="AF1131" i="1"/>
  <c r="AF1186" i="1"/>
  <c r="AG1186" i="1" s="1"/>
  <c r="AF1281" i="1"/>
  <c r="AF1369" i="1"/>
  <c r="AG1369" i="1" s="1"/>
  <c r="AF746" i="1"/>
  <c r="AF849" i="1"/>
  <c r="AF881" i="1"/>
  <c r="AF892" i="1"/>
  <c r="AF936" i="1"/>
  <c r="AF979" i="1"/>
  <c r="AF1003" i="1"/>
  <c r="AF1044" i="1"/>
  <c r="AF1167" i="1"/>
  <c r="AF1177" i="1"/>
  <c r="AF1206" i="1"/>
  <c r="AF1263" i="1"/>
  <c r="AG513" i="1"/>
  <c r="AF550" i="1"/>
  <c r="AF588" i="1"/>
  <c r="AF662" i="1"/>
  <c r="AF680" i="1"/>
  <c r="AF684" i="1"/>
  <c r="AF738" i="1"/>
  <c r="AF758" i="1"/>
  <c r="AG758" i="1" s="1"/>
  <c r="AG764" i="1"/>
  <c r="AF777" i="1"/>
  <c r="AF784" i="1"/>
  <c r="AF792" i="1"/>
  <c r="AF818" i="1"/>
  <c r="AF862" i="1"/>
  <c r="AF903" i="1"/>
  <c r="AF933" i="1"/>
  <c r="AG933" i="1" s="1"/>
  <c r="AF947" i="1"/>
  <c r="AF974" i="1"/>
  <c r="AF1095" i="1"/>
  <c r="AG1095" i="1" s="1"/>
  <c r="AF1105" i="1"/>
  <c r="AF1260" i="1"/>
  <c r="AF613" i="1"/>
  <c r="AG613" i="1" s="1"/>
  <c r="AF682" i="1"/>
  <c r="AF708" i="1"/>
  <c r="AF718" i="1"/>
  <c r="AF736" i="1"/>
  <c r="AG736" i="1" s="1"/>
  <c r="AF775" i="1"/>
  <c r="AF781" i="1"/>
  <c r="AF795" i="1"/>
  <c r="AF800" i="1"/>
  <c r="AG800" i="1" s="1"/>
  <c r="AF831" i="1"/>
  <c r="AF844" i="1"/>
  <c r="AF904" i="1"/>
  <c r="AF914" i="1"/>
  <c r="AF920" i="1"/>
  <c r="AF931" i="1"/>
  <c r="AF990" i="1"/>
  <c r="AF1017" i="1"/>
  <c r="AF524" i="1"/>
  <c r="AF538" i="1"/>
  <c r="AG538" i="1" s="1"/>
  <c r="AG551" i="1"/>
  <c r="AF570" i="1"/>
  <c r="AF589" i="1"/>
  <c r="AF611" i="1"/>
  <c r="AF640" i="1"/>
  <c r="AG640" i="1" s="1"/>
  <c r="AF691" i="1"/>
  <c r="AF713" i="1"/>
  <c r="AF720" i="1"/>
  <c r="AF739" i="1"/>
  <c r="AF741" i="1"/>
  <c r="AF772" i="1"/>
  <c r="AF778" i="1"/>
  <c r="AF855" i="1"/>
  <c r="AF980" i="1"/>
  <c r="AF1042" i="1"/>
  <c r="AF515" i="1"/>
  <c r="AF543" i="1"/>
  <c r="AG599" i="1"/>
  <c r="AF614" i="1"/>
  <c r="AF669" i="1"/>
  <c r="AF689" i="1"/>
  <c r="AF716" i="1"/>
  <c r="AG750" i="1"/>
  <c r="AF753" i="1"/>
  <c r="AF810" i="1"/>
  <c r="AF813" i="1"/>
  <c r="AF847" i="1"/>
  <c r="AF860" i="1"/>
  <c r="AF863" i="1"/>
  <c r="AG873" i="1"/>
  <c r="AF876" i="1"/>
  <c r="AF890" i="1"/>
  <c r="AF960" i="1"/>
  <c r="AF1160" i="1"/>
  <c r="AG1160" i="1" s="1"/>
  <c r="AG806" i="1"/>
  <c r="AF808" i="1"/>
  <c r="AF885" i="1"/>
  <c r="AG986" i="1"/>
  <c r="AG998" i="1"/>
  <c r="AF1008" i="1"/>
  <c r="AF1027" i="1"/>
  <c r="AF1059" i="1"/>
  <c r="AF1088" i="1"/>
  <c r="AF1136" i="1"/>
  <c r="AG1136" i="1" s="1"/>
  <c r="AF1142" i="1"/>
  <c r="AF1251" i="1"/>
  <c r="AF1459" i="1"/>
  <c r="AF707" i="1"/>
  <c r="AF857" i="1"/>
  <c r="AF859" i="1"/>
  <c r="AF883" i="1"/>
  <c r="AF1052" i="1"/>
  <c r="AF1102" i="1"/>
  <c r="AF1123" i="1"/>
  <c r="AF1139" i="1"/>
  <c r="AF1157" i="1"/>
  <c r="AF1197" i="1"/>
  <c r="AF1257" i="1"/>
  <c r="AF725" i="1"/>
  <c r="AF727" i="1"/>
  <c r="AF788" i="1"/>
  <c r="AG879" i="1"/>
  <c r="AF888" i="1"/>
  <c r="AF902" i="1"/>
  <c r="AG902" i="1" s="1"/>
  <c r="AG911" i="1"/>
  <c r="AF934" i="1"/>
  <c r="AG957" i="1"/>
  <c r="AF1068" i="1"/>
  <c r="AF1116" i="1"/>
  <c r="AG1116" i="1" s="1"/>
  <c r="AF1239" i="1"/>
  <c r="AF1248" i="1"/>
  <c r="AG1248" i="1" s="1"/>
  <c r="AF1288" i="1"/>
  <c r="AF1349" i="1"/>
  <c r="AF1400" i="1"/>
  <c r="AF872" i="1"/>
  <c r="AF895" i="1"/>
  <c r="AF909" i="1"/>
  <c r="AF937" i="1"/>
  <c r="AF941" i="1"/>
  <c r="AF955" i="1"/>
  <c r="AG955" i="1" s="1"/>
  <c r="AF970" i="1"/>
  <c r="AF994" i="1"/>
  <c r="AF1001" i="1"/>
  <c r="AF1025" i="1"/>
  <c r="AF1032" i="1"/>
  <c r="AF1035" i="1"/>
  <c r="AF1045" i="1"/>
  <c r="AF1065" i="1"/>
  <c r="AF1153" i="1"/>
  <c r="AF1178" i="1"/>
  <c r="AF1245" i="1"/>
  <c r="AF1261" i="1"/>
  <c r="AF1267" i="1"/>
  <c r="AG874" i="1"/>
  <c r="AF1013" i="1"/>
  <c r="AF1016" i="1"/>
  <c r="AG1016" i="1" s="1"/>
  <c r="AF1086" i="1"/>
  <c r="AG1086" i="1" s="1"/>
  <c r="AF1089" i="1"/>
  <c r="AF1140" i="1"/>
  <c r="AF1146" i="1"/>
  <c r="AF1203" i="1"/>
  <c r="AF1209" i="1"/>
  <c r="AF864" i="1"/>
  <c r="AF866" i="1"/>
  <c r="AG866" i="1" s="1"/>
  <c r="AF900" i="1"/>
  <c r="AF907" i="1"/>
  <c r="AF944" i="1"/>
  <c r="AF987" i="1"/>
  <c r="AF1009" i="1"/>
  <c r="AF1023" i="1"/>
  <c r="AG1023" i="1" s="1"/>
  <c r="AF1050" i="1"/>
  <c r="AF1053" i="1"/>
  <c r="AF1074" i="1"/>
  <c r="AF1100" i="1"/>
  <c r="AG1100" i="1" s="1"/>
  <c r="AF1109" i="1"/>
  <c r="AF1114" i="1"/>
  <c r="AG1114" i="1" s="1"/>
  <c r="AF1175" i="1"/>
  <c r="AF1227" i="1"/>
  <c r="AF1237" i="1"/>
  <c r="AF1240" i="1"/>
  <c r="AF1311" i="1"/>
  <c r="AG714" i="1"/>
  <c r="AF729" i="1"/>
  <c r="AF743" i="1"/>
  <c r="AF766" i="1"/>
  <c r="AF797" i="1"/>
  <c r="AG797" i="1" s="1"/>
  <c r="AF819" i="1"/>
  <c r="AG819" i="1" s="1"/>
  <c r="AF821" i="1"/>
  <c r="AF835" i="1"/>
  <c r="AG835" i="1" s="1"/>
  <c r="AF853" i="1"/>
  <c r="AF868" i="1"/>
  <c r="AF898" i="1"/>
  <c r="AF953" i="1"/>
  <c r="AF1033" i="1"/>
  <c r="AG1036" i="1"/>
  <c r="AF1172" i="1"/>
  <c r="AF1234" i="1"/>
  <c r="AF1246" i="1"/>
  <c r="AG1246" i="1" s="1"/>
  <c r="AF1308" i="1"/>
  <c r="AF761" i="1"/>
  <c r="AF763" i="1"/>
  <c r="AG789" i="1"/>
  <c r="AF824" i="1"/>
  <c r="AG851" i="1"/>
  <c r="AG912" i="1"/>
  <c r="AF916" i="1"/>
  <c r="AF919" i="1"/>
  <c r="AF935" i="1"/>
  <c r="AF942" i="1"/>
  <c r="AF946" i="1"/>
  <c r="AG958" i="1"/>
  <c r="AF963" i="1"/>
  <c r="AF973" i="1"/>
  <c r="AG973" i="1" s="1"/>
  <c r="AF1014" i="1"/>
  <c r="AF1038" i="1"/>
  <c r="AF1046" i="1"/>
  <c r="AF1063" i="1"/>
  <c r="AG1063" i="1" s="1"/>
  <c r="AF1082" i="1"/>
  <c r="AF1097" i="1"/>
  <c r="AG1097" i="1" s="1"/>
  <c r="AF1166" i="1"/>
  <c r="AF1231" i="1"/>
  <c r="AF1271" i="1"/>
  <c r="AF1277" i="1"/>
  <c r="AF671" i="1"/>
  <c r="AF749" i="1"/>
  <c r="AF755" i="1"/>
  <c r="AF774" i="1"/>
  <c r="AF776" i="1"/>
  <c r="AF828" i="1"/>
  <c r="AG828" i="1" s="1"/>
  <c r="AF833" i="1"/>
  <c r="AF843" i="1"/>
  <c r="AF854" i="1"/>
  <c r="AF877" i="1"/>
  <c r="AF905" i="1"/>
  <c r="AF928" i="1"/>
  <c r="AF951" i="1"/>
  <c r="AF976" i="1"/>
  <c r="AF992" i="1"/>
  <c r="AG995" i="1"/>
  <c r="AF1019" i="1"/>
  <c r="AF1030" i="1"/>
  <c r="AF1072" i="1"/>
  <c r="AF1098" i="1"/>
  <c r="AF1129" i="1"/>
  <c r="AF1141" i="1"/>
  <c r="AF1144" i="1"/>
  <c r="AG1144" i="1" s="1"/>
  <c r="AF1190" i="1"/>
  <c r="AG1190" i="1" s="1"/>
  <c r="AF1204" i="1"/>
  <c r="AG1204" i="1" s="1"/>
  <c r="AF1228" i="1"/>
  <c r="AF1286" i="1"/>
  <c r="AF1292" i="1"/>
  <c r="AF1295" i="1"/>
  <c r="AF1305" i="1"/>
  <c r="AF1377" i="1"/>
  <c r="AF722" i="1"/>
  <c r="AG822" i="1"/>
  <c r="AG875" i="1"/>
  <c r="AF878" i="1"/>
  <c r="AF887" i="1"/>
  <c r="AF926" i="1"/>
  <c r="AG949" i="1"/>
  <c r="AG961" i="1"/>
  <c r="AF988" i="1"/>
  <c r="AF999" i="1"/>
  <c r="AF1007" i="1"/>
  <c r="AG1007" i="1" s="1"/>
  <c r="AF1021" i="1"/>
  <c r="AG1069" i="1"/>
  <c r="AF1080" i="1"/>
  <c r="AG1080" i="1" s="1"/>
  <c r="AF1104" i="1"/>
  <c r="AG1104" i="1" s="1"/>
  <c r="AF1107" i="1"/>
  <c r="AF1159" i="1"/>
  <c r="AF1188" i="1"/>
  <c r="AF1225" i="1"/>
  <c r="AF1235" i="1"/>
  <c r="AG1235" i="1" s="1"/>
  <c r="AF1415" i="1"/>
  <c r="AG1415" i="1" s="1"/>
  <c r="AF1373" i="1"/>
  <c r="AF1412" i="1"/>
  <c r="AF1525" i="1"/>
  <c r="AF1534" i="1"/>
  <c r="AG1534" i="1" s="1"/>
  <c r="AF1542" i="1"/>
  <c r="AF1132" i="1"/>
  <c r="AG1132" i="1" s="1"/>
  <c r="AF1181" i="1"/>
  <c r="AG1181" i="1" s="1"/>
  <c r="AF1201" i="1"/>
  <c r="AF1212" i="1"/>
  <c r="AG1212" i="1" s="1"/>
  <c r="AF1232" i="1"/>
  <c r="AF1258" i="1"/>
  <c r="AG1258" i="1" s="1"/>
  <c r="AF1358" i="1"/>
  <c r="AF1361" i="1"/>
  <c r="AF1481" i="1"/>
  <c r="AF1147" i="1"/>
  <c r="AF1149" i="1"/>
  <c r="AF1176" i="1"/>
  <c r="AF1275" i="1"/>
  <c r="AG1275" i="1" s="1"/>
  <c r="AF1380" i="1"/>
  <c r="AF1389" i="1"/>
  <c r="AF1471" i="1"/>
  <c r="AF996" i="1"/>
  <c r="AF1041" i="1"/>
  <c r="AF1168" i="1"/>
  <c r="AF1179" i="1"/>
  <c r="AG1179" i="1" s="1"/>
  <c r="AF1194" i="1"/>
  <c r="AF1229" i="1"/>
  <c r="AF1249" i="1"/>
  <c r="AG1049" i="1"/>
  <c r="AF1093" i="1"/>
  <c r="AF1158" i="1"/>
  <c r="AF1165" i="1"/>
  <c r="AG1182" i="1"/>
  <c r="AF1210" i="1"/>
  <c r="AF1224" i="1"/>
  <c r="AF1241" i="1"/>
  <c r="AF17" i="1"/>
  <c r="AF1454" i="1"/>
  <c r="AF1077" i="1"/>
  <c r="AG1085" i="1"/>
  <c r="AF1130" i="1"/>
  <c r="AG1130" i="1" s="1"/>
  <c r="AG1133" i="1"/>
  <c r="AF1202" i="1"/>
  <c r="AF1213" i="1"/>
  <c r="AF1233" i="1"/>
  <c r="AF1259" i="1"/>
  <c r="AG1259" i="1" s="1"/>
  <c r="AF1276" i="1"/>
  <c r="AG1276" i="1" s="1"/>
  <c r="AF1279" i="1"/>
  <c r="AG1279" i="1" s="1"/>
  <c r="AF1299" i="1"/>
  <c r="AG1299" i="1" s="1"/>
  <c r="AF1310" i="1"/>
  <c r="AF815" i="1"/>
  <c r="AF913" i="1"/>
  <c r="AF930" i="1"/>
  <c r="AF959" i="1"/>
  <c r="AF967" i="1"/>
  <c r="AG977" i="1"/>
  <c r="AF1000" i="1"/>
  <c r="AG1000" i="1" s="1"/>
  <c r="AF1002" i="1"/>
  <c r="AG1012" i="1"/>
  <c r="AF1031" i="1"/>
  <c r="AF1051" i="1"/>
  <c r="AF1055" i="1"/>
  <c r="AF1057" i="1"/>
  <c r="AF1087" i="1"/>
  <c r="AG1087" i="1" s="1"/>
  <c r="AG1094" i="1"/>
  <c r="AF1103" i="1"/>
  <c r="AF1110" i="1"/>
  <c r="AF1121" i="1"/>
  <c r="AF1137" i="1"/>
  <c r="AF1173" i="1"/>
  <c r="AF1250" i="1"/>
  <c r="AF1256" i="1"/>
  <c r="AF1307" i="1"/>
  <c r="AF965" i="1"/>
  <c r="AF971" i="1"/>
  <c r="AG985" i="1"/>
  <c r="AG989" i="1"/>
  <c r="AF1037" i="1"/>
  <c r="AF1066" i="1"/>
  <c r="AG1066" i="1" s="1"/>
  <c r="AF1075" i="1"/>
  <c r="AF1079" i="1"/>
  <c r="AG1096" i="1"/>
  <c r="AF1111" i="1"/>
  <c r="AF1113" i="1"/>
  <c r="AF1124" i="1"/>
  <c r="AF1135" i="1"/>
  <c r="AG1138" i="1"/>
  <c r="AF1150" i="1"/>
  <c r="AG1169" i="1"/>
  <c r="AF1174" i="1"/>
  <c r="AF1185" i="1"/>
  <c r="AF1195" i="1"/>
  <c r="AF1205" i="1"/>
  <c r="AF1208" i="1"/>
  <c r="AF1222" i="1"/>
  <c r="AF1230" i="1"/>
  <c r="AF1244" i="1"/>
  <c r="AF1247" i="1"/>
  <c r="AG1247" i="1" s="1"/>
  <c r="AF1265" i="1"/>
  <c r="AF15" i="1"/>
  <c r="AF1421" i="1"/>
  <c r="AF1492" i="1"/>
  <c r="AF1496" i="1"/>
  <c r="AF1509" i="1"/>
  <c r="AF1339" i="1"/>
  <c r="AG1339" i="1" s="1"/>
  <c r="AF1372" i="1"/>
  <c r="AF1439" i="1"/>
  <c r="AF1535" i="1"/>
  <c r="AG1535" i="1" s="1"/>
  <c r="AF1705" i="1"/>
  <c r="AF1759" i="1"/>
  <c r="AG1759" i="1" s="1"/>
  <c r="AF1764" i="1"/>
  <c r="AF1364" i="1"/>
  <c r="AF1429" i="1"/>
  <c r="AF1479" i="1"/>
  <c r="AG1479" i="1" s="1"/>
  <c r="AF1485" i="1"/>
  <c r="AF1504" i="1"/>
  <c r="AF1552" i="1"/>
  <c r="AF1682" i="1"/>
  <c r="AF1755" i="1"/>
  <c r="AF1330" i="1"/>
  <c r="AF1353" i="1"/>
  <c r="AF1367" i="1"/>
  <c r="AG1367" i="1" s="1"/>
  <c r="AF1488" i="1"/>
  <c r="AF1597" i="1"/>
  <c r="AF1622" i="1"/>
  <c r="AF1637" i="1"/>
  <c r="AF13" i="1"/>
  <c r="AF1384" i="1"/>
  <c r="AF1387" i="1"/>
  <c r="AG1387" i="1" s="1"/>
  <c r="AF1396" i="1"/>
  <c r="AG1396" i="1" s="1"/>
  <c r="AF1437" i="1"/>
  <c r="AF1501" i="1"/>
  <c r="AG1501" i="1" s="1"/>
  <c r="AF1510" i="1"/>
  <c r="AG1510" i="1" s="1"/>
  <c r="AF1528" i="1"/>
  <c r="AG1528" i="1" s="1"/>
  <c r="AF1661" i="1"/>
  <c r="AF1297" i="1"/>
  <c r="AF1309" i="1"/>
  <c r="AF1315" i="1"/>
  <c r="AF1322" i="1"/>
  <c r="AF1337" i="1"/>
  <c r="AF18" i="1"/>
  <c r="AF1362" i="1"/>
  <c r="AF1370" i="1"/>
  <c r="AG1370" i="1" s="1"/>
  <c r="AF1375" i="1"/>
  <c r="AF1393" i="1"/>
  <c r="AF1506" i="1"/>
  <c r="AG1506" i="1" s="1"/>
  <c r="AF1145" i="1"/>
  <c r="AF1274" i="1"/>
  <c r="AF1298" i="1"/>
  <c r="AG1298" i="1" s="1"/>
  <c r="AF1335" i="1"/>
  <c r="AF11" i="1"/>
  <c r="AF19" i="1"/>
  <c r="AG19" i="1" s="1"/>
  <c r="AF1416" i="1"/>
  <c r="AG1416" i="1" s="1"/>
  <c r="AF1293" i="1"/>
  <c r="AF1300" i="1"/>
  <c r="AG1300" i="1" s="1"/>
  <c r="AG1316" i="1"/>
  <c r="AF1320" i="1"/>
  <c r="AF1357" i="1"/>
  <c r="AG1357" i="1" s="1"/>
  <c r="AF1376" i="1"/>
  <c r="AF1379" i="1"/>
  <c r="AF1388" i="1"/>
  <c r="AF1417" i="1"/>
  <c r="AG1417" i="1" s="1"/>
  <c r="AG1420" i="1"/>
  <c r="AF1533" i="1"/>
  <c r="AF1562" i="1"/>
  <c r="AG1562" i="1" s="1"/>
  <c r="AF1565" i="1"/>
  <c r="AG1565" i="1" s="1"/>
  <c r="AF1598" i="1"/>
  <c r="AF1268" i="1"/>
  <c r="AF1270" i="1"/>
  <c r="AF1280" i="1"/>
  <c r="AF1285" i="1"/>
  <c r="AF1343" i="1"/>
  <c r="AF1360" i="1"/>
  <c r="AF1368" i="1"/>
  <c r="AF1382" i="1"/>
  <c r="AF1385" i="1"/>
  <c r="AF1391" i="1"/>
  <c r="AF1394" i="1"/>
  <c r="AG1394" i="1" s="1"/>
  <c r="AF1423" i="1"/>
  <c r="AF21" i="1"/>
  <c r="AF1498" i="1"/>
  <c r="AG1262" i="1"/>
  <c r="AG1283" i="1"/>
  <c r="AF1287" i="1"/>
  <c r="AF1294" i="1"/>
  <c r="AG1303" i="1"/>
  <c r="AF1365" i="1"/>
  <c r="AG1371" i="1"/>
  <c r="AF1414" i="1"/>
  <c r="AF1441" i="1"/>
  <c r="AF1466" i="1"/>
  <c r="AF1515" i="1"/>
  <c r="AG1434" i="1"/>
  <c r="AG1451" i="1"/>
  <c r="AF1540" i="1"/>
  <c r="AG1540" i="1" s="1"/>
  <c r="AF1569" i="1"/>
  <c r="AF1593" i="1"/>
  <c r="AG1593" i="1" s="1"/>
  <c r="AF1849" i="1"/>
  <c r="AF2065" i="1"/>
  <c r="AF1519" i="1"/>
  <c r="AF1537" i="1"/>
  <c r="AF1576" i="1"/>
  <c r="AF1602" i="1"/>
  <c r="AF1623" i="1"/>
  <c r="AG1623" i="1" s="1"/>
  <c r="AF1643" i="1"/>
  <c r="AF1657" i="1"/>
  <c r="AG1657" i="1" s="1"/>
  <c r="AF1906" i="1"/>
  <c r="AF2014" i="1"/>
  <c r="AG1432" i="1"/>
  <c r="AG1474" i="1"/>
  <c r="AF1582" i="1"/>
  <c r="AF1599" i="1"/>
  <c r="AF1606" i="1"/>
  <c r="AG1606" i="1" s="1"/>
  <c r="AF1615" i="1"/>
  <c r="AF1683" i="1"/>
  <c r="AF1806" i="1"/>
  <c r="AF1858" i="1"/>
  <c r="AF1635" i="1"/>
  <c r="AF1653" i="1"/>
  <c r="AF1800" i="1"/>
  <c r="AF1840" i="1"/>
  <c r="AG1840" i="1" s="1"/>
  <c r="AF1398" i="1"/>
  <c r="AG1398" i="1" s="1"/>
  <c r="AG1419" i="1"/>
  <c r="AF1425" i="1"/>
  <c r="AF1430" i="1"/>
  <c r="AF1472" i="1"/>
  <c r="AF1538" i="1"/>
  <c r="AF1579" i="1"/>
  <c r="AF1824" i="1"/>
  <c r="AF1827" i="1"/>
  <c r="AF1392" i="1"/>
  <c r="AF1404" i="1"/>
  <c r="AF1435" i="1"/>
  <c r="AF1452" i="1"/>
  <c r="AG1452" i="1" s="1"/>
  <c r="AF1574" i="1"/>
  <c r="AF1577" i="1"/>
  <c r="AG1577" i="1" s="1"/>
  <c r="AF1580" i="1"/>
  <c r="AF1594" i="1"/>
  <c r="AF1633" i="1"/>
  <c r="AF1644" i="1"/>
  <c r="AG1644" i="1" s="1"/>
  <c r="AF1408" i="1"/>
  <c r="AF1443" i="1"/>
  <c r="AG1443" i="1" s="1"/>
  <c r="AF1445" i="1"/>
  <c r="AG1445" i="1" s="1"/>
  <c r="AG1450" i="1"/>
  <c r="AF1549" i="1"/>
  <c r="AF1560" i="1"/>
  <c r="AG1560" i="1" s="1"/>
  <c r="AF1609" i="1"/>
  <c r="AF1612" i="1"/>
  <c r="AF1617" i="1"/>
  <c r="AF1677" i="1"/>
  <c r="AF1341" i="1"/>
  <c r="AF1399" i="1"/>
  <c r="AF1411" i="1"/>
  <c r="AF1433" i="1"/>
  <c r="AF1475" i="1"/>
  <c r="AF1486" i="1"/>
  <c r="AF1502" i="1"/>
  <c r="AF1508" i="1"/>
  <c r="AF1514" i="1"/>
  <c r="AF1527" i="1"/>
  <c r="AG1527" i="1" s="1"/>
  <c r="AF1546" i="1"/>
  <c r="AF1554" i="1"/>
  <c r="AG1627" i="1"/>
  <c r="AF1674" i="1"/>
  <c r="AF1804" i="1"/>
  <c r="AF1324" i="1"/>
  <c r="AF1378" i="1"/>
  <c r="AF1386" i="1"/>
  <c r="AF1413" i="1"/>
  <c r="AG1413" i="1" s="1"/>
  <c r="AG1431" i="1"/>
  <c r="AG1463" i="1"/>
  <c r="AG1489" i="1"/>
  <c r="AF1493" i="1"/>
  <c r="AF1503" i="1"/>
  <c r="AF1523" i="1"/>
  <c r="AF1543" i="1"/>
  <c r="AF1586" i="1"/>
  <c r="AF1592" i="1"/>
  <c r="AF1601" i="1"/>
  <c r="AF1647" i="1"/>
  <c r="AF1334" i="1"/>
  <c r="AG1334" i="1" s="1"/>
  <c r="AG1342" i="1"/>
  <c r="AF1374" i="1"/>
  <c r="AF1422" i="1"/>
  <c r="AG1457" i="1"/>
  <c r="AG1461" i="1"/>
  <c r="AF1484" i="1"/>
  <c r="AF1531" i="1"/>
  <c r="AF1539" i="1"/>
  <c r="AF1572" i="1"/>
  <c r="AF1595" i="1"/>
  <c r="AF1610" i="1"/>
  <c r="AF1631" i="1"/>
  <c r="AF1670" i="1"/>
  <c r="AF1649" i="1"/>
  <c r="AF1742" i="1"/>
  <c r="AF1771" i="1"/>
  <c r="AG1771" i="1" s="1"/>
  <c r="AF1776" i="1"/>
  <c r="AF1818" i="1"/>
  <c r="AF2068" i="1"/>
  <c r="AF2080" i="1"/>
  <c r="AF1691" i="1"/>
  <c r="AF1779" i="1"/>
  <c r="AF28" i="1"/>
  <c r="AF1795" i="1"/>
  <c r="AF1808" i="1"/>
  <c r="AF1940" i="1"/>
  <c r="AG1940" i="1" s="1"/>
  <c r="AF1947" i="1"/>
  <c r="AF2125" i="1"/>
  <c r="AG2125" i="1" s="1"/>
  <c r="AF1621" i="1"/>
  <c r="AF1718" i="1"/>
  <c r="AG1762" i="1"/>
  <c r="AF1950" i="1"/>
  <c r="AG1950" i="1" s="1"/>
  <c r="AG1517" i="1"/>
  <c r="AF1575" i="1"/>
  <c r="AF1578" i="1"/>
  <c r="AG1578" i="1" s="1"/>
  <c r="AF1583" i="1"/>
  <c r="AF1588" i="1"/>
  <c r="AF1624" i="1"/>
  <c r="AF1675" i="1"/>
  <c r="AF1711" i="1"/>
  <c r="AF1831" i="1"/>
  <c r="AF1618" i="1"/>
  <c r="AG1618" i="1" s="1"/>
  <c r="AF1659" i="1"/>
  <c r="AF1671" i="1"/>
  <c r="AF1769" i="1"/>
  <c r="AF1774" i="1"/>
  <c r="AF1796" i="1"/>
  <c r="AF1802" i="1"/>
  <c r="AF1851" i="1"/>
  <c r="AG1851" i="1" s="1"/>
  <c r="AF1901" i="1"/>
  <c r="AG1483" i="1"/>
  <c r="AF1557" i="1"/>
  <c r="AF1581" i="1"/>
  <c r="AF1697" i="1"/>
  <c r="AF1876" i="1"/>
  <c r="AF1898" i="1"/>
  <c r="AF1981" i="1"/>
  <c r="AF1428" i="1"/>
  <c r="AG1447" i="1"/>
  <c r="AF1470" i="1"/>
  <c r="AG1491" i="1"/>
  <c r="AF1524" i="1"/>
  <c r="AF1563" i="1"/>
  <c r="AG1636" i="1"/>
  <c r="AF1650" i="1"/>
  <c r="AF1656" i="1"/>
  <c r="AF1664" i="1"/>
  <c r="AF1666" i="1"/>
  <c r="AF1672" i="1"/>
  <c r="AG1672" i="1" s="1"/>
  <c r="AF1731" i="1"/>
  <c r="AG1731" i="1" s="1"/>
  <c r="AF1732" i="1"/>
  <c r="AG1791" i="1"/>
  <c r="AF1793" i="1"/>
  <c r="AF1829" i="1"/>
  <c r="AF1842" i="1"/>
  <c r="AF1863" i="1"/>
  <c r="AG1863" i="1" s="1"/>
  <c r="AF1887" i="1"/>
  <c r="AF1895" i="1"/>
  <c r="AG1895" i="1" s="1"/>
  <c r="AG1625" i="1"/>
  <c r="AF1638" i="1"/>
  <c r="AF1652" i="1"/>
  <c r="AF1660" i="1"/>
  <c r="AF1669" i="1"/>
  <c r="AG1725" i="1"/>
  <c r="AF1744" i="1"/>
  <c r="AF1797" i="1"/>
  <c r="AF1870" i="1"/>
  <c r="AG1494" i="1"/>
  <c r="AG1556" i="1"/>
  <c r="AF1561" i="1"/>
  <c r="AG1564" i="1"/>
  <c r="AF23" i="1"/>
  <c r="AF1641" i="1"/>
  <c r="AG1641" i="1" s="1"/>
  <c r="AG1717" i="1"/>
  <c r="AF1752" i="1"/>
  <c r="AF1784" i="1"/>
  <c r="AF1678" i="1"/>
  <c r="AF1686" i="1"/>
  <c r="AF1696" i="1"/>
  <c r="AG1696" i="1" s="1"/>
  <c r="AF1721" i="1"/>
  <c r="AF1728" i="1"/>
  <c r="AF1739" i="1"/>
  <c r="AG1739" i="1" s="1"/>
  <c r="AF1757" i="1"/>
  <c r="AF1767" i="1"/>
  <c r="AG1767" i="1" s="1"/>
  <c r="AF1847" i="1"/>
  <c r="AF1864" i="1"/>
  <c r="AG1864" i="1" s="1"/>
  <c r="AF1929" i="1"/>
  <c r="AF1655" i="1"/>
  <c r="AF1716" i="1"/>
  <c r="AG1716" i="1" s="1"/>
  <c r="AG1737" i="1"/>
  <c r="AF1777" i="1"/>
  <c r="AF1789" i="1"/>
  <c r="AF1809" i="1"/>
  <c r="AG1809" i="1" s="1"/>
  <c r="AF1874" i="1"/>
  <c r="AF1899" i="1"/>
  <c r="AG1899" i="1" s="1"/>
  <c r="AF1926" i="1"/>
  <c r="AF1735" i="1"/>
  <c r="AF1747" i="1"/>
  <c r="AF1760" i="1"/>
  <c r="AF1765" i="1"/>
  <c r="AF1844" i="1"/>
  <c r="AF1853" i="1"/>
  <c r="AF1893" i="1"/>
  <c r="AG1893" i="1" s="1"/>
  <c r="AF1920" i="1"/>
  <c r="AF1952" i="1"/>
  <c r="AF1676" i="1"/>
  <c r="AG1676" i="1" s="1"/>
  <c r="AF1689" i="1"/>
  <c r="AG1712" i="1"/>
  <c r="AF1724" i="1"/>
  <c r="AF1733" i="1"/>
  <c r="AF1820" i="1"/>
  <c r="AG1820" i="1" s="1"/>
  <c r="AF1859" i="1"/>
  <c r="AG1859" i="1" s="1"/>
  <c r="AF1888" i="1"/>
  <c r="AF1909" i="1"/>
  <c r="AF1992" i="1"/>
  <c r="AG1642" i="1"/>
  <c r="AF1663" i="1"/>
  <c r="AF1687" i="1"/>
  <c r="AF1710" i="1"/>
  <c r="AF1722" i="1"/>
  <c r="AF1746" i="1"/>
  <c r="AG1746" i="1" s="1"/>
  <c r="AF1773" i="1"/>
  <c r="AF1798" i="1"/>
  <c r="AF1807" i="1"/>
  <c r="AF1868" i="1"/>
  <c r="AG1868" i="1" s="1"/>
  <c r="AF1903" i="1"/>
  <c r="AG1626" i="1"/>
  <c r="AG1640" i="1"/>
  <c r="AF1708" i="1"/>
  <c r="AF1719" i="1"/>
  <c r="AF1726" i="1"/>
  <c r="AF1758" i="1"/>
  <c r="AG1758" i="1" s="1"/>
  <c r="AF1778" i="1"/>
  <c r="AF1817" i="1"/>
  <c r="AF1845" i="1"/>
  <c r="AG1845" i="1" s="1"/>
  <c r="AF1880" i="1"/>
  <c r="AF1970" i="1"/>
  <c r="AG1970" i="1" s="1"/>
  <c r="AF1783" i="1"/>
  <c r="AF1665" i="1"/>
  <c r="AG1665" i="1" s="1"/>
  <c r="AF1680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4" i="1"/>
  <c r="AF1782" i="1"/>
  <c r="AG1782" i="1" s="1"/>
  <c r="AF1877" i="1"/>
  <c r="AF1879" i="1"/>
  <c r="AF1945" i="1"/>
  <c r="AF2044" i="1"/>
  <c r="AF2103" i="1"/>
  <c r="AF2116" i="1"/>
  <c r="AG27" i="1"/>
  <c r="AF1750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7" i="1"/>
  <c r="AF1780" i="1"/>
  <c r="AF1786" i="1"/>
  <c r="AF1799" i="1"/>
  <c r="AF1819" i="1"/>
  <c r="AF1826" i="1"/>
  <c r="AG1833" i="1"/>
  <c r="AF1855" i="1"/>
  <c r="AF1969" i="1"/>
  <c r="AF2007" i="1"/>
  <c r="AF2085" i="1"/>
  <c r="AG2085" i="1" s="1"/>
  <c r="AF2089" i="1"/>
  <c r="AF2098" i="1"/>
  <c r="AG2098" i="1" s="1"/>
  <c r="AF2101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2093" i="1"/>
  <c r="AF1927" i="1"/>
  <c r="AG1932" i="1"/>
  <c r="AF1971" i="1"/>
  <c r="AF1973" i="1"/>
  <c r="AF1979" i="1"/>
  <c r="AF2005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2096" i="1"/>
  <c r="AF1975" i="1"/>
  <c r="AF1995" i="1"/>
  <c r="AF2025" i="1"/>
  <c r="AF2030" i="1"/>
  <c r="AF2035" i="1"/>
  <c r="AF2004" i="1"/>
  <c r="AF2043" i="1"/>
  <c r="AG2048" i="1"/>
  <c r="AF2094" i="1"/>
  <c r="AG2094" i="1" s="1"/>
  <c r="AF2099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F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217" i="1"/>
  <c r="Z1217" i="1"/>
  <c r="AA1217" i="1" s="1"/>
  <c r="Z1448" i="1"/>
  <c r="AA1448" i="1" s="1"/>
  <c r="AC1448" i="1"/>
  <c r="Z1449" i="1"/>
  <c r="AA1449" i="1" s="1"/>
  <c r="AF1449" i="1" s="1"/>
  <c r="AC1449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3" i="1"/>
  <c r="Z1763" i="1"/>
  <c r="AA1763" i="1" s="1"/>
  <c r="AF1763" i="1" s="1"/>
  <c r="AG1763" i="1" s="1"/>
  <c r="AC1761" i="1"/>
  <c r="Z1761" i="1"/>
  <c r="AA1761" i="1" s="1"/>
  <c r="AF1761" i="1" s="1"/>
  <c r="AG1761" i="1" s="1"/>
  <c r="AC1756" i="1"/>
  <c r="Z1756" i="1"/>
  <c r="AA1756" i="1" s="1"/>
  <c r="AF1756" i="1" s="1"/>
  <c r="AG1756" i="1" s="1"/>
  <c r="AC1753" i="1"/>
  <c r="Z1753" i="1"/>
  <c r="AA1753" i="1" s="1"/>
  <c r="AF1753" i="1" s="1"/>
  <c r="AG1753" i="1" s="1"/>
  <c r="AC1751" i="1"/>
  <c r="Z1751" i="1"/>
  <c r="AA1751" i="1" s="1"/>
  <c r="AF1751" i="1" s="1"/>
  <c r="AG1751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0" i="1"/>
  <c r="Z1740" i="1"/>
  <c r="AA1740" i="1" s="1"/>
  <c r="AF1740" i="1" s="1"/>
  <c r="AG1740" i="1" s="1"/>
  <c r="AC1734" i="1"/>
  <c r="Z1734" i="1"/>
  <c r="AA1734" i="1" s="1"/>
  <c r="AF1734" i="1" s="1"/>
  <c r="AG1734" i="1" s="1"/>
  <c r="AC1730" i="1"/>
  <c r="Z1730" i="1"/>
  <c r="AA1730" i="1" s="1"/>
  <c r="AF1730" i="1" s="1"/>
  <c r="AG1730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03" i="1"/>
  <c r="Z1703" i="1"/>
  <c r="AA1703" i="1" s="1"/>
  <c r="AF1703" i="1" s="1"/>
  <c r="AG1703" i="1" s="1"/>
  <c r="AC1702" i="1"/>
  <c r="Z1702" i="1"/>
  <c r="AA1702" i="1" s="1"/>
  <c r="AF1702" i="1" s="1"/>
  <c r="AG1702" i="1" s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Z1699" i="1"/>
  <c r="AA1699" i="1" s="1"/>
  <c r="AF1699" i="1" s="1"/>
  <c r="AG1699" i="1" s="1"/>
  <c r="AC1698" i="1"/>
  <c r="Z1698" i="1"/>
  <c r="AA1698" i="1" s="1"/>
  <c r="AF1698" i="1" s="1"/>
  <c r="AG1698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C1681" i="1"/>
  <c r="Z1681" i="1"/>
  <c r="AA1681" i="1" s="1"/>
  <c r="AF1681" i="1" s="1"/>
  <c r="AG1681" i="1" s="1"/>
  <c r="AC1673" i="1"/>
  <c r="Z1673" i="1"/>
  <c r="AA1673" i="1" s="1"/>
  <c r="AF1673" i="1" s="1"/>
  <c r="AG1673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2" i="1"/>
  <c r="Z1662" i="1"/>
  <c r="AA1662" i="1" s="1"/>
  <c r="AF1662" i="1" s="1"/>
  <c r="AG1662" i="1" s="1"/>
  <c r="AC1658" i="1"/>
  <c r="Z1658" i="1"/>
  <c r="AA1658" i="1" s="1"/>
  <c r="AF1658" i="1" s="1"/>
  <c r="AG1658" i="1" s="1"/>
  <c r="AC1654" i="1"/>
  <c r="Z1654" i="1"/>
  <c r="AA1654" i="1" s="1"/>
  <c r="AF1654" i="1" s="1"/>
  <c r="AG1654" i="1" s="1"/>
  <c r="AC1651" i="1"/>
  <c r="Z1651" i="1"/>
  <c r="AA1651" i="1" s="1"/>
  <c r="AF1651" i="1" s="1"/>
  <c r="AG1651" i="1" s="1"/>
  <c r="AC1646" i="1"/>
  <c r="Z1646" i="1"/>
  <c r="AA1646" i="1" s="1"/>
  <c r="AF1646" i="1" s="1"/>
  <c r="AG1646" i="1" s="1"/>
  <c r="AC1645" i="1"/>
  <c r="Z1645" i="1"/>
  <c r="AA1645" i="1" s="1"/>
  <c r="AC1630" i="1"/>
  <c r="Z1630" i="1"/>
  <c r="AA1630" i="1" s="1"/>
  <c r="AF1630" i="1" s="1"/>
  <c r="AG1630" i="1" s="1"/>
  <c r="AC1620" i="1"/>
  <c r="Z1620" i="1"/>
  <c r="AA1620" i="1" s="1"/>
  <c r="AF1620" i="1" s="1"/>
  <c r="AG1620" i="1" s="1"/>
  <c r="Z1616" i="1"/>
  <c r="AA1616" i="1" s="1"/>
  <c r="AF1616" i="1" s="1"/>
  <c r="AG1616" i="1" s="1"/>
  <c r="AC1614" i="1"/>
  <c r="Z1614" i="1"/>
  <c r="AA1614" i="1" s="1"/>
  <c r="AF1614" i="1" s="1"/>
  <c r="AG1614" i="1" s="1"/>
  <c r="AC1608" i="1"/>
  <c r="Z1608" i="1"/>
  <c r="AA1608" i="1" s="1"/>
  <c r="AF1608" i="1" s="1"/>
  <c r="AG1608" i="1" s="1"/>
  <c r="AC1607" i="1"/>
  <c r="Z1607" i="1"/>
  <c r="AA1607" i="1" s="1"/>
  <c r="AF1607" i="1" s="1"/>
  <c r="AG1607" i="1" s="1"/>
  <c r="AC1604" i="1"/>
  <c r="Z1604" i="1"/>
  <c r="AA1604" i="1" s="1"/>
  <c r="AF1604" i="1" s="1"/>
  <c r="AG1604" i="1" s="1"/>
  <c r="AC1600" i="1"/>
  <c r="Z1600" i="1"/>
  <c r="AA1600" i="1" s="1"/>
  <c r="AF1600" i="1" s="1"/>
  <c r="AG1600" i="1" s="1"/>
  <c r="AC1591" i="1"/>
  <c r="Z1591" i="1"/>
  <c r="AA1591" i="1" s="1"/>
  <c r="AF1591" i="1" s="1"/>
  <c r="AG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70" i="1"/>
  <c r="Z1570" i="1"/>
  <c r="AA1570" i="1" s="1"/>
  <c r="AF1570" i="1" s="1"/>
  <c r="AG1570" i="1" s="1"/>
  <c r="AC1568" i="1"/>
  <c r="Z1568" i="1"/>
  <c r="AA1568" i="1" s="1"/>
  <c r="AF1568" i="1" s="1"/>
  <c r="AG1568" i="1" s="1"/>
  <c r="AC1566" i="1"/>
  <c r="Z1566" i="1"/>
  <c r="AA1566" i="1" s="1"/>
  <c r="AF1566" i="1" s="1"/>
  <c r="AG1566" i="1" s="1"/>
  <c r="AC1558" i="1"/>
  <c r="Z1558" i="1"/>
  <c r="AA1558" i="1" s="1"/>
  <c r="AF1558" i="1" s="1"/>
  <c r="AG1558" i="1" s="1"/>
  <c r="AC1547" i="1"/>
  <c r="Z1547" i="1"/>
  <c r="AA1547" i="1" s="1"/>
  <c r="AF1547" i="1" s="1"/>
  <c r="AG1547" i="1" s="1"/>
  <c r="AC1545" i="1"/>
  <c r="Z1545" i="1"/>
  <c r="AA1545" i="1" s="1"/>
  <c r="AF1545" i="1" s="1"/>
  <c r="AG1545" i="1" s="1"/>
  <c r="AC1541" i="1"/>
  <c r="Z1541" i="1"/>
  <c r="AA1541" i="1" s="1"/>
  <c r="AF1541" i="1" s="1"/>
  <c r="AG1541" i="1" s="1"/>
  <c r="AC1530" i="1"/>
  <c r="Z1530" i="1"/>
  <c r="AA1530" i="1" s="1"/>
  <c r="AF1530" i="1" s="1"/>
  <c r="AG1530" i="1" s="1"/>
  <c r="AC1522" i="1"/>
  <c r="Z1522" i="1"/>
  <c r="AA1522" i="1" s="1"/>
  <c r="AF1522" i="1" s="1"/>
  <c r="AG1522" i="1" s="1"/>
  <c r="AC1521" i="1"/>
  <c r="Z1521" i="1"/>
  <c r="AA1521" i="1" s="1"/>
  <c r="AC1520" i="1"/>
  <c r="Z1520" i="1"/>
  <c r="AA1520" i="1" s="1"/>
  <c r="AF1520" i="1" s="1"/>
  <c r="AG1520" i="1" s="1"/>
  <c r="AC1518" i="1"/>
  <c r="Z1518" i="1"/>
  <c r="AA1518" i="1" s="1"/>
  <c r="AF1518" i="1" s="1"/>
  <c r="AG1518" i="1" s="1"/>
  <c r="AC1513" i="1"/>
  <c r="Z1513" i="1"/>
  <c r="AA1513" i="1" s="1"/>
  <c r="AC1507" i="1"/>
  <c r="Z1507" i="1"/>
  <c r="AA1507" i="1" s="1"/>
  <c r="AF1507" i="1" s="1"/>
  <c r="AG1507" i="1" s="1"/>
  <c r="AC1505" i="1"/>
  <c r="Z1505" i="1"/>
  <c r="AA1505" i="1" s="1"/>
  <c r="AF1505" i="1" s="1"/>
  <c r="AG1505" i="1" s="1"/>
  <c r="AC1500" i="1"/>
  <c r="Z1500" i="1"/>
  <c r="AA1500" i="1" s="1"/>
  <c r="AC1495" i="1"/>
  <c r="Z1495" i="1"/>
  <c r="AA1495" i="1" s="1"/>
  <c r="AC1478" i="1"/>
  <c r="Z1478" i="1"/>
  <c r="AA1478" i="1" s="1"/>
  <c r="AF1478" i="1" s="1"/>
  <c r="AG1478" i="1" s="1"/>
  <c r="AC1476" i="1"/>
  <c r="Z1476" i="1"/>
  <c r="AA1476" i="1" s="1"/>
  <c r="AF1476" i="1" s="1"/>
  <c r="AG1476" i="1" s="1"/>
  <c r="AC1464" i="1"/>
  <c r="Z1464" i="1"/>
  <c r="AA1464" i="1" s="1"/>
  <c r="AF1464" i="1" s="1"/>
  <c r="AG1464" i="1" s="1"/>
  <c r="AC1458" i="1"/>
  <c r="Z1458" i="1"/>
  <c r="AA1458" i="1" s="1"/>
  <c r="AF1458" i="1" s="1"/>
  <c r="AG1458" i="1" s="1"/>
  <c r="AC1456" i="1"/>
  <c r="Z1456" i="1"/>
  <c r="AA1456" i="1" s="1"/>
  <c r="AF1456" i="1" s="1"/>
  <c r="AG1456" i="1" s="1"/>
  <c r="AC1455" i="1"/>
  <c r="Z1455" i="1"/>
  <c r="AA1455" i="1" s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48" i="1"/>
  <c r="Z1348" i="1"/>
  <c r="AA1348" i="1" s="1"/>
  <c r="AF1348" i="1" s="1"/>
  <c r="AG1348" i="1" s="1"/>
  <c r="Z1347" i="1"/>
  <c r="AA1347" i="1" s="1"/>
  <c r="AF1347" i="1" s="1"/>
  <c r="AG1347" i="1" s="1"/>
  <c r="AC1346" i="1"/>
  <c r="Z1346" i="1"/>
  <c r="AA1346" i="1" s="1"/>
  <c r="AF1346" i="1" s="1"/>
  <c r="AG1346" i="1" s="1"/>
  <c r="AC1345" i="1"/>
  <c r="Z1345" i="1"/>
  <c r="AA1345" i="1" s="1"/>
  <c r="Z1254" i="1"/>
  <c r="AA1254" i="1" s="1"/>
  <c r="AC1253" i="1"/>
  <c r="Z1253" i="1"/>
  <c r="AA1253" i="1" s="1"/>
  <c r="AC1252" i="1"/>
  <c r="Z1252" i="1"/>
  <c r="AA1252" i="1" s="1"/>
  <c r="AF1252" i="1" s="1"/>
  <c r="AG1252" i="1" s="1"/>
  <c r="Z1219" i="1"/>
  <c r="AA1219" i="1" s="1"/>
  <c r="AF1219" i="1" s="1"/>
  <c r="AG1219" i="1" s="1"/>
  <c r="AC1218" i="1"/>
  <c r="Z1218" i="1"/>
  <c r="AA1218" i="1" s="1"/>
  <c r="AF1218" i="1" s="1"/>
  <c r="AG1218" i="1" s="1"/>
  <c r="Z568" i="1"/>
  <c r="AA568" i="1" s="1"/>
  <c r="AF568" i="1" s="1"/>
  <c r="AG568" i="1" s="1"/>
  <c r="AC567" i="1"/>
  <c r="Z567" i="1"/>
  <c r="AA567" i="1" s="1"/>
  <c r="AF567" i="1" s="1"/>
  <c r="AG567" i="1" s="1"/>
  <c r="AC566" i="1"/>
  <c r="Z566" i="1"/>
  <c r="AA566" i="1" s="1"/>
  <c r="AF566" i="1" s="1"/>
  <c r="AG566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Y494" i="1"/>
  <c r="AA494" i="1" s="1"/>
  <c r="Y493" i="1"/>
  <c r="AA493" i="1" s="1"/>
  <c r="Y492" i="1"/>
  <c r="AA492" i="1" s="1"/>
  <c r="Y491" i="1"/>
  <c r="AA491" i="1" s="1"/>
  <c r="Y490" i="1"/>
  <c r="AA490" i="1" s="1"/>
  <c r="Y489" i="1"/>
  <c r="AA489" i="1" s="1"/>
  <c r="Y488" i="1"/>
  <c r="AA488" i="1" s="1"/>
  <c r="Y487" i="1"/>
  <c r="AA487" i="1" s="1"/>
  <c r="Y486" i="1"/>
  <c r="AA486" i="1" s="1"/>
  <c r="AC468" i="1"/>
  <c r="Z468" i="1"/>
  <c r="AA468" i="1" s="1"/>
  <c r="AF468" i="1" s="1"/>
  <c r="AG468" i="1" s="1"/>
  <c r="AC467" i="1"/>
  <c r="Z467" i="1"/>
  <c r="AA467" i="1" s="1"/>
  <c r="AF467" i="1" s="1"/>
  <c r="AG467" i="1" s="1"/>
  <c r="AC466" i="1"/>
  <c r="Z466" i="1"/>
  <c r="AA466" i="1" s="1"/>
  <c r="AF466" i="1" s="1"/>
  <c r="AG466" i="1" s="1"/>
  <c r="AC457" i="1"/>
  <c r="Z457" i="1"/>
  <c r="AA457" i="1" s="1"/>
  <c r="AF457" i="1" s="1"/>
  <c r="AG457" i="1" s="1"/>
  <c r="AC456" i="1"/>
  <c r="Z456" i="1"/>
  <c r="AA456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47" i="1"/>
  <c r="Z447" i="1"/>
  <c r="AA447" i="1" s="1"/>
  <c r="AF447" i="1" s="1"/>
  <c r="AG447" i="1" s="1"/>
  <c r="AC446" i="1"/>
  <c r="Z446" i="1"/>
  <c r="AA446" i="1" s="1"/>
  <c r="AF446" i="1" s="1"/>
  <c r="AG446" i="1" s="1"/>
  <c r="AC445" i="1"/>
  <c r="Z445" i="1"/>
  <c r="AA445" i="1" s="1"/>
  <c r="AF445" i="1" s="1"/>
  <c r="AG445" i="1" s="1"/>
  <c r="AC444" i="1"/>
  <c r="Z444" i="1"/>
  <c r="AA444" i="1" s="1"/>
  <c r="AF444" i="1" s="1"/>
  <c r="AG444" i="1" s="1"/>
  <c r="AC443" i="1"/>
  <c r="Z443" i="1"/>
  <c r="AA443" i="1" s="1"/>
  <c r="AF443" i="1" s="1"/>
  <c r="AG443" i="1" s="1"/>
  <c r="AC442" i="1"/>
  <c r="Z442" i="1"/>
  <c r="AA442" i="1" s="1"/>
  <c r="AF442" i="1" s="1"/>
  <c r="AG442" i="1" s="1"/>
  <c r="AC441" i="1"/>
  <c r="Z441" i="1"/>
  <c r="AA441" i="1" s="1"/>
  <c r="AC440" i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F438" i="1" s="1"/>
  <c r="AG438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34" i="1"/>
  <c r="Z234" i="1"/>
  <c r="AA234" i="1" s="1"/>
  <c r="AF234" i="1" s="1"/>
  <c r="AG234" i="1" s="1"/>
  <c r="Z154" i="1"/>
  <c r="AA154" i="1" s="1"/>
  <c r="AF154" i="1" s="1"/>
  <c r="AG154" i="1" s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4" i="1"/>
  <c r="Z144" i="1"/>
  <c r="AA144" i="1" s="1"/>
  <c r="AF144" i="1" s="1"/>
  <c r="AG144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1" i="1"/>
  <c r="Z131" i="1"/>
  <c r="AA131" i="1" s="1"/>
  <c r="AF131" i="1" s="1"/>
  <c r="AG131" i="1" s="1"/>
  <c r="AC122" i="1"/>
  <c r="Z122" i="1"/>
  <c r="AA122" i="1" s="1"/>
  <c r="AC121" i="1"/>
  <c r="Z121" i="1"/>
  <c r="AA121" i="1" s="1"/>
  <c r="AC107" i="1"/>
  <c r="Z107" i="1"/>
  <c r="AA107" i="1" s="1"/>
  <c r="AF107" i="1" s="1"/>
  <c r="AG107" i="1" s="1"/>
  <c r="AC86" i="1"/>
  <c r="Z86" i="1"/>
  <c r="AA86" i="1" s="1"/>
  <c r="AF86" i="1" s="1"/>
  <c r="AG86" i="1" s="1"/>
  <c r="AC85" i="1"/>
  <c r="Z85" i="1"/>
  <c r="AA85" i="1" s="1"/>
  <c r="AF85" i="1" s="1"/>
  <c r="AG85" i="1" s="1"/>
  <c r="AC84" i="1"/>
  <c r="Z84" i="1"/>
  <c r="AA84" i="1" s="1"/>
  <c r="AF84" i="1" s="1"/>
  <c r="AG84" i="1" s="1"/>
  <c r="AC83" i="1"/>
  <c r="Z83" i="1"/>
  <c r="AA83" i="1" s="1"/>
  <c r="AF83" i="1" s="1"/>
  <c r="AG83" i="1" s="1"/>
  <c r="AC82" i="1"/>
  <c r="Z82" i="1"/>
  <c r="AA82" i="1" s="1"/>
  <c r="AF82" i="1" s="1"/>
  <c r="AG82" i="1" s="1"/>
  <c r="AC81" i="1"/>
  <c r="Z81" i="1"/>
  <c r="AA81" i="1" s="1"/>
  <c r="AC78" i="1"/>
  <c r="Z78" i="1"/>
  <c r="AA78" i="1" s="1"/>
  <c r="AF78" i="1" s="1"/>
  <c r="AG78" i="1" s="1"/>
  <c r="AC77" i="1"/>
  <c r="Z77" i="1"/>
  <c r="AA77" i="1" s="1"/>
  <c r="AF77" i="1" s="1"/>
  <c r="AG77" i="1" s="1"/>
  <c r="AC76" i="1"/>
  <c r="Z76" i="1"/>
  <c r="AA76" i="1" s="1"/>
  <c r="AF76" i="1" s="1"/>
  <c r="AG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F73" i="1" s="1"/>
  <c r="AG73" i="1" s="1"/>
  <c r="AC68" i="1"/>
  <c r="Z68" i="1"/>
  <c r="AA68" i="1" s="1"/>
  <c r="AF68" i="1" s="1"/>
  <c r="AG68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F49" i="1" s="1"/>
  <c r="AG49" i="1" s="1"/>
  <c r="AC48" i="1"/>
  <c r="Z48" i="1"/>
  <c r="AA48" i="1" s="1"/>
  <c r="AF48" i="1" s="1"/>
  <c r="AG48" i="1" s="1"/>
  <c r="AC47" i="1"/>
  <c r="Z47" i="1"/>
  <c r="AA47" i="1" s="1"/>
  <c r="AF47" i="1" s="1"/>
  <c r="AG47" i="1" s="1"/>
  <c r="AC46" i="1"/>
  <c r="Z46" i="1"/>
  <c r="AA46" i="1" s="1"/>
  <c r="AF46" i="1" s="1"/>
  <c r="AG46" i="1" s="1"/>
  <c r="AC45" i="1"/>
  <c r="Z45" i="1"/>
  <c r="AA45" i="1" s="1"/>
  <c r="AF45" i="1" s="1"/>
  <c r="AG45" i="1" s="1"/>
  <c r="AC42" i="1"/>
  <c r="Z42" i="1"/>
  <c r="AA42" i="1" s="1"/>
  <c r="AF42" i="1" s="1"/>
  <c r="AG42" i="1" s="1"/>
  <c r="AC41" i="1"/>
  <c r="Z41" i="1"/>
  <c r="AA41" i="1" s="1"/>
  <c r="AF41" i="1" s="1"/>
  <c r="AG41" i="1" s="1"/>
  <c r="AC40" i="1"/>
  <c r="Z40" i="1"/>
  <c r="AA40" i="1" s="1"/>
  <c r="AF40" i="1" s="1"/>
  <c r="AG40" i="1" s="1"/>
  <c r="AC39" i="1"/>
  <c r="Z39" i="1"/>
  <c r="AA39" i="1" s="1"/>
  <c r="AF39" i="1" s="1"/>
  <c r="AG39" i="1" s="1"/>
  <c r="AC38" i="1"/>
  <c r="Z38" i="1"/>
  <c r="AA38" i="1" s="1"/>
  <c r="AF38" i="1" s="1"/>
  <c r="AG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Z31" i="1"/>
  <c r="S150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19" i="1"/>
  <c r="P1254" i="1"/>
  <c r="P1347" i="1"/>
  <c r="P1356" i="1"/>
  <c r="P1838" i="1"/>
  <c r="P428" i="1"/>
  <c r="P249" i="1"/>
  <c r="P154" i="1"/>
  <c r="P153" i="1"/>
  <c r="P30" i="1"/>
  <c r="P568" i="1"/>
  <c r="H4" i="10"/>
  <c r="T30" i="1" l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54" i="1"/>
  <c r="T1254" i="1"/>
  <c r="AC568" i="1"/>
  <c r="T568" i="1"/>
  <c r="AC153" i="1"/>
  <c r="T153" i="1"/>
  <c r="AC1347" i="1"/>
  <c r="T1347" i="1"/>
  <c r="AC1219" i="1"/>
  <c r="T1219" i="1"/>
  <c r="AC154" i="1"/>
  <c r="T154" i="1"/>
  <c r="AC249" i="1"/>
  <c r="T249" i="1"/>
  <c r="AC428" i="1"/>
  <c r="T428" i="1"/>
  <c r="AC1838" i="1"/>
  <c r="T1838" i="1"/>
  <c r="AC1356" i="1"/>
  <c r="T1356" i="1"/>
  <c r="AG571" i="1"/>
  <c r="AG105" i="1"/>
  <c r="AG2019" i="1"/>
  <c r="AG1844" i="1"/>
  <c r="AG1406" i="1"/>
  <c r="AG348" i="1"/>
  <c r="AG952" i="1"/>
  <c r="AG1294" i="1"/>
  <c r="AG1368" i="1"/>
  <c r="AG148" i="1"/>
  <c r="AG1775" i="1"/>
  <c r="AG1745" i="1"/>
  <c r="AG1381" i="1"/>
  <c r="AG496" i="1"/>
  <c r="AG897" i="1"/>
  <c r="AG2052" i="1"/>
  <c r="AG2078" i="1"/>
  <c r="AG1952" i="1"/>
  <c r="AG1172" i="1"/>
  <c r="AG670" i="1"/>
  <c r="AG596" i="1"/>
  <c r="AG583" i="1"/>
  <c r="AG1405" i="1"/>
  <c r="AG2120" i="1"/>
  <c r="AG1707" i="1"/>
  <c r="AG1839" i="1"/>
  <c r="AG1621" i="1"/>
  <c r="AG1549" i="1"/>
  <c r="AG1647" i="1"/>
  <c r="AG1091" i="1"/>
  <c r="AG753" i="1"/>
  <c r="AG749" i="1"/>
  <c r="AG801" i="1"/>
  <c r="AG528" i="1"/>
  <c r="AG519" i="1"/>
  <c r="AG837" i="1"/>
  <c r="AG132" i="1"/>
  <c r="AG167" i="1"/>
  <c r="AG1958" i="1"/>
  <c r="AG1991" i="1"/>
  <c r="AG1648" i="1"/>
  <c r="AG1314" i="1"/>
  <c r="AG1126" i="1"/>
  <c r="AG1148" i="1"/>
  <c r="AG1112" i="1"/>
  <c r="AG1317" i="1"/>
  <c r="AG1436" i="1"/>
  <c r="AG839" i="1"/>
  <c r="AG1163" i="1"/>
  <c r="AG1108" i="1"/>
  <c r="AG385" i="1"/>
  <c r="AG451" i="1"/>
  <c r="AG695" i="1"/>
  <c r="AG1076" i="1"/>
  <c r="AG1704" i="1"/>
  <c r="AG257" i="1"/>
  <c r="AG232" i="1"/>
  <c r="AG842" i="1"/>
  <c r="AG699" i="1"/>
  <c r="AG760" i="1"/>
  <c r="AG729" i="1"/>
  <c r="AG163" i="1"/>
  <c r="AG552" i="1"/>
  <c r="AG956" i="1"/>
  <c r="AG217" i="1"/>
  <c r="AG685" i="1"/>
  <c r="AG188" i="1"/>
  <c r="AG717" i="1"/>
  <c r="AG2010" i="1"/>
  <c r="AG1936" i="1"/>
  <c r="AG1960" i="1"/>
  <c r="AG1184" i="1"/>
  <c r="AG1118" i="1"/>
  <c r="AG1402" i="1"/>
  <c r="AG620" i="1"/>
  <c r="AG1171" i="1"/>
  <c r="AG536" i="1"/>
  <c r="AG52" i="1"/>
  <c r="AG2114" i="1"/>
  <c r="AG2110" i="1"/>
  <c r="AG1470" i="1"/>
  <c r="AG1818" i="1"/>
  <c r="AG1670" i="1"/>
  <c r="AG1386" i="1"/>
  <c r="AG1674" i="1"/>
  <c r="AG1615" i="1"/>
  <c r="AG1362" i="1"/>
  <c r="AG1168" i="1"/>
  <c r="AG1176" i="1"/>
  <c r="AG1525" i="1"/>
  <c r="AG966" i="1"/>
  <c r="AG1280" i="1"/>
  <c r="AG1014" i="1"/>
  <c r="AG823" i="1"/>
  <c r="AG1261" i="1"/>
  <c r="AG863" i="1"/>
  <c r="AG549" i="1"/>
  <c r="AG1177" i="1"/>
  <c r="AG936" i="1"/>
  <c r="AG410" i="1"/>
  <c r="AG400" i="1"/>
  <c r="AG462" i="1"/>
  <c r="AG158" i="1"/>
  <c r="AG273" i="1"/>
  <c r="AG59" i="1"/>
  <c r="AG275" i="1"/>
  <c r="AG332" i="1"/>
  <c r="AG1962" i="1"/>
  <c r="AG1812" i="1"/>
  <c r="AG1860" i="1"/>
  <c r="AG1720" i="1"/>
  <c r="AG1536" i="1"/>
  <c r="AG1766" i="1"/>
  <c r="AG1344" i="1"/>
  <c r="AG683" i="1"/>
  <c r="AG1099" i="1"/>
  <c r="AG925" i="1"/>
  <c r="AG858" i="1"/>
  <c r="AG293" i="1"/>
  <c r="AG762" i="1"/>
  <c r="AG585" i="1"/>
  <c r="AG579" i="1"/>
  <c r="AG1022" i="1"/>
  <c r="AG651" i="1"/>
  <c r="AG677" i="1"/>
  <c r="AG2042" i="1"/>
  <c r="AG1231" i="1"/>
  <c r="AG696" i="1"/>
  <c r="AG2105" i="1"/>
  <c r="AG2034" i="1"/>
  <c r="AG1351" i="1"/>
  <c r="AG1404" i="1"/>
  <c r="AG1270" i="1"/>
  <c r="AG1041" i="1"/>
  <c r="AG1201" i="1"/>
  <c r="AG907" i="1"/>
  <c r="AG755" i="1"/>
  <c r="AG1034" i="1"/>
  <c r="AG2058" i="1"/>
  <c r="AG1628" i="1"/>
  <c r="AG2022" i="1"/>
  <c r="AG1211" i="1"/>
  <c r="AG991" i="1"/>
  <c r="AG2025" i="1"/>
  <c r="AG1964" i="1"/>
  <c r="AG1799" i="1"/>
  <c r="AG2103" i="1"/>
  <c r="AG1929" i="1"/>
  <c r="AG1378" i="1"/>
  <c r="AG1594" i="1"/>
  <c r="AG1633" i="1"/>
  <c r="AG1523" i="1"/>
  <c r="AG2065" i="1"/>
  <c r="AG1360" i="1"/>
  <c r="AG1764" i="1"/>
  <c r="AG1439" i="1"/>
  <c r="AG967" i="1"/>
  <c r="AG965" i="1"/>
  <c r="AG1188" i="1"/>
  <c r="AG1292" i="1"/>
  <c r="AG1308" i="1"/>
  <c r="AG937" i="1"/>
  <c r="AG941" i="1"/>
  <c r="AG1131" i="1"/>
  <c r="AG827" i="1"/>
  <c r="AG799" i="1"/>
  <c r="AG871" i="1"/>
  <c r="AG836" i="1"/>
  <c r="AG383" i="1"/>
  <c r="AG218" i="1"/>
  <c r="AG128" i="1"/>
  <c r="AG210" i="1"/>
  <c r="AG650" i="1"/>
  <c r="AG1768" i="1"/>
  <c r="AG1957" i="1"/>
  <c r="AG1850" i="1"/>
  <c r="AG1551" i="1"/>
  <c r="AG1115" i="1"/>
  <c r="AG1442" i="1"/>
  <c r="AG1120" i="1"/>
  <c r="AG354" i="1"/>
  <c r="AG805" i="1"/>
  <c r="AG1273" i="1"/>
  <c r="AG471" i="1"/>
  <c r="AG728" i="1"/>
  <c r="AG329" i="1"/>
  <c r="AG1538" i="1"/>
  <c r="AG1537" i="1"/>
  <c r="AG864" i="1"/>
  <c r="AG622" i="1"/>
  <c r="AG1572" i="1"/>
  <c r="AG1785" i="1"/>
  <c r="AG1813" i="1"/>
  <c r="AG1784" i="1"/>
  <c r="AG1827" i="1"/>
  <c r="AG1365" i="1"/>
  <c r="AG960" i="1"/>
  <c r="AG781" i="1"/>
  <c r="AG1196" i="1"/>
  <c r="AG817" i="1"/>
  <c r="AG845" i="1"/>
  <c r="AG405" i="1"/>
  <c r="AG712" i="1"/>
  <c r="AG374" i="1"/>
  <c r="AG542" i="1"/>
  <c r="AG509" i="1"/>
  <c r="AG202" i="1"/>
  <c r="AG1587" i="1"/>
  <c r="AG192" i="1"/>
  <c r="AG160" i="1"/>
  <c r="AG1801" i="1"/>
  <c r="AG1679" i="1"/>
  <c r="AG1878" i="1"/>
  <c r="AG1613" i="1"/>
  <c r="AG1685" i="1"/>
  <c r="AG1460" i="1"/>
  <c r="AG1154" i="1"/>
  <c r="AG1321" i="1"/>
  <c r="AG791" i="1"/>
  <c r="AG997" i="1"/>
  <c r="AG1060" i="1"/>
  <c r="AG1064" i="1"/>
  <c r="AG688" i="1"/>
  <c r="AG324" i="1"/>
  <c r="AG706" i="1"/>
  <c r="AG169" i="1"/>
  <c r="AG116" i="1"/>
  <c r="AG193" i="1"/>
  <c r="AG401" i="1"/>
  <c r="AG939" i="1"/>
  <c r="AG157" i="1"/>
  <c r="AG1831" i="1"/>
  <c r="AG1195" i="1"/>
  <c r="AG780" i="1"/>
  <c r="AG582" i="1"/>
  <c r="AG342" i="1"/>
  <c r="AG138" i="1"/>
  <c r="AG1794" i="1"/>
  <c r="AG1462" i="1"/>
  <c r="AG1849" i="1"/>
  <c r="AG1498" i="1"/>
  <c r="AG1286" i="1"/>
  <c r="AG944" i="1"/>
  <c r="AG992" i="1"/>
  <c r="AG877" i="1"/>
  <c r="AG1068" i="1"/>
  <c r="AG524" i="1"/>
  <c r="AG741" i="1"/>
  <c r="AG637" i="1"/>
  <c r="AG389" i="1"/>
  <c r="AG195" i="1"/>
  <c r="AG190" i="1"/>
  <c r="AG180" i="1"/>
  <c r="AG4" i="1"/>
  <c r="AG209" i="1"/>
  <c r="AG214" i="1"/>
  <c r="AG2112" i="1"/>
  <c r="AG1727" i="1"/>
  <c r="AG1841" i="1"/>
  <c r="AG1803" i="1"/>
  <c r="AG1603" i="1"/>
  <c r="AG22" i="1"/>
  <c r="AG1529" i="1"/>
  <c r="AG1312" i="1"/>
  <c r="AG1553" i="1"/>
  <c r="AG1284" i="1"/>
  <c r="AG850" i="1"/>
  <c r="AG1056" i="1"/>
  <c r="AG661" i="1"/>
  <c r="AG702" i="1"/>
  <c r="AG135" i="1"/>
  <c r="AG932" i="1"/>
  <c r="AG113" i="1"/>
  <c r="AG910" i="1"/>
  <c r="AG2059" i="1"/>
  <c r="AG1808" i="1"/>
  <c r="AG633" i="1"/>
  <c r="AG1914" i="1"/>
  <c r="AG916" i="1"/>
  <c r="AG80" i="1"/>
  <c r="AG26" i="1"/>
  <c r="AG1723" i="1"/>
  <c r="AG1584" i="1"/>
  <c r="AG1426" i="1"/>
  <c r="AG1278" i="1"/>
  <c r="AG1198" i="1"/>
  <c r="AG882" i="1"/>
  <c r="AG968" i="1"/>
  <c r="AG565" i="1"/>
  <c r="AG252" i="1"/>
  <c r="AG1410" i="1"/>
  <c r="AG123" i="1"/>
  <c r="AG126" i="1"/>
  <c r="AG731" i="1"/>
  <c r="AG645" i="1"/>
  <c r="AG1974" i="1"/>
  <c r="AG2046" i="1"/>
  <c r="AG2064" i="1"/>
  <c r="AG1884" i="1"/>
  <c r="AG1945" i="1"/>
  <c r="AG1561" i="1"/>
  <c r="AG1617" i="1"/>
  <c r="AG1057" i="1"/>
  <c r="AG928" i="1"/>
  <c r="AG833" i="1"/>
  <c r="AG1271" i="1"/>
  <c r="AG872" i="1"/>
  <c r="AG788" i="1"/>
  <c r="AG844" i="1"/>
  <c r="AG892" i="1"/>
  <c r="AG737" i="1"/>
  <c r="AG339" i="1"/>
  <c r="AG459" i="1"/>
  <c r="AG343" i="1"/>
  <c r="AG351" i="1"/>
  <c r="AG174" i="1"/>
  <c r="AG315" i="1"/>
  <c r="AG373" i="1"/>
  <c r="AG129" i="1"/>
  <c r="AG1998" i="1"/>
  <c r="AG1938" i="1"/>
  <c r="AG1427" i="1"/>
  <c r="AG1532" i="1"/>
  <c r="AG981" i="1"/>
  <c r="AG917" i="1"/>
  <c r="AG1200" i="1"/>
  <c r="AG1340" i="1"/>
  <c r="AG1164" i="1"/>
  <c r="AG641" i="1"/>
  <c r="AG869" i="1"/>
  <c r="AG908" i="1"/>
  <c r="AG118" i="1"/>
  <c r="AG984" i="1"/>
  <c r="AG312" i="1"/>
  <c r="AG2056" i="1"/>
  <c r="AG2083" i="1"/>
  <c r="AG2043" i="1"/>
  <c r="AG2027" i="1"/>
  <c r="AG1902" i="1"/>
  <c r="AG375" i="1"/>
  <c r="AG309" i="1"/>
  <c r="AG1741" i="1"/>
  <c r="AG1446" i="1"/>
  <c r="AG1199" i="1"/>
  <c r="AG205" i="1"/>
  <c r="AG1375" i="1"/>
  <c r="AG570" i="1"/>
  <c r="AG555" i="1"/>
  <c r="AG865" i="1"/>
  <c r="AG2124" i="1"/>
  <c r="AG2015" i="1"/>
  <c r="AG2097" i="1"/>
  <c r="AG1912" i="1"/>
  <c r="AG1976" i="1"/>
  <c r="AG1955" i="1"/>
  <c r="AG1879" i="1"/>
  <c r="AG1752" i="1"/>
  <c r="AG1656" i="1"/>
  <c r="AG1718" i="1"/>
  <c r="AG1691" i="1"/>
  <c r="AG1742" i="1"/>
  <c r="AG1435" i="1"/>
  <c r="AG1806" i="1"/>
  <c r="AG1755" i="1"/>
  <c r="AG1705" i="1"/>
  <c r="AG1268" i="1"/>
  <c r="AG1058" i="1"/>
  <c r="AG1140" i="1"/>
  <c r="AG707" i="1"/>
  <c r="AG1059" i="1"/>
  <c r="AG1260" i="1"/>
  <c r="AG982" i="1"/>
  <c r="AG1134" i="1"/>
  <c r="AG751" i="1"/>
  <c r="AG436" i="1"/>
  <c r="AG392" i="1"/>
  <c r="AG517" i="1"/>
  <c r="AG307" i="1"/>
  <c r="AG759" i="1"/>
  <c r="AG611" i="1"/>
  <c r="AG7" i="1"/>
  <c r="AG608" i="1"/>
  <c r="AG243" i="1"/>
  <c r="AG204" i="1"/>
  <c r="AG508" i="1"/>
  <c r="AG404" i="1"/>
  <c r="AG1810" i="1"/>
  <c r="AG1688" i="1"/>
  <c r="AG1550" i="1"/>
  <c r="AG1236" i="1"/>
  <c r="AG1397" i="1"/>
  <c r="AG1238" i="1"/>
  <c r="AG1128" i="1"/>
  <c r="AG572" i="1"/>
  <c r="AG856" i="1"/>
  <c r="AG1028" i="1"/>
  <c r="AG1004" i="1"/>
  <c r="AG726" i="1"/>
  <c r="AG654" i="1"/>
  <c r="AG639" i="1"/>
  <c r="AG1319" i="1"/>
  <c r="AG975" i="1"/>
  <c r="AG841" i="1"/>
  <c r="AG99" i="1"/>
  <c r="AG697" i="1"/>
  <c r="AG1391" i="1"/>
  <c r="AG757" i="1"/>
  <c r="AG423" i="1"/>
  <c r="AG233" i="1"/>
  <c r="AG1866" i="1"/>
  <c r="AG1583" i="1"/>
  <c r="AG1539" i="1"/>
  <c r="AG1224" i="1"/>
  <c r="AG1001" i="1"/>
  <c r="AG725" i="1"/>
  <c r="AG612" i="1"/>
  <c r="AG360" i="1"/>
  <c r="AG311" i="1"/>
  <c r="AG1882" i="1"/>
  <c r="AG1954" i="1"/>
  <c r="AG1926" i="1"/>
  <c r="AG1385" i="1"/>
  <c r="AG1111" i="1"/>
  <c r="AG1017" i="1"/>
  <c r="AG562" i="1"/>
  <c r="AG256" i="1"/>
  <c r="AG380" i="1"/>
  <c r="AG1418" i="1"/>
  <c r="AG2047" i="1"/>
  <c r="AG2028" i="1"/>
  <c r="AG2031" i="1"/>
  <c r="AG2126" i="1"/>
  <c r="AG1724" i="1"/>
  <c r="AG1981" i="1"/>
  <c r="AG1671" i="1"/>
  <c r="AG1610" i="1"/>
  <c r="AG1208" i="1"/>
  <c r="AG1166" i="1"/>
  <c r="AG743" i="1"/>
  <c r="AG1123" i="1"/>
  <c r="AG543" i="1"/>
  <c r="AG564" i="1"/>
  <c r="AG463" i="1"/>
  <c r="AG648" i="1"/>
  <c r="AG242" i="1"/>
  <c r="AG229" i="1"/>
  <c r="AG393" i="1"/>
  <c r="AG1979" i="1"/>
  <c r="AG1873" i="1"/>
  <c r="AG2123" i="1"/>
  <c r="AG1663" i="1"/>
  <c r="AG1531" i="1"/>
  <c r="AG1824" i="1"/>
  <c r="AG1653" i="1"/>
  <c r="AG1597" i="1"/>
  <c r="AG1504" i="1"/>
  <c r="AG1454" i="1"/>
  <c r="AG935" i="1"/>
  <c r="AG859" i="1"/>
  <c r="AG1251" i="1"/>
  <c r="AG876" i="1"/>
  <c r="AG881" i="1"/>
  <c r="AG720" i="1"/>
  <c r="AG730" i="1"/>
  <c r="AG684" i="1"/>
  <c r="AG652" i="1"/>
  <c r="AG793" i="1"/>
  <c r="AG594" i="1"/>
  <c r="AG197" i="1"/>
  <c r="AG127" i="1"/>
  <c r="AG705" i="1"/>
  <c r="AG545" i="1"/>
  <c r="AG67" i="1"/>
  <c r="AG219" i="1"/>
  <c r="AG222" i="1"/>
  <c r="AG102" i="1"/>
  <c r="AG629" i="1"/>
  <c r="AG1220" i="1"/>
  <c r="AG376" i="1"/>
  <c r="AG2106" i="1"/>
  <c r="AG2090" i="1"/>
  <c r="AG2089" i="1"/>
  <c r="AG1862" i="1"/>
  <c r="AG2116" i="1"/>
  <c r="AG2032" i="1"/>
  <c r="AG1886" i="1"/>
  <c r="AG1921" i="1"/>
  <c r="AG1903" i="1"/>
  <c r="AG1773" i="1"/>
  <c r="AG1760" i="1"/>
  <c r="AG1777" i="1"/>
  <c r="AG1669" i="1"/>
  <c r="AG1829" i="1"/>
  <c r="AG1898" i="1"/>
  <c r="AG1796" i="1"/>
  <c r="AG1675" i="1"/>
  <c r="AG1575" i="1"/>
  <c r="AG1779" i="1"/>
  <c r="AG1649" i="1"/>
  <c r="AG1595" i="1"/>
  <c r="AG1433" i="1"/>
  <c r="AG1677" i="1"/>
  <c r="AG1602" i="1"/>
  <c r="AG1683" i="1"/>
  <c r="AG1582" i="1"/>
  <c r="AG1906" i="1"/>
  <c r="AG1441" i="1"/>
  <c r="AG21" i="1"/>
  <c r="AG1598" i="1"/>
  <c r="AG1425" i="1"/>
  <c r="AG1330" i="1"/>
  <c r="AG1337" i="1"/>
  <c r="AG1661" i="1"/>
  <c r="AG13" i="1"/>
  <c r="AG1324" i="1"/>
  <c r="AG1492" i="1"/>
  <c r="AG1079" i="1"/>
  <c r="AG1051" i="1"/>
  <c r="AG1173" i="1"/>
  <c r="AG1361" i="1"/>
  <c r="AG1129" i="1"/>
  <c r="AG1277" i="1"/>
  <c r="AG1033" i="1"/>
  <c r="AG1109" i="1"/>
  <c r="AG1050" i="1"/>
  <c r="AG1203" i="1"/>
  <c r="AG1035" i="1"/>
  <c r="AG970" i="1"/>
  <c r="AG888" i="1"/>
  <c r="AG778" i="1"/>
  <c r="AG682" i="1"/>
  <c r="AG669" i="1"/>
  <c r="AG1005" i="1"/>
  <c r="AG786" i="1"/>
  <c r="AG794" i="1"/>
  <c r="AG588" i="1"/>
  <c r="AG384" i="1"/>
  <c r="AG559" i="1"/>
  <c r="AG978" i="1"/>
  <c r="AG804" i="1"/>
  <c r="AG713" i="1"/>
  <c r="AG322" i="1"/>
  <c r="AG357" i="1"/>
  <c r="AG915" i="1"/>
  <c r="AG561" i="1"/>
  <c r="AG826" i="1"/>
  <c r="AG603" i="1"/>
  <c r="AG299" i="1"/>
  <c r="AG681" i="1"/>
  <c r="AG658" i="1"/>
  <c r="AG402" i="1"/>
  <c r="AG223" i="1"/>
  <c r="AG125" i="1"/>
  <c r="AG626" i="1"/>
  <c r="AG505" i="1"/>
  <c r="AG341" i="1"/>
  <c r="AG285" i="1"/>
  <c r="AG179" i="1"/>
  <c r="AG411" i="1"/>
  <c r="AG364" i="1"/>
  <c r="AG1223" i="1"/>
  <c r="AG296" i="1"/>
  <c r="AG187" i="1"/>
  <c r="AG246" i="1"/>
  <c r="AG1790" i="1"/>
  <c r="AG333" i="1"/>
  <c r="AG2061" i="1"/>
  <c r="AG2029" i="1"/>
  <c r="AG2080" i="1"/>
  <c r="AG1631" i="1"/>
  <c r="AG1265" i="1"/>
  <c r="AG971" i="1"/>
  <c r="AG1249" i="1"/>
  <c r="AG1046" i="1"/>
  <c r="AG1944" i="1"/>
  <c r="AG1798" i="1"/>
  <c r="AG1888" i="1"/>
  <c r="AG28" i="1"/>
  <c r="AG1475" i="1"/>
  <c r="AG1141" i="1"/>
  <c r="AG1089" i="1"/>
  <c r="AG1038" i="1"/>
  <c r="AG883" i="1"/>
  <c r="AG716" i="1"/>
  <c r="AG1070" i="1"/>
  <c r="AG236" i="1"/>
  <c r="AG320" i="1"/>
  <c r="AG91" i="1"/>
  <c r="AG53" i="1"/>
  <c r="AG57" i="1"/>
  <c r="AG2072" i="1"/>
  <c r="AG1750" i="1"/>
  <c r="AG1920" i="1"/>
  <c r="AG1472" i="1"/>
  <c r="AG1376" i="1"/>
  <c r="AG18" i="1"/>
  <c r="AG1229" i="1"/>
  <c r="AG1481" i="1"/>
  <c r="AG994" i="1"/>
  <c r="AG795" i="1"/>
  <c r="AG782" i="1"/>
  <c r="AG1982" i="1"/>
  <c r="AG2079" i="1"/>
  <c r="AG2035" i="1"/>
  <c r="AG1937" i="1"/>
  <c r="AG1994" i="1"/>
  <c r="AG1983" i="1"/>
  <c r="AG1686" i="1"/>
  <c r="AG1711" i="1"/>
  <c r="AG1493" i="1"/>
  <c r="AG1382" i="1"/>
  <c r="AG1335" i="1"/>
  <c r="AG1437" i="1"/>
  <c r="AG1093" i="1"/>
  <c r="AG1237" i="1"/>
  <c r="AG895" i="1"/>
  <c r="AG1349" i="1"/>
  <c r="AG862" i="1"/>
  <c r="AG327" i="1"/>
  <c r="AG495" i="1"/>
  <c r="AG416" i="1"/>
  <c r="AG848" i="1"/>
  <c r="AG2074" i="1"/>
  <c r="AG1819" i="1"/>
  <c r="AG1822" i="1"/>
  <c r="AG1735" i="1"/>
  <c r="AG23" i="1"/>
  <c r="AG1563" i="1"/>
  <c r="AG1697" i="1"/>
  <c r="AG1430" i="1"/>
  <c r="AG1638" i="1"/>
  <c r="AG1579" i="1"/>
  <c r="AG1293" i="1"/>
  <c r="AG1150" i="1"/>
  <c r="AG1075" i="1"/>
  <c r="AG1310" i="1"/>
  <c r="AG1205" i="1"/>
  <c r="AG1311" i="1"/>
  <c r="AG930" i="1"/>
  <c r="AG857" i="1"/>
  <c r="AG1142" i="1"/>
  <c r="AG1008" i="1"/>
  <c r="AG772" i="1"/>
  <c r="AG931" i="1"/>
  <c r="AG974" i="1"/>
  <c r="AG818" i="1"/>
  <c r="AG979" i="1"/>
  <c r="AG849" i="1"/>
  <c r="AG821" i="1"/>
  <c r="AG576" i="1"/>
  <c r="AG634" i="1"/>
  <c r="AG381" i="1"/>
  <c r="AG553" i="1"/>
  <c r="AG929" i="1"/>
  <c r="AG664" i="1"/>
  <c r="AG541" i="1"/>
  <c r="AG403" i="1"/>
  <c r="AG590" i="1"/>
  <c r="AG636" i="1"/>
  <c r="AG721" i="1"/>
  <c r="AG593" i="1"/>
  <c r="AG269" i="1"/>
  <c r="AG136" i="1"/>
  <c r="AG215" i="1"/>
  <c r="AG62" i="1"/>
  <c r="AG277" i="1"/>
  <c r="AG770" i="1"/>
  <c r="AG371" i="1"/>
  <c r="AG674" i="1"/>
  <c r="AG345" i="1"/>
  <c r="AG472" i="1"/>
  <c r="AG172" i="1"/>
  <c r="AG208" i="1"/>
  <c r="AG162" i="1"/>
  <c r="AG281" i="1"/>
  <c r="AG284" i="1"/>
  <c r="AG104" i="1"/>
  <c r="AG87" i="1"/>
  <c r="AG137" i="1"/>
  <c r="AG292" i="1"/>
  <c r="AG55" i="1"/>
  <c r="AG227" i="1"/>
  <c r="AG186" i="1"/>
  <c r="AG2084" i="1"/>
  <c r="AG1911" i="1"/>
  <c r="AG1581" i="1"/>
  <c r="AG1158" i="1"/>
  <c r="AG878" i="1"/>
  <c r="AG671" i="1"/>
  <c r="AG1045" i="1"/>
  <c r="AG1400" i="1"/>
  <c r="AG1239" i="1"/>
  <c r="AG1139" i="1"/>
  <c r="AG792" i="1"/>
  <c r="AG598" i="1"/>
  <c r="AG1122" i="1"/>
  <c r="AG503" i="1"/>
  <c r="AG415" i="1"/>
  <c r="AG110" i="1"/>
  <c r="AG196" i="1"/>
  <c r="AG1757" i="1"/>
  <c r="AG1353" i="1"/>
  <c r="AG1552" i="1"/>
  <c r="AG1429" i="1"/>
  <c r="AG1372" i="1"/>
  <c r="AG1174" i="1"/>
  <c r="AG1202" i="1"/>
  <c r="AG942" i="1"/>
  <c r="AG900" i="1"/>
  <c r="AG1003" i="1"/>
  <c r="AG1170" i="1"/>
  <c r="AG946" i="1"/>
  <c r="AG899" i="1"/>
  <c r="AG2011" i="1"/>
  <c r="AG1848" i="1"/>
  <c r="AG2057" i="1"/>
  <c r="AG1861" i="1"/>
  <c r="AG1947" i="1"/>
  <c r="AG1804" i="1"/>
  <c r="AG904" i="1"/>
  <c r="AG784" i="1"/>
  <c r="AG518" i="1"/>
  <c r="AG335" i="1"/>
  <c r="AG344" i="1"/>
  <c r="AG300" i="1"/>
  <c r="AG6" i="1"/>
  <c r="AG1908" i="1"/>
  <c r="AG2068" i="1"/>
  <c r="AG1210" i="1"/>
  <c r="AG1471" i="1"/>
  <c r="AG1412" i="1"/>
  <c r="AG1295" i="1"/>
  <c r="AG1019" i="1"/>
  <c r="AG689" i="1"/>
  <c r="AG691" i="1"/>
  <c r="AG990" i="1"/>
  <c r="AG719" i="1"/>
  <c r="AG1015" i="1"/>
  <c r="AG698" i="1"/>
  <c r="AG600" i="1"/>
  <c r="AG450" i="1"/>
  <c r="AG397" i="1"/>
  <c r="AG72" i="1"/>
  <c r="AG2030" i="1"/>
  <c r="AG2091" i="1"/>
  <c r="AG1956" i="1"/>
  <c r="AG1973" i="1"/>
  <c r="AG1918" i="1"/>
  <c r="AG2009" i="1"/>
  <c r="AG2088" i="1"/>
  <c r="AG1832" i="1"/>
  <c r="AG1689" i="1"/>
  <c r="AG1853" i="1"/>
  <c r="AG1747" i="1"/>
  <c r="AG1874" i="1"/>
  <c r="AG1728" i="1"/>
  <c r="AG1678" i="1"/>
  <c r="AG1870" i="1"/>
  <c r="AG1660" i="1"/>
  <c r="AG1887" i="1"/>
  <c r="AG1901" i="1"/>
  <c r="AG1793" i="1"/>
  <c r="AG1650" i="1"/>
  <c r="AG1666" i="1"/>
  <c r="AG1586" i="1"/>
  <c r="AG1486" i="1"/>
  <c r="AG1514" i="1"/>
  <c r="AG1411" i="1"/>
  <c r="AG1574" i="1"/>
  <c r="AG1635" i="1"/>
  <c r="AG1414" i="1"/>
  <c r="AG1287" i="1"/>
  <c r="AG1423" i="1"/>
  <c r="AG1285" i="1"/>
  <c r="AG1393" i="1"/>
  <c r="AG1322" i="1"/>
  <c r="AG1488" i="1"/>
  <c r="AG1485" i="1"/>
  <c r="AG1364" i="1"/>
  <c r="AG1315" i="1"/>
  <c r="AG1421" i="1"/>
  <c r="AG1244" i="1"/>
  <c r="AG1307" i="1"/>
  <c r="AG17" i="1"/>
  <c r="AG1194" i="1"/>
  <c r="AG1389" i="1"/>
  <c r="AG1149" i="1"/>
  <c r="AG1542" i="1"/>
  <c r="AG1373" i="1"/>
  <c r="AG1159" i="1"/>
  <c r="AG926" i="1"/>
  <c r="AG1098" i="1"/>
  <c r="AG1082" i="1"/>
  <c r="AG1002" i="1"/>
  <c r="AG919" i="1"/>
  <c r="AG1234" i="1"/>
  <c r="AG1021" i="1"/>
  <c r="AG1227" i="1"/>
  <c r="AG1146" i="1"/>
  <c r="AG1055" i="1"/>
  <c r="AG1267" i="1"/>
  <c r="AG1153" i="1"/>
  <c r="AG1032" i="1"/>
  <c r="AG1288" i="1"/>
  <c r="AG1197" i="1"/>
  <c r="AG1102" i="1"/>
  <c r="AG515" i="1"/>
  <c r="AG1167" i="1"/>
  <c r="AG922" i="1"/>
  <c r="AG662" i="1"/>
  <c r="AG580" i="1"/>
  <c r="AG628" i="1"/>
  <c r="AG308" i="1"/>
  <c r="AG710" i="1"/>
  <c r="AG972" i="1"/>
  <c r="AG265" i="1"/>
  <c r="AG1061" i="1"/>
  <c r="AG700" i="1"/>
  <c r="AG520" i="1"/>
  <c r="AG378" i="1"/>
  <c r="AG319" i="1"/>
  <c r="AG239" i="1"/>
  <c r="AG554" i="1"/>
  <c r="AG465" i="1"/>
  <c r="AG391" i="1"/>
  <c r="AG266" i="1"/>
  <c r="AG362" i="1"/>
  <c r="AG166" i="1"/>
  <c r="AG461" i="1"/>
  <c r="AG359" i="1"/>
  <c r="AG220" i="1"/>
  <c r="AG840" i="1"/>
  <c r="AG112" i="1"/>
  <c r="AG396" i="1"/>
  <c r="AG182" i="1"/>
  <c r="AG305" i="1"/>
  <c r="AG369" i="1"/>
  <c r="AG194" i="1"/>
  <c r="AG338" i="1"/>
  <c r="AG816" i="1"/>
  <c r="AG358" i="1"/>
  <c r="AG216" i="1"/>
  <c r="AG537" i="1"/>
  <c r="AG2118" i="1"/>
  <c r="AG460" i="1"/>
  <c r="AG65" i="1"/>
  <c r="AG1599" i="1"/>
  <c r="AG1222" i="1"/>
  <c r="AG1103" i="1"/>
  <c r="AG988" i="1"/>
  <c r="AG507" i="1"/>
  <c r="AG109" i="1"/>
  <c r="AG1846" i="1"/>
  <c r="AG2014" i="1"/>
  <c r="AG1569" i="1"/>
  <c r="AG1496" i="1"/>
  <c r="AG1214" i="1"/>
  <c r="AG9" i="1"/>
  <c r="AG395" i="1"/>
  <c r="AG1975" i="1"/>
  <c r="AG2002" i="1"/>
  <c r="AG2055" i="1"/>
  <c r="AG1232" i="1"/>
  <c r="AG854" i="1"/>
  <c r="AG680" i="1"/>
  <c r="AG272" i="1"/>
  <c r="AG280" i="1"/>
  <c r="AG522" i="1"/>
  <c r="AG347" i="1"/>
  <c r="AG2026" i="1"/>
  <c r="AG1913" i="1"/>
  <c r="AG1524" i="1"/>
  <c r="AG1876" i="1"/>
  <c r="AG1776" i="1"/>
  <c r="AG1843" i="1"/>
  <c r="AG1145" i="1"/>
  <c r="AG1297" i="1"/>
  <c r="AG1233" i="1"/>
  <c r="AG1147" i="1"/>
  <c r="AG1358" i="1"/>
  <c r="AG987" i="1"/>
  <c r="AG763" i="1"/>
  <c r="AG909" i="1"/>
  <c r="AG1225" i="1"/>
  <c r="AG1030" i="1"/>
  <c r="AG868" i="1"/>
  <c r="AG1042" i="1"/>
  <c r="AG831" i="1"/>
  <c r="AG775" i="1"/>
  <c r="AG947" i="1"/>
  <c r="AG377" i="1"/>
  <c r="AG297" i="1"/>
  <c r="AG544" i="1"/>
  <c r="AG130" i="1"/>
  <c r="AG655" i="1"/>
  <c r="AG161" i="1"/>
  <c r="AG201" i="1"/>
  <c r="AG66" i="1"/>
  <c r="AG184" i="1"/>
  <c r="AG139" i="1"/>
  <c r="AG514" i="1"/>
  <c r="AF490" i="1"/>
  <c r="AG2039" i="1"/>
  <c r="AG1687" i="1"/>
  <c r="AG1546" i="1"/>
  <c r="AG1250" i="1"/>
  <c r="AG1077" i="1"/>
  <c r="AG1053" i="1"/>
  <c r="AG657" i="1"/>
  <c r="AG413" i="1"/>
  <c r="AG283" i="1"/>
  <c r="AG825" i="1"/>
  <c r="AG1789" i="1"/>
  <c r="AG1503" i="1"/>
  <c r="AG824" i="1"/>
  <c r="AG663" i="1"/>
  <c r="AG424" i="1"/>
  <c r="AG120" i="1"/>
  <c r="AG317" i="1"/>
  <c r="AG1826" i="1"/>
  <c r="AG1765" i="1"/>
  <c r="AG1374" i="1"/>
  <c r="AG1257" i="1"/>
  <c r="AG790" i="1"/>
  <c r="AG2093" i="1"/>
  <c r="AG1733" i="1"/>
  <c r="AG1817" i="1"/>
  <c r="AG1992" i="1"/>
  <c r="AG1664" i="1"/>
  <c r="AG1624" i="1"/>
  <c r="AG1543" i="1"/>
  <c r="AG1576" i="1"/>
  <c r="AG1320" i="1"/>
  <c r="AG1135" i="1"/>
  <c r="AG1121" i="1"/>
  <c r="AG1037" i="1"/>
  <c r="AG722" i="1"/>
  <c r="AG1305" i="1"/>
  <c r="AG1052" i="1"/>
  <c r="AG813" i="1"/>
  <c r="AG738" i="1"/>
  <c r="AG625" i="1"/>
  <c r="AG368" i="1"/>
  <c r="AG221" i="1"/>
  <c r="AG558" i="1"/>
  <c r="AG225" i="1"/>
  <c r="AG316" i="1"/>
  <c r="AG203" i="1"/>
  <c r="AG776" i="1"/>
  <c r="AG170" i="1"/>
  <c r="AG199" i="1"/>
  <c r="AG79" i="1"/>
  <c r="AG1939" i="1"/>
  <c r="AG2040" i="1"/>
  <c r="AG1786" i="1"/>
  <c r="AG2092" i="1"/>
  <c r="AG1778" i="1"/>
  <c r="AG1655" i="1"/>
  <c r="AG11" i="1"/>
  <c r="AG1113" i="1"/>
  <c r="AG1240" i="1"/>
  <c r="AG1013" i="1"/>
  <c r="AG412" i="1"/>
  <c r="AG244" i="1"/>
  <c r="AG70" i="1"/>
  <c r="AG1961" i="1"/>
  <c r="AG1969" i="1"/>
  <c r="AG2104" i="1"/>
  <c r="AG1580" i="1"/>
  <c r="AG1800" i="1"/>
  <c r="AG1519" i="1"/>
  <c r="AG735" i="1"/>
  <c r="AG340" i="1"/>
  <c r="AG437" i="1"/>
  <c r="AG694" i="1"/>
  <c r="AG2050" i="1"/>
  <c r="AG1343" i="1"/>
  <c r="AG951" i="1"/>
  <c r="AG953" i="1"/>
  <c r="AG1209" i="1"/>
  <c r="AG1178" i="1"/>
  <c r="AG1027" i="1"/>
  <c r="AG1206" i="1"/>
  <c r="AG591" i="1"/>
  <c r="AG100" i="1"/>
  <c r="AG1919" i="1"/>
  <c r="AG2077" i="1"/>
  <c r="AG1877" i="1"/>
  <c r="AG2117" i="1"/>
  <c r="AG2021" i="1"/>
  <c r="AG1923" i="1"/>
  <c r="AG1971" i="1"/>
  <c r="AG1855" i="1"/>
  <c r="AG1719" i="1"/>
  <c r="AG2067" i="1"/>
  <c r="AG2018" i="1"/>
  <c r="AG2086" i="1"/>
  <c r="AG1968" i="1"/>
  <c r="AG1949" i="1"/>
  <c r="AG1959" i="1"/>
  <c r="AG1987" i="1"/>
  <c r="AG2075" i="1"/>
  <c r="AG1780" i="1"/>
  <c r="AG1869" i="1"/>
  <c r="AG2115" i="1"/>
  <c r="AG1783" i="1"/>
  <c r="AG1847" i="1"/>
  <c r="AG1659" i="1"/>
  <c r="AG1428" i="1"/>
  <c r="AG1557" i="1"/>
  <c r="AG1774" i="1"/>
  <c r="AG1341" i="1"/>
  <c r="AG1508" i="1"/>
  <c r="AG1601" i="1"/>
  <c r="AG1392" i="1"/>
  <c r="AG1858" i="1"/>
  <c r="AG1515" i="1"/>
  <c r="AG1388" i="1"/>
  <c r="AG1637" i="1"/>
  <c r="AG1230" i="1"/>
  <c r="AG1185" i="1"/>
  <c r="AG1256" i="1"/>
  <c r="AG1241" i="1"/>
  <c r="AG1165" i="1"/>
  <c r="AG1380" i="1"/>
  <c r="AG1137" i="1"/>
  <c r="AG963" i="1"/>
  <c r="AG761" i="1"/>
  <c r="AG898" i="1"/>
  <c r="AG815" i="1"/>
  <c r="AG1009" i="1"/>
  <c r="AG1065" i="1"/>
  <c r="AG853" i="1"/>
  <c r="AG934" i="1"/>
  <c r="AG1157" i="1"/>
  <c r="AG959" i="1"/>
  <c r="AG614" i="1"/>
  <c r="AG980" i="1"/>
  <c r="AG920" i="1"/>
  <c r="AG807" i="1"/>
  <c r="AG1263" i="1"/>
  <c r="AG1281" i="1"/>
  <c r="AG708" i="1"/>
  <c r="AG1183" i="1"/>
  <c r="AG903" i="1"/>
  <c r="AG777" i="1"/>
  <c r="AG766" i="1"/>
  <c r="AG550" i="1"/>
  <c r="AG665" i="1"/>
  <c r="AG610" i="1"/>
  <c r="AG464" i="1"/>
  <c r="AG370" i="1"/>
  <c r="AG386" i="1"/>
  <c r="AG747" i="1"/>
  <c r="AG734" i="1"/>
  <c r="AG211" i="1"/>
  <c r="AG627" i="1"/>
  <c r="AG271" i="1"/>
  <c r="AG497" i="1"/>
  <c r="AG504" i="1"/>
  <c r="AG372" i="1"/>
  <c r="AG540" i="1"/>
  <c r="AG60" i="1"/>
  <c r="AG692" i="1"/>
  <c r="AG146" i="1"/>
  <c r="AG604" i="1"/>
  <c r="AG279" i="1"/>
  <c r="AG98" i="1"/>
  <c r="AG175" i="1"/>
  <c r="AG191" i="1"/>
  <c r="AG742" i="1"/>
  <c r="AG752" i="1"/>
  <c r="AG527" i="1"/>
  <c r="AG455" i="1"/>
  <c r="AG303" i="1"/>
  <c r="AG602" i="1"/>
  <c r="AG124" i="1"/>
  <c r="AG240" i="1"/>
  <c r="AG155" i="1"/>
  <c r="AG387" i="1"/>
  <c r="AG212" i="1"/>
  <c r="AG718" i="1"/>
  <c r="AF491" i="1"/>
  <c r="AG1930" i="1"/>
  <c r="AG1927" i="1"/>
  <c r="AG1744" i="1"/>
  <c r="AG1245" i="1"/>
  <c r="AG732" i="1"/>
  <c r="AG740" i="1"/>
  <c r="AG298" i="1"/>
  <c r="AF492" i="1"/>
  <c r="AG2005" i="1"/>
  <c r="AG1842" i="1"/>
  <c r="AG1802" i="1"/>
  <c r="AG1609" i="1"/>
  <c r="AG1466" i="1"/>
  <c r="AG1533" i="1"/>
  <c r="AG1384" i="1"/>
  <c r="AG1228" i="1"/>
  <c r="AG808" i="1"/>
  <c r="AG847" i="1"/>
  <c r="AG589" i="1"/>
  <c r="AG1067" i="1"/>
  <c r="AG701" i="1"/>
  <c r="AG350" i="1"/>
  <c r="AG213" i="1"/>
  <c r="AG262" i="1"/>
  <c r="AF493" i="1"/>
  <c r="AG1978" i="1"/>
  <c r="AG1880" i="1"/>
  <c r="AG855" i="1"/>
  <c r="AG615" i="1"/>
  <c r="AF494" i="1"/>
  <c r="AG2096" i="1"/>
  <c r="AG1985" i="1"/>
  <c r="AG2082" i="1"/>
  <c r="AG1592" i="1"/>
  <c r="AF486" i="1"/>
  <c r="AF487" i="1"/>
  <c r="AG2122" i="1"/>
  <c r="AG2038" i="1"/>
  <c r="AG2099" i="1"/>
  <c r="AG2004" i="1"/>
  <c r="AG1787" i="1"/>
  <c r="AG1980" i="1"/>
  <c r="AG2087" i="1"/>
  <c r="AG1942" i="1"/>
  <c r="AG1896" i="1"/>
  <c r="AG2016" i="1"/>
  <c r="AG1722" i="1"/>
  <c r="AF488" i="1"/>
  <c r="AF489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80" i="1"/>
  <c r="AG1872" i="1"/>
  <c r="AG1965" i="1"/>
  <c r="AG2044" i="1"/>
  <c r="AG1708" i="1"/>
  <c r="AG1807" i="1"/>
  <c r="AG1710" i="1"/>
  <c r="AG1909" i="1"/>
  <c r="AG1726" i="1"/>
  <c r="AG1721" i="1"/>
  <c r="AG1797" i="1"/>
  <c r="AG1652" i="1"/>
  <c r="AG1732" i="1"/>
  <c r="AG1769" i="1"/>
  <c r="AG1588" i="1"/>
  <c r="AG1795" i="1"/>
  <c r="AG1422" i="1"/>
  <c r="AG1554" i="1"/>
  <c r="AG1399" i="1"/>
  <c r="AG1612" i="1"/>
  <c r="AG1484" i="1"/>
  <c r="AG1502" i="1"/>
  <c r="AG1408" i="1"/>
  <c r="AG1643" i="1"/>
  <c r="AG1379" i="1"/>
  <c r="AG1274" i="1"/>
  <c r="AG1309" i="1"/>
  <c r="AG1622" i="1"/>
  <c r="AG1682" i="1"/>
  <c r="AG1509" i="1"/>
  <c r="AG15" i="1"/>
  <c r="AG1124" i="1"/>
  <c r="AG1213" i="1"/>
  <c r="AG996" i="1"/>
  <c r="AG1110" i="1"/>
  <c r="AG1107" i="1"/>
  <c r="AG887" i="1"/>
  <c r="AG1377" i="1"/>
  <c r="AG1072" i="1"/>
  <c r="AG976" i="1"/>
  <c r="AG1175" i="1"/>
  <c r="AG1074" i="1"/>
  <c r="AG999" i="1"/>
  <c r="AG905" i="1"/>
  <c r="AG1025" i="1"/>
  <c r="AG727" i="1"/>
  <c r="AG913" i="1"/>
  <c r="AG1459" i="1"/>
  <c r="AG1088" i="1"/>
  <c r="AG885" i="1"/>
  <c r="AG890" i="1"/>
  <c r="AG860" i="1"/>
  <c r="AG739" i="1"/>
  <c r="AG914" i="1"/>
  <c r="AG1105" i="1"/>
  <c r="AG810" i="1"/>
  <c r="AG1044" i="1"/>
  <c r="AG746" i="1"/>
  <c r="AG886" i="1"/>
  <c r="AG843" i="1"/>
  <c r="AG774" i="1"/>
  <c r="AG924" i="1"/>
  <c r="AG601" i="1"/>
  <c r="AG969" i="1"/>
  <c r="AG597" i="1"/>
  <c r="AG1031" i="1"/>
  <c r="AG1125" i="1"/>
  <c r="AG811" i="1"/>
  <c r="AG679" i="1"/>
  <c r="AG363" i="1"/>
  <c r="AG291" i="1"/>
  <c r="AG198" i="1"/>
  <c r="AG108" i="1"/>
  <c r="AG768" i="1"/>
  <c r="AG498" i="1"/>
  <c r="AG263" i="1"/>
  <c r="AG516" i="1"/>
  <c r="AG356" i="1"/>
  <c r="AG422" i="1"/>
  <c r="AG94" i="1"/>
  <c r="AG556" i="1"/>
  <c r="AG43" i="1"/>
  <c r="AG336" i="1"/>
  <c r="AG8" i="1"/>
  <c r="AG189" i="1"/>
  <c r="AG10" i="1"/>
  <c r="AG530" i="1"/>
  <c r="AG270" i="1"/>
  <c r="AG44" i="1"/>
  <c r="AG584" i="1"/>
  <c r="AG414" i="1"/>
  <c r="AG260" i="1"/>
  <c r="AG2070" i="1"/>
  <c r="AG328" i="1"/>
  <c r="AG592" i="1"/>
  <c r="AG2062" i="1"/>
  <c r="AF1836" i="1"/>
  <c r="AG1837" i="1"/>
  <c r="AF1835" i="1"/>
  <c r="I144" i="12"/>
  <c r="J144" i="12" s="1"/>
  <c r="J137" i="12"/>
  <c r="AF1217" i="1"/>
  <c r="AF122" i="1"/>
  <c r="AG122" i="1" s="1"/>
  <c r="AF74" i="1"/>
  <c r="AG74" i="1" s="1"/>
  <c r="AF456" i="1"/>
  <c r="AG456" i="1" s="1"/>
  <c r="AF81" i="1"/>
  <c r="AG81" i="1" s="1"/>
  <c r="AF121" i="1"/>
  <c r="AG121" i="1" s="1"/>
  <c r="AF1253" i="1"/>
  <c r="AG1253" i="1" s="1"/>
  <c r="AF1254" i="1"/>
  <c r="AG1254" i="1" s="1"/>
  <c r="AF1500" i="1"/>
  <c r="AG1500" i="1" s="1"/>
  <c r="AF441" i="1"/>
  <c r="AG441" i="1" s="1"/>
  <c r="AF1495" i="1"/>
  <c r="AG1495" i="1" s="1"/>
  <c r="AF1455" i="1"/>
  <c r="AG1455" i="1" s="1"/>
  <c r="AF1513" i="1"/>
  <c r="AG1513" i="1" s="1"/>
  <c r="AF1693" i="1"/>
  <c r="AG1693" i="1" s="1"/>
  <c r="AF1345" i="1"/>
  <c r="AG1345" i="1" s="1"/>
  <c r="AF1645" i="1"/>
  <c r="AG1645" i="1" s="1"/>
  <c r="AF1521" i="1"/>
  <c r="AG1521" i="1" s="1"/>
  <c r="AF1448" i="1"/>
  <c r="AG1449" i="1"/>
  <c r="J132" i="12"/>
  <c r="I2" i="12"/>
  <c r="J2" i="12" s="1"/>
  <c r="AD488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92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87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7" i="1"/>
  <c r="S1589" i="1"/>
  <c r="S1541" i="1"/>
  <c r="S1478" i="1"/>
  <c r="S1476" i="1"/>
  <c r="S457" i="1"/>
  <c r="S456" i="1"/>
  <c r="S453" i="1"/>
  <c r="S452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150" i="1"/>
  <c r="S131" i="1"/>
  <c r="S107" i="1"/>
  <c r="S86" i="1"/>
  <c r="S68" i="1"/>
  <c r="S50" i="1"/>
  <c r="L28" i="10" l="1"/>
  <c r="L25" i="10"/>
  <c r="L63" i="10"/>
  <c r="L64" i="10"/>
  <c r="AD1837" i="1"/>
  <c r="AD486" i="1"/>
  <c r="AD491" i="1"/>
  <c r="AD1836" i="1"/>
  <c r="AD489" i="1"/>
  <c r="AD493" i="1"/>
  <c r="AD490" i="1"/>
  <c r="L27" i="10"/>
  <c r="L66" i="10"/>
  <c r="L22" i="10"/>
  <c r="L52" i="10"/>
  <c r="L67" i="10"/>
  <c r="AD494" i="1"/>
  <c r="L50" i="10"/>
  <c r="L51" i="10"/>
  <c r="AD1835" i="1"/>
  <c r="L65" i="10"/>
  <c r="AD832" i="1"/>
  <c r="AD1425" i="1"/>
  <c r="AD1965" i="1"/>
  <c r="AD1536" i="1"/>
  <c r="AD202" i="1"/>
  <c r="AD1386" i="1"/>
  <c r="AD9" i="1"/>
  <c r="AD921" i="1"/>
  <c r="AD1188" i="1"/>
  <c r="AD1000" i="1"/>
  <c r="AD722" i="1"/>
  <c r="AD1357" i="1"/>
  <c r="AD1860" i="1"/>
  <c r="AD360" i="1"/>
  <c r="AD307" i="1"/>
  <c r="AD942" i="1"/>
  <c r="AD1341" i="1"/>
  <c r="AD765" i="1"/>
  <c r="AD1211" i="1"/>
  <c r="AD1563" i="1"/>
  <c r="AD1958" i="1"/>
  <c r="AD985" i="1"/>
  <c r="AD308" i="1"/>
  <c r="AD963" i="1"/>
  <c r="AD2114" i="1"/>
  <c r="AD1706" i="1"/>
  <c r="AD589" i="1"/>
  <c r="AD1243" i="1"/>
  <c r="AD1475" i="1"/>
  <c r="AD1959" i="1"/>
  <c r="AD61" i="1"/>
  <c r="AD859" i="1"/>
  <c r="AD1721" i="1"/>
  <c r="AD408" i="1"/>
  <c r="AD1329" i="1"/>
  <c r="AD1467" i="1"/>
  <c r="AD1596" i="1"/>
  <c r="AD20" i="1"/>
  <c r="AD1207" i="1"/>
  <c r="AD1865" i="1"/>
  <c r="AD1350" i="1"/>
  <c r="AD1490" i="1"/>
  <c r="AD1883" i="1"/>
  <c r="AD254" i="1"/>
  <c r="AD257" i="1"/>
  <c r="AD205" i="1"/>
  <c r="AD105" i="1"/>
  <c r="AD975" i="1"/>
  <c r="AD1410" i="1"/>
  <c r="AD635" i="1"/>
  <c r="AD451" i="1"/>
  <c r="AD852" i="1"/>
  <c r="AD1058" i="1"/>
  <c r="AD651" i="1"/>
  <c r="AD1291" i="1"/>
  <c r="AD1340" i="1"/>
  <c r="AD1442" i="1"/>
  <c r="AD1020" i="1"/>
  <c r="AD1318" i="1"/>
  <c r="AD1331" i="1"/>
  <c r="AD1499" i="1"/>
  <c r="AD1426" i="1"/>
  <c r="AD1544" i="1"/>
  <c r="AD1636" i="1"/>
  <c r="AD1603" i="1"/>
  <c r="AD1723" i="1"/>
  <c r="AD1512" i="1"/>
  <c r="AD1709" i="1"/>
  <c r="AD1469" i="1"/>
  <c r="AD2041" i="1"/>
  <c r="AD212" i="1"/>
  <c r="AD89" i="1"/>
  <c r="AD209" i="1"/>
  <c r="AD373" i="1"/>
  <c r="AD6" i="1"/>
  <c r="AD303" i="1"/>
  <c r="AD2118" i="1"/>
  <c r="AD364" i="1"/>
  <c r="AD596" i="1"/>
  <c r="AD527" i="1"/>
  <c r="AD261" i="1"/>
  <c r="AD742" i="1"/>
  <c r="AD132" i="1"/>
  <c r="AD112" i="1"/>
  <c r="AD542" i="1"/>
  <c r="AD802" i="1"/>
  <c r="AD1440" i="1"/>
  <c r="AD2081" i="1"/>
  <c r="AD1692" i="1"/>
  <c r="AD295" i="1"/>
  <c r="AD1411" i="1"/>
  <c r="AD193" i="1"/>
  <c r="AD971" i="1"/>
  <c r="AD1208" i="1"/>
  <c r="AD469" i="1"/>
  <c r="AD767" i="1"/>
  <c r="AD1422" i="1"/>
  <c r="AD1882" i="1"/>
  <c r="AD390" i="1"/>
  <c r="AD322" i="1"/>
  <c r="AD967" i="1"/>
  <c r="AD1527" i="1"/>
  <c r="AD67" i="1"/>
  <c r="AD1306" i="1"/>
  <c r="AD1571" i="1"/>
  <c r="AD2015" i="1"/>
  <c r="AD581" i="1"/>
  <c r="AD333" i="1"/>
  <c r="AD973" i="1"/>
  <c r="AD125" i="1"/>
  <c r="AD1768" i="1"/>
  <c r="AD639" i="1"/>
  <c r="AD1287" i="1"/>
  <c r="AD1516" i="1"/>
  <c r="AD2056" i="1"/>
  <c r="AD66" i="1"/>
  <c r="AD869" i="1"/>
  <c r="AD24" i="1"/>
  <c r="AD1904" i="1"/>
  <c r="AD268" i="1"/>
  <c r="AD1890" i="1"/>
  <c r="AD64" i="1"/>
  <c r="AD1972" i="1"/>
  <c r="AD323" i="1"/>
  <c r="AD1453" i="1"/>
  <c r="AD1040" i="1"/>
  <c r="AD1977" i="1"/>
  <c r="AD993" i="1"/>
  <c r="AD1713" i="1"/>
  <c r="AD1161" i="1"/>
  <c r="AD1383" i="1"/>
  <c r="AD656" i="1"/>
  <c r="AD401" i="1"/>
  <c r="AD618" i="1"/>
  <c r="AD116" i="1"/>
  <c r="AD123" i="1"/>
  <c r="AD702" i="1"/>
  <c r="AD1048" i="1"/>
  <c r="AD536" i="1"/>
  <c r="AD1226" i="1"/>
  <c r="AD952" i="1"/>
  <c r="AD1060" i="1"/>
  <c r="AD1099" i="1"/>
  <c r="AD997" i="1"/>
  <c r="AD683" i="1"/>
  <c r="AD330" i="1"/>
  <c r="AD1198" i="1"/>
  <c r="AD1076" i="1"/>
  <c r="AD1101" i="1"/>
  <c r="AD1553" i="1"/>
  <c r="AD1344" i="1"/>
  <c r="AD1766" i="1"/>
  <c r="AD1613" i="1"/>
  <c r="AD1626" i="1"/>
  <c r="AD1445" i="1"/>
  <c r="AD1055" i="1"/>
  <c r="AD1727" i="1"/>
  <c r="AD385" i="1"/>
  <c r="AD1639" i="1"/>
  <c r="AD208" i="1"/>
  <c r="AD1011" i="1"/>
  <c r="AD18" i="1"/>
  <c r="AD504" i="1"/>
  <c r="AD787" i="1"/>
  <c r="AD1480" i="1"/>
  <c r="AD1892" i="1"/>
  <c r="AD464" i="1"/>
  <c r="AD342" i="1"/>
  <c r="AD1002" i="1"/>
  <c r="AD1707" i="1"/>
  <c r="AD133" i="1"/>
  <c r="AD1378" i="1"/>
  <c r="AD1619" i="1"/>
  <c r="AD2020" i="1"/>
  <c r="AD761" i="1"/>
  <c r="AD338" i="1"/>
  <c r="AD1073" i="1"/>
  <c r="AD370" i="1"/>
  <c r="AD1873" i="1"/>
  <c r="AD649" i="1"/>
  <c r="AD1297" i="1"/>
  <c r="AD1548" i="1"/>
  <c r="AD340" i="1"/>
  <c r="AD7" i="1"/>
  <c r="AD889" i="1"/>
  <c r="AD1794" i="1"/>
  <c r="AD1325" i="1"/>
  <c r="AD420" i="1"/>
  <c r="AD1191" i="1"/>
  <c r="AD1338" i="1"/>
  <c r="AD1996" i="1"/>
  <c r="AD1290" i="1"/>
  <c r="AD406" i="1"/>
  <c r="AD2095" i="1"/>
  <c r="AD93" i="1"/>
  <c r="AD231" i="1"/>
  <c r="AD1967" i="1"/>
  <c r="AD1770" i="1"/>
  <c r="AD25" i="1"/>
  <c r="AD1359" i="1"/>
  <c r="AD1483" i="1"/>
  <c r="AD575" i="1"/>
  <c r="AD217" i="1"/>
  <c r="AD126" i="1"/>
  <c r="AD181" i="1"/>
  <c r="AD823" i="1"/>
  <c r="AD728" i="1"/>
  <c r="AD695" i="1"/>
  <c r="AD290" i="1"/>
  <c r="AD865" i="1"/>
  <c r="AD803" i="1"/>
  <c r="AD954" i="1"/>
  <c r="AD1154" i="1"/>
  <c r="AD1112" i="1"/>
  <c r="AD1984" i="1"/>
  <c r="AD1460" i="1"/>
  <c r="AD1685" i="1"/>
  <c r="AD22" i="1"/>
  <c r="AD1850" i="1"/>
  <c r="AD1578" i="1"/>
  <c r="AD1075" i="1"/>
  <c r="AD1736" i="1"/>
  <c r="AD1010" i="1"/>
  <c r="AD1917" i="1"/>
  <c r="AD228" i="1"/>
  <c r="AD1031" i="1"/>
  <c r="AD1688" i="1"/>
  <c r="AD529" i="1"/>
  <c r="AD1221" i="1"/>
  <c r="AD1575" i="1"/>
  <c r="AD1962" i="1"/>
  <c r="AD127" i="1"/>
  <c r="AD352" i="1"/>
  <c r="AD1012" i="1"/>
  <c r="AD1719" i="1"/>
  <c r="AD510" i="1"/>
  <c r="AD1398" i="1"/>
  <c r="AD1641" i="1"/>
  <c r="AD2066" i="1"/>
  <c r="AD831" i="1"/>
  <c r="AD496" i="1"/>
  <c r="AD1083" i="1"/>
  <c r="AD454" i="1"/>
  <c r="AD1946" i="1"/>
  <c r="AD659" i="1"/>
  <c r="AD1312" i="1"/>
  <c r="AD1656" i="1"/>
  <c r="AD375" i="1"/>
  <c r="AD221" i="1"/>
  <c r="AD919" i="1"/>
  <c r="AD54" i="1"/>
  <c r="AD605" i="1"/>
  <c r="AD623" i="1"/>
  <c r="AD1316" i="1"/>
  <c r="AD1301" i="1"/>
  <c r="AD1180" i="1"/>
  <c r="AD5" i="1"/>
  <c r="AD349" i="1"/>
  <c r="AD90" i="1"/>
  <c r="AD1729" i="1"/>
  <c r="AD1830" i="1"/>
  <c r="AD912" i="1"/>
  <c r="AD117" i="1"/>
  <c r="AD697" i="1"/>
  <c r="AD910" i="1"/>
  <c r="AD1405" i="1"/>
  <c r="AD1022" i="1"/>
  <c r="AD622" i="1"/>
  <c r="AD789" i="1"/>
  <c r="AD715" i="1"/>
  <c r="AD1127" i="1"/>
  <c r="AD654" i="1"/>
  <c r="AD293" i="1"/>
  <c r="AD908" i="1"/>
  <c r="AD726" i="1"/>
  <c r="AD1004" i="1"/>
  <c r="AD1120" i="1"/>
  <c r="AD1155" i="1"/>
  <c r="AD839" i="1"/>
  <c r="AD962" i="1"/>
  <c r="AD1321" i="1"/>
  <c r="AD1317" i="1"/>
  <c r="AD1468" i="1"/>
  <c r="AD1126" i="1"/>
  <c r="AD1511" i="1"/>
  <c r="AD1363" i="1"/>
  <c r="AD1477" i="1"/>
  <c r="AD1551" i="1"/>
  <c r="AD1720" i="1"/>
  <c r="AD1625" i="1"/>
  <c r="AD1679" i="1"/>
  <c r="AD2036" i="1"/>
  <c r="AD2010" i="1"/>
  <c r="AD2013" i="1"/>
  <c r="AD404" i="1"/>
  <c r="AD204" i="1"/>
  <c r="AD292" i="1"/>
  <c r="AD214" i="1"/>
  <c r="AD1588" i="1"/>
  <c r="AD1080" i="1"/>
  <c r="AD1782" i="1"/>
  <c r="AD538" i="1"/>
  <c r="AD1991" i="1"/>
  <c r="AD232" i="1"/>
  <c r="AD1046" i="1"/>
  <c r="AD1711" i="1"/>
  <c r="AD553" i="1"/>
  <c r="AD1236" i="1"/>
  <c r="AD1593" i="1"/>
  <c r="AD1982" i="1"/>
  <c r="AD224" i="1"/>
  <c r="AD377" i="1"/>
  <c r="AD1047" i="1"/>
  <c r="AD1738" i="1"/>
  <c r="AD555" i="1"/>
  <c r="AD1408" i="1"/>
  <c r="AD1744" i="1"/>
  <c r="AD2107" i="1"/>
  <c r="AD1294" i="1"/>
  <c r="AD833" i="1"/>
  <c r="AD1113" i="1"/>
  <c r="AD880" i="1"/>
  <c r="AD1971" i="1"/>
  <c r="AD684" i="1"/>
  <c r="AD1334" i="1"/>
  <c r="AD1704" i="1"/>
  <c r="AD405" i="1"/>
  <c r="AD344" i="1"/>
  <c r="AD959" i="1"/>
  <c r="AD1328" i="1"/>
  <c r="AD421" i="1"/>
  <c r="AD1497" i="1"/>
  <c r="AD14" i="1"/>
  <c r="AD1491" i="1"/>
  <c r="AD1555" i="1"/>
  <c r="AD678" i="1"/>
  <c r="AD1905" i="1"/>
  <c r="AD226" i="1"/>
  <c r="AD274" i="1"/>
  <c r="AD259" i="1"/>
  <c r="AD548" i="1"/>
  <c r="AD769" i="1"/>
  <c r="AD113" i="1"/>
  <c r="AD841" i="1"/>
  <c r="AD984" i="1"/>
  <c r="AD118" i="1"/>
  <c r="AD169" i="1"/>
  <c r="AD830" i="1"/>
  <c r="AD473" i="1"/>
  <c r="AD760" i="1"/>
  <c r="AD1026" i="1"/>
  <c r="AD324" i="1"/>
  <c r="AD771" i="1"/>
  <c r="AD288" i="1"/>
  <c r="AD1064" i="1"/>
  <c r="AD1163" i="1"/>
  <c r="AD966" i="1"/>
  <c r="AD870" i="1"/>
  <c r="AD435" i="1"/>
  <c r="AD2022" i="1"/>
  <c r="AD2000" i="1"/>
  <c r="AD1664" i="1"/>
  <c r="AD1090" i="1"/>
  <c r="AD1801" i="1"/>
  <c r="AD666" i="1"/>
  <c r="AD2064" i="1"/>
  <c r="AD266" i="1"/>
  <c r="AD1056" i="1"/>
  <c r="AD1922" i="1"/>
  <c r="AD642" i="1"/>
  <c r="AD1255" i="1"/>
  <c r="AD1624" i="1"/>
  <c r="AD2112" i="1"/>
  <c r="AD229" i="1"/>
  <c r="AD397" i="1"/>
  <c r="AD1057" i="1"/>
  <c r="AD1787" i="1"/>
  <c r="AD588" i="1"/>
  <c r="AD1428" i="1"/>
  <c r="AD1758" i="1"/>
  <c r="AD630" i="1"/>
  <c r="AD1314" i="1"/>
  <c r="AD888" i="1"/>
  <c r="AD1148" i="1"/>
  <c r="AD130" i="1"/>
  <c r="AD1986" i="1"/>
  <c r="AD689" i="1"/>
  <c r="AD1374" i="1"/>
  <c r="AD1814" i="1"/>
  <c r="AD850" i="1"/>
  <c r="AD384" i="1"/>
  <c r="AD1014" i="1"/>
  <c r="AD569" i="1"/>
  <c r="AD785" i="1"/>
  <c r="AD353" i="1"/>
  <c r="AD867" i="1"/>
  <c r="AD1640" i="1"/>
  <c r="AD119" i="1"/>
  <c r="AD103" i="1"/>
  <c r="AD573" i="1"/>
  <c r="AD1438" i="1"/>
  <c r="AD1948" i="1"/>
  <c r="AD731" i="1"/>
  <c r="AD88" i="1"/>
  <c r="AD276" i="1"/>
  <c r="AD168" i="1"/>
  <c r="AD1199" i="1"/>
  <c r="AD893" i="1"/>
  <c r="AD1119" i="1"/>
  <c r="AD620" i="1"/>
  <c r="AD856" i="1"/>
  <c r="AD874" i="1"/>
  <c r="AD1436" i="1"/>
  <c r="AD894" i="1"/>
  <c r="AD1118" i="1"/>
  <c r="AD1960" i="1"/>
  <c r="AD1381" i="1"/>
  <c r="AD1745" i="1"/>
  <c r="AD1741" i="1"/>
  <c r="AD1746" i="1"/>
  <c r="AD1110" i="1"/>
  <c r="AD549" i="1"/>
  <c r="AD686" i="1"/>
  <c r="AD2105" i="1"/>
  <c r="AD271" i="1"/>
  <c r="AD1106" i="1"/>
  <c r="AD2005" i="1"/>
  <c r="AD657" i="1"/>
  <c r="AD1265" i="1"/>
  <c r="AD1629" i="1"/>
  <c r="AD98" i="1"/>
  <c r="AD272" i="1"/>
  <c r="AD412" i="1"/>
  <c r="AD1062" i="1"/>
  <c r="AD1803" i="1"/>
  <c r="AD643" i="1"/>
  <c r="AD1433" i="1"/>
  <c r="AD1775" i="1"/>
  <c r="AD250" i="1"/>
  <c r="AD1401" i="1"/>
  <c r="AD913" i="1"/>
  <c r="AD1173" i="1"/>
  <c r="AD616" i="1"/>
  <c r="AD2008" i="1"/>
  <c r="AD729" i="1"/>
  <c r="AD1379" i="1"/>
  <c r="AD1862" i="1"/>
  <c r="AD561" i="1"/>
  <c r="AD399" i="1"/>
  <c r="AD1039" i="1"/>
  <c r="AD1327" i="1"/>
  <c r="AD419" i="1"/>
  <c r="AD587" i="1"/>
  <c r="AD1632" i="1"/>
  <c r="AD764" i="1"/>
  <c r="AD547" i="1"/>
  <c r="AD2017" i="1"/>
  <c r="AD891" i="1"/>
  <c r="AD304" i="1"/>
  <c r="AD535" i="1"/>
  <c r="AD693" i="1"/>
  <c r="AD506" i="1"/>
  <c r="AD1611" i="1"/>
  <c r="AD1143" i="1"/>
  <c r="AD796" i="1"/>
  <c r="AD106" i="1"/>
  <c r="AD2006" i="1"/>
  <c r="AD1156" i="1"/>
  <c r="AD1419" i="1"/>
  <c r="AD138" i="1"/>
  <c r="AD932" i="1"/>
  <c r="AD901" i="1"/>
  <c r="AD858" i="1"/>
  <c r="AD897" i="1"/>
  <c r="AD571" i="1"/>
  <c r="AD69" i="1"/>
  <c r="AD968" i="1"/>
  <c r="AD354" i="1"/>
  <c r="AD668" i="1"/>
  <c r="AD1351" i="1"/>
  <c r="AD586" i="1"/>
  <c r="AD1402" i="1"/>
  <c r="AD1446" i="1"/>
  <c r="AD12" i="1"/>
  <c r="AD906" i="1"/>
  <c r="AD1128" i="1"/>
  <c r="AD1184" i="1"/>
  <c r="AD1397" i="1"/>
  <c r="AD2034" i="1"/>
  <c r="AD1772" i="1"/>
  <c r="AD1115" i="1"/>
  <c r="AD815" i="1"/>
  <c r="AD706" i="1"/>
  <c r="AD640" i="1"/>
  <c r="AD286" i="1"/>
  <c r="AD1136" i="1"/>
  <c r="AD2117" i="1"/>
  <c r="AD672" i="1"/>
  <c r="AD1300" i="1"/>
  <c r="AD1666" i="1"/>
  <c r="AD1313" i="1"/>
  <c r="AD287" i="1"/>
  <c r="AD564" i="1"/>
  <c r="AD1077" i="1"/>
  <c r="AD1856" i="1"/>
  <c r="AD723" i="1"/>
  <c r="AD1443" i="1"/>
  <c r="AD1878" i="1"/>
  <c r="AD410" i="1"/>
  <c r="AD92" i="1"/>
  <c r="AD928" i="1"/>
  <c r="AD26" i="1"/>
  <c r="AD671" i="1"/>
  <c r="AD108" i="1"/>
  <c r="AD819" i="1"/>
  <c r="AD1409" i="1"/>
  <c r="AD1879" i="1"/>
  <c r="AD676" i="1"/>
  <c r="AD462" i="1"/>
  <c r="AD1079" i="1"/>
  <c r="AD1880" i="1"/>
  <c r="AD1135" i="1"/>
  <c r="AD1278" i="1"/>
  <c r="AD766" i="1"/>
  <c r="AD135" i="1"/>
  <c r="AD366" i="1"/>
  <c r="AD1146" i="1"/>
  <c r="AD237" i="1"/>
  <c r="AD682" i="1"/>
  <c r="AD1315" i="1"/>
  <c r="AD1684" i="1"/>
  <c r="AD8" i="1"/>
  <c r="AD297" i="1"/>
  <c r="AD882" i="1"/>
  <c r="AD1092" i="1"/>
  <c r="AD2090" i="1"/>
  <c r="AD738" i="1"/>
  <c r="AD1486" i="1"/>
  <c r="AD1919" i="1"/>
  <c r="AD930" i="1"/>
  <c r="AD190" i="1"/>
  <c r="AD938" i="1"/>
  <c r="AD2003" i="1"/>
  <c r="AD721" i="1"/>
  <c r="AD128" i="1"/>
  <c r="AD824" i="1"/>
  <c r="AD1444" i="1"/>
  <c r="AD1894" i="1"/>
  <c r="AD1561" i="1"/>
  <c r="AD570" i="1"/>
  <c r="AD1149" i="1"/>
  <c r="AD1326" i="1"/>
  <c r="AD418" i="1"/>
  <c r="AD533" i="1"/>
  <c r="AD1447" i="1"/>
  <c r="AD531" i="1"/>
  <c r="AD918" i="1"/>
  <c r="AD1071" i="1"/>
  <c r="AD704" i="1"/>
  <c r="AD1296" i="1"/>
  <c r="AD331" i="1"/>
  <c r="AD1162" i="1"/>
  <c r="AD1189" i="1"/>
  <c r="AD1487" i="1"/>
  <c r="AD991" i="1"/>
  <c r="AD294" i="1"/>
  <c r="AD115" i="1"/>
  <c r="AD96" i="1"/>
  <c r="AD762" i="1"/>
  <c r="AD956" i="1"/>
  <c r="AD1332" i="1"/>
  <c r="AD1043" i="1"/>
  <c r="AD661" i="1"/>
  <c r="AD252" i="1"/>
  <c r="AD733" i="1"/>
  <c r="AD1054" i="1"/>
  <c r="AD925" i="1"/>
  <c r="AD1028" i="1"/>
  <c r="AD977" i="1"/>
  <c r="AD1117" i="1"/>
  <c r="AD1164" i="1"/>
  <c r="AD1200" i="1"/>
  <c r="AD983" i="1"/>
  <c r="AD981" i="1"/>
  <c r="AD1242" i="1"/>
  <c r="AD1304" i="1"/>
  <c r="AD1465" i="1"/>
  <c r="AD1550" i="1"/>
  <c r="AD1395" i="1"/>
  <c r="AD1573" i="1"/>
  <c r="AD1559" i="1"/>
  <c r="AD16" i="1"/>
  <c r="AD1352" i="1"/>
  <c r="AD1935" i="1"/>
  <c r="AD1812" i="1"/>
  <c r="AD235" i="1"/>
  <c r="AD1686" i="1"/>
  <c r="AD923" i="1"/>
  <c r="AD1152" i="1"/>
  <c r="AD861" i="1"/>
  <c r="AD939" i="1"/>
  <c r="AD99" i="1"/>
  <c r="AD688" i="1"/>
  <c r="AD1567" i="1"/>
  <c r="AD1936" i="1"/>
  <c r="AD1403" i="1"/>
  <c r="AD1928" i="1"/>
  <c r="AD2119" i="1"/>
  <c r="AD129" i="1"/>
  <c r="AD502" i="1"/>
  <c r="AD332" i="1"/>
  <c r="AD206" i="1"/>
  <c r="AD1587" i="1"/>
  <c r="AD1223" i="1"/>
  <c r="AD44" i="1"/>
  <c r="AD191" i="1"/>
  <c r="AD273" i="1"/>
  <c r="AD180" i="1"/>
  <c r="AD415" i="1"/>
  <c r="AD194" i="1"/>
  <c r="AD545" i="1"/>
  <c r="AD262" i="1"/>
  <c r="AD556" i="1"/>
  <c r="AD837" i="1"/>
  <c r="AD158" i="1"/>
  <c r="AD416" i="1"/>
  <c r="AD195" i="1"/>
  <c r="AD402" i="1"/>
  <c r="AD263" i="1"/>
  <c r="AD391" i="1"/>
  <c r="AD658" i="1"/>
  <c r="AD94" i="1"/>
  <c r="AD465" i="1"/>
  <c r="AD617" i="1"/>
  <c r="AD389" i="1"/>
  <c r="AD350" i="1"/>
  <c r="AD811" i="1"/>
  <c r="AD615" i="1"/>
  <c r="AD712" i="1"/>
  <c r="AD1122" i="1"/>
  <c r="AD945" i="1"/>
  <c r="AD675" i="1"/>
  <c r="AD801" i="1"/>
  <c r="AD978" i="1"/>
  <c r="AD827" i="1"/>
  <c r="AD1186" i="1"/>
  <c r="AD1263" i="1"/>
  <c r="AD619" i="1"/>
  <c r="AD818" i="1"/>
  <c r="AD974" i="1"/>
  <c r="AD914" i="1"/>
  <c r="AD524" i="1"/>
  <c r="AD632" i="1"/>
  <c r="AD513" i="1"/>
  <c r="AD680" i="1"/>
  <c r="AD876" i="1"/>
  <c r="AD808" i="1"/>
  <c r="AD1239" i="1"/>
  <c r="AD868" i="1"/>
  <c r="AD1086" i="1"/>
  <c r="AD1209" i="1"/>
  <c r="AD1050" i="1"/>
  <c r="AD1114" i="1"/>
  <c r="AD835" i="1"/>
  <c r="AD1172" i="1"/>
  <c r="AD1030" i="1"/>
  <c r="AD1019" i="1"/>
  <c r="AD1141" i="1"/>
  <c r="AD887" i="1"/>
  <c r="AD1107" i="1"/>
  <c r="AD1471" i="1"/>
  <c r="AD1145" i="1"/>
  <c r="AD310" i="1"/>
  <c r="AD958" i="1"/>
  <c r="AD258" i="1"/>
  <c r="AD2100" i="1"/>
  <c r="AD585" i="1"/>
  <c r="AD471" i="1"/>
  <c r="AD583" i="1"/>
  <c r="AD703" i="1"/>
  <c r="AD1462" i="1"/>
  <c r="AD1725" i="1"/>
  <c r="AD2083" i="1"/>
  <c r="AD1931" i="1"/>
  <c r="AD114" i="1"/>
  <c r="AD376" i="1"/>
  <c r="AD179" i="1"/>
  <c r="AD537" i="1"/>
  <c r="AD4" i="1"/>
  <c r="AD395" i="1"/>
  <c r="AD411" i="1"/>
  <c r="AD207" i="1"/>
  <c r="AD512" i="1"/>
  <c r="AD840" i="1"/>
  <c r="AD223" i="1"/>
  <c r="AD692" i="1"/>
  <c r="AD773" i="1"/>
  <c r="AD343" i="1"/>
  <c r="AD319" i="1"/>
  <c r="AD437" i="1"/>
  <c r="AD679" i="1"/>
  <c r="AD820" i="1"/>
  <c r="AD400" i="1"/>
  <c r="AD225" i="1"/>
  <c r="AD740" i="1"/>
  <c r="AD383" i="1"/>
  <c r="AD1323" i="1"/>
  <c r="AD302" i="1"/>
  <c r="AD2092" i="1"/>
  <c r="AD1473" i="1"/>
  <c r="AD1018" i="1"/>
  <c r="AD2051" i="1"/>
  <c r="AD579" i="1"/>
  <c r="AD1187" i="1"/>
  <c r="AD1482" i="1"/>
  <c r="AD1628" i="1"/>
  <c r="AD514" i="1"/>
  <c r="AD160" i="1"/>
  <c r="AD167" i="1"/>
  <c r="AD552" i="1"/>
  <c r="AD238" i="1"/>
  <c r="AD53" i="1"/>
  <c r="AD275" i="1"/>
  <c r="AD1418" i="1"/>
  <c r="AD165" i="1"/>
  <c r="AD222" i="1"/>
  <c r="AD285" i="1"/>
  <c r="AD256" i="1"/>
  <c r="AD59" i="1"/>
  <c r="AD216" i="1"/>
  <c r="AD109" i="1"/>
  <c r="AD525" i="1"/>
  <c r="AD164" i="1"/>
  <c r="AD653" i="1"/>
  <c r="AD100" i="1"/>
  <c r="AD582" i="1"/>
  <c r="AD604" i="1"/>
  <c r="AD185" i="1"/>
  <c r="AD422" i="1"/>
  <c r="AD770" i="1"/>
  <c r="AD239" i="1"/>
  <c r="AD516" i="1"/>
  <c r="AD176" i="1"/>
  <c r="AD277" i="1"/>
  <c r="AD748" i="1"/>
  <c r="AD371" i="1"/>
  <c r="AD495" i="1"/>
  <c r="AD624" i="1"/>
  <c r="AD136" i="1"/>
  <c r="AD218" i="1"/>
  <c r="AD627" i="1"/>
  <c r="AD600" i="1"/>
  <c r="AD265" i="1"/>
  <c r="AD701" i="1"/>
  <c r="AD969" i="1"/>
  <c r="AD339" i="1"/>
  <c r="AD396" i="1"/>
  <c r="AD744" i="1"/>
  <c r="AD463" i="1"/>
  <c r="AD696" i="1"/>
  <c r="AD804" i="1"/>
  <c r="AD211" i="1"/>
  <c r="AD379" i="1"/>
  <c r="AD539" i="1"/>
  <c r="AD652" i="1"/>
  <c r="AD845" i="1"/>
  <c r="AD783" i="1"/>
  <c r="AD903" i="1"/>
  <c r="AD1193" i="1"/>
  <c r="AD838" i="1"/>
  <c r="AD1044" i="1"/>
  <c r="AD515" i="1"/>
  <c r="AD644" i="1"/>
  <c r="AD862" i="1"/>
  <c r="AD1095" i="1"/>
  <c r="AD718" i="1"/>
  <c r="AD551" i="1"/>
  <c r="AD669" i="1"/>
  <c r="AD1264" i="1"/>
  <c r="AD917" i="1"/>
  <c r="AD821" i="1"/>
  <c r="AD638" i="1"/>
  <c r="AD1717" i="1"/>
  <c r="AD157" i="1"/>
  <c r="AD329" i="1"/>
  <c r="AD97" i="1"/>
  <c r="AD805" i="1"/>
  <c r="AD641" i="1"/>
  <c r="AD1526" i="1"/>
  <c r="AD1605" i="1"/>
  <c r="AD2046" i="1"/>
  <c r="AD1841" i="1"/>
  <c r="AD2069" i="1"/>
  <c r="AD393" i="1"/>
  <c r="AD196" i="1"/>
  <c r="AD57" i="1"/>
  <c r="AD240" i="1"/>
  <c r="AD110" i="1"/>
  <c r="AD260" i="1"/>
  <c r="AD1220" i="1"/>
  <c r="AD584" i="1"/>
  <c r="AD102" i="1"/>
  <c r="AD424" i="1"/>
  <c r="AD148" i="1"/>
  <c r="AD244" i="1"/>
  <c r="AD279" i="1"/>
  <c r="AD674" i="1"/>
  <c r="AD236" i="1"/>
  <c r="AD298" i="1"/>
  <c r="AD779" i="1"/>
  <c r="AD413" i="1"/>
  <c r="AD203" i="1"/>
  <c r="AD417" i="1"/>
  <c r="AD327" i="1"/>
  <c r="AD497" i="1"/>
  <c r="AD700" i="1"/>
  <c r="AD826" i="1"/>
  <c r="AD409" i="1"/>
  <c r="AD450" i="1"/>
  <c r="AD1034" i="1"/>
  <c r="AD301" i="1"/>
  <c r="AD734" i="1"/>
  <c r="AD357" i="1"/>
  <c r="AD628" i="1"/>
  <c r="AD747" i="1"/>
  <c r="AD386" i="1"/>
  <c r="AD523" i="1"/>
  <c r="AD355" i="1"/>
  <c r="AD521" i="1"/>
  <c r="AD631" i="1"/>
  <c r="AD871" i="1"/>
  <c r="AD1369" i="1"/>
  <c r="AD892" i="1"/>
  <c r="AD660" i="1"/>
  <c r="AD800" i="1"/>
  <c r="AD931" i="1"/>
  <c r="AD778" i="1"/>
  <c r="AD543" i="1"/>
  <c r="AD716" i="1"/>
  <c r="AD1088" i="1"/>
  <c r="AD857" i="1"/>
  <c r="AD727" i="1"/>
  <c r="AD934" i="1"/>
  <c r="AD1065" i="1"/>
  <c r="AD1267" i="1"/>
  <c r="AD1097" i="1"/>
  <c r="AD866" i="1"/>
  <c r="AD987" i="1"/>
  <c r="AD80" i="1"/>
  <c r="AD1137" i="1"/>
  <c r="AD511" i="1"/>
  <c r="AD143" i="1"/>
  <c r="AD1494" i="1"/>
  <c r="AD1319" i="1"/>
  <c r="AD995" i="1"/>
  <c r="AD1821" i="1"/>
  <c r="AD2012" i="1"/>
  <c r="AD382" i="1"/>
  <c r="AD137" i="1"/>
  <c r="AD595" i="1"/>
  <c r="AD63" i="1"/>
  <c r="AD284" i="1"/>
  <c r="AD188" i="1"/>
  <c r="AD842" i="1"/>
  <c r="AD134" i="1"/>
  <c r="AD264" i="1"/>
  <c r="AD71" i="1"/>
  <c r="AD335" i="1"/>
  <c r="AD685" i="1"/>
  <c r="AD172" i="1"/>
  <c r="AD694" i="1"/>
  <c r="AD309" i="1"/>
  <c r="AD626" i="1"/>
  <c r="AD163" i="1"/>
  <c r="AD321" i="1"/>
  <c r="AD848" i="1"/>
  <c r="AD200" i="1"/>
  <c r="AD458" i="1"/>
  <c r="AD782" i="1"/>
  <c r="AD519" i="1"/>
  <c r="AD72" i="1"/>
  <c r="AD183" i="1"/>
  <c r="AD768" i="1"/>
  <c r="AD156" i="1"/>
  <c r="AD220" i="1"/>
  <c r="AD507" i="1"/>
  <c r="AD655" i="1"/>
  <c r="AD299" i="1"/>
  <c r="AD517" i="1"/>
  <c r="AD633" i="1"/>
  <c r="AD503" i="1"/>
  <c r="AD612" i="1"/>
  <c r="AD337" i="1"/>
  <c r="AD972" i="1"/>
  <c r="AD363" i="1"/>
  <c r="AD403" i="1"/>
  <c r="AD305" i="1"/>
  <c r="AD394" i="1"/>
  <c r="AD719" i="1"/>
  <c r="AD899" i="1"/>
  <c r="AD241" i="1"/>
  <c r="AD361" i="1"/>
  <c r="AD710" i="1"/>
  <c r="AD314" i="1"/>
  <c r="AD541" i="1"/>
  <c r="AD665" i="1"/>
  <c r="AD578" i="1"/>
  <c r="AD794" i="1"/>
  <c r="AD943" i="1"/>
  <c r="AD625" i="1"/>
  <c r="AD735" i="1"/>
  <c r="AD922" i="1"/>
  <c r="AD1215" i="1"/>
  <c r="AD886" i="1"/>
  <c r="AD1167" i="1"/>
  <c r="AD565" i="1"/>
  <c r="AD1105" i="1"/>
  <c r="AD557" i="1"/>
  <c r="AD691" i="1"/>
  <c r="AD855" i="1"/>
  <c r="AD860" i="1"/>
  <c r="AD960" i="1"/>
  <c r="AD998" i="1"/>
  <c r="AD1139" i="1"/>
  <c r="AD1288" i="1"/>
  <c r="AD909" i="1"/>
  <c r="AD1025" i="1"/>
  <c r="AD877" i="1"/>
  <c r="AD992" i="1"/>
  <c r="AD1074" i="1"/>
  <c r="AD1227" i="1"/>
  <c r="AD895" i="1"/>
  <c r="AD1021" i="1"/>
  <c r="AD381" i="1"/>
  <c r="AD725" i="1"/>
  <c r="AD1238" i="1"/>
  <c r="AD577" i="1"/>
  <c r="AD647" i="1"/>
  <c r="AD230" i="1"/>
  <c r="AD147" i="1"/>
  <c r="AD1532" i="1"/>
  <c r="AD1192" i="1"/>
  <c r="AD1690" i="1"/>
  <c r="AD1084" i="1"/>
  <c r="AD1584" i="1"/>
  <c r="AD1648" i="1"/>
  <c r="AD2097" i="1"/>
  <c r="AD2102" i="1"/>
  <c r="AD387" i="1"/>
  <c r="AD243" i="1"/>
  <c r="AD296" i="1"/>
  <c r="AD602" i="1"/>
  <c r="AD101" i="1"/>
  <c r="AD2070" i="1"/>
  <c r="AD306" i="1"/>
  <c r="AD629" i="1"/>
  <c r="AD267" i="1"/>
  <c r="AD530" i="1"/>
  <c r="AD95" i="1"/>
  <c r="AD145" i="1"/>
  <c r="AD711" i="1"/>
  <c r="AD754" i="1"/>
  <c r="AD210" i="1"/>
  <c r="AD255" i="1"/>
  <c r="AD213" i="1"/>
  <c r="AD280" i="1"/>
  <c r="AD540" i="1"/>
  <c r="AD681" i="1"/>
  <c r="AD593" i="1"/>
  <c r="AD1214" i="1"/>
  <c r="AD677" i="1"/>
  <c r="AD1061" i="1"/>
  <c r="AD1015" i="1"/>
  <c r="AD365" i="1"/>
  <c r="AD407" i="1"/>
  <c r="AD896" i="1"/>
  <c r="AD924" i="1"/>
  <c r="AD245" i="1"/>
  <c r="AD318" i="1"/>
  <c r="AD594" i="1"/>
  <c r="AD1151" i="1"/>
  <c r="AD788" i="1"/>
  <c r="AD1470" i="1"/>
  <c r="AD1342" i="1"/>
  <c r="AD388" i="1"/>
  <c r="AD645" i="1"/>
  <c r="AD1171" i="1"/>
  <c r="AD1406" i="1"/>
  <c r="AD1284" i="1"/>
  <c r="AD1302" i="1"/>
  <c r="AD1634" i="1"/>
  <c r="AD1810" i="1"/>
  <c r="AD1933" i="1"/>
  <c r="AD311" i="1"/>
  <c r="AD508" i="1"/>
  <c r="AD155" i="1"/>
  <c r="AD367" i="1"/>
  <c r="AD184" i="1"/>
  <c r="AD300" i="1"/>
  <c r="AD70" i="1"/>
  <c r="AD120" i="1"/>
  <c r="AD219" i="1"/>
  <c r="AD10" i="1"/>
  <c r="AD341" i="1"/>
  <c r="AD111" i="1"/>
  <c r="AD348" i="1"/>
  <c r="AD320" i="1"/>
  <c r="AD43" i="1"/>
  <c r="AD175" i="1"/>
  <c r="AD472" i="1"/>
  <c r="AD705" i="1"/>
  <c r="AD170" i="1"/>
  <c r="AD345" i="1"/>
  <c r="AD62" i="1"/>
  <c r="AD470" i="1"/>
  <c r="AD829" i="1"/>
  <c r="AD356" i="1"/>
  <c r="AD560" i="1"/>
  <c r="AD498" i="1"/>
  <c r="AD58" i="1"/>
  <c r="AD423" i="1"/>
  <c r="AD159" i="1"/>
  <c r="AD313" i="1"/>
  <c r="AD520" i="1"/>
  <c r="AD756" i="1"/>
  <c r="AD636" i="1"/>
  <c r="AD597" i="1"/>
  <c r="AD737" i="1"/>
  <c r="AD436" i="1"/>
  <c r="AD634" i="1"/>
  <c r="AD398" i="1"/>
  <c r="AD732" i="1"/>
  <c r="AD544" i="1"/>
  <c r="AD793" i="1"/>
  <c r="AD253" i="1"/>
  <c r="AD1134" i="1"/>
  <c r="AD1005" i="1"/>
  <c r="AD708" i="1"/>
  <c r="AD982" i="1"/>
  <c r="AD741" i="1"/>
  <c r="AD936" i="1"/>
  <c r="AD1177" i="1"/>
  <c r="AD574" i="1"/>
  <c r="AD550" i="1"/>
  <c r="AD1557" i="1"/>
  <c r="AD1934" i="1"/>
  <c r="AD251" i="1"/>
  <c r="AD724" i="1"/>
  <c r="AD814" i="1"/>
  <c r="AD1333" i="1"/>
  <c r="AD1336" i="1"/>
  <c r="AD312" i="1"/>
  <c r="AD1273" i="1"/>
  <c r="AD940" i="1"/>
  <c r="AD1427" i="1"/>
  <c r="AD1785" i="1"/>
  <c r="AD1407" i="1"/>
  <c r="AD1998" i="1"/>
  <c r="AD1957" i="1"/>
  <c r="AD2071" i="1"/>
  <c r="AD707" i="1"/>
  <c r="AD1938" i="1"/>
  <c r="AD56" i="1"/>
  <c r="AD1024" i="1"/>
  <c r="AD52" i="1"/>
  <c r="AD1091" i="1"/>
  <c r="AD1529" i="1"/>
  <c r="AD1854" i="1"/>
  <c r="AD2058" i="1"/>
  <c r="AD1915" i="1"/>
  <c r="AD1989" i="1"/>
  <c r="AD65" i="1"/>
  <c r="AD246" i="1"/>
  <c r="AD192" i="1"/>
  <c r="AD187" i="1"/>
  <c r="AD608" i="1"/>
  <c r="AD162" i="1"/>
  <c r="AD380" i="1"/>
  <c r="AD87" i="1"/>
  <c r="AD281" i="1"/>
  <c r="AD745" i="1"/>
  <c r="AD752" i="1"/>
  <c r="AD347" i="1"/>
  <c r="AD351" i="1"/>
  <c r="AD336" i="1"/>
  <c r="AD182" i="1"/>
  <c r="AD825" i="1"/>
  <c r="AD197" i="1"/>
  <c r="AD146" i="1"/>
  <c r="AD215" i="1"/>
  <c r="AD522" i="1"/>
  <c r="AD362" i="1"/>
  <c r="AD663" i="1"/>
  <c r="AD149" i="1"/>
  <c r="AD334" i="1"/>
  <c r="AD178" i="1"/>
  <c r="AD459" i="1"/>
  <c r="AD554" i="1"/>
  <c r="AD60" i="1"/>
  <c r="AD186" i="1"/>
  <c r="AD378" i="1"/>
  <c r="AD532" i="1"/>
  <c r="AD648" i="1"/>
  <c r="AD759" i="1"/>
  <c r="AD227" i="1"/>
  <c r="AD558" i="1"/>
  <c r="AD709" i="1"/>
  <c r="AD1078" i="1"/>
  <c r="AD606" i="1"/>
  <c r="AD915" i="1"/>
  <c r="AD372" i="1"/>
  <c r="AD591" i="1"/>
  <c r="AD798" i="1"/>
  <c r="AD964" i="1"/>
  <c r="AD559" i="1"/>
  <c r="AD278" i="1"/>
  <c r="AD807" i="1"/>
  <c r="AD1131" i="1"/>
  <c r="AD810" i="1"/>
  <c r="AD947" i="1"/>
  <c r="AD1017" i="1"/>
  <c r="AD609" i="1"/>
  <c r="AD739" i="1"/>
  <c r="AD667" i="1"/>
  <c r="AD792" i="1"/>
  <c r="AD1027" i="1"/>
  <c r="AD1251" i="1"/>
  <c r="AD1320" i="1"/>
  <c r="AD690" i="1"/>
  <c r="AD326" i="1"/>
  <c r="AD139" i="1"/>
  <c r="AD317" i="1"/>
  <c r="AD369" i="1"/>
  <c r="AD198" i="1"/>
  <c r="AD1125" i="1"/>
  <c r="AD601" i="1"/>
  <c r="AD786" i="1"/>
  <c r="AD806" i="1"/>
  <c r="AD1068" i="1"/>
  <c r="AD1400" i="1"/>
  <c r="AD1045" i="1"/>
  <c r="AD1140" i="1"/>
  <c r="AD1053" i="1"/>
  <c r="AD916" i="1"/>
  <c r="AD755" i="1"/>
  <c r="AD1166" i="1"/>
  <c r="AD884" i="1"/>
  <c r="AD1286" i="1"/>
  <c r="AD743" i="1"/>
  <c r="AD1525" i="1"/>
  <c r="AD1181" i="1"/>
  <c r="AD1358" i="1"/>
  <c r="AD1051" i="1"/>
  <c r="AD1165" i="1"/>
  <c r="AD1202" i="1"/>
  <c r="AD1279" i="1"/>
  <c r="AD1138" i="1"/>
  <c r="AD1195" i="1"/>
  <c r="AD1244" i="1"/>
  <c r="AD1535" i="1"/>
  <c r="AD1375" i="1"/>
  <c r="AD1552" i="1"/>
  <c r="AD1416" i="1"/>
  <c r="AD1309" i="1"/>
  <c r="AD1280" i="1"/>
  <c r="AD1388" i="1"/>
  <c r="AD1565" i="1"/>
  <c r="AD21" i="1"/>
  <c r="AD1657" i="1"/>
  <c r="AD1582" i="1"/>
  <c r="AD1840" i="1"/>
  <c r="AD1519" i="1"/>
  <c r="AD1594" i="1"/>
  <c r="AD1617" i="1"/>
  <c r="AD1489" i="1"/>
  <c r="AD1586" i="1"/>
  <c r="AD1390" i="1"/>
  <c r="AD1621" i="1"/>
  <c r="AD1583" i="1"/>
  <c r="AD1769" i="1"/>
  <c r="AD1851" i="1"/>
  <c r="AD1898" i="1"/>
  <c r="AD1731" i="1"/>
  <c r="AD1847" i="1"/>
  <c r="AD1737" i="1"/>
  <c r="AD1899" i="1"/>
  <c r="AD1676" i="1"/>
  <c r="AD1820" i="1"/>
  <c r="AD1642" i="1"/>
  <c r="AD1952" i="1"/>
  <c r="AD1834" i="1"/>
  <c r="AD2116" i="1"/>
  <c r="AD1861" i="1"/>
  <c r="AD1924" i="1"/>
  <c r="AD1848" i="1"/>
  <c r="AD2007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50" i="1"/>
  <c r="AD460" i="1"/>
  <c r="AD270" i="1"/>
  <c r="AD698" i="1"/>
  <c r="AD1067" i="1"/>
  <c r="AD461" i="1"/>
  <c r="AD664" i="1"/>
  <c r="AD610" i="1"/>
  <c r="AD662" i="1"/>
  <c r="AD979" i="1"/>
  <c r="AD699" i="1"/>
  <c r="AD736" i="1"/>
  <c r="AD844" i="1"/>
  <c r="AD1042" i="1"/>
  <c r="AD863" i="1"/>
  <c r="AD1059" i="1"/>
  <c r="AD879" i="1"/>
  <c r="AD853" i="1"/>
  <c r="AD907" i="1"/>
  <c r="AD941" i="1"/>
  <c r="AD1038" i="1"/>
  <c r="AD1144" i="1"/>
  <c r="AD1292" i="1"/>
  <c r="AD791" i="1"/>
  <c r="AD926" i="1"/>
  <c r="AD1275" i="1"/>
  <c r="AD1087" i="1"/>
  <c r="AD1249" i="1"/>
  <c r="AD1454" i="1"/>
  <c r="AD1307" i="1"/>
  <c r="AD1496" i="1"/>
  <c r="AD1682" i="1"/>
  <c r="AD13" i="1"/>
  <c r="AD1501" i="1"/>
  <c r="AD1370" i="1"/>
  <c r="AD11" i="1"/>
  <c r="AD1598" i="1"/>
  <c r="AD1285" i="1"/>
  <c r="AD1498" i="1"/>
  <c r="AD1303" i="1"/>
  <c r="AD1466" i="1"/>
  <c r="AD1569" i="1"/>
  <c r="AD1576" i="1"/>
  <c r="AD1599" i="1"/>
  <c r="AD1858" i="1"/>
  <c r="AD1435" i="1"/>
  <c r="AD1554" i="1"/>
  <c r="AD1392" i="1"/>
  <c r="AD1572" i="1"/>
  <c r="AD2068" i="1"/>
  <c r="AD1795" i="1"/>
  <c r="AD1831" i="1"/>
  <c r="AD1863" i="1"/>
  <c r="AD1660" i="1"/>
  <c r="AD1556" i="1"/>
  <c r="AD1844" i="1"/>
  <c r="AD1903" i="1"/>
  <c r="AD1760" i="1"/>
  <c r="AD1970" i="1"/>
  <c r="AD1954" i="1"/>
  <c r="AD2088" i="1"/>
  <c r="AD1839" i="1"/>
  <c r="AD2009" i="1"/>
  <c r="AD2104" i="1"/>
  <c r="AD1799" i="1"/>
  <c r="AD834" i="1"/>
  <c r="AD55" i="1"/>
  <c r="AD328" i="1"/>
  <c r="AD104" i="1"/>
  <c r="AD233" i="1"/>
  <c r="AD687" i="1"/>
  <c r="AD528" i="1"/>
  <c r="AD199" i="1"/>
  <c r="AD562" i="1"/>
  <c r="AD425" i="1"/>
  <c r="AD1196" i="1"/>
  <c r="AD799" i="1"/>
  <c r="AD720" i="1"/>
  <c r="AD813" i="1"/>
  <c r="AD1260" i="1"/>
  <c r="AD904" i="1"/>
  <c r="AD750" i="1"/>
  <c r="AD873" i="1"/>
  <c r="AD1157" i="1"/>
  <c r="AD1116" i="1"/>
  <c r="AD1237" i="1"/>
  <c r="AD946" i="1"/>
  <c r="AD1231" i="1"/>
  <c r="AD1069" i="1"/>
  <c r="AD797" i="1"/>
  <c r="AD1036" i="1"/>
  <c r="AD1201" i="1"/>
  <c r="AD1361" i="1"/>
  <c r="AD1380" i="1"/>
  <c r="AD1103" i="1"/>
  <c r="AD957" i="1"/>
  <c r="AD1205" i="1"/>
  <c r="AD1213" i="1"/>
  <c r="AD1299" i="1"/>
  <c r="AD1066" i="1"/>
  <c r="AD1121" i="1"/>
  <c r="AD1150" i="1"/>
  <c r="AD1247" i="1"/>
  <c r="AD1705" i="1"/>
  <c r="AD1429" i="1"/>
  <c r="AD1488" i="1"/>
  <c r="AD1510" i="1"/>
  <c r="AD1417" i="1"/>
  <c r="AD1289" i="1"/>
  <c r="AD1385" i="1"/>
  <c r="AD1335" i="1"/>
  <c r="AD1579" i="1"/>
  <c r="AD1906" i="1"/>
  <c r="AD1404" i="1"/>
  <c r="AD1601" i="1"/>
  <c r="AD1549" i="1"/>
  <c r="AD1677" i="1"/>
  <c r="AD1493" i="1"/>
  <c r="AD1592" i="1"/>
  <c r="AD1450" i="1"/>
  <c r="AD1649" i="1"/>
  <c r="AD1718" i="1"/>
  <c r="AD1585" i="1"/>
  <c r="AD1618" i="1"/>
  <c r="AD1901" i="1"/>
  <c r="AD1638" i="1"/>
  <c r="AD1732" i="1"/>
  <c r="AD1887" i="1"/>
  <c r="AD1752" i="1"/>
  <c r="AD1728" i="1"/>
  <c r="AD1864" i="1"/>
  <c r="AD1777" i="1"/>
  <c r="AD1926" i="1"/>
  <c r="AD1689" i="1"/>
  <c r="AD1913" i="1"/>
  <c r="AD1813" i="1"/>
  <c r="AD1896" i="1"/>
  <c r="AD1877" i="1"/>
  <c r="AD1942" i="1"/>
  <c r="AD1897" i="1"/>
  <c r="AD1816" i="1"/>
  <c r="AD1855" i="1"/>
  <c r="AD2085" i="1"/>
  <c r="AD2026" i="1"/>
  <c r="AD846" i="1"/>
  <c r="AD455" i="1"/>
  <c r="AD315" i="1"/>
  <c r="AD177" i="1"/>
  <c r="AD189" i="1"/>
  <c r="AD1269" i="1"/>
  <c r="AD526" i="1"/>
  <c r="AD414" i="1"/>
  <c r="AD392" i="1"/>
  <c r="AD325" i="1"/>
  <c r="AD809" i="1"/>
  <c r="AD673" i="1"/>
  <c r="AD746" i="1"/>
  <c r="AD1003" i="1"/>
  <c r="AD572" i="1"/>
  <c r="AD730" i="1"/>
  <c r="AD775" i="1"/>
  <c r="AD885" i="1"/>
  <c r="AD883" i="1"/>
  <c r="AD1197" i="1"/>
  <c r="AD872" i="1"/>
  <c r="AD1153" i="1"/>
  <c r="AD1013" i="1"/>
  <c r="AD1203" i="1"/>
  <c r="AD944" i="1"/>
  <c r="AD953" i="1"/>
  <c r="AD763" i="1"/>
  <c r="AD1190" i="1"/>
  <c r="AD1295" i="1"/>
  <c r="AD949" i="1"/>
  <c r="AD1235" i="1"/>
  <c r="AD1534" i="1"/>
  <c r="AD1481" i="1"/>
  <c r="AD986" i="1"/>
  <c r="AD1081" i="1"/>
  <c r="AD1111" i="1"/>
  <c r="AD1509" i="1"/>
  <c r="AD1597" i="1"/>
  <c r="AD1384" i="1"/>
  <c r="AD19" i="1"/>
  <c r="AD1216" i="1"/>
  <c r="AD1515" i="1"/>
  <c r="AD1606" i="1"/>
  <c r="AD1824" i="1"/>
  <c r="AD1452" i="1"/>
  <c r="AD1324" i="1"/>
  <c r="AD1508" i="1"/>
  <c r="AD1627" i="1"/>
  <c r="AD1424" i="1"/>
  <c r="AD2080" i="1"/>
  <c r="AD1793" i="1"/>
  <c r="AD1981" i="1"/>
  <c r="AD1669" i="1"/>
  <c r="AD927" i="1"/>
  <c r="AD173" i="1"/>
  <c r="AD91" i="1"/>
  <c r="AD576" i="1"/>
  <c r="AD611" i="1"/>
  <c r="AD753" i="1"/>
  <c r="AD1142" i="1"/>
  <c r="AD902" i="1"/>
  <c r="AD1248" i="1"/>
  <c r="AD1178" i="1"/>
  <c r="AD1100" i="1"/>
  <c r="AD1240" i="1"/>
  <c r="AD1234" i="1"/>
  <c r="AD774" i="1"/>
  <c r="AD935" i="1"/>
  <c r="AD1063" i="1"/>
  <c r="AD1271" i="1"/>
  <c r="AD951" i="1"/>
  <c r="AD1072" i="1"/>
  <c r="AD822" i="1"/>
  <c r="AD1212" i="1"/>
  <c r="AD1389" i="1"/>
  <c r="AD1168" i="1"/>
  <c r="AD1029" i="1"/>
  <c r="AD1210" i="1"/>
  <c r="AD1085" i="1"/>
  <c r="AD1233" i="1"/>
  <c r="AD1310" i="1"/>
  <c r="AD1006" i="1"/>
  <c r="AD1169" i="1"/>
  <c r="AD1479" i="1"/>
  <c r="AD1755" i="1"/>
  <c r="AD1322" i="1"/>
  <c r="AD1393" i="1"/>
  <c r="AD1420" i="1"/>
  <c r="AD1262" i="1"/>
  <c r="AD1343" i="1"/>
  <c r="AD1391" i="1"/>
  <c r="AD1274" i="1"/>
  <c r="AD1434" i="1"/>
  <c r="AD1849" i="1"/>
  <c r="AD1602" i="1"/>
  <c r="AD2014" i="1"/>
  <c r="AD1635" i="1"/>
  <c r="AD1523" i="1"/>
  <c r="AD1633" i="1"/>
  <c r="AD1560" i="1"/>
  <c r="AD1503" i="1"/>
  <c r="AD1595" i="1"/>
  <c r="AD1742" i="1"/>
  <c r="AD1691" i="1"/>
  <c r="AD1940" i="1"/>
  <c r="AD1950" i="1"/>
  <c r="AD1650" i="1"/>
  <c r="AD1791" i="1"/>
  <c r="AD1784" i="1"/>
  <c r="AD1739" i="1"/>
  <c r="AD1929" i="1"/>
  <c r="AD1789" i="1"/>
  <c r="AD1712" i="1"/>
  <c r="AD358" i="1"/>
  <c r="AD505" i="1"/>
  <c r="AD201" i="1"/>
  <c r="AD563" i="1"/>
  <c r="AD603" i="1"/>
  <c r="AD546" i="1"/>
  <c r="AD929" i="1"/>
  <c r="AD580" i="1"/>
  <c r="AD812" i="1"/>
  <c r="AD1170" i="1"/>
  <c r="AD849" i="1"/>
  <c r="AD758" i="1"/>
  <c r="AD781" i="1"/>
  <c r="AD920" i="1"/>
  <c r="AD772" i="1"/>
  <c r="AD607" i="1"/>
  <c r="AD1052" i="1"/>
  <c r="AD1257" i="1"/>
  <c r="AD1016" i="1"/>
  <c r="AD1305" i="1"/>
  <c r="AD970" i="1"/>
  <c r="AD776" i="1"/>
  <c r="AD1098" i="1"/>
  <c r="AD1204" i="1"/>
  <c r="AD961" i="1"/>
  <c r="AD1415" i="1"/>
  <c r="AD1542" i="1"/>
  <c r="AD1147" i="1"/>
  <c r="AD1179" i="1"/>
  <c r="AD1222" i="1"/>
  <c r="AD15" i="1"/>
  <c r="AD1339" i="1"/>
  <c r="AD1759" i="1"/>
  <c r="AD1387" i="1"/>
  <c r="AD1528" i="1"/>
  <c r="AD1365" i="1"/>
  <c r="AD1533" i="1"/>
  <c r="AD1266" i="1"/>
  <c r="AD1360" i="1"/>
  <c r="AD1394" i="1"/>
  <c r="AD1371" i="1"/>
  <c r="AD1615" i="1"/>
  <c r="AD1653" i="1"/>
  <c r="AD1430" i="1"/>
  <c r="AD1574" i="1"/>
  <c r="AD1644" i="1"/>
  <c r="AD1514" i="1"/>
  <c r="AD1674" i="1"/>
  <c r="AD1457" i="1"/>
  <c r="AD1647" i="1"/>
  <c r="AD1461" i="1"/>
  <c r="AD1610" i="1"/>
  <c r="AD1771" i="1"/>
  <c r="AD1675" i="1"/>
  <c r="AD1659" i="1"/>
  <c r="AD1796" i="1"/>
  <c r="AD1895" i="1"/>
  <c r="AD1564" i="1"/>
  <c r="AD1757" i="1"/>
  <c r="AD1735" i="1"/>
  <c r="AD1893" i="1"/>
  <c r="AD1431" i="1"/>
  <c r="AD174" i="1"/>
  <c r="AD242" i="1"/>
  <c r="AD590" i="1"/>
  <c r="AD534" i="1"/>
  <c r="AD777" i="1"/>
  <c r="AD613" i="1"/>
  <c r="AD599" i="1"/>
  <c r="AD614" i="1"/>
  <c r="AD890" i="1"/>
  <c r="AD1102" i="1"/>
  <c r="AD911" i="1"/>
  <c r="AD1032" i="1"/>
  <c r="AD1009" i="1"/>
  <c r="AD1109" i="1"/>
  <c r="AD851" i="1"/>
  <c r="AD994" i="1"/>
  <c r="AD1246" i="1"/>
  <c r="AD1277" i="1"/>
  <c r="AD854" i="1"/>
  <c r="AD976" i="1"/>
  <c r="AD1225" i="1"/>
  <c r="AD1377" i="1"/>
  <c r="AD1104" i="1"/>
  <c r="AD1373" i="1"/>
  <c r="AD1093" i="1"/>
  <c r="AD1232" i="1"/>
  <c r="AD1241" i="1"/>
  <c r="AD1130" i="1"/>
  <c r="AD1259" i="1"/>
  <c r="AD1094" i="1"/>
  <c r="AD989" i="1"/>
  <c r="AD1174" i="1"/>
  <c r="AD1224" i="1"/>
  <c r="AD1421" i="1"/>
  <c r="AD1485" i="1"/>
  <c r="AD1330" i="1"/>
  <c r="AD1622" i="1"/>
  <c r="AD1396" i="1"/>
  <c r="AD1661" i="1"/>
  <c r="AD1337" i="1"/>
  <c r="AD1506" i="1"/>
  <c r="AD1367" i="1"/>
  <c r="AD1283" i="1"/>
  <c r="AD1414" i="1"/>
  <c r="AD2065" i="1"/>
  <c r="AD1623" i="1"/>
  <c r="AD1432" i="1"/>
  <c r="AD1827" i="1"/>
  <c r="AD1609" i="1"/>
  <c r="AD1399" i="1"/>
  <c r="AD1463" i="1"/>
  <c r="AD1543" i="1"/>
  <c r="AD1947" i="1"/>
  <c r="AD1581" i="1"/>
  <c r="AD1829" i="1"/>
  <c r="AD1797" i="1"/>
  <c r="AD23" i="1"/>
  <c r="AD1678" i="1"/>
  <c r="AD1988" i="1"/>
  <c r="AD816" i="1"/>
  <c r="AD518" i="1"/>
  <c r="AD650" i="1"/>
  <c r="AD161" i="1"/>
  <c r="AD316" i="1"/>
  <c r="AD368" i="1"/>
  <c r="AD282" i="1"/>
  <c r="AD670" i="1"/>
  <c r="AD751" i="1"/>
  <c r="AD817" i="1"/>
  <c r="AD1183" i="1"/>
  <c r="AD881" i="1"/>
  <c r="AD621" i="1"/>
  <c r="AD933" i="1"/>
  <c r="AD795" i="1"/>
  <c r="AD948" i="1"/>
  <c r="AD592" i="1"/>
  <c r="AD717" i="1"/>
  <c r="AD79" i="1"/>
  <c r="AD359" i="1"/>
  <c r="AD291" i="1"/>
  <c r="AD1070" i="1"/>
  <c r="AD374" i="1"/>
  <c r="AD780" i="1"/>
  <c r="AD1206" i="1"/>
  <c r="AD713" i="1"/>
  <c r="AD847" i="1"/>
  <c r="AD1008" i="1"/>
  <c r="AD1123" i="1"/>
  <c r="AD1035" i="1"/>
  <c r="AD900" i="1"/>
  <c r="AD1023" i="1"/>
  <c r="AD1308" i="1"/>
  <c r="AD828" i="1"/>
  <c r="AD875" i="1"/>
  <c r="AD1228" i="1"/>
  <c r="AD714" i="1"/>
  <c r="AD1159" i="1"/>
  <c r="AD1412" i="1"/>
  <c r="AD1132" i="1"/>
  <c r="AD1258" i="1"/>
  <c r="AD996" i="1"/>
  <c r="AD1229" i="1"/>
  <c r="AD1158" i="1"/>
  <c r="AD1133" i="1"/>
  <c r="AD1276" i="1"/>
  <c r="AD1041" i="1"/>
  <c r="AD1049" i="1"/>
  <c r="AD1230" i="1"/>
  <c r="AD1492" i="1"/>
  <c r="AD1353" i="1"/>
  <c r="AD1637" i="1"/>
  <c r="AD1437" i="1"/>
  <c r="AD1282" i="1"/>
  <c r="AD1362" i="1"/>
  <c r="AD1268" i="1"/>
  <c r="AD1562" i="1"/>
  <c r="AD1272" i="1"/>
  <c r="AD1423" i="1"/>
  <c r="AD1474" i="1"/>
  <c r="AD1683" i="1"/>
  <c r="AD1800" i="1"/>
  <c r="AD1577" i="1"/>
  <c r="AD1612" i="1"/>
  <c r="AD1484" i="1"/>
  <c r="AD1580" i="1"/>
  <c r="AD1366" i="1"/>
  <c r="AD1531" i="1"/>
  <c r="AD1631" i="1"/>
  <c r="AD1818" i="1"/>
  <c r="AD2125" i="1"/>
  <c r="AD1774" i="1"/>
  <c r="AD1671" i="1"/>
  <c r="AD1808" i="1"/>
  <c r="AD1672" i="1"/>
  <c r="AD1870" i="1"/>
  <c r="AD1767" i="1"/>
  <c r="AD1716" i="1"/>
  <c r="AD1733" i="1"/>
  <c r="AD1845" i="1"/>
  <c r="AD1886" i="1"/>
  <c r="AD2050" i="1"/>
  <c r="AD1754" i="1"/>
  <c r="AD2103" i="1"/>
  <c r="AD1843" i="1"/>
  <c r="AD1825" i="1"/>
  <c r="AD1872" i="1"/>
  <c r="AD1788" i="1"/>
  <c r="AD1994" i="1"/>
  <c r="AD1969" i="1"/>
  <c r="AD2101" i="1"/>
  <c r="AD2093" i="1"/>
  <c r="AD1979" i="1"/>
  <c r="AD1891" i="1"/>
  <c r="AD2040" i="1"/>
  <c r="AD1980" i="1"/>
  <c r="AD1867" i="1"/>
  <c r="AD1939" i="1"/>
  <c r="AD2086" i="1"/>
  <c r="AD2055" i="1"/>
  <c r="AD790" i="1"/>
  <c r="AD990" i="1"/>
  <c r="AD1176" i="1"/>
  <c r="AD1194" i="1"/>
  <c r="AD965" i="1"/>
  <c r="AD1364" i="1"/>
  <c r="AD1298" i="1"/>
  <c r="AD1537" i="1"/>
  <c r="AD1524" i="1"/>
  <c r="AD1853" i="1"/>
  <c r="AD1992" i="1"/>
  <c r="AD1665" i="1"/>
  <c r="AD1978" i="1"/>
  <c r="AD1846" i="1"/>
  <c r="AD1786" i="1"/>
  <c r="AD1875" i="1"/>
  <c r="AD2098" i="1"/>
  <c r="AD1966" i="1"/>
  <c r="AD2054" i="1"/>
  <c r="AD2077" i="1"/>
  <c r="AD1961" i="1"/>
  <c r="AD1964" i="1"/>
  <c r="AD1974" i="1"/>
  <c r="AD2028" i="1"/>
  <c r="AD2004" i="1"/>
  <c r="AD2084" i="1"/>
  <c r="AD2018" i="1"/>
  <c r="AD1990" i="1"/>
  <c r="AD2124" i="1"/>
  <c r="AD171" i="1"/>
  <c r="AD269" i="1"/>
  <c r="AD1245" i="1"/>
  <c r="AD1175" i="1"/>
  <c r="AD1033" i="1"/>
  <c r="AD999" i="1"/>
  <c r="AD1007" i="1"/>
  <c r="AD1250" i="1"/>
  <c r="AD1372" i="1"/>
  <c r="AD1376" i="1"/>
  <c r="AD1451" i="1"/>
  <c r="AD1652" i="1"/>
  <c r="AD1696" i="1"/>
  <c r="AD1655" i="1"/>
  <c r="AD1783" i="1"/>
  <c r="AD1778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83" i="1"/>
  <c r="AD598" i="1"/>
  <c r="AD784" i="1"/>
  <c r="AD1459" i="1"/>
  <c r="AD843" i="1"/>
  <c r="AD878" i="1"/>
  <c r="AD17" i="1"/>
  <c r="AD1804" i="1"/>
  <c r="AD1670" i="1"/>
  <c r="AD1876" i="1"/>
  <c r="AD1726" i="1"/>
  <c r="AD1920" i="1"/>
  <c r="AD1781" i="1"/>
  <c r="AD1680" i="1"/>
  <c r="AD2123" i="1"/>
  <c r="AD1852" i="1"/>
  <c r="AD1889" i="1"/>
  <c r="AD2063" i="1"/>
  <c r="AD1815" i="1"/>
  <c r="AD1907" i="1"/>
  <c r="AD1985" i="1"/>
  <c r="AD2049" i="1"/>
  <c r="AD2025" i="1"/>
  <c r="AD2023" i="1"/>
  <c r="AD1722" i="1"/>
  <c r="AD1811" i="1"/>
  <c r="AD637" i="1"/>
  <c r="AD1261" i="1"/>
  <c r="AD864" i="1"/>
  <c r="AD1096" i="1"/>
  <c r="AD1256" i="1"/>
  <c r="AD1182" i="1"/>
  <c r="AD1439" i="1"/>
  <c r="AD1540" i="1"/>
  <c r="AD1779" i="1"/>
  <c r="AD1663" i="1"/>
  <c r="AD1773" i="1"/>
  <c r="AD2115" i="1"/>
  <c r="AD2019" i="1"/>
  <c r="AD1762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1349" i="1"/>
  <c r="AD1001" i="1"/>
  <c r="AD988" i="1"/>
  <c r="AD1697" i="1"/>
  <c r="AD1724" i="1"/>
  <c r="AD1868" i="1"/>
  <c r="AD646" i="1"/>
  <c r="AD898" i="1"/>
  <c r="AD1504" i="1"/>
  <c r="AD1270" i="1"/>
  <c r="AD1643" i="1"/>
  <c r="AD1776" i="1"/>
  <c r="AD1802" i="1"/>
  <c r="AD184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2096" i="1"/>
  <c r="AD1995" i="1"/>
  <c r="AD1089" i="1"/>
  <c r="AD509" i="1"/>
  <c r="AD289" i="1"/>
  <c r="AD1108" i="1"/>
  <c r="AD1185" i="1"/>
  <c r="AD1538" i="1"/>
  <c r="AD28" i="1"/>
  <c r="AD1888" i="1"/>
  <c r="AD1687" i="1"/>
  <c r="AD1798" i="1"/>
  <c r="AD1708" i="1"/>
  <c r="AD2016" i="1"/>
  <c r="AD2057" i="1"/>
  <c r="AD1881" i="1"/>
  <c r="AD1983" i="1"/>
  <c r="AD1790" i="1"/>
  <c r="AD2126" i="1"/>
  <c r="AD1885" i="1"/>
  <c r="AD2027" i="1"/>
  <c r="AD1914" i="1"/>
  <c r="AD2047" i="1"/>
  <c r="AD2094" i="1"/>
  <c r="AD2061" i="1"/>
  <c r="AD2048" i="1"/>
  <c r="AD1871" i="1"/>
  <c r="AD1160" i="1"/>
  <c r="AD1502" i="1"/>
  <c r="AD2109" i="1"/>
  <c r="AD836" i="1"/>
  <c r="AD1281" i="1"/>
  <c r="AD937" i="1"/>
  <c r="AD1311" i="1"/>
  <c r="AD1129" i="1"/>
  <c r="AD1293" i="1"/>
  <c r="AD1368" i="1"/>
  <c r="AD1441" i="1"/>
  <c r="AD1806" i="1"/>
  <c r="AD1413" i="1"/>
  <c r="AD1539" i="1"/>
  <c r="AD1517" i="1"/>
  <c r="AD2032" i="1"/>
  <c r="AD1805" i="1"/>
  <c r="AD1743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2099" i="1"/>
  <c r="AD1828" i="1"/>
  <c r="AD2062" i="1"/>
  <c r="AD166" i="1"/>
  <c r="AD749" i="1"/>
  <c r="AD1037" i="1"/>
  <c r="AD1124" i="1"/>
  <c r="AD1472" i="1"/>
  <c r="AD1546" i="1"/>
  <c r="AD1809" i="1"/>
  <c r="AD1765" i="1"/>
  <c r="AD1710" i="1"/>
  <c r="AD1807" i="1"/>
  <c r="AD1921" i="1"/>
  <c r="AD1866" i="1"/>
  <c r="AD1750" i="1"/>
  <c r="AD2029" i="1"/>
  <c r="AD27" i="1"/>
  <c r="AD124" i="1"/>
  <c r="AD346" i="1"/>
  <c r="AD757" i="1"/>
  <c r="AD980" i="1"/>
  <c r="AD955" i="1"/>
  <c r="AD905" i="1"/>
  <c r="AD1082" i="1"/>
  <c r="AD1764" i="1"/>
  <c r="AD1382" i="1"/>
  <c r="AD1874" i="1"/>
  <c r="AD1909" i="1"/>
  <c r="AD1747" i="1"/>
  <c r="AD1869" i="1"/>
  <c r="AD1780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G490" i="1"/>
  <c r="AG494" i="1"/>
  <c r="AG486" i="1"/>
  <c r="AG487" i="1"/>
  <c r="AG488" i="1"/>
  <c r="AG489" i="1"/>
  <c r="AG493" i="1"/>
  <c r="AG492" i="1"/>
  <c r="AG491" i="1"/>
  <c r="AG1836" i="1"/>
  <c r="AG1835" i="1"/>
  <c r="AD1217" i="1"/>
  <c r="AD74" i="1"/>
  <c r="AD121" i="1"/>
  <c r="AD1449" i="1"/>
  <c r="AD122" i="1"/>
  <c r="AD1448" i="1"/>
  <c r="AD81" i="1"/>
  <c r="L21" i="10"/>
  <c r="L29" i="10"/>
  <c r="L30" i="10"/>
  <c r="L31" i="10"/>
  <c r="L55" i="10"/>
  <c r="AG1217" i="1"/>
  <c r="AG1448" i="1"/>
  <c r="AD2132" i="1"/>
  <c r="AD1714" i="1"/>
  <c r="AD1702" i="1"/>
  <c r="AD1654" i="1"/>
  <c r="AD1630" i="1"/>
  <c r="AD1547" i="1"/>
  <c r="AD1500" i="1"/>
  <c r="AD2131" i="1"/>
  <c r="AD1838" i="1"/>
  <c r="AD1734" i="1"/>
  <c r="AD1701" i="1"/>
  <c r="AD1570" i="1"/>
  <c r="AD1558" i="1"/>
  <c r="AD1476" i="1"/>
  <c r="AD1464" i="1"/>
  <c r="AD1356" i="1"/>
  <c r="AD2130" i="1"/>
  <c r="AD1756" i="1"/>
  <c r="AD1700" i="1"/>
  <c r="AD1616" i="1"/>
  <c r="AD1604" i="1"/>
  <c r="AD1545" i="1"/>
  <c r="AD1522" i="1"/>
  <c r="AD1355" i="1"/>
  <c r="AD1699" i="1"/>
  <c r="AD1651" i="1"/>
  <c r="AD1568" i="1"/>
  <c r="AD1521" i="1"/>
  <c r="AD1354" i="1"/>
  <c r="AD1698" i="1"/>
  <c r="AD1662" i="1"/>
  <c r="AD1614" i="1"/>
  <c r="AD1591" i="1"/>
  <c r="AD1520" i="1"/>
  <c r="AD1219" i="1"/>
  <c r="AD1753" i="1"/>
  <c r="AD1673" i="1"/>
  <c r="AD1590" i="1"/>
  <c r="AD1566" i="1"/>
  <c r="AD1530" i="1"/>
  <c r="AD1507" i="1"/>
  <c r="AD1495" i="1"/>
  <c r="AD1254" i="1"/>
  <c r="AD1218" i="1"/>
  <c r="AD1589" i="1"/>
  <c r="AD1541" i="1"/>
  <c r="AD1518" i="1"/>
  <c r="AD1253" i="1"/>
  <c r="AD1763" i="1"/>
  <c r="AD1751" i="1"/>
  <c r="AD1740" i="1"/>
  <c r="AD1695" i="1"/>
  <c r="AD1600" i="1"/>
  <c r="AD1505" i="1"/>
  <c r="AD1458" i="1"/>
  <c r="AD1348" i="1"/>
  <c r="AD1252" i="1"/>
  <c r="AD1730" i="1"/>
  <c r="AD1694" i="1"/>
  <c r="AD1658" i="1"/>
  <c r="AD1646" i="1"/>
  <c r="AD1347" i="1"/>
  <c r="AD1761" i="1"/>
  <c r="AD1749" i="1"/>
  <c r="AD1693" i="1"/>
  <c r="AD1681" i="1"/>
  <c r="AD1645" i="1"/>
  <c r="AD1456" i="1"/>
  <c r="AD1346" i="1"/>
  <c r="AD1748" i="1"/>
  <c r="AD1668" i="1"/>
  <c r="AD1620" i="1"/>
  <c r="AD1608" i="1"/>
  <c r="AD1455" i="1"/>
  <c r="AD1345" i="1"/>
  <c r="AD1715" i="1"/>
  <c r="AD1703" i="1"/>
  <c r="AD1667" i="1"/>
  <c r="AD1607" i="1"/>
  <c r="AD1513" i="1"/>
  <c r="AD1478" i="1"/>
  <c r="AD449" i="1"/>
  <c r="AD568" i="1"/>
  <c r="AD448" i="1"/>
  <c r="AD567" i="1"/>
  <c r="AD447" i="1"/>
  <c r="AD566" i="1"/>
  <c r="AD446" i="1"/>
  <c r="AD434" i="1"/>
  <c r="AD457" i="1"/>
  <c r="AD445" i="1"/>
  <c r="AD433" i="1"/>
  <c r="AD468" i="1"/>
  <c r="AD456" i="1"/>
  <c r="AD444" i="1"/>
  <c r="AD432" i="1"/>
  <c r="AD467" i="1"/>
  <c r="AD443" i="1"/>
  <c r="AD431" i="1"/>
  <c r="AD466" i="1"/>
  <c r="AD442" i="1"/>
  <c r="AD430" i="1"/>
  <c r="AD154" i="1"/>
  <c r="AD77" i="1"/>
  <c r="AD501" i="1"/>
  <c r="AD453" i="1"/>
  <c r="AD441" i="1"/>
  <c r="AD429" i="1"/>
  <c r="AD440" i="1"/>
  <c r="AD247" i="1"/>
  <c r="AD151" i="1"/>
  <c r="AD42" i="1"/>
  <c r="AD499" i="1"/>
  <c r="AD234" i="1"/>
  <c r="AD144" i="1"/>
  <c r="AD439" i="1"/>
  <c r="AD150" i="1"/>
  <c r="AD142" i="1"/>
  <c r="AD41" i="1"/>
  <c r="AD249" i="1"/>
  <c r="AD438" i="1"/>
  <c r="AD141" i="1"/>
  <c r="AD78" i="1"/>
  <c r="AD40" i="1"/>
  <c r="AD452" i="1"/>
  <c r="AD428" i="1"/>
  <c r="AD140" i="1"/>
  <c r="AD76" i="1"/>
  <c r="AD51" i="1"/>
  <c r="AD39" i="1"/>
  <c r="AD83" i="1"/>
  <c r="AD248" i="1"/>
  <c r="AD68" i="1"/>
  <c r="AD427" i="1"/>
  <c r="AD75" i="1"/>
  <c r="AD50" i="1"/>
  <c r="AD38" i="1"/>
  <c r="AD152" i="1"/>
  <c r="AD426" i="1"/>
  <c r="AD49" i="1"/>
  <c r="AD37" i="1"/>
  <c r="AD153" i="1"/>
  <c r="AD86" i="1"/>
  <c r="AD73" i="1"/>
  <c r="AD48" i="1"/>
  <c r="AD36" i="1"/>
  <c r="AD107" i="1"/>
  <c r="AD33" i="1"/>
  <c r="AD85" i="1"/>
  <c r="AD47" i="1"/>
  <c r="AD35" i="1"/>
  <c r="AD45" i="1"/>
  <c r="AD32" i="1"/>
  <c r="AD84" i="1"/>
  <c r="AD46" i="1"/>
  <c r="AD34" i="1"/>
  <c r="AD500" i="1"/>
  <c r="AD82" i="1"/>
  <c r="E15" i="8" l="1"/>
  <c r="E14" i="8"/>
  <c r="A16" i="8"/>
  <c r="E16" i="8" s="1"/>
  <c r="A15" i="8"/>
  <c r="D3" i="7"/>
  <c r="AC31" i="1"/>
  <c r="AA31" i="1"/>
  <c r="Y474" i="1"/>
  <c r="AA474" i="1" s="1"/>
  <c r="S32" i="1"/>
  <c r="S1703" i="1"/>
  <c r="S1763" i="1"/>
  <c r="S1761" i="1"/>
  <c r="S1756" i="1"/>
  <c r="S1753" i="1"/>
  <c r="S1751" i="1"/>
  <c r="S1749" i="1"/>
  <c r="S1748" i="1"/>
  <c r="S1740" i="1"/>
  <c r="S1734" i="1"/>
  <c r="S1730" i="1"/>
  <c r="S1715" i="1"/>
  <c r="S1714" i="1"/>
  <c r="S1702" i="1"/>
  <c r="S1701" i="1"/>
  <c r="S1700" i="1"/>
  <c r="S1699" i="1"/>
  <c r="S1698" i="1"/>
  <c r="S1695" i="1"/>
  <c r="S1694" i="1"/>
  <c r="S1693" i="1"/>
  <c r="S49" i="1"/>
  <c r="S48" i="1"/>
  <c r="S47" i="1"/>
  <c r="S46" i="1"/>
  <c r="S45" i="1"/>
  <c r="S42" i="1"/>
  <c r="S41" i="1"/>
  <c r="S33" i="1"/>
  <c r="S1681" i="1"/>
  <c r="S1673" i="1"/>
  <c r="S1668" i="1"/>
  <c r="S1667" i="1"/>
  <c r="S1662" i="1"/>
  <c r="S78" i="1"/>
  <c r="S77" i="1"/>
  <c r="S76" i="1"/>
  <c r="S75" i="1"/>
  <c r="S1658" i="1"/>
  <c r="S74" i="1"/>
  <c r="S1654" i="1"/>
  <c r="S1651" i="1"/>
  <c r="S1646" i="1"/>
  <c r="S1645" i="1"/>
  <c r="S141" i="1"/>
  <c r="S1630" i="1"/>
  <c r="S34" i="1"/>
  <c r="S1620" i="1"/>
  <c r="S1614" i="1"/>
  <c r="S85" i="1"/>
  <c r="S84" i="1"/>
  <c r="S83" i="1"/>
  <c r="S82" i="1"/>
  <c r="S1608" i="1"/>
  <c r="S1607" i="1"/>
  <c r="S81" i="1"/>
  <c r="S1604" i="1"/>
  <c r="S1600" i="1"/>
  <c r="S1591" i="1"/>
  <c r="S1590" i="1"/>
  <c r="S1570" i="1"/>
  <c r="S1568" i="1"/>
  <c r="S1566" i="1"/>
  <c r="S1558" i="1"/>
  <c r="S31" i="1"/>
  <c r="S1547" i="1"/>
  <c r="S1545" i="1"/>
  <c r="S37" i="1"/>
  <c r="S36" i="1"/>
  <c r="S35" i="1"/>
  <c r="S73" i="1"/>
  <c r="S122" i="1"/>
  <c r="S1530" i="1"/>
  <c r="S1522" i="1"/>
  <c r="S1521" i="1"/>
  <c r="S433" i="1"/>
  <c r="S434" i="1"/>
  <c r="S432" i="1"/>
  <c r="S51" i="1"/>
  <c r="S1520" i="1"/>
  <c r="S1518" i="1"/>
  <c r="S142" i="1"/>
  <c r="S430" i="1"/>
  <c r="S431" i="1"/>
  <c r="S429" i="1"/>
  <c r="S1513" i="1"/>
  <c r="S1505" i="1"/>
  <c r="S40" i="1"/>
  <c r="S39" i="1"/>
  <c r="S38" i="1"/>
  <c r="S1495" i="1"/>
  <c r="S121" i="1"/>
  <c r="S234" i="1"/>
  <c r="S140" i="1"/>
  <c r="S1464" i="1"/>
  <c r="S1348" i="1"/>
  <c r="S1458" i="1"/>
  <c r="S1456" i="1"/>
  <c r="S1455" i="1"/>
  <c r="S3" i="1"/>
  <c r="AF474" i="1" l="1"/>
  <c r="AG474" i="1" s="1"/>
  <c r="AD474" i="1"/>
  <c r="A17" i="8"/>
  <c r="AF31" i="1"/>
  <c r="AG31" i="1" s="1"/>
  <c r="AD31" i="1"/>
  <c r="Y483" i="1"/>
  <c r="AA483" i="1" s="1"/>
  <c r="Y482" i="1"/>
  <c r="AA482" i="1" s="1"/>
  <c r="Y481" i="1"/>
  <c r="AA481" i="1" s="1"/>
  <c r="Y485" i="1"/>
  <c r="AA485" i="1" s="1"/>
  <c r="Y480" i="1"/>
  <c r="AA480" i="1" s="1"/>
  <c r="Y479" i="1"/>
  <c r="AA479" i="1" s="1"/>
  <c r="Y484" i="1"/>
  <c r="AA484" i="1" s="1"/>
  <c r="Y478" i="1"/>
  <c r="AA478" i="1" s="1"/>
  <c r="Y477" i="1"/>
  <c r="AA477" i="1" s="1"/>
  <c r="Y476" i="1"/>
  <c r="AA476" i="1" s="1"/>
  <c r="Y475" i="1"/>
  <c r="AA475" i="1" s="1"/>
  <c r="V31" i="1"/>
  <c r="AD483" i="1" l="1"/>
  <c r="AF483" i="1"/>
  <c r="AF475" i="1"/>
  <c r="AD475" i="1"/>
  <c r="AF476" i="1"/>
  <c r="AD476" i="1"/>
  <c r="AD481" i="1"/>
  <c r="AF481" i="1"/>
  <c r="AD482" i="1"/>
  <c r="AF482" i="1"/>
  <c r="AF478" i="1"/>
  <c r="AD478" i="1"/>
  <c r="AF480" i="1"/>
  <c r="AG480" i="1" s="1"/>
  <c r="AD480" i="1"/>
  <c r="AF485" i="1"/>
  <c r="AD485" i="1"/>
  <c r="AD477" i="1"/>
  <c r="AF477" i="1"/>
  <c r="AF484" i="1"/>
  <c r="AD484" i="1"/>
  <c r="AF479" i="1"/>
  <c r="AD479" i="1"/>
  <c r="E17" i="8"/>
  <c r="A18" i="8"/>
  <c r="V32" i="1"/>
  <c r="AG478" i="1" l="1"/>
  <c r="AG477" i="1"/>
  <c r="AG475" i="1"/>
  <c r="AG482" i="1"/>
  <c r="AG479" i="1"/>
  <c r="AG485" i="1"/>
  <c r="AG481" i="1"/>
  <c r="AG476" i="1"/>
  <c r="AG484" i="1"/>
  <c r="AG483" i="1"/>
  <c r="E18" i="8"/>
  <c r="A19" i="8"/>
  <c r="V33" i="1"/>
  <c r="A20" i="8" l="1"/>
  <c r="E19" i="8"/>
  <c r="V34" i="1"/>
  <c r="A21" i="8" l="1"/>
  <c r="E20" i="8"/>
  <c r="V35" i="1"/>
  <c r="A22" i="8" l="1"/>
  <c r="E21" i="8"/>
  <c r="V36" i="1"/>
  <c r="E22" i="8" l="1"/>
  <c r="A23" i="8"/>
  <c r="V37" i="1"/>
  <c r="E23" i="8" l="1"/>
  <c r="A24" i="8"/>
  <c r="V38" i="1"/>
  <c r="E24" i="8" l="1"/>
  <c r="A25" i="8"/>
  <c r="V39" i="1"/>
  <c r="A26" i="8" l="1"/>
  <c r="E25" i="8"/>
  <c r="V40" i="1"/>
  <c r="V41" i="1" s="1"/>
  <c r="V42" i="1" s="1"/>
  <c r="V43" i="1" l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E26" i="8"/>
  <c r="A27" i="8"/>
  <c r="V69" i="1" l="1"/>
  <c r="V70" i="1" s="1"/>
  <c r="V71" i="1" s="1"/>
  <c r="V72" i="1" s="1"/>
  <c r="V73" i="1" s="1"/>
  <c r="V74" i="1" s="1"/>
  <c r="V75" i="1" s="1"/>
  <c r="V76" i="1" s="1"/>
  <c r="V77" i="1" s="1"/>
  <c r="V78" i="1" s="1"/>
  <c r="E27" i="8"/>
  <c r="A28" i="8"/>
  <c r="V79" i="1" l="1"/>
  <c r="V80" i="1" s="1"/>
  <c r="V81" i="1" s="1"/>
  <c r="V82" i="1" s="1"/>
  <c r="V83" i="1" s="1"/>
  <c r="V84" i="1" s="1"/>
  <c r="V85" i="1" s="1"/>
  <c r="V86" i="1" s="1"/>
  <c r="E28" i="8"/>
  <c r="A29" i="8"/>
  <c r="E29" i="8" s="1"/>
  <c r="V87" i="1" l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l="1"/>
  <c r="V109" i="1" s="1"/>
  <c r="V110" i="1" s="1"/>
  <c r="V111" i="1" s="1"/>
  <c r="V112" i="1" s="1"/>
  <c r="V113" i="1" s="1"/>
  <c r="V114" i="1" s="1"/>
  <c r="V115" i="1" s="1"/>
  <c r="V116" i="1" s="1"/>
  <c r="V117" i="1" s="1"/>
  <c r="V118" i="1" l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l="1"/>
  <c r="V130" i="1" s="1"/>
  <c r="V131" i="1" s="1"/>
  <c r="V132" i="1" s="1"/>
  <c r="V133" i="1" l="1"/>
  <c r="V134" i="1" l="1"/>
  <c r="V135" i="1" l="1"/>
  <c r="V136" i="1" l="1"/>
  <c r="V137" i="1" l="1"/>
  <c r="V138" i="1" l="1"/>
  <c r="V139" i="1" l="1"/>
  <c r="V140" i="1" l="1"/>
  <c r="V141" i="1" s="1"/>
  <c r="V142" i="1" s="1"/>
  <c r="V143" i="1" s="1"/>
  <c r="V144" i="1" s="1"/>
  <c r="V4" i="1" s="1"/>
  <c r="V5" i="1" l="1"/>
  <c r="V6" i="1" s="1"/>
  <c r="V7" i="1" l="1"/>
  <c r="V8" i="1" l="1"/>
  <c r="V9" i="1" l="1"/>
  <c r="V10" i="1" l="1"/>
  <c r="V145" i="1" l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l="1"/>
  <c r="V429" i="1" l="1"/>
  <c r="V430" i="1" l="1"/>
  <c r="V431" i="1" l="1"/>
  <c r="V432" i="1" l="1"/>
  <c r="V433" i="1" l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1" i="1" s="1"/>
  <c r="V12" i="1" l="1"/>
  <c r="V13" i="1" s="1"/>
  <c r="V14" i="1" s="1"/>
  <c r="V15" i="1" s="1"/>
  <c r="V16" i="1" s="1"/>
  <c r="V17" i="1" s="1"/>
  <c r="V18" i="1" s="1"/>
  <c r="V19" i="1" s="1"/>
  <c r="V20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2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l="1"/>
  <c r="V1507" i="1" s="1"/>
  <c r="V1508" i="1" l="1"/>
  <c r="V1509" i="1" s="1"/>
  <c r="V1510" i="1" s="1"/>
  <c r="V1511" i="1" s="1"/>
  <c r="V1512" i="1" s="1"/>
  <c r="V1513" i="1" s="1"/>
  <c r="V1514" i="1" l="1"/>
  <c r="V1515" i="1" s="1"/>
  <c r="V1516" i="1" s="1"/>
  <c r="V1517" i="1" s="1"/>
  <c r="V1518" i="1" s="1"/>
  <c r="V1519" i="1" l="1"/>
  <c r="V1520" i="1" s="1"/>
  <c r="V1521" i="1" s="1"/>
  <c r="V1522" i="1" s="1"/>
  <c r="V1523" i="1" l="1"/>
  <c r="V1524" i="1" s="1"/>
  <c r="V1525" i="1" s="1"/>
  <c r="V22" i="1" s="1"/>
  <c r="V1526" i="1" l="1"/>
  <c r="V1527" i="1" s="1"/>
  <c r="V1528" i="1" s="1"/>
  <c r="V1529" i="1" s="1"/>
  <c r="V1530" i="1" s="1"/>
  <c r="V1531" i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l="1"/>
  <c r="V1543" i="1" s="1"/>
  <c r="V1544" i="1" s="1"/>
  <c r="V1545" i="1" s="1"/>
  <c r="V1546" i="1" l="1"/>
  <c r="V1547" i="1" s="1"/>
  <c r="V1548" i="1" l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l="1"/>
  <c r="V1560" i="1" s="1"/>
  <c r="V1561" i="1" s="1"/>
  <c r="V1562" i="1" s="1"/>
  <c r="V1563" i="1" s="1"/>
  <c r="V1564" i="1" s="1"/>
  <c r="V1565" i="1" s="1"/>
  <c r="V1566" i="1" s="1"/>
  <c r="V1567" i="1" l="1"/>
  <c r="V1568" i="1" s="1"/>
  <c r="V1569" i="1" l="1"/>
  <c r="V1570" i="1" s="1"/>
  <c r="V1571" i="1" l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l="1"/>
  <c r="V1593" i="1" s="1"/>
  <c r="V1594" i="1" s="1"/>
  <c r="V1595" i="1" s="1"/>
  <c r="V1596" i="1" s="1"/>
  <c r="V1597" i="1" s="1"/>
  <c r="V1598" i="1" s="1"/>
  <c r="V1599" i="1" s="1"/>
  <c r="V1600" i="1" s="1"/>
  <c r="V1601" i="1" l="1"/>
  <c r="V23" i="1" s="1"/>
  <c r="V1602" i="1" l="1"/>
  <c r="V1603" i="1" s="1"/>
  <c r="V1604" i="1" s="1"/>
  <c r="V1605" i="1"/>
  <c r="V1606" i="1" s="1"/>
  <c r="V1607" i="1" s="1"/>
  <c r="V1608" i="1" s="1"/>
  <c r="V1609" i="1" l="1"/>
  <c r="V1610" i="1" s="1"/>
  <c r="V1611" i="1" s="1"/>
  <c r="V1612" i="1" s="1"/>
  <c r="V1613" i="1" s="1"/>
  <c r="V1614" i="1" s="1"/>
  <c r="V1615" i="1" l="1"/>
  <c r="V1616" i="1" s="1"/>
  <c r="V1617" i="1" l="1"/>
  <c r="V1618" i="1" s="1"/>
  <c r="V1619" i="1" s="1"/>
  <c r="V1620" i="1" s="1"/>
  <c r="V1621" i="1" l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l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l="1"/>
  <c r="V1648" i="1" s="1"/>
  <c r="V1649" i="1" s="1"/>
  <c r="V1650" i="1" s="1"/>
  <c r="V1651" i="1" s="1"/>
  <c r="V1652" i="1" l="1"/>
  <c r="V1653" i="1" s="1"/>
  <c r="V1654" i="1" s="1"/>
  <c r="V1655" i="1" l="1"/>
  <c r="V1656" i="1" s="1"/>
  <c r="V1657" i="1" s="1"/>
  <c r="V1658" i="1" s="1"/>
  <c r="V1659" i="1" l="1"/>
  <c r="V1660" i="1" s="1"/>
  <c r="V1661" i="1" s="1"/>
  <c r="V1662" i="1" s="1"/>
  <c r="V1663" i="1" l="1"/>
  <c r="V1664" i="1" s="1"/>
  <c r="V1665" i="1" s="1"/>
  <c r="V1666" i="1" s="1"/>
  <c r="V1667" i="1" s="1"/>
  <c r="V1668" i="1" s="1"/>
  <c r="V1669" i="1" l="1"/>
  <c r="V1670" i="1" s="1"/>
  <c r="V1671" i="1" s="1"/>
  <c r="V1672" i="1" s="1"/>
  <c r="V1673" i="1" s="1"/>
  <c r="V1674" i="1" l="1"/>
  <c r="V1675" i="1" s="1"/>
  <c r="V1676" i="1" s="1"/>
  <c r="V1677" i="1" s="1"/>
  <c r="V1678" i="1" s="1"/>
  <c r="V1679" i="1" s="1"/>
  <c r="V1680" i="1" s="1"/>
  <c r="V1681" i="1" s="1"/>
  <c r="V1682" i="1" l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l="1"/>
  <c r="V1697" i="1" s="1"/>
  <c r="V1698" i="1" s="1"/>
  <c r="V1699" i="1" s="1"/>
  <c r="V1700" i="1" s="1"/>
  <c r="V1701" i="1" s="1"/>
  <c r="V1702" i="1" s="1"/>
  <c r="V1703" i="1" s="1"/>
  <c r="V1704" i="1" l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l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l="1"/>
  <c r="V24" i="1" s="1"/>
  <c r="V25" i="1" l="1"/>
  <c r="V1732" i="1" s="1"/>
  <c r="V1733" i="1" s="1"/>
  <c r="V26" i="1" s="1"/>
  <c r="V1734" i="1" s="1"/>
  <c r="V1735" i="1"/>
  <c r="V1736" i="1" s="1"/>
  <c r="V1737" i="1" s="1"/>
  <c r="V1738" i="1" s="1"/>
  <c r="V1739" i="1" s="1"/>
  <c r="V1740" i="1" s="1"/>
  <c r="V1741" i="1" l="1"/>
  <c r="V1742" i="1" s="1"/>
  <c r="V1743" i="1" s="1"/>
  <c r="V1744" i="1" s="1"/>
  <c r="V1745" i="1" s="1"/>
  <c r="V1746" i="1" s="1"/>
  <c r="V27" i="1" s="1"/>
  <c r="V1747" i="1" s="1"/>
  <c r="V1748" i="1" s="1"/>
  <c r="V1749" i="1" s="1"/>
  <c r="V1750" i="1" l="1"/>
  <c r="V1751" i="1" s="1"/>
  <c r="V1752" i="1" l="1"/>
  <c r="V1753" i="1" s="1"/>
  <c r="V1754" i="1" l="1"/>
  <c r="V1755" i="1" s="1"/>
  <c r="V1756" i="1" s="1"/>
  <c r="V1757" i="1" l="1"/>
  <c r="V1758" i="1" s="1"/>
  <c r="V1759" i="1" s="1"/>
  <c r="V1760" i="1" s="1"/>
  <c r="V1761" i="1" s="1"/>
  <c r="V1762" i="1" l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28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F320" i="9" l="1"/>
  <c r="F268" i="9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391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386" i="9"/>
  <c r="F360" i="9"/>
  <c r="F377" i="9"/>
  <c r="F425" i="9"/>
  <c r="F282" i="9"/>
  <c r="F462" i="9"/>
  <c r="F331" i="9"/>
  <c r="F306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V1830" i="1" l="1"/>
  <c r="V1831" i="1" l="1"/>
  <c r="V1832" i="1" l="1"/>
  <c r="V1833" i="1" l="1"/>
  <c r="J546" i="9" l="1"/>
  <c r="L544" i="9"/>
  <c r="D556" i="9"/>
  <c r="A556" i="9" s="1"/>
  <c r="J535" i="9"/>
  <c r="V1834" i="1"/>
  <c r="J544" i="9" s="1"/>
  <c r="E561" i="9"/>
  <c r="L550" i="9" l="1"/>
  <c r="E549" i="9"/>
  <c r="B549" i="9" s="1"/>
  <c r="L555" i="9"/>
  <c r="L553" i="9"/>
  <c r="D534" i="9"/>
  <c r="A534" i="9" s="1"/>
  <c r="E544" i="9"/>
  <c r="B544" i="9" s="1"/>
  <c r="E536" i="9"/>
  <c r="B536" i="9" s="1"/>
  <c r="D542" i="9"/>
  <c r="D543" i="9"/>
  <c r="A543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35" i="9"/>
  <c r="A535" i="9" s="1"/>
  <c r="D537" i="9"/>
  <c r="A537" i="9" s="1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I717" i="9"/>
  <c r="X717" i="9" s="1"/>
  <c r="L669" i="9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F549" i="9" l="1"/>
  <c r="A538" i="9"/>
  <c r="F538" i="9"/>
  <c r="A542" i="9"/>
  <c r="F544" i="9"/>
  <c r="B534" i="9"/>
  <c r="F534" i="9"/>
  <c r="F557" i="9"/>
  <c r="Q717" i="9"/>
  <c r="K717" i="9" s="1"/>
  <c r="M717" i="9"/>
  <c r="N717" i="9"/>
  <c r="W717" i="9"/>
  <c r="F594" i="9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B4" i="1" l="1"/>
  <c r="S144" i="1"/>
  <c r="AB4" i="1" l="1"/>
  <c r="C3" i="7"/>
  <c r="A4" i="7" s="1"/>
  <c r="B57" i="15"/>
  <c r="B5" i="1"/>
  <c r="AB5" i="1" s="1"/>
  <c r="A4" i="1"/>
  <c r="B4" i="7" l="1"/>
  <c r="C4" i="7"/>
  <c r="A5" i="7" s="1"/>
  <c r="B58" i="15"/>
  <c r="A5" i="1"/>
  <c r="B6" i="1"/>
  <c r="AB6" i="1" s="1"/>
  <c r="B5" i="7" l="1"/>
  <c r="C5" i="7"/>
  <c r="A6" i="7" s="1"/>
  <c r="B59" i="15"/>
  <c r="A6" i="1"/>
  <c r="B7" i="1"/>
  <c r="AB7" i="1" s="1"/>
  <c r="B6" i="7" l="1"/>
  <c r="C6" i="7"/>
  <c r="A7" i="7" s="1"/>
  <c r="B60" i="15"/>
  <c r="A7" i="1"/>
  <c r="B8" i="1"/>
  <c r="AB8" i="1" s="1"/>
  <c r="B7" i="7" l="1"/>
  <c r="D7" i="7" s="1"/>
  <c r="C7" i="7"/>
  <c r="A8" i="7" s="1"/>
  <c r="B61" i="15"/>
  <c r="B9" i="1"/>
  <c r="AB9" i="1" s="1"/>
  <c r="A8" i="1"/>
  <c r="B8" i="7" l="1"/>
  <c r="D8" i="7" s="1"/>
  <c r="C8" i="7"/>
  <c r="A9" i="7" s="1"/>
  <c r="B10" i="1"/>
  <c r="AB10" i="1" s="1"/>
  <c r="A9" i="1"/>
  <c r="B9" i="7" l="1"/>
  <c r="D9" i="7" s="1"/>
  <c r="C9" i="7"/>
  <c r="A10" i="7" s="1"/>
  <c r="A10" i="1"/>
  <c r="B10" i="7" l="1"/>
  <c r="D10" i="7" s="1"/>
  <c r="L3" i="9" l="1"/>
  <c r="J3" i="9"/>
  <c r="O3" i="9" l="1"/>
  <c r="B11" i="1" l="1"/>
  <c r="C10" i="7" s="1"/>
  <c r="A11" i="7" s="1"/>
  <c r="B11" i="7" l="1"/>
  <c r="D11" i="7" s="1"/>
  <c r="B12" i="1"/>
  <c r="C11" i="7" s="1"/>
  <c r="A12" i="7" s="1"/>
  <c r="AB11" i="1"/>
  <c r="A11" i="1"/>
  <c r="B12" i="7" l="1"/>
  <c r="D12" i="7" s="1"/>
  <c r="B13" i="1"/>
  <c r="C12" i="7" s="1"/>
  <c r="A13" i="7" s="1"/>
  <c r="AB12" i="1"/>
  <c r="A12" i="1"/>
  <c r="B13" i="7" l="1"/>
  <c r="D13" i="7" s="1"/>
  <c r="B14" i="1"/>
  <c r="C13" i="7" s="1"/>
  <c r="A14" i="7" s="1"/>
  <c r="AB13" i="1"/>
  <c r="A13" i="1"/>
  <c r="B14" i="7" l="1"/>
  <c r="D14" i="7" s="1"/>
  <c r="B15" i="1"/>
  <c r="C14" i="7" s="1"/>
  <c r="A15" i="7" s="1"/>
  <c r="AB14" i="1"/>
  <c r="A14" i="1"/>
  <c r="B15" i="7" l="1"/>
  <c r="D15" i="7" s="1"/>
  <c r="B16" i="1"/>
  <c r="C15" i="7" s="1"/>
  <c r="A16" i="7" s="1"/>
  <c r="AB15" i="1"/>
  <c r="A15" i="1"/>
  <c r="B16" i="7" l="1"/>
  <c r="D16" i="7" s="1"/>
  <c r="B17" i="1"/>
  <c r="C16" i="7" s="1"/>
  <c r="A17" i="7" s="1"/>
  <c r="AB16" i="1"/>
  <c r="A16" i="1"/>
  <c r="B17" i="7" l="1"/>
  <c r="D17" i="7" s="1"/>
  <c r="B18" i="1"/>
  <c r="C17" i="7" s="1"/>
  <c r="A18" i="7" s="1"/>
  <c r="AB17" i="1"/>
  <c r="A17" i="1"/>
  <c r="B18" i="7" l="1"/>
  <c r="D18" i="7" s="1"/>
  <c r="B19" i="1"/>
  <c r="C18" i="7" s="1"/>
  <c r="A19" i="7" s="1"/>
  <c r="AB18" i="1"/>
  <c r="A18" i="1"/>
  <c r="B19" i="7" l="1"/>
  <c r="D19" i="7" s="1"/>
  <c r="B20" i="1"/>
  <c r="C19" i="7" s="1"/>
  <c r="A20" i="7" s="1"/>
  <c r="AB19" i="1"/>
  <c r="A19" i="1"/>
  <c r="B20" i="7" l="1"/>
  <c r="D20" i="7" s="1"/>
  <c r="AB20" i="1"/>
  <c r="A20" i="1"/>
  <c r="B21" i="1" l="1"/>
  <c r="C20" i="7" s="1"/>
  <c r="A21" i="7" s="1"/>
  <c r="B21" i="7" l="1"/>
  <c r="D21" i="7" s="1"/>
  <c r="AB21" i="1"/>
  <c r="A21" i="1"/>
  <c r="B22" i="1" l="1"/>
  <c r="C21" i="7" s="1"/>
  <c r="A22" i="7" s="1"/>
  <c r="B22" i="7" l="1"/>
  <c r="D22" i="7" s="1"/>
  <c r="AB22" i="1"/>
  <c r="A22" i="1"/>
  <c r="B23" i="1" l="1"/>
  <c r="C22" i="7" s="1"/>
  <c r="A23" i="7" s="1"/>
  <c r="B23" i="7" l="1"/>
  <c r="D23" i="7" s="1"/>
  <c r="AB23" i="1"/>
  <c r="A23" i="1"/>
  <c r="S1616" i="1" l="1"/>
  <c r="AC1616" i="1"/>
  <c r="D381" i="9" s="1"/>
  <c r="A381" i="9" l="1"/>
  <c r="F381" i="9"/>
  <c r="D400" i="9"/>
  <c r="A400" i="9" s="1"/>
  <c r="D404" i="9"/>
  <c r="F400" i="9" l="1"/>
  <c r="A404" i="9"/>
  <c r="F404" i="9"/>
  <c r="B24" i="1" l="1"/>
  <c r="C23" i="7" s="1"/>
  <c r="A24" i="7" s="1"/>
  <c r="B24" i="7" l="1"/>
  <c r="D24" i="7" s="1"/>
  <c r="AB24" i="1"/>
  <c r="A24" i="1"/>
  <c r="B25" i="1"/>
  <c r="C24" i="7" s="1"/>
  <c r="A25" i="7" s="1"/>
  <c r="B25" i="7" l="1"/>
  <c r="D25" i="7" s="1"/>
  <c r="AB25" i="1"/>
  <c r="A25" i="1"/>
  <c r="B26" i="1" l="1"/>
  <c r="C25" i="7" s="1"/>
  <c r="A26" i="7" s="1"/>
  <c r="B26" i="7" l="1"/>
  <c r="D26" i="7" s="1"/>
  <c r="AB26" i="1"/>
  <c r="A26" i="1"/>
  <c r="B27" i="1" l="1"/>
  <c r="C26" i="7" s="1"/>
  <c r="A27" i="7" s="1"/>
  <c r="B27" i="7" l="1"/>
  <c r="D27" i="7" s="1"/>
  <c r="AB27" i="1"/>
  <c r="A27" i="1"/>
  <c r="B28" i="1" l="1"/>
  <c r="B29" i="1" l="1"/>
  <c r="C27" i="7"/>
  <c r="A28" i="7" s="1"/>
  <c r="AB28" i="1"/>
  <c r="A28" i="1"/>
  <c r="C28" i="7" l="1"/>
  <c r="A29" i="7" s="1"/>
  <c r="B28" i="7"/>
  <c r="D28" i="7" s="1"/>
  <c r="B30" i="1"/>
  <c r="A29" i="1"/>
  <c r="A4" i="4" s="1"/>
  <c r="B31" i="1" l="1"/>
  <c r="A30" i="1"/>
  <c r="A5" i="4" s="1"/>
  <c r="C29" i="7"/>
  <c r="A30" i="7" s="1"/>
  <c r="B29" i="7"/>
  <c r="D29" i="7" s="1"/>
  <c r="B30" i="7" l="1"/>
  <c r="D30" i="7" s="1"/>
  <c r="C30" i="7"/>
  <c r="A31" i="7" s="1"/>
  <c r="A31" i="1"/>
  <c r="A6" i="4" s="1"/>
  <c r="B32" i="1"/>
  <c r="AB31" i="1"/>
  <c r="A32" i="1" l="1"/>
  <c r="A7" i="4" s="1"/>
  <c r="B33" i="1"/>
  <c r="AB32" i="1"/>
  <c r="B31" i="7"/>
  <c r="D31" i="7" s="1"/>
  <c r="C31" i="7"/>
  <c r="A32" i="7" s="1"/>
  <c r="C32" i="7" l="1"/>
  <c r="A33" i="7" s="1"/>
  <c r="B32" i="7"/>
  <c r="D32" i="7" s="1"/>
  <c r="B34" i="1"/>
  <c r="AB33" i="1"/>
  <c r="I3" i="9" s="1"/>
  <c r="A33" i="1"/>
  <c r="A8" i="4" s="1"/>
  <c r="X3" i="9" l="1"/>
  <c r="Q3" i="9"/>
  <c r="K3" i="9" s="1"/>
  <c r="W3" i="9"/>
  <c r="M3" i="9"/>
  <c r="N3" i="9"/>
  <c r="B35" i="1"/>
  <c r="A34" i="1"/>
  <c r="A9" i="4" s="1"/>
  <c r="AB34" i="1"/>
  <c r="C33" i="7"/>
  <c r="A34" i="7" s="1"/>
  <c r="B33" i="7"/>
  <c r="D33" i="7" s="1"/>
  <c r="A35" i="1" l="1"/>
  <c r="A10" i="4" s="1"/>
  <c r="B36" i="1"/>
  <c r="AB35" i="1"/>
  <c r="C34" i="7"/>
  <c r="A35" i="7" s="1"/>
  <c r="B34" i="7"/>
  <c r="D34" i="7" s="1"/>
  <c r="C35" i="7" l="1"/>
  <c r="A36" i="7" s="1"/>
  <c r="B35" i="7"/>
  <c r="D35" i="7" s="1"/>
  <c r="B37" i="1"/>
  <c r="A36" i="1"/>
  <c r="A11" i="4" s="1"/>
  <c r="AB36" i="1"/>
  <c r="B38" i="1" l="1"/>
  <c r="A37" i="1"/>
  <c r="A12" i="4" s="1"/>
  <c r="AB37" i="1"/>
  <c r="B36" i="7"/>
  <c r="D36" i="7" s="1"/>
  <c r="C36" i="7"/>
  <c r="A37" i="7" s="1"/>
  <c r="B37" i="7" l="1"/>
  <c r="D37" i="7" s="1"/>
  <c r="C37" i="7"/>
  <c r="A38" i="7" s="1"/>
  <c r="A38" i="1"/>
  <c r="A13" i="4" s="1"/>
  <c r="B39" i="1"/>
  <c r="AB38" i="1"/>
  <c r="A39" i="1" l="1"/>
  <c r="A14" i="4" s="1"/>
  <c r="B40" i="1"/>
  <c r="AB39" i="1"/>
  <c r="C38" i="7"/>
  <c r="A39" i="7" s="1"/>
  <c r="B38" i="7"/>
  <c r="D38" i="7" s="1"/>
  <c r="AC1794" i="1"/>
  <c r="D525" i="9" s="1"/>
  <c r="T1794" i="1"/>
  <c r="S1794" i="1"/>
  <c r="C39" i="7" l="1"/>
  <c r="A40" i="7" s="1"/>
  <c r="B39" i="7"/>
  <c r="D39" i="7" s="1"/>
  <c r="A40" i="1"/>
  <c r="A15" i="4" s="1"/>
  <c r="B41" i="1"/>
  <c r="AB40" i="1"/>
  <c r="A525" i="9"/>
  <c r="F525" i="9"/>
  <c r="D550" i="9"/>
  <c r="A550" i="9" s="1"/>
  <c r="D554" i="9"/>
  <c r="AC1795" i="1"/>
  <c r="D526" i="9" s="1"/>
  <c r="T1795" i="1"/>
  <c r="S1795" i="1"/>
  <c r="B42" i="1" l="1"/>
  <c r="A41" i="1"/>
  <c r="A16" i="4" s="1"/>
  <c r="AB41" i="1"/>
  <c r="C40" i="7"/>
  <c r="A41" i="7" s="1"/>
  <c r="B40" i="7"/>
  <c r="D40" i="7" s="1"/>
  <c r="A526" i="9"/>
  <c r="F526" i="9"/>
  <c r="D551" i="9"/>
  <c r="A551" i="9" s="1"/>
  <c r="D555" i="9"/>
  <c r="A554" i="9"/>
  <c r="F551" i="9" l="1"/>
  <c r="C41" i="7"/>
  <c r="A42" i="7" s="1"/>
  <c r="B41" i="7"/>
  <c r="D41" i="7" s="1"/>
  <c r="B43" i="1"/>
  <c r="A42" i="1"/>
  <c r="A17" i="4" s="1"/>
  <c r="AB42" i="1"/>
  <c r="A555" i="9"/>
  <c r="F555" i="9"/>
  <c r="AB43" i="1" l="1"/>
  <c r="B44" i="1"/>
  <c r="A43" i="1"/>
  <c r="A18" i="4" s="1"/>
  <c r="C42" i="7"/>
  <c r="A43" i="7" s="1"/>
  <c r="B42" i="7"/>
  <c r="D42" i="7" s="1"/>
  <c r="AB44" i="1" l="1"/>
  <c r="A44" i="1"/>
  <c r="A19" i="4" s="1"/>
  <c r="B45" i="1"/>
  <c r="C43" i="7"/>
  <c r="A44" i="7" s="1"/>
  <c r="B43" i="7"/>
  <c r="D43" i="7" s="1"/>
  <c r="C44" i="7" l="1"/>
  <c r="A45" i="7" s="1"/>
  <c r="B44" i="7"/>
  <c r="D44" i="7" s="1"/>
  <c r="B46" i="1"/>
  <c r="A45" i="1"/>
  <c r="A20" i="4" s="1"/>
  <c r="AB45" i="1"/>
  <c r="B47" i="1" l="1"/>
  <c r="A46" i="1"/>
  <c r="A21" i="4" s="1"/>
  <c r="AB46" i="1"/>
  <c r="C45" i="7"/>
  <c r="A46" i="7" s="1"/>
  <c r="B45" i="7"/>
  <c r="D45" i="7" s="1"/>
  <c r="B46" i="7" l="1"/>
  <c r="D46" i="7" s="1"/>
  <c r="C46" i="7"/>
  <c r="A47" i="7" s="1"/>
  <c r="B48" i="1"/>
  <c r="A47" i="1"/>
  <c r="A22" i="4" s="1"/>
  <c r="AB47" i="1"/>
  <c r="A48" i="1" l="1"/>
  <c r="A23" i="4" s="1"/>
  <c r="B49" i="1"/>
  <c r="AB48" i="1"/>
  <c r="C47" i="7"/>
  <c r="A48" i="7" s="1"/>
  <c r="B47" i="7"/>
  <c r="D47" i="7" s="1"/>
  <c r="C48" i="7" l="1"/>
  <c r="A49" i="7" s="1"/>
  <c r="B48" i="7"/>
  <c r="D48" i="7" s="1"/>
  <c r="A49" i="1"/>
  <c r="A24" i="4" s="1"/>
  <c r="B50" i="1"/>
  <c r="AB49" i="1"/>
  <c r="B51" i="1" l="1"/>
  <c r="A50" i="1"/>
  <c r="A25" i="4" s="1"/>
  <c r="AB50" i="1"/>
  <c r="C49" i="7"/>
  <c r="A50" i="7" s="1"/>
  <c r="B49" i="7"/>
  <c r="D49" i="7" s="1"/>
  <c r="B50" i="7" l="1"/>
  <c r="D50" i="7" s="1"/>
  <c r="C50" i="7"/>
  <c r="A51" i="7" s="1"/>
  <c r="B52" i="1"/>
  <c r="A51" i="1"/>
  <c r="A26" i="4" s="1"/>
  <c r="AB51" i="1"/>
  <c r="AB52" i="1" l="1"/>
  <c r="A52" i="1"/>
  <c r="A27" i="4" s="1"/>
  <c r="B53" i="1"/>
  <c r="C51" i="7"/>
  <c r="A52" i="7" s="1"/>
  <c r="B51" i="7"/>
  <c r="D51" i="7" s="1"/>
  <c r="B52" i="7" l="1"/>
  <c r="D52" i="7" s="1"/>
  <c r="C52" i="7"/>
  <c r="A53" i="7" s="1"/>
  <c r="AB53" i="1"/>
  <c r="B54" i="1"/>
  <c r="A53" i="1"/>
  <c r="A28" i="4" s="1"/>
  <c r="AB54" i="1" l="1"/>
  <c r="A54" i="1"/>
  <c r="A29" i="4" s="1"/>
  <c r="B55" i="1"/>
  <c r="B53" i="7"/>
  <c r="D53" i="7" s="1"/>
  <c r="C53" i="7"/>
  <c r="A54" i="7" s="1"/>
  <c r="B54" i="7" l="1"/>
  <c r="D54" i="7" s="1"/>
  <c r="C54" i="7"/>
  <c r="A55" i="7" s="1"/>
  <c r="AB55" i="1"/>
  <c r="A55" i="1"/>
  <c r="A30" i="4" s="1"/>
  <c r="B56" i="1"/>
  <c r="AB56" i="1" l="1"/>
  <c r="A56" i="1"/>
  <c r="A31" i="4" s="1"/>
  <c r="B57" i="1"/>
  <c r="C55" i="7"/>
  <c r="A56" i="7" s="1"/>
  <c r="B55" i="7"/>
  <c r="D55" i="7" s="1"/>
  <c r="C56" i="7" l="1"/>
  <c r="A57" i="7" s="1"/>
  <c r="B56" i="7"/>
  <c r="D56" i="7" s="1"/>
  <c r="AB57" i="1"/>
  <c r="A57" i="1"/>
  <c r="A32" i="4" s="1"/>
  <c r="B58" i="1"/>
  <c r="AB58" i="1" l="1"/>
  <c r="B59" i="1"/>
  <c r="A58" i="1"/>
  <c r="A33" i="4" s="1"/>
  <c r="C57" i="7"/>
  <c r="A58" i="7" s="1"/>
  <c r="B57" i="7"/>
  <c r="D57" i="7" s="1"/>
  <c r="B58" i="7" l="1"/>
  <c r="D58" i="7" s="1"/>
  <c r="C58" i="7"/>
  <c r="A59" i="7" s="1"/>
  <c r="AB59" i="1"/>
  <c r="B60" i="1"/>
  <c r="A59" i="1"/>
  <c r="A34" i="4" s="1"/>
  <c r="AB60" i="1" l="1"/>
  <c r="B61" i="1"/>
  <c r="A60" i="1"/>
  <c r="A35" i="4" s="1"/>
  <c r="C59" i="7"/>
  <c r="A60" i="7" s="1"/>
  <c r="B59" i="7"/>
  <c r="D59" i="7" s="1"/>
  <c r="B60" i="7" l="1"/>
  <c r="D60" i="7" s="1"/>
  <c r="C60" i="7"/>
  <c r="A61" i="7" s="1"/>
  <c r="AB61" i="1"/>
  <c r="B62" i="1"/>
  <c r="A61" i="1"/>
  <c r="A36" i="4" s="1"/>
  <c r="AB62" i="1" l="1"/>
  <c r="A62" i="1"/>
  <c r="A37" i="4" s="1"/>
  <c r="B63" i="1"/>
  <c r="B61" i="7"/>
  <c r="D61" i="7" s="1"/>
  <c r="C61" i="7"/>
  <c r="A62" i="7" s="1"/>
  <c r="B62" i="7" l="1"/>
  <c r="D62" i="7" s="1"/>
  <c r="C62" i="7"/>
  <c r="A63" i="7" s="1"/>
  <c r="AB63" i="1"/>
  <c r="B2" i="15" s="1"/>
  <c r="A63" i="1"/>
  <c r="A38" i="4" s="1"/>
  <c r="B64" i="1"/>
  <c r="AB64" i="1" l="1"/>
  <c r="A64" i="1"/>
  <c r="A39" i="4" s="1"/>
  <c r="B65" i="1"/>
  <c r="C63" i="7"/>
  <c r="A64" i="7" s="1"/>
  <c r="B63" i="7"/>
  <c r="D63" i="7" s="1"/>
  <c r="B64" i="7" l="1"/>
  <c r="D64" i="7" s="1"/>
  <c r="C64" i="7"/>
  <c r="A65" i="7" s="1"/>
  <c r="AB65" i="1"/>
  <c r="B3" i="15" s="1"/>
  <c r="B66" i="1"/>
  <c r="A65" i="1"/>
  <c r="A40" i="4" s="1"/>
  <c r="AB66" i="1" l="1"/>
  <c r="B4" i="15" s="1"/>
  <c r="B67" i="1"/>
  <c r="A66" i="1"/>
  <c r="A41" i="4" s="1"/>
  <c r="B65" i="7"/>
  <c r="D65" i="7" s="1"/>
  <c r="C65" i="7"/>
  <c r="A66" i="7" s="1"/>
  <c r="C66" i="7" l="1"/>
  <c r="A67" i="7" s="1"/>
  <c r="B66" i="7"/>
  <c r="D66" i="7" s="1"/>
  <c r="AB67" i="1"/>
  <c r="B5" i="15" s="1"/>
  <c r="B68" i="1"/>
  <c r="A67" i="1"/>
  <c r="A42" i="4" s="1"/>
  <c r="B69" i="1" l="1"/>
  <c r="A68" i="1"/>
  <c r="A43" i="4" s="1"/>
  <c r="AB68" i="1"/>
  <c r="C67" i="7"/>
  <c r="A68" i="7" s="1"/>
  <c r="B67" i="7"/>
  <c r="D67" i="7" s="1"/>
  <c r="C68" i="7" l="1"/>
  <c r="A69" i="7" s="1"/>
  <c r="B68" i="7"/>
  <c r="D68" i="7" s="1"/>
  <c r="AB69" i="1"/>
  <c r="A69" i="1"/>
  <c r="A44" i="4" s="1"/>
  <c r="B70" i="1"/>
  <c r="AB70" i="1" l="1"/>
  <c r="A70" i="1"/>
  <c r="A45" i="4" s="1"/>
  <c r="B71" i="1"/>
  <c r="C69" i="7"/>
  <c r="A70" i="7" s="1"/>
  <c r="B69" i="7"/>
  <c r="D69" i="7" s="1"/>
  <c r="C70" i="7" l="1"/>
  <c r="A71" i="7" s="1"/>
  <c r="B70" i="7"/>
  <c r="D70" i="7" s="1"/>
  <c r="AB71" i="1"/>
  <c r="B6" i="15" s="1"/>
  <c r="A71" i="1"/>
  <c r="A46" i="4" s="1"/>
  <c r="B72" i="1"/>
  <c r="AB72" i="1" l="1"/>
  <c r="B7" i="15" s="1"/>
  <c r="B73" i="1"/>
  <c r="A72" i="1"/>
  <c r="A47" i="4" s="1"/>
  <c r="C71" i="7"/>
  <c r="A72" i="7" s="1"/>
  <c r="B71" i="7"/>
  <c r="D71" i="7" s="1"/>
  <c r="C72" i="7" l="1"/>
  <c r="A73" i="7" s="1"/>
  <c r="B72" i="7"/>
  <c r="D72" i="7" s="1"/>
  <c r="B74" i="1"/>
  <c r="A73" i="1"/>
  <c r="A48" i="4" s="1"/>
  <c r="AB73" i="1"/>
  <c r="A74" i="1" l="1"/>
  <c r="A49" i="4" s="1"/>
  <c r="B75" i="1"/>
  <c r="AB74" i="1"/>
  <c r="B8" i="15" s="1"/>
  <c r="C73" i="7"/>
  <c r="A74" i="7" s="1"/>
  <c r="B73" i="7"/>
  <c r="D73" i="7" s="1"/>
  <c r="B74" i="7" l="1"/>
  <c r="D74" i="7" s="1"/>
  <c r="C74" i="7"/>
  <c r="A75" i="7" s="1"/>
  <c r="A75" i="1"/>
  <c r="A50" i="4" s="1"/>
  <c r="B76" i="1"/>
  <c r="AB75" i="1"/>
  <c r="B77" i="1" l="1"/>
  <c r="A76" i="1"/>
  <c r="A51" i="4" s="1"/>
  <c r="AB76" i="1"/>
  <c r="C75" i="7"/>
  <c r="A76" i="7" s="1"/>
  <c r="B75" i="7"/>
  <c r="D75" i="7" s="1"/>
  <c r="B76" i="7" l="1"/>
  <c r="D76" i="7" s="1"/>
  <c r="C76" i="7"/>
  <c r="A77" i="7" s="1"/>
  <c r="A77" i="1"/>
  <c r="A52" i="4" s="1"/>
  <c r="B78" i="1"/>
  <c r="AB77" i="1"/>
  <c r="B79" i="1" l="1"/>
  <c r="A78" i="1"/>
  <c r="A53" i="4" s="1"/>
  <c r="AB78" i="1"/>
  <c r="B77" i="7"/>
  <c r="D77" i="7" s="1"/>
  <c r="C77" i="7"/>
  <c r="A78" i="7" s="1"/>
  <c r="B78" i="7" l="1"/>
  <c r="D78" i="7" s="1"/>
  <c r="C78" i="7"/>
  <c r="A79" i="7" s="1"/>
  <c r="AB79" i="1"/>
  <c r="B9" i="15" s="1"/>
  <c r="A79" i="1"/>
  <c r="A54" i="4" s="1"/>
  <c r="B80" i="1"/>
  <c r="AB80" i="1" l="1"/>
  <c r="B10" i="15" s="1"/>
  <c r="A80" i="1"/>
  <c r="A55" i="4" s="1"/>
  <c r="B81" i="1"/>
  <c r="B79" i="7"/>
  <c r="D79" i="7" s="1"/>
  <c r="C79" i="7"/>
  <c r="A80" i="7" s="1"/>
  <c r="C80" i="7" l="1"/>
  <c r="A81" i="7" s="1"/>
  <c r="B80" i="7"/>
  <c r="D80" i="7" s="1"/>
  <c r="A81" i="1"/>
  <c r="A56" i="4" s="1"/>
  <c r="B82" i="1"/>
  <c r="AB81" i="1"/>
  <c r="B11" i="15" s="1"/>
  <c r="A82" i="1" l="1"/>
  <c r="A57" i="4" s="1"/>
  <c r="B83" i="1"/>
  <c r="AB82" i="1"/>
  <c r="C81" i="7"/>
  <c r="A82" i="7" s="1"/>
  <c r="B81" i="7"/>
  <c r="D81" i="7" s="1"/>
  <c r="B82" i="7" l="1"/>
  <c r="D82" i="7" s="1"/>
  <c r="C82" i="7"/>
  <c r="A83" i="7" s="1"/>
  <c r="B84" i="1"/>
  <c r="A83" i="1"/>
  <c r="A58" i="4" s="1"/>
  <c r="AB83" i="1"/>
  <c r="A84" i="1" l="1"/>
  <c r="A59" i="4" s="1"/>
  <c r="B85" i="1"/>
  <c r="AB84" i="1"/>
  <c r="B83" i="7"/>
  <c r="D83" i="7" s="1"/>
  <c r="C83" i="7"/>
  <c r="A84" i="7" s="1"/>
  <c r="B84" i="7" l="1"/>
  <c r="D84" i="7" s="1"/>
  <c r="C84" i="7"/>
  <c r="A85" i="7" s="1"/>
  <c r="A85" i="1"/>
  <c r="A60" i="4" s="1"/>
  <c r="B86" i="1"/>
  <c r="AB85" i="1"/>
  <c r="A86" i="1" l="1"/>
  <c r="A61" i="4" s="1"/>
  <c r="B87" i="1"/>
  <c r="AB86" i="1"/>
  <c r="C85" i="7"/>
  <c r="A86" i="7" s="1"/>
  <c r="B85" i="7"/>
  <c r="D85" i="7" s="1"/>
  <c r="C86" i="7" l="1"/>
  <c r="A87" i="7" s="1"/>
  <c r="B86" i="7"/>
  <c r="D86" i="7" s="1"/>
  <c r="AB87" i="1"/>
  <c r="A87" i="1"/>
  <c r="A62" i="4" s="1"/>
  <c r="B88" i="1"/>
  <c r="AB88" i="1" l="1"/>
  <c r="B12" i="15" s="1"/>
  <c r="B89" i="1"/>
  <c r="A88" i="1"/>
  <c r="A63" i="4" s="1"/>
  <c r="C87" i="7"/>
  <c r="A88" i="7" s="1"/>
  <c r="B87" i="7"/>
  <c r="D87" i="7" s="1"/>
  <c r="C88" i="7" l="1"/>
  <c r="A89" i="7" s="1"/>
  <c r="B88" i="7"/>
  <c r="D88" i="7" s="1"/>
  <c r="AB89" i="1"/>
  <c r="B13" i="15" s="1"/>
  <c r="A89" i="1"/>
  <c r="A64" i="4" s="1"/>
  <c r="B90" i="1"/>
  <c r="AB90" i="1" l="1"/>
  <c r="B14" i="15" s="1"/>
  <c r="B91" i="1"/>
  <c r="A90" i="1"/>
  <c r="A65" i="4" s="1"/>
  <c r="C89" i="7"/>
  <c r="A90" i="7" s="1"/>
  <c r="B89" i="7"/>
  <c r="D89" i="7" s="1"/>
  <c r="C90" i="7" l="1"/>
  <c r="A91" i="7" s="1"/>
  <c r="B90" i="7"/>
  <c r="D90" i="7" s="1"/>
  <c r="AB91" i="1"/>
  <c r="B15" i="15" s="1"/>
  <c r="B92" i="1"/>
  <c r="A91" i="1"/>
  <c r="A66" i="4" s="1"/>
  <c r="AB92" i="1" l="1"/>
  <c r="B16" i="15" s="1"/>
  <c r="A92" i="1"/>
  <c r="A67" i="4" s="1"/>
  <c r="B93" i="1"/>
  <c r="C91" i="7"/>
  <c r="A92" i="7" s="1"/>
  <c r="B91" i="7"/>
  <c r="D91" i="7" s="1"/>
  <c r="B92" i="7" l="1"/>
  <c r="D92" i="7" s="1"/>
  <c r="C92" i="7"/>
  <c r="A93" i="7" s="1"/>
  <c r="AB93" i="1"/>
  <c r="B17" i="15" s="1"/>
  <c r="B94" i="1"/>
  <c r="A93" i="1"/>
  <c r="A68" i="4" s="1"/>
  <c r="AB94" i="1" l="1"/>
  <c r="B18" i="15" s="1"/>
  <c r="B95" i="1"/>
  <c r="A94" i="1"/>
  <c r="A69" i="4" s="1"/>
  <c r="C93" i="7"/>
  <c r="A94" i="7" s="1"/>
  <c r="B93" i="7"/>
  <c r="D93" i="7" s="1"/>
  <c r="C94" i="7" l="1"/>
  <c r="A95" i="7" s="1"/>
  <c r="B94" i="7"/>
  <c r="D94" i="7" s="1"/>
  <c r="AB95" i="1"/>
  <c r="B19" i="15" s="1"/>
  <c r="A95" i="1"/>
  <c r="A70" i="4" s="1"/>
  <c r="B96" i="1"/>
  <c r="AB96" i="1" l="1"/>
  <c r="B97" i="1"/>
  <c r="A96" i="1"/>
  <c r="A71" i="4" s="1"/>
  <c r="B95" i="7"/>
  <c r="D95" i="7" s="1"/>
  <c r="C95" i="7"/>
  <c r="A96" i="7" s="1"/>
  <c r="B96" i="7" l="1"/>
  <c r="D96" i="7" s="1"/>
  <c r="C96" i="7"/>
  <c r="A97" i="7" s="1"/>
  <c r="AB97" i="1"/>
  <c r="B20" i="15" s="1"/>
  <c r="A97" i="1"/>
  <c r="A72" i="4" s="1"/>
  <c r="B98" i="1"/>
  <c r="AB98" i="1" l="1"/>
  <c r="B21" i="15" s="1"/>
  <c r="A98" i="1"/>
  <c r="A73" i="4" s="1"/>
  <c r="B99" i="1"/>
  <c r="B97" i="7"/>
  <c r="D97" i="7" s="1"/>
  <c r="C97" i="7"/>
  <c r="A98" i="7" s="1"/>
  <c r="C98" i="7" l="1"/>
  <c r="A99" i="7" s="1"/>
  <c r="B98" i="7"/>
  <c r="D98" i="7" s="1"/>
  <c r="AB99" i="1"/>
  <c r="B22" i="15" s="1"/>
  <c r="A99" i="1"/>
  <c r="A74" i="4" s="1"/>
  <c r="B100" i="1"/>
  <c r="AB100" i="1" l="1"/>
  <c r="A100" i="1"/>
  <c r="A75" i="4" s="1"/>
  <c r="B101" i="1"/>
  <c r="B99" i="7"/>
  <c r="D99" i="7" s="1"/>
  <c r="C99" i="7"/>
  <c r="A100" i="7" s="1"/>
  <c r="C100" i="7" l="1"/>
  <c r="A101" i="7" s="1"/>
  <c r="B100" i="7"/>
  <c r="D100" i="7" s="1"/>
  <c r="AB101" i="1"/>
  <c r="B23" i="15" s="1"/>
  <c r="B102" i="1"/>
  <c r="A101" i="1"/>
  <c r="A76" i="4" s="1"/>
  <c r="AB102" i="1" l="1"/>
  <c r="B24" i="15" s="1"/>
  <c r="B103" i="1"/>
  <c r="A102" i="1"/>
  <c r="A77" i="4" s="1"/>
  <c r="B101" i="7"/>
  <c r="D101" i="7" s="1"/>
  <c r="C101" i="7"/>
  <c r="A102" i="7" s="1"/>
  <c r="B102" i="7" l="1"/>
  <c r="D102" i="7" s="1"/>
  <c r="C102" i="7"/>
  <c r="A103" i="7" s="1"/>
  <c r="AB103" i="1"/>
  <c r="B25" i="15" s="1"/>
  <c r="B104" i="1"/>
  <c r="A103" i="1"/>
  <c r="A78" i="4" s="1"/>
  <c r="AB104" i="1" l="1"/>
  <c r="B26" i="15" s="1"/>
  <c r="A104" i="1"/>
  <c r="A79" i="4" s="1"/>
  <c r="B105" i="1"/>
  <c r="C103" i="7"/>
  <c r="A104" i="7" s="1"/>
  <c r="B103" i="7"/>
  <c r="D103" i="7" s="1"/>
  <c r="C104" i="7" l="1"/>
  <c r="A105" i="7" s="1"/>
  <c r="B104" i="7"/>
  <c r="D104" i="7" s="1"/>
  <c r="AB105" i="1"/>
  <c r="B27" i="15" s="1"/>
  <c r="A105" i="1"/>
  <c r="A80" i="4" s="1"/>
  <c r="B106" i="1"/>
  <c r="AB106" i="1" l="1"/>
  <c r="B28" i="15" s="1"/>
  <c r="A106" i="1"/>
  <c r="A81" i="4" s="1"/>
  <c r="B107" i="1"/>
  <c r="C105" i="7"/>
  <c r="A106" i="7" s="1"/>
  <c r="B105" i="7"/>
  <c r="D105" i="7" s="1"/>
  <c r="C106" i="7" l="1"/>
  <c r="A107" i="7" s="1"/>
  <c r="B106" i="7"/>
  <c r="D106" i="7" s="1"/>
  <c r="A107" i="1"/>
  <c r="A82" i="4" s="1"/>
  <c r="B108" i="1"/>
  <c r="AB107" i="1"/>
  <c r="AB108" i="1" l="1"/>
  <c r="B29" i="15" s="1"/>
  <c r="B109" i="1"/>
  <c r="A108" i="1"/>
  <c r="A83" i="4" s="1"/>
  <c r="B107" i="7"/>
  <c r="D107" i="7" s="1"/>
  <c r="C107" i="7"/>
  <c r="A108" i="7" s="1"/>
  <c r="B108" i="7" l="1"/>
  <c r="D108" i="7" s="1"/>
  <c r="C108" i="7"/>
  <c r="A109" i="7" s="1"/>
  <c r="AB109" i="1"/>
  <c r="B30" i="15" s="1"/>
  <c r="A109" i="1"/>
  <c r="A84" i="4" s="1"/>
  <c r="B110" i="1"/>
  <c r="AB110" i="1" l="1"/>
  <c r="B31" i="15" s="1"/>
  <c r="A110" i="1"/>
  <c r="A85" i="4" s="1"/>
  <c r="B111" i="1"/>
  <c r="B109" i="7"/>
  <c r="D109" i="7" s="1"/>
  <c r="C109" i="7"/>
  <c r="A110" i="7" s="1"/>
  <c r="C110" i="7" l="1"/>
  <c r="A111" i="7" s="1"/>
  <c r="B110" i="7"/>
  <c r="D110" i="7" s="1"/>
  <c r="AB111" i="1"/>
  <c r="B32" i="15" s="1"/>
  <c r="B112" i="1"/>
  <c r="A111" i="1"/>
  <c r="A86" i="4" s="1"/>
  <c r="AB112" i="1" l="1"/>
  <c r="B33" i="15" s="1"/>
  <c r="A112" i="1"/>
  <c r="A87" i="4" s="1"/>
  <c r="B113" i="1"/>
  <c r="B111" i="7"/>
  <c r="D111" i="7" s="1"/>
  <c r="C111" i="7"/>
  <c r="A112" i="7" s="1"/>
  <c r="B112" i="7" l="1"/>
  <c r="D112" i="7" s="1"/>
  <c r="C112" i="7"/>
  <c r="A113" i="7" s="1"/>
  <c r="AB113" i="1"/>
  <c r="B34" i="15" s="1"/>
  <c r="A113" i="1"/>
  <c r="A88" i="4" s="1"/>
  <c r="B114" i="1"/>
  <c r="AB114" i="1" l="1"/>
  <c r="B35" i="15" s="1"/>
  <c r="B115" i="1"/>
  <c r="A114" i="1"/>
  <c r="A89" i="4" s="1"/>
  <c r="C113" i="7"/>
  <c r="A114" i="7" s="1"/>
  <c r="B113" i="7"/>
  <c r="D113" i="7" s="1"/>
  <c r="C114" i="7" l="1"/>
  <c r="A115" i="7" s="1"/>
  <c r="B114" i="7"/>
  <c r="D114" i="7" s="1"/>
  <c r="AB115" i="1"/>
  <c r="B36" i="15" s="1"/>
  <c r="B116" i="1"/>
  <c r="A115" i="1"/>
  <c r="A90" i="4" s="1"/>
  <c r="AB116" i="1" l="1"/>
  <c r="B37" i="15" s="1"/>
  <c r="B117" i="1"/>
  <c r="A116" i="1"/>
  <c r="A91" i="4" s="1"/>
  <c r="B115" i="7"/>
  <c r="D115" i="7" s="1"/>
  <c r="C115" i="7"/>
  <c r="A116" i="7" s="1"/>
  <c r="C116" i="7" l="1"/>
  <c r="A117" i="7" s="1"/>
  <c r="B116" i="7"/>
  <c r="D116" i="7" s="1"/>
  <c r="AB117" i="1"/>
  <c r="A117" i="1"/>
  <c r="A92" i="4" s="1"/>
  <c r="B118" i="1"/>
  <c r="AB118" i="1" l="1"/>
  <c r="A118" i="1"/>
  <c r="A93" i="4" s="1"/>
  <c r="B119" i="1"/>
  <c r="I67" i="9"/>
  <c r="B141" i="15"/>
  <c r="C117" i="7"/>
  <c r="A118" i="7" s="1"/>
  <c r="B117" i="7"/>
  <c r="D117" i="7" s="1"/>
  <c r="C118" i="7" l="1"/>
  <c r="A119" i="7" s="1"/>
  <c r="B118" i="7"/>
  <c r="D118" i="7" s="1"/>
  <c r="Q67" i="9"/>
  <c r="K67" i="9" s="1"/>
  <c r="M67" i="9"/>
  <c r="AB119" i="1"/>
  <c r="B120" i="1"/>
  <c r="A119" i="1"/>
  <c r="A94" i="4" s="1"/>
  <c r="B142" i="15"/>
  <c r="I68" i="9"/>
  <c r="M68" i="9" l="1"/>
  <c r="Q68" i="9"/>
  <c r="K68" i="9" s="1"/>
  <c r="AB120" i="1"/>
  <c r="B121" i="1"/>
  <c r="A120" i="1"/>
  <c r="I69" i="9"/>
  <c r="B38" i="15"/>
  <c r="B119" i="7"/>
  <c r="D119" i="7" s="1"/>
  <c r="C119" i="7"/>
  <c r="A120" i="7" s="1"/>
  <c r="B120" i="7" l="1"/>
  <c r="D120" i="7" s="1"/>
  <c r="C120" i="7"/>
  <c r="A121" i="7" s="1"/>
  <c r="B122" i="1"/>
  <c r="A121" i="1"/>
  <c r="AB121" i="1"/>
  <c r="A95" i="4"/>
  <c r="A120" i="4"/>
  <c r="I70" i="9"/>
  <c r="B39" i="15"/>
  <c r="M69" i="9"/>
  <c r="Q69" i="9"/>
  <c r="K69" i="9" s="1"/>
  <c r="M70" i="9" l="1"/>
  <c r="Q70" i="9"/>
  <c r="K70" i="9" s="1"/>
  <c r="I71" i="9"/>
  <c r="B40" i="15"/>
  <c r="A96" i="4"/>
  <c r="A121" i="4"/>
  <c r="A122" i="1"/>
  <c r="B123" i="1"/>
  <c r="AB122" i="1"/>
  <c r="B121" i="7"/>
  <c r="D121" i="7" s="1"/>
  <c r="C121" i="7"/>
  <c r="A122" i="7" s="1"/>
  <c r="Q71" i="9" l="1"/>
  <c r="K71" i="9" s="1"/>
  <c r="M71" i="9"/>
  <c r="I72" i="9"/>
  <c r="B41" i="15"/>
  <c r="A97" i="4"/>
  <c r="A122" i="4"/>
  <c r="AB123" i="1"/>
  <c r="A123" i="1"/>
  <c r="B124" i="1"/>
  <c r="C122" i="7"/>
  <c r="A123" i="7" s="1"/>
  <c r="B122" i="7"/>
  <c r="D122" i="7" s="1"/>
  <c r="C123" i="7" l="1"/>
  <c r="A124" i="7" s="1"/>
  <c r="B123" i="7"/>
  <c r="D123" i="7" s="1"/>
  <c r="Q72" i="9"/>
  <c r="K72" i="9" s="1"/>
  <c r="M72" i="9"/>
  <c r="AB124" i="1"/>
  <c r="B125" i="1"/>
  <c r="A124" i="1"/>
  <c r="A98" i="4"/>
  <c r="A123" i="4"/>
  <c r="I73" i="9"/>
  <c r="B42" i="15"/>
  <c r="Q73" i="9" l="1"/>
  <c r="K73" i="9" s="1"/>
  <c r="M73" i="9"/>
  <c r="AB125" i="1"/>
  <c r="B126" i="1"/>
  <c r="A125" i="1"/>
  <c r="A99" i="4"/>
  <c r="A124" i="4"/>
  <c r="I74" i="9"/>
  <c r="B43" i="15"/>
  <c r="B124" i="7"/>
  <c r="D124" i="7" s="1"/>
  <c r="C124" i="7"/>
  <c r="A125" i="7" s="1"/>
  <c r="M74" i="9" l="1"/>
  <c r="Q74" i="9"/>
  <c r="K74" i="9" s="1"/>
  <c r="AB126" i="1"/>
  <c r="A126" i="1"/>
  <c r="B127" i="1"/>
  <c r="A100" i="4"/>
  <c r="A125" i="4"/>
  <c r="B167" i="15"/>
  <c r="I75" i="9"/>
  <c r="B44" i="15"/>
  <c r="B125" i="7"/>
  <c r="D125" i="7" s="1"/>
  <c r="C125" i="7"/>
  <c r="A126" i="7" s="1"/>
  <c r="C126" i="7" l="1"/>
  <c r="A127" i="7" s="1"/>
  <c r="B126" i="7"/>
  <c r="D126" i="7" s="1"/>
  <c r="AB127" i="1"/>
  <c r="A127" i="1"/>
  <c r="A102" i="4" s="1"/>
  <c r="B128" i="1"/>
  <c r="M75" i="9"/>
  <c r="Q75" i="9"/>
  <c r="K75" i="9" s="1"/>
  <c r="A101" i="4"/>
  <c r="A126" i="4"/>
  <c r="I76" i="9"/>
  <c r="B168" i="15"/>
  <c r="B45" i="15"/>
  <c r="Q76" i="9" l="1"/>
  <c r="K76" i="9" s="1"/>
  <c r="M76" i="9"/>
  <c r="AB128" i="1"/>
  <c r="A128" i="1"/>
  <c r="A103" i="4" s="1"/>
  <c r="B129" i="1"/>
  <c r="I77" i="9"/>
  <c r="B46" i="15"/>
  <c r="C127" i="7"/>
  <c r="A128" i="7" s="1"/>
  <c r="B127" i="7"/>
  <c r="D127" i="7" s="1"/>
  <c r="C128" i="7" l="1"/>
  <c r="A129" i="7" s="1"/>
  <c r="B128" i="7"/>
  <c r="D128" i="7" s="1"/>
  <c r="Q77" i="9"/>
  <c r="K77" i="9" s="1"/>
  <c r="M77" i="9"/>
  <c r="AB129" i="1"/>
  <c r="A129" i="1"/>
  <c r="A104" i="4" s="1"/>
  <c r="B130" i="1"/>
  <c r="I78" i="9"/>
  <c r="B169" i="15"/>
  <c r="B47" i="15"/>
  <c r="Q78" i="9" l="1"/>
  <c r="K78" i="9" s="1"/>
  <c r="M78" i="9"/>
  <c r="AB130" i="1"/>
  <c r="A130" i="1"/>
  <c r="A105" i="4" s="1"/>
  <c r="B131" i="1"/>
  <c r="I79" i="9"/>
  <c r="B170" i="15"/>
  <c r="B48" i="15"/>
  <c r="C129" i="7"/>
  <c r="A130" i="7" s="1"/>
  <c r="B129" i="7"/>
  <c r="D129" i="7" s="1"/>
  <c r="C130" i="7" l="1"/>
  <c r="A131" i="7" s="1"/>
  <c r="B130" i="7"/>
  <c r="D130" i="7" s="1"/>
  <c r="B132" i="1"/>
  <c r="A131" i="1"/>
  <c r="A106" i="4" s="1"/>
  <c r="AB131" i="1"/>
  <c r="Q79" i="9"/>
  <c r="K79" i="9" s="1"/>
  <c r="M79" i="9"/>
  <c r="I80" i="9"/>
  <c r="B49" i="15"/>
  <c r="Q80" i="9" l="1"/>
  <c r="K80" i="9" s="1"/>
  <c r="M80" i="9"/>
  <c r="I81" i="9"/>
  <c r="B50" i="15"/>
  <c r="AB132" i="1"/>
  <c r="A132" i="1"/>
  <c r="A107" i="4" s="1"/>
  <c r="B133" i="1"/>
  <c r="C131" i="7"/>
  <c r="A132" i="7" s="1"/>
  <c r="B131" i="7"/>
  <c r="D131" i="7" s="1"/>
  <c r="B132" i="7" l="1"/>
  <c r="D132" i="7" s="1"/>
  <c r="C132" i="7"/>
  <c r="A133" i="7" s="1"/>
  <c r="I82" i="9"/>
  <c r="B51" i="15"/>
  <c r="M81" i="9"/>
  <c r="Q81" i="9"/>
  <c r="K81" i="9" s="1"/>
  <c r="AB133" i="1"/>
  <c r="B134" i="1"/>
  <c r="A133" i="1"/>
  <c r="A108" i="4" s="1"/>
  <c r="I83" i="9" l="1"/>
  <c r="B52" i="15"/>
  <c r="B74" i="15"/>
  <c r="AB134" i="1"/>
  <c r="A134" i="1"/>
  <c r="A109" i="4" s="1"/>
  <c r="B135" i="1"/>
  <c r="Q82" i="9"/>
  <c r="K82" i="9" s="1"/>
  <c r="M82" i="9"/>
  <c r="B133" i="7"/>
  <c r="D133" i="7" s="1"/>
  <c r="C133" i="7"/>
  <c r="A134" i="7" s="1"/>
  <c r="B134" i="7" l="1"/>
  <c r="D134" i="7" s="1"/>
  <c r="C134" i="7"/>
  <c r="A135" i="7" s="1"/>
  <c r="AB135" i="1"/>
  <c r="A135" i="1"/>
  <c r="A110" i="4" s="1"/>
  <c r="B136" i="1"/>
  <c r="I84" i="9"/>
  <c r="B53" i="15"/>
  <c r="B75" i="15"/>
  <c r="Q83" i="9"/>
  <c r="K83" i="9" s="1"/>
  <c r="M83" i="9"/>
  <c r="AB136" i="1" l="1"/>
  <c r="I86" i="9" s="1"/>
  <c r="A136" i="1"/>
  <c r="A111" i="4" s="1"/>
  <c r="B137" i="1"/>
  <c r="M84" i="9"/>
  <c r="Q84" i="9"/>
  <c r="K84" i="9" s="1"/>
  <c r="I85" i="9"/>
  <c r="B54" i="15"/>
  <c r="C135" i="7"/>
  <c r="A136" i="7" s="1"/>
  <c r="B135" i="7"/>
  <c r="D135" i="7" s="1"/>
  <c r="C136" i="7" l="1"/>
  <c r="A137" i="7" s="1"/>
  <c r="B136" i="7"/>
  <c r="D136" i="7" s="1"/>
  <c r="AB137" i="1"/>
  <c r="B138" i="1"/>
  <c r="A137" i="1"/>
  <c r="A112" i="4" s="1"/>
  <c r="M85" i="9"/>
  <c r="Q85" i="9"/>
  <c r="K85" i="9" s="1"/>
  <c r="Q86" i="9"/>
  <c r="K86" i="9" s="1"/>
  <c r="M86" i="9"/>
  <c r="AB138" i="1" l="1"/>
  <c r="B139" i="1"/>
  <c r="A138" i="1"/>
  <c r="A113" i="4" s="1"/>
  <c r="I87" i="9"/>
  <c r="B55" i="15"/>
  <c r="C137" i="7"/>
  <c r="A138" i="7" s="1"/>
  <c r="B137" i="7"/>
  <c r="D137" i="7" s="1"/>
  <c r="B138" i="7" l="1"/>
  <c r="D138" i="7" s="1"/>
  <c r="C138" i="7"/>
  <c r="A139" i="7" s="1"/>
  <c r="Q87" i="9"/>
  <c r="K87" i="9" s="1"/>
  <c r="M87" i="9"/>
  <c r="AB139" i="1"/>
  <c r="B140" i="1"/>
  <c r="A139" i="1"/>
  <c r="A114" i="4" s="1"/>
  <c r="B143" i="15"/>
  <c r="I88" i="9"/>
  <c r="A140" i="1" l="1"/>
  <c r="A115" i="4" s="1"/>
  <c r="B141" i="1"/>
  <c r="AB140" i="1"/>
  <c r="I90" i="9" s="1"/>
  <c r="B56" i="15"/>
  <c r="I89" i="9"/>
  <c r="M88" i="9"/>
  <c r="Q88" i="9"/>
  <c r="K88" i="9" s="1"/>
  <c r="C139" i="7"/>
  <c r="A140" i="7" s="1"/>
  <c r="B139" i="7"/>
  <c r="D139" i="7" s="1"/>
  <c r="C140" i="7" l="1"/>
  <c r="A141" i="7" s="1"/>
  <c r="B140" i="7"/>
  <c r="D140" i="7" s="1"/>
  <c r="M89" i="9"/>
  <c r="X89" i="9"/>
  <c r="W89" i="9"/>
  <c r="Q89" i="9"/>
  <c r="K89" i="9" s="1"/>
  <c r="W90" i="9"/>
  <c r="M90" i="9"/>
  <c r="X90" i="9"/>
  <c r="Q90" i="9"/>
  <c r="K90" i="9" s="1"/>
  <c r="A141" i="1"/>
  <c r="A116" i="4" s="1"/>
  <c r="B142" i="1"/>
  <c r="AB141" i="1"/>
  <c r="I91" i="9" s="1"/>
  <c r="A142" i="1" l="1"/>
  <c r="A117" i="4" s="1"/>
  <c r="B143" i="1"/>
  <c r="AB142" i="1"/>
  <c r="I92" i="9" s="1"/>
  <c r="M91" i="9"/>
  <c r="Q91" i="9"/>
  <c r="K91" i="9" s="1"/>
  <c r="W91" i="9"/>
  <c r="X91" i="9"/>
  <c r="C141" i="7"/>
  <c r="A142" i="7" s="1"/>
  <c r="B141" i="7"/>
  <c r="D141" i="7" s="1"/>
  <c r="B142" i="7" l="1"/>
  <c r="D142" i="7" s="1"/>
  <c r="C142" i="7"/>
  <c r="A143" i="7" s="1"/>
  <c r="W92" i="9"/>
  <c r="Q92" i="9"/>
  <c r="K92" i="9" s="1"/>
  <c r="X92" i="9"/>
  <c r="M92" i="9"/>
  <c r="AB143" i="1"/>
  <c r="I93" i="9" s="1"/>
  <c r="B144" i="1"/>
  <c r="A143" i="1"/>
  <c r="A118" i="4" s="1"/>
  <c r="A144" i="1" l="1"/>
  <c r="A119" i="4" s="1"/>
  <c r="AB144" i="1"/>
  <c r="B145" i="1"/>
  <c r="M93" i="9"/>
  <c r="Q93" i="9"/>
  <c r="K93" i="9" s="1"/>
  <c r="W93" i="9"/>
  <c r="X93" i="9"/>
  <c r="C143" i="7"/>
  <c r="A144" i="7" s="1"/>
  <c r="B143" i="7"/>
  <c r="D143" i="7" s="1"/>
  <c r="C144" i="7" l="1"/>
  <c r="A145" i="7" s="1"/>
  <c r="B144" i="7"/>
  <c r="D144" i="7" s="1"/>
  <c r="AB145" i="1"/>
  <c r="B146" i="1"/>
  <c r="A145" i="1"/>
  <c r="A127" i="4" s="1"/>
  <c r="AB146" i="1" l="1"/>
  <c r="I95" i="9" s="1"/>
  <c r="A146" i="1"/>
  <c r="A128" i="4" s="1"/>
  <c r="B147" i="1"/>
  <c r="I94" i="9"/>
  <c r="B144" i="15"/>
  <c r="B145" i="7"/>
  <c r="D145" i="7" s="1"/>
  <c r="C145" i="7"/>
  <c r="A146" i="7" s="1"/>
  <c r="W94" i="9" l="1"/>
  <c r="Q94" i="9"/>
  <c r="K94" i="9" s="1"/>
  <c r="X94" i="9"/>
  <c r="M94" i="9"/>
  <c r="C146" i="7"/>
  <c r="A147" i="7" s="1"/>
  <c r="B146" i="7"/>
  <c r="D146" i="7" s="1"/>
  <c r="AB147" i="1"/>
  <c r="I96" i="9" s="1"/>
  <c r="A147" i="1"/>
  <c r="A129" i="4" s="1"/>
  <c r="B148" i="1"/>
  <c r="W95" i="9"/>
  <c r="Q95" i="9"/>
  <c r="K95" i="9" s="1"/>
  <c r="X95" i="9"/>
  <c r="M95" i="9"/>
  <c r="AB148" i="1" l="1"/>
  <c r="I97" i="9" s="1"/>
  <c r="A148" i="1"/>
  <c r="A130" i="4" s="1"/>
  <c r="B149" i="1"/>
  <c r="X96" i="9"/>
  <c r="W96" i="9"/>
  <c r="M96" i="9"/>
  <c r="Q96" i="9"/>
  <c r="K96" i="9" s="1"/>
  <c r="B147" i="7"/>
  <c r="D147" i="7" s="1"/>
  <c r="C147" i="7"/>
  <c r="A148" i="7" s="1"/>
  <c r="C148" i="7" l="1"/>
  <c r="A149" i="7" s="1"/>
  <c r="B148" i="7"/>
  <c r="D148" i="7" s="1"/>
  <c r="AB149" i="1"/>
  <c r="I98" i="9" s="1"/>
  <c r="A149" i="1"/>
  <c r="A131" i="4" s="1"/>
  <c r="B150" i="1"/>
  <c r="X97" i="9"/>
  <c r="W97" i="9"/>
  <c r="M97" i="9"/>
  <c r="Q97" i="9"/>
  <c r="K97" i="9" s="1"/>
  <c r="B151" i="1" l="1"/>
  <c r="A150" i="1"/>
  <c r="A132" i="4" s="1"/>
  <c r="AB150" i="1"/>
  <c r="I99" i="9" s="1"/>
  <c r="Q98" i="9"/>
  <c r="K98" i="9" s="1"/>
  <c r="X98" i="9"/>
  <c r="M98" i="9"/>
  <c r="W98" i="9"/>
  <c r="C149" i="7"/>
  <c r="A150" i="7" s="1"/>
  <c r="B149" i="7"/>
  <c r="D149" i="7" s="1"/>
  <c r="B150" i="7" l="1"/>
  <c r="D150" i="7" s="1"/>
  <c r="C150" i="7"/>
  <c r="A151" i="7" s="1"/>
  <c r="Q99" i="9"/>
  <c r="K99" i="9" s="1"/>
  <c r="M99" i="9"/>
  <c r="W99" i="9"/>
  <c r="X99" i="9"/>
  <c r="A151" i="1"/>
  <c r="A133" i="4" s="1"/>
  <c r="B152" i="1"/>
  <c r="AB151" i="1"/>
  <c r="A152" i="1" l="1"/>
  <c r="A134" i="4" s="1"/>
  <c r="B153" i="1"/>
  <c r="AB152" i="1"/>
  <c r="C151" i="7"/>
  <c r="A152" i="7" s="1"/>
  <c r="B151" i="7"/>
  <c r="D151" i="7" s="1"/>
  <c r="B152" i="7" l="1"/>
  <c r="D152" i="7" s="1"/>
  <c r="C152" i="7"/>
  <c r="A153" i="7" s="1"/>
  <c r="A153" i="1"/>
  <c r="A135" i="4" s="1"/>
  <c r="B154" i="1"/>
  <c r="AB153" i="1"/>
  <c r="B155" i="1" l="1"/>
  <c r="A154" i="1"/>
  <c r="A136" i="4" s="1"/>
  <c r="AB154" i="1"/>
  <c r="C153" i="7"/>
  <c r="A154" i="7" s="1"/>
  <c r="B153" i="7"/>
  <c r="D153" i="7" s="1"/>
  <c r="C154" i="7" l="1"/>
  <c r="A155" i="7" s="1"/>
  <c r="B154" i="7"/>
  <c r="D154" i="7" s="1"/>
  <c r="AB155" i="1"/>
  <c r="B156" i="1"/>
  <c r="A155" i="1"/>
  <c r="A137" i="4" s="1"/>
  <c r="AB156" i="1" l="1"/>
  <c r="B157" i="1"/>
  <c r="A156" i="1"/>
  <c r="A138" i="4" s="1"/>
  <c r="C155" i="7"/>
  <c r="A156" i="7" s="1"/>
  <c r="B155" i="7"/>
  <c r="D155" i="7" s="1"/>
  <c r="B156" i="7" l="1"/>
  <c r="D156" i="7" s="1"/>
  <c r="C156" i="7"/>
  <c r="A157" i="7" s="1"/>
  <c r="AB157" i="1"/>
  <c r="A157" i="1"/>
  <c r="A139" i="4" s="1"/>
  <c r="B158" i="1"/>
  <c r="AB158" i="1" l="1"/>
  <c r="A158" i="1"/>
  <c r="A140" i="4" s="1"/>
  <c r="B159" i="1"/>
  <c r="C157" i="7"/>
  <c r="A158" i="7" s="1"/>
  <c r="B157" i="7"/>
  <c r="D157" i="7" s="1"/>
  <c r="C158" i="7" l="1"/>
  <c r="A159" i="7" s="1"/>
  <c r="B158" i="7"/>
  <c r="D158" i="7" s="1"/>
  <c r="AB159" i="1"/>
  <c r="B160" i="1"/>
  <c r="A159" i="1"/>
  <c r="A141" i="4" s="1"/>
  <c r="AB160" i="1" l="1"/>
  <c r="A160" i="1"/>
  <c r="A142" i="4" s="1"/>
  <c r="B161" i="1"/>
  <c r="I100" i="9"/>
  <c r="B65" i="15"/>
  <c r="B159" i="7"/>
  <c r="D159" i="7" s="1"/>
  <c r="C159" i="7"/>
  <c r="A160" i="7" s="1"/>
  <c r="W100" i="9" l="1"/>
  <c r="Q100" i="9"/>
  <c r="K100" i="9" s="1"/>
  <c r="M100" i="9"/>
  <c r="X100" i="9"/>
  <c r="B160" i="7"/>
  <c r="D160" i="7" s="1"/>
  <c r="C160" i="7"/>
  <c r="A161" i="7" s="1"/>
  <c r="AB161" i="1"/>
  <c r="A161" i="1"/>
  <c r="A143" i="4" s="1"/>
  <c r="B162" i="1"/>
  <c r="AB162" i="1" l="1"/>
  <c r="I101" i="9" s="1"/>
  <c r="B163" i="1"/>
  <c r="A162" i="1"/>
  <c r="A144" i="4" s="1"/>
  <c r="C161" i="7"/>
  <c r="A162" i="7" s="1"/>
  <c r="B161" i="7"/>
  <c r="D161" i="7" s="1"/>
  <c r="C162" i="7" l="1"/>
  <c r="A163" i="7" s="1"/>
  <c r="B162" i="7"/>
  <c r="D162" i="7" s="1"/>
  <c r="AB163" i="1"/>
  <c r="A163" i="1"/>
  <c r="A145" i="4" s="1"/>
  <c r="B164" i="1"/>
  <c r="W101" i="9"/>
  <c r="M101" i="9"/>
  <c r="Q101" i="9"/>
  <c r="K101" i="9" s="1"/>
  <c r="X101" i="9"/>
  <c r="AB164" i="1" l="1"/>
  <c r="A164" i="1"/>
  <c r="A146" i="4" s="1"/>
  <c r="B165" i="1"/>
  <c r="C163" i="7"/>
  <c r="A164" i="7" s="1"/>
  <c r="B163" i="7"/>
  <c r="D163" i="7" s="1"/>
  <c r="C164" i="7" l="1"/>
  <c r="A165" i="7" s="1"/>
  <c r="B164" i="7"/>
  <c r="D164" i="7" s="1"/>
  <c r="AB165" i="1"/>
  <c r="A165" i="1"/>
  <c r="A147" i="4" s="1"/>
  <c r="B166" i="1"/>
  <c r="AB166" i="1" l="1"/>
  <c r="A166" i="1"/>
  <c r="A148" i="4" s="1"/>
  <c r="B167" i="1"/>
  <c r="C165" i="7"/>
  <c r="A166" i="7" s="1"/>
  <c r="B165" i="7"/>
  <c r="D165" i="7" s="1"/>
  <c r="B166" i="7" l="1"/>
  <c r="D166" i="7" s="1"/>
  <c r="C166" i="7"/>
  <c r="A167" i="7" s="1"/>
  <c r="AB167" i="1"/>
  <c r="B168" i="1"/>
  <c r="A167" i="1"/>
  <c r="A149" i="4" s="1"/>
  <c r="AB168" i="1" l="1"/>
  <c r="A168" i="1"/>
  <c r="A150" i="4" s="1"/>
  <c r="B169" i="1"/>
  <c r="C167" i="7"/>
  <c r="A168" i="7" s="1"/>
  <c r="B167" i="7"/>
  <c r="D167" i="7" s="1"/>
  <c r="C168" i="7" l="1"/>
  <c r="A169" i="7" s="1"/>
  <c r="B168" i="7"/>
  <c r="D168" i="7" s="1"/>
  <c r="AB169" i="1"/>
  <c r="A169" i="1"/>
  <c r="A151" i="4" s="1"/>
  <c r="B170" i="1"/>
  <c r="AB170" i="1" l="1"/>
  <c r="I102" i="9" s="1"/>
  <c r="A170" i="1"/>
  <c r="A152" i="4" s="1"/>
  <c r="B171" i="1"/>
  <c r="C169" i="7"/>
  <c r="A170" i="7" s="1"/>
  <c r="B169" i="7"/>
  <c r="D169" i="7" s="1"/>
  <c r="B170" i="7" l="1"/>
  <c r="D170" i="7" s="1"/>
  <c r="C170" i="7"/>
  <c r="A171" i="7" s="1"/>
  <c r="AB171" i="1"/>
  <c r="A171" i="1"/>
  <c r="A153" i="4" s="1"/>
  <c r="B172" i="1"/>
  <c r="M102" i="9"/>
  <c r="Q102" i="9"/>
  <c r="K102" i="9" s="1"/>
  <c r="X102" i="9"/>
  <c r="W102" i="9"/>
  <c r="AB172" i="1" l="1"/>
  <c r="I103" i="9" s="1"/>
  <c r="A172" i="1"/>
  <c r="A154" i="4" s="1"/>
  <c r="B173" i="1"/>
  <c r="C171" i="7"/>
  <c r="A172" i="7" s="1"/>
  <c r="B171" i="7"/>
  <c r="D171" i="7" s="1"/>
  <c r="C172" i="7" l="1"/>
  <c r="A173" i="7" s="1"/>
  <c r="B172" i="7"/>
  <c r="D172" i="7" s="1"/>
  <c r="AB173" i="1"/>
  <c r="B174" i="1"/>
  <c r="A173" i="1"/>
  <c r="A155" i="4" s="1"/>
  <c r="W103" i="9"/>
  <c r="Q103" i="9"/>
  <c r="K103" i="9" s="1"/>
  <c r="M103" i="9"/>
  <c r="X103" i="9"/>
  <c r="AB174" i="1" l="1"/>
  <c r="B175" i="1"/>
  <c r="A174" i="1"/>
  <c r="A156" i="4" s="1"/>
  <c r="C173" i="7"/>
  <c r="A174" i="7" s="1"/>
  <c r="B173" i="7"/>
  <c r="D173" i="7" s="1"/>
  <c r="B174" i="7" l="1"/>
  <c r="D174" i="7" s="1"/>
  <c r="C174" i="7"/>
  <c r="A175" i="7" s="1"/>
  <c r="AB175" i="1"/>
  <c r="A175" i="1"/>
  <c r="A157" i="4" s="1"/>
  <c r="B176" i="1"/>
  <c r="AB176" i="1" l="1"/>
  <c r="A176" i="1"/>
  <c r="A158" i="4" s="1"/>
  <c r="B177" i="1"/>
  <c r="C175" i="7"/>
  <c r="A176" i="7" s="1"/>
  <c r="B175" i="7"/>
  <c r="D175" i="7" s="1"/>
  <c r="C176" i="7" l="1"/>
  <c r="A177" i="7" s="1"/>
  <c r="B176" i="7"/>
  <c r="D176" i="7" s="1"/>
  <c r="AB177" i="1"/>
  <c r="A177" i="1"/>
  <c r="A159" i="4" s="1"/>
  <c r="B178" i="1"/>
  <c r="AB178" i="1" l="1"/>
  <c r="B179" i="1"/>
  <c r="A178" i="1"/>
  <c r="A160" i="4" s="1"/>
  <c r="B177" i="7"/>
  <c r="D177" i="7" s="1"/>
  <c r="C177" i="7"/>
  <c r="A178" i="7" s="1"/>
  <c r="B178" i="7" l="1"/>
  <c r="D178" i="7" s="1"/>
  <c r="C178" i="7"/>
  <c r="A179" i="7" s="1"/>
  <c r="AB179" i="1"/>
  <c r="B180" i="1"/>
  <c r="A179" i="1"/>
  <c r="A161" i="4" s="1"/>
  <c r="AB180" i="1" l="1"/>
  <c r="B181" i="1"/>
  <c r="A180" i="1"/>
  <c r="A162" i="4" s="1"/>
  <c r="C179" i="7"/>
  <c r="A180" i="7" s="1"/>
  <c r="B179" i="7"/>
  <c r="D179" i="7" s="1"/>
  <c r="C180" i="7" l="1"/>
  <c r="A181" i="7" s="1"/>
  <c r="B180" i="7"/>
  <c r="D180" i="7" s="1"/>
  <c r="AB181" i="1"/>
  <c r="B182" i="1"/>
  <c r="A181" i="1"/>
  <c r="A163" i="4" s="1"/>
  <c r="AB182" i="1" l="1"/>
  <c r="A182" i="1"/>
  <c r="A164" i="4" s="1"/>
  <c r="B183" i="1"/>
  <c r="C181" i="7"/>
  <c r="A182" i="7" s="1"/>
  <c r="B181" i="7"/>
  <c r="D181" i="7" s="1"/>
  <c r="B182" i="7" l="1"/>
  <c r="D182" i="7" s="1"/>
  <c r="C182" i="7"/>
  <c r="A183" i="7" s="1"/>
  <c r="AB183" i="1"/>
  <c r="A183" i="1"/>
  <c r="A165" i="4" s="1"/>
  <c r="B184" i="1"/>
  <c r="AB184" i="1" l="1"/>
  <c r="A184" i="1"/>
  <c r="A166" i="4" s="1"/>
  <c r="B185" i="1"/>
  <c r="B183" i="7"/>
  <c r="D183" i="7" s="1"/>
  <c r="C183" i="7"/>
  <c r="A184" i="7" s="1"/>
  <c r="B184" i="7" l="1"/>
  <c r="D184" i="7" s="1"/>
  <c r="C184" i="7"/>
  <c r="A185" i="7" s="1"/>
  <c r="AB185" i="1"/>
  <c r="A185" i="1"/>
  <c r="A167" i="4" s="1"/>
  <c r="B186" i="1"/>
  <c r="AB186" i="1" l="1"/>
  <c r="A186" i="1"/>
  <c r="A168" i="4" s="1"/>
  <c r="B187" i="1"/>
  <c r="C185" i="7"/>
  <c r="A186" i="7" s="1"/>
  <c r="B185" i="7"/>
  <c r="D185" i="7" s="1"/>
  <c r="C186" i="7" l="1"/>
  <c r="A187" i="7" s="1"/>
  <c r="B186" i="7"/>
  <c r="D186" i="7" s="1"/>
  <c r="AB187" i="1"/>
  <c r="A187" i="1"/>
  <c r="A169" i="4" s="1"/>
  <c r="B188" i="1"/>
  <c r="AB188" i="1" l="1"/>
  <c r="A188" i="1"/>
  <c r="A170" i="4" s="1"/>
  <c r="B189" i="1"/>
  <c r="C187" i="7"/>
  <c r="A188" i="7" s="1"/>
  <c r="B187" i="7"/>
  <c r="D187" i="7" s="1"/>
  <c r="C188" i="7" l="1"/>
  <c r="A189" i="7" s="1"/>
  <c r="B188" i="7"/>
  <c r="D188" i="7" s="1"/>
  <c r="AB189" i="1"/>
  <c r="A189" i="1"/>
  <c r="A171" i="4" s="1"/>
  <c r="B190" i="1"/>
  <c r="AB190" i="1" l="1"/>
  <c r="B191" i="1"/>
  <c r="A190" i="1"/>
  <c r="A172" i="4" s="1"/>
  <c r="B189" i="7"/>
  <c r="D189" i="7" s="1"/>
  <c r="C189" i="7"/>
  <c r="A190" i="7" s="1"/>
  <c r="C190" i="7" l="1"/>
  <c r="A191" i="7" s="1"/>
  <c r="B190" i="7"/>
  <c r="D190" i="7" s="1"/>
  <c r="AB191" i="1"/>
  <c r="B192" i="1"/>
  <c r="A191" i="1"/>
  <c r="A173" i="4" s="1"/>
  <c r="AB192" i="1" l="1"/>
  <c r="A192" i="1"/>
  <c r="A174" i="4" s="1"/>
  <c r="B193" i="1"/>
  <c r="C191" i="7"/>
  <c r="A192" i="7" s="1"/>
  <c r="B191" i="7"/>
  <c r="D191" i="7" s="1"/>
  <c r="C192" i="7" l="1"/>
  <c r="A193" i="7" s="1"/>
  <c r="B192" i="7"/>
  <c r="D192" i="7" s="1"/>
  <c r="AB193" i="1"/>
  <c r="B194" i="1"/>
  <c r="A193" i="1"/>
  <c r="A175" i="4" s="1"/>
  <c r="AB194" i="1" l="1"/>
  <c r="B195" i="1"/>
  <c r="A194" i="1"/>
  <c r="A176" i="4" s="1"/>
  <c r="C193" i="7"/>
  <c r="A194" i="7" s="1"/>
  <c r="B193" i="7"/>
  <c r="D193" i="7" s="1"/>
  <c r="C194" i="7" l="1"/>
  <c r="A195" i="7" s="1"/>
  <c r="B194" i="7"/>
  <c r="D194" i="7" s="1"/>
  <c r="AB195" i="1"/>
  <c r="A195" i="1"/>
  <c r="A177" i="4" s="1"/>
  <c r="B196" i="1"/>
  <c r="AB196" i="1" l="1"/>
  <c r="B197" i="1"/>
  <c r="A196" i="1"/>
  <c r="A178" i="4" s="1"/>
  <c r="C195" i="7"/>
  <c r="A196" i="7" s="1"/>
  <c r="B195" i="7"/>
  <c r="D195" i="7" s="1"/>
  <c r="B196" i="7" l="1"/>
  <c r="D196" i="7" s="1"/>
  <c r="C196" i="7"/>
  <c r="A197" i="7" s="1"/>
  <c r="AB197" i="1"/>
  <c r="B198" i="1"/>
  <c r="A197" i="1"/>
  <c r="A179" i="4" s="1"/>
  <c r="AB198" i="1" l="1"/>
  <c r="B199" i="1"/>
  <c r="A198" i="1"/>
  <c r="A180" i="4" s="1"/>
  <c r="C197" i="7"/>
  <c r="A198" i="7" s="1"/>
  <c r="B197" i="7"/>
  <c r="D197" i="7" s="1"/>
  <c r="C198" i="7" l="1"/>
  <c r="A199" i="7" s="1"/>
  <c r="B198" i="7"/>
  <c r="D198" i="7" s="1"/>
  <c r="AB199" i="1"/>
  <c r="B200" i="1"/>
  <c r="A199" i="1"/>
  <c r="A181" i="4" s="1"/>
  <c r="AB200" i="1" l="1"/>
  <c r="B201" i="1"/>
  <c r="A200" i="1"/>
  <c r="A182" i="4" s="1"/>
  <c r="B199" i="7"/>
  <c r="D199" i="7" s="1"/>
  <c r="C199" i="7"/>
  <c r="A200" i="7" s="1"/>
  <c r="C200" i="7" l="1"/>
  <c r="A201" i="7" s="1"/>
  <c r="B200" i="7"/>
  <c r="D200" i="7" s="1"/>
  <c r="AB201" i="1"/>
  <c r="A201" i="1"/>
  <c r="A183" i="4" s="1"/>
  <c r="B202" i="1"/>
  <c r="AB202" i="1" l="1"/>
  <c r="B203" i="1"/>
  <c r="A202" i="1"/>
  <c r="A184" i="4" s="1"/>
  <c r="C201" i="7"/>
  <c r="A202" i="7" s="1"/>
  <c r="B201" i="7"/>
  <c r="D201" i="7" s="1"/>
  <c r="B202" i="7" l="1"/>
  <c r="D202" i="7" s="1"/>
  <c r="C202" i="7"/>
  <c r="A203" i="7" s="1"/>
  <c r="AB203" i="1"/>
  <c r="A203" i="1"/>
  <c r="A185" i="4" s="1"/>
  <c r="B204" i="1"/>
  <c r="AB204" i="1" l="1"/>
  <c r="A204" i="1"/>
  <c r="A186" i="4" s="1"/>
  <c r="B205" i="1"/>
  <c r="C203" i="7"/>
  <c r="A204" i="7" s="1"/>
  <c r="B203" i="7"/>
  <c r="D203" i="7" s="1"/>
  <c r="C204" i="7" l="1"/>
  <c r="A205" i="7" s="1"/>
  <c r="B204" i="7"/>
  <c r="D204" i="7" s="1"/>
  <c r="AB205" i="1"/>
  <c r="B206" i="1"/>
  <c r="A205" i="1"/>
  <c r="A187" i="4" s="1"/>
  <c r="AB206" i="1" l="1"/>
  <c r="B207" i="1"/>
  <c r="A206" i="1"/>
  <c r="A188" i="4" s="1"/>
  <c r="C205" i="7"/>
  <c r="A206" i="7" s="1"/>
  <c r="B205" i="7"/>
  <c r="D205" i="7" s="1"/>
  <c r="B206" i="7" l="1"/>
  <c r="D206" i="7" s="1"/>
  <c r="C206" i="7"/>
  <c r="A207" i="7" s="1"/>
  <c r="AB207" i="1"/>
  <c r="A207" i="1"/>
  <c r="A189" i="4" s="1"/>
  <c r="B208" i="1"/>
  <c r="AB208" i="1" l="1"/>
  <c r="B209" i="1"/>
  <c r="A208" i="1"/>
  <c r="A190" i="4" s="1"/>
  <c r="B207" i="7"/>
  <c r="D207" i="7" s="1"/>
  <c r="C207" i="7"/>
  <c r="A208" i="7" s="1"/>
  <c r="C208" i="7" l="1"/>
  <c r="A209" i="7" s="1"/>
  <c r="B208" i="7"/>
  <c r="D208" i="7" s="1"/>
  <c r="AB209" i="1"/>
  <c r="A209" i="1"/>
  <c r="A191" i="4" s="1"/>
  <c r="B210" i="1"/>
  <c r="AB210" i="1" l="1"/>
  <c r="A210" i="1"/>
  <c r="A192" i="4" s="1"/>
  <c r="B211" i="1"/>
  <c r="C209" i="7"/>
  <c r="A210" i="7" s="1"/>
  <c r="B209" i="7"/>
  <c r="D209" i="7" s="1"/>
  <c r="C210" i="7" l="1"/>
  <c r="A211" i="7" s="1"/>
  <c r="B210" i="7"/>
  <c r="D210" i="7" s="1"/>
  <c r="AB211" i="1"/>
  <c r="B212" i="1"/>
  <c r="A211" i="1"/>
  <c r="A193" i="4" s="1"/>
  <c r="AB212" i="1" l="1"/>
  <c r="B213" i="1"/>
  <c r="A212" i="1"/>
  <c r="A194" i="4" s="1"/>
  <c r="C211" i="7"/>
  <c r="A212" i="7" s="1"/>
  <c r="B211" i="7"/>
  <c r="D211" i="7" s="1"/>
  <c r="B212" i="7" l="1"/>
  <c r="D212" i="7" s="1"/>
  <c r="C212" i="7"/>
  <c r="A213" i="7" s="1"/>
  <c r="AB213" i="1"/>
  <c r="A213" i="1"/>
  <c r="A195" i="4" s="1"/>
  <c r="B214" i="1"/>
  <c r="AB214" i="1" l="1"/>
  <c r="B215" i="1"/>
  <c r="A214" i="1"/>
  <c r="A196" i="4" s="1"/>
  <c r="C213" i="7"/>
  <c r="A214" i="7" s="1"/>
  <c r="B213" i="7"/>
  <c r="D213" i="7" s="1"/>
  <c r="B214" i="7" l="1"/>
  <c r="D214" i="7" s="1"/>
  <c r="C214" i="7"/>
  <c r="A215" i="7" s="1"/>
  <c r="AB215" i="1"/>
  <c r="A215" i="1"/>
  <c r="A197" i="4" s="1"/>
  <c r="B216" i="1"/>
  <c r="AB216" i="1" l="1"/>
  <c r="A216" i="1"/>
  <c r="A198" i="4" s="1"/>
  <c r="B217" i="1"/>
  <c r="C215" i="7"/>
  <c r="A216" i="7" s="1"/>
  <c r="B215" i="7"/>
  <c r="D215" i="7" s="1"/>
  <c r="C216" i="7" l="1"/>
  <c r="A217" i="7" s="1"/>
  <c r="B216" i="7"/>
  <c r="D216" i="7" s="1"/>
  <c r="AB217" i="1"/>
  <c r="B218" i="1"/>
  <c r="A217" i="1"/>
  <c r="A199" i="4" s="1"/>
  <c r="AB218" i="1" l="1"/>
  <c r="B219" i="1"/>
  <c r="A218" i="1"/>
  <c r="A200" i="4" s="1"/>
  <c r="C217" i="7"/>
  <c r="A218" i="7" s="1"/>
  <c r="B217" i="7"/>
  <c r="D217" i="7" s="1"/>
  <c r="C218" i="7" l="1"/>
  <c r="A219" i="7" s="1"/>
  <c r="B218" i="7"/>
  <c r="D218" i="7" s="1"/>
  <c r="AB219" i="1"/>
  <c r="I104" i="9" s="1"/>
  <c r="A219" i="1"/>
  <c r="A201" i="4" s="1"/>
  <c r="B220" i="1"/>
  <c r="AB220" i="1" l="1"/>
  <c r="A220" i="1"/>
  <c r="A202" i="4" s="1"/>
  <c r="B221" i="1"/>
  <c r="M104" i="9"/>
  <c r="W104" i="9"/>
  <c r="Q104" i="9"/>
  <c r="K104" i="9" s="1"/>
  <c r="X104" i="9"/>
  <c r="B219" i="7"/>
  <c r="D219" i="7" s="1"/>
  <c r="C219" i="7"/>
  <c r="A220" i="7" s="1"/>
  <c r="C220" i="7" l="1"/>
  <c r="A221" i="7" s="1"/>
  <c r="B220" i="7"/>
  <c r="D220" i="7" s="1"/>
  <c r="AB221" i="1"/>
  <c r="B222" i="1"/>
  <c r="A221" i="1"/>
  <c r="A203" i="4" s="1"/>
  <c r="AB222" i="1" l="1"/>
  <c r="A222" i="1"/>
  <c r="A204" i="4" s="1"/>
  <c r="B223" i="1"/>
  <c r="C221" i="7"/>
  <c r="A222" i="7" s="1"/>
  <c r="B221" i="7"/>
  <c r="D221" i="7" s="1"/>
  <c r="C222" i="7" l="1"/>
  <c r="A223" i="7" s="1"/>
  <c r="B222" i="7"/>
  <c r="D222" i="7" s="1"/>
  <c r="AB223" i="1"/>
  <c r="B224" i="1"/>
  <c r="A223" i="1"/>
  <c r="A205" i="4" s="1"/>
  <c r="AB224" i="1" l="1"/>
  <c r="B225" i="1"/>
  <c r="A224" i="1"/>
  <c r="A206" i="4" s="1"/>
  <c r="C223" i="7"/>
  <c r="A224" i="7" s="1"/>
  <c r="B223" i="7"/>
  <c r="D223" i="7" s="1"/>
  <c r="C224" i="7" l="1"/>
  <c r="A225" i="7" s="1"/>
  <c r="B224" i="7"/>
  <c r="D224" i="7" s="1"/>
  <c r="AB225" i="1"/>
  <c r="B226" i="1"/>
  <c r="A225" i="1"/>
  <c r="A207" i="4" s="1"/>
  <c r="AB226" i="1" l="1"/>
  <c r="B227" i="1"/>
  <c r="A226" i="1"/>
  <c r="A208" i="4" s="1"/>
  <c r="C225" i="7"/>
  <c r="A226" i="7" s="1"/>
  <c r="B225" i="7"/>
  <c r="D225" i="7" s="1"/>
  <c r="C226" i="7" l="1"/>
  <c r="A227" i="7" s="1"/>
  <c r="B226" i="7"/>
  <c r="D226" i="7" s="1"/>
  <c r="AB227" i="1"/>
  <c r="A227" i="1"/>
  <c r="A209" i="4" s="1"/>
  <c r="B228" i="1"/>
  <c r="AB228" i="1" l="1"/>
  <c r="A228" i="1"/>
  <c r="A210" i="4" s="1"/>
  <c r="B229" i="1"/>
  <c r="B227" i="7"/>
  <c r="D227" i="7" s="1"/>
  <c r="C227" i="7"/>
  <c r="A228" i="7" s="1"/>
  <c r="C228" i="7" l="1"/>
  <c r="A229" i="7" s="1"/>
  <c r="B228" i="7"/>
  <c r="D228" i="7" s="1"/>
  <c r="AB229" i="1"/>
  <c r="B230" i="1"/>
  <c r="A229" i="1"/>
  <c r="A211" i="4" s="1"/>
  <c r="I105" i="9"/>
  <c r="B66" i="15"/>
  <c r="Q105" i="9" l="1"/>
  <c r="K105" i="9" s="1"/>
  <c r="M105" i="9"/>
  <c r="W105" i="9"/>
  <c r="X105" i="9"/>
  <c r="AB230" i="1"/>
  <c r="B231" i="1"/>
  <c r="A230" i="1"/>
  <c r="A212" i="4" s="1"/>
  <c r="C229" i="7"/>
  <c r="A230" i="7" s="1"/>
  <c r="B229" i="7"/>
  <c r="D229" i="7" s="1"/>
  <c r="C230" i="7" l="1"/>
  <c r="A231" i="7" s="1"/>
  <c r="B230" i="7"/>
  <c r="D230" i="7" s="1"/>
  <c r="AB231" i="1"/>
  <c r="I106" i="9" s="1"/>
  <c r="A231" i="1"/>
  <c r="A213" i="4" s="1"/>
  <c r="B232" i="1"/>
  <c r="AB232" i="1" l="1"/>
  <c r="I107" i="9" s="1"/>
  <c r="B233" i="1"/>
  <c r="A232" i="1"/>
  <c r="A214" i="4" s="1"/>
  <c r="Q106" i="9"/>
  <c r="K106" i="9" s="1"/>
  <c r="X106" i="9"/>
  <c r="W106" i="9"/>
  <c r="M106" i="9"/>
  <c r="C231" i="7"/>
  <c r="A232" i="7" s="1"/>
  <c r="B231" i="7"/>
  <c r="D231" i="7" s="1"/>
  <c r="C232" i="7" l="1"/>
  <c r="A233" i="7" s="1"/>
  <c r="B232" i="7"/>
  <c r="D232" i="7" s="1"/>
  <c r="AB233" i="1"/>
  <c r="A233" i="1"/>
  <c r="A215" i="4" s="1"/>
  <c r="B234" i="1"/>
  <c r="M107" i="9"/>
  <c r="Q107" i="9"/>
  <c r="K107" i="9" s="1"/>
  <c r="X107" i="9"/>
  <c r="W107" i="9"/>
  <c r="A234" i="1" l="1"/>
  <c r="A216" i="4" s="1"/>
  <c r="B235" i="1"/>
  <c r="AB234" i="1"/>
  <c r="C233" i="7"/>
  <c r="A234" i="7" s="1"/>
  <c r="B233" i="7"/>
  <c r="D233" i="7" s="1"/>
  <c r="C234" i="7" l="1"/>
  <c r="A235" i="7" s="1"/>
  <c r="B234" i="7"/>
  <c r="D234" i="7" s="1"/>
  <c r="AB235" i="1"/>
  <c r="A235" i="1"/>
  <c r="A217" i="4" s="1"/>
  <c r="B236" i="1"/>
  <c r="AB236" i="1" l="1"/>
  <c r="B237" i="1"/>
  <c r="A236" i="1"/>
  <c r="A218" i="4" s="1"/>
  <c r="C235" i="7"/>
  <c r="A236" i="7" s="1"/>
  <c r="B235" i="7"/>
  <c r="D235" i="7" s="1"/>
  <c r="C236" i="7" l="1"/>
  <c r="A237" i="7" s="1"/>
  <c r="B236" i="7"/>
  <c r="D236" i="7" s="1"/>
  <c r="AB237" i="1"/>
  <c r="A237" i="1"/>
  <c r="A219" i="4" s="1"/>
  <c r="B238" i="1"/>
  <c r="AB238" i="1" l="1"/>
  <c r="B239" i="1"/>
  <c r="A238" i="1"/>
  <c r="A220" i="4" s="1"/>
  <c r="C237" i="7"/>
  <c r="A238" i="7" s="1"/>
  <c r="B237" i="7"/>
  <c r="D237" i="7" s="1"/>
  <c r="C238" i="7" l="1"/>
  <c r="A239" i="7" s="1"/>
  <c r="B238" i="7"/>
  <c r="D238" i="7" s="1"/>
  <c r="AB239" i="1"/>
  <c r="A239" i="1"/>
  <c r="A221" i="4" s="1"/>
  <c r="B240" i="1"/>
  <c r="AB240" i="1" l="1"/>
  <c r="A240" i="1"/>
  <c r="A222" i="4" s="1"/>
  <c r="B241" i="1"/>
  <c r="C239" i="7"/>
  <c r="A240" i="7" s="1"/>
  <c r="B239" i="7"/>
  <c r="D239" i="7" s="1"/>
  <c r="C240" i="7" l="1"/>
  <c r="A241" i="7" s="1"/>
  <c r="B240" i="7"/>
  <c r="D240" i="7" s="1"/>
  <c r="AB241" i="1"/>
  <c r="B242" i="1"/>
  <c r="A241" i="1"/>
  <c r="A223" i="4" s="1"/>
  <c r="AB242" i="1" l="1"/>
  <c r="B243" i="1"/>
  <c r="A242" i="1"/>
  <c r="A224" i="4" s="1"/>
  <c r="C241" i="7"/>
  <c r="A242" i="7" s="1"/>
  <c r="B241" i="7"/>
  <c r="D241" i="7" s="1"/>
  <c r="C242" i="7" l="1"/>
  <c r="A243" i="7" s="1"/>
  <c r="B242" i="7"/>
  <c r="D242" i="7" s="1"/>
  <c r="AB243" i="1"/>
  <c r="A243" i="1"/>
  <c r="A225" i="4" s="1"/>
  <c r="B244" i="1"/>
  <c r="AB244" i="1" l="1"/>
  <c r="B245" i="1"/>
  <c r="A244" i="1"/>
  <c r="A226" i="4" s="1"/>
  <c r="C243" i="7"/>
  <c r="A244" i="7" s="1"/>
  <c r="B243" i="7"/>
  <c r="D243" i="7" s="1"/>
  <c r="C244" i="7" l="1"/>
  <c r="A245" i="7" s="1"/>
  <c r="B244" i="7"/>
  <c r="D244" i="7" s="1"/>
  <c r="AB245" i="1"/>
  <c r="A245" i="1"/>
  <c r="A227" i="4" s="1"/>
  <c r="B246" i="1"/>
  <c r="AB246" i="1" l="1"/>
  <c r="A246" i="1"/>
  <c r="A228" i="4" s="1"/>
  <c r="B247" i="1"/>
  <c r="C245" i="7"/>
  <c r="A246" i="7" s="1"/>
  <c r="B245" i="7"/>
  <c r="D245" i="7" s="1"/>
  <c r="C246" i="7" l="1"/>
  <c r="A247" i="7" s="1"/>
  <c r="B246" i="7"/>
  <c r="D246" i="7" s="1"/>
  <c r="B248" i="1"/>
  <c r="A247" i="1"/>
  <c r="A229" i="4" s="1"/>
  <c r="AB247" i="1"/>
  <c r="B249" i="1" l="1"/>
  <c r="A248" i="1"/>
  <c r="A230" i="4" s="1"/>
  <c r="AB248" i="1"/>
  <c r="C247" i="7"/>
  <c r="A248" i="7" s="1"/>
  <c r="B247" i="7"/>
  <c r="D247" i="7" s="1"/>
  <c r="B248" i="7" l="1"/>
  <c r="D248" i="7" s="1"/>
  <c r="C248" i="7"/>
  <c r="A249" i="7" s="1"/>
  <c r="A249" i="1"/>
  <c r="A231" i="4" s="1"/>
  <c r="B250" i="1"/>
  <c r="AB249" i="1"/>
  <c r="AB250" i="1" l="1"/>
  <c r="B251" i="1"/>
  <c r="A250" i="1"/>
  <c r="A232" i="4" s="1"/>
  <c r="C249" i="7"/>
  <c r="A250" i="7" s="1"/>
  <c r="B249" i="7"/>
  <c r="D249" i="7" s="1"/>
  <c r="C250" i="7" l="1"/>
  <c r="A251" i="7" s="1"/>
  <c r="B250" i="7"/>
  <c r="D250" i="7" s="1"/>
  <c r="AB251" i="1"/>
  <c r="A251" i="1"/>
  <c r="A233" i="4" s="1"/>
  <c r="B252" i="1"/>
  <c r="AB252" i="1" l="1"/>
  <c r="A252" i="1"/>
  <c r="A234" i="4" s="1"/>
  <c r="B253" i="1"/>
  <c r="C251" i="7"/>
  <c r="A252" i="7" s="1"/>
  <c r="B251" i="7"/>
  <c r="D251" i="7" s="1"/>
  <c r="AB253" i="1" l="1"/>
  <c r="B254" i="1"/>
  <c r="A253" i="1"/>
  <c r="A235" i="4" s="1"/>
  <c r="B252" i="7"/>
  <c r="D252" i="7" s="1"/>
  <c r="C252" i="7"/>
  <c r="A253" i="7" s="1"/>
  <c r="C253" i="7" l="1"/>
  <c r="A254" i="7" s="1"/>
  <c r="B253" i="7"/>
  <c r="D253" i="7" s="1"/>
  <c r="AB254" i="1"/>
  <c r="B255" i="1"/>
  <c r="A254" i="1"/>
  <c r="A236" i="4" s="1"/>
  <c r="AB255" i="1" l="1"/>
  <c r="A255" i="1"/>
  <c r="A237" i="4" s="1"/>
  <c r="B256" i="1"/>
  <c r="C254" i="7"/>
  <c r="A255" i="7" s="1"/>
  <c r="B254" i="7"/>
  <c r="D254" i="7" s="1"/>
  <c r="B255" i="7" l="1"/>
  <c r="D255" i="7" s="1"/>
  <c r="C255" i="7"/>
  <c r="A256" i="7" s="1"/>
  <c r="AB256" i="1"/>
  <c r="B257" i="1"/>
  <c r="A256" i="1"/>
  <c r="A238" i="4" s="1"/>
  <c r="AB257" i="1" l="1"/>
  <c r="A257" i="1"/>
  <c r="A239" i="4" s="1"/>
  <c r="B258" i="1"/>
  <c r="C256" i="7"/>
  <c r="A257" i="7" s="1"/>
  <c r="B256" i="7"/>
  <c r="D256" i="7" s="1"/>
  <c r="C257" i="7" l="1"/>
  <c r="A258" i="7" s="1"/>
  <c r="B257" i="7"/>
  <c r="D257" i="7" s="1"/>
  <c r="AB258" i="1"/>
  <c r="A258" i="1"/>
  <c r="A240" i="4" s="1"/>
  <c r="B259" i="1"/>
  <c r="AB259" i="1" l="1"/>
  <c r="B260" i="1"/>
  <c r="A259" i="1"/>
  <c r="A241" i="4" s="1"/>
  <c r="C258" i="7"/>
  <c r="A259" i="7" s="1"/>
  <c r="B258" i="7"/>
  <c r="D258" i="7" s="1"/>
  <c r="C259" i="7" l="1"/>
  <c r="A260" i="7" s="1"/>
  <c r="B259" i="7"/>
  <c r="D259" i="7" s="1"/>
  <c r="AB260" i="1"/>
  <c r="B261" i="1"/>
  <c r="A260" i="1"/>
  <c r="A242" i="4" s="1"/>
  <c r="AB261" i="1" l="1"/>
  <c r="A261" i="1"/>
  <c r="A243" i="4" s="1"/>
  <c r="B262" i="1"/>
  <c r="C260" i="7"/>
  <c r="A261" i="7" s="1"/>
  <c r="B260" i="7"/>
  <c r="D260" i="7" s="1"/>
  <c r="AB262" i="1" l="1"/>
  <c r="A262" i="1"/>
  <c r="A244" i="4" s="1"/>
  <c r="B263" i="1"/>
  <c r="C261" i="7"/>
  <c r="A262" i="7" s="1"/>
  <c r="B261" i="7"/>
  <c r="D261" i="7" s="1"/>
  <c r="C262" i="7" l="1"/>
  <c r="A263" i="7" s="1"/>
  <c r="B262" i="7"/>
  <c r="D262" i="7" s="1"/>
  <c r="AB263" i="1"/>
  <c r="A263" i="1"/>
  <c r="A245" i="4" s="1"/>
  <c r="B264" i="1"/>
  <c r="AB264" i="1" l="1"/>
  <c r="A264" i="1"/>
  <c r="A246" i="4" s="1"/>
  <c r="B265" i="1"/>
  <c r="C263" i="7"/>
  <c r="A264" i="7" s="1"/>
  <c r="B263" i="7"/>
  <c r="D263" i="7" s="1"/>
  <c r="C264" i="7" l="1"/>
  <c r="A265" i="7" s="1"/>
  <c r="B264" i="7"/>
  <c r="D264" i="7" s="1"/>
  <c r="AB265" i="1"/>
  <c r="B266" i="1"/>
  <c r="A265" i="1"/>
  <c r="A247" i="4" s="1"/>
  <c r="AB266" i="1" l="1"/>
  <c r="B267" i="1"/>
  <c r="A266" i="1"/>
  <c r="A248" i="4" s="1"/>
  <c r="C265" i="7"/>
  <c r="A266" i="7" s="1"/>
  <c r="B265" i="7"/>
  <c r="D265" i="7" s="1"/>
  <c r="C266" i="7" l="1"/>
  <c r="A267" i="7" s="1"/>
  <c r="B266" i="7"/>
  <c r="D266" i="7" s="1"/>
  <c r="AB267" i="1"/>
  <c r="A267" i="1"/>
  <c r="A249" i="4" s="1"/>
  <c r="B268" i="1"/>
  <c r="AB268" i="1" l="1"/>
  <c r="A268" i="1"/>
  <c r="A250" i="4" s="1"/>
  <c r="B269" i="1"/>
  <c r="C267" i="7"/>
  <c r="A268" i="7" s="1"/>
  <c r="B267" i="7"/>
  <c r="D267" i="7" s="1"/>
  <c r="C268" i="7" l="1"/>
  <c r="A269" i="7" s="1"/>
  <c r="B268" i="7"/>
  <c r="D268" i="7" s="1"/>
  <c r="AB269" i="1"/>
  <c r="A269" i="1"/>
  <c r="A251" i="4" s="1"/>
  <c r="B270" i="1"/>
  <c r="AB270" i="1" l="1"/>
  <c r="B271" i="1"/>
  <c r="A270" i="1"/>
  <c r="A252" i="4" s="1"/>
  <c r="C269" i="7"/>
  <c r="A270" i="7" s="1"/>
  <c r="B269" i="7"/>
  <c r="D269" i="7" s="1"/>
  <c r="C270" i="7" l="1"/>
  <c r="A271" i="7" s="1"/>
  <c r="B270" i="7"/>
  <c r="D270" i="7" s="1"/>
  <c r="AB271" i="1"/>
  <c r="B272" i="1"/>
  <c r="A271" i="1"/>
  <c r="A253" i="4" s="1"/>
  <c r="AB272" i="1" l="1"/>
  <c r="B273" i="1"/>
  <c r="A272" i="1"/>
  <c r="A254" i="4" s="1"/>
  <c r="C271" i="7"/>
  <c r="A272" i="7" s="1"/>
  <c r="B271" i="7"/>
  <c r="D271" i="7" s="1"/>
  <c r="C272" i="7" l="1"/>
  <c r="A273" i="7" s="1"/>
  <c r="B272" i="7"/>
  <c r="D272" i="7" s="1"/>
  <c r="AB273" i="1"/>
  <c r="B274" i="1"/>
  <c r="A273" i="1"/>
  <c r="A255" i="4" s="1"/>
  <c r="AB274" i="1" l="1"/>
  <c r="A274" i="1"/>
  <c r="A256" i="4" s="1"/>
  <c r="B275" i="1"/>
  <c r="C273" i="7"/>
  <c r="A274" i="7" s="1"/>
  <c r="B273" i="7"/>
  <c r="D273" i="7" s="1"/>
  <c r="C274" i="7" l="1"/>
  <c r="A275" i="7" s="1"/>
  <c r="B274" i="7"/>
  <c r="D274" i="7" s="1"/>
  <c r="AB275" i="1"/>
  <c r="A275" i="1"/>
  <c r="A257" i="4" s="1"/>
  <c r="B276" i="1"/>
  <c r="AB276" i="1" l="1"/>
  <c r="B277" i="1"/>
  <c r="A276" i="1"/>
  <c r="A258" i="4" s="1"/>
  <c r="C275" i="7"/>
  <c r="A276" i="7" s="1"/>
  <c r="B275" i="7"/>
  <c r="D275" i="7" s="1"/>
  <c r="C276" i="7" l="1"/>
  <c r="A277" i="7" s="1"/>
  <c r="B276" i="7"/>
  <c r="D276" i="7" s="1"/>
  <c r="AB277" i="1"/>
  <c r="B278" i="1"/>
  <c r="A277" i="1"/>
  <c r="A259" i="4" s="1"/>
  <c r="AB278" i="1" l="1"/>
  <c r="B279" i="1"/>
  <c r="A278" i="1"/>
  <c r="A260" i="4" s="1"/>
  <c r="C277" i="7"/>
  <c r="A278" i="7" s="1"/>
  <c r="B277" i="7"/>
  <c r="D277" i="7" s="1"/>
  <c r="C278" i="7" l="1"/>
  <c r="A279" i="7" s="1"/>
  <c r="B278" i="7"/>
  <c r="D278" i="7" s="1"/>
  <c r="AB279" i="1"/>
  <c r="A279" i="1"/>
  <c r="A261" i="4" s="1"/>
  <c r="B280" i="1"/>
  <c r="AB280" i="1" l="1"/>
  <c r="A280" i="1"/>
  <c r="A262" i="4" s="1"/>
  <c r="B281" i="1"/>
  <c r="C279" i="7"/>
  <c r="A280" i="7" s="1"/>
  <c r="B279" i="7"/>
  <c r="D279" i="7" s="1"/>
  <c r="C280" i="7" l="1"/>
  <c r="A281" i="7" s="1"/>
  <c r="B280" i="7"/>
  <c r="D280" i="7" s="1"/>
  <c r="AB281" i="1"/>
  <c r="A281" i="1"/>
  <c r="A263" i="4" s="1"/>
  <c r="B282" i="1"/>
  <c r="AB282" i="1" l="1"/>
  <c r="B283" i="1"/>
  <c r="A282" i="1"/>
  <c r="A264" i="4" s="1"/>
  <c r="B281" i="7"/>
  <c r="D281" i="7" s="1"/>
  <c r="C281" i="7"/>
  <c r="A282" i="7" s="1"/>
  <c r="C282" i="7" l="1"/>
  <c r="A283" i="7" s="1"/>
  <c r="B282" i="7"/>
  <c r="D282" i="7" s="1"/>
  <c r="AB283" i="1"/>
  <c r="A283" i="1"/>
  <c r="A265" i="4" s="1"/>
  <c r="B284" i="1"/>
  <c r="AB284" i="1" l="1"/>
  <c r="B285" i="1"/>
  <c r="A284" i="1"/>
  <c r="A266" i="4" s="1"/>
  <c r="C283" i="7"/>
  <c r="A284" i="7" s="1"/>
  <c r="B283" i="7"/>
  <c r="D283" i="7" s="1"/>
  <c r="B284" i="7" l="1"/>
  <c r="D284" i="7" s="1"/>
  <c r="C284" i="7"/>
  <c r="A285" i="7" s="1"/>
  <c r="AB285" i="1"/>
  <c r="A285" i="1"/>
  <c r="A267" i="4" s="1"/>
  <c r="B286" i="1"/>
  <c r="AB286" i="1" l="1"/>
  <c r="A286" i="1"/>
  <c r="A268" i="4" s="1"/>
  <c r="B287" i="1"/>
  <c r="C285" i="7"/>
  <c r="A286" i="7" s="1"/>
  <c r="B285" i="7"/>
  <c r="D285" i="7" s="1"/>
  <c r="C286" i="7" l="1"/>
  <c r="A287" i="7" s="1"/>
  <c r="B286" i="7"/>
  <c r="D286" i="7" s="1"/>
  <c r="AB287" i="1"/>
  <c r="A287" i="1"/>
  <c r="A269" i="4" s="1"/>
  <c r="B288" i="1"/>
  <c r="AB288" i="1" l="1"/>
  <c r="B289" i="1"/>
  <c r="A288" i="1"/>
  <c r="A270" i="4" s="1"/>
  <c r="C287" i="7"/>
  <c r="A288" i="7" s="1"/>
  <c r="B287" i="7"/>
  <c r="D287" i="7" s="1"/>
  <c r="C288" i="7" l="1"/>
  <c r="A289" i="7" s="1"/>
  <c r="B288" i="7"/>
  <c r="D288" i="7" s="1"/>
  <c r="AB289" i="1"/>
  <c r="B290" i="1"/>
  <c r="A289" i="1"/>
  <c r="A271" i="4" s="1"/>
  <c r="AB290" i="1" l="1"/>
  <c r="B291" i="1"/>
  <c r="A290" i="1"/>
  <c r="A272" i="4" s="1"/>
  <c r="C289" i="7"/>
  <c r="A290" i="7" s="1"/>
  <c r="B289" i="7"/>
  <c r="D289" i="7" s="1"/>
  <c r="C290" i="7" l="1"/>
  <c r="A291" i="7" s="1"/>
  <c r="B290" i="7"/>
  <c r="D290" i="7" s="1"/>
  <c r="AB291" i="1"/>
  <c r="A291" i="1"/>
  <c r="A273" i="4" s="1"/>
  <c r="B292" i="1"/>
  <c r="AB292" i="1" l="1"/>
  <c r="A292" i="1"/>
  <c r="A274" i="4" s="1"/>
  <c r="B293" i="1"/>
  <c r="C291" i="7"/>
  <c r="A292" i="7" s="1"/>
  <c r="B291" i="7"/>
  <c r="D291" i="7" s="1"/>
  <c r="C292" i="7" l="1"/>
  <c r="A293" i="7" s="1"/>
  <c r="B292" i="7"/>
  <c r="D292" i="7" s="1"/>
  <c r="AB293" i="1"/>
  <c r="A293" i="1"/>
  <c r="A275" i="4" s="1"/>
  <c r="B294" i="1"/>
  <c r="AB294" i="1" l="1"/>
  <c r="B295" i="1"/>
  <c r="A294" i="1"/>
  <c r="A276" i="4" s="1"/>
  <c r="C293" i="7"/>
  <c r="A294" i="7" s="1"/>
  <c r="B293" i="7"/>
  <c r="D293" i="7" s="1"/>
  <c r="C294" i="7" l="1"/>
  <c r="A295" i="7" s="1"/>
  <c r="B294" i="7"/>
  <c r="D294" i="7" s="1"/>
  <c r="AB295" i="1"/>
  <c r="B296" i="1"/>
  <c r="A295" i="1"/>
  <c r="A277" i="4" s="1"/>
  <c r="AB296" i="1" l="1"/>
  <c r="B297" i="1"/>
  <c r="A296" i="1"/>
  <c r="A278" i="4" s="1"/>
  <c r="C295" i="7"/>
  <c r="A296" i="7" s="1"/>
  <c r="B295" i="7"/>
  <c r="D295" i="7" s="1"/>
  <c r="C296" i="7" l="1"/>
  <c r="A297" i="7" s="1"/>
  <c r="B296" i="7"/>
  <c r="D296" i="7" s="1"/>
  <c r="AB297" i="1"/>
  <c r="A297" i="1"/>
  <c r="A279" i="4" s="1"/>
  <c r="B298" i="1"/>
  <c r="AB298" i="1" l="1"/>
  <c r="A298" i="1"/>
  <c r="A280" i="4" s="1"/>
  <c r="B299" i="1"/>
  <c r="C297" i="7"/>
  <c r="A298" i="7" s="1"/>
  <c r="B297" i="7"/>
  <c r="D297" i="7" s="1"/>
  <c r="C298" i="7" l="1"/>
  <c r="A299" i="7" s="1"/>
  <c r="B298" i="7"/>
  <c r="D298" i="7" s="1"/>
  <c r="AB299" i="1"/>
  <c r="B300" i="1"/>
  <c r="A299" i="1"/>
  <c r="A281" i="4" s="1"/>
  <c r="AB300" i="1" l="1"/>
  <c r="B301" i="1"/>
  <c r="A300" i="1"/>
  <c r="A282" i="4" s="1"/>
  <c r="C299" i="7"/>
  <c r="A300" i="7" s="1"/>
  <c r="B299" i="7"/>
  <c r="D299" i="7" s="1"/>
  <c r="C300" i="7" l="1"/>
  <c r="A301" i="7" s="1"/>
  <c r="B300" i="7"/>
  <c r="D300" i="7" s="1"/>
  <c r="AB301" i="1"/>
  <c r="B302" i="1"/>
  <c r="A301" i="1"/>
  <c r="A283" i="4" s="1"/>
  <c r="AB302" i="1" l="1"/>
  <c r="B303" i="1"/>
  <c r="A302" i="1"/>
  <c r="A284" i="4" s="1"/>
  <c r="C301" i="7"/>
  <c r="A302" i="7" s="1"/>
  <c r="B301" i="7"/>
  <c r="D301" i="7" s="1"/>
  <c r="C302" i="7" l="1"/>
  <c r="A303" i="7" s="1"/>
  <c r="B302" i="7"/>
  <c r="D302" i="7" s="1"/>
  <c r="AB303" i="1"/>
  <c r="A303" i="1"/>
  <c r="A285" i="4" s="1"/>
  <c r="B304" i="1"/>
  <c r="AB304" i="1" l="1"/>
  <c r="A304" i="1"/>
  <c r="A286" i="4" s="1"/>
  <c r="B305" i="1"/>
  <c r="C303" i="7"/>
  <c r="A304" i="7" s="1"/>
  <c r="B303" i="7"/>
  <c r="D303" i="7" s="1"/>
  <c r="C304" i="7" l="1"/>
  <c r="A305" i="7" s="1"/>
  <c r="B304" i="7"/>
  <c r="D304" i="7" s="1"/>
  <c r="AB305" i="1"/>
  <c r="B306" i="1"/>
  <c r="A305" i="1"/>
  <c r="A287" i="4" s="1"/>
  <c r="AB306" i="1" l="1"/>
  <c r="B307" i="1"/>
  <c r="A306" i="1"/>
  <c r="A288" i="4" s="1"/>
  <c r="C305" i="7"/>
  <c r="A306" i="7" s="1"/>
  <c r="B305" i="7"/>
  <c r="D305" i="7" s="1"/>
  <c r="C306" i="7" l="1"/>
  <c r="A307" i="7" s="1"/>
  <c r="B306" i="7"/>
  <c r="D306" i="7" s="1"/>
  <c r="AB307" i="1"/>
  <c r="B308" i="1"/>
  <c r="A307" i="1"/>
  <c r="A289" i="4" s="1"/>
  <c r="AB308" i="1" l="1"/>
  <c r="B309" i="1"/>
  <c r="A308" i="1"/>
  <c r="A290" i="4" s="1"/>
  <c r="C307" i="7"/>
  <c r="A308" i="7" s="1"/>
  <c r="B307" i="7"/>
  <c r="D307" i="7" s="1"/>
  <c r="C308" i="7" l="1"/>
  <c r="A309" i="7" s="1"/>
  <c r="B308" i="7"/>
  <c r="D308" i="7" s="1"/>
  <c r="AB309" i="1"/>
  <c r="A309" i="1"/>
  <c r="A291" i="4" s="1"/>
  <c r="B310" i="1"/>
  <c r="AB310" i="1" l="1"/>
  <c r="A310" i="1"/>
  <c r="A292" i="4" s="1"/>
  <c r="B311" i="1"/>
  <c r="C309" i="7"/>
  <c r="A310" i="7" s="1"/>
  <c r="B309" i="7"/>
  <c r="D309" i="7" s="1"/>
  <c r="C310" i="7" l="1"/>
  <c r="A311" i="7" s="1"/>
  <c r="B310" i="7"/>
  <c r="D310" i="7" s="1"/>
  <c r="AB311" i="1"/>
  <c r="A311" i="1"/>
  <c r="A293" i="4" s="1"/>
  <c r="B312" i="1"/>
  <c r="AB312" i="1" l="1"/>
  <c r="B313" i="1"/>
  <c r="A312" i="1"/>
  <c r="A294" i="4" s="1"/>
  <c r="C311" i="7"/>
  <c r="A312" i="7" s="1"/>
  <c r="B311" i="7"/>
  <c r="D311" i="7" s="1"/>
  <c r="C312" i="7" l="1"/>
  <c r="A313" i="7" s="1"/>
  <c r="B312" i="7"/>
  <c r="D312" i="7" s="1"/>
  <c r="AB313" i="1"/>
  <c r="A313" i="1"/>
  <c r="A295" i="4" s="1"/>
  <c r="B314" i="1"/>
  <c r="AB314" i="1" l="1"/>
  <c r="B315" i="1"/>
  <c r="A314" i="1"/>
  <c r="A296" i="4" s="1"/>
  <c r="C313" i="7"/>
  <c r="A314" i="7" s="1"/>
  <c r="B313" i="7"/>
  <c r="D313" i="7" s="1"/>
  <c r="AB315" i="1" l="1"/>
  <c r="A315" i="1"/>
  <c r="A297" i="4" s="1"/>
  <c r="B316" i="1"/>
  <c r="C314" i="7"/>
  <c r="A315" i="7" s="1"/>
  <c r="B314" i="7"/>
  <c r="D314" i="7" s="1"/>
  <c r="C315" i="7" l="1"/>
  <c r="A316" i="7" s="1"/>
  <c r="B315" i="7"/>
  <c r="D315" i="7" s="1"/>
  <c r="AB316" i="1"/>
  <c r="B317" i="1"/>
  <c r="A316" i="1"/>
  <c r="A298" i="4" s="1"/>
  <c r="AB317" i="1" l="1"/>
  <c r="B318" i="1"/>
  <c r="A317" i="1"/>
  <c r="A299" i="4" s="1"/>
  <c r="C316" i="7"/>
  <c r="A317" i="7" s="1"/>
  <c r="B316" i="7"/>
  <c r="D316" i="7" s="1"/>
  <c r="AB318" i="1" l="1"/>
  <c r="A318" i="1"/>
  <c r="A300" i="4" s="1"/>
  <c r="B319" i="1"/>
  <c r="C317" i="7"/>
  <c r="A318" i="7" s="1"/>
  <c r="B317" i="7"/>
  <c r="D317" i="7" s="1"/>
  <c r="C318" i="7" l="1"/>
  <c r="A319" i="7" s="1"/>
  <c r="B318" i="7"/>
  <c r="D318" i="7" s="1"/>
  <c r="AB319" i="1"/>
  <c r="B320" i="1"/>
  <c r="A319" i="1"/>
  <c r="A301" i="4" s="1"/>
  <c r="AB320" i="1" l="1"/>
  <c r="B321" i="1"/>
  <c r="A320" i="1"/>
  <c r="A302" i="4" s="1"/>
  <c r="C319" i="7"/>
  <c r="A320" i="7" s="1"/>
  <c r="B319" i="7"/>
  <c r="D319" i="7" s="1"/>
  <c r="D6" i="7"/>
  <c r="D5" i="7"/>
  <c r="D4" i="7"/>
  <c r="C320" i="7" l="1"/>
  <c r="A321" i="7" s="1"/>
  <c r="B320" i="7"/>
  <c r="D320" i="7" s="1"/>
  <c r="AB321" i="1"/>
  <c r="B322" i="1"/>
  <c r="A321" i="1"/>
  <c r="A303" i="4" s="1"/>
  <c r="AB322" i="1" l="1"/>
  <c r="A322" i="1"/>
  <c r="A304" i="4" s="1"/>
  <c r="B323" i="1"/>
  <c r="C321" i="7"/>
  <c r="A322" i="7" s="1"/>
  <c r="B321" i="7"/>
  <c r="D321" i="7" s="1"/>
  <c r="C322" i="7" l="1"/>
  <c r="A323" i="7" s="1"/>
  <c r="B322" i="7"/>
  <c r="D322" i="7" s="1"/>
  <c r="AB323" i="1"/>
  <c r="B324" i="1"/>
  <c r="A323" i="1"/>
  <c r="A305" i="4" s="1"/>
  <c r="AB324" i="1" l="1"/>
  <c r="B325" i="1"/>
  <c r="A324" i="1"/>
  <c r="A306" i="4" s="1"/>
  <c r="C323" i="7"/>
  <c r="A324" i="7" s="1"/>
  <c r="B323" i="7"/>
  <c r="D323" i="7" s="1"/>
  <c r="C324" i="7" l="1"/>
  <c r="A325" i="7" s="1"/>
  <c r="B324" i="7"/>
  <c r="D324" i="7" s="1"/>
  <c r="AB325" i="1"/>
  <c r="B326" i="1"/>
  <c r="A325" i="1"/>
  <c r="A307" i="4" s="1"/>
  <c r="AB326" i="1" l="1"/>
  <c r="B327" i="1"/>
  <c r="A326" i="1"/>
  <c r="A308" i="4" s="1"/>
  <c r="C325" i="7"/>
  <c r="A326" i="7" s="1"/>
  <c r="B325" i="7"/>
  <c r="D325" i="7" s="1"/>
  <c r="C326" i="7" l="1"/>
  <c r="A327" i="7" s="1"/>
  <c r="B326" i="7"/>
  <c r="D326" i="7" s="1"/>
  <c r="AB327" i="1"/>
  <c r="A327" i="1"/>
  <c r="A309" i="4" s="1"/>
  <c r="B328" i="1"/>
  <c r="AB328" i="1" l="1"/>
  <c r="B329" i="1"/>
  <c r="A328" i="1"/>
  <c r="A310" i="4" s="1"/>
  <c r="B327" i="7"/>
  <c r="D327" i="7" s="1"/>
  <c r="C327" i="7"/>
  <c r="A328" i="7" s="1"/>
  <c r="C328" i="7" l="1"/>
  <c r="A329" i="7" s="1"/>
  <c r="B328" i="7"/>
  <c r="D328" i="7" s="1"/>
  <c r="AB329" i="1"/>
  <c r="A329" i="1"/>
  <c r="A311" i="4" s="1"/>
  <c r="B330" i="1"/>
  <c r="AB330" i="1" l="1"/>
  <c r="B331" i="1"/>
  <c r="A330" i="1"/>
  <c r="A312" i="4" s="1"/>
  <c r="C329" i="7"/>
  <c r="A330" i="7" s="1"/>
  <c r="B329" i="7"/>
  <c r="D329" i="7" s="1"/>
  <c r="AB331" i="1" l="1"/>
  <c r="B332" i="1"/>
  <c r="A331" i="1"/>
  <c r="A313" i="4" s="1"/>
  <c r="C330" i="7"/>
  <c r="A331" i="7" s="1"/>
  <c r="B330" i="7"/>
  <c r="D330" i="7" s="1"/>
  <c r="C331" i="7" l="1"/>
  <c r="A332" i="7" s="1"/>
  <c r="B331" i="7"/>
  <c r="D331" i="7" s="1"/>
  <c r="AB332" i="1"/>
  <c r="B333" i="1"/>
  <c r="A332" i="1"/>
  <c r="A314" i="4" s="1"/>
  <c r="AB333" i="1" l="1"/>
  <c r="A333" i="1"/>
  <c r="A315" i="4" s="1"/>
  <c r="B334" i="1"/>
  <c r="C332" i="7"/>
  <c r="A333" i="7" s="1"/>
  <c r="B332" i="7"/>
  <c r="D332" i="7" s="1"/>
  <c r="C333" i="7" l="1"/>
  <c r="A334" i="7" s="1"/>
  <c r="B333" i="7"/>
  <c r="D333" i="7" s="1"/>
  <c r="AB334" i="1"/>
  <c r="B335" i="1"/>
  <c r="A334" i="1"/>
  <c r="A316" i="4" s="1"/>
  <c r="AB335" i="1" l="1"/>
  <c r="B336" i="1"/>
  <c r="A335" i="1"/>
  <c r="A317" i="4" s="1"/>
  <c r="C334" i="7"/>
  <c r="A335" i="7" s="1"/>
  <c r="B334" i="7"/>
  <c r="D334" i="7" s="1"/>
  <c r="C335" i="7" l="1"/>
  <c r="A336" i="7" s="1"/>
  <c r="B335" i="7"/>
  <c r="D335" i="7" s="1"/>
  <c r="AB336" i="1"/>
  <c r="B337" i="1"/>
  <c r="A336" i="1"/>
  <c r="A318" i="4" s="1"/>
  <c r="AB337" i="1" l="1"/>
  <c r="B338" i="1"/>
  <c r="A337" i="1"/>
  <c r="A319" i="4" s="1"/>
  <c r="C336" i="7"/>
  <c r="A337" i="7" s="1"/>
  <c r="B336" i="7"/>
  <c r="D336" i="7" s="1"/>
  <c r="C337" i="7" l="1"/>
  <c r="A338" i="7" s="1"/>
  <c r="B337" i="7"/>
  <c r="D337" i="7" s="1"/>
  <c r="AB338" i="1"/>
  <c r="B339" i="1"/>
  <c r="A338" i="1"/>
  <c r="A320" i="4" s="1"/>
  <c r="AB339" i="1" l="1"/>
  <c r="B340" i="1"/>
  <c r="A339" i="1"/>
  <c r="A321" i="4" s="1"/>
  <c r="C338" i="7"/>
  <c r="A339" i="7" s="1"/>
  <c r="B338" i="7"/>
  <c r="D338" i="7" s="1"/>
  <c r="AB340" i="1" l="1"/>
  <c r="A340" i="1"/>
  <c r="A322" i="4" s="1"/>
  <c r="B341" i="1"/>
  <c r="B339" i="7"/>
  <c r="D339" i="7" s="1"/>
  <c r="C339" i="7"/>
  <c r="A340" i="7" s="1"/>
  <c r="I658" i="9"/>
  <c r="M658" i="9" s="1"/>
  <c r="X658" i="9"/>
  <c r="AB341" i="1" l="1"/>
  <c r="B342" i="1"/>
  <c r="A341" i="1"/>
  <c r="A323" i="4" s="1"/>
  <c r="C340" i="7"/>
  <c r="A341" i="7" s="1"/>
  <c r="B340" i="7"/>
  <c r="D340" i="7" s="1"/>
  <c r="Q658" i="9"/>
  <c r="K658" i="9" s="1"/>
  <c r="W658" i="9"/>
  <c r="I659" i="9"/>
  <c r="Q659" i="9" s="1"/>
  <c r="K659" i="9" s="1"/>
  <c r="X659" i="9" l="1"/>
  <c r="M659" i="9"/>
  <c r="AB342" i="1"/>
  <c r="B343" i="1"/>
  <c r="A342" i="1"/>
  <c r="A324" i="4" s="1"/>
  <c r="C341" i="7"/>
  <c r="A342" i="7" s="1"/>
  <c r="B341" i="7"/>
  <c r="D341" i="7" s="1"/>
  <c r="W659" i="9"/>
  <c r="I660" i="9"/>
  <c r="X660" i="9" s="1"/>
  <c r="W660" i="9" l="1"/>
  <c r="Q660" i="9"/>
  <c r="K660" i="9" s="1"/>
  <c r="B342" i="7"/>
  <c r="D342" i="7" s="1"/>
  <c r="C342" i="7"/>
  <c r="A343" i="7" s="1"/>
  <c r="M660" i="9"/>
  <c r="AB343" i="1"/>
  <c r="B344" i="1"/>
  <c r="A343" i="1"/>
  <c r="A325" i="4" s="1"/>
  <c r="I661" i="9"/>
  <c r="Q661" i="9" s="1"/>
  <c r="K661" i="9" s="1"/>
  <c r="X661" i="9" l="1"/>
  <c r="C343" i="7"/>
  <c r="A344" i="7" s="1"/>
  <c r="B343" i="7"/>
  <c r="D343" i="7" s="1"/>
  <c r="AB344" i="1"/>
  <c r="B345" i="1"/>
  <c r="A344" i="1"/>
  <c r="A326" i="4" s="1"/>
  <c r="W661" i="9"/>
  <c r="M661" i="9"/>
  <c r="I662" i="9"/>
  <c r="Q662" i="9" s="1"/>
  <c r="K662" i="9" s="1"/>
  <c r="M662" i="9" l="1"/>
  <c r="X662" i="9"/>
  <c r="AB345" i="1"/>
  <c r="A345" i="1"/>
  <c r="A327" i="4" s="1"/>
  <c r="B346" i="1"/>
  <c r="W662" i="9"/>
  <c r="C344" i="7"/>
  <c r="A345" i="7" s="1"/>
  <c r="B344" i="7"/>
  <c r="D344" i="7" s="1"/>
  <c r="I663" i="9"/>
  <c r="W663" i="9" s="1"/>
  <c r="C345" i="7" l="1"/>
  <c r="A346" i="7" s="1"/>
  <c r="B345" i="7"/>
  <c r="D345" i="7" s="1"/>
  <c r="Q663" i="9"/>
  <c r="K663" i="9" s="1"/>
  <c r="X663" i="9"/>
  <c r="AB346" i="1"/>
  <c r="B347" i="1"/>
  <c r="A346" i="1"/>
  <c r="A328" i="4" s="1"/>
  <c r="M663" i="9"/>
  <c r="I664" i="9"/>
  <c r="Q664" i="9" s="1"/>
  <c r="K664" i="9" s="1"/>
  <c r="W664" i="9" l="1"/>
  <c r="AB347" i="1"/>
  <c r="B348" i="1"/>
  <c r="A347" i="1"/>
  <c r="A329" i="4" s="1"/>
  <c r="X664" i="9"/>
  <c r="M664" i="9"/>
  <c r="C346" i="7"/>
  <c r="A347" i="7" s="1"/>
  <c r="B346" i="7"/>
  <c r="D346" i="7" s="1"/>
  <c r="I665" i="9"/>
  <c r="M665" i="9" s="1"/>
  <c r="Q665" i="9" l="1"/>
  <c r="K665" i="9" s="1"/>
  <c r="W665" i="9"/>
  <c r="C347" i="7"/>
  <c r="A348" i="7" s="1"/>
  <c r="B347" i="7"/>
  <c r="D347" i="7" s="1"/>
  <c r="X665" i="9"/>
  <c r="AB348" i="1"/>
  <c r="B349" i="1"/>
  <c r="A348" i="1"/>
  <c r="A330" i="4" s="1"/>
  <c r="I666" i="9"/>
  <c r="Q666" i="9" s="1"/>
  <c r="K666" i="9" s="1"/>
  <c r="W666" i="9" l="1"/>
  <c r="B348" i="7"/>
  <c r="D348" i="7" s="1"/>
  <c r="C348" i="7"/>
  <c r="A349" i="7" s="1"/>
  <c r="AB349" i="1"/>
  <c r="A349" i="1"/>
  <c r="A331" i="4" s="1"/>
  <c r="B350" i="1"/>
  <c r="M666" i="9"/>
  <c r="X666" i="9"/>
  <c r="AB350" i="1" l="1"/>
  <c r="B351" i="1"/>
  <c r="A350" i="1"/>
  <c r="A332" i="4" s="1"/>
  <c r="C349" i="7"/>
  <c r="A350" i="7" s="1"/>
  <c r="B349" i="7"/>
  <c r="D349" i="7" s="1"/>
  <c r="I667" i="9"/>
  <c r="W667" i="9" s="1"/>
  <c r="Q667" i="9"/>
  <c r="K667" i="9" s="1"/>
  <c r="X667" i="9"/>
  <c r="M667" i="9"/>
  <c r="B350" i="7" l="1"/>
  <c r="D350" i="7" s="1"/>
  <c r="C350" i="7"/>
  <c r="A351" i="7" s="1"/>
  <c r="AB351" i="1"/>
  <c r="A351" i="1"/>
  <c r="A333" i="4" s="1"/>
  <c r="B352" i="1"/>
  <c r="I668" i="9"/>
  <c r="M668" i="9" s="1"/>
  <c r="Q668" i="9"/>
  <c r="K668" i="9" s="1"/>
  <c r="W668" i="9" l="1"/>
  <c r="X668" i="9"/>
  <c r="AB352" i="1"/>
  <c r="B353" i="1"/>
  <c r="A352" i="1"/>
  <c r="A334" i="4" s="1"/>
  <c r="C351" i="7"/>
  <c r="A352" i="7" s="1"/>
  <c r="B351" i="7"/>
  <c r="D351" i="7" s="1"/>
  <c r="I669" i="9"/>
  <c r="M669" i="9" s="1"/>
  <c r="AB353" i="1" l="1"/>
  <c r="B354" i="1"/>
  <c r="A353" i="1"/>
  <c r="A335" i="4" s="1"/>
  <c r="C352" i="7"/>
  <c r="A353" i="7" s="1"/>
  <c r="B352" i="7"/>
  <c r="D352" i="7" s="1"/>
  <c r="W669" i="9"/>
  <c r="X669" i="9"/>
  <c r="Q669" i="9"/>
  <c r="K669" i="9" s="1"/>
  <c r="I670" i="9"/>
  <c r="Q670" i="9" s="1"/>
  <c r="K670" i="9" s="1"/>
  <c r="X670" i="9" l="1"/>
  <c r="W670" i="9"/>
  <c r="M670" i="9"/>
  <c r="AB354" i="1"/>
  <c r="B355" i="1"/>
  <c r="A354" i="1"/>
  <c r="A336" i="4" s="1"/>
  <c r="B353" i="7"/>
  <c r="D353" i="7" s="1"/>
  <c r="C353" i="7"/>
  <c r="A354" i="7" s="1"/>
  <c r="I671" i="9"/>
  <c r="Q671" i="9" s="1"/>
  <c r="K671" i="9" s="1"/>
  <c r="C354" i="7" l="1"/>
  <c r="A355" i="7" s="1"/>
  <c r="B354" i="7"/>
  <c r="D354" i="7" s="1"/>
  <c r="W671" i="9"/>
  <c r="M671" i="9"/>
  <c r="AB355" i="1"/>
  <c r="B356" i="1"/>
  <c r="A355" i="1"/>
  <c r="A337" i="4" s="1"/>
  <c r="X671" i="9"/>
  <c r="AC2110" i="1"/>
  <c r="T2110" i="1"/>
  <c r="S2110" i="1"/>
  <c r="AB356" i="1" l="1"/>
  <c r="B357" i="1"/>
  <c r="A356" i="1"/>
  <c r="A338" i="4" s="1"/>
  <c r="C355" i="7"/>
  <c r="A356" i="7" s="1"/>
  <c r="B355" i="7"/>
  <c r="D355" i="7" s="1"/>
  <c r="AC2111" i="1"/>
  <c r="T2111" i="1"/>
  <c r="S2111" i="1"/>
  <c r="C356" i="7" l="1"/>
  <c r="A357" i="7" s="1"/>
  <c r="B356" i="7"/>
  <c r="D356" i="7" s="1"/>
  <c r="AB357" i="1"/>
  <c r="A357" i="1"/>
  <c r="A339" i="4" s="1"/>
  <c r="B358" i="1"/>
  <c r="AB358" i="1" l="1"/>
  <c r="B359" i="1"/>
  <c r="A358" i="1"/>
  <c r="A340" i="4" s="1"/>
  <c r="C357" i="7"/>
  <c r="A358" i="7" s="1"/>
  <c r="B357" i="7"/>
  <c r="D357" i="7" s="1"/>
  <c r="C358" i="7" l="1"/>
  <c r="A359" i="7" s="1"/>
  <c r="B358" i="7"/>
  <c r="D358" i="7" s="1"/>
  <c r="AB359" i="1"/>
  <c r="B360" i="1"/>
  <c r="A359" i="1"/>
  <c r="A341" i="4" s="1"/>
  <c r="AB360" i="1" l="1"/>
  <c r="B361" i="1"/>
  <c r="A360" i="1"/>
  <c r="A342" i="4" s="1"/>
  <c r="C359" i="7"/>
  <c r="A360" i="7" s="1"/>
  <c r="B359" i="7"/>
  <c r="D359" i="7" s="1"/>
  <c r="B360" i="7" l="1"/>
  <c r="D360" i="7" s="1"/>
  <c r="C360" i="7"/>
  <c r="A361" i="7" s="1"/>
  <c r="AB361" i="1"/>
  <c r="B362" i="1"/>
  <c r="A361" i="1"/>
  <c r="A343" i="4" s="1"/>
  <c r="AB362" i="1" l="1"/>
  <c r="B363" i="1"/>
  <c r="A362" i="1"/>
  <c r="A344" i="4" s="1"/>
  <c r="C361" i="7"/>
  <c r="A362" i="7" s="1"/>
  <c r="B361" i="7"/>
  <c r="D361" i="7" s="1"/>
  <c r="C362" i="7" l="1"/>
  <c r="A363" i="7" s="1"/>
  <c r="B362" i="7"/>
  <c r="D362" i="7" s="1"/>
  <c r="AB363" i="1"/>
  <c r="A363" i="1"/>
  <c r="A345" i="4" s="1"/>
  <c r="B364" i="1"/>
  <c r="I672" i="9"/>
  <c r="X672" i="9"/>
  <c r="Q672" i="9"/>
  <c r="K672" i="9" s="1"/>
  <c r="W672" i="9"/>
  <c r="M672" i="9"/>
  <c r="AB364" i="1" l="1"/>
  <c r="B365" i="1"/>
  <c r="A364" i="1"/>
  <c r="A346" i="4" s="1"/>
  <c r="B363" i="7"/>
  <c r="D363" i="7" s="1"/>
  <c r="C363" i="7"/>
  <c r="A364" i="7" s="1"/>
  <c r="I673" i="9"/>
  <c r="M673" i="9" s="1"/>
  <c r="X673" i="9"/>
  <c r="C364" i="7" l="1"/>
  <c r="A365" i="7" s="1"/>
  <c r="B364" i="7"/>
  <c r="D364" i="7" s="1"/>
  <c r="AB365" i="1"/>
  <c r="B366" i="1"/>
  <c r="A365" i="1"/>
  <c r="A347" i="4" s="1"/>
  <c r="W673" i="9"/>
  <c r="Q673" i="9"/>
  <c r="K673" i="9" s="1"/>
  <c r="I674" i="9"/>
  <c r="Q674" i="9" s="1"/>
  <c r="K674" i="9" s="1"/>
  <c r="X674" i="9"/>
  <c r="AB366" i="1" l="1"/>
  <c r="B367" i="1"/>
  <c r="A366" i="1"/>
  <c r="A348" i="4" s="1"/>
  <c r="W674" i="9"/>
  <c r="M674" i="9"/>
  <c r="C365" i="7"/>
  <c r="A366" i="7" s="1"/>
  <c r="B365" i="7"/>
  <c r="D365" i="7" s="1"/>
  <c r="I675" i="9"/>
  <c r="Q675" i="9" s="1"/>
  <c r="K675" i="9" s="1"/>
  <c r="W675" i="9" l="1"/>
  <c r="C366" i="7"/>
  <c r="A367" i="7" s="1"/>
  <c r="B366" i="7"/>
  <c r="D366" i="7" s="1"/>
  <c r="M675" i="9"/>
  <c r="X675" i="9"/>
  <c r="AB367" i="1"/>
  <c r="B368" i="1"/>
  <c r="A367" i="1"/>
  <c r="A349" i="4" s="1"/>
  <c r="I676" i="9"/>
  <c r="M676" i="9" s="1"/>
  <c r="I682" i="9"/>
  <c r="AB368" i="1" l="1"/>
  <c r="B369" i="1"/>
  <c r="A368" i="1"/>
  <c r="A350" i="4" s="1"/>
  <c r="C367" i="7"/>
  <c r="A368" i="7" s="1"/>
  <c r="B367" i="7"/>
  <c r="D367" i="7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C368" i="7" l="1"/>
  <c r="A369" i="7" s="1"/>
  <c r="B368" i="7"/>
  <c r="D368" i="7" s="1"/>
  <c r="AB369" i="1"/>
  <c r="A369" i="1"/>
  <c r="A351" i="4" s="1"/>
  <c r="B370" i="1"/>
  <c r="W677" i="9"/>
  <c r="Q677" i="9"/>
  <c r="K677" i="9" s="1"/>
  <c r="M677" i="9"/>
  <c r="M683" i="9"/>
  <c r="X683" i="9"/>
  <c r="Q683" i="9"/>
  <c r="K683" i="9" s="1"/>
  <c r="W683" i="9"/>
  <c r="AB370" i="1" l="1"/>
  <c r="B371" i="1"/>
  <c r="A370" i="1"/>
  <c r="A352" i="4" s="1"/>
  <c r="C369" i="7"/>
  <c r="A370" i="7" s="1"/>
  <c r="B369" i="7"/>
  <c r="D369" i="7" s="1"/>
  <c r="C370" i="7" l="1"/>
  <c r="A371" i="7" s="1"/>
  <c r="B370" i="7"/>
  <c r="D370" i="7" s="1"/>
  <c r="AB371" i="1"/>
  <c r="B372" i="1"/>
  <c r="A371" i="1"/>
  <c r="A353" i="4" s="1"/>
  <c r="I684" i="9"/>
  <c r="X684" i="9" s="1"/>
  <c r="I678" i="9"/>
  <c r="Q678" i="9" s="1"/>
  <c r="K678" i="9" s="1"/>
  <c r="I680" i="9"/>
  <c r="AB372" i="1" l="1"/>
  <c r="B373" i="1"/>
  <c r="A372" i="1"/>
  <c r="A354" i="4" s="1"/>
  <c r="C371" i="7"/>
  <c r="A372" i="7" s="1"/>
  <c r="B371" i="7"/>
  <c r="D371" i="7" s="1"/>
  <c r="I686" i="9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F552" i="9"/>
  <c r="J548" i="9"/>
  <c r="E554" i="9"/>
  <c r="E545" i="9"/>
  <c r="B545" i="9" s="1"/>
  <c r="E543" i="9"/>
  <c r="E556" i="9"/>
  <c r="J543" i="9"/>
  <c r="E541" i="9"/>
  <c r="B541" i="9" s="1"/>
  <c r="W684" i="9"/>
  <c r="M684" i="9"/>
  <c r="Q684" i="9"/>
  <c r="K684" i="9" s="1"/>
  <c r="X686" i="9"/>
  <c r="M686" i="9"/>
  <c r="W686" i="9"/>
  <c r="Q686" i="9"/>
  <c r="K686" i="9" s="1"/>
  <c r="I681" i="9"/>
  <c r="M681" i="9" s="1"/>
  <c r="I685" i="9"/>
  <c r="M678" i="9"/>
  <c r="X678" i="9"/>
  <c r="W678" i="9"/>
  <c r="M680" i="9"/>
  <c r="Q680" i="9"/>
  <c r="K680" i="9" s="1"/>
  <c r="X680" i="9"/>
  <c r="W680" i="9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L557" i="9"/>
  <c r="I679" i="9"/>
  <c r="C372" i="7" l="1"/>
  <c r="A373" i="7" s="1"/>
  <c r="B372" i="7"/>
  <c r="D372" i="7" s="1"/>
  <c r="AB373" i="1"/>
  <c r="B374" i="1"/>
  <c r="A373" i="1"/>
  <c r="A355" i="4" s="1"/>
  <c r="B556" i="9"/>
  <c r="F556" i="9"/>
  <c r="B542" i="9"/>
  <c r="F542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299" i="9"/>
  <c r="A138" i="9"/>
  <c r="A342" i="9"/>
  <c r="A265" i="9"/>
  <c r="A338" i="9"/>
  <c r="A301" i="9"/>
  <c r="A271" i="9"/>
  <c r="A220" i="9"/>
  <c r="A312" i="9"/>
  <c r="A190" i="9"/>
  <c r="A295" i="9"/>
  <c r="A198" i="9"/>
  <c r="A313" i="9"/>
  <c r="A199" i="9"/>
  <c r="A241" i="9"/>
  <c r="A329" i="9"/>
  <c r="A149" i="9"/>
  <c r="A296" i="9"/>
  <c r="A188" i="9"/>
  <c r="A277" i="9"/>
  <c r="A191" i="9"/>
  <c r="A323" i="9"/>
  <c r="A261" i="9"/>
  <c r="A152" i="9"/>
  <c r="A345" i="9"/>
  <c r="A207" i="9"/>
  <c r="A266" i="9"/>
  <c r="A225" i="9"/>
  <c r="A305" i="9"/>
  <c r="A160" i="9"/>
  <c r="A253" i="9"/>
  <c r="A251" i="9"/>
  <c r="A311" i="9"/>
  <c r="A194" i="9"/>
  <c r="A349" i="9"/>
  <c r="A143" i="9"/>
  <c r="A340" i="9"/>
  <c r="A237" i="9"/>
  <c r="A244" i="9"/>
  <c r="A187" i="9"/>
  <c r="A239" i="9"/>
  <c r="A268" i="9"/>
  <c r="A328" i="9"/>
  <c r="A330" i="9"/>
  <c r="A130" i="9"/>
  <c r="A254" i="9"/>
  <c r="A272" i="9"/>
  <c r="A315" i="9"/>
  <c r="A166" i="9"/>
  <c r="A131" i="9"/>
  <c r="A164" i="9"/>
  <c r="A211" i="9"/>
  <c r="A257" i="9"/>
  <c r="A281" i="9"/>
  <c r="A174" i="9"/>
  <c r="A263" i="9"/>
  <c r="A184" i="9"/>
  <c r="A157" i="9"/>
  <c r="A274" i="9"/>
  <c r="A233" i="9"/>
  <c r="A142" i="9"/>
  <c r="A170" i="9"/>
  <c r="A288" i="9"/>
  <c r="A210" i="9"/>
  <c r="A228" i="9"/>
  <c r="A333" i="9"/>
  <c r="A163" i="9"/>
  <c r="A326" i="9"/>
  <c r="A319" i="9"/>
  <c r="A256" i="9"/>
  <c r="A279" i="9"/>
  <c r="A252" i="9"/>
  <c r="A310" i="9"/>
  <c r="A240" i="9"/>
  <c r="A208" i="9"/>
  <c r="A153" i="9"/>
  <c r="A159" i="9"/>
  <c r="A234" i="9"/>
  <c r="A133" i="9"/>
  <c r="A293" i="9"/>
  <c r="A238" i="9"/>
  <c r="A298" i="9"/>
  <c r="A236" i="9"/>
  <c r="A317" i="9"/>
  <c r="A258" i="9"/>
  <c r="A217" i="9"/>
  <c r="A260" i="9"/>
  <c r="A221" i="9"/>
  <c r="A1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276" i="9"/>
  <c r="A297" i="9"/>
  <c r="A177" i="9"/>
  <c r="A269" i="9"/>
  <c r="A325" i="9"/>
  <c r="A183" i="9"/>
  <c r="A146" i="9"/>
  <c r="A341" i="9"/>
  <c r="A327" i="9"/>
  <c r="A230" i="9"/>
  <c r="A250" i="9"/>
  <c r="A304" i="9"/>
  <c r="A321" i="9"/>
  <c r="A316" i="9"/>
  <c r="A171" i="9"/>
  <c r="A175" i="9"/>
  <c r="A212" i="9"/>
  <c r="A173" i="9"/>
  <c r="A134" i="9"/>
  <c r="A162" i="9"/>
  <c r="A141" i="9"/>
  <c r="A334" i="9"/>
  <c r="A337" i="9"/>
  <c r="A128" i="9"/>
  <c r="A204" i="9"/>
  <c r="A309" i="9"/>
  <c r="A280" i="9"/>
  <c r="A267" i="9"/>
  <c r="A246" i="9"/>
  <c r="A155" i="9"/>
  <c r="A331" i="9"/>
  <c r="A287" i="9"/>
  <c r="A193" i="9"/>
  <c r="A320" i="9"/>
  <c r="A156" i="9"/>
  <c r="A182" i="9"/>
  <c r="A213" i="9"/>
  <c r="A324" i="9"/>
  <c r="A201" i="9"/>
  <c r="A219" i="9"/>
  <c r="A168" i="9"/>
  <c r="A308" i="9"/>
  <c r="A144" i="9"/>
  <c r="A214" i="9"/>
  <c r="A222" i="9"/>
  <c r="A322" i="9"/>
  <c r="A283" i="9"/>
  <c r="A206" i="9"/>
  <c r="A216" i="9"/>
  <c r="A282" i="9"/>
  <c r="A339" i="9"/>
  <c r="A185" i="9"/>
  <c r="A262" i="9"/>
  <c r="A332" i="9"/>
  <c r="A335" i="9"/>
  <c r="A150" i="9"/>
  <c r="A242" i="9"/>
  <c r="A154" i="9"/>
  <c r="A172" i="9"/>
  <c r="A224" i="9"/>
  <c r="A231" i="9"/>
  <c r="A176" i="9"/>
  <c r="A145" i="9"/>
  <c r="A196" i="9"/>
  <c r="A148" i="9"/>
  <c r="A284" i="9"/>
  <c r="A203" i="9"/>
  <c r="A243" i="9"/>
  <c r="A137" i="9"/>
  <c r="A318" i="9"/>
  <c r="A135" i="9"/>
  <c r="A292" i="9"/>
  <c r="A249" i="9"/>
  <c r="A314" i="9"/>
  <c r="A140" i="9"/>
  <c r="A247" i="9"/>
  <c r="A167" i="9"/>
  <c r="A285" i="9"/>
  <c r="A129" i="9"/>
  <c r="A192" i="9"/>
  <c r="A197" i="9"/>
  <c r="A275" i="9"/>
  <c r="A264" i="9"/>
  <c r="A215" i="9"/>
  <c r="A205" i="9"/>
  <c r="A195" i="9"/>
  <c r="A255" i="9"/>
  <c r="A178" i="9"/>
  <c r="A300" i="9"/>
  <c r="A189" i="9"/>
  <c r="A229" i="9"/>
  <c r="A259" i="9"/>
  <c r="A158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303" i="9"/>
  <c r="A161" i="9"/>
  <c r="B553" i="9"/>
  <c r="F553" i="9"/>
  <c r="A539" i="9"/>
  <c r="F539" i="9"/>
  <c r="B537" i="9"/>
  <c r="F537" i="9"/>
  <c r="B548" i="9"/>
  <c r="F548" i="9"/>
  <c r="B535" i="9"/>
  <c r="F535" i="9"/>
  <c r="B207" i="9"/>
  <c r="B297" i="9"/>
  <c r="B242" i="9"/>
  <c r="B124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318" i="9"/>
  <c r="B122" i="9"/>
  <c r="B150" i="9"/>
  <c r="B251" i="9"/>
  <c r="B328" i="9"/>
  <c r="B252" i="9"/>
  <c r="B156" i="9"/>
  <c r="B243" i="9"/>
  <c r="B233" i="9"/>
  <c r="B114" i="9"/>
  <c r="B193" i="9"/>
  <c r="B136" i="9"/>
  <c r="B195" i="9"/>
  <c r="B228" i="9"/>
  <c r="B312" i="9"/>
  <c r="B208" i="9"/>
  <c r="B274" i="9"/>
  <c r="B128" i="9"/>
  <c r="B171" i="9"/>
  <c r="B120" i="9"/>
  <c r="B250" i="9"/>
  <c r="B349" i="9"/>
  <c r="B245" i="9"/>
  <c r="B295" i="9"/>
  <c r="B202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320" i="9"/>
  <c r="B151" i="9"/>
  <c r="B271" i="9"/>
  <c r="B216" i="9"/>
  <c r="B267" i="9"/>
  <c r="B264" i="9"/>
  <c r="B298" i="9"/>
  <c r="B281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342" i="9"/>
  <c r="B204" i="9"/>
  <c r="B268" i="9"/>
  <c r="B140" i="9"/>
  <c r="B236" i="9"/>
  <c r="B289" i="9"/>
  <c r="B142" i="9"/>
  <c r="B182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213" i="9"/>
  <c r="B301" i="9"/>
  <c r="B277" i="9"/>
  <c r="B326" i="9"/>
  <c r="B246" i="9"/>
  <c r="B279" i="9"/>
  <c r="B210" i="9"/>
  <c r="B180" i="9"/>
  <c r="B255" i="9"/>
  <c r="B332" i="9"/>
  <c r="B244" i="9"/>
  <c r="B187" i="9"/>
  <c r="B145" i="9"/>
  <c r="B302" i="9"/>
  <c r="B254" i="9"/>
  <c r="B181" i="9"/>
  <c r="B111" i="9"/>
  <c r="B262" i="9"/>
  <c r="B288" i="9"/>
  <c r="B235" i="9"/>
  <c r="B174" i="9"/>
  <c r="B247" i="9"/>
  <c r="B147" i="9"/>
  <c r="B217" i="9"/>
  <c r="B335" i="9"/>
  <c r="B112" i="9"/>
  <c r="B231" i="9"/>
  <c r="B258" i="9"/>
  <c r="B191" i="9"/>
  <c r="B229" i="9"/>
  <c r="B185" i="9"/>
  <c r="B317" i="9"/>
  <c r="B314" i="9"/>
  <c r="B155" i="9"/>
  <c r="B169" i="9"/>
  <c r="B310" i="9"/>
  <c r="B253" i="9"/>
  <c r="B241" i="9"/>
  <c r="B237" i="9"/>
  <c r="B260" i="9"/>
  <c r="B196" i="9"/>
  <c r="B205" i="9"/>
  <c r="B203" i="9"/>
  <c r="B238" i="9"/>
  <c r="B220" i="9"/>
  <c r="B123" i="9"/>
  <c r="B198" i="9"/>
  <c r="B347" i="9"/>
  <c r="B284" i="9"/>
  <c r="B306" i="9"/>
  <c r="B160" i="9"/>
  <c r="B293" i="9"/>
  <c r="B273" i="9"/>
  <c r="B240" i="9"/>
  <c r="B141" i="9"/>
  <c r="B215" i="9"/>
  <c r="B115" i="9"/>
  <c r="B173" i="9"/>
  <c r="B162" i="9"/>
  <c r="B175" i="9"/>
  <c r="B214" i="9"/>
  <c r="B249" i="9"/>
  <c r="B336" i="9"/>
  <c r="B143" i="9"/>
  <c r="B325" i="9"/>
  <c r="B282" i="9"/>
  <c r="B119" i="9"/>
  <c r="B280" i="9"/>
  <c r="B311" i="9"/>
  <c r="B167" i="9"/>
  <c r="B227" i="9"/>
  <c r="B346" i="9"/>
  <c r="B230" i="9"/>
  <c r="B131" i="9"/>
  <c r="B219" i="9"/>
  <c r="B163" i="9"/>
  <c r="B197" i="9"/>
  <c r="B149" i="9"/>
  <c r="B127" i="9"/>
  <c r="B161" i="9"/>
  <c r="B211" i="9"/>
  <c r="B307" i="9"/>
  <c r="B304" i="9"/>
  <c r="B290" i="9"/>
  <c r="B188" i="9"/>
  <c r="B121" i="9"/>
  <c r="B157" i="9"/>
  <c r="B315" i="9"/>
  <c r="B540" i="9"/>
  <c r="F540" i="9"/>
  <c r="A545" i="9"/>
  <c r="F545" i="9"/>
  <c r="B550" i="9"/>
  <c r="F550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F45" i="9"/>
  <c r="F61" i="9"/>
  <c r="F2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O14" i="9"/>
  <c r="N14" i="9" s="1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666" i="9"/>
  <c r="N666" i="9" s="1"/>
  <c r="O671" i="9"/>
  <c r="N671" i="9" s="1"/>
  <c r="O674" i="9"/>
  <c r="N674" i="9" s="1"/>
  <c r="O532" i="9"/>
  <c r="O673" i="9"/>
  <c r="N673" i="9" s="1"/>
  <c r="O663" i="9"/>
  <c r="N663" i="9" s="1"/>
  <c r="O672" i="9"/>
  <c r="N672" i="9" s="1"/>
  <c r="O667" i="9"/>
  <c r="N667" i="9" s="1"/>
  <c r="O670" i="9"/>
  <c r="N670" i="9" s="1"/>
  <c r="O665" i="9"/>
  <c r="N665" i="9" s="1"/>
  <c r="O660" i="9"/>
  <c r="N660" i="9" s="1"/>
  <c r="O678" i="9"/>
  <c r="N678" i="9" s="1"/>
  <c r="O4" i="9"/>
  <c r="N4" i="9" s="1"/>
  <c r="O677" i="9"/>
  <c r="N677" i="9" s="1"/>
  <c r="O676" i="9"/>
  <c r="N676" i="9" s="1"/>
  <c r="O659" i="9"/>
  <c r="N659" i="9" s="1"/>
  <c r="O668" i="9"/>
  <c r="N668" i="9" s="1"/>
  <c r="O658" i="9"/>
  <c r="N658" i="9" s="1"/>
  <c r="O679" i="9"/>
  <c r="N679" i="9" s="1"/>
  <c r="O661" i="9"/>
  <c r="N661" i="9" s="1"/>
  <c r="O662" i="9"/>
  <c r="N662" i="9" s="1"/>
  <c r="O675" i="9"/>
  <c r="N675" i="9" s="1"/>
  <c r="O664" i="9"/>
  <c r="N664" i="9" s="1"/>
  <c r="O669" i="9"/>
  <c r="N669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O51" i="9"/>
  <c r="N51" i="9" s="1"/>
  <c r="O19" i="9"/>
  <c r="N19" i="9" s="1"/>
  <c r="X35" i="9"/>
  <c r="W35" i="9"/>
  <c r="Q35" i="9"/>
  <c r="K35" i="9" s="1"/>
  <c r="M35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O43" i="9"/>
  <c r="N43" i="9" s="1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O37" i="9"/>
  <c r="N37" i="9" s="1"/>
  <c r="F64" i="9"/>
  <c r="O46" i="9"/>
  <c r="N46" i="9" s="1"/>
  <c r="O45" i="9"/>
  <c r="N45" i="9" s="1"/>
  <c r="H379" i="9"/>
  <c r="H401" i="9"/>
  <c r="H137" i="9"/>
  <c r="H441" i="9"/>
  <c r="H525" i="9"/>
  <c r="H532" i="9"/>
  <c r="H128" i="9"/>
  <c r="H53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204" i="9"/>
  <c r="H409" i="9"/>
  <c r="H423" i="9"/>
  <c r="H464" i="9"/>
  <c r="H304" i="9"/>
  <c r="H396" i="9"/>
  <c r="H531" i="9"/>
  <c r="H533" i="9"/>
  <c r="H148" i="9"/>
  <c r="H453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239" i="9"/>
  <c r="H291" i="9"/>
  <c r="H187" i="9"/>
  <c r="H459" i="9"/>
  <c r="H415" i="9"/>
  <c r="H52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389" i="9"/>
  <c r="H432" i="9"/>
  <c r="H384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59" i="9"/>
  <c r="H336" i="9"/>
  <c r="H364" i="9"/>
  <c r="H433" i="9"/>
  <c r="H236" i="9"/>
  <c r="H178" i="9"/>
  <c r="H189" i="9"/>
  <c r="H457" i="9"/>
  <c r="H513" i="9"/>
  <c r="H331" i="9"/>
  <c r="H486" i="9"/>
  <c r="H404" i="9"/>
  <c r="H322" i="9"/>
  <c r="H316" i="9"/>
  <c r="H378" i="9"/>
  <c r="H211" i="9"/>
  <c r="H425" i="9"/>
  <c r="H250" i="9"/>
  <c r="H416" i="9"/>
  <c r="H490" i="9"/>
  <c r="H180" i="9"/>
  <c r="H281" i="9"/>
  <c r="H321" i="9"/>
  <c r="H498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510" i="9"/>
  <c r="H341" i="9"/>
  <c r="H150" i="9"/>
  <c r="H217" i="9"/>
  <c r="H493" i="9"/>
  <c r="H397" i="9"/>
  <c r="H210" i="9"/>
  <c r="H186" i="9"/>
  <c r="H156" i="9"/>
  <c r="H479" i="9"/>
  <c r="H224" i="9"/>
  <c r="H215" i="9"/>
  <c r="H447" i="9"/>
  <c r="H169" i="9"/>
  <c r="H172" i="9"/>
  <c r="H474" i="9"/>
  <c r="H297" i="9"/>
  <c r="H257" i="9"/>
  <c r="H290" i="9"/>
  <c r="H439" i="9"/>
  <c r="H502" i="9"/>
  <c r="H170" i="9"/>
  <c r="H557" i="9"/>
  <c r="H421" i="9"/>
  <c r="H508" i="9"/>
  <c r="H334" i="9"/>
  <c r="H411" i="9"/>
  <c r="H544" i="9"/>
  <c r="H298" i="9"/>
  <c r="H504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519" i="9"/>
  <c r="H344" i="9"/>
  <c r="H387" i="9"/>
  <c r="H523" i="9"/>
  <c r="H295" i="9"/>
  <c r="H292" i="9"/>
  <c r="H361" i="9"/>
  <c r="H254" i="9"/>
  <c r="H517" i="9"/>
  <c r="H426" i="9"/>
  <c r="H196" i="9"/>
  <c r="H310" i="9"/>
  <c r="H200" i="9"/>
  <c r="H216" i="9"/>
  <c r="H366" i="9"/>
  <c r="H328" i="9"/>
  <c r="H333" i="9"/>
  <c r="H376" i="9"/>
  <c r="H408" i="9"/>
  <c r="H50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269" i="9"/>
  <c r="H219" i="9"/>
  <c r="H147" i="9"/>
  <c r="H198" i="9"/>
  <c r="H262" i="9"/>
  <c r="H400" i="9"/>
  <c r="H308" i="9"/>
  <c r="H192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132" i="9"/>
  <c r="H323" i="9"/>
  <c r="H272" i="9"/>
  <c r="H424" i="9"/>
  <c r="H152" i="9"/>
  <c r="H191" i="9"/>
  <c r="H14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371" i="9"/>
  <c r="H337" i="9"/>
  <c r="H143" i="9"/>
  <c r="H203" i="9"/>
  <c r="H512" i="9"/>
  <c r="H529" i="9"/>
  <c r="H141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431" i="9"/>
  <c r="H382" i="9"/>
  <c r="H545" i="9"/>
  <c r="H365" i="9"/>
  <c r="H230" i="9"/>
  <c r="H157" i="9"/>
  <c r="H410" i="9"/>
  <c r="H539" i="9"/>
  <c r="H248" i="9"/>
  <c r="H131" i="9"/>
  <c r="H306" i="9"/>
  <c r="H339" i="9"/>
  <c r="H444" i="9"/>
  <c r="H184" i="9"/>
  <c r="H287" i="9"/>
  <c r="H247" i="9"/>
  <c r="H151" i="9"/>
  <c r="H335" i="9"/>
  <c r="H492" i="9"/>
  <c r="H526" i="9"/>
  <c r="H494" i="9"/>
  <c r="H521" i="9"/>
  <c r="H520" i="9"/>
  <c r="H505" i="9"/>
  <c r="H515" i="9"/>
  <c r="H454" i="9"/>
  <c r="H390" i="9"/>
  <c r="H175" i="9"/>
  <c r="H302" i="9"/>
  <c r="H551" i="9"/>
  <c r="H449" i="9"/>
  <c r="H162" i="9"/>
  <c r="H388" i="9"/>
  <c r="H282" i="9"/>
  <c r="H177" i="9"/>
  <c r="H226" i="9"/>
  <c r="H466" i="9"/>
  <c r="H420" i="9"/>
  <c r="H270" i="9"/>
  <c r="H330" i="9"/>
  <c r="H285" i="9"/>
  <c r="H458" i="9"/>
  <c r="H158" i="9"/>
  <c r="H550" i="9"/>
  <c r="H414" i="9"/>
  <c r="H406" i="9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AB374" i="1" l="1"/>
  <c r="B375" i="1"/>
  <c r="A374" i="1"/>
  <c r="A356" i="4" s="1"/>
  <c r="C373" i="7"/>
  <c r="A374" i="7" s="1"/>
  <c r="B373" i="7"/>
  <c r="D373" i="7" s="1"/>
  <c r="C374" i="7" l="1"/>
  <c r="A375" i="7" s="1"/>
  <c r="B374" i="7"/>
  <c r="D374" i="7" s="1"/>
  <c r="AB375" i="1"/>
  <c r="A375" i="1"/>
  <c r="A357" i="4" s="1"/>
  <c r="B376" i="1"/>
  <c r="AB376" i="1" l="1"/>
  <c r="B377" i="1"/>
  <c r="A376" i="1"/>
  <c r="A358" i="4" s="1"/>
  <c r="C375" i="7"/>
  <c r="A376" i="7" s="1"/>
  <c r="B375" i="7"/>
  <c r="D375" i="7" s="1"/>
  <c r="C376" i="7" l="1"/>
  <c r="A377" i="7" s="1"/>
  <c r="B376" i="7"/>
  <c r="D376" i="7" s="1"/>
  <c r="AB377" i="1"/>
  <c r="B378" i="1"/>
  <c r="A377" i="1"/>
  <c r="A359" i="4" s="1"/>
  <c r="AB378" i="1" l="1"/>
  <c r="B379" i="1"/>
  <c r="A378" i="1"/>
  <c r="A360" i="4" s="1"/>
  <c r="C377" i="7"/>
  <c r="A378" i="7" s="1"/>
  <c r="B377" i="7"/>
  <c r="D377" i="7" s="1"/>
  <c r="AB379" i="1" l="1"/>
  <c r="B380" i="1"/>
  <c r="A379" i="1"/>
  <c r="A361" i="4" s="1"/>
  <c r="C378" i="7"/>
  <c r="A379" i="7" s="1"/>
  <c r="B378" i="7"/>
  <c r="D378" i="7" s="1"/>
  <c r="C379" i="7" l="1"/>
  <c r="A380" i="7" s="1"/>
  <c r="B379" i="7"/>
  <c r="D379" i="7" s="1"/>
  <c r="AB380" i="1"/>
  <c r="B381" i="1"/>
  <c r="A380" i="1"/>
  <c r="A362" i="4" s="1"/>
  <c r="AB381" i="1" l="1"/>
  <c r="A381" i="1"/>
  <c r="A363" i="4" s="1"/>
  <c r="B382" i="1"/>
  <c r="C380" i="7"/>
  <c r="A381" i="7" s="1"/>
  <c r="B380" i="7"/>
  <c r="D380" i="7" s="1"/>
  <c r="C381" i="7" l="1"/>
  <c r="A382" i="7" s="1"/>
  <c r="B381" i="7"/>
  <c r="D381" i="7" s="1"/>
  <c r="AB382" i="1"/>
  <c r="B383" i="1"/>
  <c r="A382" i="1"/>
  <c r="A364" i="4" s="1"/>
  <c r="AB383" i="1" l="1"/>
  <c r="B384" i="1"/>
  <c r="A383" i="1"/>
  <c r="A365" i="4" s="1"/>
  <c r="C382" i="7"/>
  <c r="A383" i="7" s="1"/>
  <c r="B382" i="7"/>
  <c r="D382" i="7" s="1"/>
  <c r="C383" i="7" l="1"/>
  <c r="A384" i="7" s="1"/>
  <c r="B383" i="7"/>
  <c r="D383" i="7" s="1"/>
  <c r="AB384" i="1"/>
  <c r="B385" i="1"/>
  <c r="A384" i="1"/>
  <c r="A366" i="4" s="1"/>
  <c r="AB385" i="1" l="1"/>
  <c r="B386" i="1"/>
  <c r="A385" i="1"/>
  <c r="A367" i="4" s="1"/>
  <c r="B384" i="7"/>
  <c r="D384" i="7" s="1"/>
  <c r="C384" i="7"/>
  <c r="A385" i="7" s="1"/>
  <c r="C385" i="7" l="1"/>
  <c r="A386" i="7" s="1"/>
  <c r="B385" i="7"/>
  <c r="D385" i="7" s="1"/>
  <c r="AB386" i="1"/>
  <c r="B387" i="1"/>
  <c r="A386" i="1"/>
  <c r="A368" i="4" s="1"/>
  <c r="AB387" i="1" l="1"/>
  <c r="A387" i="1"/>
  <c r="A369" i="4" s="1"/>
  <c r="B388" i="1"/>
  <c r="C386" i="7"/>
  <c r="A387" i="7" s="1"/>
  <c r="B386" i="7"/>
  <c r="D386" i="7" s="1"/>
  <c r="C387" i="7" l="1"/>
  <c r="A388" i="7" s="1"/>
  <c r="B387" i="7"/>
  <c r="D387" i="7" s="1"/>
  <c r="AB388" i="1"/>
  <c r="B389" i="1"/>
  <c r="A388" i="1"/>
  <c r="A370" i="4" s="1"/>
  <c r="AB389" i="1" l="1"/>
  <c r="B390" i="1"/>
  <c r="A389" i="1"/>
  <c r="A371" i="4" s="1"/>
  <c r="C388" i="7"/>
  <c r="A389" i="7" s="1"/>
  <c r="B388" i="7"/>
  <c r="D388" i="7" s="1"/>
  <c r="C389" i="7" l="1"/>
  <c r="A390" i="7" s="1"/>
  <c r="B389" i="7"/>
  <c r="D389" i="7" s="1"/>
  <c r="AB390" i="1"/>
  <c r="B391" i="1"/>
  <c r="A390" i="1"/>
  <c r="A372" i="4" s="1"/>
  <c r="AB391" i="1" l="1"/>
  <c r="B392" i="1"/>
  <c r="A391" i="1"/>
  <c r="A373" i="4" s="1"/>
  <c r="C390" i="7"/>
  <c r="A391" i="7" s="1"/>
  <c r="B390" i="7"/>
  <c r="D390" i="7" s="1"/>
  <c r="C391" i="7" l="1"/>
  <c r="A392" i="7" s="1"/>
  <c r="B391" i="7"/>
  <c r="D391" i="7" s="1"/>
  <c r="AB392" i="1"/>
  <c r="B393" i="1"/>
  <c r="A392" i="1"/>
  <c r="A374" i="4" s="1"/>
  <c r="AB393" i="1" l="1"/>
  <c r="A393" i="1"/>
  <c r="A375" i="4" s="1"/>
  <c r="B394" i="1"/>
  <c r="C392" i="7"/>
  <c r="A393" i="7" s="1"/>
  <c r="B392" i="7"/>
  <c r="D392" i="7" s="1"/>
  <c r="C393" i="7" l="1"/>
  <c r="A394" i="7" s="1"/>
  <c r="B393" i="7"/>
  <c r="D393" i="7" s="1"/>
  <c r="AB394" i="1"/>
  <c r="B395" i="1"/>
  <c r="A394" i="1"/>
  <c r="A376" i="4" s="1"/>
  <c r="AB395" i="1" l="1"/>
  <c r="B396" i="1"/>
  <c r="A395" i="1"/>
  <c r="A377" i="4" s="1"/>
  <c r="C394" i="7"/>
  <c r="A395" i="7" s="1"/>
  <c r="B394" i="7"/>
  <c r="D394" i="7" s="1"/>
  <c r="C395" i="7" l="1"/>
  <c r="A396" i="7" s="1"/>
  <c r="B395" i="7"/>
  <c r="D395" i="7" s="1"/>
  <c r="AB396" i="1"/>
  <c r="A396" i="1"/>
  <c r="A378" i="4" s="1"/>
  <c r="B397" i="1"/>
  <c r="AB397" i="1" l="1"/>
  <c r="B398" i="1"/>
  <c r="A397" i="1"/>
  <c r="A379" i="4" s="1"/>
  <c r="C396" i="7"/>
  <c r="A397" i="7" s="1"/>
  <c r="B396" i="7"/>
  <c r="D396" i="7" s="1"/>
  <c r="C397" i="7" l="1"/>
  <c r="A398" i="7" s="1"/>
  <c r="B397" i="7"/>
  <c r="D397" i="7" s="1"/>
  <c r="AB398" i="1"/>
  <c r="B399" i="1"/>
  <c r="A398" i="1"/>
  <c r="A380" i="4" s="1"/>
  <c r="AB399" i="1" l="1"/>
  <c r="A399" i="1"/>
  <c r="A381" i="4" s="1"/>
  <c r="B400" i="1"/>
  <c r="C398" i="7"/>
  <c r="A399" i="7" s="1"/>
  <c r="B398" i="7"/>
  <c r="D398" i="7" s="1"/>
  <c r="C399" i="7" l="1"/>
  <c r="A400" i="7" s="1"/>
  <c r="B399" i="7"/>
  <c r="D399" i="7" s="1"/>
  <c r="AB400" i="1"/>
  <c r="B401" i="1"/>
  <c r="A400" i="1"/>
  <c r="AB401" i="1" l="1"/>
  <c r="B402" i="1"/>
  <c r="A401" i="1"/>
  <c r="A382" i="4"/>
  <c r="A400" i="4"/>
  <c r="C400" i="7"/>
  <c r="A401" i="7" s="1"/>
  <c r="B400" i="7"/>
  <c r="D400" i="7" s="1"/>
  <c r="C401" i="7" l="1"/>
  <c r="A402" i="7" s="1"/>
  <c r="B401" i="7"/>
  <c r="D401" i="7" s="1"/>
  <c r="AB402" i="1"/>
  <c r="B403" i="1"/>
  <c r="A402" i="1"/>
  <c r="A383" i="4"/>
  <c r="A401" i="4"/>
  <c r="AB403" i="1" l="1"/>
  <c r="B404" i="1"/>
  <c r="A403" i="1"/>
  <c r="A384" i="4"/>
  <c r="A402" i="4"/>
  <c r="C402" i="7"/>
  <c r="A403" i="7" s="1"/>
  <c r="B402" i="7"/>
  <c r="D402" i="7" s="1"/>
  <c r="C403" i="7" l="1"/>
  <c r="A404" i="7" s="1"/>
  <c r="B403" i="7"/>
  <c r="D403" i="7" s="1"/>
  <c r="AB404" i="1"/>
  <c r="B405" i="1"/>
  <c r="A404" i="1"/>
  <c r="A385" i="4"/>
  <c r="A403" i="4"/>
  <c r="AB405" i="1" l="1"/>
  <c r="A405" i="1"/>
  <c r="B406" i="1"/>
  <c r="A386" i="4"/>
  <c r="A404" i="4"/>
  <c r="C404" i="7"/>
  <c r="A405" i="7" s="1"/>
  <c r="B404" i="7"/>
  <c r="D404" i="7" s="1"/>
  <c r="C405" i="7" l="1"/>
  <c r="A406" i="7" s="1"/>
  <c r="B405" i="7"/>
  <c r="D405" i="7" s="1"/>
  <c r="A387" i="4"/>
  <c r="A405" i="4"/>
  <c r="AB406" i="1"/>
  <c r="B407" i="1"/>
  <c r="A406" i="1"/>
  <c r="A388" i="4" l="1"/>
  <c r="A406" i="4"/>
  <c r="AB407" i="1"/>
  <c r="B408" i="1"/>
  <c r="A407" i="1"/>
  <c r="C406" i="7"/>
  <c r="A407" i="7" s="1"/>
  <c r="B406" i="7"/>
  <c r="D406" i="7" s="1"/>
  <c r="AB408" i="1" l="1"/>
  <c r="A408" i="1"/>
  <c r="A390" i="4" s="1"/>
  <c r="B409" i="1"/>
  <c r="C407" i="7"/>
  <c r="A408" i="7" s="1"/>
  <c r="B407" i="7"/>
  <c r="D407" i="7" s="1"/>
  <c r="A389" i="4"/>
  <c r="A407" i="4"/>
  <c r="C408" i="7" l="1"/>
  <c r="A409" i="7" s="1"/>
  <c r="B408" i="7"/>
  <c r="D408" i="7" s="1"/>
  <c r="AB409" i="1"/>
  <c r="B410" i="1"/>
  <c r="A409" i="1"/>
  <c r="A391" i="4" s="1"/>
  <c r="AB410" i="1" l="1"/>
  <c r="B411" i="1"/>
  <c r="A410" i="1"/>
  <c r="A392" i="4" s="1"/>
  <c r="C409" i="7"/>
  <c r="A410" i="7" s="1"/>
  <c r="B409" i="7"/>
  <c r="D409" i="7" s="1"/>
  <c r="B410" i="7" l="1"/>
  <c r="D410" i="7" s="1"/>
  <c r="C410" i="7"/>
  <c r="A411" i="7" s="1"/>
  <c r="AB411" i="1"/>
  <c r="A411" i="1"/>
  <c r="A393" i="4" s="1"/>
  <c r="B412" i="1"/>
  <c r="AB412" i="1" l="1"/>
  <c r="B413" i="1"/>
  <c r="A412" i="1"/>
  <c r="A394" i="4" s="1"/>
  <c r="C411" i="7"/>
  <c r="A412" i="7" s="1"/>
  <c r="B411" i="7"/>
  <c r="D411" i="7" s="1"/>
  <c r="C412" i="7" l="1"/>
  <c r="A413" i="7" s="1"/>
  <c r="B412" i="7"/>
  <c r="D412" i="7" s="1"/>
  <c r="AB413" i="1"/>
  <c r="B414" i="1"/>
  <c r="A413" i="1"/>
  <c r="A395" i="4" s="1"/>
  <c r="AB414" i="1" l="1"/>
  <c r="B415" i="1"/>
  <c r="A414" i="1"/>
  <c r="A396" i="4" s="1"/>
  <c r="C413" i="7"/>
  <c r="A414" i="7" s="1"/>
  <c r="B413" i="7"/>
  <c r="D413" i="7" s="1"/>
  <c r="B414" i="7" l="1"/>
  <c r="D414" i="7" s="1"/>
  <c r="C414" i="7"/>
  <c r="A415" i="7" s="1"/>
  <c r="AB415" i="1"/>
  <c r="B416" i="1"/>
  <c r="A415" i="1"/>
  <c r="A397" i="4" s="1"/>
  <c r="AB416" i="1" l="1"/>
  <c r="B417" i="1"/>
  <c r="A416" i="1"/>
  <c r="A398" i="4" s="1"/>
  <c r="B415" i="7"/>
  <c r="D415" i="7" s="1"/>
  <c r="C415" i="7"/>
  <c r="A416" i="7" s="1"/>
  <c r="C416" i="7" l="1"/>
  <c r="A417" i="7" s="1"/>
  <c r="B416" i="7"/>
  <c r="D416" i="7" s="1"/>
  <c r="AB417" i="1"/>
  <c r="B418" i="1"/>
  <c r="A417" i="1"/>
  <c r="A399" i="4" s="1"/>
  <c r="B419" i="1" l="1"/>
  <c r="A418" i="1"/>
  <c r="AB418" i="1"/>
  <c r="C417" i="7"/>
  <c r="A418" i="7" s="1"/>
  <c r="B417" i="7"/>
  <c r="D417" i="7" s="1"/>
  <c r="C418" i="7" l="1"/>
  <c r="A419" i="7" s="1"/>
  <c r="B418" i="7"/>
  <c r="D418" i="7" s="1"/>
  <c r="B420" i="1"/>
  <c r="AB419" i="1"/>
  <c r="A419" i="1"/>
  <c r="AB420" i="1" l="1"/>
  <c r="A420" i="1"/>
  <c r="B421" i="1"/>
  <c r="B419" i="7"/>
  <c r="D419" i="7" s="1"/>
  <c r="C419" i="7"/>
  <c r="A420" i="7" s="1"/>
  <c r="C420" i="7" l="1"/>
  <c r="A421" i="7" s="1"/>
  <c r="B420" i="7"/>
  <c r="D420" i="7" s="1"/>
  <c r="AB421" i="1"/>
  <c r="B422" i="1"/>
  <c r="A421" i="1"/>
  <c r="AB422" i="1" l="1"/>
  <c r="B423" i="1"/>
  <c r="A422" i="1"/>
  <c r="P422" i="1"/>
  <c r="E422" i="1"/>
  <c r="F422" i="1" s="1"/>
  <c r="S422" i="1" s="1"/>
  <c r="C421" i="7"/>
  <c r="A422" i="7" s="1"/>
  <c r="B421" i="7"/>
  <c r="D421" i="7" s="1"/>
  <c r="C422" i="7" l="1"/>
  <c r="A423" i="7" s="1"/>
  <c r="B422" i="7"/>
  <c r="D422" i="7" s="1"/>
  <c r="AB423" i="1"/>
  <c r="A423" i="1"/>
  <c r="B424" i="1"/>
  <c r="E423" i="1"/>
  <c r="F423" i="1" s="1"/>
  <c r="S423" i="1" s="1"/>
  <c r="P423" i="1"/>
  <c r="AC422" i="1"/>
  <c r="T422" i="1"/>
  <c r="AC423" i="1" l="1"/>
  <c r="T423" i="1"/>
  <c r="AB424" i="1"/>
  <c r="B425" i="1"/>
  <c r="A424" i="1"/>
  <c r="E424" i="1"/>
  <c r="F424" i="1" s="1"/>
  <c r="S424" i="1" s="1"/>
  <c r="P424" i="1"/>
  <c r="C423" i="7"/>
  <c r="A424" i="7" s="1"/>
  <c r="B423" i="7"/>
  <c r="D423" i="7" s="1"/>
  <c r="B424" i="7" l="1"/>
  <c r="D424" i="7" s="1"/>
  <c r="C424" i="7"/>
  <c r="A425" i="7" s="1"/>
  <c r="T424" i="1"/>
  <c r="AC424" i="1"/>
  <c r="AB425" i="1"/>
  <c r="B426" i="1"/>
  <c r="A425" i="1"/>
  <c r="E425" i="1"/>
  <c r="F425" i="1" s="1"/>
  <c r="S425" i="1" s="1"/>
  <c r="P425" i="1"/>
  <c r="T425" i="1" l="1"/>
  <c r="AC425" i="1"/>
  <c r="C145" i="15"/>
  <c r="D145" i="15"/>
  <c r="A426" i="1"/>
  <c r="A408" i="4" s="1"/>
  <c r="B427" i="1"/>
  <c r="AB426" i="1"/>
  <c r="D146" i="15"/>
  <c r="C146" i="15"/>
  <c r="B425" i="7"/>
  <c r="D425" i="7" s="1"/>
  <c r="C425" i="7"/>
  <c r="A426" i="7" s="1"/>
  <c r="B428" i="1" l="1"/>
  <c r="A427" i="1"/>
  <c r="A409" i="4" s="1"/>
  <c r="AB427" i="1"/>
  <c r="C426" i="7"/>
  <c r="A427" i="7" s="1"/>
  <c r="B426" i="7"/>
  <c r="D426" i="7" s="1"/>
  <c r="B427" i="7" l="1"/>
  <c r="D427" i="7" s="1"/>
  <c r="C427" i="7"/>
  <c r="A428" i="7" s="1"/>
  <c r="A428" i="1"/>
  <c r="A410" i="4" s="1"/>
  <c r="B429" i="1"/>
  <c r="AB428" i="1"/>
  <c r="A429" i="1" l="1"/>
  <c r="A411" i="4" s="1"/>
  <c r="B430" i="1"/>
  <c r="AB429" i="1"/>
  <c r="I108" i="9" s="1"/>
  <c r="C428" i="7"/>
  <c r="A429" i="7" s="1"/>
  <c r="B428" i="7"/>
  <c r="D428" i="7" s="1"/>
  <c r="B429" i="7" l="1"/>
  <c r="D429" i="7" s="1"/>
  <c r="C429" i="7"/>
  <c r="A430" i="7" s="1"/>
  <c r="Q108" i="9"/>
  <c r="K108" i="9" s="1"/>
  <c r="W108" i="9"/>
  <c r="M108" i="9"/>
  <c r="X108" i="9"/>
  <c r="A430" i="1"/>
  <c r="A412" i="4" s="1"/>
  <c r="B431" i="1"/>
  <c r="AB430" i="1"/>
  <c r="I109" i="9" s="1"/>
  <c r="Q109" i="9" l="1"/>
  <c r="K109" i="9" s="1"/>
  <c r="W109" i="9"/>
  <c r="X109" i="9"/>
  <c r="M109" i="9"/>
  <c r="B432" i="1"/>
  <c r="A431" i="1"/>
  <c r="A413" i="4" s="1"/>
  <c r="AB431" i="1"/>
  <c r="I110" i="9" s="1"/>
  <c r="C430" i="7"/>
  <c r="A431" i="7" s="1"/>
  <c r="B430" i="7"/>
  <c r="D430" i="7" s="1"/>
  <c r="C431" i="7" l="1"/>
  <c r="A432" i="7" s="1"/>
  <c r="B431" i="7"/>
  <c r="D431" i="7" s="1"/>
  <c r="Q110" i="9"/>
  <c r="K110" i="9" s="1"/>
  <c r="X110" i="9"/>
  <c r="W110" i="9"/>
  <c r="M110" i="9"/>
  <c r="B433" i="1"/>
  <c r="A432" i="1"/>
  <c r="A414" i="4" s="1"/>
  <c r="AB432" i="1"/>
  <c r="I111" i="9" s="1"/>
  <c r="Q111" i="9" l="1"/>
  <c r="K111" i="9" s="1"/>
  <c r="M111" i="9"/>
  <c r="B434" i="1"/>
  <c r="A433" i="1"/>
  <c r="A415" i="4" s="1"/>
  <c r="AB433" i="1"/>
  <c r="I112" i="9" s="1"/>
  <c r="B432" i="7"/>
  <c r="D432" i="7" s="1"/>
  <c r="C432" i="7"/>
  <c r="A433" i="7" s="1"/>
  <c r="C433" i="7" l="1"/>
  <c r="A434" i="7" s="1"/>
  <c r="B433" i="7"/>
  <c r="D433" i="7" s="1"/>
  <c r="W112" i="9"/>
  <c r="X112" i="9"/>
  <c r="M112" i="9"/>
  <c r="Q112" i="9"/>
  <c r="K112" i="9" s="1"/>
  <c r="A434" i="1"/>
  <c r="A416" i="4" s="1"/>
  <c r="B435" i="1"/>
  <c r="AB434" i="1"/>
  <c r="I113" i="9" s="1"/>
  <c r="M113" i="9" l="1"/>
  <c r="X113" i="9"/>
  <c r="Q113" i="9"/>
  <c r="K113" i="9" s="1"/>
  <c r="W113" i="9"/>
  <c r="AB435" i="1"/>
  <c r="I114" i="9" s="1"/>
  <c r="A435" i="1"/>
  <c r="A417" i="4" s="1"/>
  <c r="B436" i="1"/>
  <c r="B434" i="7"/>
  <c r="D434" i="7" s="1"/>
  <c r="C434" i="7"/>
  <c r="A435" i="7" s="1"/>
  <c r="B435" i="7" l="1"/>
  <c r="D435" i="7" s="1"/>
  <c r="C435" i="7"/>
  <c r="A436" i="7" s="1"/>
  <c r="AB436" i="1"/>
  <c r="I115" i="9" s="1"/>
  <c r="A436" i="1"/>
  <c r="A418" i="4" s="1"/>
  <c r="B437" i="1"/>
  <c r="M114" i="9"/>
  <c r="X114" i="9"/>
  <c r="Q114" i="9"/>
  <c r="K114" i="9" s="1"/>
  <c r="W114" i="9"/>
  <c r="AB437" i="1" l="1"/>
  <c r="I116" i="9" s="1"/>
  <c r="A437" i="1"/>
  <c r="A419" i="4" s="1"/>
  <c r="B438" i="1"/>
  <c r="W115" i="9"/>
  <c r="M115" i="9"/>
  <c r="Q115" i="9"/>
  <c r="K115" i="9" s="1"/>
  <c r="X115" i="9"/>
  <c r="C436" i="7"/>
  <c r="A437" i="7" s="1"/>
  <c r="B436" i="7"/>
  <c r="D436" i="7" s="1"/>
  <c r="B437" i="7" l="1"/>
  <c r="D437" i="7" s="1"/>
  <c r="C437" i="7"/>
  <c r="A438" i="7" s="1"/>
  <c r="A438" i="1"/>
  <c r="A420" i="4" s="1"/>
  <c r="B439" i="1"/>
  <c r="AB438" i="1"/>
  <c r="I117" i="9" s="1"/>
  <c r="X116" i="9"/>
  <c r="M116" i="9"/>
  <c r="Q116" i="9"/>
  <c r="K116" i="9" s="1"/>
  <c r="W116" i="9"/>
  <c r="X117" i="9" l="1"/>
  <c r="M117" i="9"/>
  <c r="Q117" i="9"/>
  <c r="K117" i="9" s="1"/>
  <c r="W117" i="9"/>
  <c r="B440" i="1"/>
  <c r="A439" i="1"/>
  <c r="A421" i="4" s="1"/>
  <c r="AB439" i="1"/>
  <c r="I118" i="9" s="1"/>
  <c r="C438" i="7"/>
  <c r="A439" i="7" s="1"/>
  <c r="B438" i="7"/>
  <c r="D438" i="7" s="1"/>
  <c r="M118" i="9" l="1"/>
  <c r="Q118" i="9"/>
  <c r="K118" i="9" s="1"/>
  <c r="B439" i="7"/>
  <c r="D439" i="7" s="1"/>
  <c r="C439" i="7"/>
  <c r="A440" i="7" s="1"/>
  <c r="A440" i="1"/>
  <c r="B441" i="1"/>
  <c r="AB440" i="1"/>
  <c r="I119" i="9" s="1"/>
  <c r="A441" i="1" l="1"/>
  <c r="B442" i="1"/>
  <c r="AB441" i="1"/>
  <c r="I120" i="9" s="1"/>
  <c r="X119" i="9"/>
  <c r="W119" i="9"/>
  <c r="Q119" i="9"/>
  <c r="K119" i="9" s="1"/>
  <c r="M119" i="9"/>
  <c r="A422" i="4"/>
  <c r="A440" i="4"/>
  <c r="C440" i="7"/>
  <c r="A441" i="7" s="1"/>
  <c r="B440" i="7"/>
  <c r="D440" i="7" s="1"/>
  <c r="B441" i="7" l="1"/>
  <c r="D441" i="7" s="1"/>
  <c r="C441" i="7"/>
  <c r="A442" i="7" s="1"/>
  <c r="X120" i="9"/>
  <c r="M120" i="9"/>
  <c r="W120" i="9"/>
  <c r="Q120" i="9"/>
  <c r="K120" i="9" s="1"/>
  <c r="A442" i="1"/>
  <c r="A424" i="4" s="1"/>
  <c r="B443" i="1"/>
  <c r="AB442" i="1"/>
  <c r="I121" i="9" s="1"/>
  <c r="A423" i="4"/>
  <c r="A441" i="4"/>
  <c r="M121" i="9" l="1"/>
  <c r="X121" i="9"/>
  <c r="W121" i="9"/>
  <c r="Q121" i="9"/>
  <c r="K121" i="9" s="1"/>
  <c r="A443" i="1"/>
  <c r="B444" i="1"/>
  <c r="AB443" i="1"/>
  <c r="I122" i="9" s="1"/>
  <c r="B442" i="7"/>
  <c r="D442" i="7" s="1"/>
  <c r="C442" i="7"/>
  <c r="A443" i="7" s="1"/>
  <c r="B443" i="7" l="1"/>
  <c r="D443" i="7" s="1"/>
  <c r="C443" i="7"/>
  <c r="A444" i="7" s="1"/>
  <c r="W122" i="9"/>
  <c r="M122" i="9"/>
  <c r="X122" i="9"/>
  <c r="Q122" i="9"/>
  <c r="K122" i="9" s="1"/>
  <c r="A444" i="1"/>
  <c r="B445" i="1"/>
  <c r="AB444" i="1"/>
  <c r="I123" i="9" s="1"/>
  <c r="A425" i="4"/>
  <c r="A443" i="4"/>
  <c r="X123" i="9" l="1"/>
  <c r="Q123" i="9"/>
  <c r="K123" i="9" s="1"/>
  <c r="M123" i="9"/>
  <c r="W123" i="9"/>
  <c r="B446" i="1"/>
  <c r="A445" i="1"/>
  <c r="AB445" i="1"/>
  <c r="I124" i="9" s="1"/>
  <c r="A426" i="4"/>
  <c r="A444" i="4"/>
  <c r="B444" i="7"/>
  <c r="D444" i="7" s="1"/>
  <c r="C444" i="7"/>
  <c r="A445" i="7" s="1"/>
  <c r="B445" i="7" l="1"/>
  <c r="D445" i="7" s="1"/>
  <c r="C445" i="7"/>
  <c r="A446" i="7" s="1"/>
  <c r="X124" i="9"/>
  <c r="M124" i="9"/>
  <c r="Q124" i="9"/>
  <c r="K124" i="9" s="1"/>
  <c r="W124" i="9"/>
  <c r="A427" i="4"/>
  <c r="A445" i="4"/>
  <c r="A446" i="1"/>
  <c r="B447" i="1"/>
  <c r="AB446" i="1"/>
  <c r="I125" i="9" s="1"/>
  <c r="Q125" i="9" l="1"/>
  <c r="K125" i="9" s="1"/>
  <c r="W125" i="9"/>
  <c r="X125" i="9"/>
  <c r="M125" i="9"/>
  <c r="B448" i="1"/>
  <c r="A447" i="1"/>
  <c r="AB447" i="1"/>
  <c r="I126" i="9" s="1"/>
  <c r="A428" i="4"/>
  <c r="A446" i="4"/>
  <c r="B446" i="7"/>
  <c r="D446" i="7" s="1"/>
  <c r="C446" i="7"/>
  <c r="A447" i="7" s="1"/>
  <c r="C447" i="7" l="1"/>
  <c r="A448" i="7" s="1"/>
  <c r="B447" i="7"/>
  <c r="D447" i="7" s="1"/>
  <c r="X126" i="9"/>
  <c r="W126" i="9"/>
  <c r="Q126" i="9"/>
  <c r="K126" i="9" s="1"/>
  <c r="M126" i="9"/>
  <c r="A429" i="4"/>
  <c r="A447" i="4"/>
  <c r="B449" i="1"/>
  <c r="A448" i="1"/>
  <c r="A430" i="4" s="1"/>
  <c r="AB448" i="1"/>
  <c r="I127" i="9" s="1"/>
  <c r="Q127" i="9" l="1"/>
  <c r="K127" i="9" s="1"/>
  <c r="M127" i="9"/>
  <c r="A449" i="1"/>
  <c r="A431" i="4" s="1"/>
  <c r="B450" i="1"/>
  <c r="AB449" i="1"/>
  <c r="I128" i="9" s="1"/>
  <c r="B448" i="7"/>
  <c r="D448" i="7" s="1"/>
  <c r="C448" i="7"/>
  <c r="A449" i="7" s="1"/>
  <c r="C449" i="7" l="1"/>
  <c r="A450" i="7" s="1"/>
  <c r="B449" i="7"/>
  <c r="D449" i="7" s="1"/>
  <c r="Q128" i="9"/>
  <c r="K128" i="9" s="1"/>
  <c r="X128" i="9"/>
  <c r="M128" i="9"/>
  <c r="W128" i="9"/>
  <c r="AB450" i="1"/>
  <c r="I129" i="9" s="1"/>
  <c r="B451" i="1"/>
  <c r="A450" i="1"/>
  <c r="A432" i="4" s="1"/>
  <c r="AB451" i="1" l="1"/>
  <c r="I130" i="9" s="1"/>
  <c r="A451" i="1"/>
  <c r="A433" i="4" s="1"/>
  <c r="B452" i="1"/>
  <c r="M129" i="9"/>
  <c r="Q129" i="9"/>
  <c r="K129" i="9" s="1"/>
  <c r="X129" i="9"/>
  <c r="W129" i="9"/>
  <c r="B450" i="7"/>
  <c r="D450" i="7" s="1"/>
  <c r="C450" i="7"/>
  <c r="A451" i="7" s="1"/>
  <c r="B451" i="7" l="1"/>
  <c r="D451" i="7" s="1"/>
  <c r="C451" i="7"/>
  <c r="A452" i="7" s="1"/>
  <c r="B453" i="1"/>
  <c r="A452" i="1"/>
  <c r="A434" i="4" s="1"/>
  <c r="AB452" i="1"/>
  <c r="I131" i="9" s="1"/>
  <c r="M130" i="9"/>
  <c r="X130" i="9"/>
  <c r="W130" i="9"/>
  <c r="Q130" i="9"/>
  <c r="K130" i="9" s="1"/>
  <c r="X131" i="9" l="1"/>
  <c r="M131" i="9"/>
  <c r="W131" i="9"/>
  <c r="Q131" i="9"/>
  <c r="K131" i="9" s="1"/>
  <c r="A453" i="1"/>
  <c r="A435" i="4" s="1"/>
  <c r="B454" i="1"/>
  <c r="AB453" i="1"/>
  <c r="I132" i="9" s="1"/>
  <c r="C452" i="7"/>
  <c r="A453" i="7" s="1"/>
  <c r="B452" i="7"/>
  <c r="D452" i="7" s="1"/>
  <c r="C453" i="7" l="1"/>
  <c r="A454" i="7" s="1"/>
  <c r="B453" i="7"/>
  <c r="D453" i="7" s="1"/>
  <c r="W132" i="9"/>
  <c r="X132" i="9"/>
  <c r="M132" i="9"/>
  <c r="Q132" i="9"/>
  <c r="K132" i="9" s="1"/>
  <c r="AB454" i="1"/>
  <c r="I133" i="9" s="1"/>
  <c r="B455" i="1"/>
  <c r="A454" i="1"/>
  <c r="A436" i="4" s="1"/>
  <c r="AB455" i="1" l="1"/>
  <c r="I134" i="9" s="1"/>
  <c r="A455" i="1"/>
  <c r="A437" i="4" s="1"/>
  <c r="B456" i="1"/>
  <c r="M133" i="9"/>
  <c r="W133" i="9"/>
  <c r="Q133" i="9"/>
  <c r="K133" i="9" s="1"/>
  <c r="X133" i="9"/>
  <c r="C454" i="7"/>
  <c r="A455" i="7" s="1"/>
  <c r="B454" i="7"/>
  <c r="D454" i="7" s="1"/>
  <c r="C455" i="7" l="1"/>
  <c r="A456" i="7" s="1"/>
  <c r="B455" i="7"/>
  <c r="D455" i="7" s="1"/>
  <c r="A456" i="1"/>
  <c r="A438" i="4" s="1"/>
  <c r="B457" i="1"/>
  <c r="AB456" i="1"/>
  <c r="M134" i="9"/>
  <c r="X134" i="9"/>
  <c r="Q134" i="9"/>
  <c r="K134" i="9" s="1"/>
  <c r="W134" i="9"/>
  <c r="I135" i="9" l="1"/>
  <c r="B145" i="15"/>
  <c r="A457" i="1"/>
  <c r="A439" i="4" s="1"/>
  <c r="B458" i="1"/>
  <c r="AB457" i="1"/>
  <c r="C456" i="7"/>
  <c r="A457" i="7" s="1"/>
  <c r="B456" i="7"/>
  <c r="D456" i="7" s="1"/>
  <c r="C457" i="7" l="1"/>
  <c r="A458" i="7" s="1"/>
  <c r="B457" i="7"/>
  <c r="D457" i="7" s="1"/>
  <c r="I136" i="9"/>
  <c r="B146" i="15"/>
  <c r="AB458" i="1"/>
  <c r="A458" i="1"/>
  <c r="B459" i="1"/>
  <c r="P458" i="1"/>
  <c r="E458" i="1"/>
  <c r="F458" i="1" s="1"/>
  <c r="S458" i="1" s="1"/>
  <c r="W135" i="9"/>
  <c r="Q135" i="9"/>
  <c r="K135" i="9" s="1"/>
  <c r="X135" i="9"/>
  <c r="M135" i="9"/>
  <c r="AC458" i="1" l="1"/>
  <c r="T458" i="1"/>
  <c r="AB459" i="1"/>
  <c r="A459" i="1"/>
  <c r="B460" i="1"/>
  <c r="E459" i="1"/>
  <c r="F459" i="1" s="1"/>
  <c r="S459" i="1" s="1"/>
  <c r="P459" i="1"/>
  <c r="W136" i="9"/>
  <c r="Q136" i="9"/>
  <c r="K136" i="9" s="1"/>
  <c r="X136" i="9"/>
  <c r="M136" i="9"/>
  <c r="B458" i="7"/>
  <c r="D458" i="7" s="1"/>
  <c r="C458" i="7"/>
  <c r="A459" i="7" s="1"/>
  <c r="B459" i="7" l="1"/>
  <c r="D459" i="7" s="1"/>
  <c r="C459" i="7"/>
  <c r="A460" i="7" s="1"/>
  <c r="AC459" i="1"/>
  <c r="T459" i="1"/>
  <c r="AB460" i="1"/>
  <c r="B461" i="1"/>
  <c r="A460" i="1"/>
  <c r="P460" i="1"/>
  <c r="E460" i="1"/>
  <c r="AB461" i="1" l="1"/>
  <c r="A461" i="1"/>
  <c r="B462" i="1"/>
  <c r="P461" i="1"/>
  <c r="E461" i="1"/>
  <c r="F461" i="1" s="1"/>
  <c r="S461" i="1" s="1"/>
  <c r="C460" i="7"/>
  <c r="A461" i="7" s="1"/>
  <c r="B460" i="7"/>
  <c r="D460" i="7" s="1"/>
  <c r="F460" i="1"/>
  <c r="A442" i="4" s="1"/>
  <c r="S460" i="1"/>
  <c r="AC460" i="1"/>
  <c r="T460" i="1"/>
  <c r="C461" i="7" l="1"/>
  <c r="A462" i="7" s="1"/>
  <c r="B461" i="7"/>
  <c r="D461" i="7" s="1"/>
  <c r="AC461" i="1"/>
  <c r="T461" i="1"/>
  <c r="AB462" i="1"/>
  <c r="A462" i="1"/>
  <c r="B463" i="1"/>
  <c r="E462" i="1"/>
  <c r="F462" i="1" s="1"/>
  <c r="S462" i="1" s="1"/>
  <c r="P462" i="1"/>
  <c r="AC462" i="1" l="1"/>
  <c r="T462" i="1"/>
  <c r="AB463" i="1"/>
  <c r="B464" i="1"/>
  <c r="A463" i="1"/>
  <c r="E463" i="1"/>
  <c r="F463" i="1" s="1"/>
  <c r="S463" i="1" s="1"/>
  <c r="P463" i="1"/>
  <c r="B462" i="7"/>
  <c r="D462" i="7" s="1"/>
  <c r="C462" i="7"/>
  <c r="A463" i="7" s="1"/>
  <c r="C463" i="7" l="1"/>
  <c r="A464" i="7" s="1"/>
  <c r="B463" i="7"/>
  <c r="D463" i="7" s="1"/>
  <c r="AC463" i="1"/>
  <c r="T463" i="1"/>
  <c r="AB464" i="1"/>
  <c r="B465" i="1"/>
  <c r="A464" i="1"/>
  <c r="P464" i="1"/>
  <c r="E464" i="1"/>
  <c r="F464" i="1" s="1"/>
  <c r="S464" i="1" s="1"/>
  <c r="AC464" i="1" l="1"/>
  <c r="T464" i="1"/>
  <c r="AB465" i="1"/>
  <c r="A465" i="1"/>
  <c r="B466" i="1"/>
  <c r="E465" i="1"/>
  <c r="F465" i="1" s="1"/>
  <c r="S465" i="1" s="1"/>
  <c r="P465" i="1"/>
  <c r="B464" i="7"/>
  <c r="D464" i="7" s="1"/>
  <c r="C464" i="7"/>
  <c r="A465" i="7" s="1"/>
  <c r="AC465" i="1" l="1"/>
  <c r="T465" i="1"/>
  <c r="B465" i="7"/>
  <c r="D465" i="7" s="1"/>
  <c r="C465" i="7"/>
  <c r="A466" i="7" s="1"/>
  <c r="A466" i="1"/>
  <c r="A448" i="4" s="1"/>
  <c r="B467" i="1"/>
  <c r="AB466" i="1"/>
  <c r="B468" i="1" l="1"/>
  <c r="A467" i="1"/>
  <c r="A449" i="4" s="1"/>
  <c r="AB467" i="1"/>
  <c r="C466" i="7"/>
  <c r="A467" i="7" s="1"/>
  <c r="B466" i="7"/>
  <c r="D466" i="7" s="1"/>
  <c r="C467" i="7" l="1"/>
  <c r="A468" i="7" s="1"/>
  <c r="B467" i="7"/>
  <c r="D467" i="7" s="1"/>
  <c r="A468" i="1"/>
  <c r="A450" i="4" s="1"/>
  <c r="B469" i="1"/>
  <c r="AB468" i="1"/>
  <c r="AB469" i="1" l="1"/>
  <c r="I137" i="9" s="1"/>
  <c r="B470" i="1"/>
  <c r="A469" i="1"/>
  <c r="A451" i="4" s="1"/>
  <c r="B468" i="7"/>
  <c r="D468" i="7" s="1"/>
  <c r="C468" i="7"/>
  <c r="A469" i="7" s="1"/>
  <c r="AB470" i="1" l="1"/>
  <c r="B471" i="1"/>
  <c r="A470" i="1"/>
  <c r="A452" i="4" s="1"/>
  <c r="B469" i="7"/>
  <c r="D469" i="7" s="1"/>
  <c r="C469" i="7"/>
  <c r="A470" i="7" s="1"/>
  <c r="M137" i="9"/>
  <c r="W137" i="9"/>
  <c r="X137" i="9"/>
  <c r="Q137" i="9"/>
  <c r="K137" i="9" s="1"/>
  <c r="C470" i="7" l="1"/>
  <c r="A471" i="7" s="1"/>
  <c r="B470" i="7"/>
  <c r="D470" i="7" s="1"/>
  <c r="AB471" i="1"/>
  <c r="I138" i="9" s="1"/>
  <c r="A471" i="1"/>
  <c r="A453" i="4" s="1"/>
  <c r="B472" i="1"/>
  <c r="AB472" i="1" l="1"/>
  <c r="I139" i="9" s="1"/>
  <c r="B473" i="1"/>
  <c r="A472" i="1"/>
  <c r="A454" i="4" s="1"/>
  <c r="X138" i="9"/>
  <c r="W138" i="9"/>
  <c r="M138" i="9"/>
  <c r="Q138" i="9"/>
  <c r="K138" i="9" s="1"/>
  <c r="B471" i="7"/>
  <c r="D471" i="7" s="1"/>
  <c r="C471" i="7"/>
  <c r="A472" i="7" s="1"/>
  <c r="B472" i="7" l="1"/>
  <c r="D472" i="7" s="1"/>
  <c r="C472" i="7"/>
  <c r="A473" i="7" s="1"/>
  <c r="AB473" i="1"/>
  <c r="I140" i="9" s="1"/>
  <c r="B474" i="1"/>
  <c r="A473" i="1"/>
  <c r="A455" i="4" s="1"/>
  <c r="X139" i="9"/>
  <c r="W139" i="9"/>
  <c r="Q139" i="9"/>
  <c r="K139" i="9" s="1"/>
  <c r="M139" i="9"/>
  <c r="AB474" i="1" l="1"/>
  <c r="I141" i="9" s="1"/>
  <c r="B475" i="1"/>
  <c r="A474" i="1"/>
  <c r="A456" i="4" s="1"/>
  <c r="Q140" i="9"/>
  <c r="K140" i="9" s="1"/>
  <c r="X140" i="9"/>
  <c r="W140" i="9"/>
  <c r="M140" i="9"/>
  <c r="C473" i="7"/>
  <c r="A474" i="7" s="1"/>
  <c r="B473" i="7"/>
  <c r="D473" i="7" s="1"/>
  <c r="B474" i="7" l="1"/>
  <c r="D474" i="7" s="1"/>
  <c r="C474" i="7"/>
  <c r="A475" i="7" s="1"/>
  <c r="AB475" i="1"/>
  <c r="I142" i="9" s="1"/>
  <c r="B476" i="1"/>
  <c r="A475" i="1"/>
  <c r="A457" i="4" s="1"/>
  <c r="W141" i="9"/>
  <c r="X141" i="9"/>
  <c r="Q141" i="9"/>
  <c r="K141" i="9" s="1"/>
  <c r="M141" i="9"/>
  <c r="AB476" i="1" l="1"/>
  <c r="I143" i="9" s="1"/>
  <c r="A476" i="1"/>
  <c r="A458" i="4" s="1"/>
  <c r="B477" i="1"/>
  <c r="W142" i="9"/>
  <c r="X142" i="9"/>
  <c r="M142" i="9"/>
  <c r="Q142" i="9"/>
  <c r="K142" i="9" s="1"/>
  <c r="C475" i="7"/>
  <c r="A476" i="7" s="1"/>
  <c r="B475" i="7"/>
  <c r="D475" i="7" s="1"/>
  <c r="C476" i="7" l="1"/>
  <c r="A477" i="7" s="1"/>
  <c r="B476" i="7"/>
  <c r="D476" i="7" s="1"/>
  <c r="AB477" i="1"/>
  <c r="I144" i="9" s="1"/>
  <c r="A477" i="1"/>
  <c r="B478" i="1"/>
  <c r="M143" i="9"/>
  <c r="X143" i="9"/>
  <c r="W143" i="9"/>
  <c r="Q143" i="9"/>
  <c r="K143" i="9" s="1"/>
  <c r="AB478" i="1" l="1"/>
  <c r="I145" i="9" s="1"/>
  <c r="A478" i="1"/>
  <c r="B479" i="1"/>
  <c r="A459" i="4"/>
  <c r="A477" i="4"/>
  <c r="X144" i="9"/>
  <c r="M144" i="9"/>
  <c r="W144" i="9"/>
  <c r="Q144" i="9"/>
  <c r="K144" i="9" s="1"/>
  <c r="B477" i="7"/>
  <c r="D477" i="7" s="1"/>
  <c r="C477" i="7"/>
  <c r="A478" i="7" s="1"/>
  <c r="C478" i="7" l="1"/>
  <c r="A479" i="7" s="1"/>
  <c r="B478" i="7"/>
  <c r="D478" i="7" s="1"/>
  <c r="AB479" i="1"/>
  <c r="I146" i="9" s="1"/>
  <c r="A479" i="1"/>
  <c r="B480" i="1"/>
  <c r="A460" i="4"/>
  <c r="A478" i="4"/>
  <c r="X145" i="9"/>
  <c r="W145" i="9"/>
  <c r="Q145" i="9"/>
  <c r="K145" i="9" s="1"/>
  <c r="M145" i="9"/>
  <c r="AB480" i="1" l="1"/>
  <c r="I147" i="9" s="1"/>
  <c r="B481" i="1"/>
  <c r="A480" i="1"/>
  <c r="A461" i="4"/>
  <c r="A479" i="4"/>
  <c r="W146" i="9"/>
  <c r="X146" i="9"/>
  <c r="M146" i="9"/>
  <c r="Q146" i="9"/>
  <c r="K146" i="9" s="1"/>
  <c r="C479" i="7"/>
  <c r="A480" i="7" s="1"/>
  <c r="B479" i="7"/>
  <c r="D479" i="7" s="1"/>
  <c r="C480" i="7" l="1"/>
  <c r="A481" i="7" s="1"/>
  <c r="B480" i="7"/>
  <c r="D480" i="7" s="1"/>
  <c r="A462" i="4"/>
  <c r="A480" i="4"/>
  <c r="AB481" i="1"/>
  <c r="I148" i="9" s="1"/>
  <c r="B482" i="1"/>
  <c r="A481" i="1"/>
  <c r="A463" i="4" s="1"/>
  <c r="M147" i="9"/>
  <c r="Q147" i="9"/>
  <c r="K147" i="9" s="1"/>
  <c r="W147" i="9"/>
  <c r="X147" i="9"/>
  <c r="AB482" i="1" l="1"/>
  <c r="I149" i="9" s="1"/>
  <c r="A482" i="1"/>
  <c r="A464" i="4" s="1"/>
  <c r="B483" i="1"/>
  <c r="M148" i="9"/>
  <c r="W148" i="9"/>
  <c r="X148" i="9"/>
  <c r="Q148" i="9"/>
  <c r="K148" i="9" s="1"/>
  <c r="B481" i="7"/>
  <c r="D481" i="7" s="1"/>
  <c r="C481" i="7"/>
  <c r="A482" i="7" s="1"/>
  <c r="C482" i="7" l="1"/>
  <c r="A483" i="7" s="1"/>
  <c r="B482" i="7"/>
  <c r="D482" i="7" s="1"/>
  <c r="AB483" i="1"/>
  <c r="I150" i="9" s="1"/>
  <c r="B484" i="1"/>
  <c r="A483" i="1"/>
  <c r="A465" i="4" s="1"/>
  <c r="Q149" i="9"/>
  <c r="K149" i="9" s="1"/>
  <c r="M149" i="9"/>
  <c r="X149" i="9"/>
  <c r="W149" i="9"/>
  <c r="AB484" i="1" l="1"/>
  <c r="I151" i="9" s="1"/>
  <c r="B485" i="1"/>
  <c r="A484" i="1"/>
  <c r="A466" i="4" s="1"/>
  <c r="W150" i="9"/>
  <c r="Q150" i="9"/>
  <c r="K150" i="9" s="1"/>
  <c r="X150" i="9"/>
  <c r="M150" i="9"/>
  <c r="B483" i="7"/>
  <c r="D483" i="7" s="1"/>
  <c r="C483" i="7"/>
  <c r="A484" i="7" s="1"/>
  <c r="C484" i="7" l="1"/>
  <c r="A485" i="7" s="1"/>
  <c r="B484" i="7"/>
  <c r="D484" i="7" s="1"/>
  <c r="AB485" i="1"/>
  <c r="I152" i="9" s="1"/>
  <c r="B486" i="1"/>
  <c r="A485" i="1"/>
  <c r="A467" i="4" s="1"/>
  <c r="X151" i="9"/>
  <c r="W151" i="9"/>
  <c r="M151" i="9"/>
  <c r="Q151" i="9"/>
  <c r="K151" i="9" s="1"/>
  <c r="AB486" i="1" l="1"/>
  <c r="I153" i="9" s="1"/>
  <c r="A486" i="1"/>
  <c r="A468" i="4" s="1"/>
  <c r="B487" i="1"/>
  <c r="W152" i="9"/>
  <c r="X152" i="9"/>
  <c r="Q152" i="9"/>
  <c r="K152" i="9" s="1"/>
  <c r="M152" i="9"/>
  <c r="C485" i="7"/>
  <c r="A486" i="7" s="1"/>
  <c r="B485" i="7"/>
  <c r="D485" i="7" s="1"/>
  <c r="AB487" i="1" l="1"/>
  <c r="I154" i="9" s="1"/>
  <c r="A487" i="1"/>
  <c r="A469" i="4" s="1"/>
  <c r="B488" i="1"/>
  <c r="B486" i="7"/>
  <c r="D486" i="7" s="1"/>
  <c r="C486" i="7"/>
  <c r="A487" i="7" s="1"/>
  <c r="W153" i="9"/>
  <c r="X153" i="9"/>
  <c r="M153" i="9"/>
  <c r="Q153" i="9"/>
  <c r="K153" i="9" s="1"/>
  <c r="C487" i="7" l="1"/>
  <c r="A488" i="7" s="1"/>
  <c r="B487" i="7"/>
  <c r="D487" i="7" s="1"/>
  <c r="AB488" i="1"/>
  <c r="I155" i="9" s="1"/>
  <c r="A488" i="1"/>
  <c r="A470" i="4" s="1"/>
  <c r="B489" i="1"/>
  <c r="M154" i="9"/>
  <c r="X154" i="9"/>
  <c r="Q154" i="9"/>
  <c r="K154" i="9" s="1"/>
  <c r="W154" i="9"/>
  <c r="AB489" i="1" l="1"/>
  <c r="I156" i="9" s="1"/>
  <c r="B490" i="1"/>
  <c r="A489" i="1"/>
  <c r="A471" i="4" s="1"/>
  <c r="X155" i="9"/>
  <c r="W155" i="9"/>
  <c r="Q155" i="9"/>
  <c r="K155" i="9" s="1"/>
  <c r="M155" i="9"/>
  <c r="C488" i="7"/>
  <c r="A489" i="7" s="1"/>
  <c r="B488" i="7"/>
  <c r="D488" i="7" s="1"/>
  <c r="C489" i="7" l="1"/>
  <c r="A490" i="7" s="1"/>
  <c r="B489" i="7"/>
  <c r="D489" i="7" s="1"/>
  <c r="AB490" i="1"/>
  <c r="I157" i="9" s="1"/>
  <c r="B491" i="1"/>
  <c r="A490" i="1"/>
  <c r="A472" i="4" s="1"/>
  <c r="X156" i="9"/>
  <c r="Q156" i="9"/>
  <c r="K156" i="9" s="1"/>
  <c r="W156" i="9"/>
  <c r="M156" i="9"/>
  <c r="AB491" i="1" l="1"/>
  <c r="I158" i="9" s="1"/>
  <c r="B492" i="1"/>
  <c r="A491" i="1"/>
  <c r="A473" i="4" s="1"/>
  <c r="Q157" i="9"/>
  <c r="K157" i="9" s="1"/>
  <c r="M157" i="9"/>
  <c r="X157" i="9"/>
  <c r="W157" i="9"/>
  <c r="C490" i="7"/>
  <c r="A491" i="7" s="1"/>
  <c r="B490" i="7"/>
  <c r="D490" i="7" s="1"/>
  <c r="C491" i="7" l="1"/>
  <c r="A492" i="7" s="1"/>
  <c r="B491" i="7"/>
  <c r="D491" i="7" s="1"/>
  <c r="AB492" i="1"/>
  <c r="I159" i="9" s="1"/>
  <c r="A492" i="1"/>
  <c r="A474" i="4" s="1"/>
  <c r="B493" i="1"/>
  <c r="W158" i="9"/>
  <c r="M158" i="9"/>
  <c r="Q158" i="9"/>
  <c r="K158" i="9" s="1"/>
  <c r="X158" i="9"/>
  <c r="AB493" i="1" l="1"/>
  <c r="I160" i="9" s="1"/>
  <c r="B494" i="1"/>
  <c r="A493" i="1"/>
  <c r="A475" i="4" s="1"/>
  <c r="X159" i="9"/>
  <c r="M159" i="9"/>
  <c r="Q159" i="9"/>
  <c r="K159" i="9" s="1"/>
  <c r="W159" i="9"/>
  <c r="B492" i="7"/>
  <c r="D492" i="7" s="1"/>
  <c r="C492" i="7"/>
  <c r="A493" i="7" s="1"/>
  <c r="C493" i="7" l="1"/>
  <c r="A494" i="7" s="1"/>
  <c r="B493" i="7"/>
  <c r="D493" i="7" s="1"/>
  <c r="AB494" i="1"/>
  <c r="I161" i="9" s="1"/>
  <c r="A494" i="1"/>
  <c r="A476" i="4" s="1"/>
  <c r="B495" i="1"/>
  <c r="W160" i="9"/>
  <c r="M160" i="9"/>
  <c r="X160" i="9"/>
  <c r="Q160" i="9"/>
  <c r="K160" i="9" s="1"/>
  <c r="AB495" i="1" l="1"/>
  <c r="A495" i="1"/>
  <c r="B496" i="1"/>
  <c r="E495" i="1"/>
  <c r="F495" i="1" s="1"/>
  <c r="S495" i="1" s="1"/>
  <c r="P495" i="1"/>
  <c r="X161" i="9"/>
  <c r="W161" i="9"/>
  <c r="M161" i="9"/>
  <c r="Q161" i="9"/>
  <c r="K161" i="9" s="1"/>
  <c r="C494" i="7"/>
  <c r="A495" i="7" s="1"/>
  <c r="B494" i="7"/>
  <c r="D494" i="7" s="1"/>
  <c r="AC495" i="1" l="1"/>
  <c r="T495" i="1"/>
  <c r="B495" i="7"/>
  <c r="D495" i="7" s="1"/>
  <c r="C495" i="7"/>
  <c r="A496" i="7" s="1"/>
  <c r="AB496" i="1"/>
  <c r="B497" i="1"/>
  <c r="A496" i="1"/>
  <c r="P496" i="1"/>
  <c r="E496" i="1"/>
  <c r="F496" i="1" s="1"/>
  <c r="S496" i="1" s="1"/>
  <c r="AB497" i="1" l="1"/>
  <c r="A497" i="1"/>
  <c r="B498" i="1"/>
  <c r="E497" i="1"/>
  <c r="F497" i="1" s="1"/>
  <c r="S497" i="1" s="1"/>
  <c r="P497" i="1"/>
  <c r="T496" i="1"/>
  <c r="AC496" i="1"/>
  <c r="C496" i="7"/>
  <c r="A497" i="7" s="1"/>
  <c r="B496" i="7"/>
  <c r="D496" i="7" s="1"/>
  <c r="AC497" i="1" l="1"/>
  <c r="T497" i="1"/>
  <c r="C497" i="7"/>
  <c r="A498" i="7" s="1"/>
  <c r="B497" i="7"/>
  <c r="D497" i="7" s="1"/>
  <c r="AB498" i="1"/>
  <c r="B499" i="1"/>
  <c r="A498" i="1"/>
  <c r="P498" i="1"/>
  <c r="E498" i="1"/>
  <c r="F498" i="1" s="1"/>
  <c r="S498" i="1" s="1"/>
  <c r="T498" i="1" l="1"/>
  <c r="AC498" i="1"/>
  <c r="A499" i="1"/>
  <c r="A481" i="4" s="1"/>
  <c r="B500" i="1"/>
  <c r="AB499" i="1"/>
  <c r="B498" i="7"/>
  <c r="D498" i="7" s="1"/>
  <c r="C498" i="7"/>
  <c r="A499" i="7" s="1"/>
  <c r="C499" i="7" l="1"/>
  <c r="A500" i="7" s="1"/>
  <c r="B499" i="7"/>
  <c r="D499" i="7" s="1"/>
  <c r="A500" i="1"/>
  <c r="A482" i="4" s="1"/>
  <c r="B501" i="1"/>
  <c r="AB500" i="1"/>
  <c r="B502" i="1" l="1"/>
  <c r="A501" i="1"/>
  <c r="A483" i="4" s="1"/>
  <c r="AB501" i="1"/>
  <c r="B500" i="7"/>
  <c r="D500" i="7" s="1"/>
  <c r="C500" i="7"/>
  <c r="A501" i="7" s="1"/>
  <c r="B501" i="7" l="1"/>
  <c r="D501" i="7" s="1"/>
  <c r="C501" i="7"/>
  <c r="A502" i="7" s="1"/>
  <c r="AB502" i="1"/>
  <c r="A502" i="1"/>
  <c r="A484" i="4" s="1"/>
  <c r="B503" i="1"/>
  <c r="AB503" i="1" l="1"/>
  <c r="B504" i="1"/>
  <c r="A503" i="1"/>
  <c r="A485" i="4" s="1"/>
  <c r="C502" i="7"/>
  <c r="A503" i="7" s="1"/>
  <c r="B502" i="7"/>
  <c r="D502" i="7" s="1"/>
  <c r="C503" i="7" l="1"/>
  <c r="A504" i="7" s="1"/>
  <c r="B503" i="7"/>
  <c r="D503" i="7" s="1"/>
  <c r="AB504" i="1"/>
  <c r="B505" i="1"/>
  <c r="A504" i="1"/>
  <c r="A486" i="4" s="1"/>
  <c r="AB505" i="1" l="1"/>
  <c r="B506" i="1"/>
  <c r="A505" i="1"/>
  <c r="A487" i="4" s="1"/>
  <c r="B504" i="7"/>
  <c r="D504" i="7" s="1"/>
  <c r="C504" i="7"/>
  <c r="A505" i="7" s="1"/>
  <c r="C505" i="7" l="1"/>
  <c r="A506" i="7" s="1"/>
  <c r="B505" i="7"/>
  <c r="D505" i="7" s="1"/>
  <c r="AB506" i="1"/>
  <c r="A506" i="1"/>
  <c r="A488" i="4" s="1"/>
  <c r="B507" i="1"/>
  <c r="AB507" i="1" l="1"/>
  <c r="A507" i="1"/>
  <c r="A489" i="4" s="1"/>
  <c r="B508" i="1"/>
  <c r="C506" i="7"/>
  <c r="A507" i="7" s="1"/>
  <c r="B506" i="7"/>
  <c r="D506" i="7" s="1"/>
  <c r="B507" i="7" l="1"/>
  <c r="D507" i="7" s="1"/>
  <c r="C507" i="7"/>
  <c r="A508" i="7" s="1"/>
  <c r="AB508" i="1"/>
  <c r="A508" i="1"/>
  <c r="A490" i="4" s="1"/>
  <c r="B509" i="1"/>
  <c r="AB509" i="1" l="1"/>
  <c r="I162" i="9" s="1"/>
  <c r="B510" i="1"/>
  <c r="A509" i="1"/>
  <c r="A491" i="4" s="1"/>
  <c r="C508" i="7"/>
  <c r="A509" i="7" s="1"/>
  <c r="B508" i="7"/>
  <c r="D508" i="7" s="1"/>
  <c r="C509" i="7" l="1"/>
  <c r="A510" i="7" s="1"/>
  <c r="B509" i="7"/>
  <c r="D509" i="7" s="1"/>
  <c r="AB510" i="1"/>
  <c r="I163" i="9" s="1"/>
  <c r="B511" i="1"/>
  <c r="A510" i="1"/>
  <c r="A492" i="4" s="1"/>
  <c r="M162" i="9"/>
  <c r="W162" i="9"/>
  <c r="X162" i="9"/>
  <c r="Q162" i="9"/>
  <c r="K162" i="9" s="1"/>
  <c r="AB511" i="1" l="1"/>
  <c r="I164" i="9" s="1"/>
  <c r="B512" i="1"/>
  <c r="A511" i="1"/>
  <c r="A493" i="4" s="1"/>
  <c r="W163" i="9"/>
  <c r="Q163" i="9"/>
  <c r="K163" i="9" s="1"/>
  <c r="M163" i="9"/>
  <c r="X163" i="9"/>
  <c r="B510" i="7"/>
  <c r="D510" i="7" s="1"/>
  <c r="C510" i="7"/>
  <c r="A511" i="7" s="1"/>
  <c r="C511" i="7" l="1"/>
  <c r="A512" i="7" s="1"/>
  <c r="B511" i="7"/>
  <c r="D511" i="7" s="1"/>
  <c r="AB512" i="1"/>
  <c r="I165" i="9" s="1"/>
  <c r="B513" i="1"/>
  <c r="A512" i="1"/>
  <c r="A494" i="4" s="1"/>
  <c r="M164" i="9"/>
  <c r="X164" i="9"/>
  <c r="W164" i="9"/>
  <c r="Q164" i="9"/>
  <c r="K164" i="9" s="1"/>
  <c r="AB513" i="1" l="1"/>
  <c r="A513" i="1"/>
  <c r="A495" i="4" s="1"/>
  <c r="B514" i="1"/>
  <c r="M165" i="9"/>
  <c r="W165" i="9"/>
  <c r="Q165" i="9"/>
  <c r="K165" i="9" s="1"/>
  <c r="X165" i="9"/>
  <c r="C512" i="7"/>
  <c r="A513" i="7" s="1"/>
  <c r="B512" i="7"/>
  <c r="D512" i="7" s="1"/>
  <c r="C513" i="7" l="1"/>
  <c r="A514" i="7" s="1"/>
  <c r="B513" i="7"/>
  <c r="D513" i="7" s="1"/>
  <c r="AB514" i="1"/>
  <c r="A514" i="1"/>
  <c r="A496" i="4" s="1"/>
  <c r="B515" i="1"/>
  <c r="AB515" i="1" l="1"/>
  <c r="A515" i="1"/>
  <c r="A497" i="4" s="1"/>
  <c r="B516" i="1"/>
  <c r="C514" i="7"/>
  <c r="A515" i="7" s="1"/>
  <c r="B514" i="7"/>
  <c r="D514" i="7" s="1"/>
  <c r="C515" i="7" l="1"/>
  <c r="A516" i="7" s="1"/>
  <c r="B515" i="7"/>
  <c r="D515" i="7" s="1"/>
  <c r="AB516" i="1"/>
  <c r="A516" i="1"/>
  <c r="A498" i="4" s="1"/>
  <c r="B517" i="1"/>
  <c r="AB517" i="1" l="1"/>
  <c r="B518" i="1"/>
  <c r="A517" i="1"/>
  <c r="A499" i="4" s="1"/>
  <c r="C516" i="7"/>
  <c r="A517" i="7" s="1"/>
  <c r="B516" i="7"/>
  <c r="D516" i="7" s="1"/>
  <c r="C517" i="7" l="1"/>
  <c r="A518" i="7" s="1"/>
  <c r="B517" i="7"/>
  <c r="D517" i="7" s="1"/>
  <c r="AB518" i="1"/>
  <c r="A518" i="1"/>
  <c r="A500" i="4" s="1"/>
  <c r="B519" i="1"/>
  <c r="AB519" i="1" l="1"/>
  <c r="B520" i="1"/>
  <c r="A519" i="1"/>
  <c r="A501" i="4" s="1"/>
  <c r="C518" i="7"/>
  <c r="A519" i="7" s="1"/>
  <c r="B518" i="7"/>
  <c r="D518" i="7" s="1"/>
  <c r="C519" i="7" l="1"/>
  <c r="A520" i="7" s="1"/>
  <c r="B519" i="7"/>
  <c r="D519" i="7" s="1"/>
  <c r="AB520" i="1"/>
  <c r="B521" i="1"/>
  <c r="A520" i="1"/>
  <c r="A502" i="4" s="1"/>
  <c r="AB521" i="1" l="1"/>
  <c r="B522" i="1"/>
  <c r="A521" i="1"/>
  <c r="A503" i="4" s="1"/>
  <c r="C520" i="7"/>
  <c r="A521" i="7" s="1"/>
  <c r="B520" i="7"/>
  <c r="D520" i="7" s="1"/>
  <c r="C521" i="7" l="1"/>
  <c r="A522" i="7" s="1"/>
  <c r="B521" i="7"/>
  <c r="D521" i="7" s="1"/>
  <c r="AB522" i="1"/>
  <c r="A522" i="1"/>
  <c r="A504" i="4" s="1"/>
  <c r="B523" i="1"/>
  <c r="AB523" i="1" l="1"/>
  <c r="A523" i="1"/>
  <c r="A505" i="4" s="1"/>
  <c r="B524" i="1"/>
  <c r="C522" i="7"/>
  <c r="A523" i="7" s="1"/>
  <c r="B522" i="7"/>
  <c r="D522" i="7" s="1"/>
  <c r="C523" i="7" l="1"/>
  <c r="A524" i="7" s="1"/>
  <c r="B523" i="7"/>
  <c r="D523" i="7" s="1"/>
  <c r="AB524" i="1"/>
  <c r="A524" i="1"/>
  <c r="A506" i="4" s="1"/>
  <c r="B525" i="1"/>
  <c r="AB525" i="1" l="1"/>
  <c r="A525" i="1"/>
  <c r="A507" i="4" s="1"/>
  <c r="B526" i="1"/>
  <c r="B524" i="7"/>
  <c r="D524" i="7" s="1"/>
  <c r="C524" i="7"/>
  <c r="A525" i="7" s="1"/>
  <c r="C525" i="7" l="1"/>
  <c r="A526" i="7" s="1"/>
  <c r="B525" i="7"/>
  <c r="D525" i="7" s="1"/>
  <c r="AB526" i="1"/>
  <c r="B527" i="1"/>
  <c r="A526" i="1"/>
  <c r="A508" i="4" s="1"/>
  <c r="AB527" i="1" l="1"/>
  <c r="B528" i="1"/>
  <c r="A527" i="1"/>
  <c r="C526" i="7"/>
  <c r="A527" i="7" s="1"/>
  <c r="B526" i="7"/>
  <c r="D526" i="7" s="1"/>
  <c r="C527" i="7" l="1"/>
  <c r="A528" i="7" s="1"/>
  <c r="B527" i="7"/>
  <c r="D527" i="7" s="1"/>
  <c r="AB528" i="1"/>
  <c r="A528" i="1"/>
  <c r="B529" i="1"/>
  <c r="A509" i="4"/>
  <c r="A527" i="4"/>
  <c r="A510" i="4" l="1"/>
  <c r="A528" i="4"/>
  <c r="AB529" i="1"/>
  <c r="B530" i="1"/>
  <c r="A529" i="1"/>
  <c r="C528" i="7"/>
  <c r="A529" i="7" s="1"/>
  <c r="B528" i="7"/>
  <c r="D528" i="7" s="1"/>
  <c r="C529" i="7" l="1"/>
  <c r="A530" i="7" s="1"/>
  <c r="B529" i="7"/>
  <c r="D529" i="7" s="1"/>
  <c r="AB530" i="1"/>
  <c r="A530" i="1"/>
  <c r="B531" i="1"/>
  <c r="A511" i="4"/>
  <c r="A529" i="4"/>
  <c r="A512" i="4" l="1"/>
  <c r="A530" i="4"/>
  <c r="AB531" i="1"/>
  <c r="B532" i="1"/>
  <c r="A531" i="1"/>
  <c r="C530" i="7"/>
  <c r="A531" i="7" s="1"/>
  <c r="B530" i="7"/>
  <c r="D530" i="7" s="1"/>
  <c r="AB532" i="1" l="1"/>
  <c r="B533" i="1"/>
  <c r="A532" i="1"/>
  <c r="C531" i="7"/>
  <c r="A532" i="7" s="1"/>
  <c r="B531" i="7"/>
  <c r="D531" i="7" s="1"/>
  <c r="A513" i="4"/>
  <c r="A531" i="4"/>
  <c r="AB533" i="1" l="1"/>
  <c r="B534" i="1"/>
  <c r="A533" i="1"/>
  <c r="C532" i="7"/>
  <c r="A533" i="7" s="1"/>
  <c r="B532" i="7"/>
  <c r="D532" i="7" s="1"/>
  <c r="A514" i="4"/>
  <c r="A532" i="4"/>
  <c r="AB534" i="1" l="1"/>
  <c r="B535" i="1"/>
  <c r="A534" i="1"/>
  <c r="C533" i="7"/>
  <c r="A534" i="7" s="1"/>
  <c r="B533" i="7"/>
  <c r="D533" i="7" s="1"/>
  <c r="A515" i="4"/>
  <c r="A533" i="4"/>
  <c r="C534" i="7" l="1"/>
  <c r="A535" i="7" s="1"/>
  <c r="B534" i="7"/>
  <c r="D534" i="7" s="1"/>
  <c r="A516" i="4"/>
  <c r="A534" i="4"/>
  <c r="AB535" i="1"/>
  <c r="B536" i="1"/>
  <c r="A535" i="1"/>
  <c r="A517" i="4" l="1"/>
  <c r="A535" i="4"/>
  <c r="AB536" i="1"/>
  <c r="A536" i="1"/>
  <c r="B537" i="1"/>
  <c r="C535" i="7"/>
  <c r="A536" i="7" s="1"/>
  <c r="B535" i="7"/>
  <c r="D535" i="7" s="1"/>
  <c r="C536" i="7" l="1"/>
  <c r="A537" i="7" s="1"/>
  <c r="B536" i="7"/>
  <c r="D536" i="7" s="1"/>
  <c r="A518" i="4"/>
  <c r="A536" i="4"/>
  <c r="AB537" i="1"/>
  <c r="B538" i="1"/>
  <c r="A537" i="1"/>
  <c r="A519" i="4" l="1"/>
  <c r="A537" i="4"/>
  <c r="AB538" i="1"/>
  <c r="B539" i="1"/>
  <c r="A538" i="1"/>
  <c r="B537" i="7"/>
  <c r="D537" i="7" s="1"/>
  <c r="C537" i="7"/>
  <c r="A538" i="7" s="1"/>
  <c r="B538" i="7" l="1"/>
  <c r="D538" i="7" s="1"/>
  <c r="C538" i="7"/>
  <c r="A539" i="7" s="1"/>
  <c r="AB539" i="1"/>
  <c r="B540" i="1"/>
  <c r="A539" i="1"/>
  <c r="A520" i="4"/>
  <c r="A538" i="4"/>
  <c r="A521" i="4" l="1"/>
  <c r="A539" i="4"/>
  <c r="AB540" i="1"/>
  <c r="B541" i="1"/>
  <c r="A540" i="1"/>
  <c r="C539" i="7"/>
  <c r="A540" i="7" s="1"/>
  <c r="B539" i="7"/>
  <c r="D539" i="7" s="1"/>
  <c r="C540" i="7" l="1"/>
  <c r="A541" i="7" s="1"/>
  <c r="B540" i="7"/>
  <c r="D540" i="7" s="1"/>
  <c r="A522" i="4"/>
  <c r="A540" i="4"/>
  <c r="AB541" i="1"/>
  <c r="B542" i="1"/>
  <c r="A541" i="1"/>
  <c r="AB542" i="1" l="1"/>
  <c r="A542" i="1"/>
  <c r="B543" i="1"/>
  <c r="A523" i="4"/>
  <c r="A541" i="4"/>
  <c r="C541" i="7"/>
  <c r="A542" i="7" s="1"/>
  <c r="B541" i="7"/>
  <c r="D541" i="7" s="1"/>
  <c r="C542" i="7" l="1"/>
  <c r="A543" i="7" s="1"/>
  <c r="B542" i="7"/>
  <c r="D542" i="7" s="1"/>
  <c r="A524" i="4"/>
  <c r="A542" i="4"/>
  <c r="AB543" i="1"/>
  <c r="B544" i="1"/>
  <c r="A543" i="1"/>
  <c r="AB544" i="1" l="1"/>
  <c r="A544" i="1"/>
  <c r="B545" i="1"/>
  <c r="A525" i="4"/>
  <c r="A543" i="4"/>
  <c r="C543" i="7"/>
  <c r="A544" i="7" s="1"/>
  <c r="B543" i="7"/>
  <c r="D543" i="7" s="1"/>
  <c r="B544" i="7" l="1"/>
  <c r="D544" i="7" s="1"/>
  <c r="C544" i="7"/>
  <c r="A545" i="7" s="1"/>
  <c r="AB545" i="1"/>
  <c r="B546" i="1"/>
  <c r="A545" i="1"/>
  <c r="A545" i="4" s="1"/>
  <c r="E545" i="1"/>
  <c r="F545" i="1" s="1"/>
  <c r="S545" i="1" s="1"/>
  <c r="P545" i="1"/>
  <c r="A526" i="4"/>
  <c r="A544" i="4"/>
  <c r="AB546" i="1" l="1"/>
  <c r="B547" i="1"/>
  <c r="A546" i="1"/>
  <c r="A546" i="4" s="1"/>
  <c r="E546" i="1"/>
  <c r="F546" i="1" s="1"/>
  <c r="S546" i="1" s="1"/>
  <c r="P546" i="1"/>
  <c r="AC545" i="1"/>
  <c r="T545" i="1"/>
  <c r="C545" i="7"/>
  <c r="A546" i="7" s="1"/>
  <c r="B545" i="7"/>
  <c r="D545" i="7" s="1"/>
  <c r="T546" i="1" l="1"/>
  <c r="AC546" i="1"/>
  <c r="B546" i="7"/>
  <c r="D546" i="7" s="1"/>
  <c r="C546" i="7"/>
  <c r="A547" i="7" s="1"/>
  <c r="AB547" i="1"/>
  <c r="A547" i="1"/>
  <c r="B548" i="1"/>
  <c r="P547" i="1"/>
  <c r="E547" i="1"/>
  <c r="F547" i="1" s="1"/>
  <c r="S547" i="1" s="1"/>
  <c r="A547" i="4" l="1"/>
  <c r="AB548" i="1"/>
  <c r="A548" i="1"/>
  <c r="B549" i="1"/>
  <c r="E548" i="1"/>
  <c r="F548" i="1" s="1"/>
  <c r="S548" i="1" s="1"/>
  <c r="P548" i="1"/>
  <c r="C547" i="7"/>
  <c r="A548" i="7" s="1"/>
  <c r="B547" i="7"/>
  <c r="D547" i="7" s="1"/>
  <c r="T547" i="1"/>
  <c r="AC547" i="1"/>
  <c r="B548" i="7" l="1"/>
  <c r="D548" i="7" s="1"/>
  <c r="C548" i="7"/>
  <c r="A549" i="7" s="1"/>
  <c r="T548" i="1"/>
  <c r="AC548" i="1"/>
  <c r="AB549" i="1"/>
  <c r="B550" i="1"/>
  <c r="A549" i="1"/>
  <c r="E549" i="1"/>
  <c r="F549" i="1" s="1"/>
  <c r="S549" i="1" s="1"/>
  <c r="P549" i="1"/>
  <c r="T549" i="1" l="1"/>
  <c r="AC549" i="1"/>
  <c r="AB550" i="1"/>
  <c r="B551" i="1"/>
  <c r="A550" i="1"/>
  <c r="E550" i="1"/>
  <c r="F550" i="1" s="1"/>
  <c r="S550" i="1" s="1"/>
  <c r="P550" i="1"/>
  <c r="C549" i="7"/>
  <c r="A550" i="7" s="1"/>
  <c r="B549" i="7"/>
  <c r="D549" i="7" s="1"/>
  <c r="C550" i="7" l="1"/>
  <c r="A551" i="7" s="1"/>
  <c r="B550" i="7"/>
  <c r="D550" i="7" s="1"/>
  <c r="AC550" i="1"/>
  <c r="T550" i="1"/>
  <c r="AB551" i="1"/>
  <c r="B552" i="1"/>
  <c r="A551" i="1"/>
  <c r="E551" i="1"/>
  <c r="F551" i="1" s="1"/>
  <c r="S551" i="1" s="1"/>
  <c r="P551" i="1"/>
  <c r="AC551" i="1" l="1"/>
  <c r="T551" i="1"/>
  <c r="AB552" i="1"/>
  <c r="A552" i="1"/>
  <c r="B553" i="1"/>
  <c r="E552" i="1"/>
  <c r="F552" i="1" s="1"/>
  <c r="S552" i="1" s="1"/>
  <c r="P552" i="1"/>
  <c r="C551" i="7"/>
  <c r="A552" i="7" s="1"/>
  <c r="B551" i="7"/>
  <c r="D551" i="7" s="1"/>
  <c r="C552" i="7" l="1"/>
  <c r="A553" i="7" s="1"/>
  <c r="B552" i="7"/>
  <c r="D552" i="7" s="1"/>
  <c r="T552" i="1"/>
  <c r="AC552" i="1"/>
  <c r="AB553" i="1"/>
  <c r="B554" i="1"/>
  <c r="A553" i="1"/>
  <c r="E553" i="1"/>
  <c r="F553" i="1" s="1"/>
  <c r="S553" i="1" s="1"/>
  <c r="P553" i="1"/>
  <c r="AB554" i="1" l="1"/>
  <c r="A554" i="1"/>
  <c r="B555" i="1"/>
  <c r="E554" i="1"/>
  <c r="F554" i="1" s="1"/>
  <c r="S554" i="1" s="1"/>
  <c r="P554" i="1"/>
  <c r="T553" i="1"/>
  <c r="AC553" i="1"/>
  <c r="C553" i="7"/>
  <c r="A554" i="7" s="1"/>
  <c r="B553" i="7"/>
  <c r="D553" i="7" s="1"/>
  <c r="C554" i="7" l="1"/>
  <c r="A555" i="7" s="1"/>
  <c r="B554" i="7"/>
  <c r="D554" i="7" s="1"/>
  <c r="AC554" i="1"/>
  <c r="T554" i="1"/>
  <c r="AB555" i="1"/>
  <c r="B556" i="1"/>
  <c r="A555" i="1"/>
  <c r="E555" i="1"/>
  <c r="F555" i="1" s="1"/>
  <c r="S555" i="1" s="1"/>
  <c r="P555" i="1"/>
  <c r="T555" i="1" l="1"/>
  <c r="AC555" i="1"/>
  <c r="AB556" i="1"/>
  <c r="B557" i="1"/>
  <c r="A556" i="1"/>
  <c r="E556" i="1"/>
  <c r="F556" i="1" s="1"/>
  <c r="S556" i="1" s="1"/>
  <c r="P556" i="1"/>
  <c r="C555" i="7"/>
  <c r="A556" i="7" s="1"/>
  <c r="B555" i="7"/>
  <c r="D555" i="7" s="1"/>
  <c r="AC556" i="1" l="1"/>
  <c r="T556" i="1"/>
  <c r="C556" i="7"/>
  <c r="A557" i="7" s="1"/>
  <c r="B556" i="7"/>
  <c r="D556" i="7" s="1"/>
  <c r="AB557" i="1"/>
  <c r="B558" i="1"/>
  <c r="A557" i="1"/>
  <c r="P557" i="1"/>
  <c r="E557" i="1"/>
  <c r="F557" i="1" s="1"/>
  <c r="S557" i="1" s="1"/>
  <c r="AB558" i="1" l="1"/>
  <c r="B559" i="1"/>
  <c r="A558" i="1"/>
  <c r="P558" i="1"/>
  <c r="E558" i="1"/>
  <c r="F558" i="1" s="1"/>
  <c r="S558" i="1" s="1"/>
  <c r="T557" i="1"/>
  <c r="AC557" i="1"/>
  <c r="B557" i="7"/>
  <c r="D557" i="7" s="1"/>
  <c r="C557" i="7"/>
  <c r="A558" i="7" s="1"/>
  <c r="AC558" i="1" l="1"/>
  <c r="T558" i="1"/>
  <c r="C558" i="7"/>
  <c r="A559" i="7" s="1"/>
  <c r="B558" i="7"/>
  <c r="D558" i="7" s="1"/>
  <c r="AB559" i="1"/>
  <c r="A559" i="1"/>
  <c r="B560" i="1"/>
  <c r="P559" i="1"/>
  <c r="E559" i="1"/>
  <c r="F559" i="1" s="1"/>
  <c r="S559" i="1" s="1"/>
  <c r="AB560" i="1" l="1"/>
  <c r="A560" i="1"/>
  <c r="B561" i="1"/>
  <c r="E560" i="1"/>
  <c r="F560" i="1" s="1"/>
  <c r="S560" i="1" s="1"/>
  <c r="P560" i="1"/>
  <c r="T559" i="1"/>
  <c r="AC559" i="1"/>
  <c r="C559" i="7"/>
  <c r="A560" i="7" s="1"/>
  <c r="B559" i="7"/>
  <c r="D559" i="7" s="1"/>
  <c r="T560" i="1" l="1"/>
  <c r="AC560" i="1"/>
  <c r="AB561" i="1"/>
  <c r="A561" i="1"/>
  <c r="B562" i="1"/>
  <c r="E561" i="1"/>
  <c r="F561" i="1" s="1"/>
  <c r="S561" i="1" s="1"/>
  <c r="P561" i="1"/>
  <c r="B560" i="7"/>
  <c r="D560" i="7" s="1"/>
  <c r="C560" i="7"/>
  <c r="A561" i="7" s="1"/>
  <c r="T561" i="1" l="1"/>
  <c r="AC561" i="1"/>
  <c r="AB562" i="1"/>
  <c r="A562" i="1"/>
  <c r="B563" i="1"/>
  <c r="E562" i="1"/>
  <c r="F562" i="1" s="1"/>
  <c r="S562" i="1" s="1"/>
  <c r="P562" i="1"/>
  <c r="C561" i="7"/>
  <c r="A562" i="7" s="1"/>
  <c r="B561" i="7"/>
  <c r="D561" i="7" s="1"/>
  <c r="AC562" i="1" l="1"/>
  <c r="T562" i="1"/>
  <c r="AB563" i="1"/>
  <c r="B564" i="1"/>
  <c r="A563" i="1"/>
  <c r="P563" i="1"/>
  <c r="E563" i="1"/>
  <c r="F563" i="1" s="1"/>
  <c r="S563" i="1" s="1"/>
  <c r="C562" i="7"/>
  <c r="A563" i="7" s="1"/>
  <c r="B562" i="7"/>
  <c r="D562" i="7" s="1"/>
  <c r="T563" i="1" l="1"/>
  <c r="AC563" i="1"/>
  <c r="C563" i="7"/>
  <c r="A564" i="7" s="1"/>
  <c r="B563" i="7"/>
  <c r="D563" i="7" s="1"/>
  <c r="AB564" i="1"/>
  <c r="B565" i="1"/>
  <c r="A564" i="1"/>
  <c r="P564" i="1"/>
  <c r="E564" i="1"/>
  <c r="F564" i="1" s="1"/>
  <c r="S564" i="1" s="1"/>
  <c r="AC564" i="1" l="1"/>
  <c r="T564" i="1"/>
  <c r="C564" i="7"/>
  <c r="A565" i="7" s="1"/>
  <c r="B564" i="7"/>
  <c r="D564" i="7" s="1"/>
  <c r="AB565" i="1"/>
  <c r="B566" i="1"/>
  <c r="A565" i="1"/>
  <c r="P565" i="1"/>
  <c r="E565" i="1"/>
  <c r="F565" i="1" s="1"/>
  <c r="S565" i="1" s="1"/>
  <c r="B567" i="1" l="1"/>
  <c r="A566" i="1"/>
  <c r="A548" i="4" s="1"/>
  <c r="AB566" i="1"/>
  <c r="T565" i="1"/>
  <c r="AC565" i="1"/>
  <c r="B565" i="7"/>
  <c r="D565" i="7" s="1"/>
  <c r="C565" i="7"/>
  <c r="A566" i="7" s="1"/>
  <c r="B566" i="7" l="1"/>
  <c r="D566" i="7" s="1"/>
  <c r="C566" i="7"/>
  <c r="A567" i="7" s="1"/>
  <c r="A567" i="1"/>
  <c r="A549" i="4" s="1"/>
  <c r="B568" i="1"/>
  <c r="AB567" i="1"/>
  <c r="A568" i="1" l="1"/>
  <c r="A550" i="4" s="1"/>
  <c r="B569" i="1"/>
  <c r="AB568" i="1"/>
  <c r="C567" i="7"/>
  <c r="A568" i="7" s="1"/>
  <c r="B567" i="7"/>
  <c r="D567" i="7" s="1"/>
  <c r="B568" i="7" l="1"/>
  <c r="D568" i="7" s="1"/>
  <c r="C568" i="7"/>
  <c r="A569" i="7" s="1"/>
  <c r="AB569" i="1"/>
  <c r="I166" i="9" s="1"/>
  <c r="B570" i="1"/>
  <c r="A569" i="1"/>
  <c r="A551" i="4" s="1"/>
  <c r="AB570" i="1" l="1"/>
  <c r="I167" i="9" s="1"/>
  <c r="A570" i="1"/>
  <c r="A552" i="4" s="1"/>
  <c r="B571" i="1"/>
  <c r="X166" i="9"/>
  <c r="W166" i="9"/>
  <c r="M166" i="9"/>
  <c r="Q166" i="9"/>
  <c r="K166" i="9" s="1"/>
  <c r="C569" i="7"/>
  <c r="A570" i="7" s="1"/>
  <c r="B569" i="7"/>
  <c r="D569" i="7" s="1"/>
  <c r="B570" i="7" l="1"/>
  <c r="D570" i="7" s="1"/>
  <c r="C570" i="7"/>
  <c r="A571" i="7" s="1"/>
  <c r="AB571" i="1"/>
  <c r="I168" i="9" s="1"/>
  <c r="A571" i="1"/>
  <c r="A553" i="4" s="1"/>
  <c r="B572" i="1"/>
  <c r="Q167" i="9"/>
  <c r="K167" i="9" s="1"/>
  <c r="X167" i="9"/>
  <c r="W167" i="9"/>
  <c r="M167" i="9"/>
  <c r="X168" i="9" l="1"/>
  <c r="Q168" i="9"/>
  <c r="K168" i="9" s="1"/>
  <c r="M168" i="9"/>
  <c r="W168" i="9"/>
  <c r="AB572" i="1"/>
  <c r="I169" i="9" s="1"/>
  <c r="A572" i="1"/>
  <c r="A554" i="4" s="1"/>
  <c r="B573" i="1"/>
  <c r="C571" i="7"/>
  <c r="A572" i="7" s="1"/>
  <c r="B571" i="7"/>
  <c r="D571" i="7" s="1"/>
  <c r="AB573" i="1" l="1"/>
  <c r="I170" i="9" s="1"/>
  <c r="A573" i="1"/>
  <c r="A555" i="4" s="1"/>
  <c r="B574" i="1"/>
  <c r="C572" i="7"/>
  <c r="A573" i="7" s="1"/>
  <c r="B572" i="7"/>
  <c r="D572" i="7" s="1"/>
  <c r="W169" i="9"/>
  <c r="Q169" i="9"/>
  <c r="K169" i="9" s="1"/>
  <c r="X169" i="9"/>
  <c r="M169" i="9"/>
  <c r="AB574" i="1" l="1"/>
  <c r="I171" i="9" s="1"/>
  <c r="A574" i="1"/>
  <c r="A556" i="4" s="1"/>
  <c r="B575" i="1"/>
  <c r="B573" i="7"/>
  <c r="D573" i="7" s="1"/>
  <c r="C573" i="7"/>
  <c r="A574" i="7" s="1"/>
  <c r="M170" i="9"/>
  <c r="Q170" i="9"/>
  <c r="K170" i="9" s="1"/>
  <c r="W170" i="9"/>
  <c r="X170" i="9"/>
  <c r="C574" i="7" l="1"/>
  <c r="A575" i="7" s="1"/>
  <c r="B574" i="7"/>
  <c r="D574" i="7" s="1"/>
  <c r="AB575" i="1"/>
  <c r="I172" i="9" s="1"/>
  <c r="B576" i="1"/>
  <c r="A575" i="1"/>
  <c r="A557" i="4" s="1"/>
  <c r="W171" i="9"/>
  <c r="X171" i="9"/>
  <c r="Q171" i="9"/>
  <c r="K171" i="9" s="1"/>
  <c r="M171" i="9"/>
  <c r="AB576" i="1" l="1"/>
  <c r="I173" i="9" s="1"/>
  <c r="B577" i="1"/>
  <c r="A576" i="1"/>
  <c r="A558" i="4" s="1"/>
  <c r="W172" i="9"/>
  <c r="M172" i="9"/>
  <c r="Q172" i="9"/>
  <c r="K172" i="9" s="1"/>
  <c r="X172" i="9"/>
  <c r="B575" i="7"/>
  <c r="D575" i="7" s="1"/>
  <c r="C575" i="7"/>
  <c r="A576" i="7" s="1"/>
  <c r="C576" i="7" l="1"/>
  <c r="A577" i="7" s="1"/>
  <c r="B576" i="7"/>
  <c r="D576" i="7" s="1"/>
  <c r="AB577" i="1"/>
  <c r="I174" i="9" s="1"/>
  <c r="B578" i="1"/>
  <c r="A577" i="1"/>
  <c r="A559" i="4" s="1"/>
  <c r="X173" i="9"/>
  <c r="Q173" i="9"/>
  <c r="K173" i="9" s="1"/>
  <c r="M173" i="9"/>
  <c r="W173" i="9"/>
  <c r="AB578" i="1" l="1"/>
  <c r="I175" i="9" s="1"/>
  <c r="A578" i="1"/>
  <c r="A560" i="4" s="1"/>
  <c r="B579" i="1"/>
  <c r="X174" i="9"/>
  <c r="M174" i="9"/>
  <c r="Q174" i="9"/>
  <c r="K174" i="9" s="1"/>
  <c r="W174" i="9"/>
  <c r="B577" i="7"/>
  <c r="D577" i="7" s="1"/>
  <c r="C577" i="7"/>
  <c r="A578" i="7" s="1"/>
  <c r="C578" i="7" l="1"/>
  <c r="A579" i="7" s="1"/>
  <c r="B578" i="7"/>
  <c r="D578" i="7" s="1"/>
  <c r="AB579" i="1"/>
  <c r="I176" i="9" s="1"/>
  <c r="A579" i="1"/>
  <c r="A561" i="4" s="1"/>
  <c r="B580" i="1"/>
  <c r="Q175" i="9"/>
  <c r="K175" i="9" s="1"/>
  <c r="X175" i="9"/>
  <c r="M175" i="9"/>
  <c r="W175" i="9"/>
  <c r="AB580" i="1" l="1"/>
  <c r="I177" i="9" s="1"/>
  <c r="B581" i="1"/>
  <c r="A580" i="1"/>
  <c r="A562" i="4" s="1"/>
  <c r="M176" i="9"/>
  <c r="X176" i="9"/>
  <c r="Q176" i="9"/>
  <c r="K176" i="9" s="1"/>
  <c r="W176" i="9"/>
  <c r="B579" i="7"/>
  <c r="D579" i="7" s="1"/>
  <c r="C579" i="7"/>
  <c r="A580" i="7" s="1"/>
  <c r="B582" i="1" l="1"/>
  <c r="AB581" i="1"/>
  <c r="I178" i="9" s="1"/>
  <c r="A581" i="1"/>
  <c r="A563" i="4" s="1"/>
  <c r="C580" i="7"/>
  <c r="A581" i="7" s="1"/>
  <c r="B580" i="7"/>
  <c r="D580" i="7" s="1"/>
  <c r="X177" i="9"/>
  <c r="Q177" i="9"/>
  <c r="K177" i="9" s="1"/>
  <c r="W177" i="9"/>
  <c r="M177" i="9"/>
  <c r="C581" i="7" l="1"/>
  <c r="A582" i="7" s="1"/>
  <c r="B581" i="7"/>
  <c r="D581" i="7" s="1"/>
  <c r="Q178" i="9"/>
  <c r="K178" i="9" s="1"/>
  <c r="M178" i="9"/>
  <c r="X178" i="9"/>
  <c r="W178" i="9"/>
  <c r="B583" i="1"/>
  <c r="AB582" i="1"/>
  <c r="A582" i="1"/>
  <c r="A564" i="4" s="1"/>
  <c r="B584" i="1" l="1"/>
  <c r="AB583" i="1"/>
  <c r="A583" i="1"/>
  <c r="A565" i="4" s="1"/>
  <c r="C582" i="7"/>
  <c r="A583" i="7" s="1"/>
  <c r="B582" i="7"/>
  <c r="D582" i="7" s="1"/>
  <c r="C583" i="7" l="1"/>
  <c r="A584" i="7" s="1"/>
  <c r="B583" i="7"/>
  <c r="D583" i="7" s="1"/>
  <c r="B585" i="1"/>
  <c r="AB584" i="1"/>
  <c r="A584" i="1"/>
  <c r="A566" i="4" s="1"/>
  <c r="B586" i="1" l="1"/>
  <c r="AB585" i="1"/>
  <c r="A585" i="1"/>
  <c r="A567" i="4" s="1"/>
  <c r="C584" i="7"/>
  <c r="A585" i="7" s="1"/>
  <c r="B584" i="7"/>
  <c r="D584" i="7" s="1"/>
  <c r="C585" i="7" l="1"/>
  <c r="A586" i="7" s="1"/>
  <c r="B585" i="7"/>
  <c r="D585" i="7" s="1"/>
  <c r="B587" i="1"/>
  <c r="AB586" i="1"/>
  <c r="A586" i="1"/>
  <c r="A568" i="4" s="1"/>
  <c r="B588" i="1" l="1"/>
  <c r="AB587" i="1"/>
  <c r="A587" i="1"/>
  <c r="A569" i="4" s="1"/>
  <c r="C586" i="7"/>
  <c r="A587" i="7" s="1"/>
  <c r="B586" i="7"/>
  <c r="D586" i="7" s="1"/>
  <c r="C587" i="7" l="1"/>
  <c r="A588" i="7" s="1"/>
  <c r="B587" i="7"/>
  <c r="D587" i="7" s="1"/>
  <c r="B589" i="1"/>
  <c r="AB588" i="1"/>
  <c r="A588" i="1"/>
  <c r="A570" i="4" s="1"/>
  <c r="B590" i="1" l="1"/>
  <c r="AB589" i="1"/>
  <c r="A589" i="1"/>
  <c r="A571" i="4" s="1"/>
  <c r="B588" i="7"/>
  <c r="D588" i="7" s="1"/>
  <c r="C588" i="7"/>
  <c r="A589" i="7" s="1"/>
  <c r="C589" i="7" l="1"/>
  <c r="A590" i="7" s="1"/>
  <c r="B589" i="7"/>
  <c r="D589" i="7" s="1"/>
  <c r="B591" i="1"/>
  <c r="AB590" i="1"/>
  <c r="A590" i="1"/>
  <c r="A572" i="4" s="1"/>
  <c r="B592" i="1" l="1"/>
  <c r="AB591" i="1"/>
  <c r="A591" i="1"/>
  <c r="A573" i="4" s="1"/>
  <c r="B590" i="7"/>
  <c r="D590" i="7" s="1"/>
  <c r="C590" i="7"/>
  <c r="A591" i="7" s="1"/>
  <c r="C591" i="7" l="1"/>
  <c r="A592" i="7" s="1"/>
  <c r="B591" i="7"/>
  <c r="D591" i="7" s="1"/>
  <c r="B593" i="1"/>
  <c r="AB592" i="1"/>
  <c r="A592" i="1"/>
  <c r="A574" i="4" s="1"/>
  <c r="B594" i="1" l="1"/>
  <c r="AB593" i="1"/>
  <c r="A593" i="1"/>
  <c r="A575" i="4" s="1"/>
  <c r="C592" i="7"/>
  <c r="A593" i="7" s="1"/>
  <c r="B592" i="7"/>
  <c r="D592" i="7" s="1"/>
  <c r="B593" i="7" l="1"/>
  <c r="D593" i="7" s="1"/>
  <c r="C593" i="7"/>
  <c r="A594" i="7" s="1"/>
  <c r="B595" i="1"/>
  <c r="AB594" i="1"/>
  <c r="A594" i="1"/>
  <c r="A576" i="4" s="1"/>
  <c r="B596" i="1" l="1"/>
  <c r="AB595" i="1"/>
  <c r="A595" i="1"/>
  <c r="A577" i="4" s="1"/>
  <c r="C594" i="7"/>
  <c r="A595" i="7" s="1"/>
  <c r="B594" i="7"/>
  <c r="D594" i="7" s="1"/>
  <c r="B595" i="7" l="1"/>
  <c r="D595" i="7" s="1"/>
  <c r="C595" i="7"/>
  <c r="A596" i="7" s="1"/>
  <c r="B597" i="1"/>
  <c r="AB596" i="1"/>
  <c r="A596" i="1"/>
  <c r="A578" i="4" s="1"/>
  <c r="B598" i="1" l="1"/>
  <c r="AB597" i="1"/>
  <c r="A597" i="1"/>
  <c r="A579" i="4" s="1"/>
  <c r="C596" i="7"/>
  <c r="A597" i="7" s="1"/>
  <c r="B596" i="7"/>
  <c r="D596" i="7" s="1"/>
  <c r="C597" i="7" l="1"/>
  <c r="A598" i="7" s="1"/>
  <c r="B597" i="7"/>
  <c r="D597" i="7" s="1"/>
  <c r="B599" i="1"/>
  <c r="AB598" i="1"/>
  <c r="A598" i="1"/>
  <c r="A580" i="4" s="1"/>
  <c r="B600" i="1" l="1"/>
  <c r="AB599" i="1"/>
  <c r="A599" i="1"/>
  <c r="A581" i="4" s="1"/>
  <c r="B598" i="7"/>
  <c r="D598" i="7" s="1"/>
  <c r="C598" i="7"/>
  <c r="A599" i="7" s="1"/>
  <c r="B599" i="7" l="1"/>
  <c r="D599" i="7" s="1"/>
  <c r="C599" i="7"/>
  <c r="A600" i="7" s="1"/>
  <c r="B601" i="1"/>
  <c r="AB600" i="1"/>
  <c r="A600" i="1"/>
  <c r="A582" i="4" s="1"/>
  <c r="B602" i="1" l="1"/>
  <c r="AB601" i="1"/>
  <c r="A601" i="1"/>
  <c r="A583" i="4" s="1"/>
  <c r="B600" i="7"/>
  <c r="D600" i="7" s="1"/>
  <c r="C600" i="7"/>
  <c r="A601" i="7" s="1"/>
  <c r="C601" i="7" l="1"/>
  <c r="A602" i="7" s="1"/>
  <c r="B601" i="7"/>
  <c r="D601" i="7" s="1"/>
  <c r="B603" i="1"/>
  <c r="AB602" i="1"/>
  <c r="A602" i="1"/>
  <c r="A584" i="4" s="1"/>
  <c r="B604" i="1" l="1"/>
  <c r="AB603" i="1"/>
  <c r="A603" i="1"/>
  <c r="A585" i="4" s="1"/>
  <c r="C602" i="7"/>
  <c r="A603" i="7" s="1"/>
  <c r="B602" i="7"/>
  <c r="D602" i="7" s="1"/>
  <c r="C603" i="7" l="1"/>
  <c r="A604" i="7" s="1"/>
  <c r="B603" i="7"/>
  <c r="D603" i="7" s="1"/>
  <c r="B605" i="1"/>
  <c r="AB604" i="1"/>
  <c r="A604" i="1"/>
  <c r="A586" i="4" s="1"/>
  <c r="B606" i="1" l="1"/>
  <c r="AB605" i="1"/>
  <c r="A605" i="1"/>
  <c r="A587" i="4" s="1"/>
  <c r="C604" i="7"/>
  <c r="A605" i="7" s="1"/>
  <c r="B604" i="7"/>
  <c r="D604" i="7" s="1"/>
  <c r="B605" i="7" l="1"/>
  <c r="D605" i="7" s="1"/>
  <c r="C605" i="7"/>
  <c r="A606" i="7" s="1"/>
  <c r="B607" i="1"/>
  <c r="AB606" i="1"/>
  <c r="A606" i="1"/>
  <c r="A588" i="4" s="1"/>
  <c r="B608" i="1" l="1"/>
  <c r="AB607" i="1"/>
  <c r="A607" i="1"/>
  <c r="A589" i="4" s="1"/>
  <c r="C606" i="7"/>
  <c r="A607" i="7" s="1"/>
  <c r="B606" i="7"/>
  <c r="D606" i="7" s="1"/>
  <c r="B607" i="7" l="1"/>
  <c r="D607" i="7" s="1"/>
  <c r="C607" i="7"/>
  <c r="A608" i="7" s="1"/>
  <c r="B609" i="1"/>
  <c r="AB608" i="1"/>
  <c r="A608" i="1"/>
  <c r="A590" i="4" s="1"/>
  <c r="B610" i="1" l="1"/>
  <c r="AB609" i="1"/>
  <c r="A609" i="1"/>
  <c r="A591" i="4" s="1"/>
  <c r="B608" i="7"/>
  <c r="D608" i="7" s="1"/>
  <c r="C608" i="7"/>
  <c r="A609" i="7" s="1"/>
  <c r="C609" i="7" l="1"/>
  <c r="A610" i="7" s="1"/>
  <c r="B609" i="7"/>
  <c r="D609" i="7" s="1"/>
  <c r="B611" i="1"/>
  <c r="AB610" i="1"/>
  <c r="A610" i="1"/>
  <c r="A592" i="4" s="1"/>
  <c r="B612" i="1" l="1"/>
  <c r="AB611" i="1"/>
  <c r="A611" i="1"/>
  <c r="A593" i="4" s="1"/>
  <c r="C610" i="7"/>
  <c r="A611" i="7" s="1"/>
  <c r="B610" i="7"/>
  <c r="D610" i="7" s="1"/>
  <c r="C611" i="7" l="1"/>
  <c r="A612" i="7" s="1"/>
  <c r="B611" i="7"/>
  <c r="D611" i="7" s="1"/>
  <c r="B613" i="1"/>
  <c r="AB612" i="1"/>
  <c r="A612" i="1"/>
  <c r="A594" i="4" s="1"/>
  <c r="B614" i="1" l="1"/>
  <c r="AB613" i="1"/>
  <c r="A613" i="1"/>
  <c r="A595" i="4" s="1"/>
  <c r="C612" i="7"/>
  <c r="A613" i="7" s="1"/>
  <c r="B612" i="7"/>
  <c r="D612" i="7" s="1"/>
  <c r="B613" i="7" l="1"/>
  <c r="D613" i="7" s="1"/>
  <c r="C613" i="7"/>
  <c r="A614" i="7" s="1"/>
  <c r="B615" i="1"/>
  <c r="AB614" i="1"/>
  <c r="A614" i="1"/>
  <c r="A596" i="4" s="1"/>
  <c r="B616" i="1" l="1"/>
  <c r="AB615" i="1"/>
  <c r="A615" i="1"/>
  <c r="A597" i="4" s="1"/>
  <c r="C614" i="7"/>
  <c r="A615" i="7" s="1"/>
  <c r="B614" i="7"/>
  <c r="D614" i="7" s="1"/>
  <c r="B615" i="7" l="1"/>
  <c r="D615" i="7" s="1"/>
  <c r="C615" i="7"/>
  <c r="A616" i="7" s="1"/>
  <c r="B617" i="1"/>
  <c r="AB616" i="1"/>
  <c r="A616" i="1"/>
  <c r="A598" i="4" s="1"/>
  <c r="B618" i="1" l="1"/>
  <c r="AB617" i="1"/>
  <c r="A617" i="1"/>
  <c r="A599" i="4" s="1"/>
  <c r="B616" i="7"/>
  <c r="D616" i="7" s="1"/>
  <c r="C616" i="7"/>
  <c r="A617" i="7" s="1"/>
  <c r="B617" i="7" l="1"/>
  <c r="D617" i="7" s="1"/>
  <c r="C617" i="7"/>
  <c r="A618" i="7" s="1"/>
  <c r="B619" i="1"/>
  <c r="AB618" i="1"/>
  <c r="A618" i="1"/>
  <c r="A600" i="4" s="1"/>
  <c r="B620" i="1" l="1"/>
  <c r="AB619" i="1"/>
  <c r="A619" i="1"/>
  <c r="A601" i="4" s="1"/>
  <c r="C618" i="7"/>
  <c r="A619" i="7" s="1"/>
  <c r="B618" i="7"/>
  <c r="D618" i="7" s="1"/>
  <c r="C619" i="7" l="1"/>
  <c r="A620" i="7" s="1"/>
  <c r="B619" i="7"/>
  <c r="D619" i="7" s="1"/>
  <c r="B621" i="1"/>
  <c r="AB620" i="1"/>
  <c r="A620" i="1"/>
  <c r="A602" i="4" s="1"/>
  <c r="B622" i="1" l="1"/>
  <c r="AB621" i="1"/>
  <c r="A621" i="1"/>
  <c r="A603" i="4" s="1"/>
  <c r="B620" i="7"/>
  <c r="D620" i="7" s="1"/>
  <c r="C620" i="7"/>
  <c r="A621" i="7" s="1"/>
  <c r="B621" i="7" l="1"/>
  <c r="D621" i="7" s="1"/>
  <c r="C621" i="7"/>
  <c r="A622" i="7" s="1"/>
  <c r="B623" i="1"/>
  <c r="AB622" i="1"/>
  <c r="A622" i="1"/>
  <c r="A604" i="4" s="1"/>
  <c r="B624" i="1" l="1"/>
  <c r="AB623" i="1"/>
  <c r="A623" i="1"/>
  <c r="A605" i="4" s="1"/>
  <c r="C622" i="7"/>
  <c r="A623" i="7" s="1"/>
  <c r="B622" i="7"/>
  <c r="D622" i="7" s="1"/>
  <c r="C623" i="7" l="1"/>
  <c r="A624" i="7" s="1"/>
  <c r="B623" i="7"/>
  <c r="D623" i="7" s="1"/>
  <c r="B625" i="1"/>
  <c r="AB624" i="1"/>
  <c r="A624" i="1"/>
  <c r="A606" i="4" s="1"/>
  <c r="B626" i="1" l="1"/>
  <c r="AB625" i="1"/>
  <c r="A625" i="1"/>
  <c r="A607" i="4" s="1"/>
  <c r="B624" i="7"/>
  <c r="D624" i="7" s="1"/>
  <c r="C624" i="7"/>
  <c r="A625" i="7" s="1"/>
  <c r="C625" i="7" l="1"/>
  <c r="A626" i="7" s="1"/>
  <c r="B625" i="7"/>
  <c r="D625" i="7" s="1"/>
  <c r="B627" i="1"/>
  <c r="AB626" i="1"/>
  <c r="A626" i="1"/>
  <c r="A608" i="4" s="1"/>
  <c r="B628" i="1" l="1"/>
  <c r="AB627" i="1"/>
  <c r="A627" i="1"/>
  <c r="A609" i="4" s="1"/>
  <c r="C626" i="7"/>
  <c r="A627" i="7" s="1"/>
  <c r="B626" i="7"/>
  <c r="D626" i="7" s="1"/>
  <c r="C627" i="7" l="1"/>
  <c r="A628" i="7" s="1"/>
  <c r="B627" i="7"/>
  <c r="D627" i="7" s="1"/>
  <c r="B629" i="1"/>
  <c r="AB628" i="1"/>
  <c r="A628" i="1"/>
  <c r="A610" i="4" s="1"/>
  <c r="B630" i="1" l="1"/>
  <c r="AB629" i="1"/>
  <c r="A629" i="1"/>
  <c r="A611" i="4" s="1"/>
  <c r="B628" i="7"/>
  <c r="D628" i="7" s="1"/>
  <c r="C628" i="7"/>
  <c r="A629" i="7" s="1"/>
  <c r="B629" i="7" l="1"/>
  <c r="D629" i="7" s="1"/>
  <c r="C629" i="7"/>
  <c r="A630" i="7" s="1"/>
  <c r="B631" i="1"/>
  <c r="AB630" i="1"/>
  <c r="A630" i="1"/>
  <c r="A612" i="4" s="1"/>
  <c r="B632" i="1" l="1"/>
  <c r="AB631" i="1"/>
  <c r="A631" i="1"/>
  <c r="A613" i="4" s="1"/>
  <c r="B630" i="7"/>
  <c r="D630" i="7" s="1"/>
  <c r="C630" i="7"/>
  <c r="A631" i="7" s="1"/>
  <c r="B631" i="7" l="1"/>
  <c r="D631" i="7" s="1"/>
  <c r="C631" i="7"/>
  <c r="A632" i="7" s="1"/>
  <c r="B633" i="1"/>
  <c r="AB632" i="1"/>
  <c r="A632" i="1"/>
  <c r="A614" i="4" s="1"/>
  <c r="B634" i="1" l="1"/>
  <c r="AB633" i="1"/>
  <c r="A633" i="1"/>
  <c r="A615" i="4" s="1"/>
  <c r="C632" i="7"/>
  <c r="A633" i="7" s="1"/>
  <c r="B632" i="7"/>
  <c r="D632" i="7" s="1"/>
  <c r="B633" i="7" l="1"/>
  <c r="D633" i="7" s="1"/>
  <c r="C633" i="7"/>
  <c r="A634" i="7" s="1"/>
  <c r="B635" i="1"/>
  <c r="AB634" i="1"/>
  <c r="A634" i="1"/>
  <c r="A616" i="4" s="1"/>
  <c r="B636" i="1" l="1"/>
  <c r="AB635" i="1"/>
  <c r="A635" i="1"/>
  <c r="A617" i="4" s="1"/>
  <c r="C634" i="7"/>
  <c r="A635" i="7" s="1"/>
  <c r="B634" i="7"/>
  <c r="D634" i="7" s="1"/>
  <c r="B635" i="7" l="1"/>
  <c r="D635" i="7" s="1"/>
  <c r="C635" i="7"/>
  <c r="A636" i="7" s="1"/>
  <c r="B637" i="1"/>
  <c r="AB636" i="1"/>
  <c r="A636" i="1"/>
  <c r="A618" i="4" s="1"/>
  <c r="B638" i="1" l="1"/>
  <c r="AB637" i="1"/>
  <c r="A637" i="1"/>
  <c r="A619" i="4" s="1"/>
  <c r="C636" i="7"/>
  <c r="A637" i="7" s="1"/>
  <c r="B636" i="7"/>
  <c r="D636" i="7" s="1"/>
  <c r="B637" i="7" l="1"/>
  <c r="D637" i="7" s="1"/>
  <c r="C637" i="7"/>
  <c r="A638" i="7" s="1"/>
  <c r="B639" i="1"/>
  <c r="AB638" i="1"/>
  <c r="A638" i="1"/>
  <c r="A620" i="4" s="1"/>
  <c r="B640" i="1" l="1"/>
  <c r="AB639" i="1"/>
  <c r="A639" i="1"/>
  <c r="A621" i="4" s="1"/>
  <c r="B638" i="7"/>
  <c r="D638" i="7" s="1"/>
  <c r="C638" i="7"/>
  <c r="A639" i="7" s="1"/>
  <c r="B639" i="7" l="1"/>
  <c r="D639" i="7" s="1"/>
  <c r="C639" i="7"/>
  <c r="A640" i="7" s="1"/>
  <c r="B641" i="1"/>
  <c r="AB640" i="1"/>
  <c r="A640" i="1"/>
  <c r="A622" i="4" s="1"/>
  <c r="B642" i="1" l="1"/>
  <c r="AB641" i="1"/>
  <c r="A641" i="1"/>
  <c r="A623" i="4" s="1"/>
  <c r="C640" i="7"/>
  <c r="A641" i="7" s="1"/>
  <c r="B640" i="7"/>
  <c r="D640" i="7" s="1"/>
  <c r="C641" i="7" l="1"/>
  <c r="A642" i="7" s="1"/>
  <c r="B641" i="7"/>
  <c r="D641" i="7" s="1"/>
  <c r="B643" i="1"/>
  <c r="AB642" i="1"/>
  <c r="A642" i="1"/>
  <c r="A624" i="4" s="1"/>
  <c r="B644" i="1" l="1"/>
  <c r="AB643" i="1"/>
  <c r="A643" i="1"/>
  <c r="A625" i="4" s="1"/>
  <c r="C642" i="7"/>
  <c r="A643" i="7" s="1"/>
  <c r="B642" i="7"/>
  <c r="D642" i="7" s="1"/>
  <c r="B643" i="7" l="1"/>
  <c r="D643" i="7" s="1"/>
  <c r="C643" i="7"/>
  <c r="A644" i="7" s="1"/>
  <c r="B645" i="1"/>
  <c r="AB644" i="1"/>
  <c r="A644" i="1"/>
  <c r="A626" i="4" s="1"/>
  <c r="B646" i="1" l="1"/>
  <c r="AB645" i="1"/>
  <c r="A645" i="1"/>
  <c r="A627" i="4" s="1"/>
  <c r="C644" i="7"/>
  <c r="A645" i="7" s="1"/>
  <c r="B644" i="7"/>
  <c r="D644" i="7" s="1"/>
  <c r="C645" i="7" l="1"/>
  <c r="A646" i="7" s="1"/>
  <c r="B645" i="7"/>
  <c r="D645" i="7" s="1"/>
  <c r="B647" i="1"/>
  <c r="AB646" i="1"/>
  <c r="A646" i="1"/>
  <c r="A628" i="4" s="1"/>
  <c r="B648" i="1" l="1"/>
  <c r="AB647" i="1"/>
  <c r="A647" i="1"/>
  <c r="A629" i="4" s="1"/>
  <c r="C646" i="7"/>
  <c r="A647" i="7" s="1"/>
  <c r="B646" i="7"/>
  <c r="D646" i="7" s="1"/>
  <c r="C647" i="7" l="1"/>
  <c r="A648" i="7" s="1"/>
  <c r="B647" i="7"/>
  <c r="D647" i="7" s="1"/>
  <c r="B649" i="1"/>
  <c r="AB648" i="1"/>
  <c r="A648" i="1"/>
  <c r="A630" i="4" s="1"/>
  <c r="B650" i="1" l="1"/>
  <c r="AB649" i="1"/>
  <c r="A649" i="1"/>
  <c r="A631" i="4" s="1"/>
  <c r="C648" i="7"/>
  <c r="A649" i="7" s="1"/>
  <c r="B648" i="7"/>
  <c r="D648" i="7" s="1"/>
  <c r="C649" i="7" l="1"/>
  <c r="A650" i="7" s="1"/>
  <c r="B649" i="7"/>
  <c r="D649" i="7" s="1"/>
  <c r="B651" i="1"/>
  <c r="AB650" i="1"/>
  <c r="A650" i="1"/>
  <c r="A632" i="4" s="1"/>
  <c r="B652" i="1" l="1"/>
  <c r="AB651" i="1"/>
  <c r="A651" i="1"/>
  <c r="A633" i="4" s="1"/>
  <c r="C650" i="7"/>
  <c r="A651" i="7" s="1"/>
  <c r="B650" i="7"/>
  <c r="D650" i="7" s="1"/>
  <c r="C651" i="7" l="1"/>
  <c r="A652" i="7" s="1"/>
  <c r="B651" i="7"/>
  <c r="D651" i="7" s="1"/>
  <c r="B653" i="1"/>
  <c r="AB652" i="1"/>
  <c r="A652" i="1"/>
  <c r="A634" i="4" s="1"/>
  <c r="B654" i="1" l="1"/>
  <c r="AB653" i="1"/>
  <c r="A653" i="1"/>
  <c r="A635" i="4" s="1"/>
  <c r="C652" i="7"/>
  <c r="A653" i="7" s="1"/>
  <c r="B652" i="7"/>
  <c r="D652" i="7" s="1"/>
  <c r="C653" i="7" l="1"/>
  <c r="A654" i="7" s="1"/>
  <c r="B653" i="7"/>
  <c r="D653" i="7" s="1"/>
  <c r="B655" i="1"/>
  <c r="AB654" i="1"/>
  <c r="A654" i="1"/>
  <c r="A636" i="4" s="1"/>
  <c r="B656" i="1" l="1"/>
  <c r="AB655" i="1"/>
  <c r="A655" i="1"/>
  <c r="A637" i="4" s="1"/>
  <c r="C654" i="7"/>
  <c r="A655" i="7" s="1"/>
  <c r="B654" i="7"/>
  <c r="D654" i="7" s="1"/>
  <c r="C655" i="7" l="1"/>
  <c r="A656" i="7" s="1"/>
  <c r="B655" i="7"/>
  <c r="D655" i="7" s="1"/>
  <c r="B657" i="1"/>
  <c r="AB656" i="1"/>
  <c r="A656" i="1"/>
  <c r="A638" i="4" s="1"/>
  <c r="B658" i="1" l="1"/>
  <c r="AB657" i="1"/>
  <c r="A657" i="1"/>
  <c r="A639" i="4" s="1"/>
  <c r="B656" i="7"/>
  <c r="D656" i="7" s="1"/>
  <c r="C656" i="7"/>
  <c r="A657" i="7" s="1"/>
  <c r="C657" i="7" l="1"/>
  <c r="A658" i="7" s="1"/>
  <c r="B657" i="7"/>
  <c r="D657" i="7" s="1"/>
  <c r="B659" i="1"/>
  <c r="AB658" i="1"/>
  <c r="A658" i="1"/>
  <c r="A640" i="4" s="1"/>
  <c r="B660" i="1" l="1"/>
  <c r="AB659" i="1"/>
  <c r="A659" i="1"/>
  <c r="A641" i="4" s="1"/>
  <c r="B658" i="7"/>
  <c r="D658" i="7" s="1"/>
  <c r="C658" i="7"/>
  <c r="A659" i="7" s="1"/>
  <c r="B659" i="7" l="1"/>
  <c r="D659" i="7" s="1"/>
  <c r="C659" i="7"/>
  <c r="A660" i="7" s="1"/>
  <c r="B661" i="1"/>
  <c r="AB660" i="1"/>
  <c r="A660" i="1"/>
  <c r="A642" i="4" s="1"/>
  <c r="B662" i="1" l="1"/>
  <c r="AB661" i="1"/>
  <c r="A661" i="1"/>
  <c r="A643" i="4" s="1"/>
  <c r="B660" i="7"/>
  <c r="D660" i="7" s="1"/>
  <c r="C660" i="7"/>
  <c r="A661" i="7" s="1"/>
  <c r="C661" i="7" l="1"/>
  <c r="A662" i="7" s="1"/>
  <c r="B661" i="7"/>
  <c r="D661" i="7" s="1"/>
  <c r="B663" i="1"/>
  <c r="AB662" i="1"/>
  <c r="A662" i="1"/>
  <c r="A644" i="4" s="1"/>
  <c r="B664" i="1" l="1"/>
  <c r="AB663" i="1"/>
  <c r="A663" i="1"/>
  <c r="A645" i="4" s="1"/>
  <c r="B662" i="7"/>
  <c r="D662" i="7" s="1"/>
  <c r="C662" i="7"/>
  <c r="A663" i="7" s="1"/>
  <c r="C663" i="7" l="1"/>
  <c r="A664" i="7" s="1"/>
  <c r="B663" i="7"/>
  <c r="D663" i="7" s="1"/>
  <c r="B665" i="1"/>
  <c r="AB664" i="1"/>
  <c r="A664" i="1"/>
  <c r="A646" i="4" s="1"/>
  <c r="B666" i="1" l="1"/>
  <c r="AB665" i="1"/>
  <c r="A665" i="1"/>
  <c r="A647" i="4" s="1"/>
  <c r="C664" i="7"/>
  <c r="A665" i="7" s="1"/>
  <c r="B664" i="7"/>
  <c r="D664" i="7" s="1"/>
  <c r="C665" i="7" l="1"/>
  <c r="A666" i="7" s="1"/>
  <c r="B665" i="7"/>
  <c r="D665" i="7" s="1"/>
  <c r="B667" i="1"/>
  <c r="AB666" i="1"/>
  <c r="A666" i="1"/>
  <c r="A648" i="4" s="1"/>
  <c r="B668" i="1" l="1"/>
  <c r="AB667" i="1"/>
  <c r="A667" i="1"/>
  <c r="A649" i="4" s="1"/>
  <c r="B666" i="7"/>
  <c r="D666" i="7" s="1"/>
  <c r="C666" i="7"/>
  <c r="A667" i="7" s="1"/>
  <c r="C667" i="7" l="1"/>
  <c r="A668" i="7" s="1"/>
  <c r="B667" i="7"/>
  <c r="D667" i="7" s="1"/>
  <c r="B669" i="1"/>
  <c r="AB668" i="1"/>
  <c r="A668" i="1"/>
  <c r="A650" i="4" s="1"/>
  <c r="B670" i="1" l="1"/>
  <c r="AB669" i="1"/>
  <c r="A669" i="1"/>
  <c r="A651" i="4" s="1"/>
  <c r="C668" i="7"/>
  <c r="A669" i="7" s="1"/>
  <c r="B668" i="7"/>
  <c r="D668" i="7" s="1"/>
  <c r="C669" i="7" l="1"/>
  <c r="A670" i="7" s="1"/>
  <c r="B669" i="7"/>
  <c r="D669" i="7" s="1"/>
  <c r="B671" i="1"/>
  <c r="AB670" i="1"/>
  <c r="A670" i="1"/>
  <c r="A652" i="4" s="1"/>
  <c r="B672" i="1" l="1"/>
  <c r="AB671" i="1"/>
  <c r="A671" i="1"/>
  <c r="A653" i="4" s="1"/>
  <c r="C670" i="7"/>
  <c r="A671" i="7" s="1"/>
  <c r="B670" i="7"/>
  <c r="D670" i="7" s="1"/>
  <c r="C671" i="7" l="1"/>
  <c r="A672" i="7" s="1"/>
  <c r="B671" i="7"/>
  <c r="D671" i="7" s="1"/>
  <c r="B673" i="1"/>
  <c r="AB672" i="1"/>
  <c r="A672" i="1"/>
  <c r="A654" i="4" s="1"/>
  <c r="B674" i="1" l="1"/>
  <c r="AB673" i="1"/>
  <c r="A673" i="1"/>
  <c r="A655" i="4" s="1"/>
  <c r="B672" i="7"/>
  <c r="D672" i="7" s="1"/>
  <c r="C672" i="7"/>
  <c r="A673" i="7" s="1"/>
  <c r="B673" i="7" l="1"/>
  <c r="D673" i="7" s="1"/>
  <c r="C673" i="7"/>
  <c r="A674" i="7" s="1"/>
  <c r="B675" i="1"/>
  <c r="AB674" i="1"/>
  <c r="A674" i="1"/>
  <c r="A656" i="4" s="1"/>
  <c r="B676" i="1" l="1"/>
  <c r="AB675" i="1"/>
  <c r="A675" i="1"/>
  <c r="A657" i="4" s="1"/>
  <c r="C674" i="7"/>
  <c r="A675" i="7" s="1"/>
  <c r="B674" i="7"/>
  <c r="D674" i="7" s="1"/>
  <c r="C675" i="7" l="1"/>
  <c r="A676" i="7" s="1"/>
  <c r="B675" i="7"/>
  <c r="D675" i="7" s="1"/>
  <c r="B677" i="1"/>
  <c r="AB676" i="1"/>
  <c r="A676" i="1"/>
  <c r="A658" i="4" s="1"/>
  <c r="B678" i="1" l="1"/>
  <c r="AB677" i="1"/>
  <c r="A677" i="1"/>
  <c r="A659" i="4" s="1"/>
  <c r="B676" i="7"/>
  <c r="D676" i="7" s="1"/>
  <c r="C676" i="7"/>
  <c r="A677" i="7" s="1"/>
  <c r="B677" i="7" l="1"/>
  <c r="D677" i="7" s="1"/>
  <c r="C677" i="7"/>
  <c r="A678" i="7" s="1"/>
  <c r="B679" i="1"/>
  <c r="AB678" i="1"/>
  <c r="A678" i="1"/>
  <c r="A660" i="4" s="1"/>
  <c r="B680" i="1" l="1"/>
  <c r="AB679" i="1"/>
  <c r="A679" i="1"/>
  <c r="A661" i="4" s="1"/>
  <c r="C678" i="7"/>
  <c r="A679" i="7" s="1"/>
  <c r="B678" i="7"/>
  <c r="D678" i="7" s="1"/>
  <c r="C679" i="7" l="1"/>
  <c r="A680" i="7" s="1"/>
  <c r="B679" i="7"/>
  <c r="D679" i="7" s="1"/>
  <c r="B681" i="1"/>
  <c r="AB680" i="1"/>
  <c r="A680" i="1"/>
  <c r="A662" i="4" s="1"/>
  <c r="B682" i="1" l="1"/>
  <c r="AB681" i="1"/>
  <c r="A681" i="1"/>
  <c r="A663" i="4" s="1"/>
  <c r="C680" i="7"/>
  <c r="A681" i="7" s="1"/>
  <c r="B680" i="7"/>
  <c r="D680" i="7" s="1"/>
  <c r="B681" i="7" l="1"/>
  <c r="D681" i="7" s="1"/>
  <c r="C681" i="7"/>
  <c r="A682" i="7" s="1"/>
  <c r="B683" i="1"/>
  <c r="AB682" i="1"/>
  <c r="A682" i="1"/>
  <c r="A664" i="4" s="1"/>
  <c r="B684" i="1" l="1"/>
  <c r="AB683" i="1"/>
  <c r="A683" i="1"/>
  <c r="A665" i="4" s="1"/>
  <c r="C682" i="7"/>
  <c r="A683" i="7" s="1"/>
  <c r="B682" i="7"/>
  <c r="D682" i="7" s="1"/>
  <c r="B683" i="7" l="1"/>
  <c r="D683" i="7" s="1"/>
  <c r="C683" i="7"/>
  <c r="A684" i="7" s="1"/>
  <c r="B685" i="1"/>
  <c r="AB684" i="1"/>
  <c r="A684" i="1"/>
  <c r="A666" i="4" s="1"/>
  <c r="B686" i="1" l="1"/>
  <c r="AB685" i="1"/>
  <c r="A685" i="1"/>
  <c r="A667" i="4" s="1"/>
  <c r="C684" i="7"/>
  <c r="A685" i="7" s="1"/>
  <c r="B684" i="7"/>
  <c r="D684" i="7" s="1"/>
  <c r="B685" i="7" l="1"/>
  <c r="D685" i="7" s="1"/>
  <c r="C685" i="7"/>
  <c r="A686" i="7" s="1"/>
  <c r="B687" i="1"/>
  <c r="AB686" i="1"/>
  <c r="A686" i="1"/>
  <c r="A668" i="4" s="1"/>
  <c r="B688" i="1" l="1"/>
  <c r="AB687" i="1"/>
  <c r="A687" i="1"/>
  <c r="A669" i="4" s="1"/>
  <c r="B686" i="7"/>
  <c r="D686" i="7" s="1"/>
  <c r="C686" i="7"/>
  <c r="A687" i="7" s="1"/>
  <c r="B687" i="7" l="1"/>
  <c r="D687" i="7" s="1"/>
  <c r="C687" i="7"/>
  <c r="A688" i="7" s="1"/>
  <c r="B689" i="1"/>
  <c r="AB688" i="1"/>
  <c r="A688" i="1"/>
  <c r="A670" i="4" s="1"/>
  <c r="B690" i="1" l="1"/>
  <c r="AB689" i="1"/>
  <c r="A689" i="1"/>
  <c r="A671" i="4" s="1"/>
  <c r="C688" i="7"/>
  <c r="A689" i="7" s="1"/>
  <c r="B688" i="7"/>
  <c r="D688" i="7" s="1"/>
  <c r="C689" i="7" l="1"/>
  <c r="A690" i="7" s="1"/>
  <c r="B689" i="7"/>
  <c r="D689" i="7" s="1"/>
  <c r="B691" i="1"/>
  <c r="AB690" i="1"/>
  <c r="A690" i="1"/>
  <c r="A672" i="4" s="1"/>
  <c r="B692" i="1" l="1"/>
  <c r="AB691" i="1"/>
  <c r="A691" i="1"/>
  <c r="A673" i="4" s="1"/>
  <c r="C690" i="7"/>
  <c r="A691" i="7" s="1"/>
  <c r="B690" i="7"/>
  <c r="D690" i="7" s="1"/>
  <c r="C691" i="7" l="1"/>
  <c r="A692" i="7" s="1"/>
  <c r="B691" i="7"/>
  <c r="D691" i="7" s="1"/>
  <c r="B693" i="1"/>
  <c r="AB692" i="1"/>
  <c r="A692" i="1"/>
  <c r="A674" i="4" s="1"/>
  <c r="B694" i="1" l="1"/>
  <c r="AB693" i="1"/>
  <c r="A693" i="1"/>
  <c r="A675" i="4" s="1"/>
  <c r="B692" i="7"/>
  <c r="D692" i="7" s="1"/>
  <c r="C692" i="7"/>
  <c r="A693" i="7" s="1"/>
  <c r="C693" i="7" l="1"/>
  <c r="A694" i="7" s="1"/>
  <c r="B693" i="7"/>
  <c r="D693" i="7" s="1"/>
  <c r="B695" i="1"/>
  <c r="AB694" i="1"/>
  <c r="A694" i="1"/>
  <c r="A676" i="4" s="1"/>
  <c r="B696" i="1" l="1"/>
  <c r="AB695" i="1"/>
  <c r="A695" i="1"/>
  <c r="A677" i="4" s="1"/>
  <c r="B694" i="7"/>
  <c r="D694" i="7" s="1"/>
  <c r="C694" i="7"/>
  <c r="A695" i="7" s="1"/>
  <c r="B695" i="7" l="1"/>
  <c r="D695" i="7" s="1"/>
  <c r="C695" i="7"/>
  <c r="A696" i="7" s="1"/>
  <c r="AB696" i="1"/>
  <c r="B697" i="1"/>
  <c r="A696" i="1"/>
  <c r="A678" i="4" s="1"/>
  <c r="AB697" i="1" l="1"/>
  <c r="A697" i="1"/>
  <c r="A679" i="4" s="1"/>
  <c r="B698" i="1"/>
  <c r="B696" i="7"/>
  <c r="D696" i="7" s="1"/>
  <c r="C696" i="7"/>
  <c r="A697" i="7" s="1"/>
  <c r="B697" i="7" l="1"/>
  <c r="D697" i="7" s="1"/>
  <c r="C697" i="7"/>
  <c r="A698" i="7" s="1"/>
  <c r="AB698" i="1"/>
  <c r="B699" i="1"/>
  <c r="A698" i="1"/>
  <c r="A680" i="4" s="1"/>
  <c r="AB699" i="1" l="1"/>
  <c r="A699" i="1"/>
  <c r="A681" i="4" s="1"/>
  <c r="B700" i="1"/>
  <c r="C698" i="7"/>
  <c r="A699" i="7" s="1"/>
  <c r="B698" i="7"/>
  <c r="D698" i="7" s="1"/>
  <c r="C699" i="7" l="1"/>
  <c r="A700" i="7" s="1"/>
  <c r="B699" i="7"/>
  <c r="D699" i="7" s="1"/>
  <c r="AB700" i="1"/>
  <c r="B701" i="1"/>
  <c r="A700" i="1"/>
  <c r="A682" i="4" s="1"/>
  <c r="AB701" i="1" l="1"/>
  <c r="A701" i="1"/>
  <c r="A683" i="4" s="1"/>
  <c r="B702" i="1"/>
  <c r="C700" i="7"/>
  <c r="A701" i="7" s="1"/>
  <c r="B700" i="7"/>
  <c r="D700" i="7" s="1"/>
  <c r="B701" i="7" l="1"/>
  <c r="D701" i="7" s="1"/>
  <c r="C701" i="7"/>
  <c r="A702" i="7" s="1"/>
  <c r="AB702" i="1"/>
  <c r="B703" i="1"/>
  <c r="A702" i="1"/>
  <c r="A684" i="4" s="1"/>
  <c r="AB703" i="1" l="1"/>
  <c r="A703" i="1"/>
  <c r="A685" i="4" s="1"/>
  <c r="B704" i="1"/>
  <c r="B702" i="7"/>
  <c r="D702" i="7" s="1"/>
  <c r="C702" i="7"/>
  <c r="A703" i="7" s="1"/>
  <c r="C703" i="7" l="1"/>
  <c r="A704" i="7" s="1"/>
  <c r="B703" i="7"/>
  <c r="D703" i="7" s="1"/>
  <c r="AB704" i="1"/>
  <c r="A704" i="1"/>
  <c r="A686" i="4" s="1"/>
  <c r="B705" i="1"/>
  <c r="A705" i="1" l="1"/>
  <c r="A687" i="4" s="1"/>
  <c r="B706" i="1"/>
  <c r="AB705" i="1"/>
  <c r="C704" i="7"/>
  <c r="A705" i="7" s="1"/>
  <c r="B704" i="7"/>
  <c r="D704" i="7" s="1"/>
  <c r="C705" i="7" l="1"/>
  <c r="A706" i="7" s="1"/>
  <c r="B705" i="7"/>
  <c r="D705" i="7" s="1"/>
  <c r="A706" i="1"/>
  <c r="A688" i="4" s="1"/>
  <c r="B707" i="1"/>
  <c r="AB706" i="1"/>
  <c r="A707" i="1" l="1"/>
  <c r="A689" i="4" s="1"/>
  <c r="B708" i="1"/>
  <c r="AB707" i="1"/>
  <c r="C706" i="7"/>
  <c r="A707" i="7" s="1"/>
  <c r="B706" i="7"/>
  <c r="D706" i="7" s="1"/>
  <c r="C707" i="7" l="1"/>
  <c r="A708" i="7" s="1"/>
  <c r="B707" i="7"/>
  <c r="D707" i="7" s="1"/>
  <c r="A708" i="1"/>
  <c r="A690" i="4" s="1"/>
  <c r="B709" i="1"/>
  <c r="AB708" i="1"/>
  <c r="A709" i="1" l="1"/>
  <c r="A691" i="4" s="1"/>
  <c r="B710" i="1"/>
  <c r="AB709" i="1"/>
  <c r="B708" i="7"/>
  <c r="D708" i="7" s="1"/>
  <c r="C708" i="7"/>
  <c r="A709" i="7" s="1"/>
  <c r="C709" i="7" l="1"/>
  <c r="A710" i="7" s="1"/>
  <c r="B709" i="7"/>
  <c r="D709" i="7" s="1"/>
  <c r="A710" i="1"/>
  <c r="A692" i="4" s="1"/>
  <c r="B711" i="1"/>
  <c r="AB710" i="1"/>
  <c r="A711" i="1" l="1"/>
  <c r="A693" i="4" s="1"/>
  <c r="B712" i="1"/>
  <c r="AB711" i="1"/>
  <c r="C710" i="7"/>
  <c r="A711" i="7" s="1"/>
  <c r="B710" i="7"/>
  <c r="D710" i="7" s="1"/>
  <c r="B711" i="7" l="1"/>
  <c r="D711" i="7" s="1"/>
  <c r="C711" i="7"/>
  <c r="A712" i="7" s="1"/>
  <c r="A712" i="1"/>
  <c r="A694" i="4" s="1"/>
  <c r="B713" i="1"/>
  <c r="AB712" i="1"/>
  <c r="A713" i="1" l="1"/>
  <c r="A695" i="4" s="1"/>
  <c r="B714" i="1"/>
  <c r="AB713" i="1"/>
  <c r="C712" i="7"/>
  <c r="A713" i="7" s="1"/>
  <c r="B712" i="7"/>
  <c r="D712" i="7" s="1"/>
  <c r="B713" i="7" l="1"/>
  <c r="D713" i="7" s="1"/>
  <c r="C713" i="7"/>
  <c r="A714" i="7" s="1"/>
  <c r="A714" i="1"/>
  <c r="A696" i="4" s="1"/>
  <c r="B715" i="1"/>
  <c r="AB714" i="1"/>
  <c r="A715" i="1" l="1"/>
  <c r="A697" i="4" s="1"/>
  <c r="B716" i="1"/>
  <c r="AB715" i="1"/>
  <c r="B714" i="7"/>
  <c r="D714" i="7" s="1"/>
  <c r="C714" i="7"/>
  <c r="A715" i="7" s="1"/>
  <c r="C715" i="7" l="1"/>
  <c r="A716" i="7" s="1"/>
  <c r="B715" i="7"/>
  <c r="D715" i="7" s="1"/>
  <c r="A716" i="1"/>
  <c r="A698" i="4" s="1"/>
  <c r="B717" i="1"/>
  <c r="AB716" i="1"/>
  <c r="A717" i="1" l="1"/>
  <c r="A699" i="4" s="1"/>
  <c r="B718" i="1"/>
  <c r="AB717" i="1"/>
  <c r="B716" i="7"/>
  <c r="D716" i="7" s="1"/>
  <c r="C716" i="7"/>
  <c r="A717" i="7" s="1"/>
  <c r="B717" i="7" l="1"/>
  <c r="D717" i="7" s="1"/>
  <c r="C717" i="7"/>
  <c r="A718" i="7" s="1"/>
  <c r="A718" i="1"/>
  <c r="A700" i="4" s="1"/>
  <c r="B719" i="1"/>
  <c r="AB718" i="1"/>
  <c r="A719" i="1" l="1"/>
  <c r="A701" i="4" s="1"/>
  <c r="B720" i="1"/>
  <c r="AB719" i="1"/>
  <c r="C718" i="7"/>
  <c r="A719" i="7" s="1"/>
  <c r="B718" i="7"/>
  <c r="D718" i="7" s="1"/>
  <c r="B719" i="7" l="1"/>
  <c r="D719" i="7" s="1"/>
  <c r="C719" i="7"/>
  <c r="A720" i="7" s="1"/>
  <c r="A720" i="1"/>
  <c r="A702" i="4" s="1"/>
  <c r="B721" i="1"/>
  <c r="AB720" i="1"/>
  <c r="A721" i="1" l="1"/>
  <c r="A703" i="4" s="1"/>
  <c r="B722" i="1"/>
  <c r="AB721" i="1"/>
  <c r="B720" i="7"/>
  <c r="D720" i="7" s="1"/>
  <c r="C720" i="7"/>
  <c r="A721" i="7" s="1"/>
  <c r="C721" i="7" l="1"/>
  <c r="A722" i="7" s="1"/>
  <c r="B721" i="7"/>
  <c r="D721" i="7" s="1"/>
  <c r="A722" i="1"/>
  <c r="A704" i="4" s="1"/>
  <c r="B723" i="1"/>
  <c r="AB722" i="1"/>
  <c r="A723" i="1" l="1"/>
  <c r="A705" i="4" s="1"/>
  <c r="B724" i="1"/>
  <c r="AB723" i="1"/>
  <c r="C722" i="7"/>
  <c r="A723" i="7" s="1"/>
  <c r="B722" i="7"/>
  <c r="D722" i="7" s="1"/>
  <c r="B723" i="7" l="1"/>
  <c r="D723" i="7" s="1"/>
  <c r="C723" i="7"/>
  <c r="A724" i="7" s="1"/>
  <c r="A724" i="1"/>
  <c r="A706" i="4" s="1"/>
  <c r="B725" i="1"/>
  <c r="AB724" i="1"/>
  <c r="A725" i="1" l="1"/>
  <c r="A707" i="4" s="1"/>
  <c r="B726" i="1"/>
  <c r="AB725" i="1"/>
  <c r="B724" i="7"/>
  <c r="D724" i="7" s="1"/>
  <c r="C724" i="7"/>
  <c r="A725" i="7" s="1"/>
  <c r="B725" i="7" l="1"/>
  <c r="D725" i="7" s="1"/>
  <c r="C725" i="7"/>
  <c r="A726" i="7" s="1"/>
  <c r="A726" i="1"/>
  <c r="A708" i="4" s="1"/>
  <c r="B727" i="1"/>
  <c r="AB726" i="1"/>
  <c r="A727" i="1" l="1"/>
  <c r="A709" i="4" s="1"/>
  <c r="B728" i="1"/>
  <c r="AB727" i="1"/>
  <c r="B726" i="7"/>
  <c r="D726" i="7" s="1"/>
  <c r="C726" i="7"/>
  <c r="A727" i="7" s="1"/>
  <c r="B727" i="7" l="1"/>
  <c r="D727" i="7" s="1"/>
  <c r="C727" i="7"/>
  <c r="A728" i="7" s="1"/>
  <c r="A728" i="1"/>
  <c r="A710" i="4" s="1"/>
  <c r="B729" i="1"/>
  <c r="AB728" i="1"/>
  <c r="A729" i="1" l="1"/>
  <c r="A711" i="4" s="1"/>
  <c r="B730" i="1"/>
  <c r="AB729" i="1"/>
  <c r="B728" i="7"/>
  <c r="D728" i="7" s="1"/>
  <c r="C728" i="7"/>
  <c r="A729" i="7" s="1"/>
  <c r="B729" i="7" l="1"/>
  <c r="D729" i="7" s="1"/>
  <c r="C729" i="7"/>
  <c r="A730" i="7" s="1"/>
  <c r="A730" i="1"/>
  <c r="A712" i="4" s="1"/>
  <c r="B731" i="1"/>
  <c r="AB730" i="1"/>
  <c r="A731" i="1" l="1"/>
  <c r="A713" i="4" s="1"/>
  <c r="B732" i="1"/>
  <c r="AB731" i="1"/>
  <c r="C730" i="7"/>
  <c r="A731" i="7" s="1"/>
  <c r="B730" i="7"/>
  <c r="D730" i="7" s="1"/>
  <c r="C731" i="7" l="1"/>
  <c r="A732" i="7" s="1"/>
  <c r="B731" i="7"/>
  <c r="D731" i="7" s="1"/>
  <c r="A732" i="1"/>
  <c r="A714" i="4" s="1"/>
  <c r="B733" i="1"/>
  <c r="AB732" i="1"/>
  <c r="A733" i="1" l="1"/>
  <c r="A715" i="4" s="1"/>
  <c r="B734" i="1"/>
  <c r="AB733" i="1"/>
  <c r="C732" i="7"/>
  <c r="A733" i="7" s="1"/>
  <c r="B732" i="7"/>
  <c r="D732" i="7" s="1"/>
  <c r="C733" i="7" l="1"/>
  <c r="A734" i="7" s="1"/>
  <c r="B733" i="7"/>
  <c r="D733" i="7" s="1"/>
  <c r="A734" i="1"/>
  <c r="A716" i="4" s="1"/>
  <c r="B735" i="1"/>
  <c r="AB734" i="1"/>
  <c r="A735" i="1" l="1"/>
  <c r="A717" i="4" s="1"/>
  <c r="B736" i="1"/>
  <c r="AB735" i="1"/>
  <c r="C734" i="7"/>
  <c r="A735" i="7" s="1"/>
  <c r="B734" i="7"/>
  <c r="D734" i="7" s="1"/>
  <c r="C735" i="7" l="1"/>
  <c r="A736" i="7" s="1"/>
  <c r="B735" i="7"/>
  <c r="D735" i="7" s="1"/>
  <c r="A736" i="1"/>
  <c r="A718" i="4" s="1"/>
  <c r="B737" i="1"/>
  <c r="AB736" i="1"/>
  <c r="A737" i="1" l="1"/>
  <c r="A719" i="4" s="1"/>
  <c r="B738" i="1"/>
  <c r="AB737" i="1"/>
  <c r="B736" i="7"/>
  <c r="D736" i="7" s="1"/>
  <c r="C736" i="7"/>
  <c r="A737" i="7" s="1"/>
  <c r="B737" i="7" l="1"/>
  <c r="D737" i="7" s="1"/>
  <c r="C737" i="7"/>
  <c r="A738" i="7" s="1"/>
  <c r="A738" i="1"/>
  <c r="A720" i="4" s="1"/>
  <c r="B739" i="1"/>
  <c r="AB738" i="1"/>
  <c r="A739" i="1" l="1"/>
  <c r="A721" i="4" s="1"/>
  <c r="B740" i="1"/>
  <c r="AB739" i="1"/>
  <c r="C738" i="7"/>
  <c r="A739" i="7" s="1"/>
  <c r="B738" i="7"/>
  <c r="D738" i="7" s="1"/>
  <c r="B739" i="7" l="1"/>
  <c r="D739" i="7" s="1"/>
  <c r="C739" i="7"/>
  <c r="A740" i="7" s="1"/>
  <c r="A740" i="1"/>
  <c r="A722" i="4" s="1"/>
  <c r="B741" i="1"/>
  <c r="AB740" i="1"/>
  <c r="A741" i="1" l="1"/>
  <c r="A723" i="4" s="1"/>
  <c r="B742" i="1"/>
  <c r="AB741" i="1"/>
  <c r="B740" i="7"/>
  <c r="D740" i="7" s="1"/>
  <c r="C740" i="7"/>
  <c r="A741" i="7" s="1"/>
  <c r="C741" i="7" l="1"/>
  <c r="A742" i="7" s="1"/>
  <c r="B741" i="7"/>
  <c r="D741" i="7" s="1"/>
  <c r="A742" i="1"/>
  <c r="A724" i="4" s="1"/>
  <c r="B743" i="1"/>
  <c r="AB742" i="1"/>
  <c r="A743" i="1" l="1"/>
  <c r="A725" i="4" s="1"/>
  <c r="B744" i="1"/>
  <c r="AB743" i="1"/>
  <c r="C742" i="7"/>
  <c r="A743" i="7" s="1"/>
  <c r="B742" i="7"/>
  <c r="D742" i="7" s="1"/>
  <c r="B743" i="7" l="1"/>
  <c r="D743" i="7" s="1"/>
  <c r="C743" i="7"/>
  <c r="A744" i="7" s="1"/>
  <c r="A744" i="1"/>
  <c r="A726" i="4" s="1"/>
  <c r="B745" i="1"/>
  <c r="AB744" i="1"/>
  <c r="A745" i="1" l="1"/>
  <c r="A727" i="4" s="1"/>
  <c r="B746" i="1"/>
  <c r="AB745" i="1"/>
  <c r="B744" i="7"/>
  <c r="D744" i="7" s="1"/>
  <c r="C744" i="7"/>
  <c r="A745" i="7" s="1"/>
  <c r="C745" i="7" l="1"/>
  <c r="A746" i="7" s="1"/>
  <c r="B745" i="7"/>
  <c r="D745" i="7" s="1"/>
  <c r="A746" i="1"/>
  <c r="A728" i="4" s="1"/>
  <c r="B747" i="1"/>
  <c r="AB746" i="1"/>
  <c r="A747" i="1" l="1"/>
  <c r="A729" i="4" s="1"/>
  <c r="B748" i="1"/>
  <c r="AB747" i="1"/>
  <c r="C746" i="7"/>
  <c r="A747" i="7" s="1"/>
  <c r="B746" i="7"/>
  <c r="D746" i="7" s="1"/>
  <c r="C747" i="7" l="1"/>
  <c r="A748" i="7" s="1"/>
  <c r="B747" i="7"/>
  <c r="D747" i="7" s="1"/>
  <c r="A748" i="1"/>
  <c r="A730" i="4" s="1"/>
  <c r="B749" i="1"/>
  <c r="AB748" i="1"/>
  <c r="A749" i="1" l="1"/>
  <c r="A731" i="4" s="1"/>
  <c r="B750" i="1"/>
  <c r="AB749" i="1"/>
  <c r="B748" i="7"/>
  <c r="D748" i="7" s="1"/>
  <c r="C748" i="7"/>
  <c r="A749" i="7" s="1"/>
  <c r="C749" i="7" l="1"/>
  <c r="A750" i="7" s="1"/>
  <c r="B749" i="7"/>
  <c r="D749" i="7" s="1"/>
  <c r="A750" i="1"/>
  <c r="A732" i="4" s="1"/>
  <c r="B751" i="1"/>
  <c r="AB750" i="1"/>
  <c r="A751" i="1" l="1"/>
  <c r="A733" i="4" s="1"/>
  <c r="B752" i="1"/>
  <c r="AB751" i="1"/>
  <c r="C750" i="7"/>
  <c r="A751" i="7" s="1"/>
  <c r="B750" i="7"/>
  <c r="D750" i="7" s="1"/>
  <c r="B751" i="7" l="1"/>
  <c r="D751" i="7" s="1"/>
  <c r="C751" i="7"/>
  <c r="A752" i="7" s="1"/>
  <c r="A752" i="1"/>
  <c r="A734" i="4" s="1"/>
  <c r="B753" i="1"/>
  <c r="AB752" i="1"/>
  <c r="A753" i="1" l="1"/>
  <c r="A735" i="4" s="1"/>
  <c r="B754" i="1"/>
  <c r="AB753" i="1"/>
  <c r="B752" i="7"/>
  <c r="D752" i="7" s="1"/>
  <c r="C752" i="7"/>
  <c r="A753" i="7" s="1"/>
  <c r="C753" i="7" l="1"/>
  <c r="A754" i="7" s="1"/>
  <c r="B753" i="7"/>
  <c r="D753" i="7" s="1"/>
  <c r="A754" i="1"/>
  <c r="A736" i="4" s="1"/>
  <c r="B755" i="1"/>
  <c r="AB754" i="1"/>
  <c r="A755" i="1" l="1"/>
  <c r="A737" i="4" s="1"/>
  <c r="B756" i="1"/>
  <c r="AB755" i="1"/>
  <c r="C754" i="7"/>
  <c r="A755" i="7" s="1"/>
  <c r="B754" i="7"/>
  <c r="D754" i="7" s="1"/>
  <c r="C755" i="7" l="1"/>
  <c r="A756" i="7" s="1"/>
  <c r="B755" i="7"/>
  <c r="D755" i="7" s="1"/>
  <c r="A756" i="1"/>
  <c r="A738" i="4" s="1"/>
  <c r="B757" i="1"/>
  <c r="AB756" i="1"/>
  <c r="A757" i="1" l="1"/>
  <c r="A739" i="4" s="1"/>
  <c r="B758" i="1"/>
  <c r="AB757" i="1"/>
  <c r="C756" i="7"/>
  <c r="A757" i="7" s="1"/>
  <c r="B756" i="7"/>
  <c r="D756" i="7" s="1"/>
  <c r="C757" i="7" l="1"/>
  <c r="A758" i="7" s="1"/>
  <c r="B757" i="7"/>
  <c r="D757" i="7" s="1"/>
  <c r="A758" i="1"/>
  <c r="A740" i="4" s="1"/>
  <c r="B759" i="1"/>
  <c r="AB758" i="1"/>
  <c r="A759" i="1" l="1"/>
  <c r="A741" i="4" s="1"/>
  <c r="B760" i="1"/>
  <c r="AB759" i="1"/>
  <c r="B758" i="7"/>
  <c r="D758" i="7" s="1"/>
  <c r="C758" i="7"/>
  <c r="A759" i="7" s="1"/>
  <c r="B759" i="7" l="1"/>
  <c r="D759" i="7" s="1"/>
  <c r="C759" i="7"/>
  <c r="A760" i="7" s="1"/>
  <c r="A760" i="1"/>
  <c r="A742" i="4" s="1"/>
  <c r="B761" i="1"/>
  <c r="AB760" i="1"/>
  <c r="A761" i="1" l="1"/>
  <c r="A743" i="4" s="1"/>
  <c r="B762" i="1"/>
  <c r="AB761" i="1"/>
  <c r="C760" i="7"/>
  <c r="A761" i="7" s="1"/>
  <c r="B760" i="7"/>
  <c r="D760" i="7" s="1"/>
  <c r="C761" i="7" l="1"/>
  <c r="A762" i="7" s="1"/>
  <c r="B761" i="7"/>
  <c r="D761" i="7" s="1"/>
  <c r="A762" i="1"/>
  <c r="A744" i="4" s="1"/>
  <c r="B763" i="1"/>
  <c r="AB762" i="1"/>
  <c r="A763" i="1" l="1"/>
  <c r="A745" i="4" s="1"/>
  <c r="B764" i="1"/>
  <c r="AB763" i="1"/>
  <c r="B762" i="7"/>
  <c r="D762" i="7" s="1"/>
  <c r="C762" i="7"/>
  <c r="A763" i="7" s="1"/>
  <c r="C763" i="7" l="1"/>
  <c r="A764" i="7" s="1"/>
  <c r="B763" i="7"/>
  <c r="D763" i="7" s="1"/>
  <c r="A764" i="1"/>
  <c r="A746" i="4" s="1"/>
  <c r="B765" i="1"/>
  <c r="AB764" i="1"/>
  <c r="A765" i="1" l="1"/>
  <c r="A747" i="4" s="1"/>
  <c r="B766" i="1"/>
  <c r="AB765" i="1"/>
  <c r="C764" i="7"/>
  <c r="A765" i="7" s="1"/>
  <c r="B764" i="7"/>
  <c r="D764" i="7" s="1"/>
  <c r="B765" i="7" l="1"/>
  <c r="D765" i="7" s="1"/>
  <c r="C765" i="7"/>
  <c r="A766" i="7" s="1"/>
  <c r="A766" i="1"/>
  <c r="A748" i="4" s="1"/>
  <c r="B767" i="1"/>
  <c r="AB766" i="1"/>
  <c r="A767" i="1" l="1"/>
  <c r="A749" i="4" s="1"/>
  <c r="B768" i="1"/>
  <c r="AB767" i="1"/>
  <c r="C766" i="7"/>
  <c r="A767" i="7" s="1"/>
  <c r="B766" i="7"/>
  <c r="D766" i="7" s="1"/>
  <c r="B767" i="7" l="1"/>
  <c r="D767" i="7" s="1"/>
  <c r="C767" i="7"/>
  <c r="A768" i="7" s="1"/>
  <c r="A768" i="1"/>
  <c r="A750" i="4" s="1"/>
  <c r="B769" i="1"/>
  <c r="AB768" i="1"/>
  <c r="A769" i="1" l="1"/>
  <c r="A751" i="4" s="1"/>
  <c r="B770" i="1"/>
  <c r="AB769" i="1"/>
  <c r="C768" i="7"/>
  <c r="A769" i="7" s="1"/>
  <c r="B768" i="7"/>
  <c r="D768" i="7" s="1"/>
  <c r="C769" i="7" l="1"/>
  <c r="A770" i="7" s="1"/>
  <c r="B769" i="7"/>
  <c r="D769" i="7" s="1"/>
  <c r="A770" i="1"/>
  <c r="A752" i="4" s="1"/>
  <c r="B771" i="1"/>
  <c r="AB770" i="1"/>
  <c r="A771" i="1" l="1"/>
  <c r="A753" i="4" s="1"/>
  <c r="B772" i="1"/>
  <c r="AB771" i="1"/>
  <c r="B770" i="7"/>
  <c r="D770" i="7" s="1"/>
  <c r="C770" i="7"/>
  <c r="A771" i="7" s="1"/>
  <c r="B771" i="7" l="1"/>
  <c r="D771" i="7" s="1"/>
  <c r="C771" i="7"/>
  <c r="A772" i="7" s="1"/>
  <c r="A772" i="1"/>
  <c r="A754" i="4" s="1"/>
  <c r="B773" i="1"/>
  <c r="AB772" i="1"/>
  <c r="A773" i="1" l="1"/>
  <c r="A755" i="4" s="1"/>
  <c r="B774" i="1"/>
  <c r="AB773" i="1"/>
  <c r="B772" i="7"/>
  <c r="D772" i="7" s="1"/>
  <c r="C772" i="7"/>
  <c r="A773" i="7" s="1"/>
  <c r="C773" i="7" l="1"/>
  <c r="A774" i="7" s="1"/>
  <c r="B773" i="7"/>
  <c r="D773" i="7" s="1"/>
  <c r="A774" i="1"/>
  <c r="A756" i="4" s="1"/>
  <c r="B775" i="1"/>
  <c r="AB774" i="1"/>
  <c r="A775" i="1" l="1"/>
  <c r="A757" i="4" s="1"/>
  <c r="B776" i="1"/>
  <c r="AB775" i="1"/>
  <c r="B774" i="7"/>
  <c r="D774" i="7" s="1"/>
  <c r="C774" i="7"/>
  <c r="A775" i="7" s="1"/>
  <c r="B775" i="7" l="1"/>
  <c r="D775" i="7" s="1"/>
  <c r="C775" i="7"/>
  <c r="A776" i="7" s="1"/>
  <c r="A776" i="1"/>
  <c r="A758" i="4" s="1"/>
  <c r="B777" i="1"/>
  <c r="AB776" i="1"/>
  <c r="A777" i="1" l="1"/>
  <c r="A759" i="4" s="1"/>
  <c r="B778" i="1"/>
  <c r="AB777" i="1"/>
  <c r="C776" i="7"/>
  <c r="A777" i="7" s="1"/>
  <c r="B776" i="7"/>
  <c r="D776" i="7" s="1"/>
  <c r="C777" i="7" l="1"/>
  <c r="A778" i="7" s="1"/>
  <c r="B777" i="7"/>
  <c r="D777" i="7" s="1"/>
  <c r="A778" i="1"/>
  <c r="A760" i="4" s="1"/>
  <c r="B779" i="1"/>
  <c r="AB778" i="1"/>
  <c r="A779" i="1" l="1"/>
  <c r="A761" i="4" s="1"/>
  <c r="B780" i="1"/>
  <c r="AB779" i="1"/>
  <c r="B778" i="7"/>
  <c r="D778" i="7" s="1"/>
  <c r="C778" i="7"/>
  <c r="A779" i="7" s="1"/>
  <c r="C779" i="7" l="1"/>
  <c r="A780" i="7" s="1"/>
  <c r="B779" i="7"/>
  <c r="D779" i="7" s="1"/>
  <c r="A780" i="1"/>
  <c r="A762" i="4" s="1"/>
  <c r="B781" i="1"/>
  <c r="AB780" i="1"/>
  <c r="A781" i="1" l="1"/>
  <c r="A763" i="4" s="1"/>
  <c r="B782" i="1"/>
  <c r="AB781" i="1"/>
  <c r="C780" i="7"/>
  <c r="A781" i="7" s="1"/>
  <c r="B780" i="7"/>
  <c r="D780" i="7" s="1"/>
  <c r="B781" i="7" l="1"/>
  <c r="D781" i="7" s="1"/>
  <c r="C781" i="7"/>
  <c r="A782" i="7" s="1"/>
  <c r="A782" i="1"/>
  <c r="A764" i="4" s="1"/>
  <c r="B783" i="1"/>
  <c r="AB782" i="1"/>
  <c r="A783" i="1" l="1"/>
  <c r="A765" i="4" s="1"/>
  <c r="B784" i="1"/>
  <c r="AB783" i="1"/>
  <c r="C782" i="7"/>
  <c r="A783" i="7" s="1"/>
  <c r="B782" i="7"/>
  <c r="D782" i="7" s="1"/>
  <c r="C783" i="7" l="1"/>
  <c r="A784" i="7" s="1"/>
  <c r="B783" i="7"/>
  <c r="D783" i="7" s="1"/>
  <c r="A784" i="1"/>
  <c r="A766" i="4" s="1"/>
  <c r="B785" i="1"/>
  <c r="AB784" i="1"/>
  <c r="A785" i="1" l="1"/>
  <c r="A767" i="4" s="1"/>
  <c r="B786" i="1"/>
  <c r="AB785" i="1"/>
  <c r="B784" i="7"/>
  <c r="D784" i="7" s="1"/>
  <c r="C784" i="7"/>
  <c r="A785" i="7" s="1"/>
  <c r="C785" i="7" l="1"/>
  <c r="A786" i="7" s="1"/>
  <c r="B785" i="7"/>
  <c r="D785" i="7" s="1"/>
  <c r="A786" i="1"/>
  <c r="A768" i="4" s="1"/>
  <c r="B787" i="1"/>
  <c r="AB786" i="1"/>
  <c r="A787" i="1" l="1"/>
  <c r="A769" i="4" s="1"/>
  <c r="B788" i="1"/>
  <c r="AB787" i="1"/>
  <c r="C786" i="7"/>
  <c r="A787" i="7" s="1"/>
  <c r="B786" i="7"/>
  <c r="D786" i="7" s="1"/>
  <c r="C787" i="7" l="1"/>
  <c r="A788" i="7" s="1"/>
  <c r="B787" i="7"/>
  <c r="D787" i="7" s="1"/>
  <c r="A788" i="1"/>
  <c r="A770" i="4" s="1"/>
  <c r="B789" i="1"/>
  <c r="AB788" i="1"/>
  <c r="A789" i="1" l="1"/>
  <c r="A771" i="4" s="1"/>
  <c r="B790" i="1"/>
  <c r="AB789" i="1"/>
  <c r="B788" i="7"/>
  <c r="D788" i="7" s="1"/>
  <c r="C788" i="7"/>
  <c r="A789" i="7" s="1"/>
  <c r="C789" i="7" l="1"/>
  <c r="A790" i="7" s="1"/>
  <c r="B789" i="7"/>
  <c r="D789" i="7" s="1"/>
  <c r="A790" i="1"/>
  <c r="A772" i="4" s="1"/>
  <c r="B791" i="1"/>
  <c r="AB790" i="1"/>
  <c r="A791" i="1" l="1"/>
  <c r="A773" i="4" s="1"/>
  <c r="B792" i="1"/>
  <c r="AB791" i="1"/>
  <c r="B790" i="7"/>
  <c r="D790" i="7" s="1"/>
  <c r="C790" i="7"/>
  <c r="A791" i="7" s="1"/>
  <c r="C791" i="7" l="1"/>
  <c r="A792" i="7" s="1"/>
  <c r="B791" i="7"/>
  <c r="D791" i="7" s="1"/>
  <c r="A792" i="1"/>
  <c r="A774" i="4" s="1"/>
  <c r="B793" i="1"/>
  <c r="AB792" i="1"/>
  <c r="A793" i="1" l="1"/>
  <c r="A775" i="4" s="1"/>
  <c r="B794" i="1"/>
  <c r="AB793" i="1"/>
  <c r="C792" i="7"/>
  <c r="A793" i="7" s="1"/>
  <c r="B792" i="7"/>
  <c r="D792" i="7" s="1"/>
  <c r="C793" i="7" l="1"/>
  <c r="A794" i="7" s="1"/>
  <c r="B793" i="7"/>
  <c r="D793" i="7" s="1"/>
  <c r="A794" i="1"/>
  <c r="A776" i="4" s="1"/>
  <c r="B795" i="1"/>
  <c r="AB794" i="1"/>
  <c r="A795" i="1" l="1"/>
  <c r="A777" i="4" s="1"/>
  <c r="B796" i="1"/>
  <c r="AB795" i="1"/>
  <c r="B794" i="7"/>
  <c r="D794" i="7" s="1"/>
  <c r="C794" i="7"/>
  <c r="A795" i="7" s="1"/>
  <c r="B795" i="7" l="1"/>
  <c r="D795" i="7" s="1"/>
  <c r="C795" i="7"/>
  <c r="A796" i="7" s="1"/>
  <c r="A796" i="1"/>
  <c r="A778" i="4" s="1"/>
  <c r="B797" i="1"/>
  <c r="AB796" i="1"/>
  <c r="A797" i="1" l="1"/>
  <c r="A779" i="4" s="1"/>
  <c r="B798" i="1"/>
  <c r="AB797" i="1"/>
  <c r="C796" i="7"/>
  <c r="A797" i="7" s="1"/>
  <c r="B796" i="7"/>
  <c r="D796" i="7" s="1"/>
  <c r="C797" i="7" l="1"/>
  <c r="A798" i="7" s="1"/>
  <c r="B797" i="7"/>
  <c r="D797" i="7" s="1"/>
  <c r="A798" i="1"/>
  <c r="A780" i="4" s="1"/>
  <c r="B799" i="1"/>
  <c r="AB798" i="1"/>
  <c r="A799" i="1" l="1"/>
  <c r="A781" i="4" s="1"/>
  <c r="B800" i="1"/>
  <c r="AB799" i="1"/>
  <c r="C798" i="7"/>
  <c r="A799" i="7" s="1"/>
  <c r="B798" i="7"/>
  <c r="D798" i="7" s="1"/>
  <c r="C799" i="7" l="1"/>
  <c r="A800" i="7" s="1"/>
  <c r="B799" i="7"/>
  <c r="D799" i="7" s="1"/>
  <c r="A800" i="1"/>
  <c r="A782" i="4" s="1"/>
  <c r="B801" i="1"/>
  <c r="AB800" i="1"/>
  <c r="A801" i="1" l="1"/>
  <c r="A783" i="4" s="1"/>
  <c r="B802" i="1"/>
  <c r="AB801" i="1"/>
  <c r="B800" i="7"/>
  <c r="D800" i="7" s="1"/>
  <c r="C800" i="7"/>
  <c r="A801" i="7" s="1"/>
  <c r="C801" i="7" l="1"/>
  <c r="A802" i="7" s="1"/>
  <c r="B801" i="7"/>
  <c r="D801" i="7" s="1"/>
  <c r="A802" i="1"/>
  <c r="A784" i="4" s="1"/>
  <c r="B803" i="1"/>
  <c r="AB802" i="1"/>
  <c r="A803" i="1" l="1"/>
  <c r="A785" i="4" s="1"/>
  <c r="B804" i="1"/>
  <c r="AB803" i="1"/>
  <c r="B802" i="7"/>
  <c r="D802" i="7" s="1"/>
  <c r="C802" i="7"/>
  <c r="A803" i="7" s="1"/>
  <c r="B803" i="7" l="1"/>
  <c r="D803" i="7" s="1"/>
  <c r="C803" i="7"/>
  <c r="A804" i="7" s="1"/>
  <c r="A804" i="1"/>
  <c r="A786" i="4" s="1"/>
  <c r="B805" i="1"/>
  <c r="AB804" i="1"/>
  <c r="A805" i="1" l="1"/>
  <c r="A787" i="4" s="1"/>
  <c r="B806" i="1"/>
  <c r="AB805" i="1"/>
  <c r="C804" i="7"/>
  <c r="A805" i="7" s="1"/>
  <c r="B804" i="7"/>
  <c r="D804" i="7" s="1"/>
  <c r="B805" i="7" l="1"/>
  <c r="D805" i="7" s="1"/>
  <c r="C805" i="7"/>
  <c r="A806" i="7" s="1"/>
  <c r="A806" i="1"/>
  <c r="A788" i="4" s="1"/>
  <c r="B807" i="1"/>
  <c r="AB806" i="1"/>
  <c r="A807" i="1" l="1"/>
  <c r="A789" i="4" s="1"/>
  <c r="B808" i="1"/>
  <c r="AB807" i="1"/>
  <c r="B806" i="7"/>
  <c r="D806" i="7" s="1"/>
  <c r="C806" i="7"/>
  <c r="A807" i="7" s="1"/>
  <c r="B807" i="7" l="1"/>
  <c r="D807" i="7" s="1"/>
  <c r="C807" i="7"/>
  <c r="A808" i="7" s="1"/>
  <c r="A808" i="1"/>
  <c r="A790" i="4" s="1"/>
  <c r="B809" i="1"/>
  <c r="AB808" i="1"/>
  <c r="A809" i="1" l="1"/>
  <c r="A791" i="4" s="1"/>
  <c r="B810" i="1"/>
  <c r="AB809" i="1"/>
  <c r="C808" i="7"/>
  <c r="A809" i="7" s="1"/>
  <c r="B808" i="7"/>
  <c r="D808" i="7" s="1"/>
  <c r="B809" i="7" l="1"/>
  <c r="D809" i="7" s="1"/>
  <c r="C809" i="7"/>
  <c r="A810" i="7" s="1"/>
  <c r="A810" i="1"/>
  <c r="A792" i="4" s="1"/>
  <c r="B811" i="1"/>
  <c r="AB810" i="1"/>
  <c r="A811" i="1" l="1"/>
  <c r="A793" i="4" s="1"/>
  <c r="B812" i="1"/>
  <c r="AB811" i="1"/>
  <c r="C810" i="7"/>
  <c r="A811" i="7" s="1"/>
  <c r="B810" i="7"/>
  <c r="D810" i="7" s="1"/>
  <c r="C811" i="7" l="1"/>
  <c r="A812" i="7" s="1"/>
  <c r="B811" i="7"/>
  <c r="D811" i="7" s="1"/>
  <c r="A812" i="1"/>
  <c r="A794" i="4" s="1"/>
  <c r="B813" i="1"/>
  <c r="AB812" i="1"/>
  <c r="A813" i="1" l="1"/>
  <c r="A795" i="4" s="1"/>
  <c r="B814" i="1"/>
  <c r="AB813" i="1"/>
  <c r="B812" i="7"/>
  <c r="D812" i="7" s="1"/>
  <c r="C812" i="7"/>
  <c r="A813" i="7" s="1"/>
  <c r="C813" i="7" l="1"/>
  <c r="A814" i="7" s="1"/>
  <c r="B813" i="7"/>
  <c r="D813" i="7" s="1"/>
  <c r="A814" i="1"/>
  <c r="A796" i="4" s="1"/>
  <c r="B815" i="1"/>
  <c r="AB814" i="1"/>
  <c r="A815" i="1" l="1"/>
  <c r="A797" i="4" s="1"/>
  <c r="B816" i="1"/>
  <c r="AB815" i="1"/>
  <c r="B814" i="7"/>
  <c r="D814" i="7" s="1"/>
  <c r="C814" i="7"/>
  <c r="A815" i="7" s="1"/>
  <c r="C815" i="7" l="1"/>
  <c r="A816" i="7" s="1"/>
  <c r="B815" i="7"/>
  <c r="D815" i="7" s="1"/>
  <c r="A816" i="1"/>
  <c r="A798" i="4" s="1"/>
  <c r="B817" i="1"/>
  <c r="AB816" i="1"/>
  <c r="A817" i="1" l="1"/>
  <c r="A799" i="4" s="1"/>
  <c r="B818" i="1"/>
  <c r="AB817" i="1"/>
  <c r="C816" i="7"/>
  <c r="A817" i="7" s="1"/>
  <c r="B816" i="7"/>
  <c r="D816" i="7" s="1"/>
  <c r="C817" i="7" l="1"/>
  <c r="A818" i="7" s="1"/>
  <c r="B817" i="7"/>
  <c r="D817" i="7" s="1"/>
  <c r="A818" i="1"/>
  <c r="A800" i="4" s="1"/>
  <c r="B819" i="1"/>
  <c r="AB818" i="1"/>
  <c r="A819" i="1" l="1"/>
  <c r="A801" i="4" s="1"/>
  <c r="B820" i="1"/>
  <c r="AB819" i="1"/>
  <c r="C818" i="7"/>
  <c r="A819" i="7" s="1"/>
  <c r="B818" i="7"/>
  <c r="D818" i="7" s="1"/>
  <c r="B819" i="7" l="1"/>
  <c r="D819" i="7" s="1"/>
  <c r="C819" i="7"/>
  <c r="A820" i="7" s="1"/>
  <c r="A820" i="1"/>
  <c r="A802" i="4" s="1"/>
  <c r="B821" i="1"/>
  <c r="AB820" i="1"/>
  <c r="A821" i="1" l="1"/>
  <c r="A803" i="4" s="1"/>
  <c r="B822" i="1"/>
  <c r="AB821" i="1"/>
  <c r="C820" i="7"/>
  <c r="A821" i="7" s="1"/>
  <c r="B820" i="7"/>
  <c r="D820" i="7" s="1"/>
  <c r="C821" i="7" l="1"/>
  <c r="A822" i="7" s="1"/>
  <c r="B821" i="7"/>
  <c r="D821" i="7" s="1"/>
  <c r="A822" i="1"/>
  <c r="A804" i="4" s="1"/>
  <c r="B823" i="1"/>
  <c r="AB822" i="1"/>
  <c r="A823" i="1" l="1"/>
  <c r="A805" i="4" s="1"/>
  <c r="B824" i="1"/>
  <c r="AB823" i="1"/>
  <c r="B822" i="7"/>
  <c r="D822" i="7" s="1"/>
  <c r="C822" i="7"/>
  <c r="A823" i="7" s="1"/>
  <c r="C823" i="7" l="1"/>
  <c r="A824" i="7" s="1"/>
  <c r="B823" i="7"/>
  <c r="D823" i="7" s="1"/>
  <c r="A824" i="1"/>
  <c r="A806" i="4" s="1"/>
  <c r="B825" i="1"/>
  <c r="AB824" i="1"/>
  <c r="A825" i="1" l="1"/>
  <c r="A807" i="4" s="1"/>
  <c r="B826" i="1"/>
  <c r="AB825" i="1"/>
  <c r="C824" i="7"/>
  <c r="A825" i="7" s="1"/>
  <c r="B824" i="7"/>
  <c r="D824" i="7" s="1"/>
  <c r="B825" i="7" l="1"/>
  <c r="D825" i="7" s="1"/>
  <c r="C825" i="7"/>
  <c r="A826" i="7" s="1"/>
  <c r="A826" i="1"/>
  <c r="A808" i="4" s="1"/>
  <c r="B827" i="1"/>
  <c r="AB826" i="1"/>
  <c r="A827" i="1" l="1"/>
  <c r="A809" i="4" s="1"/>
  <c r="B828" i="1"/>
  <c r="AB827" i="1"/>
  <c r="C826" i="7"/>
  <c r="A827" i="7" s="1"/>
  <c r="B826" i="7"/>
  <c r="D826" i="7" s="1"/>
  <c r="B827" i="7" l="1"/>
  <c r="D827" i="7" s="1"/>
  <c r="C827" i="7"/>
  <c r="A828" i="7" s="1"/>
  <c r="A828" i="1"/>
  <c r="A810" i="4" s="1"/>
  <c r="B829" i="1"/>
  <c r="AB828" i="1"/>
  <c r="A829" i="1" l="1"/>
  <c r="A811" i="4" s="1"/>
  <c r="B830" i="1"/>
  <c r="AB829" i="1"/>
  <c r="C828" i="7"/>
  <c r="A829" i="7" s="1"/>
  <c r="B828" i="7"/>
  <c r="D828" i="7" s="1"/>
  <c r="C829" i="7" l="1"/>
  <c r="A830" i="7" s="1"/>
  <c r="B829" i="7"/>
  <c r="D829" i="7" s="1"/>
  <c r="A830" i="1"/>
  <c r="A812" i="4" s="1"/>
  <c r="B831" i="1"/>
  <c r="AB830" i="1"/>
  <c r="A831" i="1" l="1"/>
  <c r="A813" i="4" s="1"/>
  <c r="B832" i="1"/>
  <c r="AB831" i="1"/>
  <c r="B830" i="7"/>
  <c r="D830" i="7" s="1"/>
  <c r="C830" i="7"/>
  <c r="A831" i="7" s="1"/>
  <c r="B831" i="7" l="1"/>
  <c r="D831" i="7" s="1"/>
  <c r="C831" i="7"/>
  <c r="A832" i="7" s="1"/>
  <c r="A832" i="1"/>
  <c r="A814" i="4" s="1"/>
  <c r="B833" i="1"/>
  <c r="AB832" i="1"/>
  <c r="A833" i="1" l="1"/>
  <c r="A815" i="4" s="1"/>
  <c r="B834" i="1"/>
  <c r="AB833" i="1"/>
  <c r="C832" i="7"/>
  <c r="A833" i="7" s="1"/>
  <c r="B832" i="7"/>
  <c r="D832" i="7" s="1"/>
  <c r="B833" i="7" l="1"/>
  <c r="D833" i="7" s="1"/>
  <c r="C833" i="7"/>
  <c r="A834" i="7" s="1"/>
  <c r="A834" i="1"/>
  <c r="A816" i="4" s="1"/>
  <c r="B835" i="1"/>
  <c r="AB834" i="1"/>
  <c r="A835" i="1" l="1"/>
  <c r="A817" i="4" s="1"/>
  <c r="B836" i="1"/>
  <c r="AB835" i="1"/>
  <c r="B834" i="7"/>
  <c r="D834" i="7" s="1"/>
  <c r="C834" i="7"/>
  <c r="A835" i="7" s="1"/>
  <c r="B835" i="7" l="1"/>
  <c r="D835" i="7" s="1"/>
  <c r="C835" i="7"/>
  <c r="A836" i="7" s="1"/>
  <c r="A836" i="1"/>
  <c r="A818" i="4" s="1"/>
  <c r="B837" i="1"/>
  <c r="AB836" i="1"/>
  <c r="A837" i="1" l="1"/>
  <c r="A819" i="4" s="1"/>
  <c r="B838" i="1"/>
  <c r="AB837" i="1"/>
  <c r="B836" i="7"/>
  <c r="D836" i="7" s="1"/>
  <c r="C836" i="7"/>
  <c r="A837" i="7" s="1"/>
  <c r="C837" i="7" l="1"/>
  <c r="A838" i="7" s="1"/>
  <c r="B837" i="7"/>
  <c r="D837" i="7" s="1"/>
  <c r="A838" i="1"/>
  <c r="A820" i="4" s="1"/>
  <c r="B839" i="1"/>
  <c r="AB838" i="1"/>
  <c r="A839" i="1" l="1"/>
  <c r="A821" i="4" s="1"/>
  <c r="B840" i="1"/>
  <c r="AB839" i="1"/>
  <c r="C838" i="7"/>
  <c r="A839" i="7" s="1"/>
  <c r="B838" i="7"/>
  <c r="D838" i="7" s="1"/>
  <c r="B839" i="7" l="1"/>
  <c r="D839" i="7" s="1"/>
  <c r="C839" i="7"/>
  <c r="A840" i="7" s="1"/>
  <c r="A840" i="1"/>
  <c r="A822" i="4" s="1"/>
  <c r="B841" i="1"/>
  <c r="AB840" i="1"/>
  <c r="A841" i="1" l="1"/>
  <c r="A823" i="4" s="1"/>
  <c r="B842" i="1"/>
  <c r="AB841" i="1"/>
  <c r="B840" i="7"/>
  <c r="D840" i="7" s="1"/>
  <c r="C840" i="7"/>
  <c r="A841" i="7" s="1"/>
  <c r="C841" i="7" l="1"/>
  <c r="A842" i="7" s="1"/>
  <c r="B841" i="7"/>
  <c r="D841" i="7" s="1"/>
  <c r="A842" i="1"/>
  <c r="A824" i="4" s="1"/>
  <c r="B843" i="1"/>
  <c r="AB842" i="1"/>
  <c r="A843" i="1" l="1"/>
  <c r="A825" i="4" s="1"/>
  <c r="B844" i="1"/>
  <c r="AB843" i="1"/>
  <c r="C842" i="7"/>
  <c r="A843" i="7" s="1"/>
  <c r="B842" i="7"/>
  <c r="D842" i="7" s="1"/>
  <c r="C843" i="7" l="1"/>
  <c r="A844" i="7" s="1"/>
  <c r="B843" i="7"/>
  <c r="D843" i="7" s="1"/>
  <c r="A844" i="1"/>
  <c r="A826" i="4" s="1"/>
  <c r="B845" i="1"/>
  <c r="AB844" i="1"/>
  <c r="A845" i="1" l="1"/>
  <c r="A827" i="4" s="1"/>
  <c r="B846" i="1"/>
  <c r="AB845" i="1"/>
  <c r="B844" i="7"/>
  <c r="D844" i="7" s="1"/>
  <c r="C844" i="7"/>
  <c r="A845" i="7" s="1"/>
  <c r="C845" i="7" l="1"/>
  <c r="A846" i="7" s="1"/>
  <c r="B845" i="7"/>
  <c r="D845" i="7" s="1"/>
  <c r="A846" i="1"/>
  <c r="A828" i="4" s="1"/>
  <c r="B847" i="1"/>
  <c r="AB846" i="1"/>
  <c r="A847" i="1" l="1"/>
  <c r="A829" i="4" s="1"/>
  <c r="B848" i="1"/>
  <c r="AB847" i="1"/>
  <c r="C846" i="7"/>
  <c r="A847" i="7" s="1"/>
  <c r="B846" i="7"/>
  <c r="D846" i="7" s="1"/>
  <c r="C847" i="7" l="1"/>
  <c r="A848" i="7" s="1"/>
  <c r="B847" i="7"/>
  <c r="D847" i="7" s="1"/>
  <c r="A848" i="1"/>
  <c r="A830" i="4" s="1"/>
  <c r="B849" i="1"/>
  <c r="AB848" i="1"/>
  <c r="A849" i="1" l="1"/>
  <c r="A831" i="4" s="1"/>
  <c r="B850" i="1"/>
  <c r="AB849" i="1"/>
  <c r="C848" i="7"/>
  <c r="A849" i="7" s="1"/>
  <c r="B848" i="7"/>
  <c r="D848" i="7" s="1"/>
  <c r="B849" i="7" l="1"/>
  <c r="D849" i="7" s="1"/>
  <c r="C849" i="7"/>
  <c r="A850" i="7" s="1"/>
  <c r="A850" i="1"/>
  <c r="A832" i="4" s="1"/>
  <c r="B851" i="1"/>
  <c r="AB850" i="1"/>
  <c r="A851" i="1" l="1"/>
  <c r="A833" i="4" s="1"/>
  <c r="B852" i="1"/>
  <c r="AB851" i="1"/>
  <c r="B850" i="7"/>
  <c r="D850" i="7" s="1"/>
  <c r="C850" i="7"/>
  <c r="A851" i="7" s="1"/>
  <c r="B851" i="7" l="1"/>
  <c r="D851" i="7" s="1"/>
  <c r="C851" i="7"/>
  <c r="A852" i="7" s="1"/>
  <c r="A852" i="1"/>
  <c r="A834" i="4" s="1"/>
  <c r="B853" i="1"/>
  <c r="AB852" i="1"/>
  <c r="A853" i="1" l="1"/>
  <c r="A835" i="4" s="1"/>
  <c r="B854" i="1"/>
  <c r="AB853" i="1"/>
  <c r="B852" i="7"/>
  <c r="D852" i="7" s="1"/>
  <c r="C852" i="7"/>
  <c r="A853" i="7" s="1"/>
  <c r="C853" i="7" l="1"/>
  <c r="A854" i="7" s="1"/>
  <c r="B853" i="7"/>
  <c r="D853" i="7" s="1"/>
  <c r="A854" i="1"/>
  <c r="A836" i="4" s="1"/>
  <c r="B855" i="1"/>
  <c r="AB854" i="1"/>
  <c r="A855" i="1" l="1"/>
  <c r="A837" i="4" s="1"/>
  <c r="B856" i="1"/>
  <c r="AB855" i="1"/>
  <c r="C854" i="7"/>
  <c r="A855" i="7" s="1"/>
  <c r="B854" i="7"/>
  <c r="D854" i="7" s="1"/>
  <c r="C855" i="7" l="1"/>
  <c r="A856" i="7" s="1"/>
  <c r="B855" i="7"/>
  <c r="D855" i="7" s="1"/>
  <c r="A856" i="1"/>
  <c r="A838" i="4" s="1"/>
  <c r="B857" i="1"/>
  <c r="AB856" i="1"/>
  <c r="A857" i="1" l="1"/>
  <c r="A839" i="4" s="1"/>
  <c r="B858" i="1"/>
  <c r="AB857" i="1"/>
  <c r="C856" i="7"/>
  <c r="A857" i="7" s="1"/>
  <c r="B856" i="7"/>
  <c r="D856" i="7" s="1"/>
  <c r="C857" i="7" l="1"/>
  <c r="A858" i="7" s="1"/>
  <c r="B857" i="7"/>
  <c r="D857" i="7" s="1"/>
  <c r="A858" i="1"/>
  <c r="A840" i="4" s="1"/>
  <c r="B859" i="1"/>
  <c r="AB858" i="1"/>
  <c r="A859" i="1" l="1"/>
  <c r="A841" i="4" s="1"/>
  <c r="B860" i="1"/>
  <c r="AB859" i="1"/>
  <c r="C858" i="7"/>
  <c r="A859" i="7" s="1"/>
  <c r="B858" i="7"/>
  <c r="D858" i="7" s="1"/>
  <c r="B859" i="7" l="1"/>
  <c r="D859" i="7" s="1"/>
  <c r="C859" i="7"/>
  <c r="A860" i="7" s="1"/>
  <c r="A860" i="1"/>
  <c r="A842" i="4" s="1"/>
  <c r="B861" i="1"/>
  <c r="AB860" i="1"/>
  <c r="A861" i="1" l="1"/>
  <c r="A843" i="4" s="1"/>
  <c r="B862" i="1"/>
  <c r="AB861" i="1"/>
  <c r="C860" i="7"/>
  <c r="A861" i="7" s="1"/>
  <c r="B860" i="7"/>
  <c r="D860" i="7" s="1"/>
  <c r="B861" i="7" l="1"/>
  <c r="D861" i="7" s="1"/>
  <c r="C861" i="7"/>
  <c r="A862" i="7" s="1"/>
  <c r="A862" i="1"/>
  <c r="A844" i="4" s="1"/>
  <c r="B863" i="1"/>
  <c r="AB862" i="1"/>
  <c r="A863" i="1" l="1"/>
  <c r="A845" i="4" s="1"/>
  <c r="B864" i="1"/>
  <c r="AB863" i="1"/>
  <c r="B862" i="7"/>
  <c r="D862" i="7" s="1"/>
  <c r="C862" i="7"/>
  <c r="A863" i="7" s="1"/>
  <c r="C863" i="7" l="1"/>
  <c r="A864" i="7" s="1"/>
  <c r="B863" i="7"/>
  <c r="D863" i="7" s="1"/>
  <c r="A864" i="1"/>
  <c r="A846" i="4" s="1"/>
  <c r="B865" i="1"/>
  <c r="AB864" i="1"/>
  <c r="A865" i="1" l="1"/>
  <c r="A847" i="4" s="1"/>
  <c r="B866" i="1"/>
  <c r="AB865" i="1"/>
  <c r="C864" i="7"/>
  <c r="A865" i="7" s="1"/>
  <c r="B864" i="7"/>
  <c r="D864" i="7" s="1"/>
  <c r="C865" i="7" l="1"/>
  <c r="A866" i="7" s="1"/>
  <c r="B865" i="7"/>
  <c r="D865" i="7" s="1"/>
  <c r="A866" i="1"/>
  <c r="A848" i="4" s="1"/>
  <c r="B867" i="1"/>
  <c r="AB866" i="1"/>
  <c r="A867" i="1" l="1"/>
  <c r="A849" i="4" s="1"/>
  <c r="B868" i="1"/>
  <c r="AB867" i="1"/>
  <c r="C866" i="7"/>
  <c r="A867" i="7" s="1"/>
  <c r="B866" i="7"/>
  <c r="D866" i="7" s="1"/>
  <c r="C867" i="7" l="1"/>
  <c r="A868" i="7" s="1"/>
  <c r="B867" i="7"/>
  <c r="D867" i="7" s="1"/>
  <c r="A868" i="1"/>
  <c r="A850" i="4" s="1"/>
  <c r="B869" i="1"/>
  <c r="AB868" i="1"/>
  <c r="A869" i="1" l="1"/>
  <c r="A851" i="4" s="1"/>
  <c r="B870" i="1"/>
  <c r="AB869" i="1"/>
  <c r="B868" i="7"/>
  <c r="D868" i="7" s="1"/>
  <c r="C868" i="7"/>
  <c r="A869" i="7" s="1"/>
  <c r="C869" i="7" l="1"/>
  <c r="A870" i="7" s="1"/>
  <c r="B869" i="7"/>
  <c r="D869" i="7" s="1"/>
  <c r="A870" i="1"/>
  <c r="A852" i="4" s="1"/>
  <c r="B871" i="1"/>
  <c r="AB870" i="1"/>
  <c r="A871" i="1" l="1"/>
  <c r="A853" i="4" s="1"/>
  <c r="B872" i="1"/>
  <c r="AB871" i="1"/>
  <c r="C870" i="7"/>
  <c r="A871" i="7" s="1"/>
  <c r="B870" i="7"/>
  <c r="D870" i="7" s="1"/>
  <c r="C871" i="7" l="1"/>
  <c r="A872" i="7" s="1"/>
  <c r="B871" i="7"/>
  <c r="D871" i="7" s="1"/>
  <c r="A872" i="1"/>
  <c r="A854" i="4" s="1"/>
  <c r="B873" i="1"/>
  <c r="AB872" i="1"/>
  <c r="A873" i="1" l="1"/>
  <c r="A855" i="4" s="1"/>
  <c r="B874" i="1"/>
  <c r="AB873" i="1"/>
  <c r="C872" i="7"/>
  <c r="A873" i="7" s="1"/>
  <c r="B872" i="7"/>
  <c r="D872" i="7" s="1"/>
  <c r="B873" i="7" l="1"/>
  <c r="D873" i="7" s="1"/>
  <c r="C873" i="7"/>
  <c r="A874" i="7" s="1"/>
  <c r="A874" i="1"/>
  <c r="A856" i="4" s="1"/>
  <c r="B875" i="1"/>
  <c r="AB874" i="1"/>
  <c r="A875" i="1" l="1"/>
  <c r="A857" i="4" s="1"/>
  <c r="B876" i="1"/>
  <c r="AB875" i="1"/>
  <c r="C874" i="7"/>
  <c r="A875" i="7" s="1"/>
  <c r="B874" i="7"/>
  <c r="D874" i="7" s="1"/>
  <c r="C875" i="7" l="1"/>
  <c r="A876" i="7" s="1"/>
  <c r="B875" i="7"/>
  <c r="D875" i="7" s="1"/>
  <c r="A876" i="1"/>
  <c r="A858" i="4" s="1"/>
  <c r="B877" i="1"/>
  <c r="AB876" i="1"/>
  <c r="A877" i="1" l="1"/>
  <c r="A859" i="4" s="1"/>
  <c r="B878" i="1"/>
  <c r="AB877" i="1"/>
  <c r="C876" i="7"/>
  <c r="A877" i="7" s="1"/>
  <c r="B876" i="7"/>
  <c r="D876" i="7" s="1"/>
  <c r="C877" i="7" l="1"/>
  <c r="A878" i="7" s="1"/>
  <c r="B877" i="7"/>
  <c r="D877" i="7" s="1"/>
  <c r="A878" i="1"/>
  <c r="A860" i="4" s="1"/>
  <c r="B879" i="1"/>
  <c r="AB878" i="1"/>
  <c r="A879" i="1" l="1"/>
  <c r="A861" i="4" s="1"/>
  <c r="B880" i="1"/>
  <c r="AB879" i="1"/>
  <c r="B878" i="7"/>
  <c r="D878" i="7" s="1"/>
  <c r="C878" i="7"/>
  <c r="A879" i="7" s="1"/>
  <c r="C879" i="7" l="1"/>
  <c r="A880" i="7" s="1"/>
  <c r="B879" i="7"/>
  <c r="D879" i="7" s="1"/>
  <c r="A880" i="1"/>
  <c r="A862" i="4" s="1"/>
  <c r="B881" i="1"/>
  <c r="AB880" i="1"/>
  <c r="A881" i="1" l="1"/>
  <c r="A863" i="4" s="1"/>
  <c r="B882" i="1"/>
  <c r="AB881" i="1"/>
  <c r="C880" i="7"/>
  <c r="A881" i="7" s="1"/>
  <c r="B880" i="7"/>
  <c r="D880" i="7" s="1"/>
  <c r="B881" i="7" l="1"/>
  <c r="D881" i="7" s="1"/>
  <c r="C881" i="7"/>
  <c r="A882" i="7" s="1"/>
  <c r="A882" i="1"/>
  <c r="A864" i="4" s="1"/>
  <c r="B883" i="1"/>
  <c r="AB882" i="1"/>
  <c r="A883" i="1" l="1"/>
  <c r="A865" i="4" s="1"/>
  <c r="B884" i="1"/>
  <c r="AB883" i="1"/>
  <c r="B882" i="7"/>
  <c r="D882" i="7" s="1"/>
  <c r="C882" i="7"/>
  <c r="A883" i="7" s="1"/>
  <c r="B883" i="7" l="1"/>
  <c r="D883" i="7" s="1"/>
  <c r="C883" i="7"/>
  <c r="A884" i="7" s="1"/>
  <c r="A884" i="1"/>
  <c r="A866" i="4" s="1"/>
  <c r="B885" i="1"/>
  <c r="AB884" i="1"/>
  <c r="A885" i="1" l="1"/>
  <c r="A867" i="4" s="1"/>
  <c r="B886" i="1"/>
  <c r="AB885" i="1"/>
  <c r="C884" i="7"/>
  <c r="A885" i="7" s="1"/>
  <c r="B884" i="7"/>
  <c r="D884" i="7" s="1"/>
  <c r="B885" i="7" l="1"/>
  <c r="D885" i="7" s="1"/>
  <c r="C885" i="7"/>
  <c r="A886" i="7" s="1"/>
  <c r="A886" i="1"/>
  <c r="A868" i="4" s="1"/>
  <c r="B887" i="1"/>
  <c r="AB886" i="1"/>
  <c r="A887" i="1" l="1"/>
  <c r="A869" i="4" s="1"/>
  <c r="B888" i="1"/>
  <c r="AB887" i="1"/>
  <c r="B886" i="7"/>
  <c r="D886" i="7" s="1"/>
  <c r="C886" i="7"/>
  <c r="A887" i="7" s="1"/>
  <c r="B887" i="7" l="1"/>
  <c r="D887" i="7" s="1"/>
  <c r="C887" i="7"/>
  <c r="A888" i="7" s="1"/>
  <c r="A888" i="1"/>
  <c r="A870" i="4" s="1"/>
  <c r="B889" i="1"/>
  <c r="AB888" i="1"/>
  <c r="A889" i="1" l="1"/>
  <c r="A871" i="4" s="1"/>
  <c r="B890" i="1"/>
  <c r="AB889" i="1"/>
  <c r="B888" i="7"/>
  <c r="D888" i="7" s="1"/>
  <c r="C888" i="7"/>
  <c r="A889" i="7" s="1"/>
  <c r="C889" i="7" l="1"/>
  <c r="A890" i="7" s="1"/>
  <c r="B889" i="7"/>
  <c r="D889" i="7" s="1"/>
  <c r="A890" i="1"/>
  <c r="A872" i="4" s="1"/>
  <c r="B891" i="1"/>
  <c r="AB890" i="1"/>
  <c r="A891" i="1" l="1"/>
  <c r="A873" i="4" s="1"/>
  <c r="B892" i="1"/>
  <c r="AB891" i="1"/>
  <c r="C890" i="7"/>
  <c r="A891" i="7" s="1"/>
  <c r="B890" i="7"/>
  <c r="D890" i="7" s="1"/>
  <c r="B891" i="7" l="1"/>
  <c r="D891" i="7" s="1"/>
  <c r="C891" i="7"/>
  <c r="A892" i="7" s="1"/>
  <c r="A892" i="1"/>
  <c r="A874" i="4" s="1"/>
  <c r="B893" i="1"/>
  <c r="AB892" i="1"/>
  <c r="A893" i="1" l="1"/>
  <c r="A875" i="4" s="1"/>
  <c r="B894" i="1"/>
  <c r="AB893" i="1"/>
  <c r="C892" i="7"/>
  <c r="A893" i="7" s="1"/>
  <c r="B892" i="7"/>
  <c r="D892" i="7" s="1"/>
  <c r="C893" i="7" l="1"/>
  <c r="A894" i="7" s="1"/>
  <c r="B893" i="7"/>
  <c r="D893" i="7" s="1"/>
  <c r="A894" i="1"/>
  <c r="A876" i="4" s="1"/>
  <c r="B895" i="1"/>
  <c r="AB894" i="1"/>
  <c r="A895" i="1" l="1"/>
  <c r="A877" i="4" s="1"/>
  <c r="B896" i="1"/>
  <c r="AB895" i="1"/>
  <c r="C894" i="7"/>
  <c r="A895" i="7" s="1"/>
  <c r="B894" i="7"/>
  <c r="D894" i="7" s="1"/>
  <c r="B895" i="7" l="1"/>
  <c r="D895" i="7" s="1"/>
  <c r="C895" i="7"/>
  <c r="A896" i="7" s="1"/>
  <c r="A896" i="1"/>
  <c r="A878" i="4" s="1"/>
  <c r="B897" i="1"/>
  <c r="AB896" i="1"/>
  <c r="A897" i="1" l="1"/>
  <c r="A879" i="4" s="1"/>
  <c r="B898" i="1"/>
  <c r="AB897" i="1"/>
  <c r="B896" i="7"/>
  <c r="D896" i="7" s="1"/>
  <c r="C896" i="7"/>
  <c r="A897" i="7" s="1"/>
  <c r="C897" i="7" l="1"/>
  <c r="A898" i="7" s="1"/>
  <c r="B897" i="7"/>
  <c r="D897" i="7" s="1"/>
  <c r="A898" i="1"/>
  <c r="A880" i="4" s="1"/>
  <c r="B899" i="1"/>
  <c r="AB898" i="1"/>
  <c r="A899" i="1" l="1"/>
  <c r="A881" i="4" s="1"/>
  <c r="B900" i="1"/>
  <c r="AB899" i="1"/>
  <c r="C898" i="7"/>
  <c r="A899" i="7" s="1"/>
  <c r="B898" i="7"/>
  <c r="D898" i="7" s="1"/>
  <c r="B899" i="7" l="1"/>
  <c r="D899" i="7" s="1"/>
  <c r="C899" i="7"/>
  <c r="A900" i="7" s="1"/>
  <c r="A900" i="1"/>
  <c r="A882" i="4" s="1"/>
  <c r="B901" i="1"/>
  <c r="AB900" i="1"/>
  <c r="A901" i="1" l="1"/>
  <c r="A883" i="4" s="1"/>
  <c r="B902" i="1"/>
  <c r="AB901" i="1"/>
  <c r="B900" i="7"/>
  <c r="D900" i="7" s="1"/>
  <c r="C900" i="7"/>
  <c r="A901" i="7" s="1"/>
  <c r="C901" i="7" l="1"/>
  <c r="A902" i="7" s="1"/>
  <c r="B901" i="7"/>
  <c r="D901" i="7" s="1"/>
  <c r="A902" i="1"/>
  <c r="A884" i="4" s="1"/>
  <c r="B903" i="1"/>
  <c r="AB902" i="1"/>
  <c r="A903" i="1" l="1"/>
  <c r="A885" i="4" s="1"/>
  <c r="B904" i="1"/>
  <c r="AB903" i="1"/>
  <c r="C902" i="7"/>
  <c r="A903" i="7" s="1"/>
  <c r="B902" i="7"/>
  <c r="D902" i="7" s="1"/>
  <c r="C903" i="7" l="1"/>
  <c r="A904" i="7" s="1"/>
  <c r="B903" i="7"/>
  <c r="D903" i="7" s="1"/>
  <c r="A904" i="1"/>
  <c r="A886" i="4" s="1"/>
  <c r="B905" i="1"/>
  <c r="AB904" i="1"/>
  <c r="A905" i="1" l="1"/>
  <c r="A887" i="4" s="1"/>
  <c r="B906" i="1"/>
  <c r="AB905" i="1"/>
  <c r="C904" i="7"/>
  <c r="A905" i="7" s="1"/>
  <c r="B904" i="7"/>
  <c r="D904" i="7" s="1"/>
  <c r="C905" i="7" l="1"/>
  <c r="A906" i="7" s="1"/>
  <c r="B905" i="7"/>
  <c r="D905" i="7" s="1"/>
  <c r="A906" i="1"/>
  <c r="A888" i="4" s="1"/>
  <c r="B907" i="1"/>
  <c r="AB906" i="1"/>
  <c r="A907" i="1" l="1"/>
  <c r="A889" i="4" s="1"/>
  <c r="B908" i="1"/>
  <c r="AB907" i="1"/>
  <c r="C906" i="7"/>
  <c r="A907" i="7" s="1"/>
  <c r="B906" i="7"/>
  <c r="D906" i="7" s="1"/>
  <c r="C907" i="7" l="1"/>
  <c r="A908" i="7" s="1"/>
  <c r="B907" i="7"/>
  <c r="D907" i="7" s="1"/>
  <c r="A908" i="1"/>
  <c r="A890" i="4" s="1"/>
  <c r="B909" i="1"/>
  <c r="AB908" i="1"/>
  <c r="A909" i="1" l="1"/>
  <c r="A891" i="4" s="1"/>
  <c r="B910" i="1"/>
  <c r="AB909" i="1"/>
  <c r="C908" i="7"/>
  <c r="A909" i="7" s="1"/>
  <c r="B908" i="7"/>
  <c r="D908" i="7" s="1"/>
  <c r="B909" i="7" l="1"/>
  <c r="D909" i="7" s="1"/>
  <c r="C909" i="7"/>
  <c r="A910" i="7" s="1"/>
  <c r="A910" i="1"/>
  <c r="A892" i="4" s="1"/>
  <c r="B911" i="1"/>
  <c r="AB910" i="1"/>
  <c r="A911" i="1" l="1"/>
  <c r="A893" i="4" s="1"/>
  <c r="B912" i="1"/>
  <c r="AB911" i="1"/>
  <c r="B910" i="7"/>
  <c r="D910" i="7" s="1"/>
  <c r="C910" i="7"/>
  <c r="A911" i="7" s="1"/>
  <c r="B911" i="7" l="1"/>
  <c r="D911" i="7" s="1"/>
  <c r="C911" i="7"/>
  <c r="A912" i="7" s="1"/>
  <c r="A912" i="1"/>
  <c r="A894" i="4" s="1"/>
  <c r="B913" i="1"/>
  <c r="AB912" i="1"/>
  <c r="A913" i="1" l="1"/>
  <c r="A895" i="4" s="1"/>
  <c r="B914" i="1"/>
  <c r="AB913" i="1"/>
  <c r="C912" i="7"/>
  <c r="A913" i="7" s="1"/>
  <c r="B912" i="7"/>
  <c r="D912" i="7" s="1"/>
  <c r="C913" i="7" l="1"/>
  <c r="A914" i="7" s="1"/>
  <c r="B913" i="7"/>
  <c r="D913" i="7" s="1"/>
  <c r="A914" i="1"/>
  <c r="A896" i="4" s="1"/>
  <c r="B915" i="1"/>
  <c r="AB914" i="1"/>
  <c r="A915" i="1" l="1"/>
  <c r="A897" i="4" s="1"/>
  <c r="B916" i="1"/>
  <c r="AB915" i="1"/>
  <c r="B914" i="7"/>
  <c r="D914" i="7" s="1"/>
  <c r="C914" i="7"/>
  <c r="A915" i="7" s="1"/>
  <c r="C915" i="7" l="1"/>
  <c r="A916" i="7" s="1"/>
  <c r="B915" i="7"/>
  <c r="D915" i="7" s="1"/>
  <c r="A916" i="1"/>
  <c r="A898" i="4" s="1"/>
  <c r="B917" i="1"/>
  <c r="AB916" i="1"/>
  <c r="A917" i="1" l="1"/>
  <c r="A899" i="4" s="1"/>
  <c r="B918" i="1"/>
  <c r="AB917" i="1"/>
  <c r="C916" i="7"/>
  <c r="A917" i="7" s="1"/>
  <c r="B916" i="7"/>
  <c r="D916" i="7" s="1"/>
  <c r="B917" i="7" l="1"/>
  <c r="D917" i="7" s="1"/>
  <c r="C917" i="7"/>
  <c r="A918" i="7" s="1"/>
  <c r="A918" i="1"/>
  <c r="A900" i="4" s="1"/>
  <c r="B919" i="1"/>
  <c r="AB918" i="1"/>
  <c r="A919" i="1" l="1"/>
  <c r="A901" i="4" s="1"/>
  <c r="B920" i="1"/>
  <c r="AB919" i="1"/>
  <c r="C918" i="7"/>
  <c r="A919" i="7" s="1"/>
  <c r="B918" i="7"/>
  <c r="D918" i="7" s="1"/>
  <c r="C919" i="7" l="1"/>
  <c r="A920" i="7" s="1"/>
  <c r="B919" i="7"/>
  <c r="D919" i="7" s="1"/>
  <c r="A920" i="1"/>
  <c r="A902" i="4" s="1"/>
  <c r="B921" i="1"/>
  <c r="AB920" i="1"/>
  <c r="A921" i="1" l="1"/>
  <c r="A903" i="4" s="1"/>
  <c r="B922" i="1"/>
  <c r="AB921" i="1"/>
  <c r="B920" i="7"/>
  <c r="D920" i="7" s="1"/>
  <c r="C920" i="7"/>
  <c r="A921" i="7" s="1"/>
  <c r="B921" i="7" l="1"/>
  <c r="D921" i="7" s="1"/>
  <c r="C921" i="7"/>
  <c r="A922" i="7" s="1"/>
  <c r="A922" i="1"/>
  <c r="A904" i="4" s="1"/>
  <c r="B923" i="1"/>
  <c r="AB922" i="1"/>
  <c r="A923" i="1" l="1"/>
  <c r="A905" i="4" s="1"/>
  <c r="B924" i="1"/>
  <c r="AB923" i="1"/>
  <c r="B922" i="7"/>
  <c r="D922" i="7" s="1"/>
  <c r="C922" i="7"/>
  <c r="A923" i="7" s="1"/>
  <c r="C923" i="7" l="1"/>
  <c r="A924" i="7" s="1"/>
  <c r="B923" i="7"/>
  <c r="D923" i="7" s="1"/>
  <c r="A924" i="1"/>
  <c r="A906" i="4" s="1"/>
  <c r="B925" i="1"/>
  <c r="AB924" i="1"/>
  <c r="A925" i="1" l="1"/>
  <c r="A907" i="4" s="1"/>
  <c r="B926" i="1"/>
  <c r="AB925" i="1"/>
  <c r="C924" i="7"/>
  <c r="A925" i="7" s="1"/>
  <c r="B924" i="7"/>
  <c r="D924" i="7" s="1"/>
  <c r="C925" i="7" l="1"/>
  <c r="A926" i="7" s="1"/>
  <c r="B925" i="7"/>
  <c r="D925" i="7" s="1"/>
  <c r="A926" i="1"/>
  <c r="A908" i="4" s="1"/>
  <c r="B927" i="1"/>
  <c r="AB926" i="1"/>
  <c r="A927" i="1" l="1"/>
  <c r="A909" i="4" s="1"/>
  <c r="B928" i="1"/>
  <c r="AB927" i="1"/>
  <c r="C926" i="7"/>
  <c r="A927" i="7" s="1"/>
  <c r="B926" i="7"/>
  <c r="D926" i="7" s="1"/>
  <c r="B927" i="7" l="1"/>
  <c r="D927" i="7" s="1"/>
  <c r="C927" i="7"/>
  <c r="A928" i="7" s="1"/>
  <c r="A928" i="1"/>
  <c r="A910" i="4" s="1"/>
  <c r="B929" i="1"/>
  <c r="AB928" i="1"/>
  <c r="A929" i="1" l="1"/>
  <c r="A911" i="4" s="1"/>
  <c r="B930" i="1"/>
  <c r="AB929" i="1"/>
  <c r="C928" i="7"/>
  <c r="A929" i="7" s="1"/>
  <c r="B928" i="7"/>
  <c r="D928" i="7" s="1"/>
  <c r="C929" i="7" l="1"/>
  <c r="A930" i="7" s="1"/>
  <c r="B929" i="7"/>
  <c r="D929" i="7" s="1"/>
  <c r="A930" i="1"/>
  <c r="A912" i="4" s="1"/>
  <c r="B931" i="1"/>
  <c r="AB930" i="1"/>
  <c r="A931" i="1" l="1"/>
  <c r="A913" i="4" s="1"/>
  <c r="B932" i="1"/>
  <c r="AB931" i="1"/>
  <c r="B930" i="7"/>
  <c r="D930" i="7" s="1"/>
  <c r="C930" i="7"/>
  <c r="A931" i="7" s="1"/>
  <c r="B931" i="7" l="1"/>
  <c r="D931" i="7" s="1"/>
  <c r="C931" i="7"/>
  <c r="A932" i="7" s="1"/>
  <c r="A932" i="1"/>
  <c r="A914" i="4" s="1"/>
  <c r="B933" i="1"/>
  <c r="AB932" i="1"/>
  <c r="A933" i="1" l="1"/>
  <c r="A915" i="4" s="1"/>
  <c r="B934" i="1"/>
  <c r="AB933" i="1"/>
  <c r="B932" i="7"/>
  <c r="D932" i="7" s="1"/>
  <c r="C932" i="7"/>
  <c r="A933" i="7" s="1"/>
  <c r="C933" i="7" l="1"/>
  <c r="A934" i="7" s="1"/>
  <c r="B933" i="7"/>
  <c r="D933" i="7" s="1"/>
  <c r="A934" i="1"/>
  <c r="A916" i="4" s="1"/>
  <c r="B935" i="1"/>
  <c r="AB934" i="1"/>
  <c r="A935" i="1" l="1"/>
  <c r="A917" i="4" s="1"/>
  <c r="B936" i="1"/>
  <c r="AB935" i="1"/>
  <c r="C934" i="7"/>
  <c r="A935" i="7" s="1"/>
  <c r="B934" i="7"/>
  <c r="D934" i="7" s="1"/>
  <c r="B935" i="7" l="1"/>
  <c r="D935" i="7" s="1"/>
  <c r="C935" i="7"/>
  <c r="A936" i="7" s="1"/>
  <c r="A936" i="1"/>
  <c r="A918" i="4" s="1"/>
  <c r="B937" i="1"/>
  <c r="AB936" i="1"/>
  <c r="A937" i="1" l="1"/>
  <c r="A919" i="4" s="1"/>
  <c r="B938" i="1"/>
  <c r="AB937" i="1"/>
  <c r="B936" i="7"/>
  <c r="D936" i="7" s="1"/>
  <c r="C936" i="7"/>
  <c r="A937" i="7" s="1"/>
  <c r="C937" i="7" l="1"/>
  <c r="A938" i="7" s="1"/>
  <c r="B937" i="7"/>
  <c r="D937" i="7" s="1"/>
  <c r="A938" i="1"/>
  <c r="A920" i="4" s="1"/>
  <c r="B939" i="1"/>
  <c r="AB938" i="1"/>
  <c r="A939" i="1" l="1"/>
  <c r="A921" i="4" s="1"/>
  <c r="B940" i="1"/>
  <c r="AB939" i="1"/>
  <c r="C938" i="7"/>
  <c r="A939" i="7" s="1"/>
  <c r="B938" i="7"/>
  <c r="D938" i="7" s="1"/>
  <c r="B939" i="7" l="1"/>
  <c r="D939" i="7" s="1"/>
  <c r="C939" i="7"/>
  <c r="A940" i="7" s="1"/>
  <c r="A940" i="1"/>
  <c r="A922" i="4" s="1"/>
  <c r="B941" i="1"/>
  <c r="AB940" i="1"/>
  <c r="A941" i="1" l="1"/>
  <c r="A923" i="4" s="1"/>
  <c r="B942" i="1"/>
  <c r="AB941" i="1"/>
  <c r="B940" i="7"/>
  <c r="D940" i="7" s="1"/>
  <c r="C940" i="7"/>
  <c r="A941" i="7" s="1"/>
  <c r="B941" i="7" l="1"/>
  <c r="D941" i="7" s="1"/>
  <c r="C941" i="7"/>
  <c r="A942" i="7" s="1"/>
  <c r="A942" i="1"/>
  <c r="A924" i="4" s="1"/>
  <c r="B943" i="1"/>
  <c r="AB942" i="1"/>
  <c r="A943" i="1" l="1"/>
  <c r="A925" i="4" s="1"/>
  <c r="B944" i="1"/>
  <c r="AB943" i="1"/>
  <c r="C942" i="7"/>
  <c r="A943" i="7" s="1"/>
  <c r="B942" i="7"/>
  <c r="D942" i="7" s="1"/>
  <c r="C943" i="7" l="1"/>
  <c r="A944" i="7" s="1"/>
  <c r="B943" i="7"/>
  <c r="D943" i="7" s="1"/>
  <c r="A944" i="1"/>
  <c r="A926" i="4" s="1"/>
  <c r="B945" i="1"/>
  <c r="AB944" i="1"/>
  <c r="A945" i="1" l="1"/>
  <c r="A927" i="4" s="1"/>
  <c r="B946" i="1"/>
  <c r="AB945" i="1"/>
  <c r="B944" i="7"/>
  <c r="D944" i="7" s="1"/>
  <c r="C944" i="7"/>
  <c r="A945" i="7" s="1"/>
  <c r="C945" i="7" l="1"/>
  <c r="A946" i="7" s="1"/>
  <c r="B945" i="7"/>
  <c r="D945" i="7" s="1"/>
  <c r="A946" i="1"/>
  <c r="A928" i="4" s="1"/>
  <c r="B947" i="1"/>
  <c r="AB946" i="1"/>
  <c r="A947" i="1" l="1"/>
  <c r="A929" i="4" s="1"/>
  <c r="B948" i="1"/>
  <c r="AB947" i="1"/>
  <c r="B946" i="7"/>
  <c r="D946" i="7" s="1"/>
  <c r="C946" i="7"/>
  <c r="A947" i="7" s="1"/>
  <c r="B947" i="7" l="1"/>
  <c r="D947" i="7" s="1"/>
  <c r="C947" i="7"/>
  <c r="A948" i="7" s="1"/>
  <c r="A948" i="1"/>
  <c r="A930" i="4" s="1"/>
  <c r="B949" i="1"/>
  <c r="AB948" i="1"/>
  <c r="A949" i="1" l="1"/>
  <c r="A931" i="4" s="1"/>
  <c r="B950" i="1"/>
  <c r="AB949" i="1"/>
  <c r="C948" i="7"/>
  <c r="A949" i="7" s="1"/>
  <c r="B948" i="7"/>
  <c r="D948" i="7" s="1"/>
  <c r="B949" i="7" l="1"/>
  <c r="D949" i="7" s="1"/>
  <c r="C949" i="7"/>
  <c r="A950" i="7" s="1"/>
  <c r="A950" i="1"/>
  <c r="A932" i="4" s="1"/>
  <c r="B951" i="1"/>
  <c r="AB950" i="1"/>
  <c r="A951" i="1" l="1"/>
  <c r="A933" i="4" s="1"/>
  <c r="B952" i="1"/>
  <c r="AB951" i="1"/>
  <c r="C950" i="7"/>
  <c r="A951" i="7" s="1"/>
  <c r="B950" i="7"/>
  <c r="D950" i="7" s="1"/>
  <c r="C951" i="7" l="1"/>
  <c r="A952" i="7" s="1"/>
  <c r="B951" i="7"/>
  <c r="D951" i="7" s="1"/>
  <c r="A952" i="1"/>
  <c r="A934" i="4" s="1"/>
  <c r="B953" i="1"/>
  <c r="AB952" i="1"/>
  <c r="A953" i="1" l="1"/>
  <c r="A935" i="4" s="1"/>
  <c r="B954" i="1"/>
  <c r="AB953" i="1"/>
  <c r="B952" i="7"/>
  <c r="D952" i="7" s="1"/>
  <c r="C952" i="7"/>
  <c r="A953" i="7" s="1"/>
  <c r="C953" i="7" l="1"/>
  <c r="A954" i="7" s="1"/>
  <c r="B953" i="7"/>
  <c r="D953" i="7" s="1"/>
  <c r="A954" i="1"/>
  <c r="A936" i="4" s="1"/>
  <c r="B955" i="1"/>
  <c r="AB954" i="1"/>
  <c r="A955" i="1" l="1"/>
  <c r="A937" i="4" s="1"/>
  <c r="B956" i="1"/>
  <c r="AB955" i="1"/>
  <c r="B954" i="7"/>
  <c r="D954" i="7" s="1"/>
  <c r="C954" i="7"/>
  <c r="A955" i="7" s="1"/>
  <c r="C955" i="7" l="1"/>
  <c r="A956" i="7" s="1"/>
  <c r="B955" i="7"/>
  <c r="D955" i="7" s="1"/>
  <c r="A956" i="1"/>
  <c r="A938" i="4" s="1"/>
  <c r="B957" i="1"/>
  <c r="AB956" i="1"/>
  <c r="A957" i="1" l="1"/>
  <c r="A939" i="4" s="1"/>
  <c r="B958" i="1"/>
  <c r="AB957" i="1"/>
  <c r="C956" i="7"/>
  <c r="A957" i="7" s="1"/>
  <c r="B956" i="7"/>
  <c r="D956" i="7" s="1"/>
  <c r="C957" i="7" l="1"/>
  <c r="A958" i="7" s="1"/>
  <c r="B957" i="7"/>
  <c r="D957" i="7" s="1"/>
  <c r="A958" i="1"/>
  <c r="A940" i="4" s="1"/>
  <c r="B959" i="1"/>
  <c r="AB958" i="1"/>
  <c r="A959" i="1" l="1"/>
  <c r="A941" i="4" s="1"/>
  <c r="B960" i="1"/>
  <c r="AB959" i="1"/>
  <c r="C958" i="7"/>
  <c r="A959" i="7" s="1"/>
  <c r="B958" i="7"/>
  <c r="D958" i="7" s="1"/>
  <c r="C959" i="7" l="1"/>
  <c r="A960" i="7" s="1"/>
  <c r="B959" i="7"/>
  <c r="D959" i="7" s="1"/>
  <c r="A960" i="1"/>
  <c r="A942" i="4" s="1"/>
  <c r="B961" i="1"/>
  <c r="AB960" i="1"/>
  <c r="A961" i="1" l="1"/>
  <c r="A943" i="4" s="1"/>
  <c r="B962" i="1"/>
  <c r="AB961" i="1"/>
  <c r="B960" i="7"/>
  <c r="D960" i="7" s="1"/>
  <c r="C960" i="7"/>
  <c r="A961" i="7" s="1"/>
  <c r="B961" i="7" l="1"/>
  <c r="D961" i="7" s="1"/>
  <c r="C961" i="7"/>
  <c r="A962" i="7" s="1"/>
  <c r="A962" i="1"/>
  <c r="A944" i="4" s="1"/>
  <c r="B963" i="1"/>
  <c r="AB962" i="1"/>
  <c r="A963" i="1" l="1"/>
  <c r="A945" i="4" s="1"/>
  <c r="B964" i="1"/>
  <c r="AB963" i="1"/>
  <c r="C962" i="7"/>
  <c r="A963" i="7" s="1"/>
  <c r="B962" i="7"/>
  <c r="D962" i="7" s="1"/>
  <c r="C963" i="7" l="1"/>
  <c r="A964" i="7" s="1"/>
  <c r="B963" i="7"/>
  <c r="D963" i="7" s="1"/>
  <c r="A964" i="1"/>
  <c r="A946" i="4" s="1"/>
  <c r="B965" i="1"/>
  <c r="AB964" i="1"/>
  <c r="A965" i="1" l="1"/>
  <c r="A947" i="4" s="1"/>
  <c r="B966" i="1"/>
  <c r="AB965" i="1"/>
  <c r="C964" i="7"/>
  <c r="A965" i="7" s="1"/>
  <c r="B964" i="7"/>
  <c r="D964" i="7" s="1"/>
  <c r="B965" i="7" l="1"/>
  <c r="D965" i="7" s="1"/>
  <c r="C965" i="7"/>
  <c r="A966" i="7" s="1"/>
  <c r="A966" i="1"/>
  <c r="A948" i="4" s="1"/>
  <c r="B967" i="1"/>
  <c r="AB966" i="1"/>
  <c r="A967" i="1" l="1"/>
  <c r="A949" i="4" s="1"/>
  <c r="B968" i="1"/>
  <c r="AB967" i="1"/>
  <c r="C966" i="7"/>
  <c r="A967" i="7" s="1"/>
  <c r="B966" i="7"/>
  <c r="D966" i="7" s="1"/>
  <c r="C967" i="7" l="1"/>
  <c r="A968" i="7" s="1"/>
  <c r="B967" i="7"/>
  <c r="D967" i="7" s="1"/>
  <c r="A968" i="1"/>
  <c r="A950" i="4" s="1"/>
  <c r="B969" i="1"/>
  <c r="AB968" i="1"/>
  <c r="A969" i="1" l="1"/>
  <c r="A951" i="4" s="1"/>
  <c r="B970" i="1"/>
  <c r="AB969" i="1"/>
  <c r="C968" i="7"/>
  <c r="A969" i="7" s="1"/>
  <c r="B968" i="7"/>
  <c r="D968" i="7" s="1"/>
  <c r="B969" i="7" l="1"/>
  <c r="D969" i="7" s="1"/>
  <c r="C969" i="7"/>
  <c r="A970" i="7" s="1"/>
  <c r="A970" i="1"/>
  <c r="A952" i="4" s="1"/>
  <c r="B971" i="1"/>
  <c r="AB970" i="1"/>
  <c r="A971" i="1" l="1"/>
  <c r="A953" i="4" s="1"/>
  <c r="B972" i="1"/>
  <c r="AB971" i="1"/>
  <c r="C970" i="7"/>
  <c r="A971" i="7" s="1"/>
  <c r="B970" i="7"/>
  <c r="D970" i="7" s="1"/>
  <c r="C971" i="7" l="1"/>
  <c r="A972" i="7" s="1"/>
  <c r="B971" i="7"/>
  <c r="D971" i="7" s="1"/>
  <c r="A972" i="1"/>
  <c r="A954" i="4" s="1"/>
  <c r="B973" i="1"/>
  <c r="AB972" i="1"/>
  <c r="A973" i="1" l="1"/>
  <c r="A955" i="4" s="1"/>
  <c r="B974" i="1"/>
  <c r="AB973" i="1"/>
  <c r="C972" i="7"/>
  <c r="A973" i="7" s="1"/>
  <c r="B972" i="7"/>
  <c r="D972" i="7" s="1"/>
  <c r="C973" i="7" l="1"/>
  <c r="A974" i="7" s="1"/>
  <c r="B973" i="7"/>
  <c r="D973" i="7" s="1"/>
  <c r="A974" i="1"/>
  <c r="A956" i="4" s="1"/>
  <c r="B975" i="1"/>
  <c r="AB974" i="1"/>
  <c r="A975" i="1" l="1"/>
  <c r="A957" i="4" s="1"/>
  <c r="B976" i="1"/>
  <c r="AB975" i="1"/>
  <c r="C974" i="7"/>
  <c r="A975" i="7" s="1"/>
  <c r="B974" i="7"/>
  <c r="D974" i="7" s="1"/>
  <c r="C975" i="7" l="1"/>
  <c r="A976" i="7" s="1"/>
  <c r="B975" i="7"/>
  <c r="D975" i="7" s="1"/>
  <c r="A976" i="1"/>
  <c r="A958" i="4" s="1"/>
  <c r="B977" i="1"/>
  <c r="AB976" i="1"/>
  <c r="A977" i="1" l="1"/>
  <c r="A959" i="4" s="1"/>
  <c r="B978" i="1"/>
  <c r="AB977" i="1"/>
  <c r="C976" i="7"/>
  <c r="A977" i="7" s="1"/>
  <c r="B976" i="7"/>
  <c r="D976" i="7" s="1"/>
  <c r="B977" i="7" l="1"/>
  <c r="D977" i="7" s="1"/>
  <c r="C977" i="7"/>
  <c r="A978" i="7" s="1"/>
  <c r="A978" i="1"/>
  <c r="A960" i="4" s="1"/>
  <c r="B979" i="1"/>
  <c r="AB978" i="1"/>
  <c r="A979" i="1" l="1"/>
  <c r="A961" i="4" s="1"/>
  <c r="B980" i="1"/>
  <c r="AB979" i="1"/>
  <c r="C978" i="7"/>
  <c r="A979" i="7" s="1"/>
  <c r="B978" i="7"/>
  <c r="D978" i="7" s="1"/>
  <c r="B979" i="7" l="1"/>
  <c r="D979" i="7" s="1"/>
  <c r="C979" i="7"/>
  <c r="A980" i="7" s="1"/>
  <c r="A980" i="1"/>
  <c r="A962" i="4" s="1"/>
  <c r="B981" i="1"/>
  <c r="AB980" i="1"/>
  <c r="A981" i="1" l="1"/>
  <c r="A963" i="4" s="1"/>
  <c r="B982" i="1"/>
  <c r="AB981" i="1"/>
  <c r="C980" i="7"/>
  <c r="A981" i="7" s="1"/>
  <c r="B980" i="7"/>
  <c r="D980" i="7" s="1"/>
  <c r="C981" i="7" l="1"/>
  <c r="A982" i="7" s="1"/>
  <c r="B981" i="7"/>
  <c r="D981" i="7" s="1"/>
  <c r="A982" i="1"/>
  <c r="A964" i="4" s="1"/>
  <c r="B983" i="1"/>
  <c r="AB982" i="1"/>
  <c r="A983" i="1" l="1"/>
  <c r="A965" i="4" s="1"/>
  <c r="B984" i="1"/>
  <c r="AB983" i="1"/>
  <c r="B982" i="7"/>
  <c r="D982" i="7" s="1"/>
  <c r="C982" i="7"/>
  <c r="A983" i="7" s="1"/>
  <c r="C983" i="7" l="1"/>
  <c r="A984" i="7" s="1"/>
  <c r="B983" i="7"/>
  <c r="D983" i="7" s="1"/>
  <c r="A984" i="1"/>
  <c r="A966" i="4" s="1"/>
  <c r="B985" i="1"/>
  <c r="AB984" i="1"/>
  <c r="A985" i="1" l="1"/>
  <c r="A967" i="4" s="1"/>
  <c r="B986" i="1"/>
  <c r="AB985" i="1"/>
  <c r="B984" i="7"/>
  <c r="D984" i="7" s="1"/>
  <c r="C984" i="7"/>
  <c r="A985" i="7" s="1"/>
  <c r="B985" i="7" l="1"/>
  <c r="D985" i="7" s="1"/>
  <c r="C985" i="7"/>
  <c r="A986" i="7" s="1"/>
  <c r="A986" i="1"/>
  <c r="A968" i="4" s="1"/>
  <c r="B987" i="1"/>
  <c r="AB986" i="1"/>
  <c r="A987" i="1" l="1"/>
  <c r="A969" i="4" s="1"/>
  <c r="B988" i="1"/>
  <c r="AB987" i="1"/>
  <c r="C986" i="7"/>
  <c r="A987" i="7" s="1"/>
  <c r="B986" i="7"/>
  <c r="D986" i="7" s="1"/>
  <c r="C987" i="7" l="1"/>
  <c r="A988" i="7" s="1"/>
  <c r="B987" i="7"/>
  <c r="D987" i="7" s="1"/>
  <c r="A988" i="1"/>
  <c r="A970" i="4" s="1"/>
  <c r="B989" i="1"/>
  <c r="AB988" i="1"/>
  <c r="A989" i="1" l="1"/>
  <c r="A971" i="4" s="1"/>
  <c r="B990" i="1"/>
  <c r="AB989" i="1"/>
  <c r="B988" i="7"/>
  <c r="D988" i="7" s="1"/>
  <c r="C988" i="7"/>
  <c r="A989" i="7" s="1"/>
  <c r="C989" i="7" l="1"/>
  <c r="A990" i="7" s="1"/>
  <c r="B989" i="7"/>
  <c r="D989" i="7" s="1"/>
  <c r="A990" i="1"/>
  <c r="A972" i="4" s="1"/>
  <c r="B991" i="1"/>
  <c r="AB990" i="1"/>
  <c r="A991" i="1" l="1"/>
  <c r="A973" i="4" s="1"/>
  <c r="B992" i="1"/>
  <c r="AB991" i="1"/>
  <c r="C990" i="7"/>
  <c r="A991" i="7" s="1"/>
  <c r="B990" i="7"/>
  <c r="D990" i="7" s="1"/>
  <c r="B991" i="7" l="1"/>
  <c r="D991" i="7" s="1"/>
  <c r="C991" i="7"/>
  <c r="A992" i="7" s="1"/>
  <c r="A992" i="1"/>
  <c r="A974" i="4" s="1"/>
  <c r="B993" i="1"/>
  <c r="AB992" i="1"/>
  <c r="A993" i="1" l="1"/>
  <c r="A975" i="4" s="1"/>
  <c r="B994" i="1"/>
  <c r="AB993" i="1"/>
  <c r="B992" i="7"/>
  <c r="D992" i="7" s="1"/>
  <c r="C992" i="7"/>
  <c r="A993" i="7" s="1"/>
  <c r="C993" i="7" l="1"/>
  <c r="A994" i="7" s="1"/>
  <c r="B993" i="7"/>
  <c r="D993" i="7" s="1"/>
  <c r="A994" i="1"/>
  <c r="A976" i="4" s="1"/>
  <c r="B995" i="1"/>
  <c r="AB994" i="1"/>
  <c r="A995" i="1" l="1"/>
  <c r="A977" i="4" s="1"/>
  <c r="B996" i="1"/>
  <c r="AB995" i="1"/>
  <c r="C994" i="7"/>
  <c r="A995" i="7" s="1"/>
  <c r="B994" i="7"/>
  <c r="D994" i="7" s="1"/>
  <c r="B995" i="7" l="1"/>
  <c r="D995" i="7" s="1"/>
  <c r="C995" i="7"/>
  <c r="A996" i="7" s="1"/>
  <c r="A996" i="1"/>
  <c r="A978" i="4" s="1"/>
  <c r="B997" i="1"/>
  <c r="AB996" i="1"/>
  <c r="A997" i="1" l="1"/>
  <c r="A979" i="4" s="1"/>
  <c r="B998" i="1"/>
  <c r="AB997" i="1"/>
  <c r="C996" i="7"/>
  <c r="A997" i="7" s="1"/>
  <c r="B996" i="7"/>
  <c r="D996" i="7" s="1"/>
  <c r="B997" i="7" l="1"/>
  <c r="D997" i="7" s="1"/>
  <c r="C997" i="7"/>
  <c r="A998" i="7" s="1"/>
  <c r="A998" i="1"/>
  <c r="A980" i="4" s="1"/>
  <c r="B999" i="1"/>
  <c r="AB998" i="1"/>
  <c r="A999" i="1" l="1"/>
  <c r="A981" i="4" s="1"/>
  <c r="B1000" i="1"/>
  <c r="AB999" i="1"/>
  <c r="B998" i="7"/>
  <c r="D998" i="7" s="1"/>
  <c r="C998" i="7"/>
  <c r="A999" i="7" s="1"/>
  <c r="C999" i="7" l="1"/>
  <c r="A1000" i="7" s="1"/>
  <c r="B999" i="7"/>
  <c r="D999" i="7" s="1"/>
  <c r="A1000" i="1"/>
  <c r="A982" i="4" s="1"/>
  <c r="B1001" i="1"/>
  <c r="AB1000" i="1"/>
  <c r="A1001" i="1" l="1"/>
  <c r="A983" i="4" s="1"/>
  <c r="B1002" i="1"/>
  <c r="AB1001" i="1"/>
  <c r="C1000" i="7"/>
  <c r="A1001" i="7" s="1"/>
  <c r="B1000" i="7"/>
  <c r="D1000" i="7" s="1"/>
  <c r="B1001" i="7" l="1"/>
  <c r="D1001" i="7" s="1"/>
  <c r="C1001" i="7"/>
  <c r="A1002" i="7" s="1"/>
  <c r="A1002" i="1"/>
  <c r="A984" i="4" s="1"/>
  <c r="B1003" i="1"/>
  <c r="AB1002" i="1"/>
  <c r="A1003" i="1" l="1"/>
  <c r="A985" i="4" s="1"/>
  <c r="B1004" i="1"/>
  <c r="AB1003" i="1"/>
  <c r="C1002" i="7"/>
  <c r="A1003" i="7" s="1"/>
  <c r="B1002" i="7"/>
  <c r="D1002" i="7" s="1"/>
  <c r="B1003" i="7" l="1"/>
  <c r="D1003" i="7" s="1"/>
  <c r="C1003" i="7"/>
  <c r="A1004" i="7" s="1"/>
  <c r="A1004" i="1"/>
  <c r="A986" i="4" s="1"/>
  <c r="B1005" i="1"/>
  <c r="AB1004" i="1"/>
  <c r="A1005" i="1" l="1"/>
  <c r="A987" i="4" s="1"/>
  <c r="B1006" i="1"/>
  <c r="AB1005" i="1"/>
  <c r="C1004" i="7"/>
  <c r="A1005" i="7" s="1"/>
  <c r="B1004" i="7"/>
  <c r="D1004" i="7" s="1"/>
  <c r="B1005" i="7" l="1"/>
  <c r="D1005" i="7" s="1"/>
  <c r="C1005" i="7"/>
  <c r="A1006" i="7" s="1"/>
  <c r="A1006" i="1"/>
  <c r="A988" i="4" s="1"/>
  <c r="B1007" i="1"/>
  <c r="AB1006" i="1"/>
  <c r="A1007" i="1" l="1"/>
  <c r="A989" i="4" s="1"/>
  <c r="B1008" i="1"/>
  <c r="AB1007" i="1"/>
  <c r="C1006" i="7"/>
  <c r="A1007" i="7" s="1"/>
  <c r="B1006" i="7"/>
  <c r="D1006" i="7" s="1"/>
  <c r="C1007" i="7" l="1"/>
  <c r="A1008" i="7" s="1"/>
  <c r="B1007" i="7"/>
  <c r="D1007" i="7" s="1"/>
  <c r="A1008" i="1"/>
  <c r="A990" i="4" s="1"/>
  <c r="B1009" i="1"/>
  <c r="AB1008" i="1"/>
  <c r="A1009" i="1" l="1"/>
  <c r="A991" i="4" s="1"/>
  <c r="B1010" i="1"/>
  <c r="AB1009" i="1"/>
  <c r="C1008" i="7"/>
  <c r="A1009" i="7" s="1"/>
  <c r="B1008" i="7"/>
  <c r="D1008" i="7" s="1"/>
  <c r="B1009" i="7" l="1"/>
  <c r="D1009" i="7" s="1"/>
  <c r="C1009" i="7"/>
  <c r="A1010" i="7" s="1"/>
  <c r="A1010" i="1"/>
  <c r="A992" i="4" s="1"/>
  <c r="B1011" i="1"/>
  <c r="AB1010" i="1"/>
  <c r="A1011" i="1" l="1"/>
  <c r="A993" i="4" s="1"/>
  <c r="B1012" i="1"/>
  <c r="AB1011" i="1"/>
  <c r="B1010" i="7"/>
  <c r="D1010" i="7" s="1"/>
  <c r="C1010" i="7"/>
  <c r="A1011" i="7" s="1"/>
  <c r="B1011" i="7" l="1"/>
  <c r="D1011" i="7" s="1"/>
  <c r="C1011" i="7"/>
  <c r="A1012" i="7" s="1"/>
  <c r="A1012" i="1"/>
  <c r="A994" i="4" s="1"/>
  <c r="B1013" i="1"/>
  <c r="AB1012" i="1"/>
  <c r="A1013" i="1" l="1"/>
  <c r="A995" i="4" s="1"/>
  <c r="B1014" i="1"/>
  <c r="AB1013" i="1"/>
  <c r="B1012" i="7"/>
  <c r="D1012" i="7" s="1"/>
  <c r="C1012" i="7"/>
  <c r="A1013" i="7" s="1"/>
  <c r="C1013" i="7" l="1"/>
  <c r="A1014" i="7" s="1"/>
  <c r="B1013" i="7"/>
  <c r="D1013" i="7" s="1"/>
  <c r="A1014" i="1"/>
  <c r="A996" i="4" s="1"/>
  <c r="B1015" i="1"/>
  <c r="AB1014" i="1"/>
  <c r="A1015" i="1" l="1"/>
  <c r="A997" i="4" s="1"/>
  <c r="B1016" i="1"/>
  <c r="AB1015" i="1"/>
  <c r="B1014" i="7"/>
  <c r="D1014" i="7" s="1"/>
  <c r="C1014" i="7"/>
  <c r="A1015" i="7" s="1"/>
  <c r="C1015" i="7" l="1"/>
  <c r="A1016" i="7" s="1"/>
  <c r="B1015" i="7"/>
  <c r="D1015" i="7" s="1"/>
  <c r="A1016" i="1"/>
  <c r="A998" i="4" s="1"/>
  <c r="B1017" i="1"/>
  <c r="AB1016" i="1"/>
  <c r="A1017" i="1" l="1"/>
  <c r="A999" i="4" s="1"/>
  <c r="B1018" i="1"/>
  <c r="AB1017" i="1"/>
  <c r="C1016" i="7"/>
  <c r="A1017" i="7" s="1"/>
  <c r="B1016" i="7"/>
  <c r="D1016" i="7" s="1"/>
  <c r="C1017" i="7" l="1"/>
  <c r="A1018" i="7" s="1"/>
  <c r="B1017" i="7"/>
  <c r="D1017" i="7" s="1"/>
  <c r="A1018" i="1"/>
  <c r="A1000" i="4" s="1"/>
  <c r="B1019" i="1"/>
  <c r="AB1018" i="1"/>
  <c r="A1019" i="1" l="1"/>
  <c r="A1001" i="4" s="1"/>
  <c r="B1020" i="1"/>
  <c r="AB1019" i="1"/>
  <c r="C1018" i="7"/>
  <c r="A1019" i="7" s="1"/>
  <c r="B1018" i="7"/>
  <c r="D1018" i="7" s="1"/>
  <c r="B1019" i="7" l="1"/>
  <c r="D1019" i="7" s="1"/>
  <c r="C1019" i="7"/>
  <c r="A1020" i="7" s="1"/>
  <c r="A1020" i="1"/>
  <c r="A1002" i="4" s="1"/>
  <c r="B1021" i="1"/>
  <c r="AB1020" i="1"/>
  <c r="A1021" i="1" l="1"/>
  <c r="A1003" i="4" s="1"/>
  <c r="B1022" i="1"/>
  <c r="AB1021" i="1"/>
  <c r="B1020" i="7"/>
  <c r="D1020" i="7" s="1"/>
  <c r="C1020" i="7"/>
  <c r="A1021" i="7" s="1"/>
  <c r="B1021" i="7" l="1"/>
  <c r="D1021" i="7" s="1"/>
  <c r="C1021" i="7"/>
  <c r="A1022" i="7" s="1"/>
  <c r="A1022" i="1"/>
  <c r="A1004" i="4" s="1"/>
  <c r="B1023" i="1"/>
  <c r="AB1022" i="1"/>
  <c r="A1023" i="1" l="1"/>
  <c r="A1005" i="4" s="1"/>
  <c r="B1024" i="1"/>
  <c r="AB1023" i="1"/>
  <c r="C1022" i="7"/>
  <c r="A1023" i="7" s="1"/>
  <c r="B1022" i="7"/>
  <c r="D1022" i="7" s="1"/>
  <c r="C1023" i="7" l="1"/>
  <c r="A1024" i="7" s="1"/>
  <c r="B1023" i="7"/>
  <c r="D1023" i="7" s="1"/>
  <c r="A1024" i="1"/>
  <c r="A1006" i="4" s="1"/>
  <c r="B1025" i="1"/>
  <c r="AB1024" i="1"/>
  <c r="A1025" i="1" l="1"/>
  <c r="A1007" i="4" s="1"/>
  <c r="B1026" i="1"/>
  <c r="AB1025" i="1"/>
  <c r="C1024" i="7"/>
  <c r="A1025" i="7" s="1"/>
  <c r="B1024" i="7"/>
  <c r="D1024" i="7" s="1"/>
  <c r="C1025" i="7" l="1"/>
  <c r="A1026" i="7" s="1"/>
  <c r="B1025" i="7"/>
  <c r="D1025" i="7" s="1"/>
  <c r="A1026" i="1"/>
  <c r="A1008" i="4" s="1"/>
  <c r="B1027" i="1"/>
  <c r="AB1026" i="1"/>
  <c r="A1027" i="1" l="1"/>
  <c r="A1009" i="4" s="1"/>
  <c r="B1028" i="1"/>
  <c r="AB1027" i="1"/>
  <c r="B1026" i="7"/>
  <c r="D1026" i="7" s="1"/>
  <c r="C1026" i="7"/>
  <c r="A1027" i="7" s="1"/>
  <c r="C1027" i="7" l="1"/>
  <c r="A1028" i="7" s="1"/>
  <c r="B1027" i="7"/>
  <c r="D1027" i="7" s="1"/>
  <c r="A1028" i="1"/>
  <c r="A1010" i="4" s="1"/>
  <c r="B1029" i="1"/>
  <c r="AB1028" i="1"/>
  <c r="A1029" i="1" l="1"/>
  <c r="A1011" i="4" s="1"/>
  <c r="B1030" i="1"/>
  <c r="AB1029" i="1"/>
  <c r="C1028" i="7"/>
  <c r="A1029" i="7" s="1"/>
  <c r="B1028" i="7"/>
  <c r="D1028" i="7" s="1"/>
  <c r="C1029" i="7" l="1"/>
  <c r="A1030" i="7" s="1"/>
  <c r="B1029" i="7"/>
  <c r="D1029" i="7" s="1"/>
  <c r="A1030" i="1"/>
  <c r="A1012" i="4" s="1"/>
  <c r="B1031" i="1"/>
  <c r="AB1030" i="1"/>
  <c r="A1031" i="1" l="1"/>
  <c r="A1013" i="4" s="1"/>
  <c r="B1032" i="1"/>
  <c r="AB1031" i="1"/>
  <c r="B1030" i="7"/>
  <c r="D1030" i="7" s="1"/>
  <c r="C1030" i="7"/>
  <c r="A1031" i="7" s="1"/>
  <c r="B1031" i="7" l="1"/>
  <c r="D1031" i="7" s="1"/>
  <c r="C1031" i="7"/>
  <c r="A1032" i="7" s="1"/>
  <c r="A1032" i="1"/>
  <c r="A1014" i="4" s="1"/>
  <c r="B1033" i="1"/>
  <c r="AB1032" i="1"/>
  <c r="A1033" i="1" l="1"/>
  <c r="A1015" i="4" s="1"/>
  <c r="B1034" i="1"/>
  <c r="AB1033" i="1"/>
  <c r="B1032" i="7"/>
  <c r="D1032" i="7" s="1"/>
  <c r="C1032" i="7"/>
  <c r="A1033" i="7" s="1"/>
  <c r="C1033" i="7" l="1"/>
  <c r="A1034" i="7" s="1"/>
  <c r="B1033" i="7"/>
  <c r="D1033" i="7" s="1"/>
  <c r="A1034" i="1"/>
  <c r="A1016" i="4" s="1"/>
  <c r="B1035" i="1"/>
  <c r="AB1034" i="1"/>
  <c r="A1035" i="1" l="1"/>
  <c r="A1017" i="4" s="1"/>
  <c r="B1036" i="1"/>
  <c r="AB1035" i="1"/>
  <c r="C1034" i="7"/>
  <c r="A1035" i="7" s="1"/>
  <c r="B1034" i="7"/>
  <c r="D1034" i="7" s="1"/>
  <c r="B1035" i="7" l="1"/>
  <c r="D1035" i="7" s="1"/>
  <c r="C1035" i="7"/>
  <c r="A1036" i="7" s="1"/>
  <c r="A1036" i="1"/>
  <c r="A1018" i="4" s="1"/>
  <c r="B1037" i="1"/>
  <c r="AB1036" i="1"/>
  <c r="A1037" i="1" l="1"/>
  <c r="A1019" i="4" s="1"/>
  <c r="B1038" i="1"/>
  <c r="AB1037" i="1"/>
  <c r="C1036" i="7"/>
  <c r="A1037" i="7" s="1"/>
  <c r="B1036" i="7"/>
  <c r="D1036" i="7" s="1"/>
  <c r="B1037" i="7" l="1"/>
  <c r="D1037" i="7" s="1"/>
  <c r="C1037" i="7"/>
  <c r="A1038" i="7" s="1"/>
  <c r="A1038" i="1"/>
  <c r="A1020" i="4" s="1"/>
  <c r="B1039" i="1"/>
  <c r="AB1038" i="1"/>
  <c r="A1039" i="1" l="1"/>
  <c r="A1021" i="4" s="1"/>
  <c r="B1040" i="1"/>
  <c r="AB1039" i="1"/>
  <c r="B1038" i="7"/>
  <c r="D1038" i="7" s="1"/>
  <c r="C1038" i="7"/>
  <c r="A1039" i="7" s="1"/>
  <c r="B1039" i="7" l="1"/>
  <c r="D1039" i="7" s="1"/>
  <c r="C1039" i="7"/>
  <c r="A1040" i="7" s="1"/>
  <c r="A1040" i="1"/>
  <c r="A1022" i="4" s="1"/>
  <c r="B1041" i="1"/>
  <c r="AB1040" i="1"/>
  <c r="A1041" i="1" l="1"/>
  <c r="A1023" i="4" s="1"/>
  <c r="B1042" i="1"/>
  <c r="AB1041" i="1"/>
  <c r="B1040" i="7"/>
  <c r="D1040" i="7" s="1"/>
  <c r="C1040" i="7"/>
  <c r="A1041" i="7" s="1"/>
  <c r="B1041" i="7" l="1"/>
  <c r="D1041" i="7" s="1"/>
  <c r="C1041" i="7"/>
  <c r="A1042" i="7" s="1"/>
  <c r="A1042" i="1"/>
  <c r="A1024" i="4" s="1"/>
  <c r="B1043" i="1"/>
  <c r="AB1042" i="1"/>
  <c r="A1043" i="1" l="1"/>
  <c r="A1025" i="4" s="1"/>
  <c r="B1044" i="1"/>
  <c r="AB1043" i="1"/>
  <c r="B1042" i="7"/>
  <c r="D1042" i="7" s="1"/>
  <c r="C1042" i="7"/>
  <c r="A1043" i="7" s="1"/>
  <c r="B1043" i="7" l="1"/>
  <c r="D1043" i="7" s="1"/>
  <c r="C1043" i="7"/>
  <c r="A1044" i="7" s="1"/>
  <c r="A1044" i="1"/>
  <c r="A1026" i="4" s="1"/>
  <c r="B1045" i="1"/>
  <c r="AB1044" i="1"/>
  <c r="A1045" i="1" l="1"/>
  <c r="A1027" i="4" s="1"/>
  <c r="B1046" i="1"/>
  <c r="AB1045" i="1"/>
  <c r="B1044" i="7"/>
  <c r="D1044" i="7" s="1"/>
  <c r="C1044" i="7"/>
  <c r="A1045" i="7" s="1"/>
  <c r="C1045" i="7" l="1"/>
  <c r="A1046" i="7" s="1"/>
  <c r="B1045" i="7"/>
  <c r="D1045" i="7" s="1"/>
  <c r="A1046" i="1"/>
  <c r="A1028" i="4" s="1"/>
  <c r="B1047" i="1"/>
  <c r="AB1046" i="1"/>
  <c r="A1047" i="1" l="1"/>
  <c r="A1029" i="4" s="1"/>
  <c r="B1048" i="1"/>
  <c r="AB1047" i="1"/>
  <c r="C1046" i="7"/>
  <c r="A1047" i="7" s="1"/>
  <c r="B1046" i="7"/>
  <c r="D1046" i="7" s="1"/>
  <c r="B1047" i="7" l="1"/>
  <c r="D1047" i="7" s="1"/>
  <c r="C1047" i="7"/>
  <c r="A1048" i="7" s="1"/>
  <c r="A1048" i="1"/>
  <c r="A1030" i="4" s="1"/>
  <c r="B1049" i="1"/>
  <c r="AB1048" i="1"/>
  <c r="A1049" i="1" l="1"/>
  <c r="A1031" i="4" s="1"/>
  <c r="B1050" i="1"/>
  <c r="AB1049" i="1"/>
  <c r="C1048" i="7"/>
  <c r="A1049" i="7" s="1"/>
  <c r="B1048" i="7"/>
  <c r="D1048" i="7" s="1"/>
  <c r="B1049" i="7" l="1"/>
  <c r="D1049" i="7" s="1"/>
  <c r="C1049" i="7"/>
  <c r="A1050" i="7" s="1"/>
  <c r="A1050" i="1"/>
  <c r="A1032" i="4" s="1"/>
  <c r="B1051" i="1"/>
  <c r="AB1050" i="1"/>
  <c r="A1051" i="1" l="1"/>
  <c r="A1033" i="4" s="1"/>
  <c r="B1052" i="1"/>
  <c r="AB1051" i="1"/>
  <c r="B1050" i="7"/>
  <c r="D1050" i="7" s="1"/>
  <c r="C1050" i="7"/>
  <c r="A1051" i="7" s="1"/>
  <c r="B1051" i="7" l="1"/>
  <c r="D1051" i="7" s="1"/>
  <c r="C1051" i="7"/>
  <c r="A1052" i="7" s="1"/>
  <c r="A1052" i="1"/>
  <c r="A1034" i="4" s="1"/>
  <c r="B1053" i="1"/>
  <c r="AB1052" i="1"/>
  <c r="A1053" i="1" l="1"/>
  <c r="A1035" i="4" s="1"/>
  <c r="B1054" i="1"/>
  <c r="AB1053" i="1"/>
  <c r="B1052" i="7"/>
  <c r="D1052" i="7" s="1"/>
  <c r="C1052" i="7"/>
  <c r="A1053" i="7" s="1"/>
  <c r="B1053" i="7" l="1"/>
  <c r="D1053" i="7" s="1"/>
  <c r="C1053" i="7"/>
  <c r="A1054" i="7" s="1"/>
  <c r="A1054" i="1"/>
  <c r="A1036" i="4" s="1"/>
  <c r="B1055" i="1"/>
  <c r="AB1054" i="1"/>
  <c r="A1055" i="1" l="1"/>
  <c r="A1037" i="4" s="1"/>
  <c r="B1056" i="1"/>
  <c r="AB1055" i="1"/>
  <c r="B1054" i="7"/>
  <c r="D1054" i="7" s="1"/>
  <c r="C1054" i="7"/>
  <c r="A1055" i="7" s="1"/>
  <c r="C1055" i="7" l="1"/>
  <c r="A1056" i="7" s="1"/>
  <c r="B1055" i="7"/>
  <c r="D1055" i="7" s="1"/>
  <c r="A1056" i="1"/>
  <c r="A1038" i="4" s="1"/>
  <c r="B1057" i="1"/>
  <c r="AB1056" i="1"/>
  <c r="A1057" i="1" l="1"/>
  <c r="A1039" i="4" s="1"/>
  <c r="B1058" i="1"/>
  <c r="AB1057" i="1"/>
  <c r="B1056" i="7"/>
  <c r="D1056" i="7" s="1"/>
  <c r="C1056" i="7"/>
  <c r="A1057" i="7" s="1"/>
  <c r="B1057" i="7" l="1"/>
  <c r="D1057" i="7" s="1"/>
  <c r="C1057" i="7"/>
  <c r="A1058" i="7" s="1"/>
  <c r="A1058" i="1"/>
  <c r="A1040" i="4" s="1"/>
  <c r="B1059" i="1"/>
  <c r="AB1058" i="1"/>
  <c r="A1059" i="1" l="1"/>
  <c r="A1041" i="4" s="1"/>
  <c r="B1060" i="1"/>
  <c r="AB1059" i="1"/>
  <c r="B1058" i="7"/>
  <c r="D1058" i="7" s="1"/>
  <c r="C1058" i="7"/>
  <c r="A1059" i="7" s="1"/>
  <c r="C1059" i="7" l="1"/>
  <c r="A1060" i="7" s="1"/>
  <c r="B1059" i="7"/>
  <c r="D1059" i="7" s="1"/>
  <c r="A1060" i="1"/>
  <c r="A1042" i="4" s="1"/>
  <c r="B1061" i="1"/>
  <c r="AB1060" i="1"/>
  <c r="A1061" i="1" l="1"/>
  <c r="A1043" i="4" s="1"/>
  <c r="B1062" i="1"/>
  <c r="AB1061" i="1"/>
  <c r="B1060" i="7"/>
  <c r="D1060" i="7" s="1"/>
  <c r="C1060" i="7"/>
  <c r="A1061" i="7" s="1"/>
  <c r="B1061" i="7" l="1"/>
  <c r="D1061" i="7" s="1"/>
  <c r="C1061" i="7"/>
  <c r="A1062" i="7" s="1"/>
  <c r="A1062" i="1"/>
  <c r="A1044" i="4" s="1"/>
  <c r="B1063" i="1"/>
  <c r="AB1062" i="1"/>
  <c r="A1063" i="1" l="1"/>
  <c r="A1045" i="4" s="1"/>
  <c r="B1064" i="1"/>
  <c r="AB1063" i="1"/>
  <c r="C1062" i="7"/>
  <c r="A1063" i="7" s="1"/>
  <c r="B1062" i="7"/>
  <c r="D1062" i="7" s="1"/>
  <c r="B1063" i="7" l="1"/>
  <c r="D1063" i="7" s="1"/>
  <c r="C1063" i="7"/>
  <c r="A1064" i="7" s="1"/>
  <c r="A1064" i="1"/>
  <c r="A1046" i="4" s="1"/>
  <c r="B1065" i="1"/>
  <c r="AB1064" i="1"/>
  <c r="A1065" i="1" l="1"/>
  <c r="A1047" i="4" s="1"/>
  <c r="B1066" i="1"/>
  <c r="AB1065" i="1"/>
  <c r="B1064" i="7"/>
  <c r="D1064" i="7" s="1"/>
  <c r="C1064" i="7"/>
  <c r="A1065" i="7" s="1"/>
  <c r="B1065" i="7" l="1"/>
  <c r="D1065" i="7" s="1"/>
  <c r="C1065" i="7"/>
  <c r="A1066" i="7" s="1"/>
  <c r="A1066" i="1"/>
  <c r="A1048" i="4" s="1"/>
  <c r="B1067" i="1"/>
  <c r="AB1066" i="1"/>
  <c r="A1067" i="1" l="1"/>
  <c r="A1049" i="4" s="1"/>
  <c r="B1068" i="1"/>
  <c r="AB1067" i="1"/>
  <c r="C1066" i="7"/>
  <c r="A1067" i="7" s="1"/>
  <c r="B1066" i="7"/>
  <c r="D1066" i="7" s="1"/>
  <c r="B1067" i="7" l="1"/>
  <c r="D1067" i="7" s="1"/>
  <c r="C1067" i="7"/>
  <c r="A1068" i="7" s="1"/>
  <c r="A1068" i="1"/>
  <c r="A1050" i="4" s="1"/>
  <c r="B1069" i="1"/>
  <c r="AB1068" i="1"/>
  <c r="A1069" i="1" l="1"/>
  <c r="A1051" i="4" s="1"/>
  <c r="B1070" i="1"/>
  <c r="AB1069" i="1"/>
  <c r="C1068" i="7"/>
  <c r="A1069" i="7" s="1"/>
  <c r="B1068" i="7"/>
  <c r="D1068" i="7" s="1"/>
  <c r="B1069" i="7" l="1"/>
  <c r="D1069" i="7" s="1"/>
  <c r="C1069" i="7"/>
  <c r="A1070" i="7" s="1"/>
  <c r="A1070" i="1"/>
  <c r="A1052" i="4" s="1"/>
  <c r="B1071" i="1"/>
  <c r="AB1070" i="1"/>
  <c r="A1071" i="1" l="1"/>
  <c r="A1053" i="4" s="1"/>
  <c r="B1072" i="1"/>
  <c r="AB1071" i="1"/>
  <c r="C1070" i="7"/>
  <c r="A1071" i="7" s="1"/>
  <c r="B1070" i="7"/>
  <c r="D1070" i="7" s="1"/>
  <c r="C1071" i="7" l="1"/>
  <c r="A1072" i="7" s="1"/>
  <c r="B1071" i="7"/>
  <c r="D1071" i="7" s="1"/>
  <c r="A1072" i="1"/>
  <c r="A1054" i="4" s="1"/>
  <c r="B1073" i="1"/>
  <c r="AB1072" i="1"/>
  <c r="A1073" i="1" l="1"/>
  <c r="A1055" i="4" s="1"/>
  <c r="B1074" i="1"/>
  <c r="AB1073" i="1"/>
  <c r="B1072" i="7"/>
  <c r="D1072" i="7" s="1"/>
  <c r="C1072" i="7"/>
  <c r="A1073" i="7" s="1"/>
  <c r="B1073" i="7" l="1"/>
  <c r="D1073" i="7" s="1"/>
  <c r="C1073" i="7"/>
  <c r="A1074" i="7" s="1"/>
  <c r="A1074" i="1"/>
  <c r="A1056" i="4" s="1"/>
  <c r="B1075" i="1"/>
  <c r="AB1074" i="1"/>
  <c r="A1075" i="1" l="1"/>
  <c r="A1057" i="4" s="1"/>
  <c r="B1076" i="1"/>
  <c r="AB1075" i="1"/>
  <c r="B1074" i="7"/>
  <c r="D1074" i="7" s="1"/>
  <c r="C1074" i="7"/>
  <c r="A1075" i="7" s="1"/>
  <c r="B1075" i="7" l="1"/>
  <c r="D1075" i="7" s="1"/>
  <c r="C1075" i="7"/>
  <c r="A1076" i="7" s="1"/>
  <c r="A1076" i="1"/>
  <c r="A1058" i="4" s="1"/>
  <c r="B1077" i="1"/>
  <c r="AB1076" i="1"/>
  <c r="A1077" i="1" l="1"/>
  <c r="A1059" i="4" s="1"/>
  <c r="B1078" i="1"/>
  <c r="AB1077" i="1"/>
  <c r="B1076" i="7"/>
  <c r="D1076" i="7" s="1"/>
  <c r="C1076" i="7"/>
  <c r="A1077" i="7" s="1"/>
  <c r="B1077" i="7" l="1"/>
  <c r="D1077" i="7" s="1"/>
  <c r="C1077" i="7"/>
  <c r="A1078" i="7" s="1"/>
  <c r="A1078" i="1"/>
  <c r="A1060" i="4" s="1"/>
  <c r="B1079" i="1"/>
  <c r="AB1078" i="1"/>
  <c r="A1079" i="1" l="1"/>
  <c r="A1061" i="4" s="1"/>
  <c r="B1080" i="1"/>
  <c r="AB1079" i="1"/>
  <c r="B1078" i="7"/>
  <c r="D1078" i="7" s="1"/>
  <c r="C1078" i="7"/>
  <c r="A1079" i="7" s="1"/>
  <c r="B1079" i="7" l="1"/>
  <c r="D1079" i="7" s="1"/>
  <c r="C1079" i="7"/>
  <c r="A1080" i="7" s="1"/>
  <c r="A1080" i="1"/>
  <c r="A1062" i="4" s="1"/>
  <c r="B1081" i="1"/>
  <c r="AB1080" i="1"/>
  <c r="A1081" i="1" l="1"/>
  <c r="A1063" i="4" s="1"/>
  <c r="B1082" i="1"/>
  <c r="AB1081" i="1"/>
  <c r="C1080" i="7"/>
  <c r="A1081" i="7" s="1"/>
  <c r="B1080" i="7"/>
  <c r="D1080" i="7" s="1"/>
  <c r="B1081" i="7" l="1"/>
  <c r="D1081" i="7" s="1"/>
  <c r="C1081" i="7"/>
  <c r="A1082" i="7" s="1"/>
  <c r="A1082" i="1"/>
  <c r="A1064" i="4" s="1"/>
  <c r="B1083" i="1"/>
  <c r="AB1082" i="1"/>
  <c r="A1083" i="1" l="1"/>
  <c r="A1065" i="4" s="1"/>
  <c r="B1084" i="1"/>
  <c r="AB1083" i="1"/>
  <c r="B1082" i="7"/>
  <c r="D1082" i="7" s="1"/>
  <c r="C1082" i="7"/>
  <c r="A1083" i="7" s="1"/>
  <c r="B1083" i="7" l="1"/>
  <c r="D1083" i="7" s="1"/>
  <c r="C1083" i="7"/>
  <c r="A1084" i="7" s="1"/>
  <c r="A1084" i="1"/>
  <c r="A1066" i="4" s="1"/>
  <c r="B1085" i="1"/>
  <c r="AB1084" i="1"/>
  <c r="A1085" i="1" l="1"/>
  <c r="A1067" i="4" s="1"/>
  <c r="B1086" i="1"/>
  <c r="AB1085" i="1"/>
  <c r="B1084" i="7"/>
  <c r="D1084" i="7" s="1"/>
  <c r="C1084" i="7"/>
  <c r="A1085" i="7" s="1"/>
  <c r="C1085" i="7" l="1"/>
  <c r="A1086" i="7" s="1"/>
  <c r="B1085" i="7"/>
  <c r="D1085" i="7" s="1"/>
  <c r="A1086" i="1"/>
  <c r="A1068" i="4" s="1"/>
  <c r="B1087" i="1"/>
  <c r="AB1086" i="1"/>
  <c r="A1087" i="1" l="1"/>
  <c r="A1069" i="4" s="1"/>
  <c r="B1088" i="1"/>
  <c r="AB1087" i="1"/>
  <c r="B1086" i="7"/>
  <c r="D1086" i="7" s="1"/>
  <c r="C1086" i="7"/>
  <c r="A1087" i="7" s="1"/>
  <c r="C1087" i="7" l="1"/>
  <c r="A1088" i="7" s="1"/>
  <c r="B1087" i="7"/>
  <c r="D1087" i="7" s="1"/>
  <c r="A1088" i="1"/>
  <c r="A1070" i="4" s="1"/>
  <c r="B1089" i="1"/>
  <c r="AB1088" i="1"/>
  <c r="A1089" i="1" l="1"/>
  <c r="A1071" i="4" s="1"/>
  <c r="B1090" i="1"/>
  <c r="AB1089" i="1"/>
  <c r="C1088" i="7"/>
  <c r="A1089" i="7" s="1"/>
  <c r="B1088" i="7"/>
  <c r="D1088" i="7" s="1"/>
  <c r="C1089" i="7" l="1"/>
  <c r="A1090" i="7" s="1"/>
  <c r="B1089" i="7"/>
  <c r="D1089" i="7" s="1"/>
  <c r="A1090" i="1"/>
  <c r="A1072" i="4" s="1"/>
  <c r="B1091" i="1"/>
  <c r="AB1090" i="1"/>
  <c r="A1091" i="1" l="1"/>
  <c r="A1073" i="4" s="1"/>
  <c r="B1092" i="1"/>
  <c r="AB1091" i="1"/>
  <c r="C1090" i="7"/>
  <c r="A1091" i="7" s="1"/>
  <c r="B1090" i="7"/>
  <c r="D1090" i="7" s="1"/>
  <c r="C1091" i="7" l="1"/>
  <c r="A1092" i="7" s="1"/>
  <c r="B1091" i="7"/>
  <c r="D1091" i="7" s="1"/>
  <c r="A1092" i="1"/>
  <c r="A1074" i="4" s="1"/>
  <c r="B1093" i="1"/>
  <c r="AB1092" i="1"/>
  <c r="A1093" i="1" l="1"/>
  <c r="A1075" i="4" s="1"/>
  <c r="B1094" i="1"/>
  <c r="AB1093" i="1"/>
  <c r="C1092" i="7"/>
  <c r="A1093" i="7" s="1"/>
  <c r="B1092" i="7"/>
  <c r="D1092" i="7" s="1"/>
  <c r="C1093" i="7" l="1"/>
  <c r="A1094" i="7" s="1"/>
  <c r="B1093" i="7"/>
  <c r="D1093" i="7" s="1"/>
  <c r="A1094" i="1"/>
  <c r="A1076" i="4" s="1"/>
  <c r="B1095" i="1"/>
  <c r="AB1094" i="1"/>
  <c r="A1095" i="1" l="1"/>
  <c r="A1077" i="4" s="1"/>
  <c r="B1096" i="1"/>
  <c r="AB1095" i="1"/>
  <c r="B1094" i="7"/>
  <c r="D1094" i="7" s="1"/>
  <c r="C1094" i="7"/>
  <c r="A1095" i="7" s="1"/>
  <c r="B1095" i="7" l="1"/>
  <c r="D1095" i="7" s="1"/>
  <c r="C1095" i="7"/>
  <c r="A1096" i="7" s="1"/>
  <c r="A1096" i="1"/>
  <c r="A1078" i="4" s="1"/>
  <c r="B1097" i="1"/>
  <c r="AB1096" i="1"/>
  <c r="A1097" i="1" l="1"/>
  <c r="A1079" i="4" s="1"/>
  <c r="B1098" i="1"/>
  <c r="AB1097" i="1"/>
  <c r="B1096" i="7"/>
  <c r="D1096" i="7" s="1"/>
  <c r="C1096" i="7"/>
  <c r="A1097" i="7" s="1"/>
  <c r="B1097" i="7" l="1"/>
  <c r="D1097" i="7" s="1"/>
  <c r="C1097" i="7"/>
  <c r="A1098" i="7" s="1"/>
  <c r="A1098" i="1"/>
  <c r="A1080" i="4" s="1"/>
  <c r="B1099" i="1"/>
  <c r="AB1098" i="1"/>
  <c r="A1099" i="1" l="1"/>
  <c r="A1081" i="4" s="1"/>
  <c r="B1100" i="1"/>
  <c r="AB1099" i="1"/>
  <c r="B1098" i="7"/>
  <c r="D1098" i="7" s="1"/>
  <c r="C1098" i="7"/>
  <c r="A1099" i="7" s="1"/>
  <c r="B1099" i="7" l="1"/>
  <c r="D1099" i="7" s="1"/>
  <c r="C1099" i="7"/>
  <c r="A1100" i="7" s="1"/>
  <c r="A1100" i="1"/>
  <c r="A1082" i="4" s="1"/>
  <c r="B1101" i="1"/>
  <c r="AB1100" i="1"/>
  <c r="A1101" i="1" l="1"/>
  <c r="A1083" i="4" s="1"/>
  <c r="B1102" i="1"/>
  <c r="AB1101" i="1"/>
  <c r="B1100" i="7"/>
  <c r="D1100" i="7" s="1"/>
  <c r="C1100" i="7"/>
  <c r="A1101" i="7" s="1"/>
  <c r="B1101" i="7" l="1"/>
  <c r="D1101" i="7" s="1"/>
  <c r="C1101" i="7"/>
  <c r="A1102" i="7" s="1"/>
  <c r="A1102" i="1"/>
  <c r="A1084" i="4" s="1"/>
  <c r="B1103" i="1"/>
  <c r="AB1102" i="1"/>
  <c r="A1103" i="1" l="1"/>
  <c r="A1085" i="4" s="1"/>
  <c r="B1104" i="1"/>
  <c r="AB1103" i="1"/>
  <c r="C1102" i="7"/>
  <c r="A1103" i="7" s="1"/>
  <c r="B1102" i="7"/>
  <c r="D1102" i="7" s="1"/>
  <c r="B1103" i="7" l="1"/>
  <c r="D1103" i="7" s="1"/>
  <c r="C1103" i="7"/>
  <c r="A1104" i="7" s="1"/>
  <c r="A1104" i="1"/>
  <c r="A1086" i="4" s="1"/>
  <c r="B1105" i="1"/>
  <c r="AB1104" i="1"/>
  <c r="A1105" i="1" l="1"/>
  <c r="A1087" i="4" s="1"/>
  <c r="B1106" i="1"/>
  <c r="AB1105" i="1"/>
  <c r="B1104" i="7"/>
  <c r="D1104" i="7" s="1"/>
  <c r="C1104" i="7"/>
  <c r="A1105" i="7" s="1"/>
  <c r="B1105" i="7" l="1"/>
  <c r="D1105" i="7" s="1"/>
  <c r="C1105" i="7"/>
  <c r="A1106" i="7" s="1"/>
  <c r="A1106" i="1"/>
  <c r="A1088" i="4" s="1"/>
  <c r="B1107" i="1"/>
  <c r="AB1106" i="1"/>
  <c r="A1107" i="1" l="1"/>
  <c r="A1089" i="4" s="1"/>
  <c r="B1108" i="1"/>
  <c r="AB1107" i="1"/>
  <c r="B1106" i="7"/>
  <c r="D1106" i="7" s="1"/>
  <c r="C1106" i="7"/>
  <c r="A1107" i="7" s="1"/>
  <c r="B1107" i="7" l="1"/>
  <c r="D1107" i="7" s="1"/>
  <c r="C1107" i="7"/>
  <c r="A1108" i="7" s="1"/>
  <c r="A1108" i="1"/>
  <c r="A1090" i="4" s="1"/>
  <c r="B1109" i="1"/>
  <c r="AB1108" i="1"/>
  <c r="A1109" i="1" l="1"/>
  <c r="A1091" i="4" s="1"/>
  <c r="B1110" i="1"/>
  <c r="AB1109" i="1"/>
  <c r="B1108" i="7"/>
  <c r="D1108" i="7" s="1"/>
  <c r="C1108" i="7"/>
  <c r="A1109" i="7" s="1"/>
  <c r="C1109" i="7" l="1"/>
  <c r="A1110" i="7" s="1"/>
  <c r="B1109" i="7"/>
  <c r="D1109" i="7" s="1"/>
  <c r="A1110" i="1"/>
  <c r="A1092" i="4" s="1"/>
  <c r="B1111" i="1"/>
  <c r="AB1110" i="1"/>
  <c r="A1111" i="1" l="1"/>
  <c r="A1093" i="4" s="1"/>
  <c r="B1112" i="1"/>
  <c r="AB1111" i="1"/>
  <c r="C1110" i="7"/>
  <c r="A1111" i="7" s="1"/>
  <c r="B1110" i="7"/>
  <c r="D1110" i="7" s="1"/>
  <c r="B1111" i="7" l="1"/>
  <c r="D1111" i="7" s="1"/>
  <c r="C1111" i="7"/>
  <c r="A1112" i="7" s="1"/>
  <c r="A1112" i="1"/>
  <c r="A1094" i="4" s="1"/>
  <c r="B1113" i="1"/>
  <c r="AB1112" i="1"/>
  <c r="A1113" i="1" l="1"/>
  <c r="A1095" i="4" s="1"/>
  <c r="B1114" i="1"/>
  <c r="AB1113" i="1"/>
  <c r="C1112" i="7"/>
  <c r="A1113" i="7" s="1"/>
  <c r="B1112" i="7"/>
  <c r="D1112" i="7" s="1"/>
  <c r="B1113" i="7" l="1"/>
  <c r="D1113" i="7" s="1"/>
  <c r="C1113" i="7"/>
  <c r="A1114" i="7" s="1"/>
  <c r="A1114" i="1"/>
  <c r="A1096" i="4" s="1"/>
  <c r="B1115" i="1"/>
  <c r="AB1114" i="1"/>
  <c r="A1115" i="1" l="1"/>
  <c r="A1097" i="4" s="1"/>
  <c r="B1116" i="1"/>
  <c r="AB1115" i="1"/>
  <c r="B1114" i="7"/>
  <c r="D1114" i="7" s="1"/>
  <c r="C1114" i="7"/>
  <c r="A1115" i="7" s="1"/>
  <c r="B1115" i="7" l="1"/>
  <c r="D1115" i="7" s="1"/>
  <c r="C1115" i="7"/>
  <c r="A1116" i="7" s="1"/>
  <c r="A1116" i="1"/>
  <c r="A1098" i="4" s="1"/>
  <c r="B1117" i="1"/>
  <c r="AB1116" i="1"/>
  <c r="A1117" i="1" l="1"/>
  <c r="A1099" i="4" s="1"/>
  <c r="B1118" i="1"/>
  <c r="AB1117" i="1"/>
  <c r="C1116" i="7"/>
  <c r="A1117" i="7" s="1"/>
  <c r="B1116" i="7"/>
  <c r="D1116" i="7" s="1"/>
  <c r="B1117" i="7" l="1"/>
  <c r="D1117" i="7" s="1"/>
  <c r="C1117" i="7"/>
  <c r="A1118" i="7" s="1"/>
  <c r="A1118" i="1"/>
  <c r="A1100" i="4" s="1"/>
  <c r="B1119" i="1"/>
  <c r="AB1118" i="1"/>
  <c r="A1119" i="1" l="1"/>
  <c r="A1101" i="4" s="1"/>
  <c r="B1120" i="1"/>
  <c r="AB1119" i="1"/>
  <c r="C1118" i="7"/>
  <c r="A1119" i="7" s="1"/>
  <c r="B1118" i="7"/>
  <c r="D1118" i="7" s="1"/>
  <c r="B1119" i="7" l="1"/>
  <c r="D1119" i="7" s="1"/>
  <c r="C1119" i="7"/>
  <c r="A1120" i="7" s="1"/>
  <c r="A1120" i="1"/>
  <c r="A1102" i="4" s="1"/>
  <c r="B1121" i="1"/>
  <c r="AB1120" i="1"/>
  <c r="A1121" i="1" l="1"/>
  <c r="A1103" i="4" s="1"/>
  <c r="B1122" i="1"/>
  <c r="AB1121" i="1"/>
  <c r="B1120" i="7"/>
  <c r="D1120" i="7" s="1"/>
  <c r="C1120" i="7"/>
  <c r="A1121" i="7" s="1"/>
  <c r="C1121" i="7" l="1"/>
  <c r="A1122" i="7" s="1"/>
  <c r="B1121" i="7"/>
  <c r="D1121" i="7" s="1"/>
  <c r="A1122" i="1"/>
  <c r="A1104" i="4" s="1"/>
  <c r="B1123" i="1"/>
  <c r="AB1122" i="1"/>
  <c r="A1123" i="1" l="1"/>
  <c r="A1105" i="4" s="1"/>
  <c r="B1124" i="1"/>
  <c r="AB1123" i="1"/>
  <c r="C1122" i="7"/>
  <c r="A1123" i="7" s="1"/>
  <c r="B1122" i="7"/>
  <c r="D1122" i="7" s="1"/>
  <c r="C1123" i="7" l="1"/>
  <c r="A1124" i="7" s="1"/>
  <c r="B1123" i="7"/>
  <c r="D1123" i="7" s="1"/>
  <c r="A1124" i="1"/>
  <c r="A1106" i="4" s="1"/>
  <c r="B1125" i="1"/>
  <c r="AB1124" i="1"/>
  <c r="A1125" i="1" l="1"/>
  <c r="A1107" i="4" s="1"/>
  <c r="B1126" i="1"/>
  <c r="AB1125" i="1"/>
  <c r="C1124" i="7"/>
  <c r="A1125" i="7" s="1"/>
  <c r="B1124" i="7"/>
  <c r="D1124" i="7" s="1"/>
  <c r="C1125" i="7" l="1"/>
  <c r="A1126" i="7" s="1"/>
  <c r="B1125" i="7"/>
  <c r="D1125" i="7" s="1"/>
  <c r="A1126" i="1"/>
  <c r="A1108" i="4" s="1"/>
  <c r="B1127" i="1"/>
  <c r="AB1126" i="1"/>
  <c r="A1127" i="1" l="1"/>
  <c r="A1109" i="4" s="1"/>
  <c r="B1128" i="1"/>
  <c r="AB1127" i="1"/>
  <c r="B1126" i="7"/>
  <c r="D1126" i="7" s="1"/>
  <c r="C1126" i="7"/>
  <c r="A1127" i="7" s="1"/>
  <c r="C1127" i="7" l="1"/>
  <c r="A1128" i="7" s="1"/>
  <c r="B1127" i="7"/>
  <c r="D1127" i="7" s="1"/>
  <c r="A1128" i="1"/>
  <c r="A1110" i="4" s="1"/>
  <c r="B1129" i="1"/>
  <c r="AB1128" i="1"/>
  <c r="A1129" i="1" l="1"/>
  <c r="A1111" i="4" s="1"/>
  <c r="B1130" i="1"/>
  <c r="AB1129" i="1"/>
  <c r="C1128" i="7"/>
  <c r="A1129" i="7" s="1"/>
  <c r="B1128" i="7"/>
  <c r="D1128" i="7" s="1"/>
  <c r="B1129" i="7" l="1"/>
  <c r="D1129" i="7" s="1"/>
  <c r="C1129" i="7"/>
  <c r="A1130" i="7" s="1"/>
  <c r="A1130" i="1"/>
  <c r="A1112" i="4" s="1"/>
  <c r="B1131" i="1"/>
  <c r="AB1130" i="1"/>
  <c r="A1131" i="1" l="1"/>
  <c r="A1113" i="4" s="1"/>
  <c r="B1132" i="1"/>
  <c r="AB1131" i="1"/>
  <c r="B1130" i="7"/>
  <c r="D1130" i="7" s="1"/>
  <c r="C1130" i="7"/>
  <c r="A1131" i="7" s="1"/>
  <c r="B1131" i="7" l="1"/>
  <c r="D1131" i="7" s="1"/>
  <c r="C1131" i="7"/>
  <c r="A1132" i="7" s="1"/>
  <c r="A1132" i="1"/>
  <c r="A1114" i="4" s="1"/>
  <c r="B1133" i="1"/>
  <c r="AB1132" i="1"/>
  <c r="A1133" i="1" l="1"/>
  <c r="A1115" i="4" s="1"/>
  <c r="B1134" i="1"/>
  <c r="AB1133" i="1"/>
  <c r="C1132" i="7"/>
  <c r="A1133" i="7" s="1"/>
  <c r="B1132" i="7"/>
  <c r="D1132" i="7" s="1"/>
  <c r="B1133" i="7" l="1"/>
  <c r="D1133" i="7" s="1"/>
  <c r="C1133" i="7"/>
  <c r="A1134" i="7" s="1"/>
  <c r="A1134" i="1"/>
  <c r="A1116" i="4" s="1"/>
  <c r="B1135" i="1"/>
  <c r="AB1134" i="1"/>
  <c r="A1135" i="1" l="1"/>
  <c r="A1117" i="4" s="1"/>
  <c r="B1136" i="1"/>
  <c r="AB1135" i="1"/>
  <c r="C1134" i="7"/>
  <c r="A1135" i="7" s="1"/>
  <c r="B1134" i="7"/>
  <c r="D1134" i="7" s="1"/>
  <c r="C1135" i="7" l="1"/>
  <c r="A1136" i="7" s="1"/>
  <c r="B1135" i="7"/>
  <c r="D1135" i="7" s="1"/>
  <c r="A1136" i="1"/>
  <c r="A1118" i="4" s="1"/>
  <c r="B1137" i="1"/>
  <c r="AB1136" i="1"/>
  <c r="A1137" i="1" l="1"/>
  <c r="A1119" i="4" s="1"/>
  <c r="B1138" i="1"/>
  <c r="AB1137" i="1"/>
  <c r="C1136" i="7"/>
  <c r="A1137" i="7" s="1"/>
  <c r="B1136" i="7"/>
  <c r="D1136" i="7" s="1"/>
  <c r="B1137" i="7" l="1"/>
  <c r="D1137" i="7" s="1"/>
  <c r="C1137" i="7"/>
  <c r="A1138" i="7" s="1"/>
  <c r="A1138" i="1"/>
  <c r="A1120" i="4" s="1"/>
  <c r="B1139" i="1"/>
  <c r="AB1138" i="1"/>
  <c r="A1139" i="1" l="1"/>
  <c r="A1121" i="4" s="1"/>
  <c r="B1140" i="1"/>
  <c r="AB1139" i="1"/>
  <c r="B1138" i="7"/>
  <c r="D1138" i="7" s="1"/>
  <c r="C1138" i="7"/>
  <c r="A1139" i="7" s="1"/>
  <c r="C1139" i="7" l="1"/>
  <c r="A1140" i="7" s="1"/>
  <c r="B1139" i="7"/>
  <c r="D1139" i="7" s="1"/>
  <c r="A1140" i="1"/>
  <c r="A1122" i="4" s="1"/>
  <c r="B1141" i="1"/>
  <c r="AB1140" i="1"/>
  <c r="A1141" i="1" l="1"/>
  <c r="A1123" i="4" s="1"/>
  <c r="B1142" i="1"/>
  <c r="AB1141" i="1"/>
  <c r="B1140" i="7"/>
  <c r="D1140" i="7" s="1"/>
  <c r="C1140" i="7"/>
  <c r="A1141" i="7" s="1"/>
  <c r="C1141" i="7" l="1"/>
  <c r="A1142" i="7" s="1"/>
  <c r="B1141" i="7"/>
  <c r="D1141" i="7" s="1"/>
  <c r="A1142" i="1"/>
  <c r="A1124" i="4" s="1"/>
  <c r="B1143" i="1"/>
  <c r="AB1142" i="1"/>
  <c r="A1143" i="1" l="1"/>
  <c r="A1125" i="4" s="1"/>
  <c r="B1144" i="1"/>
  <c r="AB1143" i="1"/>
  <c r="B1142" i="7"/>
  <c r="D1142" i="7" s="1"/>
  <c r="C1142" i="7"/>
  <c r="A1143" i="7" s="1"/>
  <c r="B1143" i="7" l="1"/>
  <c r="D1143" i="7" s="1"/>
  <c r="C1143" i="7"/>
  <c r="A1144" i="7" s="1"/>
  <c r="A1144" i="1"/>
  <c r="A1126" i="4" s="1"/>
  <c r="B1145" i="1"/>
  <c r="AB1144" i="1"/>
  <c r="A1145" i="1" l="1"/>
  <c r="A1127" i="4" s="1"/>
  <c r="B1146" i="1"/>
  <c r="AB1145" i="1"/>
  <c r="B1144" i="7"/>
  <c r="D1144" i="7" s="1"/>
  <c r="C1144" i="7"/>
  <c r="A1145" i="7" s="1"/>
  <c r="C1145" i="7" l="1"/>
  <c r="A1146" i="7" s="1"/>
  <c r="B1145" i="7"/>
  <c r="D1145" i="7" s="1"/>
  <c r="A1146" i="1"/>
  <c r="A1128" i="4" s="1"/>
  <c r="B1147" i="1"/>
  <c r="AB1146" i="1"/>
  <c r="A1147" i="1" l="1"/>
  <c r="A1129" i="4" s="1"/>
  <c r="B1148" i="1"/>
  <c r="AB1147" i="1"/>
  <c r="C1146" i="7"/>
  <c r="A1147" i="7" s="1"/>
  <c r="B1146" i="7"/>
  <c r="D1146" i="7" s="1"/>
  <c r="C1147" i="7" l="1"/>
  <c r="A1148" i="7" s="1"/>
  <c r="B1147" i="7"/>
  <c r="D1147" i="7" s="1"/>
  <c r="A1148" i="1"/>
  <c r="A1130" i="4" s="1"/>
  <c r="B1149" i="1"/>
  <c r="AB1148" i="1"/>
  <c r="A1149" i="1" l="1"/>
  <c r="A1131" i="4" s="1"/>
  <c r="B1150" i="1"/>
  <c r="AB1149" i="1"/>
  <c r="B1148" i="7"/>
  <c r="D1148" i="7" s="1"/>
  <c r="C1148" i="7"/>
  <c r="A1149" i="7" s="1"/>
  <c r="C1149" i="7" l="1"/>
  <c r="A1150" i="7" s="1"/>
  <c r="B1149" i="7"/>
  <c r="D1149" i="7" s="1"/>
  <c r="A1150" i="1"/>
  <c r="A1132" i="4" s="1"/>
  <c r="B1151" i="1"/>
  <c r="AB1150" i="1"/>
  <c r="A1151" i="1" l="1"/>
  <c r="A1133" i="4" s="1"/>
  <c r="B1152" i="1"/>
  <c r="AB1151" i="1"/>
  <c r="B1150" i="7"/>
  <c r="D1150" i="7" s="1"/>
  <c r="C1150" i="7"/>
  <c r="A1151" i="7" s="1"/>
  <c r="C1151" i="7" l="1"/>
  <c r="A1152" i="7" s="1"/>
  <c r="B1151" i="7"/>
  <c r="D1151" i="7" s="1"/>
  <c r="A1152" i="1"/>
  <c r="A1134" i="4" s="1"/>
  <c r="B1153" i="1"/>
  <c r="AB1152" i="1"/>
  <c r="A1153" i="1" l="1"/>
  <c r="A1135" i="4" s="1"/>
  <c r="B1154" i="1"/>
  <c r="AB1153" i="1"/>
  <c r="C1152" i="7"/>
  <c r="A1153" i="7" s="1"/>
  <c r="B1152" i="7"/>
  <c r="D1152" i="7" s="1"/>
  <c r="C1153" i="7" l="1"/>
  <c r="A1154" i="7" s="1"/>
  <c r="B1153" i="7"/>
  <c r="D1153" i="7" s="1"/>
  <c r="A1154" i="1"/>
  <c r="A1136" i="4" s="1"/>
  <c r="B1155" i="1"/>
  <c r="AB1154" i="1"/>
  <c r="A1155" i="1" l="1"/>
  <c r="A1137" i="4" s="1"/>
  <c r="B1156" i="1"/>
  <c r="AB1155" i="1"/>
  <c r="C1154" i="7"/>
  <c r="A1155" i="7" s="1"/>
  <c r="B1154" i="7"/>
  <c r="D1154" i="7" s="1"/>
  <c r="B1155" i="7" l="1"/>
  <c r="D1155" i="7" s="1"/>
  <c r="C1155" i="7"/>
  <c r="A1156" i="7" s="1"/>
  <c r="A1156" i="1"/>
  <c r="A1138" i="4" s="1"/>
  <c r="B1157" i="1"/>
  <c r="AB1156" i="1"/>
  <c r="A1157" i="1" l="1"/>
  <c r="A1139" i="4" s="1"/>
  <c r="B1158" i="1"/>
  <c r="AB1157" i="1"/>
  <c r="B1156" i="7"/>
  <c r="D1156" i="7" s="1"/>
  <c r="C1156" i="7"/>
  <c r="A1157" i="7" s="1"/>
  <c r="B1157" i="7" l="1"/>
  <c r="D1157" i="7" s="1"/>
  <c r="C1157" i="7"/>
  <c r="A1158" i="7" s="1"/>
  <c r="A1158" i="1"/>
  <c r="A1140" i="4" s="1"/>
  <c r="B1159" i="1"/>
  <c r="AB1158" i="1"/>
  <c r="A1159" i="1" l="1"/>
  <c r="A1141" i="4" s="1"/>
  <c r="B1160" i="1"/>
  <c r="AB1159" i="1"/>
  <c r="B1158" i="7"/>
  <c r="D1158" i="7" s="1"/>
  <c r="C1158" i="7"/>
  <c r="A1159" i="7" s="1"/>
  <c r="C1159" i="7" l="1"/>
  <c r="A1160" i="7" s="1"/>
  <c r="B1159" i="7"/>
  <c r="D1159" i="7" s="1"/>
  <c r="A1160" i="1"/>
  <c r="A1142" i="4" s="1"/>
  <c r="B1161" i="1"/>
  <c r="AB1160" i="1"/>
  <c r="A1161" i="1" l="1"/>
  <c r="A1143" i="4" s="1"/>
  <c r="B1162" i="1"/>
  <c r="AB1161" i="1"/>
  <c r="C1160" i="7"/>
  <c r="A1161" i="7" s="1"/>
  <c r="B1160" i="7"/>
  <c r="D1160" i="7" s="1"/>
  <c r="B1161" i="7" l="1"/>
  <c r="D1161" i="7" s="1"/>
  <c r="C1161" i="7"/>
  <c r="A1162" i="7" s="1"/>
  <c r="A1162" i="1"/>
  <c r="A1144" i="4" s="1"/>
  <c r="B1163" i="1"/>
  <c r="AB1162" i="1"/>
  <c r="A1163" i="1" l="1"/>
  <c r="A1145" i="4" s="1"/>
  <c r="B1164" i="1"/>
  <c r="AB1163" i="1"/>
  <c r="B1162" i="7"/>
  <c r="D1162" i="7" s="1"/>
  <c r="C1162" i="7"/>
  <c r="A1163" i="7" s="1"/>
  <c r="B1163" i="7" l="1"/>
  <c r="D1163" i="7" s="1"/>
  <c r="C1163" i="7"/>
  <c r="A1164" i="7" s="1"/>
  <c r="A1164" i="1"/>
  <c r="A1146" i="4" s="1"/>
  <c r="B1165" i="1"/>
  <c r="AB1164" i="1"/>
  <c r="A1165" i="1" l="1"/>
  <c r="A1147" i="4" s="1"/>
  <c r="B1166" i="1"/>
  <c r="AB1165" i="1"/>
  <c r="C1164" i="7"/>
  <c r="A1165" i="7" s="1"/>
  <c r="B1164" i="7"/>
  <c r="D1164" i="7" s="1"/>
  <c r="C1165" i="7" l="1"/>
  <c r="A1166" i="7" s="1"/>
  <c r="B1165" i="7"/>
  <c r="D1165" i="7" s="1"/>
  <c r="A1166" i="1"/>
  <c r="B1167" i="1"/>
  <c r="AB1166" i="1"/>
  <c r="A1167" i="1" l="1"/>
  <c r="B1168" i="1"/>
  <c r="AB1167" i="1"/>
  <c r="A1148" i="4"/>
  <c r="A1166" i="4"/>
  <c r="C1166" i="7"/>
  <c r="A1167" i="7" s="1"/>
  <c r="B1166" i="7"/>
  <c r="D1166" i="7" s="1"/>
  <c r="B1167" i="7" l="1"/>
  <c r="D1167" i="7" s="1"/>
  <c r="C1167" i="7"/>
  <c r="A1168" i="7" s="1"/>
  <c r="A1168" i="1"/>
  <c r="A1150" i="4" s="1"/>
  <c r="B1169" i="1"/>
  <c r="AB1168" i="1"/>
  <c r="A1149" i="4"/>
  <c r="A1167" i="4"/>
  <c r="A1169" i="1" l="1"/>
  <c r="B1170" i="1"/>
  <c r="AB1169" i="1"/>
  <c r="B1168" i="7"/>
  <c r="D1168" i="7" s="1"/>
  <c r="C1168" i="7"/>
  <c r="A1169" i="7" s="1"/>
  <c r="C1169" i="7" l="1"/>
  <c r="A1170" i="7" s="1"/>
  <c r="B1169" i="7"/>
  <c r="D1169" i="7" s="1"/>
  <c r="A1170" i="1"/>
  <c r="B1171" i="1"/>
  <c r="AB1170" i="1"/>
  <c r="A1151" i="4"/>
  <c r="A1169" i="4"/>
  <c r="A1171" i="1" l="1"/>
  <c r="A1153" i="4" s="1"/>
  <c r="B1172" i="1"/>
  <c r="AB1171" i="1"/>
  <c r="A1152" i="4"/>
  <c r="A1170" i="4"/>
  <c r="B1170" i="7"/>
  <c r="D1170" i="7" s="1"/>
  <c r="C1170" i="7"/>
  <c r="A1171" i="7" s="1"/>
  <c r="C1171" i="7" l="1"/>
  <c r="A1172" i="7" s="1"/>
  <c r="B1171" i="7"/>
  <c r="D1171" i="7" s="1"/>
  <c r="A1172" i="1"/>
  <c r="B1173" i="1"/>
  <c r="AB1172" i="1"/>
  <c r="A1173" i="1" l="1"/>
  <c r="B1174" i="1"/>
  <c r="AB1173" i="1"/>
  <c r="A1154" i="4"/>
  <c r="A1172" i="4"/>
  <c r="C1172" i="7"/>
  <c r="A1173" i="7" s="1"/>
  <c r="B1172" i="7"/>
  <c r="D1172" i="7" s="1"/>
  <c r="C1173" i="7" l="1"/>
  <c r="A1174" i="7" s="1"/>
  <c r="B1173" i="7"/>
  <c r="D1173" i="7" s="1"/>
  <c r="A1174" i="1"/>
  <c r="B1175" i="1"/>
  <c r="AB1174" i="1"/>
  <c r="A1155" i="4"/>
  <c r="A1173" i="4"/>
  <c r="A1175" i="1" l="1"/>
  <c r="B1176" i="1"/>
  <c r="AB1175" i="1"/>
  <c r="A1156" i="4"/>
  <c r="A1174" i="4"/>
  <c r="C1174" i="7"/>
  <c r="A1175" i="7" s="1"/>
  <c r="B1174" i="7"/>
  <c r="D1174" i="7" s="1"/>
  <c r="C1175" i="7" l="1"/>
  <c r="A1176" i="7" s="1"/>
  <c r="B1175" i="7"/>
  <c r="D1175" i="7" s="1"/>
  <c r="A1176" i="1"/>
  <c r="A1158" i="4" s="1"/>
  <c r="B1177" i="1"/>
  <c r="AB1176" i="1"/>
  <c r="A1157" i="4"/>
  <c r="A1175" i="4"/>
  <c r="A1177" i="1" l="1"/>
  <c r="B1178" i="1"/>
  <c r="AB1177" i="1"/>
  <c r="C1176" i="7"/>
  <c r="A1177" i="7" s="1"/>
  <c r="B1176" i="7"/>
  <c r="D1176" i="7" s="1"/>
  <c r="A1178" i="1" l="1"/>
  <c r="B1179" i="1"/>
  <c r="AB1178" i="1"/>
  <c r="C1177" i="7"/>
  <c r="A1178" i="7" s="1"/>
  <c r="B1177" i="7"/>
  <c r="D1177" i="7" s="1"/>
  <c r="A1159" i="4"/>
  <c r="A1177" i="4"/>
  <c r="A1179" i="1" l="1"/>
  <c r="B1180" i="1"/>
  <c r="AB1179" i="1"/>
  <c r="C1178" i="7"/>
  <c r="A1179" i="7" s="1"/>
  <c r="B1178" i="7"/>
  <c r="D1178" i="7" s="1"/>
  <c r="A1160" i="4"/>
  <c r="A1178" i="4"/>
  <c r="A1180" i="1" l="1"/>
  <c r="B1181" i="1"/>
  <c r="AB1180" i="1"/>
  <c r="B1179" i="7"/>
  <c r="D1179" i="7" s="1"/>
  <c r="C1179" i="7"/>
  <c r="A1180" i="7" s="1"/>
  <c r="A1161" i="4"/>
  <c r="A1179" i="4"/>
  <c r="C1180" i="7" l="1"/>
  <c r="A1181" i="7" s="1"/>
  <c r="B1180" i="7"/>
  <c r="D1180" i="7" s="1"/>
  <c r="A1181" i="1"/>
  <c r="B1182" i="1"/>
  <c r="AB1181" i="1"/>
  <c r="A1162" i="4"/>
  <c r="A1180" i="4"/>
  <c r="A1182" i="1" l="1"/>
  <c r="B1183" i="1"/>
  <c r="AB1182" i="1"/>
  <c r="A1163" i="4"/>
  <c r="A1181" i="4"/>
  <c r="C1181" i="7"/>
  <c r="A1182" i="7" s="1"/>
  <c r="B1181" i="7"/>
  <c r="D1181" i="7" s="1"/>
  <c r="B1182" i="7" l="1"/>
  <c r="D1182" i="7" s="1"/>
  <c r="C1182" i="7"/>
  <c r="A1183" i="7" s="1"/>
  <c r="A1183" i="1"/>
  <c r="A1165" i="4" s="1"/>
  <c r="B1184" i="1"/>
  <c r="AB1183" i="1"/>
  <c r="A1164" i="4"/>
  <c r="A1182" i="4"/>
  <c r="A1184" i="1" l="1"/>
  <c r="A1184" i="4" s="1"/>
  <c r="P1184" i="1"/>
  <c r="E1184" i="1"/>
  <c r="F1184" i="1" s="1"/>
  <c r="S1184" i="1" s="1"/>
  <c r="B1185" i="1"/>
  <c r="AB1184" i="1"/>
  <c r="C1183" i="7"/>
  <c r="A1184" i="7" s="1"/>
  <c r="B1183" i="7"/>
  <c r="D1183" i="7" s="1"/>
  <c r="E1185" i="1" l="1"/>
  <c r="F1185" i="1" s="1"/>
  <c r="S1185" i="1" s="1"/>
  <c r="P1185" i="1"/>
  <c r="A1185" i="1"/>
  <c r="A1185" i="4" s="1"/>
  <c r="AB1185" i="1"/>
  <c r="B1186" i="1"/>
  <c r="B1184" i="7"/>
  <c r="D1184" i="7" s="1"/>
  <c r="C1184" i="7"/>
  <c r="A1185" i="7" s="1"/>
  <c r="AC1184" i="1"/>
  <c r="T1184" i="1"/>
  <c r="B1185" i="7" l="1"/>
  <c r="D1185" i="7" s="1"/>
  <c r="C1185" i="7"/>
  <c r="A1186" i="7" s="1"/>
  <c r="P1186" i="1"/>
  <c r="B1187" i="1"/>
  <c r="A1186" i="1"/>
  <c r="AB1186" i="1"/>
  <c r="E1186" i="1"/>
  <c r="AC1185" i="1"/>
  <c r="T1185" i="1"/>
  <c r="E1187" i="1" l="1"/>
  <c r="F1187" i="1" s="1"/>
  <c r="S1187" i="1" s="1"/>
  <c r="A1187" i="1"/>
  <c r="A1187" i="4" s="1"/>
  <c r="P1187" i="1"/>
  <c r="B1188" i="1"/>
  <c r="AB1187" i="1"/>
  <c r="F1186" i="1"/>
  <c r="A1168" i="4" s="1"/>
  <c r="AC1186" i="1"/>
  <c r="T1186" i="1"/>
  <c r="C1186" i="7"/>
  <c r="A1187" i="7" s="1"/>
  <c r="B1186" i="7"/>
  <c r="D1186" i="7" s="1"/>
  <c r="C1187" i="7" l="1"/>
  <c r="A1188" i="7" s="1"/>
  <c r="B1187" i="7"/>
  <c r="D1187" i="7" s="1"/>
  <c r="A1188" i="1"/>
  <c r="P1188" i="1"/>
  <c r="E1188" i="1"/>
  <c r="B1189" i="1"/>
  <c r="AB1188" i="1"/>
  <c r="S1186" i="1"/>
  <c r="T1187" i="1"/>
  <c r="AC1187" i="1"/>
  <c r="A1189" i="1" l="1"/>
  <c r="E1189" i="1"/>
  <c r="P1189" i="1"/>
  <c r="AB1189" i="1"/>
  <c r="B1190" i="1"/>
  <c r="F1188" i="1"/>
  <c r="S1188" i="1" s="1"/>
  <c r="AC1188" i="1"/>
  <c r="T1188" i="1"/>
  <c r="A1188" i="4"/>
  <c r="C1188" i="7"/>
  <c r="A1189" i="7" s="1"/>
  <c r="B1188" i="7"/>
  <c r="D1188" i="7" s="1"/>
  <c r="B1189" i="7" l="1"/>
  <c r="D1189" i="7" s="1"/>
  <c r="C1189" i="7"/>
  <c r="A1190" i="7" s="1"/>
  <c r="P1190" i="1"/>
  <c r="A1190" i="1"/>
  <c r="A1190" i="4" s="1"/>
  <c r="B1191" i="1"/>
  <c r="E1190" i="1"/>
  <c r="F1190" i="1" s="1"/>
  <c r="S1190" i="1" s="1"/>
  <c r="AB1190" i="1"/>
  <c r="AC1189" i="1"/>
  <c r="T1189" i="1"/>
  <c r="F1189" i="1"/>
  <c r="A1171" i="4" s="1"/>
  <c r="A1189" i="4"/>
  <c r="E1191" i="1" l="1"/>
  <c r="F1191" i="1" s="1"/>
  <c r="S1191" i="1" s="1"/>
  <c r="A1191" i="1"/>
  <c r="A1191" i="4" s="1"/>
  <c r="B1192" i="1"/>
  <c r="P1191" i="1"/>
  <c r="AB1191" i="1"/>
  <c r="S1189" i="1"/>
  <c r="AC1190" i="1"/>
  <c r="T1190" i="1"/>
  <c r="C1190" i="7"/>
  <c r="A1191" i="7" s="1"/>
  <c r="B1190" i="7"/>
  <c r="D1190" i="7" s="1"/>
  <c r="C1191" i="7" l="1"/>
  <c r="A1192" i="7" s="1"/>
  <c r="B1191" i="7"/>
  <c r="D1191" i="7" s="1"/>
  <c r="AC1191" i="1"/>
  <c r="T1191" i="1"/>
  <c r="E1192" i="1"/>
  <c r="F1192" i="1" s="1"/>
  <c r="S1192" i="1" s="1"/>
  <c r="P1192" i="1"/>
  <c r="B1193" i="1"/>
  <c r="A1192" i="1"/>
  <c r="A1192" i="4" s="1"/>
  <c r="AB1192" i="1"/>
  <c r="AC1192" i="1" l="1"/>
  <c r="T1192" i="1"/>
  <c r="P1193" i="1"/>
  <c r="A1193" i="1"/>
  <c r="E1193" i="1"/>
  <c r="F1193" i="1" s="1"/>
  <c r="S1193" i="1" s="1"/>
  <c r="B1194" i="1"/>
  <c r="AB1193" i="1"/>
  <c r="C1192" i="7"/>
  <c r="A1193" i="7" s="1"/>
  <c r="B1192" i="7"/>
  <c r="D1192" i="7" s="1"/>
  <c r="P1194" i="1" l="1"/>
  <c r="E1194" i="1"/>
  <c r="F1194" i="1" s="1"/>
  <c r="S1194" i="1" s="1"/>
  <c r="A1194" i="1"/>
  <c r="AB1194" i="1"/>
  <c r="B1195" i="1"/>
  <c r="C1193" i="7"/>
  <c r="A1194" i="7" s="1"/>
  <c r="B1193" i="7"/>
  <c r="D1193" i="7" s="1"/>
  <c r="T1193" i="1"/>
  <c r="AC1193" i="1"/>
  <c r="B1194" i="7" l="1"/>
  <c r="D1194" i="7" s="1"/>
  <c r="C1194" i="7"/>
  <c r="A1195" i="7" s="1"/>
  <c r="A1176" i="4"/>
  <c r="A1194" i="4"/>
  <c r="A1195" i="1"/>
  <c r="P1195" i="1"/>
  <c r="E1195" i="1"/>
  <c r="B1196" i="1"/>
  <c r="AB1195" i="1"/>
  <c r="AC1194" i="1"/>
  <c r="T1194" i="1"/>
  <c r="E1196" i="1" l="1"/>
  <c r="F1196" i="1" s="1"/>
  <c r="S1196" i="1" s="1"/>
  <c r="P1196" i="1"/>
  <c r="A1196" i="1"/>
  <c r="A1196" i="4" s="1"/>
  <c r="AB1196" i="1"/>
  <c r="B1197" i="1"/>
  <c r="F1195" i="1"/>
  <c r="S1195" i="1"/>
  <c r="A1195" i="4"/>
  <c r="AC1195" i="1"/>
  <c r="T1195" i="1"/>
  <c r="C1195" i="7"/>
  <c r="A1196" i="7" s="1"/>
  <c r="B1195" i="7"/>
  <c r="D1195" i="7" s="1"/>
  <c r="C1196" i="7" l="1"/>
  <c r="A1197" i="7" s="1"/>
  <c r="B1196" i="7"/>
  <c r="D1196" i="7" s="1"/>
  <c r="A1197" i="1"/>
  <c r="A1197" i="4" s="1"/>
  <c r="E1197" i="1"/>
  <c r="F1197" i="1" s="1"/>
  <c r="S1197" i="1" s="1"/>
  <c r="B1198" i="1"/>
  <c r="P1197" i="1"/>
  <c r="AB1197" i="1"/>
  <c r="AC1196" i="1"/>
  <c r="T1196" i="1"/>
  <c r="AC1197" i="1" l="1"/>
  <c r="T1197" i="1"/>
  <c r="P1198" i="1"/>
  <c r="A1198" i="1"/>
  <c r="B1199" i="1"/>
  <c r="E1198" i="1"/>
  <c r="AB1198" i="1"/>
  <c r="B1197" i="7"/>
  <c r="D1197" i="7" s="1"/>
  <c r="C1197" i="7"/>
  <c r="A1198" i="7" s="1"/>
  <c r="B1198" i="7" l="1"/>
  <c r="D1198" i="7" s="1"/>
  <c r="C1198" i="7"/>
  <c r="A1199" i="7" s="1"/>
  <c r="F1198" i="1"/>
  <c r="S1198" i="1" s="1"/>
  <c r="A1198" i="4"/>
  <c r="A1199" i="1"/>
  <c r="P1199" i="1"/>
  <c r="AB1199" i="1"/>
  <c r="E1199" i="1"/>
  <c r="F1199" i="1" s="1"/>
  <c r="S1199" i="1" s="1"/>
  <c r="B1200" i="1"/>
  <c r="AC1198" i="1"/>
  <c r="T1198" i="1"/>
  <c r="A1200" i="1" l="1"/>
  <c r="E1200" i="1"/>
  <c r="F1200" i="1" s="1"/>
  <c r="S1200" i="1" s="1"/>
  <c r="P1200" i="1"/>
  <c r="B1201" i="1"/>
  <c r="AB1200" i="1"/>
  <c r="AC1199" i="1"/>
  <c r="T1199" i="1"/>
  <c r="C1199" i="7"/>
  <c r="A1200" i="7" s="1"/>
  <c r="B1199" i="7"/>
  <c r="D1199" i="7" s="1"/>
  <c r="B1200" i="7" l="1"/>
  <c r="D1200" i="7" s="1"/>
  <c r="C1200" i="7"/>
  <c r="A1201" i="7" s="1"/>
  <c r="P1201" i="1"/>
  <c r="E1201" i="1"/>
  <c r="B1202" i="1"/>
  <c r="A1201" i="1"/>
  <c r="A1183" i="4" s="1"/>
  <c r="AB1201" i="1"/>
  <c r="AC1200" i="1"/>
  <c r="T1200" i="1"/>
  <c r="P1202" i="1" l="1"/>
  <c r="B1203" i="1"/>
  <c r="AB1202" i="1"/>
  <c r="E1202" i="1"/>
  <c r="F1202" i="1" s="1"/>
  <c r="S1202" i="1" s="1"/>
  <c r="A1202" i="1"/>
  <c r="F1201" i="1"/>
  <c r="S1201" i="1" s="1"/>
  <c r="AC1201" i="1"/>
  <c r="T1201" i="1"/>
  <c r="B1201" i="7"/>
  <c r="D1201" i="7" s="1"/>
  <c r="C1201" i="7"/>
  <c r="A1202" i="7" s="1"/>
  <c r="B1202" i="7" l="1"/>
  <c r="D1202" i="7" s="1"/>
  <c r="C1202" i="7"/>
  <c r="A1203" i="7" s="1"/>
  <c r="E1203" i="1"/>
  <c r="F1203" i="1" s="1"/>
  <c r="S1203" i="1" s="1"/>
  <c r="P1203" i="1"/>
  <c r="A1203" i="1"/>
  <c r="B1204" i="1"/>
  <c r="AB1203" i="1"/>
  <c r="AC1202" i="1"/>
  <c r="T1202" i="1"/>
  <c r="E1204" i="1" l="1"/>
  <c r="F1204" i="1" s="1"/>
  <c r="S1204" i="1" s="1"/>
  <c r="P1204" i="1"/>
  <c r="B1205" i="1"/>
  <c r="AB1204" i="1"/>
  <c r="A1204" i="1"/>
  <c r="A1186" i="4" s="1"/>
  <c r="T1203" i="1"/>
  <c r="AC1203" i="1"/>
  <c r="B1203" i="7"/>
  <c r="D1203" i="7" s="1"/>
  <c r="C1203" i="7"/>
  <c r="A1204" i="7" s="1"/>
  <c r="C1204" i="7" l="1"/>
  <c r="A1205" i="7" s="1"/>
  <c r="B1204" i="7"/>
  <c r="D1204" i="7" s="1"/>
  <c r="P1205" i="1"/>
  <c r="A1205" i="1"/>
  <c r="E1205" i="1"/>
  <c r="F1205" i="1" s="1"/>
  <c r="S1205" i="1" s="1"/>
  <c r="B1206" i="1"/>
  <c r="AB1205" i="1"/>
  <c r="AC1204" i="1"/>
  <c r="T1204" i="1"/>
  <c r="P1206" i="1" l="1"/>
  <c r="E1206" i="1"/>
  <c r="B1207" i="1"/>
  <c r="A1206" i="1"/>
  <c r="AB1206" i="1"/>
  <c r="AC1205" i="1"/>
  <c r="T1205" i="1"/>
  <c r="C1205" i="7"/>
  <c r="A1206" i="7" s="1"/>
  <c r="B1205" i="7"/>
  <c r="D1205" i="7" s="1"/>
  <c r="P1207" i="1" l="1"/>
  <c r="A1207" i="1"/>
  <c r="E1207" i="1"/>
  <c r="F1207" i="1" s="1"/>
  <c r="S1207" i="1" s="1"/>
  <c r="AB1207" i="1"/>
  <c r="B1208" i="1"/>
  <c r="C1206" i="7"/>
  <c r="A1207" i="7" s="1"/>
  <c r="B1206" i="7"/>
  <c r="D1206" i="7" s="1"/>
  <c r="F1206" i="1"/>
  <c r="S1206" i="1" s="1"/>
  <c r="AC1206" i="1"/>
  <c r="T1206" i="1"/>
  <c r="B1207" i="7" l="1"/>
  <c r="D1207" i="7" s="1"/>
  <c r="C1207" i="7"/>
  <c r="A1208" i="7" s="1"/>
  <c r="P1208" i="1"/>
  <c r="A1208" i="1"/>
  <c r="B1209" i="1"/>
  <c r="AB1208" i="1"/>
  <c r="E1208" i="1"/>
  <c r="F1208" i="1" s="1"/>
  <c r="S1208" i="1" s="1"/>
  <c r="AC1207" i="1"/>
  <c r="T1207" i="1"/>
  <c r="AB1209" i="1" l="1"/>
  <c r="P1209" i="1"/>
  <c r="B1210" i="1"/>
  <c r="E1209" i="1"/>
  <c r="F1209" i="1" s="1"/>
  <c r="S1209" i="1" s="1"/>
  <c r="A1209" i="1"/>
  <c r="AC1208" i="1"/>
  <c r="T1208" i="1"/>
  <c r="B1208" i="7"/>
  <c r="D1208" i="7" s="1"/>
  <c r="C1208" i="7"/>
  <c r="A1209" i="7" s="1"/>
  <c r="C1209" i="7" l="1"/>
  <c r="A1210" i="7" s="1"/>
  <c r="B1209" i="7"/>
  <c r="D1209" i="7" s="1"/>
  <c r="AB1210" i="1"/>
  <c r="P1210" i="1"/>
  <c r="B1211" i="1"/>
  <c r="E1210" i="1"/>
  <c r="F1210" i="1" s="1"/>
  <c r="S1210" i="1" s="1"/>
  <c r="A1210" i="1"/>
  <c r="AC1209" i="1"/>
  <c r="T1209" i="1"/>
  <c r="AC1210" i="1" l="1"/>
  <c r="T1210" i="1"/>
  <c r="P1211" i="1"/>
  <c r="E1211" i="1"/>
  <c r="B1212" i="1"/>
  <c r="AB1211" i="1"/>
  <c r="A1211" i="1"/>
  <c r="B1210" i="7"/>
  <c r="D1210" i="7" s="1"/>
  <c r="C1210" i="7"/>
  <c r="A1211" i="7" s="1"/>
  <c r="C1211" i="7" l="1"/>
  <c r="A1212" i="7" s="1"/>
  <c r="B1211" i="7"/>
  <c r="D1211" i="7" s="1"/>
  <c r="F1211" i="1"/>
  <c r="A1193" i="4" s="1"/>
  <c r="S1211" i="1"/>
  <c r="AB1212" i="1"/>
  <c r="A1212" i="1"/>
  <c r="E1212" i="1"/>
  <c r="F1212" i="1" s="1"/>
  <c r="S1212" i="1" s="1"/>
  <c r="B1213" i="1"/>
  <c r="P1212" i="1"/>
  <c r="T1211" i="1"/>
  <c r="AC1211" i="1"/>
  <c r="AC1212" i="1" l="1"/>
  <c r="T1212" i="1"/>
  <c r="AB1213" i="1"/>
  <c r="A1213" i="1"/>
  <c r="P1213" i="1"/>
  <c r="E1213" i="1"/>
  <c r="F1213" i="1" s="1"/>
  <c r="S1213" i="1" s="1"/>
  <c r="B1214" i="1"/>
  <c r="C1212" i="7"/>
  <c r="A1213" i="7" s="1"/>
  <c r="B1212" i="7"/>
  <c r="D1212" i="7" s="1"/>
  <c r="C1213" i="7" l="1"/>
  <c r="A1214" i="7" s="1"/>
  <c r="B1213" i="7"/>
  <c r="D1213" i="7" s="1"/>
  <c r="AB1214" i="1"/>
  <c r="A1214" i="1"/>
  <c r="E1214" i="1"/>
  <c r="F1214" i="1" s="1"/>
  <c r="S1214" i="1" s="1"/>
  <c r="B1215" i="1"/>
  <c r="P1214" i="1"/>
  <c r="T1213" i="1"/>
  <c r="AC1213" i="1"/>
  <c r="AC1214" i="1" l="1"/>
  <c r="T1214" i="1"/>
  <c r="AB1215" i="1"/>
  <c r="A1215" i="1"/>
  <c r="B1216" i="1"/>
  <c r="P1215" i="1"/>
  <c r="E1215" i="1"/>
  <c r="F1215" i="1" s="1"/>
  <c r="S1215" i="1" s="1"/>
  <c r="B1214" i="7"/>
  <c r="D1214" i="7" s="1"/>
  <c r="C1214" i="7"/>
  <c r="A1215" i="7" s="1"/>
  <c r="C1215" i="7" l="1"/>
  <c r="A1216" i="7" s="1"/>
  <c r="B1215" i="7"/>
  <c r="D1215" i="7" s="1"/>
  <c r="AC1215" i="1"/>
  <c r="T1215" i="1"/>
  <c r="AB1216" i="1"/>
  <c r="A1216" i="1"/>
  <c r="P1216" i="1"/>
  <c r="B1217" i="1"/>
  <c r="E1216" i="1"/>
  <c r="F1216" i="1" s="1"/>
  <c r="S1216" i="1" s="1"/>
  <c r="AC1216" i="1" l="1"/>
  <c r="T1216" i="1"/>
  <c r="A1217" i="1"/>
  <c r="A1199" i="4" s="1"/>
  <c r="AB1217" i="1"/>
  <c r="B1218" i="1"/>
  <c r="B1216" i="7"/>
  <c r="D1216" i="7" s="1"/>
  <c r="C1216" i="7"/>
  <c r="A1217" i="7" s="1"/>
  <c r="B1219" i="1" l="1"/>
  <c r="A1218" i="1"/>
  <c r="A1200" i="4" s="1"/>
  <c r="AB1218" i="1"/>
  <c r="B1217" i="7"/>
  <c r="D1217" i="7" s="1"/>
  <c r="C1217" i="7"/>
  <c r="A1218" i="7" s="1"/>
  <c r="C1218" i="7" l="1"/>
  <c r="A1219" i="7" s="1"/>
  <c r="B1218" i="7"/>
  <c r="D1218" i="7" s="1"/>
  <c r="B1220" i="1"/>
  <c r="A1219" i="1"/>
  <c r="A1201" i="4" s="1"/>
  <c r="AB1219" i="1"/>
  <c r="B1221" i="1" l="1"/>
  <c r="AB1220" i="1"/>
  <c r="A1220" i="1"/>
  <c r="A1202" i="4" s="1"/>
  <c r="B1219" i="7"/>
  <c r="D1219" i="7" s="1"/>
  <c r="C1219" i="7"/>
  <c r="A1220" i="7" s="1"/>
  <c r="B1220" i="7" l="1"/>
  <c r="D1220" i="7" s="1"/>
  <c r="C1220" i="7"/>
  <c r="A1221" i="7" s="1"/>
  <c r="B1222" i="1"/>
  <c r="AB1221" i="1"/>
  <c r="A1221" i="1"/>
  <c r="A1203" i="4" s="1"/>
  <c r="B1223" i="1" l="1"/>
  <c r="AB1222" i="1"/>
  <c r="A1222" i="1"/>
  <c r="A1204" i="4" s="1"/>
  <c r="C1221" i="7"/>
  <c r="A1222" i="7" s="1"/>
  <c r="B1221" i="7"/>
  <c r="D1221" i="7" s="1"/>
  <c r="B1222" i="7" l="1"/>
  <c r="D1222" i="7" s="1"/>
  <c r="C1222" i="7"/>
  <c r="A1223" i="7" s="1"/>
  <c r="B1224" i="1"/>
  <c r="AB1223" i="1"/>
  <c r="A1223" i="1"/>
  <c r="A1205" i="4" s="1"/>
  <c r="B1225" i="1" l="1"/>
  <c r="AB1224" i="1"/>
  <c r="A1224" i="1"/>
  <c r="A1206" i="4" s="1"/>
  <c r="B1223" i="7"/>
  <c r="D1223" i="7" s="1"/>
  <c r="C1223" i="7"/>
  <c r="A1224" i="7" s="1"/>
  <c r="C1224" i="7" l="1"/>
  <c r="A1225" i="7" s="1"/>
  <c r="B1224" i="7"/>
  <c r="D1224" i="7" s="1"/>
  <c r="B1226" i="1"/>
  <c r="AB1225" i="1"/>
  <c r="A1225" i="1"/>
  <c r="A1207" i="4" s="1"/>
  <c r="B1227" i="1" l="1"/>
  <c r="AB1226" i="1"/>
  <c r="A1226" i="1"/>
  <c r="A1208" i="4" s="1"/>
  <c r="C1225" i="7"/>
  <c r="A1226" i="7" s="1"/>
  <c r="B1225" i="7"/>
  <c r="D1225" i="7" s="1"/>
  <c r="B1226" i="7" l="1"/>
  <c r="D1226" i="7" s="1"/>
  <c r="C1226" i="7"/>
  <c r="A1227" i="7" s="1"/>
  <c r="B1228" i="1"/>
  <c r="AB1227" i="1"/>
  <c r="A1227" i="1"/>
  <c r="A1209" i="4" s="1"/>
  <c r="B1229" i="1" l="1"/>
  <c r="AB1228" i="1"/>
  <c r="A1228" i="1"/>
  <c r="A1210" i="4" s="1"/>
  <c r="C1227" i="7"/>
  <c r="A1228" i="7" s="1"/>
  <c r="B1227" i="7"/>
  <c r="D1227" i="7" s="1"/>
  <c r="B1228" i="7" l="1"/>
  <c r="D1228" i="7" s="1"/>
  <c r="C1228" i="7"/>
  <c r="A1229" i="7" s="1"/>
  <c r="B1230" i="1"/>
  <c r="AB1229" i="1"/>
  <c r="A1229" i="1"/>
  <c r="A1211" i="4" s="1"/>
  <c r="B1231" i="1" l="1"/>
  <c r="AB1230" i="1"/>
  <c r="A1230" i="1"/>
  <c r="A1212" i="4" s="1"/>
  <c r="B1229" i="7"/>
  <c r="D1229" i="7" s="1"/>
  <c r="C1229" i="7"/>
  <c r="A1230" i="7" s="1"/>
  <c r="C1230" i="7" l="1"/>
  <c r="A1231" i="7" s="1"/>
  <c r="B1230" i="7"/>
  <c r="D1230" i="7" s="1"/>
  <c r="B1232" i="1"/>
  <c r="AB1231" i="1"/>
  <c r="A1231" i="1"/>
  <c r="A1213" i="4" s="1"/>
  <c r="B1233" i="1" l="1"/>
  <c r="AB1232" i="1"/>
  <c r="A1232" i="1"/>
  <c r="B1231" i="7"/>
  <c r="D1231" i="7" s="1"/>
  <c r="C1231" i="7"/>
  <c r="A1232" i="7" s="1"/>
  <c r="C1232" i="7" l="1"/>
  <c r="A1233" i="7" s="1"/>
  <c r="B1232" i="7"/>
  <c r="D1232" i="7" s="1"/>
  <c r="A1214" i="4"/>
  <c r="A1232" i="4"/>
  <c r="B1234" i="1"/>
  <c r="AB1233" i="1"/>
  <c r="A1233" i="1"/>
  <c r="B1235" i="1" l="1"/>
  <c r="AB1234" i="1"/>
  <c r="A1234" i="1"/>
  <c r="A1216" i="4" s="1"/>
  <c r="A1215" i="4"/>
  <c r="A1233" i="4"/>
  <c r="B1233" i="7"/>
  <c r="D1233" i="7" s="1"/>
  <c r="C1233" i="7"/>
  <c r="A1234" i="7" s="1"/>
  <c r="C1234" i="7" l="1"/>
  <c r="A1235" i="7" s="1"/>
  <c r="B1234" i="7"/>
  <c r="D1234" i="7" s="1"/>
  <c r="B1236" i="1"/>
  <c r="AB1235" i="1"/>
  <c r="A1235" i="1"/>
  <c r="A1217" i="4" s="1"/>
  <c r="B1237" i="1" l="1"/>
  <c r="AB1236" i="1"/>
  <c r="A1236" i="1"/>
  <c r="A1218" i="4" s="1"/>
  <c r="B1235" i="7"/>
  <c r="D1235" i="7" s="1"/>
  <c r="C1235" i="7"/>
  <c r="A1236" i="7" s="1"/>
  <c r="C1236" i="7" l="1"/>
  <c r="A1237" i="7" s="1"/>
  <c r="B1236" i="7"/>
  <c r="D1236" i="7" s="1"/>
  <c r="B1238" i="1"/>
  <c r="AB1237" i="1"/>
  <c r="A1237" i="1"/>
  <c r="A1219" i="4" s="1"/>
  <c r="B1239" i="1" l="1"/>
  <c r="AB1238" i="1"/>
  <c r="A1238" i="1"/>
  <c r="A1220" i="4" s="1"/>
  <c r="C1237" i="7"/>
  <c r="A1238" i="7" s="1"/>
  <c r="B1237" i="7"/>
  <c r="D1237" i="7" s="1"/>
  <c r="C1238" i="7" l="1"/>
  <c r="A1239" i="7" s="1"/>
  <c r="B1238" i="7"/>
  <c r="D1238" i="7" s="1"/>
  <c r="B1240" i="1"/>
  <c r="AB1239" i="1"/>
  <c r="A1239" i="1"/>
  <c r="A1221" i="4" s="1"/>
  <c r="B1241" i="1" l="1"/>
  <c r="AB1240" i="1"/>
  <c r="A1240" i="1"/>
  <c r="A1222" i="4" s="1"/>
  <c r="B1239" i="7"/>
  <c r="D1239" i="7" s="1"/>
  <c r="C1239" i="7"/>
  <c r="A1240" i="7" s="1"/>
  <c r="C1240" i="7" l="1"/>
  <c r="A1241" i="7" s="1"/>
  <c r="B1240" i="7"/>
  <c r="D1240" i="7" s="1"/>
  <c r="B1242" i="1"/>
  <c r="AB1241" i="1"/>
  <c r="A1241" i="1"/>
  <c r="A1223" i="4" s="1"/>
  <c r="B1243" i="1" l="1"/>
  <c r="AB1242" i="1"/>
  <c r="A1242" i="1"/>
  <c r="A1224" i="4" s="1"/>
  <c r="C1241" i="7"/>
  <c r="A1242" i="7" s="1"/>
  <c r="B1241" i="7"/>
  <c r="D1241" i="7" s="1"/>
  <c r="C1242" i="7" l="1"/>
  <c r="A1243" i="7" s="1"/>
  <c r="B1242" i="7"/>
  <c r="D1242" i="7" s="1"/>
  <c r="B1244" i="1"/>
  <c r="AB1243" i="1"/>
  <c r="A1243" i="1"/>
  <c r="A1225" i="4" s="1"/>
  <c r="B1245" i="1" l="1"/>
  <c r="AB1244" i="1"/>
  <c r="A1244" i="1"/>
  <c r="A1226" i="4" s="1"/>
  <c r="B1243" i="7"/>
  <c r="D1243" i="7" s="1"/>
  <c r="C1243" i="7"/>
  <c r="A1244" i="7" s="1"/>
  <c r="C1244" i="7" l="1"/>
  <c r="A1245" i="7" s="1"/>
  <c r="B1244" i="7"/>
  <c r="D1244" i="7" s="1"/>
  <c r="B1246" i="1"/>
  <c r="AB1245" i="1"/>
  <c r="A1245" i="1"/>
  <c r="A1227" i="4" s="1"/>
  <c r="B1247" i="1" l="1"/>
  <c r="AB1246" i="1"/>
  <c r="A1246" i="1"/>
  <c r="A1228" i="4" s="1"/>
  <c r="C1245" i="7"/>
  <c r="A1246" i="7" s="1"/>
  <c r="B1245" i="7"/>
  <c r="D1245" i="7" s="1"/>
  <c r="C1246" i="7" l="1"/>
  <c r="A1247" i="7" s="1"/>
  <c r="B1246" i="7"/>
  <c r="D1246" i="7" s="1"/>
  <c r="B1248" i="1"/>
  <c r="AB1247" i="1"/>
  <c r="A1247" i="1"/>
  <c r="A1229" i="4" s="1"/>
  <c r="B1249" i="1" l="1"/>
  <c r="AB1248" i="1"/>
  <c r="A1248" i="1"/>
  <c r="A1230" i="4" s="1"/>
  <c r="B1247" i="7"/>
  <c r="D1247" i="7" s="1"/>
  <c r="C1247" i="7"/>
  <c r="A1248" i="7" s="1"/>
  <c r="B1248" i="7" l="1"/>
  <c r="D1248" i="7" s="1"/>
  <c r="C1248" i="7"/>
  <c r="A1249" i="7" s="1"/>
  <c r="B1250" i="1"/>
  <c r="A1249" i="1"/>
  <c r="A1231" i="4" s="1"/>
  <c r="AB1249" i="1"/>
  <c r="B1251" i="1" l="1"/>
  <c r="E1250" i="1"/>
  <c r="F1250" i="1" s="1"/>
  <c r="S1250" i="1" s="1"/>
  <c r="AB1250" i="1"/>
  <c r="P1250" i="1"/>
  <c r="A1250" i="1"/>
  <c r="B1249" i="7"/>
  <c r="D1249" i="7" s="1"/>
  <c r="C1249" i="7"/>
  <c r="A1250" i="7" s="1"/>
  <c r="AC1250" i="1" l="1"/>
  <c r="T1250" i="1"/>
  <c r="B1250" i="7"/>
  <c r="D1250" i="7" s="1"/>
  <c r="C1250" i="7"/>
  <c r="A1251" i="7" s="1"/>
  <c r="B1252" i="1"/>
  <c r="AB1251" i="1"/>
  <c r="A1251" i="1"/>
  <c r="E1251" i="1"/>
  <c r="F1251" i="1" s="1"/>
  <c r="S1251" i="1" s="1"/>
  <c r="P1251" i="1"/>
  <c r="AC1251" i="1" l="1"/>
  <c r="T1251" i="1"/>
  <c r="B1253" i="1"/>
  <c r="AB1252" i="1"/>
  <c r="A1252" i="1"/>
  <c r="A1234" i="4" s="1"/>
  <c r="C1251" i="7"/>
  <c r="A1252" i="7" s="1"/>
  <c r="B1251" i="7"/>
  <c r="D1251" i="7" s="1"/>
  <c r="B1252" i="7" l="1"/>
  <c r="D1252" i="7" s="1"/>
  <c r="C1252" i="7"/>
  <c r="A1253" i="7" s="1"/>
  <c r="B1254" i="1"/>
  <c r="AB1253" i="1"/>
  <c r="A1253" i="1"/>
  <c r="A1235" i="4" s="1"/>
  <c r="B1255" i="1" l="1"/>
  <c r="A1254" i="1"/>
  <c r="A1236" i="4" s="1"/>
  <c r="AB1254" i="1"/>
  <c r="B1253" i="7"/>
  <c r="D1253" i="7" s="1"/>
  <c r="C1253" i="7"/>
  <c r="A1254" i="7" s="1"/>
  <c r="B1254" i="7" l="1"/>
  <c r="D1254" i="7" s="1"/>
  <c r="C1254" i="7"/>
  <c r="A1255" i="7" s="1"/>
  <c r="B1256" i="1"/>
  <c r="AB1255" i="1"/>
  <c r="A1255" i="1"/>
  <c r="A1237" i="4" s="1"/>
  <c r="B1257" i="1" l="1"/>
  <c r="AB1256" i="1"/>
  <c r="I179" i="9" s="1"/>
  <c r="A1256" i="1"/>
  <c r="A1238" i="4" s="1"/>
  <c r="C1255" i="7"/>
  <c r="A1256" i="7" s="1"/>
  <c r="B1255" i="7"/>
  <c r="D1255" i="7" s="1"/>
  <c r="C1256" i="7" l="1"/>
  <c r="A1257" i="7" s="1"/>
  <c r="B1256" i="7"/>
  <c r="D1256" i="7" s="1"/>
  <c r="M179" i="9"/>
  <c r="X179" i="9"/>
  <c r="Q179" i="9"/>
  <c r="K179" i="9" s="1"/>
  <c r="W179" i="9"/>
  <c r="B1258" i="1"/>
  <c r="AB1257" i="1"/>
  <c r="I180" i="9" s="1"/>
  <c r="A1257" i="1"/>
  <c r="A1239" i="4" s="1"/>
  <c r="X180" i="9" l="1"/>
  <c r="M180" i="9"/>
  <c r="Q180" i="9"/>
  <c r="K180" i="9" s="1"/>
  <c r="W180" i="9"/>
  <c r="AB1258" i="1"/>
  <c r="I181" i="9" s="1"/>
  <c r="A1258" i="1"/>
  <c r="A1240" i="4" s="1"/>
  <c r="B1259" i="1"/>
  <c r="C1257" i="7"/>
  <c r="A1258" i="7" s="1"/>
  <c r="B1257" i="7"/>
  <c r="D1257" i="7" s="1"/>
  <c r="C1258" i="7" l="1"/>
  <c r="A1259" i="7" s="1"/>
  <c r="B1258" i="7"/>
  <c r="D1258" i="7" s="1"/>
  <c r="X181" i="9"/>
  <c r="M181" i="9"/>
  <c r="W181" i="9"/>
  <c r="Q181" i="9"/>
  <c r="K181" i="9" s="1"/>
  <c r="A1259" i="1"/>
  <c r="A1241" i="4" s="1"/>
  <c r="B1260" i="1"/>
  <c r="AB1259" i="1"/>
  <c r="I182" i="9" s="1"/>
  <c r="Q182" i="9" l="1"/>
  <c r="K182" i="9" s="1"/>
  <c r="X182" i="9"/>
  <c r="W182" i="9"/>
  <c r="M182" i="9"/>
  <c r="B1261" i="1"/>
  <c r="AB1260" i="1"/>
  <c r="A1260" i="1"/>
  <c r="A1242" i="4" s="1"/>
  <c r="B1259" i="7"/>
  <c r="D1259" i="7" s="1"/>
  <c r="C1259" i="7"/>
  <c r="A1260" i="7" s="1"/>
  <c r="C1260" i="7" l="1"/>
  <c r="A1261" i="7" s="1"/>
  <c r="B1260" i="7"/>
  <c r="D1260" i="7" s="1"/>
  <c r="AB1261" i="1"/>
  <c r="I183" i="9" s="1"/>
  <c r="A1261" i="1"/>
  <c r="A1243" i="4" s="1"/>
  <c r="B1262" i="1"/>
  <c r="A1262" i="1" l="1"/>
  <c r="A1244" i="4" s="1"/>
  <c r="B1263" i="1"/>
  <c r="AB1262" i="1"/>
  <c r="I184" i="9" s="1"/>
  <c r="M183" i="9"/>
  <c r="X183" i="9"/>
  <c r="W183" i="9"/>
  <c r="Q183" i="9"/>
  <c r="K183" i="9" s="1"/>
  <c r="B1261" i="7"/>
  <c r="D1261" i="7" s="1"/>
  <c r="C1261" i="7"/>
  <c r="A1262" i="7" s="1"/>
  <c r="C1262" i="7" l="1"/>
  <c r="A1263" i="7" s="1"/>
  <c r="B1262" i="7"/>
  <c r="D1262" i="7" s="1"/>
  <c r="W184" i="9"/>
  <c r="Q184" i="9"/>
  <c r="K184" i="9" s="1"/>
  <c r="X184" i="9"/>
  <c r="M184" i="9"/>
  <c r="B1264" i="1"/>
  <c r="AB1263" i="1"/>
  <c r="I185" i="9" s="1"/>
  <c r="A1263" i="1"/>
  <c r="A1245" i="4" s="1"/>
  <c r="X185" i="9" l="1"/>
  <c r="W185" i="9"/>
  <c r="M185" i="9"/>
  <c r="Q185" i="9"/>
  <c r="K185" i="9" s="1"/>
  <c r="A1264" i="1"/>
  <c r="A1246" i="4" s="1"/>
  <c r="B1265" i="1"/>
  <c r="AB1264" i="1"/>
  <c r="I186" i="9" s="1"/>
  <c r="C1263" i="7"/>
  <c r="A1264" i="7" s="1"/>
  <c r="B1263" i="7"/>
  <c r="D1263" i="7" s="1"/>
  <c r="Q186" i="9" l="1"/>
  <c r="K186" i="9" s="1"/>
  <c r="M186" i="9"/>
  <c r="W186" i="9"/>
  <c r="X186" i="9"/>
  <c r="AB1265" i="1"/>
  <c r="B1266" i="1"/>
  <c r="A1265" i="1"/>
  <c r="A1247" i="4" s="1"/>
  <c r="C1264" i="7"/>
  <c r="A1265" i="7" s="1"/>
  <c r="B1264" i="7"/>
  <c r="D1264" i="7" s="1"/>
  <c r="B1265" i="7" l="1"/>
  <c r="D1265" i="7" s="1"/>
  <c r="C1265" i="7"/>
  <c r="A1266" i="7" s="1"/>
  <c r="AB1266" i="1"/>
  <c r="I187" i="9" s="1"/>
  <c r="A1266" i="1"/>
  <c r="A1248" i="4" s="1"/>
  <c r="B1267" i="1"/>
  <c r="A1267" i="1" l="1"/>
  <c r="A1249" i="4" s="1"/>
  <c r="B1268" i="1"/>
  <c r="AB1267" i="1"/>
  <c r="I188" i="9" s="1"/>
  <c r="M187" i="9"/>
  <c r="W187" i="9"/>
  <c r="Q187" i="9"/>
  <c r="K187" i="9" s="1"/>
  <c r="X187" i="9"/>
  <c r="C1266" i="7"/>
  <c r="A1267" i="7" s="1"/>
  <c r="B1266" i="7"/>
  <c r="D1266" i="7" s="1"/>
  <c r="C1267" i="7" l="1"/>
  <c r="A1268" i="7" s="1"/>
  <c r="B1267" i="7"/>
  <c r="D1267" i="7" s="1"/>
  <c r="W188" i="9"/>
  <c r="X188" i="9"/>
  <c r="M188" i="9"/>
  <c r="Q188" i="9"/>
  <c r="K188" i="9" s="1"/>
  <c r="B1269" i="1"/>
  <c r="AB1268" i="1"/>
  <c r="I189" i="9" s="1"/>
  <c r="A1268" i="1"/>
  <c r="A1250" i="4" s="1"/>
  <c r="Q189" i="9" l="1"/>
  <c r="K189" i="9" s="1"/>
  <c r="X189" i="9"/>
  <c r="W189" i="9"/>
  <c r="M189" i="9"/>
  <c r="B1270" i="1"/>
  <c r="AB1269" i="1"/>
  <c r="I190" i="9" s="1"/>
  <c r="A1269" i="1"/>
  <c r="A1251" i="4" s="1"/>
  <c r="C1268" i="7"/>
  <c r="A1269" i="7" s="1"/>
  <c r="B1268" i="7"/>
  <c r="D1268" i="7" s="1"/>
  <c r="X190" i="9" l="1"/>
  <c r="M190" i="9"/>
  <c r="W190" i="9"/>
  <c r="Q190" i="9"/>
  <c r="K190" i="9" s="1"/>
  <c r="B1271" i="1"/>
  <c r="AB1270" i="1"/>
  <c r="A1270" i="1"/>
  <c r="A1252" i="4" s="1"/>
  <c r="B1269" i="7"/>
  <c r="D1269" i="7" s="1"/>
  <c r="C1269" i="7"/>
  <c r="A1270" i="7" s="1"/>
  <c r="C1270" i="7" l="1"/>
  <c r="A1271" i="7" s="1"/>
  <c r="B1270" i="7"/>
  <c r="D1270" i="7" s="1"/>
  <c r="B1272" i="1"/>
  <c r="A1271" i="1"/>
  <c r="A1253" i="4" s="1"/>
  <c r="AB1271" i="1"/>
  <c r="I191" i="9" s="1"/>
  <c r="M191" i="9" l="1"/>
  <c r="W191" i="9"/>
  <c r="Q191" i="9"/>
  <c r="K191" i="9" s="1"/>
  <c r="X191" i="9"/>
  <c r="B1273" i="1"/>
  <c r="AB1272" i="1"/>
  <c r="I192" i="9" s="1"/>
  <c r="A1272" i="1"/>
  <c r="A1254" i="4" s="1"/>
  <c r="C1271" i="7"/>
  <c r="A1272" i="7" s="1"/>
  <c r="B1271" i="7"/>
  <c r="D1271" i="7" s="1"/>
  <c r="A1273" i="1" l="1"/>
  <c r="A1255" i="4" s="1"/>
  <c r="B1274" i="1"/>
  <c r="AB1273" i="1"/>
  <c r="I193" i="9" s="1"/>
  <c r="C1272" i="7"/>
  <c r="A1273" i="7" s="1"/>
  <c r="B1272" i="7"/>
  <c r="D1272" i="7" s="1"/>
  <c r="X192" i="9"/>
  <c r="Q192" i="9"/>
  <c r="K192" i="9" s="1"/>
  <c r="M192" i="9"/>
  <c r="W192" i="9"/>
  <c r="B1273" i="7" l="1"/>
  <c r="D1273" i="7" s="1"/>
  <c r="C1273" i="7"/>
  <c r="A1274" i="7" s="1"/>
  <c r="Q193" i="9"/>
  <c r="K193" i="9" s="1"/>
  <c r="M193" i="9"/>
  <c r="W193" i="9"/>
  <c r="X193" i="9"/>
  <c r="AB1274" i="1"/>
  <c r="I194" i="9" s="1"/>
  <c r="B1275" i="1"/>
  <c r="A1274" i="1"/>
  <c r="A1256" i="4" s="1"/>
  <c r="AB1275" i="1" l="1"/>
  <c r="B1276" i="1"/>
  <c r="A1275" i="1"/>
  <c r="A1257" i="4" s="1"/>
  <c r="M194" i="9"/>
  <c r="Q194" i="9"/>
  <c r="K194" i="9" s="1"/>
  <c r="X194" i="9"/>
  <c r="W194" i="9"/>
  <c r="C1274" i="7"/>
  <c r="A1275" i="7" s="1"/>
  <c r="B1274" i="7"/>
  <c r="D1274" i="7" s="1"/>
  <c r="C1275" i="7" l="1"/>
  <c r="A1276" i="7" s="1"/>
  <c r="B1275" i="7"/>
  <c r="D1275" i="7" s="1"/>
  <c r="B1277" i="1"/>
  <c r="A1276" i="1"/>
  <c r="A1258" i="4" s="1"/>
  <c r="AB1276" i="1"/>
  <c r="I195" i="9" s="1"/>
  <c r="M195" i="9" l="1"/>
  <c r="X195" i="9"/>
  <c r="Q195" i="9"/>
  <c r="K195" i="9" s="1"/>
  <c r="W195" i="9"/>
  <c r="B1278" i="1"/>
  <c r="AB1277" i="1"/>
  <c r="I196" i="9" s="1"/>
  <c r="A1277" i="1"/>
  <c r="A1259" i="4" s="1"/>
  <c r="C1276" i="7"/>
  <c r="A1277" i="7" s="1"/>
  <c r="B1276" i="7"/>
  <c r="D1276" i="7" s="1"/>
  <c r="C1277" i="7" l="1"/>
  <c r="A1278" i="7" s="1"/>
  <c r="B1277" i="7"/>
  <c r="D1277" i="7" s="1"/>
  <c r="Q196" i="9"/>
  <c r="K196" i="9" s="1"/>
  <c r="X196" i="9"/>
  <c r="M196" i="9"/>
  <c r="W196" i="9"/>
  <c r="AB1278" i="1"/>
  <c r="I197" i="9" s="1"/>
  <c r="B1279" i="1"/>
  <c r="A1278" i="1"/>
  <c r="A1260" i="4" s="1"/>
  <c r="AB1279" i="1" l="1"/>
  <c r="I198" i="9" s="1"/>
  <c r="B1280" i="1"/>
  <c r="A1279" i="1"/>
  <c r="A1261" i="4" s="1"/>
  <c r="Q197" i="9"/>
  <c r="K197" i="9" s="1"/>
  <c r="W197" i="9"/>
  <c r="M197" i="9"/>
  <c r="X197" i="9"/>
  <c r="B1278" i="7"/>
  <c r="D1278" i="7" s="1"/>
  <c r="C1278" i="7"/>
  <c r="A1279" i="7" s="1"/>
  <c r="C1279" i="7" l="1"/>
  <c r="A1280" i="7" s="1"/>
  <c r="B1279" i="7"/>
  <c r="D1279" i="7" s="1"/>
  <c r="A1280" i="1"/>
  <c r="A1262" i="4" s="1"/>
  <c r="B1281" i="1"/>
  <c r="AB1280" i="1"/>
  <c r="Q198" i="9"/>
  <c r="K198" i="9" s="1"/>
  <c r="M198" i="9"/>
  <c r="X198" i="9"/>
  <c r="W198" i="9"/>
  <c r="AB1281" i="1" l="1"/>
  <c r="I199" i="9" s="1"/>
  <c r="A1281" i="1"/>
  <c r="A1263" i="4" s="1"/>
  <c r="B1282" i="1"/>
  <c r="C1280" i="7"/>
  <c r="A1281" i="7" s="1"/>
  <c r="B1280" i="7"/>
  <c r="D1280" i="7" s="1"/>
  <c r="C1281" i="7" l="1"/>
  <c r="A1282" i="7" s="1"/>
  <c r="B1281" i="7"/>
  <c r="D1281" i="7" s="1"/>
  <c r="B1283" i="1"/>
  <c r="AB1282" i="1"/>
  <c r="I200" i="9" s="1"/>
  <c r="A1282" i="1"/>
  <c r="A1264" i="4" s="1"/>
  <c r="Q199" i="9"/>
  <c r="K199" i="9" s="1"/>
  <c r="W199" i="9"/>
  <c r="M199" i="9"/>
  <c r="X199" i="9"/>
  <c r="Q200" i="9" l="1"/>
  <c r="K200" i="9" s="1"/>
  <c r="X200" i="9"/>
  <c r="M200" i="9"/>
  <c r="W200" i="9"/>
  <c r="A1283" i="1"/>
  <c r="A1265" i="4" s="1"/>
  <c r="B1284" i="1"/>
  <c r="AB1283" i="1"/>
  <c r="I201" i="9" s="1"/>
  <c r="C1282" i="7"/>
  <c r="A1283" i="7" s="1"/>
  <c r="B1282" i="7"/>
  <c r="D1282" i="7" s="1"/>
  <c r="B1283" i="7" l="1"/>
  <c r="D1283" i="7" s="1"/>
  <c r="C1283" i="7"/>
  <c r="A1284" i="7" s="1"/>
  <c r="B1285" i="1"/>
  <c r="AB1284" i="1"/>
  <c r="I202" i="9" s="1"/>
  <c r="A1284" i="1"/>
  <c r="A1266" i="4" s="1"/>
  <c r="M201" i="9"/>
  <c r="W201" i="9"/>
  <c r="X201" i="9"/>
  <c r="Q201" i="9"/>
  <c r="K201" i="9" s="1"/>
  <c r="Q202" i="9" l="1"/>
  <c r="K202" i="9" s="1"/>
  <c r="X202" i="9"/>
  <c r="M202" i="9"/>
  <c r="W202" i="9"/>
  <c r="B1286" i="1"/>
  <c r="AB1285" i="1"/>
  <c r="A1285" i="1"/>
  <c r="A1267" i="4" s="1"/>
  <c r="C1284" i="7"/>
  <c r="A1285" i="7" s="1"/>
  <c r="B1284" i="7"/>
  <c r="D1284" i="7" s="1"/>
  <c r="C1285" i="7" l="1"/>
  <c r="A1286" i="7" s="1"/>
  <c r="B1285" i="7"/>
  <c r="D1285" i="7" s="1"/>
  <c r="B1287" i="1"/>
  <c r="AB1286" i="1"/>
  <c r="I203" i="9" s="1"/>
  <c r="A1286" i="1"/>
  <c r="A1268" i="4" s="1"/>
  <c r="Q203" i="9" l="1"/>
  <c r="K203" i="9" s="1"/>
  <c r="X203" i="9"/>
  <c r="W203" i="9"/>
  <c r="M203" i="9"/>
  <c r="B1288" i="1"/>
  <c r="AB1287" i="1"/>
  <c r="I204" i="9" s="1"/>
  <c r="A1287" i="1"/>
  <c r="A1269" i="4" s="1"/>
  <c r="B1286" i="7"/>
  <c r="D1286" i="7" s="1"/>
  <c r="C1286" i="7"/>
  <c r="A1287" i="7" s="1"/>
  <c r="Q204" i="9" l="1"/>
  <c r="K204" i="9" s="1"/>
  <c r="X204" i="9"/>
  <c r="M204" i="9"/>
  <c r="W204" i="9"/>
  <c r="AB1288" i="1"/>
  <c r="I205" i="9" s="1"/>
  <c r="A1288" i="1"/>
  <c r="A1270" i="4" s="1"/>
  <c r="B1289" i="1"/>
  <c r="B1287" i="7"/>
  <c r="D1287" i="7" s="1"/>
  <c r="C1287" i="7"/>
  <c r="A1288" i="7" s="1"/>
  <c r="C1288" i="7" l="1"/>
  <c r="A1289" i="7" s="1"/>
  <c r="B1288" i="7"/>
  <c r="D1288" i="7" s="1"/>
  <c r="M205" i="9"/>
  <c r="Q205" i="9"/>
  <c r="K205" i="9" s="1"/>
  <c r="X205" i="9"/>
  <c r="W205" i="9"/>
  <c r="A1289" i="1"/>
  <c r="A1271" i="4" s="1"/>
  <c r="AB1289" i="1"/>
  <c r="I206" i="9" s="1"/>
  <c r="B1290" i="1"/>
  <c r="X206" i="9" l="1"/>
  <c r="M206" i="9"/>
  <c r="Q206" i="9"/>
  <c r="K206" i="9" s="1"/>
  <c r="W206" i="9"/>
  <c r="B1291" i="1"/>
  <c r="AB1290" i="1"/>
  <c r="A1290" i="1"/>
  <c r="A1272" i="4" s="1"/>
  <c r="C1289" i="7"/>
  <c r="A1290" i="7" s="1"/>
  <c r="B1289" i="7"/>
  <c r="D1289" i="7" s="1"/>
  <c r="B1290" i="7" l="1"/>
  <c r="D1290" i="7" s="1"/>
  <c r="C1290" i="7"/>
  <c r="A1291" i="7" s="1"/>
  <c r="B1292" i="1"/>
  <c r="AB1291" i="1"/>
  <c r="I207" i="9" s="1"/>
  <c r="A1291" i="1"/>
  <c r="A1273" i="4" s="1"/>
  <c r="W207" i="9" l="1"/>
  <c r="M207" i="9"/>
  <c r="X207" i="9"/>
  <c r="Q207" i="9"/>
  <c r="K207" i="9" s="1"/>
  <c r="B1293" i="1"/>
  <c r="AB1292" i="1"/>
  <c r="I208" i="9" s="1"/>
  <c r="A1292" i="1"/>
  <c r="A1274" i="4" s="1"/>
  <c r="B1291" i="7"/>
  <c r="D1291" i="7" s="1"/>
  <c r="C1291" i="7"/>
  <c r="A1292" i="7" s="1"/>
  <c r="C1292" i="7" l="1"/>
  <c r="A1293" i="7" s="1"/>
  <c r="B1292" i="7"/>
  <c r="D1292" i="7" s="1"/>
  <c r="M208" i="9"/>
  <c r="X208" i="9"/>
  <c r="Q208" i="9"/>
  <c r="K208" i="9" s="1"/>
  <c r="W208" i="9"/>
  <c r="B1294" i="1"/>
  <c r="AB1293" i="1"/>
  <c r="I209" i="9" s="1"/>
  <c r="A1293" i="1"/>
  <c r="A1275" i="4" s="1"/>
  <c r="Q209" i="9" l="1"/>
  <c r="K209" i="9" s="1"/>
  <c r="M209" i="9"/>
  <c r="W209" i="9"/>
  <c r="X209" i="9"/>
  <c r="B1295" i="1"/>
  <c r="A1294" i="1"/>
  <c r="A1276" i="4" s="1"/>
  <c r="AB1294" i="1"/>
  <c r="I210" i="9" s="1"/>
  <c r="C1293" i="7"/>
  <c r="A1294" i="7" s="1"/>
  <c r="B1293" i="7"/>
  <c r="D1293" i="7" s="1"/>
  <c r="Q210" i="9" l="1"/>
  <c r="K210" i="9" s="1"/>
  <c r="X210" i="9"/>
  <c r="W210" i="9"/>
  <c r="M210" i="9"/>
  <c r="AB1295" i="1"/>
  <c r="B1296" i="1"/>
  <c r="A1295" i="1"/>
  <c r="A1277" i="4" s="1"/>
  <c r="C1294" i="7"/>
  <c r="A1295" i="7" s="1"/>
  <c r="B1294" i="7"/>
  <c r="D1294" i="7" s="1"/>
  <c r="C1295" i="7" l="1"/>
  <c r="A1296" i="7" s="1"/>
  <c r="B1295" i="7"/>
  <c r="D1295" i="7" s="1"/>
  <c r="AB1296" i="1"/>
  <c r="I211" i="9" s="1"/>
  <c r="A1296" i="1"/>
  <c r="A1278" i="4" s="1"/>
  <c r="B1297" i="1"/>
  <c r="B1298" i="1" l="1"/>
  <c r="AB1297" i="1"/>
  <c r="I212" i="9" s="1"/>
  <c r="A1297" i="1"/>
  <c r="A1279" i="4" s="1"/>
  <c r="Q211" i="9"/>
  <c r="K211" i="9" s="1"/>
  <c r="M211" i="9"/>
  <c r="W211" i="9"/>
  <c r="X211" i="9"/>
  <c r="C1296" i="7"/>
  <c r="A1297" i="7" s="1"/>
  <c r="B1296" i="7"/>
  <c r="D1296" i="7" s="1"/>
  <c r="C1297" i="7" l="1"/>
  <c r="A1298" i="7" s="1"/>
  <c r="B1297" i="7"/>
  <c r="D1297" i="7" s="1"/>
  <c r="Q212" i="9"/>
  <c r="K212" i="9" s="1"/>
  <c r="X212" i="9"/>
  <c r="W212" i="9"/>
  <c r="M212" i="9"/>
  <c r="AB1298" i="1"/>
  <c r="I213" i="9" s="1"/>
  <c r="B1299" i="1"/>
  <c r="A1298" i="1"/>
  <c r="A1280" i="4" s="1"/>
  <c r="AB1299" i="1" l="1"/>
  <c r="I214" i="9" s="1"/>
  <c r="B1300" i="1"/>
  <c r="A1299" i="1"/>
  <c r="A1281" i="4" s="1"/>
  <c r="W213" i="9"/>
  <c r="Q213" i="9"/>
  <c r="K213" i="9" s="1"/>
  <c r="X213" i="9"/>
  <c r="M213" i="9"/>
  <c r="C1298" i="7"/>
  <c r="A1299" i="7" s="1"/>
  <c r="B1298" i="7"/>
  <c r="D1298" i="7" s="1"/>
  <c r="B1299" i="7" l="1"/>
  <c r="D1299" i="7" s="1"/>
  <c r="C1299" i="7"/>
  <c r="A1300" i="7" s="1"/>
  <c r="AB1300" i="1"/>
  <c r="B1301" i="1"/>
  <c r="A1300" i="1"/>
  <c r="A1282" i="4" s="1"/>
  <c r="Q214" i="9"/>
  <c r="K214" i="9" s="1"/>
  <c r="M214" i="9"/>
  <c r="W214" i="9"/>
  <c r="X214" i="9"/>
  <c r="B1302" i="1" l="1"/>
  <c r="A1301" i="1"/>
  <c r="A1283" i="4" s="1"/>
  <c r="AB1301" i="1"/>
  <c r="I215" i="9" s="1"/>
  <c r="C1300" i="7"/>
  <c r="A1301" i="7" s="1"/>
  <c r="B1300" i="7"/>
  <c r="D1300" i="7" s="1"/>
  <c r="C1301" i="7" l="1"/>
  <c r="A1302" i="7" s="1"/>
  <c r="B1301" i="7"/>
  <c r="D1301" i="7" s="1"/>
  <c r="Q215" i="9"/>
  <c r="K215" i="9" s="1"/>
  <c r="X215" i="9"/>
  <c r="W215" i="9"/>
  <c r="M215" i="9"/>
  <c r="B1303" i="1"/>
  <c r="AB1302" i="1"/>
  <c r="I216" i="9" s="1"/>
  <c r="A1302" i="1"/>
  <c r="A1284" i="4" s="1"/>
  <c r="M216" i="9" l="1"/>
  <c r="Q216" i="9"/>
  <c r="K216" i="9" s="1"/>
  <c r="W216" i="9"/>
  <c r="X216" i="9"/>
  <c r="A1303" i="1"/>
  <c r="A1285" i="4" s="1"/>
  <c r="B1304" i="1"/>
  <c r="AB1303" i="1"/>
  <c r="I217" i="9" s="1"/>
  <c r="C1302" i="7"/>
  <c r="A1303" i="7" s="1"/>
  <c r="B1302" i="7"/>
  <c r="D1302" i="7" s="1"/>
  <c r="C1303" i="7" l="1"/>
  <c r="A1304" i="7" s="1"/>
  <c r="B1303" i="7"/>
  <c r="D1303" i="7" s="1"/>
  <c r="AB1304" i="1"/>
  <c r="I218" i="9" s="1"/>
  <c r="B1305" i="1"/>
  <c r="A1304" i="1"/>
  <c r="A1286" i="4" s="1"/>
  <c r="Q217" i="9"/>
  <c r="K217" i="9" s="1"/>
  <c r="M217" i="9"/>
  <c r="X217" i="9"/>
  <c r="W217" i="9"/>
  <c r="B1306" i="1" l="1"/>
  <c r="AB1305" i="1"/>
  <c r="A1305" i="1"/>
  <c r="A1287" i="4" s="1"/>
  <c r="X218" i="9"/>
  <c r="W218" i="9"/>
  <c r="M218" i="9"/>
  <c r="Q218" i="9"/>
  <c r="K218" i="9" s="1"/>
  <c r="C1304" i="7"/>
  <c r="A1305" i="7" s="1"/>
  <c r="B1304" i="7"/>
  <c r="D1304" i="7" s="1"/>
  <c r="C1305" i="7" l="1"/>
  <c r="A1306" i="7" s="1"/>
  <c r="B1305" i="7"/>
  <c r="D1305" i="7" s="1"/>
  <c r="B1307" i="1"/>
  <c r="AB1306" i="1"/>
  <c r="I219" i="9" s="1"/>
  <c r="A1306" i="1"/>
  <c r="A1288" i="4" s="1"/>
  <c r="Q219" i="9" l="1"/>
  <c r="K219" i="9" s="1"/>
  <c r="X219" i="9"/>
  <c r="W219" i="9"/>
  <c r="M219" i="9"/>
  <c r="B1308" i="1"/>
  <c r="AB1307" i="1"/>
  <c r="I220" i="9" s="1"/>
  <c r="A1307" i="1"/>
  <c r="B1306" i="7"/>
  <c r="D1306" i="7" s="1"/>
  <c r="C1306" i="7"/>
  <c r="A1307" i="7" s="1"/>
  <c r="A1289" i="4" l="1"/>
  <c r="A1307" i="4"/>
  <c r="X220" i="9"/>
  <c r="Q220" i="9"/>
  <c r="K220" i="9" s="1"/>
  <c r="M220" i="9"/>
  <c r="W220" i="9"/>
  <c r="AB1308" i="1"/>
  <c r="I221" i="9" s="1"/>
  <c r="B1309" i="1"/>
  <c r="A1308" i="1"/>
  <c r="C1307" i="7"/>
  <c r="A1308" i="7" s="1"/>
  <c r="B1307" i="7"/>
  <c r="D1307" i="7" s="1"/>
  <c r="B1308" i="7" l="1"/>
  <c r="D1308" i="7" s="1"/>
  <c r="C1308" i="7"/>
  <c r="A1309" i="7" s="1"/>
  <c r="B1310" i="1"/>
  <c r="AB1309" i="1"/>
  <c r="I222" i="9" s="1"/>
  <c r="A1309" i="1"/>
  <c r="W221" i="9"/>
  <c r="X221" i="9"/>
  <c r="M221" i="9"/>
  <c r="Q221" i="9"/>
  <c r="K221" i="9" s="1"/>
  <c r="A1290" i="4"/>
  <c r="A1308" i="4"/>
  <c r="A1291" i="4" l="1"/>
  <c r="A1309" i="4"/>
  <c r="X222" i="9"/>
  <c r="W222" i="9"/>
  <c r="M222" i="9"/>
  <c r="Q222" i="9"/>
  <c r="K222" i="9" s="1"/>
  <c r="AB1310" i="1"/>
  <c r="B1311" i="1"/>
  <c r="A1310" i="1"/>
  <c r="C1309" i="7"/>
  <c r="A1310" i="7" s="1"/>
  <c r="B1309" i="7"/>
  <c r="D1309" i="7" s="1"/>
  <c r="A1292" i="4" l="1"/>
  <c r="A1310" i="4"/>
  <c r="C1310" i="7"/>
  <c r="A1311" i="7" s="1"/>
  <c r="B1310" i="7"/>
  <c r="D1310" i="7" s="1"/>
  <c r="B1312" i="1"/>
  <c r="A1311" i="1"/>
  <c r="AB1311" i="1"/>
  <c r="I223" i="9" s="1"/>
  <c r="W223" i="9" l="1"/>
  <c r="Q223" i="9"/>
  <c r="K223" i="9" s="1"/>
  <c r="X223" i="9"/>
  <c r="M223" i="9"/>
  <c r="A1293" i="4"/>
  <c r="A1311" i="4"/>
  <c r="A1312" i="1"/>
  <c r="B1313" i="1"/>
  <c r="AB1312" i="1"/>
  <c r="I224" i="9" s="1"/>
  <c r="B1311" i="7"/>
  <c r="D1311" i="7" s="1"/>
  <c r="C1311" i="7"/>
  <c r="A1312" i="7" s="1"/>
  <c r="M224" i="9" l="1"/>
  <c r="W224" i="9"/>
  <c r="Q224" i="9"/>
  <c r="K224" i="9" s="1"/>
  <c r="X224" i="9"/>
  <c r="A1294" i="4"/>
  <c r="A1312" i="4"/>
  <c r="AB1313" i="1"/>
  <c r="I225" i="9" s="1"/>
  <c r="B1314" i="1"/>
  <c r="A1313" i="1"/>
  <c r="C1312" i="7"/>
  <c r="A1313" i="7" s="1"/>
  <c r="B1312" i="7"/>
  <c r="D1312" i="7" s="1"/>
  <c r="A1295" i="4" l="1"/>
  <c r="A1313" i="4"/>
  <c r="AB1314" i="1"/>
  <c r="I226" i="9" s="1"/>
  <c r="B1315" i="1"/>
  <c r="A1314" i="1"/>
  <c r="C1313" i="7"/>
  <c r="A1314" i="7" s="1"/>
  <c r="B1313" i="7"/>
  <c r="D1313" i="7" s="1"/>
  <c r="M225" i="9"/>
  <c r="X225" i="9"/>
  <c r="Q225" i="9"/>
  <c r="K225" i="9" s="1"/>
  <c r="W225" i="9"/>
  <c r="C1314" i="7" l="1"/>
  <c r="A1315" i="7" s="1"/>
  <c r="B1314" i="7"/>
  <c r="D1314" i="7" s="1"/>
  <c r="A1296" i="4"/>
  <c r="A1314" i="4"/>
  <c r="B1316" i="1"/>
  <c r="AB1315" i="1"/>
  <c r="A1315" i="1"/>
  <c r="M226" i="9"/>
  <c r="Q226" i="9"/>
  <c r="K226" i="9" s="1"/>
  <c r="X226" i="9"/>
  <c r="W226" i="9"/>
  <c r="AB1316" i="1" l="1"/>
  <c r="I227" i="9" s="1"/>
  <c r="A1316" i="1"/>
  <c r="B1317" i="1"/>
  <c r="A1297" i="4"/>
  <c r="A1315" i="4"/>
  <c r="C1315" i="7"/>
  <c r="A1316" i="7" s="1"/>
  <c r="B1315" i="7"/>
  <c r="D1315" i="7" s="1"/>
  <c r="B1318" i="1" l="1"/>
  <c r="AB1317" i="1"/>
  <c r="I228" i="9" s="1"/>
  <c r="A1317" i="1"/>
  <c r="A1298" i="4"/>
  <c r="A1316" i="4"/>
  <c r="C1316" i="7"/>
  <c r="A1317" i="7" s="1"/>
  <c r="B1316" i="7"/>
  <c r="D1316" i="7" s="1"/>
  <c r="X227" i="9"/>
  <c r="M227" i="9"/>
  <c r="Q227" i="9"/>
  <c r="K227" i="9" s="1"/>
  <c r="W227" i="9"/>
  <c r="A1299" i="4" l="1"/>
  <c r="A1317" i="4"/>
  <c r="M228" i="9"/>
  <c r="Q228" i="9"/>
  <c r="K228" i="9" s="1"/>
  <c r="W228" i="9"/>
  <c r="X228" i="9"/>
  <c r="C1317" i="7"/>
  <c r="A1318" i="7" s="1"/>
  <c r="B1317" i="7"/>
  <c r="D1317" i="7" s="1"/>
  <c r="AB1318" i="1"/>
  <c r="I229" i="9" s="1"/>
  <c r="A1318" i="1"/>
  <c r="B1319" i="1"/>
  <c r="A1319" i="1" l="1"/>
  <c r="B1320" i="1"/>
  <c r="AB1319" i="1"/>
  <c r="I230" i="9" s="1"/>
  <c r="A1300" i="4"/>
  <c r="A1318" i="4"/>
  <c r="B1318" i="7"/>
  <c r="D1318" i="7" s="1"/>
  <c r="C1318" i="7"/>
  <c r="A1319" i="7" s="1"/>
  <c r="M229" i="9"/>
  <c r="X229" i="9"/>
  <c r="Q229" i="9"/>
  <c r="K229" i="9" s="1"/>
  <c r="W229" i="9"/>
  <c r="B1321" i="1" l="1"/>
  <c r="AB1320" i="1"/>
  <c r="A1320" i="1"/>
  <c r="B1319" i="7"/>
  <c r="D1319" i="7" s="1"/>
  <c r="C1319" i="7"/>
  <c r="A1320" i="7" s="1"/>
  <c r="X230" i="9"/>
  <c r="Q230" i="9"/>
  <c r="K230" i="9" s="1"/>
  <c r="W230" i="9"/>
  <c r="M230" i="9"/>
  <c r="A1301" i="4"/>
  <c r="A1319" i="4"/>
  <c r="B1320" i="7" l="1"/>
  <c r="D1320" i="7" s="1"/>
  <c r="C1320" i="7"/>
  <c r="A1321" i="7" s="1"/>
  <c r="A1302" i="4"/>
  <c r="A1320" i="4"/>
  <c r="B1322" i="1"/>
  <c r="AB1321" i="1"/>
  <c r="I231" i="9" s="1"/>
  <c r="A1321" i="1"/>
  <c r="W231" i="9" l="1"/>
  <c r="M231" i="9"/>
  <c r="Q231" i="9"/>
  <c r="K231" i="9" s="1"/>
  <c r="X231" i="9"/>
  <c r="A1322" i="1"/>
  <c r="B1323" i="1"/>
  <c r="AB1322" i="1"/>
  <c r="I232" i="9" s="1"/>
  <c r="A1303" i="4"/>
  <c r="A1321" i="4"/>
  <c r="C1321" i="7"/>
  <c r="A1322" i="7" s="1"/>
  <c r="B1321" i="7"/>
  <c r="D1321" i="7" s="1"/>
  <c r="AB1323" i="1" l="1"/>
  <c r="I233" i="9" s="1"/>
  <c r="A1323" i="1"/>
  <c r="B1324" i="1"/>
  <c r="Q232" i="9"/>
  <c r="K232" i="9" s="1"/>
  <c r="X232" i="9"/>
  <c r="M232" i="9"/>
  <c r="W232" i="9"/>
  <c r="A1304" i="4"/>
  <c r="A1322" i="4"/>
  <c r="C1322" i="7"/>
  <c r="A1323" i="7" s="1"/>
  <c r="B1322" i="7"/>
  <c r="D1322" i="7" s="1"/>
  <c r="C1323" i="7" l="1"/>
  <c r="A1324" i="7" s="1"/>
  <c r="B1323" i="7"/>
  <c r="D1323" i="7" s="1"/>
  <c r="B1325" i="1"/>
  <c r="A1324" i="1"/>
  <c r="AB1324" i="1"/>
  <c r="I234" i="9" s="1"/>
  <c r="A1305" i="4"/>
  <c r="A1323" i="4"/>
  <c r="Q233" i="9"/>
  <c r="K233" i="9" s="1"/>
  <c r="M233" i="9"/>
  <c r="W233" i="9"/>
  <c r="X233" i="9"/>
  <c r="Q234" i="9" l="1"/>
  <c r="K234" i="9" s="1"/>
  <c r="W234" i="9"/>
  <c r="X234" i="9"/>
  <c r="M234" i="9"/>
  <c r="A1306" i="4"/>
  <c r="A1324" i="4"/>
  <c r="A1325" i="1"/>
  <c r="A1325" i="4" s="1"/>
  <c r="B1326" i="1"/>
  <c r="AB1325" i="1"/>
  <c r="B1324" i="7"/>
  <c r="D1324" i="7" s="1"/>
  <c r="C1324" i="7"/>
  <c r="A1325" i="7" s="1"/>
  <c r="C1325" i="7" l="1"/>
  <c r="A1326" i="7" s="1"/>
  <c r="B1325" i="7"/>
  <c r="D1325" i="7" s="1"/>
  <c r="B1327" i="1"/>
  <c r="A1326" i="1"/>
  <c r="A1326" i="4" s="1"/>
  <c r="AB1326" i="1"/>
  <c r="I235" i="9" s="1"/>
  <c r="W235" i="9" l="1"/>
  <c r="X235" i="9"/>
  <c r="Q235" i="9"/>
  <c r="K235" i="9" s="1"/>
  <c r="M235" i="9"/>
  <c r="B1328" i="1"/>
  <c r="AB1327" i="1"/>
  <c r="I236" i="9" s="1"/>
  <c r="A1327" i="1"/>
  <c r="B1326" i="7"/>
  <c r="D1326" i="7" s="1"/>
  <c r="C1326" i="7"/>
  <c r="A1327" i="7" s="1"/>
  <c r="W236" i="9" l="1"/>
  <c r="Q236" i="9"/>
  <c r="K236" i="9" s="1"/>
  <c r="M236" i="9"/>
  <c r="X236" i="9"/>
  <c r="AB1328" i="1"/>
  <c r="I237" i="9" s="1"/>
  <c r="A1328" i="1"/>
  <c r="B1329" i="1"/>
  <c r="C1327" i="7"/>
  <c r="A1328" i="7" s="1"/>
  <c r="B1327" i="7"/>
  <c r="D1327" i="7" s="1"/>
  <c r="C1328" i="7" l="1"/>
  <c r="A1329" i="7" s="1"/>
  <c r="B1328" i="7"/>
  <c r="D1328" i="7" s="1"/>
  <c r="W237" i="9"/>
  <c r="M237" i="9"/>
  <c r="X237" i="9"/>
  <c r="Q237" i="9"/>
  <c r="K237" i="9" s="1"/>
  <c r="AB1329" i="1"/>
  <c r="I238" i="9" s="1"/>
  <c r="A1329" i="1"/>
  <c r="B1330" i="1"/>
  <c r="M238" i="9" l="1"/>
  <c r="W238" i="9"/>
  <c r="X238" i="9"/>
  <c r="Q238" i="9"/>
  <c r="K238" i="9" s="1"/>
  <c r="AB1330" i="1"/>
  <c r="A1330" i="1"/>
  <c r="E1330" i="1"/>
  <c r="F1330" i="1" s="1"/>
  <c r="S1330" i="1" s="1"/>
  <c r="P1330" i="1"/>
  <c r="B1331" i="1"/>
  <c r="B1329" i="7"/>
  <c r="D1329" i="7" s="1"/>
  <c r="C1329" i="7"/>
  <c r="A1330" i="7" s="1"/>
  <c r="C1330" i="7" l="1"/>
  <c r="A1331" i="7" s="1"/>
  <c r="B1330" i="7"/>
  <c r="D1330" i="7" s="1"/>
  <c r="AC1330" i="1"/>
  <c r="T1330" i="1"/>
  <c r="B1332" i="1"/>
  <c r="AB1331" i="1"/>
  <c r="P1331" i="1"/>
  <c r="E1331" i="1"/>
  <c r="F1331" i="1" s="1"/>
  <c r="S1331" i="1" s="1"/>
  <c r="A1331" i="1"/>
  <c r="A1331" i="4" s="1"/>
  <c r="T1331" i="1" l="1"/>
  <c r="AC1331" i="1"/>
  <c r="B1333" i="1"/>
  <c r="AB1332" i="1"/>
  <c r="A1332" i="1"/>
  <c r="A1332" i="4" s="1"/>
  <c r="E1332" i="1"/>
  <c r="F1332" i="1" s="1"/>
  <c r="S1332" i="1" s="1"/>
  <c r="P1332" i="1"/>
  <c r="C1331" i="7"/>
  <c r="A1332" i="7" s="1"/>
  <c r="B1331" i="7"/>
  <c r="D1331" i="7" s="1"/>
  <c r="AC1332" i="1" l="1"/>
  <c r="T1332" i="1"/>
  <c r="C1332" i="7"/>
  <c r="A1333" i="7" s="1"/>
  <c r="B1332" i="7"/>
  <c r="D1332" i="7" s="1"/>
  <c r="B1334" i="1"/>
  <c r="AB1333" i="1"/>
  <c r="P1333" i="1"/>
  <c r="E1333" i="1"/>
  <c r="F1333" i="1" s="1"/>
  <c r="S1333" i="1" s="1"/>
  <c r="A1333" i="1"/>
  <c r="A1333" i="4" s="1"/>
  <c r="AC1333" i="1" l="1"/>
  <c r="T1333" i="1"/>
  <c r="B1335" i="1"/>
  <c r="A1334" i="1"/>
  <c r="A1334" i="4" s="1"/>
  <c r="P1334" i="1"/>
  <c r="E1334" i="1"/>
  <c r="F1334" i="1" s="1"/>
  <c r="S1334" i="1" s="1"/>
  <c r="AB1334" i="1"/>
  <c r="B1333" i="7"/>
  <c r="D1333" i="7" s="1"/>
  <c r="C1333" i="7"/>
  <c r="A1334" i="7" s="1"/>
  <c r="C1334" i="7" l="1"/>
  <c r="A1335" i="7" s="1"/>
  <c r="B1334" i="7"/>
  <c r="D1334" i="7" s="1"/>
  <c r="AC1334" i="1"/>
  <c r="T1334" i="1"/>
  <c r="B1336" i="1"/>
  <c r="AB1335" i="1"/>
  <c r="A1335" i="1"/>
  <c r="A1335" i="4" s="1"/>
  <c r="E1335" i="1"/>
  <c r="F1335" i="1" s="1"/>
  <c r="S1335" i="1" s="1"/>
  <c r="P1335" i="1"/>
  <c r="AC1335" i="1" l="1"/>
  <c r="T1335" i="1"/>
  <c r="B1337" i="1"/>
  <c r="AB1336" i="1"/>
  <c r="P1336" i="1"/>
  <c r="E1336" i="1"/>
  <c r="F1336" i="1" s="1"/>
  <c r="S1336" i="1" s="1"/>
  <c r="A1336" i="1"/>
  <c r="A1336" i="4" s="1"/>
  <c r="C1335" i="7"/>
  <c r="A1336" i="7" s="1"/>
  <c r="B1335" i="7"/>
  <c r="D1335" i="7" s="1"/>
  <c r="B1336" i="7" l="1"/>
  <c r="D1336" i="7" s="1"/>
  <c r="C1336" i="7"/>
  <c r="A1337" i="7" s="1"/>
  <c r="AC1336" i="1"/>
  <c r="T1336" i="1"/>
  <c r="B1338" i="1"/>
  <c r="A1337" i="1"/>
  <c r="P1337" i="1"/>
  <c r="E1337" i="1"/>
  <c r="F1337" i="1" s="1"/>
  <c r="S1337" i="1" s="1"/>
  <c r="AB1337" i="1"/>
  <c r="A1337" i="4" l="1"/>
  <c r="AC1337" i="1"/>
  <c r="T1337" i="1"/>
  <c r="B1339" i="1"/>
  <c r="A1338" i="1"/>
  <c r="A1338" i="4" s="1"/>
  <c r="P1338" i="1"/>
  <c r="E1338" i="1"/>
  <c r="F1338" i="1" s="1"/>
  <c r="S1338" i="1" s="1"/>
  <c r="AB1338" i="1"/>
  <c r="C1337" i="7"/>
  <c r="A1338" i="7" s="1"/>
  <c r="B1337" i="7"/>
  <c r="D1337" i="7" s="1"/>
  <c r="C1338" i="7" l="1"/>
  <c r="A1339" i="7" s="1"/>
  <c r="B1338" i="7"/>
  <c r="D1338" i="7" s="1"/>
  <c r="T1338" i="1"/>
  <c r="AC1338" i="1"/>
  <c r="B1340" i="1"/>
  <c r="A1339" i="1"/>
  <c r="A1339" i="4" s="1"/>
  <c r="P1339" i="1"/>
  <c r="E1339" i="1"/>
  <c r="F1339" i="1" s="1"/>
  <c r="S1339" i="1" s="1"/>
  <c r="AB1339" i="1"/>
  <c r="AC1339" i="1" l="1"/>
  <c r="T1339" i="1"/>
  <c r="B1341" i="1"/>
  <c r="AB1340" i="1"/>
  <c r="E1340" i="1"/>
  <c r="F1340" i="1" s="1"/>
  <c r="S1340" i="1" s="1"/>
  <c r="P1340" i="1"/>
  <c r="A1340" i="1"/>
  <c r="A1340" i="4" s="1"/>
  <c r="B1339" i="7"/>
  <c r="D1339" i="7" s="1"/>
  <c r="C1339" i="7"/>
  <c r="A1340" i="7" s="1"/>
  <c r="T1340" i="1" l="1"/>
  <c r="AC1340" i="1"/>
  <c r="C1340" i="7"/>
  <c r="A1341" i="7" s="1"/>
  <c r="B1340" i="7"/>
  <c r="D1340" i="7" s="1"/>
  <c r="B1342" i="1"/>
  <c r="AB1341" i="1"/>
  <c r="A1341" i="1"/>
  <c r="A1341" i="4" s="1"/>
  <c r="E1341" i="1"/>
  <c r="F1341" i="1" s="1"/>
  <c r="S1341" i="1" s="1"/>
  <c r="P1341" i="1"/>
  <c r="T1341" i="1" l="1"/>
  <c r="AC1341" i="1"/>
  <c r="B1343" i="1"/>
  <c r="AB1342" i="1"/>
  <c r="A1342" i="1"/>
  <c r="A1342" i="4" s="1"/>
  <c r="E1342" i="1"/>
  <c r="F1342" i="1" s="1"/>
  <c r="S1342" i="1" s="1"/>
  <c r="P1342" i="1"/>
  <c r="C1341" i="7"/>
  <c r="A1342" i="7" s="1"/>
  <c r="B1341" i="7"/>
  <c r="D1341" i="7" s="1"/>
  <c r="T1342" i="1" l="1"/>
  <c r="AC1342" i="1"/>
  <c r="C1342" i="7"/>
  <c r="A1343" i="7" s="1"/>
  <c r="B1342" i="7"/>
  <c r="D1342" i="7" s="1"/>
  <c r="B1344" i="1"/>
  <c r="A1343" i="1"/>
  <c r="A1343" i="4" s="1"/>
  <c r="P1343" i="1"/>
  <c r="AB1343" i="1"/>
  <c r="E1343" i="1"/>
  <c r="F1343" i="1" s="1"/>
  <c r="S1343" i="1" s="1"/>
  <c r="B1345" i="1" l="1"/>
  <c r="A1344" i="1"/>
  <c r="A1344" i="4" s="1"/>
  <c r="P1344" i="1"/>
  <c r="E1344" i="1"/>
  <c r="F1344" i="1" s="1"/>
  <c r="S1344" i="1" s="1"/>
  <c r="AB1344" i="1"/>
  <c r="C1343" i="7"/>
  <c r="A1344" i="7" s="1"/>
  <c r="B1343" i="7"/>
  <c r="D1343" i="7" s="1"/>
  <c r="T1343" i="1"/>
  <c r="AC1343" i="1"/>
  <c r="C1344" i="7" l="1"/>
  <c r="A1345" i="7" s="1"/>
  <c r="B1344" i="7"/>
  <c r="D1344" i="7" s="1"/>
  <c r="AC1344" i="1"/>
  <c r="T1344" i="1"/>
  <c r="B1346" i="1"/>
  <c r="AB1345" i="1"/>
  <c r="A1345" i="1"/>
  <c r="A1327" i="4" l="1"/>
  <c r="A1345" i="4"/>
  <c r="B1347" i="1"/>
  <c r="A1346" i="1"/>
  <c r="A1328" i="4" s="1"/>
  <c r="AB1346" i="1"/>
  <c r="C1345" i="7"/>
  <c r="A1346" i="7" s="1"/>
  <c r="B1345" i="7"/>
  <c r="D1345" i="7" s="1"/>
  <c r="B1346" i="7" l="1"/>
  <c r="D1346" i="7" s="1"/>
  <c r="C1346" i="7"/>
  <c r="A1347" i="7" s="1"/>
  <c r="B1348" i="1"/>
  <c r="A1347" i="1"/>
  <c r="A1329" i="4" s="1"/>
  <c r="AB1347" i="1"/>
  <c r="A1348" i="1" l="1"/>
  <c r="A1330" i="4" s="1"/>
  <c r="AB1348" i="1"/>
  <c r="I239" i="9" s="1"/>
  <c r="B1349" i="1"/>
  <c r="B1347" i="7"/>
  <c r="D1347" i="7" s="1"/>
  <c r="C1347" i="7"/>
  <c r="A1348" i="7" s="1"/>
  <c r="B1348" i="7" l="1"/>
  <c r="D1348" i="7" s="1"/>
  <c r="C1348" i="7"/>
  <c r="A1349" i="7" s="1"/>
  <c r="B1350" i="1"/>
  <c r="AB1349" i="1"/>
  <c r="A1349" i="1"/>
  <c r="E1349" i="1"/>
  <c r="F1349" i="1" s="1"/>
  <c r="S1349" i="1" s="1"/>
  <c r="P1349" i="1"/>
  <c r="X239" i="9"/>
  <c r="W239" i="9"/>
  <c r="Q239" i="9"/>
  <c r="K239" i="9" s="1"/>
  <c r="M239" i="9"/>
  <c r="B1351" i="1" l="1"/>
  <c r="AB1350" i="1"/>
  <c r="A1350" i="1"/>
  <c r="E1350" i="1"/>
  <c r="F1350" i="1" s="1"/>
  <c r="S1350" i="1" s="1"/>
  <c r="P1350" i="1"/>
  <c r="AC1349" i="1"/>
  <c r="T1349" i="1"/>
  <c r="B1349" i="7"/>
  <c r="D1349" i="7" s="1"/>
  <c r="C1349" i="7"/>
  <c r="A1350" i="7" s="1"/>
  <c r="T1350" i="1" l="1"/>
  <c r="AC1350" i="1"/>
  <c r="C1350" i="7"/>
  <c r="A1351" i="7" s="1"/>
  <c r="B1350" i="7"/>
  <c r="D1350" i="7" s="1"/>
  <c r="AB1351" i="1"/>
  <c r="A1351" i="1"/>
  <c r="P1351" i="1"/>
  <c r="B1352" i="1"/>
  <c r="E1351" i="1"/>
  <c r="F1351" i="1" s="1"/>
  <c r="S1351" i="1" s="1"/>
  <c r="B1353" i="1" l="1"/>
  <c r="AB1352" i="1"/>
  <c r="A1352" i="1"/>
  <c r="P1352" i="1"/>
  <c r="E1352" i="1"/>
  <c r="F1352" i="1" s="1"/>
  <c r="S1352" i="1" s="1"/>
  <c r="AC1351" i="1"/>
  <c r="T1351" i="1"/>
  <c r="C1351" i="7"/>
  <c r="A1352" i="7" s="1"/>
  <c r="B1351" i="7"/>
  <c r="D1351" i="7" s="1"/>
  <c r="C1352" i="7" l="1"/>
  <c r="A1353" i="7" s="1"/>
  <c r="B1352" i="7"/>
  <c r="D1352" i="7" s="1"/>
  <c r="T1352" i="1"/>
  <c r="AC1352" i="1"/>
  <c r="B1354" i="1"/>
  <c r="AB1353" i="1"/>
  <c r="A1353" i="1"/>
  <c r="E1353" i="1"/>
  <c r="F1353" i="1" s="1"/>
  <c r="S1353" i="1" s="1"/>
  <c r="P1353" i="1"/>
  <c r="T1353" i="1" l="1"/>
  <c r="AC1353" i="1"/>
  <c r="B1355" i="1"/>
  <c r="A1354" i="1"/>
  <c r="A1346" i="4" s="1"/>
  <c r="AB1354" i="1"/>
  <c r="B1353" i="7"/>
  <c r="D1353" i="7" s="1"/>
  <c r="C1353" i="7"/>
  <c r="A1354" i="7" s="1"/>
  <c r="C1354" i="7" l="1"/>
  <c r="A1355" i="7" s="1"/>
  <c r="B1354" i="7"/>
  <c r="D1354" i="7" s="1"/>
  <c r="A1355" i="1"/>
  <c r="A1347" i="4" s="1"/>
  <c r="AB1355" i="1"/>
  <c r="B1356" i="1"/>
  <c r="B1357" i="1" l="1"/>
  <c r="A1356" i="1"/>
  <c r="A1348" i="4" s="1"/>
  <c r="AB1356" i="1"/>
  <c r="B1355" i="7"/>
  <c r="D1355" i="7" s="1"/>
  <c r="C1355" i="7"/>
  <c r="A1356" i="7" s="1"/>
  <c r="C1356" i="7" l="1"/>
  <c r="A1357" i="7" s="1"/>
  <c r="B1356" i="7"/>
  <c r="D1356" i="7" s="1"/>
  <c r="B1358" i="1"/>
  <c r="AB1357" i="1"/>
  <c r="A1357" i="1"/>
  <c r="A1349" i="4" s="1"/>
  <c r="B1359" i="1" l="1"/>
  <c r="AB1358" i="1"/>
  <c r="A1358" i="1"/>
  <c r="A1350" i="4" s="1"/>
  <c r="B1357" i="7"/>
  <c r="D1357" i="7" s="1"/>
  <c r="C1357" i="7"/>
  <c r="A1358" i="7" s="1"/>
  <c r="B1358" i="7" l="1"/>
  <c r="D1358" i="7" s="1"/>
  <c r="C1358" i="7"/>
  <c r="A1359" i="7" s="1"/>
  <c r="B1360" i="1"/>
  <c r="AB1359" i="1"/>
  <c r="A1359" i="1"/>
  <c r="A1351" i="4" s="1"/>
  <c r="B1361" i="1" l="1"/>
  <c r="AB1360" i="1"/>
  <c r="A1360" i="1"/>
  <c r="A1352" i="4" s="1"/>
  <c r="B1359" i="7"/>
  <c r="D1359" i="7" s="1"/>
  <c r="C1359" i="7"/>
  <c r="A1360" i="7" s="1"/>
  <c r="B1360" i="7" l="1"/>
  <c r="D1360" i="7" s="1"/>
  <c r="C1360" i="7"/>
  <c r="A1361" i="7" s="1"/>
  <c r="B1362" i="1"/>
  <c r="AB1361" i="1"/>
  <c r="A1361" i="1"/>
  <c r="A1353" i="4" s="1"/>
  <c r="B1363" i="1" l="1"/>
  <c r="AB1362" i="1"/>
  <c r="A1362" i="1"/>
  <c r="A1354" i="4" s="1"/>
  <c r="B1361" i="7"/>
  <c r="D1361" i="7" s="1"/>
  <c r="C1361" i="7"/>
  <c r="A1362" i="7" s="1"/>
  <c r="C1362" i="7" l="1"/>
  <c r="A1363" i="7" s="1"/>
  <c r="B1362" i="7"/>
  <c r="D1362" i="7" s="1"/>
  <c r="B1364" i="1"/>
  <c r="AB1363" i="1"/>
  <c r="A1363" i="1"/>
  <c r="A1355" i="4" s="1"/>
  <c r="B1365" i="1" l="1"/>
  <c r="AB1364" i="1"/>
  <c r="A1364" i="1"/>
  <c r="A1356" i="4" s="1"/>
  <c r="B1363" i="7"/>
  <c r="D1363" i="7" s="1"/>
  <c r="C1363" i="7"/>
  <c r="A1364" i="7" s="1"/>
  <c r="B1364" i="7" l="1"/>
  <c r="D1364" i="7" s="1"/>
  <c r="C1364" i="7"/>
  <c r="A1365" i="7" s="1"/>
  <c r="B1366" i="1"/>
  <c r="AB1365" i="1"/>
  <c r="A1365" i="1"/>
  <c r="A1357" i="4" s="1"/>
  <c r="B1367" i="1" l="1"/>
  <c r="AB1366" i="1"/>
  <c r="A1366" i="1"/>
  <c r="A1358" i="4" s="1"/>
  <c r="C1365" i="7"/>
  <c r="A1366" i="7" s="1"/>
  <c r="B1365" i="7"/>
  <c r="D1365" i="7" s="1"/>
  <c r="B1366" i="7" l="1"/>
  <c r="D1366" i="7" s="1"/>
  <c r="C1366" i="7"/>
  <c r="A1367" i="7" s="1"/>
  <c r="B1368" i="1"/>
  <c r="AB1367" i="1"/>
  <c r="A1367" i="1"/>
  <c r="A1359" i="4" s="1"/>
  <c r="B1369" i="1" l="1"/>
  <c r="AB1368" i="1"/>
  <c r="A1368" i="1"/>
  <c r="A1360" i="4" s="1"/>
  <c r="B1367" i="7"/>
  <c r="D1367" i="7" s="1"/>
  <c r="C1367" i="7"/>
  <c r="A1368" i="7" s="1"/>
  <c r="C1368" i="7" l="1"/>
  <c r="A1369" i="7" s="1"/>
  <c r="B1368" i="7"/>
  <c r="D1368" i="7" s="1"/>
  <c r="B1370" i="1"/>
  <c r="AB1369" i="1"/>
  <c r="A1369" i="1"/>
  <c r="A1361" i="4" s="1"/>
  <c r="B1371" i="1" l="1"/>
  <c r="AB1370" i="1"/>
  <c r="A1370" i="1"/>
  <c r="A1362" i="4" s="1"/>
  <c r="C1369" i="7"/>
  <c r="A1370" i="7" s="1"/>
  <c r="B1369" i="7"/>
  <c r="D1369" i="7" s="1"/>
  <c r="C1370" i="7" l="1"/>
  <c r="A1371" i="7" s="1"/>
  <c r="B1370" i="7"/>
  <c r="D1370" i="7" s="1"/>
  <c r="B1372" i="1"/>
  <c r="AB1371" i="1"/>
  <c r="A1371" i="1"/>
  <c r="A1363" i="4" s="1"/>
  <c r="B1373" i="1" l="1"/>
  <c r="AB1372" i="1"/>
  <c r="A1372" i="1"/>
  <c r="A1364" i="4" s="1"/>
  <c r="B1371" i="7"/>
  <c r="D1371" i="7" s="1"/>
  <c r="C1371" i="7"/>
  <c r="A1372" i="7" s="1"/>
  <c r="C1372" i="7" l="1"/>
  <c r="A1373" i="7" s="1"/>
  <c r="B1372" i="7"/>
  <c r="D1372" i="7" s="1"/>
  <c r="B1374" i="1"/>
  <c r="AB1373" i="1"/>
  <c r="A1373" i="1"/>
  <c r="A1365" i="4" s="1"/>
  <c r="B1375" i="1" l="1"/>
  <c r="AB1374" i="1"/>
  <c r="A1374" i="1"/>
  <c r="A1366" i="4" s="1"/>
  <c r="C1373" i="7"/>
  <c r="A1374" i="7" s="1"/>
  <c r="B1373" i="7"/>
  <c r="D1373" i="7" s="1"/>
  <c r="C1374" i="7" l="1"/>
  <c r="A1375" i="7" s="1"/>
  <c r="B1374" i="7"/>
  <c r="D1374" i="7" s="1"/>
  <c r="B1376" i="1"/>
  <c r="AB1375" i="1"/>
  <c r="A1375" i="1"/>
  <c r="A1367" i="4" s="1"/>
  <c r="B1377" i="1" l="1"/>
  <c r="AB1376" i="1"/>
  <c r="A1376" i="1"/>
  <c r="A1368" i="4" s="1"/>
  <c r="B1375" i="7"/>
  <c r="D1375" i="7" s="1"/>
  <c r="C1375" i="7"/>
  <c r="A1376" i="7" s="1"/>
  <c r="C1376" i="7" l="1"/>
  <c r="A1377" i="7" s="1"/>
  <c r="B1376" i="7"/>
  <c r="D1376" i="7" s="1"/>
  <c r="B1378" i="1"/>
  <c r="AB1377" i="1"/>
  <c r="A1377" i="1"/>
  <c r="A1369" i="4" s="1"/>
  <c r="B1379" i="1" l="1"/>
  <c r="AB1378" i="1"/>
  <c r="A1378" i="1"/>
  <c r="A1370" i="4" s="1"/>
  <c r="C1377" i="7"/>
  <c r="A1378" i="7" s="1"/>
  <c r="B1377" i="7"/>
  <c r="D1377" i="7" s="1"/>
  <c r="B1378" i="7" l="1"/>
  <c r="D1378" i="7" s="1"/>
  <c r="C1378" i="7"/>
  <c r="A1379" i="7" s="1"/>
  <c r="B1380" i="1"/>
  <c r="AB1379" i="1"/>
  <c r="A1379" i="1"/>
  <c r="A1371" i="4" s="1"/>
  <c r="B1381" i="1" l="1"/>
  <c r="AB1380" i="1"/>
  <c r="A1380" i="1"/>
  <c r="A1372" i="4" s="1"/>
  <c r="C1379" i="7"/>
  <c r="A1380" i="7" s="1"/>
  <c r="B1379" i="7"/>
  <c r="D1379" i="7" s="1"/>
  <c r="B1380" i="7" l="1"/>
  <c r="D1380" i="7" s="1"/>
  <c r="C1380" i="7"/>
  <c r="A1381" i="7" s="1"/>
  <c r="B1382" i="1"/>
  <c r="AB1381" i="1"/>
  <c r="A1381" i="1"/>
  <c r="A1373" i="4" s="1"/>
  <c r="B1383" i="1" l="1"/>
  <c r="AB1382" i="1"/>
  <c r="A1382" i="1"/>
  <c r="A1374" i="4" s="1"/>
  <c r="C1381" i="7"/>
  <c r="A1382" i="7" s="1"/>
  <c r="B1381" i="7"/>
  <c r="D1381" i="7" s="1"/>
  <c r="C1382" i="7" l="1"/>
  <c r="A1383" i="7" s="1"/>
  <c r="B1382" i="7"/>
  <c r="D1382" i="7" s="1"/>
  <c r="B1384" i="1"/>
  <c r="AB1383" i="1"/>
  <c r="A1383" i="1"/>
  <c r="A1375" i="4" s="1"/>
  <c r="B1385" i="1" l="1"/>
  <c r="AB1384" i="1"/>
  <c r="A1384" i="1"/>
  <c r="A1376" i="4" s="1"/>
  <c r="B1383" i="7"/>
  <c r="D1383" i="7" s="1"/>
  <c r="C1383" i="7"/>
  <c r="A1384" i="7" s="1"/>
  <c r="C1384" i="7" l="1"/>
  <c r="A1385" i="7" s="1"/>
  <c r="B1384" i="7"/>
  <c r="D1384" i="7" s="1"/>
  <c r="B1386" i="1"/>
  <c r="A1385" i="1"/>
  <c r="A1377" i="4" s="1"/>
  <c r="AB1385" i="1"/>
  <c r="B1387" i="1" l="1"/>
  <c r="A1386" i="1"/>
  <c r="A1378" i="4" s="1"/>
  <c r="AB1386" i="1"/>
  <c r="B1385" i="7"/>
  <c r="D1385" i="7" s="1"/>
  <c r="C1385" i="7"/>
  <c r="A1386" i="7" s="1"/>
  <c r="C1386" i="7" l="1"/>
  <c r="A1387" i="7" s="1"/>
  <c r="B1386" i="7"/>
  <c r="D1386" i="7" s="1"/>
  <c r="B1388" i="1"/>
  <c r="AB1387" i="1"/>
  <c r="A1387" i="1"/>
  <c r="A1379" i="4" s="1"/>
  <c r="B1389" i="1" l="1"/>
  <c r="AB1388" i="1"/>
  <c r="A1388" i="1"/>
  <c r="A1380" i="4" s="1"/>
  <c r="C1387" i="7"/>
  <c r="A1388" i="7" s="1"/>
  <c r="B1387" i="7"/>
  <c r="D1387" i="7" s="1"/>
  <c r="C1388" i="7" l="1"/>
  <c r="A1389" i="7" s="1"/>
  <c r="B1388" i="7"/>
  <c r="D1388" i="7" s="1"/>
  <c r="B1390" i="1"/>
  <c r="AB1389" i="1"/>
  <c r="A1389" i="1"/>
  <c r="A1381" i="4" s="1"/>
  <c r="B1391" i="1" l="1"/>
  <c r="AB1390" i="1"/>
  <c r="A1390" i="1"/>
  <c r="A1382" i="4" s="1"/>
  <c r="C1389" i="7"/>
  <c r="A1390" i="7" s="1"/>
  <c r="B1389" i="7"/>
  <c r="D1389" i="7" s="1"/>
  <c r="C1390" i="7" l="1"/>
  <c r="A1391" i="7" s="1"/>
  <c r="B1390" i="7"/>
  <c r="D1390" i="7" s="1"/>
  <c r="B1392" i="1"/>
  <c r="AB1391" i="1"/>
  <c r="A1391" i="1"/>
  <c r="A1383" i="4" s="1"/>
  <c r="B1393" i="1" l="1"/>
  <c r="AB1392" i="1"/>
  <c r="A1392" i="1"/>
  <c r="A1384" i="4" s="1"/>
  <c r="B1391" i="7"/>
  <c r="D1391" i="7" s="1"/>
  <c r="C1391" i="7"/>
  <c r="A1392" i="7" s="1"/>
  <c r="C1392" i="7" l="1"/>
  <c r="A1393" i="7" s="1"/>
  <c r="B1392" i="7"/>
  <c r="D1392" i="7" s="1"/>
  <c r="B1394" i="1"/>
  <c r="AB1393" i="1"/>
  <c r="A1393" i="1"/>
  <c r="A1385" i="4" s="1"/>
  <c r="B1395" i="1" l="1"/>
  <c r="AB1394" i="1"/>
  <c r="A1394" i="1"/>
  <c r="A1386" i="4" s="1"/>
  <c r="C1393" i="7"/>
  <c r="A1394" i="7" s="1"/>
  <c r="B1393" i="7"/>
  <c r="D1393" i="7" s="1"/>
  <c r="C1394" i="7" l="1"/>
  <c r="A1395" i="7" s="1"/>
  <c r="B1394" i="7"/>
  <c r="D1394" i="7" s="1"/>
  <c r="B1396" i="1"/>
  <c r="AB1395" i="1"/>
  <c r="A1395" i="1"/>
  <c r="A1387" i="4" s="1"/>
  <c r="B1397" i="1" l="1"/>
  <c r="AB1396" i="1"/>
  <c r="A1396" i="1"/>
  <c r="A1388" i="4" s="1"/>
  <c r="C1395" i="7"/>
  <c r="A1396" i="7" s="1"/>
  <c r="B1395" i="7"/>
  <c r="D1395" i="7" s="1"/>
  <c r="B1396" i="7" l="1"/>
  <c r="D1396" i="7" s="1"/>
  <c r="C1396" i="7"/>
  <c r="A1397" i="7" s="1"/>
  <c r="B1398" i="1"/>
  <c r="AB1397" i="1"/>
  <c r="A1397" i="1"/>
  <c r="A1389" i="4" s="1"/>
  <c r="B1399" i="1" l="1"/>
  <c r="AB1398" i="1"/>
  <c r="A1398" i="1"/>
  <c r="A1390" i="4" s="1"/>
  <c r="B1397" i="7"/>
  <c r="D1397" i="7" s="1"/>
  <c r="C1397" i="7"/>
  <c r="A1398" i="7" s="1"/>
  <c r="C1398" i="7" l="1"/>
  <c r="A1399" i="7" s="1"/>
  <c r="B1398" i="7"/>
  <c r="D1398" i="7" s="1"/>
  <c r="B1400" i="1"/>
  <c r="A1399" i="1"/>
  <c r="A1391" i="4" s="1"/>
  <c r="AB1399" i="1"/>
  <c r="B1401" i="1" l="1"/>
  <c r="AB1400" i="1"/>
  <c r="A1400" i="1"/>
  <c r="A1392" i="4" s="1"/>
  <c r="C1399" i="7"/>
  <c r="A1400" i="7" s="1"/>
  <c r="B1399" i="7"/>
  <c r="D1399" i="7" s="1"/>
  <c r="B1400" i="7" l="1"/>
  <c r="D1400" i="7" s="1"/>
  <c r="C1400" i="7"/>
  <c r="A1401" i="7" s="1"/>
  <c r="B1402" i="1"/>
  <c r="AB1401" i="1"/>
  <c r="A1401" i="1"/>
  <c r="A1393" i="4" s="1"/>
  <c r="B1403" i="1" l="1"/>
  <c r="AB1402" i="1"/>
  <c r="A1402" i="1"/>
  <c r="A1394" i="4" s="1"/>
  <c r="B1401" i="7"/>
  <c r="D1401" i="7" s="1"/>
  <c r="C1401" i="7"/>
  <c r="A1402" i="7" s="1"/>
  <c r="B1402" i="7" l="1"/>
  <c r="D1402" i="7" s="1"/>
  <c r="C1402" i="7"/>
  <c r="A1403" i="7" s="1"/>
  <c r="B1404" i="1"/>
  <c r="AB1403" i="1"/>
  <c r="A1403" i="1"/>
  <c r="A1395" i="4" s="1"/>
  <c r="B1405" i="1" l="1"/>
  <c r="AB1404" i="1"/>
  <c r="A1404" i="1"/>
  <c r="A1396" i="4" s="1"/>
  <c r="B1403" i="7"/>
  <c r="D1403" i="7" s="1"/>
  <c r="C1403" i="7"/>
  <c r="A1404" i="7" s="1"/>
  <c r="B1404" i="7" l="1"/>
  <c r="D1404" i="7" s="1"/>
  <c r="C1404" i="7"/>
  <c r="A1405" i="7" s="1"/>
  <c r="B1406" i="1"/>
  <c r="AB1405" i="1"/>
  <c r="A1405" i="1"/>
  <c r="A1397" i="4" s="1"/>
  <c r="B1407" i="1" l="1"/>
  <c r="AB1406" i="1"/>
  <c r="A1406" i="1"/>
  <c r="A1398" i="4" s="1"/>
  <c r="B1405" i="7"/>
  <c r="D1405" i="7" s="1"/>
  <c r="C1405" i="7"/>
  <c r="A1406" i="7" s="1"/>
  <c r="B1406" i="7" l="1"/>
  <c r="D1406" i="7" s="1"/>
  <c r="C1406" i="7"/>
  <c r="A1407" i="7" s="1"/>
  <c r="B1408" i="1"/>
  <c r="AB1407" i="1"/>
  <c r="A1407" i="1"/>
  <c r="A1399" i="4" s="1"/>
  <c r="B1409" i="1" l="1"/>
  <c r="AB1408" i="1"/>
  <c r="A1408" i="1"/>
  <c r="A1400" i="4" s="1"/>
  <c r="C1407" i="7"/>
  <c r="A1408" i="7" s="1"/>
  <c r="B1407" i="7"/>
  <c r="D1407" i="7" s="1"/>
  <c r="B1408" i="7" l="1"/>
  <c r="D1408" i="7" s="1"/>
  <c r="C1408" i="7"/>
  <c r="A1409" i="7" s="1"/>
  <c r="B1410" i="1"/>
  <c r="AB1409" i="1"/>
  <c r="A1409" i="1"/>
  <c r="A1401" i="4" s="1"/>
  <c r="B1411" i="1" l="1"/>
  <c r="AB1410" i="1"/>
  <c r="A1410" i="1"/>
  <c r="A1402" i="4" s="1"/>
  <c r="B1409" i="7"/>
  <c r="D1409" i="7" s="1"/>
  <c r="C1409" i="7"/>
  <c r="A1410" i="7" s="1"/>
  <c r="C1410" i="7" l="1"/>
  <c r="A1411" i="7" s="1"/>
  <c r="B1410" i="7"/>
  <c r="D1410" i="7" s="1"/>
  <c r="B1412" i="1"/>
  <c r="AB1411" i="1"/>
  <c r="A1411" i="1"/>
  <c r="A1403" i="4" s="1"/>
  <c r="B1413" i="1" l="1"/>
  <c r="AB1412" i="1"/>
  <c r="A1412" i="1"/>
  <c r="A1404" i="4" s="1"/>
  <c r="B1411" i="7"/>
  <c r="D1411" i="7" s="1"/>
  <c r="C1411" i="7"/>
  <c r="A1412" i="7" s="1"/>
  <c r="C1412" i="7" l="1"/>
  <c r="A1413" i="7" s="1"/>
  <c r="B1412" i="7"/>
  <c r="D1412" i="7" s="1"/>
  <c r="B1414" i="1"/>
  <c r="AB1413" i="1"/>
  <c r="A1413" i="1"/>
  <c r="A1405" i="4" s="1"/>
  <c r="B1415" i="1" l="1"/>
  <c r="AB1414" i="1"/>
  <c r="A1414" i="1"/>
  <c r="A1406" i="4" s="1"/>
  <c r="B1413" i="7"/>
  <c r="D1413" i="7" s="1"/>
  <c r="C1413" i="7"/>
  <c r="A1414" i="7" s="1"/>
  <c r="C1414" i="7" l="1"/>
  <c r="A1415" i="7" s="1"/>
  <c r="B1414" i="7"/>
  <c r="D1414" i="7" s="1"/>
  <c r="B1416" i="1"/>
  <c r="AB1415" i="1"/>
  <c r="A1415" i="1"/>
  <c r="A1407" i="4" s="1"/>
  <c r="B1417" i="1" l="1"/>
  <c r="A1416" i="1"/>
  <c r="A1408" i="4" s="1"/>
  <c r="AB1416" i="1"/>
  <c r="C1415" i="7"/>
  <c r="A1416" i="7" s="1"/>
  <c r="B1415" i="7"/>
  <c r="D1415" i="7" s="1"/>
  <c r="C1416" i="7" l="1"/>
  <c r="A1417" i="7" s="1"/>
  <c r="B1416" i="7"/>
  <c r="D1416" i="7" s="1"/>
  <c r="B1418" i="1"/>
  <c r="AB1417" i="1"/>
  <c r="A1417" i="1"/>
  <c r="A1409" i="4" s="1"/>
  <c r="B1419" i="1" l="1"/>
  <c r="AB1418" i="1"/>
  <c r="A1418" i="1"/>
  <c r="A1410" i="4" s="1"/>
  <c r="B1417" i="7"/>
  <c r="D1417" i="7" s="1"/>
  <c r="C1417" i="7"/>
  <c r="A1418" i="7" s="1"/>
  <c r="C1418" i="7" l="1"/>
  <c r="A1419" i="7" s="1"/>
  <c r="B1418" i="7"/>
  <c r="D1418" i="7" s="1"/>
  <c r="B1420" i="1"/>
  <c r="AB1419" i="1"/>
  <c r="A1419" i="1"/>
  <c r="A1411" i="4" s="1"/>
  <c r="B1421" i="1" l="1"/>
  <c r="A1420" i="1"/>
  <c r="A1412" i="4" s="1"/>
  <c r="AB1420" i="1"/>
  <c r="C1419" i="7"/>
  <c r="A1420" i="7" s="1"/>
  <c r="B1419" i="7"/>
  <c r="D1419" i="7" s="1"/>
  <c r="C1420" i="7" l="1"/>
  <c r="A1421" i="7" s="1"/>
  <c r="B1420" i="7"/>
  <c r="D1420" i="7" s="1"/>
  <c r="B1422" i="1"/>
  <c r="AB1421" i="1"/>
  <c r="A1421" i="1"/>
  <c r="A1413" i="4" s="1"/>
  <c r="B1423" i="1" l="1"/>
  <c r="AB1422" i="1"/>
  <c r="A1422" i="1"/>
  <c r="A1414" i="4" s="1"/>
  <c r="C1421" i="7"/>
  <c r="A1422" i="7" s="1"/>
  <c r="B1421" i="7"/>
  <c r="D1421" i="7" s="1"/>
  <c r="B1422" i="7" l="1"/>
  <c r="D1422" i="7" s="1"/>
  <c r="C1422" i="7"/>
  <c r="A1423" i="7" s="1"/>
  <c r="B1424" i="1"/>
  <c r="AB1423" i="1"/>
  <c r="A1423" i="1"/>
  <c r="A1415" i="4" s="1"/>
  <c r="B1425" i="1" l="1"/>
  <c r="AB1424" i="1"/>
  <c r="A1424" i="1"/>
  <c r="A1416" i="4" s="1"/>
  <c r="C1423" i="7"/>
  <c r="A1424" i="7" s="1"/>
  <c r="B1423" i="7"/>
  <c r="D1423" i="7" s="1"/>
  <c r="C1424" i="7" l="1"/>
  <c r="A1425" i="7" s="1"/>
  <c r="B1424" i="7"/>
  <c r="D1424" i="7" s="1"/>
  <c r="B1426" i="1"/>
  <c r="AB1425" i="1"/>
  <c r="A1425" i="1"/>
  <c r="A1417" i="4" s="1"/>
  <c r="B1427" i="1" l="1"/>
  <c r="AB1426" i="1"/>
  <c r="A1426" i="1"/>
  <c r="A1418" i="4" s="1"/>
  <c r="B1425" i="7"/>
  <c r="D1425" i="7" s="1"/>
  <c r="C1425" i="7"/>
  <c r="A1426" i="7" s="1"/>
  <c r="B1426" i="7" l="1"/>
  <c r="D1426" i="7" s="1"/>
  <c r="C1426" i="7"/>
  <c r="A1427" i="7" s="1"/>
  <c r="B1428" i="1"/>
  <c r="AB1427" i="1"/>
  <c r="A1427" i="1"/>
  <c r="A1419" i="4" s="1"/>
  <c r="B1429" i="1" l="1"/>
  <c r="AB1428" i="1"/>
  <c r="A1428" i="1"/>
  <c r="A1420" i="4" s="1"/>
  <c r="C1427" i="7"/>
  <c r="A1428" i="7" s="1"/>
  <c r="B1427" i="7"/>
  <c r="D1427" i="7" s="1"/>
  <c r="C1428" i="7" l="1"/>
  <c r="A1429" i="7" s="1"/>
  <c r="B1428" i="7"/>
  <c r="D1428" i="7" s="1"/>
  <c r="B1430" i="1"/>
  <c r="AB1429" i="1"/>
  <c r="A1429" i="1"/>
  <c r="A1421" i="4" s="1"/>
  <c r="B1431" i="1" l="1"/>
  <c r="AB1430" i="1"/>
  <c r="A1430" i="1"/>
  <c r="A1422" i="4" s="1"/>
  <c r="B1429" i="7"/>
  <c r="D1429" i="7" s="1"/>
  <c r="C1429" i="7"/>
  <c r="A1430" i="7" s="1"/>
  <c r="C1430" i="7" l="1"/>
  <c r="A1431" i="7" s="1"/>
  <c r="B1430" i="7"/>
  <c r="D1430" i="7" s="1"/>
  <c r="B1432" i="1"/>
  <c r="AB1431" i="1"/>
  <c r="A1431" i="1"/>
  <c r="A1423" i="4" s="1"/>
  <c r="B1433" i="1" l="1"/>
  <c r="AB1432" i="1"/>
  <c r="A1432" i="1"/>
  <c r="A1424" i="4" s="1"/>
  <c r="B1431" i="7"/>
  <c r="D1431" i="7" s="1"/>
  <c r="C1431" i="7"/>
  <c r="A1432" i="7" s="1"/>
  <c r="C1432" i="7" l="1"/>
  <c r="A1433" i="7" s="1"/>
  <c r="B1432" i="7"/>
  <c r="D1432" i="7" s="1"/>
  <c r="B1434" i="1"/>
  <c r="AB1433" i="1"/>
  <c r="A1433" i="1"/>
  <c r="A1425" i="4" s="1"/>
  <c r="B1435" i="1" l="1"/>
  <c r="AB1434" i="1"/>
  <c r="A1434" i="1"/>
  <c r="A1426" i="4" s="1"/>
  <c r="C1433" i="7"/>
  <c r="A1434" i="7" s="1"/>
  <c r="B1433" i="7"/>
  <c r="D1433" i="7" s="1"/>
  <c r="B1434" i="7" l="1"/>
  <c r="D1434" i="7" s="1"/>
  <c r="C1434" i="7"/>
  <c r="A1435" i="7" s="1"/>
  <c r="B1436" i="1"/>
  <c r="AB1435" i="1"/>
  <c r="A1435" i="1"/>
  <c r="A1427" i="4" s="1"/>
  <c r="B1437" i="1" l="1"/>
  <c r="AB1436" i="1"/>
  <c r="A1436" i="1"/>
  <c r="A1428" i="4" s="1"/>
  <c r="B1435" i="7"/>
  <c r="D1435" i="7" s="1"/>
  <c r="C1435" i="7"/>
  <c r="A1436" i="7" s="1"/>
  <c r="B1436" i="7" l="1"/>
  <c r="D1436" i="7" s="1"/>
  <c r="C1436" i="7"/>
  <c r="A1437" i="7" s="1"/>
  <c r="B1438" i="1"/>
  <c r="AB1437" i="1"/>
  <c r="A1437" i="1"/>
  <c r="A1429" i="4" s="1"/>
  <c r="B1439" i="1" l="1"/>
  <c r="AB1438" i="1"/>
  <c r="A1438" i="1"/>
  <c r="A1430" i="4" s="1"/>
  <c r="C1437" i="7"/>
  <c r="A1438" i="7" s="1"/>
  <c r="B1437" i="7"/>
  <c r="D1437" i="7" s="1"/>
  <c r="C1438" i="7" l="1"/>
  <c r="A1439" i="7" s="1"/>
  <c r="B1438" i="7"/>
  <c r="D1438" i="7" s="1"/>
  <c r="B1440" i="1"/>
  <c r="AB1439" i="1"/>
  <c r="A1439" i="1"/>
  <c r="A1431" i="4" s="1"/>
  <c r="B1441" i="1" l="1"/>
  <c r="AB1440" i="1"/>
  <c r="A1440" i="1"/>
  <c r="A1432" i="4" s="1"/>
  <c r="C1439" i="7"/>
  <c r="A1440" i="7" s="1"/>
  <c r="B1439" i="7"/>
  <c r="D1439" i="7" s="1"/>
  <c r="C1440" i="7" l="1"/>
  <c r="A1441" i="7" s="1"/>
  <c r="B1440" i="7"/>
  <c r="D1440" i="7" s="1"/>
  <c r="B1442" i="1"/>
  <c r="AB1441" i="1"/>
  <c r="A1441" i="1"/>
  <c r="A1433" i="4" s="1"/>
  <c r="B1443" i="1" l="1"/>
  <c r="AB1442" i="1"/>
  <c r="A1442" i="1"/>
  <c r="A1434" i="4" s="1"/>
  <c r="B1441" i="7"/>
  <c r="D1441" i="7" s="1"/>
  <c r="C1441" i="7"/>
  <c r="A1442" i="7" s="1"/>
  <c r="C1442" i="7" l="1"/>
  <c r="A1443" i="7" s="1"/>
  <c r="B1442" i="7"/>
  <c r="D1442" i="7" s="1"/>
  <c r="B1444" i="1"/>
  <c r="AB1443" i="1"/>
  <c r="A1443" i="1"/>
  <c r="A1435" i="4" s="1"/>
  <c r="AB1444" i="1" l="1"/>
  <c r="A1444" i="1"/>
  <c r="A1436" i="4" s="1"/>
  <c r="B1445" i="1"/>
  <c r="B1443" i="7"/>
  <c r="D1443" i="7" s="1"/>
  <c r="C1443" i="7"/>
  <c r="A1444" i="7" s="1"/>
  <c r="B1444" i="7" l="1"/>
  <c r="D1444" i="7" s="1"/>
  <c r="C1444" i="7"/>
  <c r="A1445" i="7" s="1"/>
  <c r="AB1445" i="1"/>
  <c r="A1445" i="1"/>
  <c r="A1437" i="4" s="1"/>
  <c r="B1446" i="1"/>
  <c r="B1447" i="1" l="1"/>
  <c r="AB1446" i="1"/>
  <c r="A1446" i="1"/>
  <c r="A1438" i="4" s="1"/>
  <c r="C1445" i="7"/>
  <c r="A1446" i="7" s="1"/>
  <c r="B1445" i="7"/>
  <c r="D1445" i="7" s="1"/>
  <c r="C1446" i="7" l="1"/>
  <c r="A1447" i="7" s="1"/>
  <c r="B1446" i="7"/>
  <c r="D1446" i="7" s="1"/>
  <c r="AB1447" i="1"/>
  <c r="B1448" i="1"/>
  <c r="A1447" i="1"/>
  <c r="A1439" i="4" s="1"/>
  <c r="B1449" i="1" l="1"/>
  <c r="AB1448" i="1"/>
  <c r="A1448" i="1"/>
  <c r="A1440" i="4" s="1"/>
  <c r="C1447" i="7"/>
  <c r="A1448" i="7" s="1"/>
  <c r="B1447" i="7"/>
  <c r="D1447" i="7" s="1"/>
  <c r="B1448" i="7" l="1"/>
  <c r="D1448" i="7" s="1"/>
  <c r="C1448" i="7"/>
  <c r="A1449" i="7" s="1"/>
  <c r="A1449" i="1"/>
  <c r="A1441" i="4" s="1"/>
  <c r="B1450" i="1"/>
  <c r="AB1449" i="1"/>
  <c r="AB1450" i="1" l="1"/>
  <c r="I240" i="9" s="1"/>
  <c r="A1450" i="1"/>
  <c r="A1442" i="4" s="1"/>
  <c r="B1451" i="1"/>
  <c r="C1449" i="7"/>
  <c r="A1450" i="7" s="1"/>
  <c r="B1449" i="7"/>
  <c r="D1449" i="7" s="1"/>
  <c r="C1450" i="7" l="1"/>
  <c r="A1451" i="7" s="1"/>
  <c r="B1450" i="7"/>
  <c r="D1450" i="7" s="1"/>
  <c r="AB1451" i="1"/>
  <c r="I241" i="9" s="1"/>
  <c r="A1451" i="1"/>
  <c r="A1443" i="4" s="1"/>
  <c r="B1452" i="1"/>
  <c r="Q240" i="9"/>
  <c r="K240" i="9" s="1"/>
  <c r="W240" i="9"/>
  <c r="M240" i="9"/>
  <c r="X240" i="9"/>
  <c r="A1452" i="1" l="1"/>
  <c r="A1444" i="4" s="1"/>
  <c r="B1453" i="1"/>
  <c r="AB1452" i="1"/>
  <c r="I242" i="9" s="1"/>
  <c r="W241" i="9"/>
  <c r="M241" i="9"/>
  <c r="X241" i="9"/>
  <c r="Q241" i="9"/>
  <c r="K241" i="9" s="1"/>
  <c r="C1451" i="7"/>
  <c r="A1452" i="7" s="1"/>
  <c r="B1451" i="7"/>
  <c r="D1451" i="7" s="1"/>
  <c r="C1452" i="7" l="1"/>
  <c r="A1453" i="7" s="1"/>
  <c r="B1452" i="7"/>
  <c r="D1452" i="7" s="1"/>
  <c r="Q242" i="9"/>
  <c r="K242" i="9" s="1"/>
  <c r="W242" i="9"/>
  <c r="X242" i="9"/>
  <c r="M242" i="9"/>
  <c r="A1453" i="1"/>
  <c r="A1445" i="4" s="1"/>
  <c r="B1454" i="1"/>
  <c r="AB1453" i="1"/>
  <c r="I243" i="9" s="1"/>
  <c r="AB1454" i="1" l="1"/>
  <c r="I244" i="9" s="1"/>
  <c r="A1454" i="1"/>
  <c r="A1446" i="4" s="1"/>
  <c r="B1455" i="1"/>
  <c r="X243" i="9"/>
  <c r="W243" i="9"/>
  <c r="M243" i="9"/>
  <c r="Q243" i="9"/>
  <c r="K243" i="9" s="1"/>
  <c r="C1453" i="7"/>
  <c r="A1454" i="7" s="1"/>
  <c r="B1453" i="7"/>
  <c r="D1453" i="7" s="1"/>
  <c r="C1454" i="7" l="1"/>
  <c r="A1455" i="7" s="1"/>
  <c r="B1454" i="7"/>
  <c r="D1454" i="7" s="1"/>
  <c r="AB1455" i="1"/>
  <c r="I245" i="9" s="1"/>
  <c r="B1456" i="1"/>
  <c r="A1455" i="1"/>
  <c r="A1447" i="4" s="1"/>
  <c r="W244" i="9"/>
  <c r="X244" i="9"/>
  <c r="Q244" i="9"/>
  <c r="K244" i="9" s="1"/>
  <c r="M244" i="9"/>
  <c r="B1457" i="1" l="1"/>
  <c r="AB1456" i="1"/>
  <c r="I246" i="9" s="1"/>
  <c r="A1456" i="1"/>
  <c r="A1448" i="4" s="1"/>
  <c r="X245" i="9"/>
  <c r="Q245" i="9"/>
  <c r="K245" i="9" s="1"/>
  <c r="M245" i="9"/>
  <c r="W245" i="9"/>
  <c r="C1455" i="7"/>
  <c r="A1456" i="7" s="1"/>
  <c r="B1455" i="7"/>
  <c r="D1455" i="7" s="1"/>
  <c r="C1456" i="7" l="1"/>
  <c r="A1457" i="7" s="1"/>
  <c r="B1456" i="7"/>
  <c r="D1456" i="7" s="1"/>
  <c r="X246" i="9"/>
  <c r="M246" i="9"/>
  <c r="W246" i="9"/>
  <c r="Q246" i="9"/>
  <c r="K246" i="9" s="1"/>
  <c r="AB1457" i="1"/>
  <c r="I247" i="9" s="1"/>
  <c r="B1458" i="1"/>
  <c r="A1457" i="1"/>
  <c r="A1449" i="4" s="1"/>
  <c r="A1458" i="1" l="1"/>
  <c r="A1450" i="4" s="1"/>
  <c r="B1459" i="1"/>
  <c r="AB1458" i="1"/>
  <c r="I248" i="9" s="1"/>
  <c r="X247" i="9"/>
  <c r="M247" i="9"/>
  <c r="W247" i="9"/>
  <c r="Q247" i="9"/>
  <c r="K247" i="9" s="1"/>
  <c r="B1457" i="7"/>
  <c r="D1457" i="7" s="1"/>
  <c r="C1457" i="7"/>
  <c r="A1458" i="7" s="1"/>
  <c r="B1458" i="7" l="1"/>
  <c r="D1458" i="7" s="1"/>
  <c r="C1458" i="7"/>
  <c r="A1459" i="7" s="1"/>
  <c r="M248" i="9"/>
  <c r="X248" i="9"/>
  <c r="Q248" i="9"/>
  <c r="K248" i="9" s="1"/>
  <c r="W248" i="9"/>
  <c r="AB1459" i="1"/>
  <c r="I249" i="9" s="1"/>
  <c r="A1459" i="1"/>
  <c r="A1451" i="4" s="1"/>
  <c r="B1460" i="1"/>
  <c r="AB1460" i="1" l="1"/>
  <c r="A1460" i="1"/>
  <c r="A1452" i="4" s="1"/>
  <c r="B1461" i="1"/>
  <c r="M249" i="9"/>
  <c r="W249" i="9"/>
  <c r="X249" i="9"/>
  <c r="Q249" i="9"/>
  <c r="K249" i="9" s="1"/>
  <c r="C1459" i="7"/>
  <c r="A1460" i="7" s="1"/>
  <c r="B1459" i="7"/>
  <c r="D1459" i="7" s="1"/>
  <c r="C1460" i="7" l="1"/>
  <c r="A1461" i="7" s="1"/>
  <c r="B1460" i="7"/>
  <c r="D1460" i="7" s="1"/>
  <c r="AB1461" i="1"/>
  <c r="I250" i="9" s="1"/>
  <c r="B1462" i="1"/>
  <c r="A1461" i="1"/>
  <c r="A1453" i="4" s="1"/>
  <c r="AB1462" i="1" l="1"/>
  <c r="I251" i="9" s="1"/>
  <c r="B1463" i="1"/>
  <c r="A1462" i="1"/>
  <c r="A1454" i="4" s="1"/>
  <c r="M250" i="9"/>
  <c r="W250" i="9"/>
  <c r="Q250" i="9"/>
  <c r="K250" i="9" s="1"/>
  <c r="X250" i="9"/>
  <c r="B1461" i="7"/>
  <c r="D1461" i="7" s="1"/>
  <c r="C1461" i="7"/>
  <c r="A1462" i="7" s="1"/>
  <c r="C1462" i="7" l="1"/>
  <c r="A1463" i="7" s="1"/>
  <c r="B1462" i="7"/>
  <c r="D1462" i="7" s="1"/>
  <c r="AB1463" i="1"/>
  <c r="I252" i="9" s="1"/>
  <c r="A1463" i="1"/>
  <c r="A1455" i="4" s="1"/>
  <c r="B1464" i="1"/>
  <c r="M251" i="9"/>
  <c r="W251" i="9"/>
  <c r="X251" i="9"/>
  <c r="Q251" i="9"/>
  <c r="K251" i="9" s="1"/>
  <c r="B1465" i="1" l="1"/>
  <c r="A1464" i="1"/>
  <c r="A1456" i="4" s="1"/>
  <c r="AB1464" i="1"/>
  <c r="I253" i="9" s="1"/>
  <c r="M252" i="9"/>
  <c r="Q252" i="9"/>
  <c r="K252" i="9" s="1"/>
  <c r="W252" i="9"/>
  <c r="X252" i="9"/>
  <c r="C1463" i="7"/>
  <c r="A1464" i="7" s="1"/>
  <c r="B1463" i="7"/>
  <c r="D1463" i="7" s="1"/>
  <c r="C1464" i="7" l="1"/>
  <c r="A1465" i="7" s="1"/>
  <c r="B1464" i="7"/>
  <c r="D1464" i="7" s="1"/>
  <c r="X253" i="9"/>
  <c r="W253" i="9"/>
  <c r="Q253" i="9"/>
  <c r="K253" i="9" s="1"/>
  <c r="M253" i="9"/>
  <c r="AB1465" i="1"/>
  <c r="I254" i="9" s="1"/>
  <c r="A1465" i="1"/>
  <c r="A1457" i="4" s="1"/>
  <c r="B1466" i="1"/>
  <c r="A1466" i="1" l="1"/>
  <c r="A1458" i="4" s="1"/>
  <c r="B1467" i="1"/>
  <c r="AB1466" i="1"/>
  <c r="I255" i="9" s="1"/>
  <c r="Q254" i="9"/>
  <c r="K254" i="9" s="1"/>
  <c r="M254" i="9"/>
  <c r="W254" i="9"/>
  <c r="X254" i="9"/>
  <c r="C1465" i="7"/>
  <c r="A1466" i="7" s="1"/>
  <c r="B1465" i="7"/>
  <c r="D1465" i="7" s="1"/>
  <c r="C1466" i="7" l="1"/>
  <c r="A1467" i="7" s="1"/>
  <c r="B1466" i="7"/>
  <c r="D1466" i="7" s="1"/>
  <c r="Q255" i="9"/>
  <c r="K255" i="9" s="1"/>
  <c r="W255" i="9"/>
  <c r="M255" i="9"/>
  <c r="X255" i="9"/>
  <c r="B1468" i="1"/>
  <c r="AB1467" i="1"/>
  <c r="I256" i="9" s="1"/>
  <c r="A1467" i="1"/>
  <c r="A1459" i="4" s="1"/>
  <c r="B1469" i="1" l="1"/>
  <c r="AB1468" i="1"/>
  <c r="A1468" i="1"/>
  <c r="A1460" i="4" s="1"/>
  <c r="M256" i="9"/>
  <c r="W256" i="9"/>
  <c r="X256" i="9"/>
  <c r="Q256" i="9"/>
  <c r="K256" i="9" s="1"/>
  <c r="B1467" i="7"/>
  <c r="D1467" i="7" s="1"/>
  <c r="C1467" i="7"/>
  <c r="A1468" i="7" s="1"/>
  <c r="C1468" i="7" l="1"/>
  <c r="A1469" i="7" s="1"/>
  <c r="B1468" i="7"/>
  <c r="D1468" i="7" s="1"/>
  <c r="AB1469" i="1"/>
  <c r="I257" i="9" s="1"/>
  <c r="B1470" i="1"/>
  <c r="A1469" i="1"/>
  <c r="A1461" i="4" s="1"/>
  <c r="AB1470" i="1" l="1"/>
  <c r="I258" i="9" s="1"/>
  <c r="B1471" i="1"/>
  <c r="A1470" i="1"/>
  <c r="A1462" i="4" s="1"/>
  <c r="X257" i="9"/>
  <c r="M257" i="9"/>
  <c r="W257" i="9"/>
  <c r="Q257" i="9"/>
  <c r="K257" i="9" s="1"/>
  <c r="B1469" i="7"/>
  <c r="D1469" i="7" s="1"/>
  <c r="C1469" i="7"/>
  <c r="A1470" i="7" s="1"/>
  <c r="B1470" i="7" l="1"/>
  <c r="D1470" i="7" s="1"/>
  <c r="C1470" i="7"/>
  <c r="A1471" i="7" s="1"/>
  <c r="B1472" i="1"/>
  <c r="A1471" i="1"/>
  <c r="A1463" i="4" s="1"/>
  <c r="AB1471" i="1"/>
  <c r="I259" i="9" s="1"/>
  <c r="Q258" i="9"/>
  <c r="K258" i="9" s="1"/>
  <c r="X258" i="9"/>
  <c r="W258" i="9"/>
  <c r="M258" i="9"/>
  <c r="W259" i="9" l="1"/>
  <c r="M259" i="9"/>
  <c r="Q259" i="9"/>
  <c r="K259" i="9" s="1"/>
  <c r="X259" i="9"/>
  <c r="AB1472" i="1"/>
  <c r="I260" i="9" s="1"/>
  <c r="A1472" i="1"/>
  <c r="A1464" i="4" s="1"/>
  <c r="B1473" i="1"/>
  <c r="B1471" i="7"/>
  <c r="D1471" i="7" s="1"/>
  <c r="C1471" i="7"/>
  <c r="A1472" i="7" s="1"/>
  <c r="B1472" i="7" l="1"/>
  <c r="D1472" i="7" s="1"/>
  <c r="C1472" i="7"/>
  <c r="A1473" i="7" s="1"/>
  <c r="B1474" i="1"/>
  <c r="AB1473" i="1"/>
  <c r="I261" i="9" s="1"/>
  <c r="A1473" i="1"/>
  <c r="A1465" i="4" s="1"/>
  <c r="Q260" i="9"/>
  <c r="K260" i="9" s="1"/>
  <c r="X260" i="9"/>
  <c r="M260" i="9"/>
  <c r="W260" i="9"/>
  <c r="Q261" i="9" l="1"/>
  <c r="K261" i="9" s="1"/>
  <c r="X261" i="9"/>
  <c r="M261" i="9"/>
  <c r="W261" i="9"/>
  <c r="AB1474" i="1"/>
  <c r="I262" i="9" s="1"/>
  <c r="B1475" i="1"/>
  <c r="A1474" i="1"/>
  <c r="A1466" i="4" s="1"/>
  <c r="B1473" i="7"/>
  <c r="D1473" i="7" s="1"/>
  <c r="C1473" i="7"/>
  <c r="A1474" i="7" s="1"/>
  <c r="B1476" i="1" l="1"/>
  <c r="A1475" i="1"/>
  <c r="A1467" i="4" s="1"/>
  <c r="AB1475" i="1"/>
  <c r="I263" i="9" s="1"/>
  <c r="M262" i="9"/>
  <c r="Q262" i="9"/>
  <c r="K262" i="9" s="1"/>
  <c r="X262" i="9"/>
  <c r="W262" i="9"/>
  <c r="C1474" i="7"/>
  <c r="A1475" i="7" s="1"/>
  <c r="B1474" i="7"/>
  <c r="D1474" i="7" s="1"/>
  <c r="C1475" i="7" l="1"/>
  <c r="A1476" i="7" s="1"/>
  <c r="B1475" i="7"/>
  <c r="D1475" i="7" s="1"/>
  <c r="Q263" i="9"/>
  <c r="K263" i="9" s="1"/>
  <c r="M263" i="9"/>
  <c r="W263" i="9"/>
  <c r="X263" i="9"/>
  <c r="A1476" i="1"/>
  <c r="A1468" i="4" s="1"/>
  <c r="AB1476" i="1"/>
  <c r="B1477" i="1"/>
  <c r="B1478" i="1" l="1"/>
  <c r="AB1477" i="1"/>
  <c r="I264" i="9" s="1"/>
  <c r="A1477" i="1"/>
  <c r="A1469" i="4" s="1"/>
  <c r="B1476" i="7"/>
  <c r="D1476" i="7" s="1"/>
  <c r="C1476" i="7"/>
  <c r="A1477" i="7" s="1"/>
  <c r="W264" i="9" l="1"/>
  <c r="Q264" i="9"/>
  <c r="K264" i="9" s="1"/>
  <c r="M264" i="9"/>
  <c r="X264" i="9"/>
  <c r="B1477" i="7"/>
  <c r="D1477" i="7" s="1"/>
  <c r="C1477" i="7"/>
  <c r="A1478" i="7" s="1"/>
  <c r="AB1478" i="1"/>
  <c r="A1478" i="1"/>
  <c r="A1470" i="4" s="1"/>
  <c r="B1479" i="1"/>
  <c r="C1478" i="7" l="1"/>
  <c r="A1479" i="7" s="1"/>
  <c r="B1478" i="7"/>
  <c r="D1478" i="7" s="1"/>
  <c r="AB1479" i="1"/>
  <c r="I265" i="9" s="1"/>
  <c r="A1479" i="1"/>
  <c r="A1471" i="4" s="1"/>
  <c r="B1480" i="1"/>
  <c r="AB1480" i="1" l="1"/>
  <c r="I266" i="9" s="1"/>
  <c r="B1481" i="1"/>
  <c r="A1480" i="1"/>
  <c r="A1472" i="4" s="1"/>
  <c r="Q265" i="9"/>
  <c r="K265" i="9" s="1"/>
  <c r="X265" i="9"/>
  <c r="M265" i="9"/>
  <c r="W265" i="9"/>
  <c r="B1479" i="7"/>
  <c r="D1479" i="7" s="1"/>
  <c r="C1479" i="7"/>
  <c r="A1480" i="7" s="1"/>
  <c r="C1480" i="7" l="1"/>
  <c r="A1481" i="7" s="1"/>
  <c r="B1480" i="7"/>
  <c r="D1480" i="7" s="1"/>
  <c r="AB1481" i="1"/>
  <c r="I267" i="9" s="1"/>
  <c r="B1482" i="1"/>
  <c r="A1481" i="1"/>
  <c r="A1473" i="4" s="1"/>
  <c r="X266" i="9"/>
  <c r="M266" i="9"/>
  <c r="Q266" i="9"/>
  <c r="K266" i="9" s="1"/>
  <c r="W266" i="9"/>
  <c r="AB1482" i="1" l="1"/>
  <c r="I268" i="9" s="1"/>
  <c r="A1482" i="1"/>
  <c r="A1474" i="4" s="1"/>
  <c r="B1483" i="1"/>
  <c r="M267" i="9"/>
  <c r="Q267" i="9"/>
  <c r="K267" i="9" s="1"/>
  <c r="X267" i="9"/>
  <c r="W267" i="9"/>
  <c r="C1481" i="7"/>
  <c r="A1482" i="7" s="1"/>
  <c r="B1481" i="7"/>
  <c r="D1481" i="7" s="1"/>
  <c r="B1482" i="7" l="1"/>
  <c r="D1482" i="7" s="1"/>
  <c r="C1482" i="7"/>
  <c r="A1483" i="7" s="1"/>
  <c r="AB1483" i="1"/>
  <c r="I269" i="9" s="1"/>
  <c r="A1483" i="1"/>
  <c r="A1475" i="4" s="1"/>
  <c r="B1484" i="1"/>
  <c r="Q268" i="9"/>
  <c r="K268" i="9" s="1"/>
  <c r="W268" i="9"/>
  <c r="M268" i="9"/>
  <c r="X268" i="9"/>
  <c r="AB1484" i="1" l="1"/>
  <c r="I270" i="9" s="1"/>
  <c r="A1484" i="1"/>
  <c r="B1485" i="1"/>
  <c r="M269" i="9"/>
  <c r="W269" i="9"/>
  <c r="X269" i="9"/>
  <c r="Q269" i="9"/>
  <c r="K269" i="9" s="1"/>
  <c r="C1483" i="7"/>
  <c r="A1484" i="7" s="1"/>
  <c r="B1483" i="7"/>
  <c r="D1483" i="7" s="1"/>
  <c r="C1484" i="7" l="1"/>
  <c r="A1485" i="7" s="1"/>
  <c r="B1484" i="7"/>
  <c r="D1484" i="7" s="1"/>
  <c r="AB1485" i="1"/>
  <c r="I271" i="9" s="1"/>
  <c r="A1485" i="1"/>
  <c r="A1477" i="4" s="1"/>
  <c r="B1486" i="1"/>
  <c r="A1476" i="4"/>
  <c r="A1484" i="4"/>
  <c r="Q270" i="9"/>
  <c r="K270" i="9" s="1"/>
  <c r="X270" i="9"/>
  <c r="W270" i="9"/>
  <c r="M270" i="9"/>
  <c r="Q271" i="9" l="1"/>
  <c r="K271" i="9" s="1"/>
  <c r="X271" i="9"/>
  <c r="M271" i="9"/>
  <c r="W271" i="9"/>
  <c r="AB1486" i="1"/>
  <c r="I272" i="9" s="1"/>
  <c r="A1486" i="1"/>
  <c r="A1478" i="4" s="1"/>
  <c r="B1487" i="1"/>
  <c r="B1485" i="7"/>
  <c r="D1485" i="7" s="1"/>
  <c r="C1485" i="7"/>
  <c r="A1486" i="7" s="1"/>
  <c r="X272" i="9" l="1"/>
  <c r="M272" i="9"/>
  <c r="Q272" i="9"/>
  <c r="K272" i="9" s="1"/>
  <c r="W272" i="9"/>
  <c r="AB1487" i="1"/>
  <c r="I273" i="9" s="1"/>
  <c r="B1488" i="1"/>
  <c r="A1487" i="1"/>
  <c r="A1479" i="4" s="1"/>
  <c r="C1486" i="7"/>
  <c r="A1487" i="7" s="1"/>
  <c r="B1486" i="7"/>
  <c r="D1486" i="7" s="1"/>
  <c r="C1487" i="7" l="1"/>
  <c r="A1488" i="7" s="1"/>
  <c r="B1487" i="7"/>
  <c r="D1487" i="7" s="1"/>
  <c r="Q273" i="9"/>
  <c r="K273" i="9" s="1"/>
  <c r="M273" i="9"/>
  <c r="X273" i="9"/>
  <c r="W273" i="9"/>
  <c r="AB1488" i="1"/>
  <c r="I274" i="9" s="1"/>
  <c r="B1489" i="1"/>
  <c r="A1488" i="1"/>
  <c r="A1480" i="4" s="1"/>
  <c r="W274" i="9" l="1"/>
  <c r="Q274" i="9"/>
  <c r="K274" i="9" s="1"/>
  <c r="M274" i="9"/>
  <c r="X274" i="9"/>
  <c r="AB1489" i="1"/>
  <c r="I275" i="9" s="1"/>
  <c r="A1489" i="1"/>
  <c r="A1481" i="4" s="1"/>
  <c r="B1490" i="1"/>
  <c r="B1488" i="7"/>
  <c r="D1488" i="7" s="1"/>
  <c r="C1488" i="7"/>
  <c r="A1489" i="7" s="1"/>
  <c r="B1489" i="7" l="1"/>
  <c r="D1489" i="7" s="1"/>
  <c r="C1489" i="7"/>
  <c r="A1490" i="7" s="1"/>
  <c r="AB1490" i="1"/>
  <c r="I276" i="9" s="1"/>
  <c r="B1491" i="1"/>
  <c r="A1490" i="1"/>
  <c r="A1482" i="4" s="1"/>
  <c r="M275" i="9"/>
  <c r="Q275" i="9"/>
  <c r="K275" i="9" s="1"/>
  <c r="W275" i="9"/>
  <c r="X275" i="9"/>
  <c r="AB1491" i="1" l="1"/>
  <c r="I277" i="9" s="1"/>
  <c r="A1491" i="1"/>
  <c r="A1483" i="4" s="1"/>
  <c r="B1492" i="1"/>
  <c r="M276" i="9"/>
  <c r="Q276" i="9"/>
  <c r="K276" i="9" s="1"/>
  <c r="X276" i="9"/>
  <c r="W276" i="9"/>
  <c r="C1490" i="7"/>
  <c r="A1491" i="7" s="1"/>
  <c r="B1490" i="7"/>
  <c r="D1490" i="7" s="1"/>
  <c r="B1491" i="7" l="1"/>
  <c r="D1491" i="7" s="1"/>
  <c r="C1491" i="7"/>
  <c r="A1492" i="7" s="1"/>
  <c r="AB1492" i="1"/>
  <c r="I278" i="9" s="1"/>
  <c r="B1493" i="1"/>
  <c r="A1492" i="1"/>
  <c r="A1485" i="4" s="1"/>
  <c r="W277" i="9"/>
  <c r="X277" i="9"/>
  <c r="M277" i="9"/>
  <c r="Q277" i="9"/>
  <c r="K277" i="9" s="1"/>
  <c r="AB1493" i="1" l="1"/>
  <c r="I279" i="9" s="1"/>
  <c r="A1493" i="1"/>
  <c r="A1486" i="4" s="1"/>
  <c r="B1494" i="1"/>
  <c r="M278" i="9"/>
  <c r="Q278" i="9"/>
  <c r="K278" i="9" s="1"/>
  <c r="X278" i="9"/>
  <c r="W278" i="9"/>
  <c r="C1492" i="7"/>
  <c r="A1493" i="7" s="1"/>
  <c r="B1492" i="7"/>
  <c r="D1492" i="7" s="1"/>
  <c r="C1493" i="7" l="1"/>
  <c r="A1494" i="7" s="1"/>
  <c r="B1493" i="7"/>
  <c r="D1493" i="7" s="1"/>
  <c r="A1494" i="1"/>
  <c r="A1487" i="4" s="1"/>
  <c r="B1495" i="1"/>
  <c r="AB1494" i="1"/>
  <c r="I280" i="9" s="1"/>
  <c r="Q279" i="9"/>
  <c r="K279" i="9" s="1"/>
  <c r="X279" i="9"/>
  <c r="W279" i="9"/>
  <c r="M279" i="9"/>
  <c r="B1496" i="1" l="1"/>
  <c r="A1495" i="1"/>
  <c r="A1488" i="4" s="1"/>
  <c r="AB1495" i="1"/>
  <c r="I281" i="9" s="1"/>
  <c r="M280" i="9"/>
  <c r="Q280" i="9"/>
  <c r="K280" i="9" s="1"/>
  <c r="W280" i="9"/>
  <c r="X280" i="9"/>
  <c r="C1494" i="7"/>
  <c r="A1495" i="7" s="1"/>
  <c r="B1494" i="7"/>
  <c r="D1494" i="7" s="1"/>
  <c r="C1495" i="7" l="1"/>
  <c r="A1496" i="7" s="1"/>
  <c r="B1495" i="7"/>
  <c r="D1495" i="7" s="1"/>
  <c r="M281" i="9"/>
  <c r="X281" i="9"/>
  <c r="W281" i="9"/>
  <c r="Q281" i="9"/>
  <c r="K281" i="9" s="1"/>
  <c r="AB1496" i="1"/>
  <c r="I282" i="9" s="1"/>
  <c r="A1496" i="1"/>
  <c r="A1489" i="4" s="1"/>
  <c r="B1497" i="1"/>
  <c r="AB1497" i="1" l="1"/>
  <c r="B1498" i="1"/>
  <c r="A1497" i="1"/>
  <c r="A1490" i="4" s="1"/>
  <c r="X282" i="9"/>
  <c r="W282" i="9"/>
  <c r="Q282" i="9"/>
  <c r="K282" i="9" s="1"/>
  <c r="M282" i="9"/>
  <c r="C1496" i="7"/>
  <c r="A1497" i="7" s="1"/>
  <c r="B1496" i="7"/>
  <c r="D1496" i="7" s="1"/>
  <c r="B1497" i="7" l="1"/>
  <c r="D1497" i="7" s="1"/>
  <c r="C1497" i="7"/>
  <c r="A1498" i="7" s="1"/>
  <c r="AB1498" i="1"/>
  <c r="I283" i="9" s="1"/>
  <c r="A1498" i="1"/>
  <c r="A1491" i="4" s="1"/>
  <c r="B1499" i="1"/>
  <c r="AB1499" i="1" l="1"/>
  <c r="I284" i="9" s="1"/>
  <c r="A1499" i="1"/>
  <c r="A1492" i="4" s="1"/>
  <c r="B1500" i="1"/>
  <c r="X283" i="9"/>
  <c r="Q283" i="9"/>
  <c r="K283" i="9" s="1"/>
  <c r="W283" i="9"/>
  <c r="M283" i="9"/>
  <c r="B1498" i="7"/>
  <c r="D1498" i="7" s="1"/>
  <c r="C1498" i="7"/>
  <c r="A1499" i="7" s="1"/>
  <c r="B1501" i="1" l="1"/>
  <c r="A1500" i="1"/>
  <c r="A1493" i="4" s="1"/>
  <c r="AB1500" i="1"/>
  <c r="I285" i="9" s="1"/>
  <c r="C1499" i="7"/>
  <c r="A1500" i="7" s="1"/>
  <c r="B1499" i="7"/>
  <c r="D1499" i="7" s="1"/>
  <c r="Q284" i="9"/>
  <c r="K284" i="9" s="1"/>
  <c r="X284" i="9"/>
  <c r="M284" i="9"/>
  <c r="W284" i="9"/>
  <c r="C1500" i="7" l="1"/>
  <c r="A1501" i="7" s="1"/>
  <c r="B1500" i="7"/>
  <c r="D1500" i="7" s="1"/>
  <c r="Q285" i="9"/>
  <c r="K285" i="9" s="1"/>
  <c r="X285" i="9"/>
  <c r="W285" i="9"/>
  <c r="M285" i="9"/>
  <c r="AB1501" i="1"/>
  <c r="I286" i="9" s="1"/>
  <c r="B1502" i="1"/>
  <c r="A1501" i="1"/>
  <c r="A1494" i="4" s="1"/>
  <c r="M286" i="9" l="1"/>
  <c r="W286" i="9"/>
  <c r="X286" i="9"/>
  <c r="Q286" i="9"/>
  <c r="K286" i="9" s="1"/>
  <c r="AB1502" i="1"/>
  <c r="I287" i="9" s="1"/>
  <c r="A1502" i="1"/>
  <c r="A1495" i="4" s="1"/>
  <c r="B1503" i="1"/>
  <c r="C1501" i="7"/>
  <c r="A1502" i="7" s="1"/>
  <c r="B1501" i="7"/>
  <c r="D1501" i="7" s="1"/>
  <c r="C1502" i="7" l="1"/>
  <c r="A1503" i="7" s="1"/>
  <c r="B1502" i="7"/>
  <c r="D1502" i="7" s="1"/>
  <c r="AB1503" i="1"/>
  <c r="B1504" i="1"/>
  <c r="A1503" i="1"/>
  <c r="A1496" i="4" s="1"/>
  <c r="Q287" i="9"/>
  <c r="K287" i="9" s="1"/>
  <c r="W287" i="9"/>
  <c r="M287" i="9"/>
  <c r="X287" i="9"/>
  <c r="A1504" i="1" l="1"/>
  <c r="A1497" i="4" s="1"/>
  <c r="B1505" i="1"/>
  <c r="AB1504" i="1"/>
  <c r="I288" i="9" s="1"/>
  <c r="B1503" i="7"/>
  <c r="D1503" i="7" s="1"/>
  <c r="C1503" i="7"/>
  <c r="A1504" i="7" s="1"/>
  <c r="C1504" i="7" l="1"/>
  <c r="A1505" i="7" s="1"/>
  <c r="B1504" i="7"/>
  <c r="D1504" i="7" s="1"/>
  <c r="W288" i="9"/>
  <c r="Q288" i="9"/>
  <c r="K288" i="9" s="1"/>
  <c r="X288" i="9"/>
  <c r="M288" i="9"/>
  <c r="A1505" i="1"/>
  <c r="A1498" i="4" s="1"/>
  <c r="B1506" i="1"/>
  <c r="AB1505" i="1"/>
  <c r="I289" i="9" s="1"/>
  <c r="M289" i="9" l="1"/>
  <c r="W289" i="9"/>
  <c r="X289" i="9"/>
  <c r="Q289" i="9"/>
  <c r="K289" i="9" s="1"/>
  <c r="B1507" i="1"/>
  <c r="AB1506" i="1"/>
  <c r="I290" i="9" s="1"/>
  <c r="A1506" i="1"/>
  <c r="A1499" i="4" s="1"/>
  <c r="B1505" i="7"/>
  <c r="D1505" i="7" s="1"/>
  <c r="C1505" i="7"/>
  <c r="A1506" i="7" s="1"/>
  <c r="A1507" i="1" l="1"/>
  <c r="A1500" i="4" s="1"/>
  <c r="B1508" i="1"/>
  <c r="AB1507" i="1"/>
  <c r="B1506" i="7"/>
  <c r="D1506" i="7" s="1"/>
  <c r="C1506" i="7"/>
  <c r="A1507" i="7" s="1"/>
  <c r="M290" i="9"/>
  <c r="X290" i="9"/>
  <c r="Q290" i="9"/>
  <c r="K290" i="9" s="1"/>
  <c r="W290" i="9"/>
  <c r="C1507" i="7" l="1"/>
  <c r="A1508" i="7" s="1"/>
  <c r="B1507" i="7"/>
  <c r="D1507" i="7" s="1"/>
  <c r="AB1508" i="1"/>
  <c r="B1509" i="1"/>
  <c r="A1508" i="1"/>
  <c r="A1501" i="4" s="1"/>
  <c r="AB1509" i="1" l="1"/>
  <c r="A1509" i="1"/>
  <c r="A1502" i="4" s="1"/>
  <c r="B1510" i="1"/>
  <c r="C1508" i="7"/>
  <c r="A1509" i="7" s="1"/>
  <c r="B1508" i="7"/>
  <c r="D1508" i="7" s="1"/>
  <c r="C1509" i="7" l="1"/>
  <c r="A1510" i="7" s="1"/>
  <c r="B1509" i="7"/>
  <c r="D1509" i="7" s="1"/>
  <c r="AB1510" i="1"/>
  <c r="I291" i="9" s="1"/>
  <c r="A1510" i="1"/>
  <c r="A1503" i="4" s="1"/>
  <c r="B1511" i="1"/>
  <c r="X291" i="9" l="1"/>
  <c r="W291" i="9"/>
  <c r="Q291" i="9"/>
  <c r="K291" i="9" s="1"/>
  <c r="M291" i="9"/>
  <c r="AB1511" i="1"/>
  <c r="I292" i="9" s="1"/>
  <c r="B1512" i="1"/>
  <c r="A1511" i="1"/>
  <c r="A1504" i="4" s="1"/>
  <c r="C1510" i="7"/>
  <c r="A1511" i="7" s="1"/>
  <c r="B1510" i="7"/>
  <c r="D1510" i="7" s="1"/>
  <c r="B1511" i="7" l="1"/>
  <c r="D1511" i="7" s="1"/>
  <c r="C1511" i="7"/>
  <c r="A1512" i="7" s="1"/>
  <c r="A1512" i="1"/>
  <c r="A1505" i="4" s="1"/>
  <c r="AB1512" i="1"/>
  <c r="I293" i="9" s="1"/>
  <c r="B1513" i="1"/>
  <c r="M292" i="9"/>
  <c r="X292" i="9"/>
  <c r="Q292" i="9"/>
  <c r="K292" i="9" s="1"/>
  <c r="W292" i="9"/>
  <c r="B1514" i="1" l="1"/>
  <c r="A1513" i="1"/>
  <c r="A1506" i="4" s="1"/>
  <c r="AB1513" i="1"/>
  <c r="I294" i="9" s="1"/>
  <c r="X293" i="9"/>
  <c r="W293" i="9"/>
  <c r="M293" i="9"/>
  <c r="Q293" i="9"/>
  <c r="K293" i="9" s="1"/>
  <c r="C1512" i="7"/>
  <c r="A1513" i="7" s="1"/>
  <c r="B1512" i="7"/>
  <c r="D1512" i="7" s="1"/>
  <c r="C1513" i="7" l="1"/>
  <c r="A1514" i="7" s="1"/>
  <c r="B1513" i="7"/>
  <c r="D1513" i="7" s="1"/>
  <c r="Q294" i="9"/>
  <c r="K294" i="9" s="1"/>
  <c r="W294" i="9"/>
  <c r="M294" i="9"/>
  <c r="X294" i="9"/>
  <c r="AB1514" i="1"/>
  <c r="A1514" i="1"/>
  <c r="A1507" i="4" s="1"/>
  <c r="B1515" i="1"/>
  <c r="AB1515" i="1" l="1"/>
  <c r="I295" i="9" s="1"/>
  <c r="B1516" i="1"/>
  <c r="A1515" i="1"/>
  <c r="A1508" i="4" s="1"/>
  <c r="C1514" i="7"/>
  <c r="A1515" i="7" s="1"/>
  <c r="B1514" i="7"/>
  <c r="D1514" i="7" s="1"/>
  <c r="AB1516" i="1" l="1"/>
  <c r="I296" i="9" s="1"/>
  <c r="B1517" i="1"/>
  <c r="A1516" i="1"/>
  <c r="A1509" i="4" s="1"/>
  <c r="C1515" i="7"/>
  <c r="A1516" i="7" s="1"/>
  <c r="B1515" i="7"/>
  <c r="D1515" i="7" s="1"/>
  <c r="W295" i="9"/>
  <c r="M295" i="9"/>
  <c r="X295" i="9"/>
  <c r="Q295" i="9"/>
  <c r="K295" i="9" s="1"/>
  <c r="AB1517" i="1" l="1"/>
  <c r="I297" i="9" s="1"/>
  <c r="B1518" i="1"/>
  <c r="A1517" i="1"/>
  <c r="A1510" i="4" s="1"/>
  <c r="B1516" i="7"/>
  <c r="D1516" i="7" s="1"/>
  <c r="C1516" i="7"/>
  <c r="A1517" i="7" s="1"/>
  <c r="Q296" i="9"/>
  <c r="K296" i="9" s="1"/>
  <c r="X296" i="9"/>
  <c r="M296" i="9"/>
  <c r="W296" i="9"/>
  <c r="C1517" i="7" l="1"/>
  <c r="A1518" i="7" s="1"/>
  <c r="B1517" i="7"/>
  <c r="D1517" i="7" s="1"/>
  <c r="A1518" i="1"/>
  <c r="A1511" i="4" s="1"/>
  <c r="B1519" i="1"/>
  <c r="AB1518" i="1"/>
  <c r="I298" i="9" s="1"/>
  <c r="W297" i="9"/>
  <c r="M297" i="9"/>
  <c r="Q297" i="9"/>
  <c r="K297" i="9" s="1"/>
  <c r="X297" i="9"/>
  <c r="B1520" i="1" l="1"/>
  <c r="AB1519" i="1"/>
  <c r="I299" i="9" s="1"/>
  <c r="A1519" i="1"/>
  <c r="W298" i="9"/>
  <c r="X298" i="9"/>
  <c r="M298" i="9"/>
  <c r="Q298" i="9"/>
  <c r="K298" i="9" s="1"/>
  <c r="B1518" i="7"/>
  <c r="D1518" i="7" s="1"/>
  <c r="C1518" i="7"/>
  <c r="A1519" i="7" s="1"/>
  <c r="C1519" i="7" l="1"/>
  <c r="A1520" i="7" s="1"/>
  <c r="B1519" i="7"/>
  <c r="D1519" i="7" s="1"/>
  <c r="A1512" i="4"/>
  <c r="A1519" i="4"/>
  <c r="Q299" i="9"/>
  <c r="K299" i="9" s="1"/>
  <c r="X299" i="9"/>
  <c r="W299" i="9"/>
  <c r="M299" i="9"/>
  <c r="B1521" i="1"/>
  <c r="A1520" i="1"/>
  <c r="A1513" i="4" s="1"/>
  <c r="AB1520" i="1"/>
  <c r="I300" i="9" s="1"/>
  <c r="B1522" i="1" l="1"/>
  <c r="A1521" i="1"/>
  <c r="A1514" i="4" s="1"/>
  <c r="AB1521" i="1"/>
  <c r="I301" i="9" s="1"/>
  <c r="W300" i="9"/>
  <c r="X300" i="9"/>
  <c r="Q300" i="9"/>
  <c r="K300" i="9" s="1"/>
  <c r="M300" i="9"/>
  <c r="B1520" i="7"/>
  <c r="D1520" i="7" s="1"/>
  <c r="C1520" i="7"/>
  <c r="A1521" i="7" s="1"/>
  <c r="C1521" i="7" l="1"/>
  <c r="A1522" i="7" s="1"/>
  <c r="B1521" i="7"/>
  <c r="D1521" i="7" s="1"/>
  <c r="W301" i="9"/>
  <c r="M301" i="9"/>
  <c r="Q301" i="9"/>
  <c r="K301" i="9" s="1"/>
  <c r="X301" i="9"/>
  <c r="A1522" i="1"/>
  <c r="A1515" i="4" s="1"/>
  <c r="AB1522" i="1"/>
  <c r="I302" i="9" s="1"/>
  <c r="B1523" i="1"/>
  <c r="A1523" i="1" l="1"/>
  <c r="A1516" i="4" s="1"/>
  <c r="AB1523" i="1"/>
  <c r="I303" i="9" s="1"/>
  <c r="B1524" i="1"/>
  <c r="Q302" i="9"/>
  <c r="K302" i="9" s="1"/>
  <c r="W302" i="9"/>
  <c r="X302" i="9"/>
  <c r="M302" i="9"/>
  <c r="C1522" i="7"/>
  <c r="A1523" i="7" s="1"/>
  <c r="B1522" i="7"/>
  <c r="D1522" i="7" s="1"/>
  <c r="B1523" i="7" l="1"/>
  <c r="D1523" i="7" s="1"/>
  <c r="C1523" i="7"/>
  <c r="A1524" i="7" s="1"/>
  <c r="A1524" i="1"/>
  <c r="A1517" i="4" s="1"/>
  <c r="AB1524" i="1"/>
  <c r="I304" i="9" s="1"/>
  <c r="B1525" i="1"/>
  <c r="M303" i="9"/>
  <c r="Q303" i="9"/>
  <c r="K303" i="9" s="1"/>
  <c r="X303" i="9"/>
  <c r="W303" i="9"/>
  <c r="AB1525" i="1" l="1"/>
  <c r="I305" i="9" s="1"/>
  <c r="A1525" i="1"/>
  <c r="A1518" i="4" s="1"/>
  <c r="B1526" i="1"/>
  <c r="M304" i="9"/>
  <c r="X304" i="9"/>
  <c r="W304" i="9"/>
  <c r="Q304" i="9"/>
  <c r="K304" i="9" s="1"/>
  <c r="B1524" i="7"/>
  <c r="D1524" i="7" s="1"/>
  <c r="C1524" i="7"/>
  <c r="A1525" i="7" s="1"/>
  <c r="C1525" i="7" l="1"/>
  <c r="A1526" i="7" s="1"/>
  <c r="B1525" i="7"/>
  <c r="D1525" i="7" s="1"/>
  <c r="AB1526" i="1"/>
  <c r="I306" i="9" s="1"/>
  <c r="A1526" i="1"/>
  <c r="A1520" i="4" s="1"/>
  <c r="B1527" i="1"/>
  <c r="M305" i="9"/>
  <c r="W305" i="9"/>
  <c r="X305" i="9"/>
  <c r="Q305" i="9"/>
  <c r="K305" i="9" s="1"/>
  <c r="AB1527" i="1" l="1"/>
  <c r="I307" i="9" s="1"/>
  <c r="B1528" i="1"/>
  <c r="A1527" i="1"/>
  <c r="A1521" i="4" s="1"/>
  <c r="X306" i="9"/>
  <c r="M306" i="9"/>
  <c r="W306" i="9"/>
  <c r="Q306" i="9"/>
  <c r="K306" i="9" s="1"/>
  <c r="C1526" i="7"/>
  <c r="A1527" i="7" s="1"/>
  <c r="B1526" i="7"/>
  <c r="D1526" i="7" s="1"/>
  <c r="C1527" i="7" l="1"/>
  <c r="A1528" i="7" s="1"/>
  <c r="B1527" i="7"/>
  <c r="D1527" i="7" s="1"/>
  <c r="A1528" i="1"/>
  <c r="A1522" i="4" s="1"/>
  <c r="B1529" i="1"/>
  <c r="AB1528" i="1"/>
  <c r="I308" i="9" s="1"/>
  <c r="W307" i="9"/>
  <c r="M307" i="9"/>
  <c r="Q307" i="9"/>
  <c r="K307" i="9" s="1"/>
  <c r="X307" i="9"/>
  <c r="B1530" i="1" l="1"/>
  <c r="AB1529" i="1"/>
  <c r="I309" i="9" s="1"/>
  <c r="A1529" i="1"/>
  <c r="A1523" i="4" s="1"/>
  <c r="X308" i="9"/>
  <c r="Q308" i="9"/>
  <c r="K308" i="9" s="1"/>
  <c r="M308" i="9"/>
  <c r="W308" i="9"/>
  <c r="C1528" i="7"/>
  <c r="A1529" i="7" s="1"/>
  <c r="B1528" i="7"/>
  <c r="D1528" i="7" s="1"/>
  <c r="C1529" i="7" l="1"/>
  <c r="A1530" i="7" s="1"/>
  <c r="B1529" i="7"/>
  <c r="D1529" i="7" s="1"/>
  <c r="W309" i="9"/>
  <c r="Q309" i="9"/>
  <c r="K309" i="9" s="1"/>
  <c r="X309" i="9"/>
  <c r="M309" i="9"/>
  <c r="B1531" i="1"/>
  <c r="A1530" i="1"/>
  <c r="A1524" i="4" s="1"/>
  <c r="AB1530" i="1"/>
  <c r="I310" i="9" s="1"/>
  <c r="AB1531" i="1" l="1"/>
  <c r="I311" i="9" s="1"/>
  <c r="A1531" i="1"/>
  <c r="A1525" i="4" s="1"/>
  <c r="B1532" i="1"/>
  <c r="M310" i="9"/>
  <c r="Q310" i="9"/>
  <c r="K310" i="9" s="1"/>
  <c r="W310" i="9"/>
  <c r="X310" i="9"/>
  <c r="B1530" i="7"/>
  <c r="D1530" i="7" s="1"/>
  <c r="C1530" i="7"/>
  <c r="A1531" i="7" s="1"/>
  <c r="C1531" i="7" l="1"/>
  <c r="A1532" i="7" s="1"/>
  <c r="B1531" i="7"/>
  <c r="D1531" i="7" s="1"/>
  <c r="AB1532" i="1"/>
  <c r="I312" i="9" s="1"/>
  <c r="A1532" i="1"/>
  <c r="A1526" i="4" s="1"/>
  <c r="B1533" i="1"/>
  <c r="M311" i="9"/>
  <c r="Q311" i="9"/>
  <c r="K311" i="9" s="1"/>
  <c r="W311" i="9"/>
  <c r="X311" i="9"/>
  <c r="X312" i="9" l="1"/>
  <c r="W312" i="9"/>
  <c r="M312" i="9"/>
  <c r="Q312" i="9"/>
  <c r="K312" i="9" s="1"/>
  <c r="A1533" i="1"/>
  <c r="A1527" i="4" s="1"/>
  <c r="AB1533" i="1"/>
  <c r="I313" i="9" s="1"/>
  <c r="B1534" i="1"/>
  <c r="C1532" i="7"/>
  <c r="A1533" i="7" s="1"/>
  <c r="B1532" i="7"/>
  <c r="D1532" i="7" s="1"/>
  <c r="W313" i="9" l="1"/>
  <c r="X313" i="9"/>
  <c r="Q313" i="9"/>
  <c r="K313" i="9" s="1"/>
  <c r="M313" i="9"/>
  <c r="C1533" i="7"/>
  <c r="A1534" i="7" s="1"/>
  <c r="B1533" i="7"/>
  <c r="D1533" i="7" s="1"/>
  <c r="AB1534" i="1"/>
  <c r="I314" i="9" s="1"/>
  <c r="A1534" i="1"/>
  <c r="B1535" i="1"/>
  <c r="C1534" i="7" l="1"/>
  <c r="A1535" i="7" s="1"/>
  <c r="B1534" i="7"/>
  <c r="D1534" i="7" s="1"/>
  <c r="AB1535" i="1"/>
  <c r="I315" i="9" s="1"/>
  <c r="B1536" i="1"/>
  <c r="A1535" i="1"/>
  <c r="A1529" i="4" s="1"/>
  <c r="A1528" i="4"/>
  <c r="A1534" i="4"/>
  <c r="M314" i="9"/>
  <c r="W314" i="9"/>
  <c r="Q314" i="9"/>
  <c r="K314" i="9" s="1"/>
  <c r="X314" i="9"/>
  <c r="AB1536" i="1" l="1"/>
  <c r="I316" i="9" s="1"/>
  <c r="B1537" i="1"/>
  <c r="A1536" i="1"/>
  <c r="A1530" i="4" s="1"/>
  <c r="X315" i="9"/>
  <c r="Q315" i="9"/>
  <c r="K315" i="9" s="1"/>
  <c r="M315" i="9"/>
  <c r="W315" i="9"/>
  <c r="C1535" i="7"/>
  <c r="A1536" i="7" s="1"/>
  <c r="B1535" i="7"/>
  <c r="D1535" i="7" s="1"/>
  <c r="B1536" i="7" l="1"/>
  <c r="D1536" i="7" s="1"/>
  <c r="C1536" i="7"/>
  <c r="A1537" i="7" s="1"/>
  <c r="A1537" i="1"/>
  <c r="A1531" i="4" s="1"/>
  <c r="B1538" i="1"/>
  <c r="AB1537" i="1"/>
  <c r="I317" i="9" s="1"/>
  <c r="M316" i="9"/>
  <c r="X316" i="9"/>
  <c r="W316" i="9"/>
  <c r="Q316" i="9"/>
  <c r="K316" i="9" s="1"/>
  <c r="Q317" i="9" l="1"/>
  <c r="K317" i="9" s="1"/>
  <c r="W317" i="9"/>
  <c r="M317" i="9"/>
  <c r="X317" i="9"/>
  <c r="A1538" i="1"/>
  <c r="A1532" i="4" s="1"/>
  <c r="B1539" i="1"/>
  <c r="AB1538" i="1"/>
  <c r="I318" i="9" s="1"/>
  <c r="B1537" i="7"/>
  <c r="D1537" i="7" s="1"/>
  <c r="C1537" i="7"/>
  <c r="A1538" i="7" s="1"/>
  <c r="AB1539" i="1" l="1"/>
  <c r="I319" i="9" s="1"/>
  <c r="A1539" i="1"/>
  <c r="A1533" i="4" s="1"/>
  <c r="B1540" i="1"/>
  <c r="C1538" i="7"/>
  <c r="A1539" i="7" s="1"/>
  <c r="B1538" i="7"/>
  <c r="D1538" i="7" s="1"/>
  <c r="X318" i="9"/>
  <c r="M318" i="9"/>
  <c r="Q318" i="9"/>
  <c r="K318" i="9" s="1"/>
  <c r="W318" i="9"/>
  <c r="AB1540" i="1" l="1"/>
  <c r="B1541" i="1"/>
  <c r="A1540" i="1"/>
  <c r="P1540" i="1"/>
  <c r="E1540" i="1"/>
  <c r="F1540" i="1" s="1"/>
  <c r="S1540" i="1" s="1"/>
  <c r="C1539" i="7"/>
  <c r="A1540" i="7" s="1"/>
  <c r="B1539" i="7"/>
  <c r="D1539" i="7" s="1"/>
  <c r="W319" i="9"/>
  <c r="X319" i="9"/>
  <c r="Q319" i="9"/>
  <c r="K319" i="9" s="1"/>
  <c r="M319" i="9"/>
  <c r="C1540" i="7" l="1"/>
  <c r="A1541" i="7" s="1"/>
  <c r="B1540" i="7"/>
  <c r="D1540" i="7" s="1"/>
  <c r="B1542" i="1"/>
  <c r="A1541" i="1"/>
  <c r="A1535" i="4" s="1"/>
  <c r="AB1541" i="1"/>
  <c r="AC1540" i="1"/>
  <c r="T1540" i="1"/>
  <c r="AB1542" i="1" l="1"/>
  <c r="B1543" i="1"/>
  <c r="A1542" i="1"/>
  <c r="A1536" i="4" s="1"/>
  <c r="C1541" i="7"/>
  <c r="A1542" i="7" s="1"/>
  <c r="B1541" i="7"/>
  <c r="D1541" i="7" s="1"/>
  <c r="C1542" i="7" l="1"/>
  <c r="A1543" i="7" s="1"/>
  <c r="B1542" i="7"/>
  <c r="D1542" i="7" s="1"/>
  <c r="AB1543" i="1"/>
  <c r="B1544" i="1"/>
  <c r="A1543" i="1"/>
  <c r="A1537" i="4" s="1"/>
  <c r="AB1544" i="1" l="1"/>
  <c r="I320" i="9" s="1"/>
  <c r="A1544" i="1"/>
  <c r="A1538" i="4" s="1"/>
  <c r="B1545" i="1"/>
  <c r="B1543" i="7"/>
  <c r="D1543" i="7" s="1"/>
  <c r="C1543" i="7"/>
  <c r="A1544" i="7" s="1"/>
  <c r="C1544" i="7" l="1"/>
  <c r="A1545" i="7" s="1"/>
  <c r="B1544" i="7"/>
  <c r="D1544" i="7" s="1"/>
  <c r="AB1545" i="1"/>
  <c r="I321" i="9" s="1"/>
  <c r="B1546" i="1"/>
  <c r="A1545" i="1"/>
  <c r="A1539" i="4" s="1"/>
  <c r="M320" i="9"/>
  <c r="W320" i="9"/>
  <c r="Q320" i="9"/>
  <c r="K320" i="9" s="1"/>
  <c r="X320" i="9"/>
  <c r="B1547" i="1" l="1"/>
  <c r="AB1546" i="1"/>
  <c r="I322" i="9" s="1"/>
  <c r="A1546" i="1"/>
  <c r="A1540" i="4" s="1"/>
  <c r="X321" i="9"/>
  <c r="W321" i="9"/>
  <c r="M321" i="9"/>
  <c r="Q321" i="9"/>
  <c r="K321" i="9" s="1"/>
  <c r="C1545" i="7"/>
  <c r="A1546" i="7" s="1"/>
  <c r="B1545" i="7"/>
  <c r="D1545" i="7" s="1"/>
  <c r="C1546" i="7" l="1"/>
  <c r="A1547" i="7" s="1"/>
  <c r="B1546" i="7"/>
  <c r="D1546" i="7" s="1"/>
  <c r="Q322" i="9"/>
  <c r="K322" i="9" s="1"/>
  <c r="X322" i="9"/>
  <c r="M322" i="9"/>
  <c r="W322" i="9"/>
  <c r="A1547" i="1"/>
  <c r="A1541" i="4" s="1"/>
  <c r="AB1547" i="1"/>
  <c r="B1548" i="1"/>
  <c r="B1549" i="1" l="1"/>
  <c r="AB1548" i="1"/>
  <c r="I323" i="9" s="1"/>
  <c r="A1548" i="1"/>
  <c r="A1542" i="4" s="1"/>
  <c r="C1547" i="7"/>
  <c r="A1548" i="7" s="1"/>
  <c r="B1547" i="7"/>
  <c r="D1547" i="7" s="1"/>
  <c r="Q323" i="9" l="1"/>
  <c r="K323" i="9" s="1"/>
  <c r="M323" i="9"/>
  <c r="X323" i="9"/>
  <c r="W323" i="9"/>
  <c r="C1548" i="7"/>
  <c r="A1549" i="7" s="1"/>
  <c r="B1548" i="7"/>
  <c r="D1548" i="7" s="1"/>
  <c r="A1549" i="1"/>
  <c r="A1543" i="4" s="1"/>
  <c r="AB1549" i="1"/>
  <c r="I324" i="9" s="1"/>
  <c r="B1550" i="1"/>
  <c r="C1549" i="7" l="1"/>
  <c r="A1550" i="7" s="1"/>
  <c r="B1549" i="7"/>
  <c r="D1549" i="7" s="1"/>
  <c r="AB1550" i="1"/>
  <c r="I325" i="9" s="1"/>
  <c r="A1550" i="1"/>
  <c r="A1544" i="4" s="1"/>
  <c r="B1551" i="1"/>
  <c r="X324" i="9"/>
  <c r="W324" i="9"/>
  <c r="M324" i="9"/>
  <c r="Q324" i="9"/>
  <c r="K324" i="9" s="1"/>
  <c r="A1551" i="1" l="1"/>
  <c r="A1545" i="4" s="1"/>
  <c r="B1552" i="1"/>
  <c r="AB1551" i="1"/>
  <c r="I326" i="9" s="1"/>
  <c r="X325" i="9"/>
  <c r="M325" i="9"/>
  <c r="Q325" i="9"/>
  <c r="K325" i="9" s="1"/>
  <c r="W325" i="9"/>
  <c r="C1550" i="7"/>
  <c r="A1551" i="7" s="1"/>
  <c r="B1550" i="7"/>
  <c r="D1550" i="7" s="1"/>
  <c r="C1551" i="7" l="1"/>
  <c r="A1552" i="7" s="1"/>
  <c r="B1551" i="7"/>
  <c r="D1551" i="7" s="1"/>
  <c r="M326" i="9"/>
  <c r="W326" i="9"/>
  <c r="Q326" i="9"/>
  <c r="K326" i="9" s="1"/>
  <c r="X326" i="9"/>
  <c r="B1553" i="1"/>
  <c r="AB1552" i="1"/>
  <c r="I327" i="9" s="1"/>
  <c r="A1552" i="1"/>
  <c r="A1546" i="4" s="1"/>
  <c r="Q327" i="9" l="1"/>
  <c r="K327" i="9" s="1"/>
  <c r="W327" i="9"/>
  <c r="X327" i="9"/>
  <c r="M327" i="9"/>
  <c r="B1554" i="1"/>
  <c r="AB1553" i="1"/>
  <c r="I328" i="9" s="1"/>
  <c r="A1553" i="1"/>
  <c r="A1547" i="4" s="1"/>
  <c r="B1552" i="7"/>
  <c r="D1552" i="7" s="1"/>
  <c r="C1552" i="7"/>
  <c r="A1553" i="7" s="1"/>
  <c r="X328" i="9" l="1"/>
  <c r="M328" i="9"/>
  <c r="W328" i="9"/>
  <c r="Q328" i="9"/>
  <c r="K328" i="9" s="1"/>
  <c r="AB1554" i="1"/>
  <c r="I329" i="9" s="1"/>
  <c r="B1555" i="1"/>
  <c r="A1554" i="1"/>
  <c r="A1548" i="4" s="1"/>
  <c r="B1553" i="7"/>
  <c r="D1553" i="7" s="1"/>
  <c r="C1553" i="7"/>
  <c r="A1554" i="7" s="1"/>
  <c r="M329" i="9" l="1"/>
  <c r="X329" i="9"/>
  <c r="W329" i="9"/>
  <c r="Q329" i="9"/>
  <c r="K329" i="9" s="1"/>
  <c r="C1554" i="7"/>
  <c r="A1555" i="7" s="1"/>
  <c r="B1554" i="7"/>
  <c r="D1554" i="7" s="1"/>
  <c r="B1556" i="1"/>
  <c r="AB1555" i="1"/>
  <c r="I330" i="9" s="1"/>
  <c r="A1555" i="1"/>
  <c r="A1549" i="4" s="1"/>
  <c r="A1556" i="1" l="1"/>
  <c r="A1550" i="4" s="1"/>
  <c r="B1557" i="1"/>
  <c r="AB1556" i="1"/>
  <c r="I331" i="9" s="1"/>
  <c r="C1555" i="7"/>
  <c r="A1556" i="7" s="1"/>
  <c r="B1555" i="7"/>
  <c r="D1555" i="7" s="1"/>
  <c r="Q330" i="9"/>
  <c r="K330" i="9" s="1"/>
  <c r="M330" i="9"/>
  <c r="W330" i="9"/>
  <c r="X330" i="9"/>
  <c r="C1556" i="7" l="1"/>
  <c r="A1557" i="7" s="1"/>
  <c r="B1556" i="7"/>
  <c r="D1556" i="7" s="1"/>
  <c r="X331" i="9"/>
  <c r="Q331" i="9"/>
  <c r="K331" i="9" s="1"/>
  <c r="W331" i="9"/>
  <c r="M331" i="9"/>
  <c r="AB1557" i="1"/>
  <c r="I332" i="9" s="1"/>
  <c r="A1557" i="1"/>
  <c r="A1551" i="4" s="1"/>
  <c r="B1558" i="1"/>
  <c r="A1558" i="1" l="1"/>
  <c r="A1552" i="4" s="1"/>
  <c r="AB1558" i="1"/>
  <c r="I333" i="9" s="1"/>
  <c r="B1559" i="1"/>
  <c r="W332" i="9"/>
  <c r="X332" i="9"/>
  <c r="M332" i="9"/>
  <c r="Q332" i="9"/>
  <c r="K332" i="9" s="1"/>
  <c r="B1557" i="7"/>
  <c r="D1557" i="7" s="1"/>
  <c r="C1557" i="7"/>
  <c r="A1558" i="7" s="1"/>
  <c r="C1558" i="7" l="1"/>
  <c r="A1559" i="7" s="1"/>
  <c r="B1558" i="7"/>
  <c r="D1558" i="7" s="1"/>
  <c r="AB1559" i="1"/>
  <c r="I334" i="9" s="1"/>
  <c r="A1559" i="1"/>
  <c r="A1553" i="4" s="1"/>
  <c r="B1560" i="1"/>
  <c r="X333" i="9"/>
  <c r="Q333" i="9"/>
  <c r="K333" i="9" s="1"/>
  <c r="W333" i="9"/>
  <c r="M333" i="9"/>
  <c r="AB1560" i="1" l="1"/>
  <c r="I335" i="9" s="1"/>
  <c r="B1561" i="1"/>
  <c r="A1560" i="1"/>
  <c r="A1554" i="4" s="1"/>
  <c r="W334" i="9"/>
  <c r="Q334" i="9"/>
  <c r="K334" i="9" s="1"/>
  <c r="X334" i="9"/>
  <c r="M334" i="9"/>
  <c r="C1559" i="7"/>
  <c r="A1560" i="7" s="1"/>
  <c r="B1559" i="7"/>
  <c r="D1559" i="7" s="1"/>
  <c r="C1560" i="7" l="1"/>
  <c r="A1561" i="7" s="1"/>
  <c r="B1560" i="7"/>
  <c r="D1560" i="7" s="1"/>
  <c r="AB1561" i="1"/>
  <c r="I336" i="9" s="1"/>
  <c r="B1562" i="1"/>
  <c r="A1561" i="1"/>
  <c r="A1555" i="4" s="1"/>
  <c r="X335" i="9"/>
  <c r="W335" i="9"/>
  <c r="M335" i="9"/>
  <c r="Q335" i="9"/>
  <c r="K335" i="9" s="1"/>
  <c r="A1562" i="1" l="1"/>
  <c r="A1556" i="4" s="1"/>
  <c r="AB1562" i="1"/>
  <c r="I337" i="9" s="1"/>
  <c r="B1563" i="1"/>
  <c r="Q336" i="9"/>
  <c r="K336" i="9" s="1"/>
  <c r="M336" i="9"/>
  <c r="W336" i="9"/>
  <c r="X336" i="9"/>
  <c r="B1561" i="7"/>
  <c r="D1561" i="7" s="1"/>
  <c r="C1561" i="7"/>
  <c r="A1562" i="7" s="1"/>
  <c r="C1562" i="7" l="1"/>
  <c r="A1563" i="7" s="1"/>
  <c r="B1562" i="7"/>
  <c r="D1562" i="7" s="1"/>
  <c r="AB1563" i="1"/>
  <c r="I338" i="9" s="1"/>
  <c r="B1564" i="1"/>
  <c r="A1563" i="1"/>
  <c r="A1557" i="4" s="1"/>
  <c r="W337" i="9"/>
  <c r="X337" i="9"/>
  <c r="Q337" i="9"/>
  <c r="K337" i="9" s="1"/>
  <c r="M337" i="9"/>
  <c r="B1565" i="1" l="1"/>
  <c r="AB1564" i="1"/>
  <c r="I339" i="9" s="1"/>
  <c r="A1564" i="1"/>
  <c r="A1558" i="4" s="1"/>
  <c r="M338" i="9"/>
  <c r="W338" i="9"/>
  <c r="Q338" i="9"/>
  <c r="K338" i="9" s="1"/>
  <c r="X338" i="9"/>
  <c r="B1563" i="7"/>
  <c r="D1563" i="7" s="1"/>
  <c r="C1563" i="7"/>
  <c r="A1564" i="7" s="1"/>
  <c r="B1564" i="7" l="1"/>
  <c r="D1564" i="7" s="1"/>
  <c r="C1564" i="7"/>
  <c r="A1565" i="7" s="1"/>
  <c r="X339" i="9"/>
  <c r="W339" i="9"/>
  <c r="Q339" i="9"/>
  <c r="K339" i="9" s="1"/>
  <c r="M339" i="9"/>
  <c r="A1565" i="1"/>
  <c r="A1559" i="4" s="1"/>
  <c r="AB1565" i="1"/>
  <c r="I340" i="9" s="1"/>
  <c r="B1566" i="1"/>
  <c r="AB1566" i="1" l="1"/>
  <c r="I341" i="9" s="1"/>
  <c r="B1567" i="1"/>
  <c r="A1566" i="1"/>
  <c r="A1560" i="4" s="1"/>
  <c r="X340" i="9"/>
  <c r="M340" i="9"/>
  <c r="W340" i="9"/>
  <c r="Q340" i="9"/>
  <c r="K340" i="9" s="1"/>
  <c r="B1565" i="7"/>
  <c r="D1565" i="7" s="1"/>
  <c r="C1565" i="7"/>
  <c r="A1566" i="7" s="1"/>
  <c r="B1566" i="7" l="1"/>
  <c r="D1566" i="7" s="1"/>
  <c r="C1566" i="7"/>
  <c r="A1567" i="7" s="1"/>
  <c r="A1567" i="1"/>
  <c r="A1561" i="4" s="1"/>
  <c r="B1568" i="1"/>
  <c r="AB1567" i="1"/>
  <c r="I342" i="9" s="1"/>
  <c r="M341" i="9"/>
  <c r="Q341" i="9"/>
  <c r="K341" i="9" s="1"/>
  <c r="X341" i="9"/>
  <c r="W341" i="9"/>
  <c r="X342" i="9" l="1"/>
  <c r="M342" i="9"/>
  <c r="W342" i="9"/>
  <c r="Q342" i="9"/>
  <c r="K342" i="9" s="1"/>
  <c r="A1568" i="1"/>
  <c r="A1562" i="4" s="1"/>
  <c r="B1569" i="1"/>
  <c r="AB1568" i="1"/>
  <c r="C1567" i="7"/>
  <c r="A1568" i="7" s="1"/>
  <c r="B1567" i="7"/>
  <c r="D1567" i="7" s="1"/>
  <c r="AB1569" i="1" l="1"/>
  <c r="I343" i="9" s="1"/>
  <c r="A1569" i="1"/>
  <c r="A1563" i="4" s="1"/>
  <c r="B1570" i="1"/>
  <c r="C1568" i="7"/>
  <c r="A1569" i="7" s="1"/>
  <c r="B1568" i="7"/>
  <c r="D1568" i="7" s="1"/>
  <c r="A1570" i="1" l="1"/>
  <c r="A1564" i="4" s="1"/>
  <c r="AB1570" i="1"/>
  <c r="B1571" i="1"/>
  <c r="B1569" i="7"/>
  <c r="D1569" i="7" s="1"/>
  <c r="C1569" i="7"/>
  <c r="A1570" i="7" s="1"/>
  <c r="W343" i="9"/>
  <c r="X343" i="9"/>
  <c r="M343" i="9"/>
  <c r="Q343" i="9"/>
  <c r="K343" i="9" s="1"/>
  <c r="C1570" i="7" l="1"/>
  <c r="A1571" i="7" s="1"/>
  <c r="B1570" i="7"/>
  <c r="D1570" i="7" s="1"/>
  <c r="AB1571" i="1"/>
  <c r="I344" i="9" s="1"/>
  <c r="A1571" i="1"/>
  <c r="A1565" i="4" s="1"/>
  <c r="B1572" i="1"/>
  <c r="AB1572" i="1" l="1"/>
  <c r="I345" i="9" s="1"/>
  <c r="A1572" i="1"/>
  <c r="A1566" i="4" s="1"/>
  <c r="B1573" i="1"/>
  <c r="M344" i="9"/>
  <c r="X344" i="9"/>
  <c r="W344" i="9"/>
  <c r="Q344" i="9"/>
  <c r="K344" i="9" s="1"/>
  <c r="C1571" i="7"/>
  <c r="A1572" i="7" s="1"/>
  <c r="B1571" i="7"/>
  <c r="D1571" i="7" s="1"/>
  <c r="B1572" i="7" l="1"/>
  <c r="D1572" i="7" s="1"/>
  <c r="C1572" i="7"/>
  <c r="A1573" i="7" s="1"/>
  <c r="B1574" i="1"/>
  <c r="AB1573" i="1"/>
  <c r="A1573" i="1"/>
  <c r="A1567" i="4" s="1"/>
  <c r="X345" i="9"/>
  <c r="M345" i="9"/>
  <c r="Q345" i="9"/>
  <c r="K345" i="9" s="1"/>
  <c r="W345" i="9"/>
  <c r="AB1574" i="1" l="1"/>
  <c r="B1575" i="1"/>
  <c r="A1574" i="1"/>
  <c r="A1568" i="4" s="1"/>
  <c r="C1573" i="7"/>
  <c r="A1574" i="7" s="1"/>
  <c r="B1573" i="7"/>
  <c r="D1573" i="7" s="1"/>
  <c r="C1574" i="7" l="1"/>
  <c r="A1575" i="7" s="1"/>
  <c r="B1574" i="7"/>
  <c r="D1574" i="7" s="1"/>
  <c r="AB1575" i="1"/>
  <c r="I346" i="9" s="1"/>
  <c r="B1576" i="1"/>
  <c r="A1575" i="1"/>
  <c r="A1569" i="4" s="1"/>
  <c r="AB1576" i="1" l="1"/>
  <c r="I347" i="9" s="1"/>
  <c r="B1577" i="1"/>
  <c r="A1576" i="1"/>
  <c r="A1570" i="4" s="1"/>
  <c r="W346" i="9"/>
  <c r="X346" i="9"/>
  <c r="M346" i="9"/>
  <c r="Q346" i="9"/>
  <c r="K346" i="9" s="1"/>
  <c r="C1575" i="7"/>
  <c r="A1576" i="7" s="1"/>
  <c r="B1575" i="7"/>
  <c r="D1575" i="7" s="1"/>
  <c r="C1576" i="7" l="1"/>
  <c r="A1577" i="7" s="1"/>
  <c r="B1576" i="7"/>
  <c r="D1576" i="7" s="1"/>
  <c r="AB1577" i="1"/>
  <c r="A1577" i="1"/>
  <c r="A1571" i="4" s="1"/>
  <c r="B1578" i="1"/>
  <c r="W347" i="9"/>
  <c r="Q347" i="9"/>
  <c r="K347" i="9" s="1"/>
  <c r="M347" i="9"/>
  <c r="X347" i="9"/>
  <c r="A1578" i="1" l="1"/>
  <c r="A1572" i="4" s="1"/>
  <c r="B1579" i="1"/>
  <c r="AB1578" i="1"/>
  <c r="I348" i="9" s="1"/>
  <c r="C1577" i="7"/>
  <c r="A1578" i="7" s="1"/>
  <c r="B1577" i="7"/>
  <c r="D1577" i="7" s="1"/>
  <c r="B1578" i="7" l="1"/>
  <c r="D1578" i="7" s="1"/>
  <c r="C1578" i="7"/>
  <c r="A1579" i="7" s="1"/>
  <c r="Q348" i="9"/>
  <c r="K348" i="9" s="1"/>
  <c r="W348" i="9"/>
  <c r="X348" i="9"/>
  <c r="M348" i="9"/>
  <c r="AB1579" i="1"/>
  <c r="I349" i="9" s="1"/>
  <c r="B1580" i="1"/>
  <c r="A1579" i="1"/>
  <c r="A1573" i="4" s="1"/>
  <c r="AB1580" i="1" l="1"/>
  <c r="B1581" i="1"/>
  <c r="A1580" i="1"/>
  <c r="A1574" i="4" s="1"/>
  <c r="Q349" i="9"/>
  <c r="K349" i="9" s="1"/>
  <c r="M349" i="9"/>
  <c r="W349" i="9"/>
  <c r="X349" i="9"/>
  <c r="B1579" i="7"/>
  <c r="D1579" i="7" s="1"/>
  <c r="C1579" i="7"/>
  <c r="A1580" i="7" s="1"/>
  <c r="C1580" i="7" l="1"/>
  <c r="A1581" i="7" s="1"/>
  <c r="B1580" i="7"/>
  <c r="D1580" i="7" s="1"/>
  <c r="AB1581" i="1"/>
  <c r="I350" i="9" s="1"/>
  <c r="B1582" i="1"/>
  <c r="A1581" i="1"/>
  <c r="A1575" i="4" s="1"/>
  <c r="AB1582" i="1" l="1"/>
  <c r="I351" i="9" s="1"/>
  <c r="A1582" i="1"/>
  <c r="A1576" i="4" s="1"/>
  <c r="B1583" i="1"/>
  <c r="X350" i="9"/>
  <c r="M350" i="9"/>
  <c r="W350" i="9"/>
  <c r="Q350" i="9"/>
  <c r="K350" i="9" s="1"/>
  <c r="B1581" i="7"/>
  <c r="D1581" i="7" s="1"/>
  <c r="C1581" i="7"/>
  <c r="A1582" i="7" s="1"/>
  <c r="C1582" i="7" l="1"/>
  <c r="A1583" i="7" s="1"/>
  <c r="B1582" i="7"/>
  <c r="D1582" i="7" s="1"/>
  <c r="B1584" i="1"/>
  <c r="AB1583" i="1"/>
  <c r="I352" i="9" s="1"/>
  <c r="A1583" i="1"/>
  <c r="A1577" i="4" s="1"/>
  <c r="M351" i="9"/>
  <c r="Q351" i="9"/>
  <c r="K351" i="9" s="1"/>
  <c r="X351" i="9"/>
  <c r="W351" i="9"/>
  <c r="X352" i="9" l="1"/>
  <c r="W352" i="9"/>
  <c r="M352" i="9"/>
  <c r="Q352" i="9"/>
  <c r="K352" i="9" s="1"/>
  <c r="AB1584" i="1"/>
  <c r="I353" i="9" s="1"/>
  <c r="A1584" i="1"/>
  <c r="A1578" i="4" s="1"/>
  <c r="B1585" i="1"/>
  <c r="C1583" i="7"/>
  <c r="A1584" i="7" s="1"/>
  <c r="B1583" i="7"/>
  <c r="D1583" i="7" s="1"/>
  <c r="C1584" i="7" l="1"/>
  <c r="A1585" i="7" s="1"/>
  <c r="B1584" i="7"/>
  <c r="D1584" i="7" s="1"/>
  <c r="W353" i="9"/>
  <c r="X353" i="9"/>
  <c r="M353" i="9"/>
  <c r="Q353" i="9"/>
  <c r="K353" i="9" s="1"/>
  <c r="A1585" i="1"/>
  <c r="A1579" i="4" s="1"/>
  <c r="AB1585" i="1"/>
  <c r="B1586" i="1"/>
  <c r="AB1586" i="1" l="1"/>
  <c r="I354" i="9" s="1"/>
  <c r="A1586" i="1"/>
  <c r="A1580" i="4" s="1"/>
  <c r="B1587" i="1"/>
  <c r="B1585" i="7"/>
  <c r="D1585" i="7" s="1"/>
  <c r="C1585" i="7"/>
  <c r="A1586" i="7" s="1"/>
  <c r="AB1587" i="1" l="1"/>
  <c r="I355" i="9" s="1"/>
  <c r="A1587" i="1"/>
  <c r="A1581" i="4" s="1"/>
  <c r="B1588" i="1"/>
  <c r="B1586" i="7"/>
  <c r="D1586" i="7" s="1"/>
  <c r="C1586" i="7"/>
  <c r="A1587" i="7" s="1"/>
  <c r="M354" i="9"/>
  <c r="X354" i="9"/>
  <c r="W354" i="9"/>
  <c r="Q354" i="9"/>
  <c r="K354" i="9" s="1"/>
  <c r="B1587" i="7" l="1"/>
  <c r="D1587" i="7" s="1"/>
  <c r="C1587" i="7"/>
  <c r="A1588" i="7" s="1"/>
  <c r="AB1588" i="1"/>
  <c r="I356" i="9" s="1"/>
  <c r="A1588" i="1"/>
  <c r="A1582" i="4" s="1"/>
  <c r="B1589" i="1"/>
  <c r="M355" i="9"/>
  <c r="Q355" i="9"/>
  <c r="K355" i="9" s="1"/>
  <c r="X355" i="9"/>
  <c r="W355" i="9"/>
  <c r="A1589" i="1" l="1"/>
  <c r="A1583" i="4" s="1"/>
  <c r="AB1589" i="1"/>
  <c r="B1590" i="1"/>
  <c r="Q356" i="9"/>
  <c r="K356" i="9" s="1"/>
  <c r="M356" i="9"/>
  <c r="X356" i="9"/>
  <c r="W356" i="9"/>
  <c r="C1588" i="7"/>
  <c r="A1589" i="7" s="1"/>
  <c r="B1588" i="7"/>
  <c r="D1588" i="7" s="1"/>
  <c r="C1589" i="7" l="1"/>
  <c r="A1590" i="7" s="1"/>
  <c r="B1589" i="7"/>
  <c r="D1589" i="7" s="1"/>
  <c r="B1591" i="1"/>
  <c r="A1590" i="1"/>
  <c r="A1584" i="4" s="1"/>
  <c r="AB1590" i="1"/>
  <c r="I357" i="9" s="1"/>
  <c r="X357" i="9" l="1"/>
  <c r="W357" i="9"/>
  <c r="Q357" i="9"/>
  <c r="K357" i="9" s="1"/>
  <c r="M357" i="9"/>
  <c r="A1591" i="1"/>
  <c r="A1585" i="4" s="1"/>
  <c r="B1592" i="1"/>
  <c r="AB1591" i="1"/>
  <c r="I358" i="9" s="1"/>
  <c r="B1590" i="7"/>
  <c r="D1590" i="7" s="1"/>
  <c r="C1590" i="7"/>
  <c r="A1591" i="7" s="1"/>
  <c r="B1593" i="1" l="1"/>
  <c r="A1592" i="1"/>
  <c r="A1586" i="4" s="1"/>
  <c r="AB1592" i="1"/>
  <c r="I359" i="9" s="1"/>
  <c r="W358" i="9"/>
  <c r="X358" i="9"/>
  <c r="M358" i="9"/>
  <c r="Q358" i="9"/>
  <c r="K358" i="9" s="1"/>
  <c r="B1591" i="7"/>
  <c r="D1591" i="7" s="1"/>
  <c r="C1591" i="7"/>
  <c r="A1592" i="7" s="1"/>
  <c r="C1592" i="7" l="1"/>
  <c r="A1593" i="7" s="1"/>
  <c r="B1592" i="7"/>
  <c r="D1592" i="7" s="1"/>
  <c r="X359" i="9"/>
  <c r="W359" i="9"/>
  <c r="M359" i="9"/>
  <c r="Q359" i="9"/>
  <c r="K359" i="9" s="1"/>
  <c r="A1593" i="1"/>
  <c r="A1587" i="4" s="1"/>
  <c r="AB1593" i="1"/>
  <c r="I360" i="9" s="1"/>
  <c r="B1594" i="1"/>
  <c r="AB1594" i="1" l="1"/>
  <c r="I361" i="9" s="1"/>
  <c r="B1595" i="1"/>
  <c r="A1594" i="1"/>
  <c r="A1588" i="4" s="1"/>
  <c r="Q360" i="9"/>
  <c r="K360" i="9" s="1"/>
  <c r="W360" i="9"/>
  <c r="M360" i="9"/>
  <c r="X360" i="9"/>
  <c r="B1593" i="7"/>
  <c r="D1593" i="7" s="1"/>
  <c r="C1593" i="7"/>
  <c r="A1594" i="7" s="1"/>
  <c r="B1594" i="7" l="1"/>
  <c r="D1594" i="7" s="1"/>
  <c r="C1594" i="7"/>
  <c r="A1595" i="7" s="1"/>
  <c r="B1596" i="1"/>
  <c r="AB1595" i="1"/>
  <c r="I362" i="9" s="1"/>
  <c r="A1595" i="1"/>
  <c r="A1589" i="4" s="1"/>
  <c r="M361" i="9"/>
  <c r="Q361" i="9"/>
  <c r="K361" i="9" s="1"/>
  <c r="W361" i="9"/>
  <c r="X361" i="9"/>
  <c r="M362" i="9" l="1"/>
  <c r="W362" i="9"/>
  <c r="Q362" i="9"/>
  <c r="K362" i="9" s="1"/>
  <c r="X362" i="9"/>
  <c r="A1596" i="1"/>
  <c r="AB1596" i="1"/>
  <c r="I363" i="9" s="1"/>
  <c r="B1597" i="1"/>
  <c r="B1595" i="7"/>
  <c r="D1595" i="7" s="1"/>
  <c r="C1595" i="7"/>
  <c r="A1596" i="7" s="1"/>
  <c r="C1596" i="7" l="1"/>
  <c r="A1597" i="7" s="1"/>
  <c r="B1596" i="7"/>
  <c r="D1596" i="7" s="1"/>
  <c r="B1598" i="1"/>
  <c r="AB1597" i="1"/>
  <c r="I364" i="9" s="1"/>
  <c r="A1597" i="1"/>
  <c r="A1591" i="4" s="1"/>
  <c r="A1590" i="4"/>
  <c r="A1596" i="4"/>
  <c r="M363" i="9"/>
  <c r="Q363" i="9"/>
  <c r="K363" i="9" s="1"/>
  <c r="W363" i="9"/>
  <c r="X363" i="9"/>
  <c r="W364" i="9" l="1"/>
  <c r="X364" i="9"/>
  <c r="Q364" i="9"/>
  <c r="K364" i="9" s="1"/>
  <c r="M364" i="9"/>
  <c r="AB1598" i="1"/>
  <c r="I365" i="9" s="1"/>
  <c r="B1599" i="1"/>
  <c r="A1598" i="1"/>
  <c r="A1592" i="4" s="1"/>
  <c r="C1597" i="7"/>
  <c r="A1598" i="7" s="1"/>
  <c r="B1597" i="7"/>
  <c r="D1597" i="7" s="1"/>
  <c r="A1599" i="1" l="1"/>
  <c r="A1593" i="4" s="1"/>
  <c r="B1600" i="1"/>
  <c r="AB1599" i="1"/>
  <c r="I366" i="9" s="1"/>
  <c r="W365" i="9"/>
  <c r="X365" i="9"/>
  <c r="Q365" i="9"/>
  <c r="K365" i="9" s="1"/>
  <c r="M365" i="9"/>
  <c r="B1598" i="7"/>
  <c r="D1598" i="7" s="1"/>
  <c r="C1598" i="7"/>
  <c r="A1599" i="7" s="1"/>
  <c r="B1599" i="7" l="1"/>
  <c r="D1599" i="7" s="1"/>
  <c r="C1599" i="7"/>
  <c r="A1600" i="7" s="1"/>
  <c r="Q366" i="9"/>
  <c r="K366" i="9" s="1"/>
  <c r="M366" i="9"/>
  <c r="W366" i="9"/>
  <c r="X366" i="9"/>
  <c r="A1600" i="1"/>
  <c r="A1594" i="4" s="1"/>
  <c r="AB1600" i="1"/>
  <c r="I367" i="9" s="1"/>
  <c r="B1601" i="1"/>
  <c r="AB1601" i="1" l="1"/>
  <c r="I368" i="9" s="1"/>
  <c r="A1601" i="1"/>
  <c r="A1595" i="4" s="1"/>
  <c r="B1602" i="1"/>
  <c r="Q367" i="9"/>
  <c r="K367" i="9" s="1"/>
  <c r="M367" i="9"/>
  <c r="W367" i="9"/>
  <c r="X367" i="9"/>
  <c r="B1600" i="7"/>
  <c r="D1600" i="7" s="1"/>
  <c r="C1600" i="7"/>
  <c r="A1601" i="7" s="1"/>
  <c r="B1601" i="7" l="1"/>
  <c r="D1601" i="7" s="1"/>
  <c r="C1601" i="7"/>
  <c r="A1602" i="7" s="1"/>
  <c r="AB1602" i="1"/>
  <c r="I369" i="9" s="1"/>
  <c r="B1603" i="1"/>
  <c r="A1602" i="1"/>
  <c r="A1597" i="4" s="1"/>
  <c r="X368" i="9"/>
  <c r="M368" i="9"/>
  <c r="W368" i="9"/>
  <c r="Q368" i="9"/>
  <c r="K368" i="9" s="1"/>
  <c r="AB1603" i="1" l="1"/>
  <c r="I370" i="9" s="1"/>
  <c r="A1603" i="1"/>
  <c r="A1598" i="4" s="1"/>
  <c r="B1604" i="1"/>
  <c r="M369" i="9"/>
  <c r="X369" i="9"/>
  <c r="Q369" i="9"/>
  <c r="K369" i="9" s="1"/>
  <c r="W369" i="9"/>
  <c r="C1602" i="7"/>
  <c r="A1603" i="7" s="1"/>
  <c r="B1602" i="7"/>
  <c r="D1602" i="7" s="1"/>
  <c r="C1603" i="7" l="1"/>
  <c r="A1604" i="7" s="1"/>
  <c r="B1603" i="7"/>
  <c r="D1603" i="7" s="1"/>
  <c r="A1604" i="1"/>
  <c r="A1599" i="4" s="1"/>
  <c r="AB1604" i="1"/>
  <c r="I371" i="9" s="1"/>
  <c r="B1605" i="1"/>
  <c r="Q370" i="9"/>
  <c r="K370" i="9" s="1"/>
  <c r="M370" i="9"/>
  <c r="X370" i="9"/>
  <c r="W370" i="9"/>
  <c r="AB1605" i="1" l="1"/>
  <c r="I372" i="9" s="1"/>
  <c r="A1605" i="1"/>
  <c r="A1600" i="4" s="1"/>
  <c r="B1606" i="1"/>
  <c r="M371" i="9"/>
  <c r="W371" i="9"/>
  <c r="Q371" i="9"/>
  <c r="K371" i="9" s="1"/>
  <c r="X371" i="9"/>
  <c r="B1604" i="7"/>
  <c r="D1604" i="7" s="1"/>
  <c r="C1604" i="7"/>
  <c r="A1605" i="7" s="1"/>
  <c r="C1605" i="7" l="1"/>
  <c r="A1606" i="7" s="1"/>
  <c r="B1605" i="7"/>
  <c r="D1605" i="7" s="1"/>
  <c r="AB1606" i="1"/>
  <c r="I373" i="9" s="1"/>
  <c r="B1607" i="1"/>
  <c r="A1606" i="1"/>
  <c r="A1601" i="4" s="1"/>
  <c r="Q372" i="9"/>
  <c r="K372" i="9" s="1"/>
  <c r="M372" i="9"/>
  <c r="W372" i="9"/>
  <c r="X372" i="9"/>
  <c r="AB1607" i="1" l="1"/>
  <c r="I374" i="9" s="1"/>
  <c r="B1608" i="1"/>
  <c r="A1607" i="1"/>
  <c r="A1602" i="4" s="1"/>
  <c r="M373" i="9"/>
  <c r="W373" i="9"/>
  <c r="X373" i="9"/>
  <c r="Q373" i="9"/>
  <c r="K373" i="9" s="1"/>
  <c r="C1606" i="7"/>
  <c r="A1607" i="7" s="1"/>
  <c r="B1606" i="7"/>
  <c r="D1606" i="7" s="1"/>
  <c r="C1607" i="7" l="1"/>
  <c r="A1608" i="7" s="1"/>
  <c r="B1607" i="7"/>
  <c r="D1607" i="7" s="1"/>
  <c r="A1608" i="1"/>
  <c r="A1603" i="4" s="1"/>
  <c r="AB1608" i="1"/>
  <c r="I375" i="9" s="1"/>
  <c r="B1609" i="1"/>
  <c r="M374" i="9"/>
  <c r="X374" i="9"/>
  <c r="Q374" i="9"/>
  <c r="K374" i="9" s="1"/>
  <c r="W374" i="9"/>
  <c r="AB1609" i="1" l="1"/>
  <c r="I376" i="9" s="1"/>
  <c r="A1609" i="1"/>
  <c r="A1604" i="4" s="1"/>
  <c r="B1610" i="1"/>
  <c r="Q375" i="9"/>
  <c r="K375" i="9" s="1"/>
  <c r="M375" i="9"/>
  <c r="W375" i="9"/>
  <c r="X375" i="9"/>
  <c r="B1608" i="7"/>
  <c r="D1608" i="7" s="1"/>
  <c r="C1608" i="7"/>
  <c r="A1609" i="7" s="1"/>
  <c r="C1609" i="7" l="1"/>
  <c r="A1610" i="7" s="1"/>
  <c r="B1609" i="7"/>
  <c r="D1609" i="7" s="1"/>
  <c r="AB1610" i="1"/>
  <c r="I377" i="9" s="1"/>
  <c r="B1611" i="1"/>
  <c r="A1610" i="1"/>
  <c r="A1605" i="4" s="1"/>
  <c r="W376" i="9"/>
  <c r="M376" i="9"/>
  <c r="X376" i="9"/>
  <c r="Q376" i="9"/>
  <c r="K376" i="9" s="1"/>
  <c r="AB1611" i="1" l="1"/>
  <c r="I378" i="9" s="1"/>
  <c r="A1611" i="1"/>
  <c r="A1606" i="4" s="1"/>
  <c r="B1612" i="1"/>
  <c r="W377" i="9"/>
  <c r="M377" i="9"/>
  <c r="Q377" i="9"/>
  <c r="K377" i="9" s="1"/>
  <c r="X377" i="9"/>
  <c r="C1610" i="7"/>
  <c r="A1611" i="7" s="1"/>
  <c r="B1610" i="7"/>
  <c r="D1610" i="7" s="1"/>
  <c r="B1611" i="7" l="1"/>
  <c r="D1611" i="7" s="1"/>
  <c r="C1611" i="7"/>
  <c r="A1612" i="7" s="1"/>
  <c r="AB1612" i="1"/>
  <c r="I379" i="9" s="1"/>
  <c r="A1612" i="1"/>
  <c r="A1607" i="4" s="1"/>
  <c r="B1613" i="1"/>
  <c r="Q378" i="9"/>
  <c r="K378" i="9" s="1"/>
  <c r="M378" i="9"/>
  <c r="X378" i="9"/>
  <c r="W378" i="9"/>
  <c r="B1614" i="1" l="1"/>
  <c r="AB1613" i="1"/>
  <c r="I380" i="9" s="1"/>
  <c r="A1613" i="1"/>
  <c r="A1608" i="4" s="1"/>
  <c r="W379" i="9"/>
  <c r="X379" i="9"/>
  <c r="M379" i="9"/>
  <c r="Q379" i="9"/>
  <c r="K379" i="9" s="1"/>
  <c r="C1612" i="7"/>
  <c r="A1613" i="7" s="1"/>
  <c r="B1612" i="7"/>
  <c r="D1612" i="7" s="1"/>
  <c r="C1613" i="7" l="1"/>
  <c r="A1614" i="7" s="1"/>
  <c r="B1613" i="7"/>
  <c r="D1613" i="7" s="1"/>
  <c r="Q380" i="9"/>
  <c r="K380" i="9" s="1"/>
  <c r="W380" i="9"/>
  <c r="X380" i="9"/>
  <c r="M380" i="9"/>
  <c r="B1615" i="1"/>
  <c r="AB1614" i="1"/>
  <c r="A1614" i="1"/>
  <c r="A1609" i="4" s="1"/>
  <c r="AB1615" i="1" l="1"/>
  <c r="A1615" i="1"/>
  <c r="A1610" i="4" s="1"/>
  <c r="B1616" i="1"/>
  <c r="C1614" i="7"/>
  <c r="A1615" i="7" s="1"/>
  <c r="B1614" i="7"/>
  <c r="D1614" i="7" s="1"/>
  <c r="C1615" i="7" l="1"/>
  <c r="A1616" i="7" s="1"/>
  <c r="B1615" i="7"/>
  <c r="D1615" i="7" s="1"/>
  <c r="A1616" i="1"/>
  <c r="A1611" i="4" s="1"/>
  <c r="B1617" i="1"/>
  <c r="AB1616" i="1"/>
  <c r="I381" i="9" s="1"/>
  <c r="M381" i="9" l="1"/>
  <c r="Q381" i="9"/>
  <c r="K381" i="9" s="1"/>
  <c r="X381" i="9"/>
  <c r="W381" i="9"/>
  <c r="AB1617" i="1"/>
  <c r="I382" i="9" s="1"/>
  <c r="B1618" i="1"/>
  <c r="A1617" i="1"/>
  <c r="A1612" i="4" s="1"/>
  <c r="B1616" i="7"/>
  <c r="D1616" i="7" s="1"/>
  <c r="C1616" i="7"/>
  <c r="A1617" i="7" s="1"/>
  <c r="AB1618" i="1" l="1"/>
  <c r="I383" i="9" s="1"/>
  <c r="A1618" i="1"/>
  <c r="A1613" i="4" s="1"/>
  <c r="B1619" i="1"/>
  <c r="Q382" i="9"/>
  <c r="K382" i="9" s="1"/>
  <c r="X382" i="9"/>
  <c r="W382" i="9"/>
  <c r="M382" i="9"/>
  <c r="C1617" i="7"/>
  <c r="A1618" i="7" s="1"/>
  <c r="B1617" i="7"/>
  <c r="D1617" i="7" s="1"/>
  <c r="B1618" i="7" l="1"/>
  <c r="D1618" i="7" s="1"/>
  <c r="C1618" i="7"/>
  <c r="A1619" i="7" s="1"/>
  <c r="AB1619" i="1"/>
  <c r="B1620" i="1"/>
  <c r="A1619" i="1"/>
  <c r="A1614" i="4" s="1"/>
  <c r="Q383" i="9"/>
  <c r="K383" i="9" s="1"/>
  <c r="X383" i="9"/>
  <c r="M383" i="9"/>
  <c r="W383" i="9"/>
  <c r="A1620" i="1" l="1"/>
  <c r="A1615" i="4" s="1"/>
  <c r="B1621" i="1"/>
  <c r="AB1620" i="1"/>
  <c r="I384" i="9" s="1"/>
  <c r="C1619" i="7"/>
  <c r="A1620" i="7" s="1"/>
  <c r="B1619" i="7"/>
  <c r="D1619" i="7" s="1"/>
  <c r="C1620" i="7" l="1"/>
  <c r="A1621" i="7" s="1"/>
  <c r="B1620" i="7"/>
  <c r="D1620" i="7" s="1"/>
  <c r="W384" i="9"/>
  <c r="X384" i="9"/>
  <c r="Q384" i="9"/>
  <c r="K384" i="9" s="1"/>
  <c r="M384" i="9"/>
  <c r="AB1621" i="1"/>
  <c r="I385" i="9" s="1"/>
  <c r="B1622" i="1"/>
  <c r="A1621" i="1"/>
  <c r="A1616" i="4" s="1"/>
  <c r="B1623" i="1" l="1"/>
  <c r="AB1622" i="1"/>
  <c r="A1622" i="1"/>
  <c r="A1617" i="4" s="1"/>
  <c r="Q385" i="9"/>
  <c r="K385" i="9" s="1"/>
  <c r="W385" i="9"/>
  <c r="X385" i="9"/>
  <c r="M385" i="9"/>
  <c r="B1621" i="7"/>
  <c r="D1621" i="7" s="1"/>
  <c r="C1621" i="7"/>
  <c r="A1622" i="7" s="1"/>
  <c r="C1622" i="7" l="1"/>
  <c r="A1623" i="7" s="1"/>
  <c r="B1622" i="7"/>
  <c r="D1622" i="7" s="1"/>
  <c r="AB1623" i="1"/>
  <c r="I386" i="9" s="1"/>
  <c r="A1623" i="1"/>
  <c r="A1618" i="4" s="1"/>
  <c r="B1624" i="1"/>
  <c r="AB1624" i="1" l="1"/>
  <c r="I387" i="9" s="1"/>
  <c r="A1624" i="1"/>
  <c r="A1619" i="4" s="1"/>
  <c r="B1625" i="1"/>
  <c r="M386" i="9"/>
  <c r="X386" i="9"/>
  <c r="W386" i="9"/>
  <c r="Q386" i="9"/>
  <c r="K386" i="9" s="1"/>
  <c r="C1623" i="7"/>
  <c r="A1624" i="7" s="1"/>
  <c r="B1623" i="7"/>
  <c r="D1623" i="7" s="1"/>
  <c r="C1624" i="7" l="1"/>
  <c r="A1625" i="7" s="1"/>
  <c r="B1624" i="7"/>
  <c r="D1624" i="7" s="1"/>
  <c r="A1625" i="1"/>
  <c r="A1620" i="4" s="1"/>
  <c r="AB1625" i="1"/>
  <c r="I388" i="9" s="1"/>
  <c r="B1626" i="1"/>
  <c r="W387" i="9"/>
  <c r="M387" i="9"/>
  <c r="X387" i="9"/>
  <c r="Q387" i="9"/>
  <c r="K387" i="9" s="1"/>
  <c r="B1627" i="1" l="1"/>
  <c r="A1626" i="1"/>
  <c r="A1621" i="4" s="1"/>
  <c r="AB1626" i="1"/>
  <c r="I389" i="9" s="1"/>
  <c r="W388" i="9"/>
  <c r="X388" i="9"/>
  <c r="M388" i="9"/>
  <c r="Q388" i="9"/>
  <c r="K388" i="9" s="1"/>
  <c r="B1625" i="7"/>
  <c r="D1625" i="7" s="1"/>
  <c r="C1625" i="7"/>
  <c r="A1626" i="7" s="1"/>
  <c r="B1626" i="7" l="1"/>
  <c r="D1626" i="7" s="1"/>
  <c r="C1626" i="7"/>
  <c r="A1627" i="7" s="1"/>
  <c r="Q389" i="9"/>
  <c r="K389" i="9" s="1"/>
  <c r="M389" i="9"/>
  <c r="X389" i="9"/>
  <c r="W389" i="9"/>
  <c r="AB1627" i="1"/>
  <c r="I390" i="9" s="1"/>
  <c r="A1627" i="1"/>
  <c r="A1622" i="4" s="1"/>
  <c r="B1628" i="1"/>
  <c r="A1628" i="1" l="1"/>
  <c r="A1623" i="4" s="1"/>
  <c r="B1629" i="1"/>
  <c r="AB1628" i="1"/>
  <c r="I391" i="9" s="1"/>
  <c r="W390" i="9"/>
  <c r="M390" i="9"/>
  <c r="X390" i="9"/>
  <c r="Q390" i="9"/>
  <c r="K390" i="9" s="1"/>
  <c r="B1627" i="7"/>
  <c r="D1627" i="7" s="1"/>
  <c r="C1627" i="7"/>
  <c r="A1628" i="7" s="1"/>
  <c r="Q391" i="9" l="1"/>
  <c r="K391" i="9" s="1"/>
  <c r="X391" i="9"/>
  <c r="M391" i="9"/>
  <c r="W391" i="9"/>
  <c r="C1628" i="7"/>
  <c r="A1629" i="7" s="1"/>
  <c r="B1628" i="7"/>
  <c r="D1628" i="7" s="1"/>
  <c r="B1630" i="1"/>
  <c r="AB1629" i="1"/>
  <c r="I392" i="9" s="1"/>
  <c r="A1629" i="1"/>
  <c r="A1624" i="4" s="1"/>
  <c r="Q392" i="9" l="1"/>
  <c r="K392" i="9" s="1"/>
  <c r="M392" i="9"/>
  <c r="W392" i="9"/>
  <c r="X392" i="9"/>
  <c r="B1631" i="1"/>
  <c r="A1630" i="1"/>
  <c r="A1625" i="4" s="1"/>
  <c r="AB1630" i="1"/>
  <c r="I393" i="9" s="1"/>
  <c r="C1629" i="7"/>
  <c r="A1630" i="7" s="1"/>
  <c r="B1629" i="7"/>
  <c r="D1629" i="7" s="1"/>
  <c r="W393" i="9" l="1"/>
  <c r="M393" i="9"/>
  <c r="X393" i="9"/>
  <c r="Q393" i="9"/>
  <c r="K393" i="9" s="1"/>
  <c r="A1631" i="1"/>
  <c r="A1626" i="4" s="1"/>
  <c r="B1632" i="1"/>
  <c r="AB1631" i="1"/>
  <c r="I394" i="9" s="1"/>
  <c r="C1630" i="7"/>
  <c r="A1631" i="7" s="1"/>
  <c r="B1630" i="7"/>
  <c r="D1630" i="7" s="1"/>
  <c r="C1631" i="7" l="1"/>
  <c r="A1632" i="7" s="1"/>
  <c r="B1631" i="7"/>
  <c r="D1631" i="7" s="1"/>
  <c r="B1633" i="1"/>
  <c r="AB1632" i="1"/>
  <c r="I395" i="9" s="1"/>
  <c r="A1632" i="1"/>
  <c r="A1627" i="4" s="1"/>
  <c r="Q394" i="9"/>
  <c r="K394" i="9" s="1"/>
  <c r="W394" i="9"/>
  <c r="X394" i="9"/>
  <c r="M394" i="9"/>
  <c r="M395" i="9" l="1"/>
  <c r="X395" i="9"/>
  <c r="Q395" i="9"/>
  <c r="K395" i="9" s="1"/>
  <c r="W395" i="9"/>
  <c r="B1634" i="1"/>
  <c r="AB1633" i="1"/>
  <c r="I396" i="9" s="1"/>
  <c r="A1633" i="1"/>
  <c r="A1628" i="4" s="1"/>
  <c r="B1632" i="7"/>
  <c r="D1632" i="7" s="1"/>
  <c r="C1632" i="7"/>
  <c r="A1633" i="7" s="1"/>
  <c r="AB1634" i="1" l="1"/>
  <c r="I397" i="9" s="1"/>
  <c r="B1635" i="1"/>
  <c r="A1634" i="1"/>
  <c r="A1629" i="4" s="1"/>
  <c r="B1633" i="7"/>
  <c r="D1633" i="7" s="1"/>
  <c r="C1633" i="7"/>
  <c r="A1634" i="7" s="1"/>
  <c r="X396" i="9"/>
  <c r="Q396" i="9"/>
  <c r="K396" i="9" s="1"/>
  <c r="M396" i="9"/>
  <c r="W396" i="9"/>
  <c r="C1634" i="7" l="1"/>
  <c r="A1635" i="7" s="1"/>
  <c r="B1634" i="7"/>
  <c r="D1634" i="7" s="1"/>
  <c r="A1635" i="1"/>
  <c r="A1630" i="4" s="1"/>
  <c r="AB1635" i="1"/>
  <c r="I398" i="9" s="1"/>
  <c r="B1636" i="1"/>
  <c r="W397" i="9"/>
  <c r="Q397" i="9"/>
  <c r="K397" i="9" s="1"/>
  <c r="X397" i="9"/>
  <c r="M397" i="9"/>
  <c r="W398" i="9" l="1"/>
  <c r="Q398" i="9"/>
  <c r="K398" i="9" s="1"/>
  <c r="X398" i="9"/>
  <c r="M398" i="9"/>
  <c r="AB1636" i="1"/>
  <c r="I399" i="9" s="1"/>
  <c r="B1637" i="1"/>
  <c r="A1636" i="1"/>
  <c r="A1631" i="4" s="1"/>
  <c r="C1635" i="7"/>
  <c r="A1636" i="7" s="1"/>
  <c r="B1635" i="7"/>
  <c r="D1635" i="7" s="1"/>
  <c r="X399" i="9" l="1"/>
  <c r="W399" i="9"/>
  <c r="M399" i="9"/>
  <c r="Q399" i="9"/>
  <c r="K399" i="9" s="1"/>
  <c r="C1636" i="7"/>
  <c r="A1637" i="7" s="1"/>
  <c r="B1636" i="7"/>
  <c r="D1636" i="7" s="1"/>
  <c r="AB1637" i="1"/>
  <c r="I400" i="9" s="1"/>
  <c r="A1637" i="1"/>
  <c r="A1632" i="4" s="1"/>
  <c r="B1638" i="1"/>
  <c r="AB1638" i="1" l="1"/>
  <c r="I401" i="9" s="1"/>
  <c r="A1638" i="1"/>
  <c r="A1633" i="4" s="1"/>
  <c r="B1639" i="1"/>
  <c r="Q400" i="9"/>
  <c r="K400" i="9" s="1"/>
  <c r="W400" i="9"/>
  <c r="X400" i="9"/>
  <c r="M400" i="9"/>
  <c r="B1637" i="7"/>
  <c r="D1637" i="7" s="1"/>
  <c r="C1637" i="7"/>
  <c r="A1638" i="7" s="1"/>
  <c r="A1639" i="1" l="1"/>
  <c r="A1634" i="4" s="1"/>
  <c r="AB1639" i="1"/>
  <c r="B1640" i="1"/>
  <c r="C1638" i="7"/>
  <c r="A1639" i="7" s="1"/>
  <c r="B1638" i="7"/>
  <c r="D1638" i="7" s="1"/>
  <c r="X401" i="9"/>
  <c r="W401" i="9"/>
  <c r="Q401" i="9"/>
  <c r="K401" i="9" s="1"/>
  <c r="M401" i="9"/>
  <c r="B1639" i="7" l="1"/>
  <c r="D1639" i="7" s="1"/>
  <c r="C1639" i="7"/>
  <c r="A1640" i="7" s="1"/>
  <c r="A1640" i="1"/>
  <c r="A1635" i="4" s="1"/>
  <c r="B1641" i="1"/>
  <c r="AB1640" i="1"/>
  <c r="I402" i="9" s="1"/>
  <c r="M402" i="9" l="1"/>
  <c r="Q402" i="9"/>
  <c r="K402" i="9" s="1"/>
  <c r="W402" i="9"/>
  <c r="X402" i="9"/>
  <c r="AB1641" i="1"/>
  <c r="I403" i="9" s="1"/>
  <c r="A1641" i="1"/>
  <c r="A1636" i="4" s="1"/>
  <c r="B1642" i="1"/>
  <c r="C1640" i="7"/>
  <c r="A1641" i="7" s="1"/>
  <c r="B1640" i="7"/>
  <c r="D1640" i="7" s="1"/>
  <c r="AB1642" i="1" l="1"/>
  <c r="I404" i="9" s="1"/>
  <c r="A1642" i="1"/>
  <c r="A1637" i="4" s="1"/>
  <c r="B1643" i="1"/>
  <c r="M403" i="9"/>
  <c r="W403" i="9"/>
  <c r="Q403" i="9"/>
  <c r="K403" i="9" s="1"/>
  <c r="X403" i="9"/>
  <c r="C1641" i="7"/>
  <c r="A1642" i="7" s="1"/>
  <c r="B1641" i="7"/>
  <c r="D1641" i="7" s="1"/>
  <c r="C1642" i="7" l="1"/>
  <c r="A1643" i="7" s="1"/>
  <c r="B1642" i="7"/>
  <c r="D1642" i="7" s="1"/>
  <c r="A1643" i="1"/>
  <c r="A1638" i="4" s="1"/>
  <c r="AB1643" i="1"/>
  <c r="I405" i="9" s="1"/>
  <c r="B1644" i="1"/>
  <c r="X404" i="9"/>
  <c r="Q404" i="9"/>
  <c r="K404" i="9" s="1"/>
  <c r="M404" i="9"/>
  <c r="W404" i="9"/>
  <c r="AB1644" i="1" l="1"/>
  <c r="I406" i="9" s="1"/>
  <c r="A1644" i="1"/>
  <c r="A1639" i="4" s="1"/>
  <c r="B1645" i="1"/>
  <c r="X405" i="9"/>
  <c r="Q405" i="9"/>
  <c r="K405" i="9" s="1"/>
  <c r="M405" i="9"/>
  <c r="W405" i="9"/>
  <c r="C1643" i="7"/>
  <c r="A1644" i="7" s="1"/>
  <c r="B1643" i="7"/>
  <c r="D1643" i="7" s="1"/>
  <c r="C1644" i="7" l="1"/>
  <c r="A1645" i="7" s="1"/>
  <c r="B1644" i="7"/>
  <c r="D1644" i="7" s="1"/>
  <c r="A1645" i="1"/>
  <c r="A1640" i="4" s="1"/>
  <c r="AB1645" i="1"/>
  <c r="I407" i="9" s="1"/>
  <c r="B1646" i="1"/>
  <c r="M406" i="9"/>
  <c r="W406" i="9"/>
  <c r="Q406" i="9"/>
  <c r="K406" i="9" s="1"/>
  <c r="X406" i="9"/>
  <c r="Q407" i="9" l="1"/>
  <c r="K407" i="9" s="1"/>
  <c r="W407" i="9"/>
  <c r="M407" i="9"/>
  <c r="X407" i="9"/>
  <c r="A1646" i="1"/>
  <c r="A1641" i="4" s="1"/>
  <c r="AB1646" i="1"/>
  <c r="I408" i="9" s="1"/>
  <c r="B1647" i="1"/>
  <c r="B1645" i="7"/>
  <c r="D1645" i="7" s="1"/>
  <c r="C1645" i="7"/>
  <c r="A1646" i="7" s="1"/>
  <c r="A1647" i="1" l="1"/>
  <c r="A1642" i="4" s="1"/>
  <c r="B1648" i="1"/>
  <c r="AB1647" i="1"/>
  <c r="I409" i="9" s="1"/>
  <c r="C1646" i="7"/>
  <c r="A1647" i="7" s="1"/>
  <c r="B1646" i="7"/>
  <c r="D1646" i="7" s="1"/>
  <c r="M408" i="9"/>
  <c r="X408" i="9"/>
  <c r="W408" i="9"/>
  <c r="Q408" i="9"/>
  <c r="K408" i="9" s="1"/>
  <c r="C1647" i="7" l="1"/>
  <c r="A1648" i="7" s="1"/>
  <c r="B1647" i="7"/>
  <c r="D1647" i="7" s="1"/>
  <c r="X409" i="9"/>
  <c r="M409" i="9"/>
  <c r="Q409" i="9"/>
  <c r="K409" i="9" s="1"/>
  <c r="W409" i="9"/>
  <c r="AB1648" i="1"/>
  <c r="I410" i="9" s="1"/>
  <c r="B1649" i="1"/>
  <c r="A1648" i="1"/>
  <c r="A1643" i="4" s="1"/>
  <c r="AB1649" i="1" l="1"/>
  <c r="I411" i="9" s="1"/>
  <c r="B1650" i="1"/>
  <c r="A1649" i="1"/>
  <c r="A1644" i="4" s="1"/>
  <c r="W410" i="9"/>
  <c r="M410" i="9"/>
  <c r="Q410" i="9"/>
  <c r="K410" i="9" s="1"/>
  <c r="X410" i="9"/>
  <c r="C1648" i="7"/>
  <c r="A1649" i="7" s="1"/>
  <c r="B1648" i="7"/>
  <c r="D1648" i="7" s="1"/>
  <c r="B1649" i="7" l="1"/>
  <c r="D1649" i="7" s="1"/>
  <c r="C1649" i="7"/>
  <c r="A1650" i="7" s="1"/>
  <c r="AB1650" i="1"/>
  <c r="I412" i="9" s="1"/>
  <c r="B1651" i="1"/>
  <c r="A1650" i="1"/>
  <c r="A1645" i="4" s="1"/>
  <c r="X411" i="9"/>
  <c r="M411" i="9"/>
  <c r="Q411" i="9"/>
  <c r="K411" i="9" s="1"/>
  <c r="W411" i="9"/>
  <c r="B1652" i="1" l="1"/>
  <c r="A1651" i="1"/>
  <c r="A1646" i="4" s="1"/>
  <c r="AB1651" i="1"/>
  <c r="I413" i="9" s="1"/>
  <c r="M412" i="9"/>
  <c r="X412" i="9"/>
  <c r="Q412" i="9"/>
  <c r="K412" i="9" s="1"/>
  <c r="W412" i="9"/>
  <c r="C1650" i="7"/>
  <c r="A1651" i="7" s="1"/>
  <c r="B1650" i="7"/>
  <c r="D1650" i="7" s="1"/>
  <c r="B1651" i="7" l="1"/>
  <c r="D1651" i="7" s="1"/>
  <c r="C1651" i="7"/>
  <c r="A1652" i="7" s="1"/>
  <c r="Q413" i="9"/>
  <c r="K413" i="9" s="1"/>
  <c r="X413" i="9"/>
  <c r="W413" i="9"/>
  <c r="M413" i="9"/>
  <c r="A1652" i="1"/>
  <c r="A1647" i="4" s="1"/>
  <c r="AB1652" i="1"/>
  <c r="I414" i="9" s="1"/>
  <c r="B1653" i="1"/>
  <c r="A1653" i="1" l="1"/>
  <c r="A1648" i="4" s="1"/>
  <c r="AB1653" i="1"/>
  <c r="I415" i="9" s="1"/>
  <c r="B1654" i="1"/>
  <c r="M414" i="9"/>
  <c r="W414" i="9"/>
  <c r="X414" i="9"/>
  <c r="Q414" i="9"/>
  <c r="K414" i="9" s="1"/>
  <c r="C1652" i="7"/>
  <c r="A1653" i="7" s="1"/>
  <c r="B1652" i="7"/>
  <c r="D1652" i="7" s="1"/>
  <c r="C1653" i="7" l="1"/>
  <c r="A1654" i="7" s="1"/>
  <c r="B1653" i="7"/>
  <c r="D1653" i="7" s="1"/>
  <c r="B1655" i="1"/>
  <c r="A1654" i="1"/>
  <c r="A1649" i="4" s="1"/>
  <c r="AB1654" i="1"/>
  <c r="I416" i="9" s="1"/>
  <c r="M415" i="9"/>
  <c r="W415" i="9"/>
  <c r="X415" i="9"/>
  <c r="Q415" i="9"/>
  <c r="K415" i="9" s="1"/>
  <c r="W416" i="9" l="1"/>
  <c r="Q416" i="9"/>
  <c r="K416" i="9" s="1"/>
  <c r="X416" i="9"/>
  <c r="M416" i="9"/>
  <c r="AB1655" i="1"/>
  <c r="I417" i="9" s="1"/>
  <c r="A1655" i="1"/>
  <c r="A1650" i="4" s="1"/>
  <c r="B1656" i="1"/>
  <c r="C1654" i="7"/>
  <c r="A1655" i="7" s="1"/>
  <c r="B1654" i="7"/>
  <c r="D1654" i="7" s="1"/>
  <c r="M417" i="9" l="1"/>
  <c r="X417" i="9"/>
  <c r="Q417" i="9"/>
  <c r="K417" i="9" s="1"/>
  <c r="W417" i="9"/>
  <c r="C1655" i="7"/>
  <c r="A1656" i="7" s="1"/>
  <c r="B1655" i="7"/>
  <c r="D1655" i="7" s="1"/>
  <c r="AB1656" i="1"/>
  <c r="I418" i="9" s="1"/>
  <c r="B1657" i="1"/>
  <c r="A1656" i="1"/>
  <c r="A1651" i="4" s="1"/>
  <c r="X418" i="9" l="1"/>
  <c r="W418" i="9"/>
  <c r="Q418" i="9"/>
  <c r="K418" i="9" s="1"/>
  <c r="M418" i="9"/>
  <c r="B1656" i="7"/>
  <c r="D1656" i="7" s="1"/>
  <c r="C1656" i="7"/>
  <c r="A1657" i="7" s="1"/>
  <c r="AB1657" i="1"/>
  <c r="I419" i="9" s="1"/>
  <c r="A1657" i="1"/>
  <c r="A1652" i="4" s="1"/>
  <c r="B1658" i="1"/>
  <c r="W419" i="9" l="1"/>
  <c r="M419" i="9"/>
  <c r="Q419" i="9"/>
  <c r="K419" i="9" s="1"/>
  <c r="X419" i="9"/>
  <c r="B1659" i="1"/>
  <c r="A1658" i="1"/>
  <c r="A1653" i="4" s="1"/>
  <c r="AB1658" i="1"/>
  <c r="I420" i="9" s="1"/>
  <c r="C1657" i="7"/>
  <c r="A1658" i="7" s="1"/>
  <c r="B1657" i="7"/>
  <c r="D1657" i="7" s="1"/>
  <c r="AB1659" i="1" l="1"/>
  <c r="I421" i="9" s="1"/>
  <c r="A1659" i="1"/>
  <c r="A1654" i="4" s="1"/>
  <c r="B1660" i="1"/>
  <c r="C1658" i="7"/>
  <c r="A1659" i="7" s="1"/>
  <c r="B1658" i="7"/>
  <c r="D1658" i="7" s="1"/>
  <c r="M420" i="9"/>
  <c r="W420" i="9"/>
  <c r="Q420" i="9"/>
  <c r="K420" i="9" s="1"/>
  <c r="X420" i="9"/>
  <c r="A1660" i="1" l="1"/>
  <c r="A1655" i="4" s="1"/>
  <c r="B1661" i="1"/>
  <c r="AB1660" i="1"/>
  <c r="I422" i="9" s="1"/>
  <c r="C1659" i="7"/>
  <c r="A1660" i="7" s="1"/>
  <c r="B1659" i="7"/>
  <c r="D1659" i="7" s="1"/>
  <c r="M421" i="9"/>
  <c r="X421" i="9"/>
  <c r="Q421" i="9"/>
  <c r="K421" i="9" s="1"/>
  <c r="W421" i="9"/>
  <c r="C1660" i="7" l="1"/>
  <c r="A1661" i="7" s="1"/>
  <c r="B1660" i="7"/>
  <c r="D1660" i="7" s="1"/>
  <c r="Q422" i="9"/>
  <c r="K422" i="9" s="1"/>
  <c r="X422" i="9"/>
  <c r="W422" i="9"/>
  <c r="M422" i="9"/>
  <c r="AB1661" i="1"/>
  <c r="I423" i="9" s="1"/>
  <c r="B1662" i="1"/>
  <c r="A1661" i="1"/>
  <c r="A1656" i="4" s="1"/>
  <c r="A1662" i="1" l="1"/>
  <c r="A1657" i="4" s="1"/>
  <c r="AB1662" i="1"/>
  <c r="I424" i="9" s="1"/>
  <c r="B1663" i="1"/>
  <c r="M423" i="9"/>
  <c r="W423" i="9"/>
  <c r="Q423" i="9"/>
  <c r="K423" i="9" s="1"/>
  <c r="X423" i="9"/>
  <c r="C1661" i="7"/>
  <c r="A1662" i="7" s="1"/>
  <c r="B1661" i="7"/>
  <c r="D1661" i="7" s="1"/>
  <c r="C1662" i="7" l="1"/>
  <c r="A1663" i="7" s="1"/>
  <c r="B1662" i="7"/>
  <c r="D1662" i="7" s="1"/>
  <c r="AB1663" i="1"/>
  <c r="I425" i="9" s="1"/>
  <c r="A1663" i="1"/>
  <c r="A1658" i="4" s="1"/>
  <c r="B1664" i="1"/>
  <c r="W424" i="9"/>
  <c r="Q424" i="9"/>
  <c r="K424" i="9" s="1"/>
  <c r="M424" i="9"/>
  <c r="X424" i="9"/>
  <c r="AB1664" i="1" l="1"/>
  <c r="I426" i="9" s="1"/>
  <c r="B1665" i="1"/>
  <c r="A1664" i="1"/>
  <c r="A1659" i="4" s="1"/>
  <c r="W425" i="9"/>
  <c r="X425" i="9"/>
  <c r="M425" i="9"/>
  <c r="Q425" i="9"/>
  <c r="K425" i="9" s="1"/>
  <c r="B1663" i="7"/>
  <c r="D1663" i="7" s="1"/>
  <c r="C1663" i="7"/>
  <c r="A1664" i="7" s="1"/>
  <c r="AB1665" i="1" l="1"/>
  <c r="I427" i="9" s="1"/>
  <c r="A1665" i="1"/>
  <c r="A1660" i="4" s="1"/>
  <c r="B1666" i="1"/>
  <c r="C1664" i="7"/>
  <c r="A1665" i="7" s="1"/>
  <c r="B1664" i="7"/>
  <c r="D1664" i="7" s="1"/>
  <c r="W426" i="9"/>
  <c r="M426" i="9"/>
  <c r="X426" i="9"/>
  <c r="Q426" i="9"/>
  <c r="K426" i="9" s="1"/>
  <c r="AB1666" i="1" l="1"/>
  <c r="I428" i="9" s="1"/>
  <c r="B1667" i="1"/>
  <c r="A1666" i="1"/>
  <c r="A1661" i="4" s="1"/>
  <c r="C1665" i="7"/>
  <c r="A1666" i="7" s="1"/>
  <c r="B1665" i="7"/>
  <c r="D1665" i="7" s="1"/>
  <c r="M427" i="9"/>
  <c r="W427" i="9"/>
  <c r="X427" i="9"/>
  <c r="Q427" i="9"/>
  <c r="K427" i="9" s="1"/>
  <c r="A1667" i="1" l="1"/>
  <c r="A1662" i="4" s="1"/>
  <c r="AB1667" i="1"/>
  <c r="B1668" i="1"/>
  <c r="C1666" i="7"/>
  <c r="A1667" i="7" s="1"/>
  <c r="B1666" i="7"/>
  <c r="D1666" i="7" s="1"/>
  <c r="Q428" i="9"/>
  <c r="K428" i="9" s="1"/>
  <c r="X428" i="9"/>
  <c r="M428" i="9"/>
  <c r="W428" i="9"/>
  <c r="A1668" i="1" l="1"/>
  <c r="A1663" i="4" s="1"/>
  <c r="AB1668" i="1"/>
  <c r="I429" i="9" s="1"/>
  <c r="B1669" i="1"/>
  <c r="C1667" i="7"/>
  <c r="A1668" i="7" s="1"/>
  <c r="B1667" i="7"/>
  <c r="D1667" i="7" s="1"/>
  <c r="C1668" i="7" l="1"/>
  <c r="A1669" i="7" s="1"/>
  <c r="B1668" i="7"/>
  <c r="D1668" i="7" s="1"/>
  <c r="AB1669" i="1"/>
  <c r="I430" i="9" s="1"/>
  <c r="B1670" i="1"/>
  <c r="A1669" i="1"/>
  <c r="A1664" i="4" s="1"/>
  <c r="Q429" i="9"/>
  <c r="K429" i="9" s="1"/>
  <c r="X429" i="9"/>
  <c r="M429" i="9"/>
  <c r="W429" i="9"/>
  <c r="AB1670" i="1" l="1"/>
  <c r="I431" i="9" s="1"/>
  <c r="B1671" i="1"/>
  <c r="A1670" i="1"/>
  <c r="A1665" i="4" s="1"/>
  <c r="W430" i="9"/>
  <c r="Q430" i="9"/>
  <c r="K430" i="9" s="1"/>
  <c r="X430" i="9"/>
  <c r="M430" i="9"/>
  <c r="B1669" i="7"/>
  <c r="D1669" i="7" s="1"/>
  <c r="C1669" i="7"/>
  <c r="A1670" i="7" s="1"/>
  <c r="C1670" i="7" l="1"/>
  <c r="A1671" i="7" s="1"/>
  <c r="B1670" i="7"/>
  <c r="D1670" i="7" s="1"/>
  <c r="AB1671" i="1"/>
  <c r="I432" i="9" s="1"/>
  <c r="B1672" i="1"/>
  <c r="A1671" i="1"/>
  <c r="A1666" i="4" s="1"/>
  <c r="Q431" i="9"/>
  <c r="K431" i="9" s="1"/>
  <c r="M431" i="9"/>
  <c r="X431" i="9"/>
  <c r="W431" i="9"/>
  <c r="AB1672" i="1" l="1"/>
  <c r="I433" i="9" s="1"/>
  <c r="A1672" i="1"/>
  <c r="A1667" i="4" s="1"/>
  <c r="B1673" i="1"/>
  <c r="W432" i="9"/>
  <c r="M432" i="9"/>
  <c r="Q432" i="9"/>
  <c r="K432" i="9" s="1"/>
  <c r="X432" i="9"/>
  <c r="B1671" i="7"/>
  <c r="D1671" i="7" s="1"/>
  <c r="C1671" i="7"/>
  <c r="A1672" i="7" s="1"/>
  <c r="AB1673" i="1" l="1"/>
  <c r="B1674" i="1"/>
  <c r="A1673" i="1"/>
  <c r="A1668" i="4" s="1"/>
  <c r="C1672" i="7"/>
  <c r="A1673" i="7" s="1"/>
  <c r="B1672" i="7"/>
  <c r="D1672" i="7" s="1"/>
  <c r="W433" i="9"/>
  <c r="M433" i="9"/>
  <c r="Q433" i="9"/>
  <c r="K433" i="9" s="1"/>
  <c r="X433" i="9"/>
  <c r="C1673" i="7" l="1"/>
  <c r="A1674" i="7" s="1"/>
  <c r="B1673" i="7"/>
  <c r="D1673" i="7" s="1"/>
  <c r="B1675" i="1"/>
  <c r="AB1674" i="1"/>
  <c r="I434" i="9" s="1"/>
  <c r="A1674" i="1"/>
  <c r="A1669" i="4" s="1"/>
  <c r="Q434" i="9" l="1"/>
  <c r="K434" i="9" s="1"/>
  <c r="X434" i="9"/>
  <c r="M434" i="9"/>
  <c r="W434" i="9"/>
  <c r="AB1675" i="1"/>
  <c r="I435" i="9" s="1"/>
  <c r="B1676" i="1"/>
  <c r="A1675" i="1"/>
  <c r="A1670" i="4" s="1"/>
  <c r="C1674" i="7"/>
  <c r="A1675" i="7" s="1"/>
  <c r="B1674" i="7"/>
  <c r="D1674" i="7" s="1"/>
  <c r="Q435" i="9" l="1"/>
  <c r="K435" i="9" s="1"/>
  <c r="X435" i="9"/>
  <c r="W435" i="9"/>
  <c r="M435" i="9"/>
  <c r="C1675" i="7"/>
  <c r="A1676" i="7" s="1"/>
  <c r="B1675" i="7"/>
  <c r="D1675" i="7" s="1"/>
  <c r="B1677" i="1"/>
  <c r="A1676" i="1"/>
  <c r="A1671" i="4" s="1"/>
  <c r="AB1676" i="1"/>
  <c r="I436" i="9" s="1"/>
  <c r="M436" i="9" l="1"/>
  <c r="W436" i="9"/>
  <c r="X436" i="9"/>
  <c r="Q436" i="9"/>
  <c r="K436" i="9" s="1"/>
  <c r="AB1677" i="1"/>
  <c r="I437" i="9" s="1"/>
  <c r="B1678" i="1"/>
  <c r="A1677" i="1"/>
  <c r="A1672" i="4" s="1"/>
  <c r="C1676" i="7"/>
  <c r="A1677" i="7" s="1"/>
  <c r="B1676" i="7"/>
  <c r="D1676" i="7" s="1"/>
  <c r="M437" i="9" l="1"/>
  <c r="W437" i="9"/>
  <c r="Q437" i="9"/>
  <c r="K437" i="9" s="1"/>
  <c r="X437" i="9"/>
  <c r="C1677" i="7"/>
  <c r="A1678" i="7" s="1"/>
  <c r="B1677" i="7"/>
  <c r="D1677" i="7" s="1"/>
  <c r="A1678" i="1"/>
  <c r="A1673" i="4" s="1"/>
  <c r="B1679" i="1"/>
  <c r="AB1678" i="1"/>
  <c r="I438" i="9" s="1"/>
  <c r="W438" i="9" l="1"/>
  <c r="M438" i="9"/>
  <c r="X438" i="9"/>
  <c r="Q438" i="9"/>
  <c r="K438" i="9" s="1"/>
  <c r="B1678" i="7"/>
  <c r="D1678" i="7" s="1"/>
  <c r="C1678" i="7"/>
  <c r="A1679" i="7" s="1"/>
  <c r="AB1679" i="1"/>
  <c r="I439" i="9" s="1"/>
  <c r="A1679" i="1"/>
  <c r="A1674" i="4" s="1"/>
  <c r="B1680" i="1"/>
  <c r="B1679" i="7" l="1"/>
  <c r="D1679" i="7" s="1"/>
  <c r="C1679" i="7"/>
  <c r="A1680" i="7" s="1"/>
  <c r="AB1680" i="1"/>
  <c r="I440" i="9" s="1"/>
  <c r="A1680" i="1"/>
  <c r="A1675" i="4" s="1"/>
  <c r="B1681" i="1"/>
  <c r="M439" i="9"/>
  <c r="X439" i="9"/>
  <c r="W439" i="9"/>
  <c r="Q439" i="9"/>
  <c r="K439" i="9" s="1"/>
  <c r="B1682" i="1" l="1"/>
  <c r="A1681" i="1"/>
  <c r="A1676" i="4" s="1"/>
  <c r="AB1681" i="1"/>
  <c r="I441" i="9" s="1"/>
  <c r="X440" i="9"/>
  <c r="M440" i="9"/>
  <c r="Q440" i="9"/>
  <c r="K440" i="9" s="1"/>
  <c r="W440" i="9"/>
  <c r="C1680" i="7"/>
  <c r="A1681" i="7" s="1"/>
  <c r="B1680" i="7"/>
  <c r="D1680" i="7" s="1"/>
  <c r="C1681" i="7" l="1"/>
  <c r="A1682" i="7" s="1"/>
  <c r="B1681" i="7"/>
  <c r="D1681" i="7" s="1"/>
  <c r="W441" i="9"/>
  <c r="X441" i="9"/>
  <c r="Q441" i="9"/>
  <c r="K441" i="9" s="1"/>
  <c r="M441" i="9"/>
  <c r="AB1682" i="1"/>
  <c r="I442" i="9" s="1"/>
  <c r="B1683" i="1"/>
  <c r="A1682" i="1"/>
  <c r="A1677" i="4" s="1"/>
  <c r="AB1683" i="1" l="1"/>
  <c r="I443" i="9" s="1"/>
  <c r="A1683" i="1"/>
  <c r="A1678" i="4" s="1"/>
  <c r="B1684" i="1"/>
  <c r="W442" i="9"/>
  <c r="Q442" i="9"/>
  <c r="K442" i="9" s="1"/>
  <c r="M442" i="9"/>
  <c r="X442" i="9"/>
  <c r="C1682" i="7"/>
  <c r="A1683" i="7" s="1"/>
  <c r="B1682" i="7"/>
  <c r="D1682" i="7" s="1"/>
  <c r="C1683" i="7" l="1"/>
  <c r="A1684" i="7" s="1"/>
  <c r="B1683" i="7"/>
  <c r="D1683" i="7" s="1"/>
  <c r="AB1684" i="1"/>
  <c r="I444" i="9" s="1"/>
  <c r="B1685" i="1"/>
  <c r="A1684" i="1"/>
  <c r="A1679" i="4" s="1"/>
  <c r="X443" i="9"/>
  <c r="Q443" i="9"/>
  <c r="K443" i="9" s="1"/>
  <c r="M443" i="9"/>
  <c r="W443" i="9"/>
  <c r="AB1685" i="1" l="1"/>
  <c r="I445" i="9" s="1"/>
  <c r="A1685" i="1"/>
  <c r="A1680" i="4" s="1"/>
  <c r="B1686" i="1"/>
  <c r="W444" i="9"/>
  <c r="Q444" i="9"/>
  <c r="K444" i="9" s="1"/>
  <c r="X444" i="9"/>
  <c r="M444" i="9"/>
  <c r="C1684" i="7"/>
  <c r="A1685" i="7" s="1"/>
  <c r="B1684" i="7"/>
  <c r="D1684" i="7" s="1"/>
  <c r="C1685" i="7" l="1"/>
  <c r="A1686" i="7" s="1"/>
  <c r="B1685" i="7"/>
  <c r="D1685" i="7" s="1"/>
  <c r="AB1686" i="1"/>
  <c r="I446" i="9" s="1"/>
  <c r="B1687" i="1"/>
  <c r="A1686" i="1"/>
  <c r="A1681" i="4" s="1"/>
  <c r="W445" i="9"/>
  <c r="X445" i="9"/>
  <c r="Q445" i="9"/>
  <c r="K445" i="9" s="1"/>
  <c r="M445" i="9"/>
  <c r="A1687" i="1" l="1"/>
  <c r="A1682" i="4" s="1"/>
  <c r="B1688" i="1"/>
  <c r="AB1687" i="1"/>
  <c r="I447" i="9" s="1"/>
  <c r="M446" i="9"/>
  <c r="Q446" i="9"/>
  <c r="K446" i="9" s="1"/>
  <c r="X446" i="9"/>
  <c r="W446" i="9"/>
  <c r="C1686" i="7"/>
  <c r="A1687" i="7" s="1"/>
  <c r="B1686" i="7"/>
  <c r="D1686" i="7" s="1"/>
  <c r="C1687" i="7" l="1"/>
  <c r="A1688" i="7" s="1"/>
  <c r="B1687" i="7"/>
  <c r="D1687" i="7" s="1"/>
  <c r="Q447" i="9"/>
  <c r="K447" i="9" s="1"/>
  <c r="M447" i="9"/>
  <c r="X447" i="9"/>
  <c r="W447" i="9"/>
  <c r="B1689" i="1"/>
  <c r="A1688" i="1"/>
  <c r="A1683" i="4" s="1"/>
  <c r="AB1688" i="1"/>
  <c r="I448" i="9" s="1"/>
  <c r="Q448" i="9" l="1"/>
  <c r="K448" i="9" s="1"/>
  <c r="M448" i="9"/>
  <c r="W448" i="9"/>
  <c r="X448" i="9"/>
  <c r="AB1689" i="1"/>
  <c r="I449" i="9" s="1"/>
  <c r="B1690" i="1"/>
  <c r="A1689" i="1"/>
  <c r="A1684" i="4" s="1"/>
  <c r="C1688" i="7"/>
  <c r="A1689" i="7" s="1"/>
  <c r="B1688" i="7"/>
  <c r="D1688" i="7" s="1"/>
  <c r="X449" i="9" l="1"/>
  <c r="W449" i="9"/>
  <c r="M449" i="9"/>
  <c r="Q449" i="9"/>
  <c r="K449" i="9" s="1"/>
  <c r="B1689" i="7"/>
  <c r="D1689" i="7" s="1"/>
  <c r="C1689" i="7"/>
  <c r="A1690" i="7" s="1"/>
  <c r="A1690" i="1"/>
  <c r="A1685" i="4" s="1"/>
  <c r="AB1690" i="1"/>
  <c r="I450" i="9" s="1"/>
  <c r="B1691" i="1"/>
  <c r="AB1691" i="1" l="1"/>
  <c r="I451" i="9" s="1"/>
  <c r="B1692" i="1"/>
  <c r="A1691" i="1"/>
  <c r="A1686" i="4" s="1"/>
  <c r="C1690" i="7"/>
  <c r="A1691" i="7" s="1"/>
  <c r="B1690" i="7"/>
  <c r="D1690" i="7" s="1"/>
  <c r="Q450" i="9"/>
  <c r="K450" i="9" s="1"/>
  <c r="M450" i="9"/>
  <c r="X450" i="9"/>
  <c r="W450" i="9"/>
  <c r="B1693" i="1" l="1"/>
  <c r="AB1692" i="1"/>
  <c r="I452" i="9" s="1"/>
  <c r="A1692" i="1"/>
  <c r="A1687" i="4" s="1"/>
  <c r="C1691" i="7"/>
  <c r="A1692" i="7" s="1"/>
  <c r="B1691" i="7"/>
  <c r="D1691" i="7" s="1"/>
  <c r="Q451" i="9"/>
  <c r="K451" i="9" s="1"/>
  <c r="W451" i="9"/>
  <c r="X451" i="9"/>
  <c r="M451" i="9"/>
  <c r="B1692" i="7" l="1"/>
  <c r="D1692" i="7" s="1"/>
  <c r="C1692" i="7"/>
  <c r="A1693" i="7" s="1"/>
  <c r="W452" i="9"/>
  <c r="Q452" i="9"/>
  <c r="K452" i="9" s="1"/>
  <c r="M452" i="9"/>
  <c r="X452" i="9"/>
  <c r="A1693" i="1"/>
  <c r="A1688" i="4" s="1"/>
  <c r="AB1693" i="1"/>
  <c r="I453" i="9" s="1"/>
  <c r="B1694" i="1"/>
  <c r="A1694" i="1" l="1"/>
  <c r="A1689" i="4" s="1"/>
  <c r="B1695" i="1"/>
  <c r="AB1694" i="1"/>
  <c r="I454" i="9" s="1"/>
  <c r="W453" i="9"/>
  <c r="X453" i="9"/>
  <c r="Q453" i="9"/>
  <c r="K453" i="9" s="1"/>
  <c r="M453" i="9"/>
  <c r="B1693" i="7"/>
  <c r="D1693" i="7" s="1"/>
  <c r="C1693" i="7"/>
  <c r="A1694" i="7" s="1"/>
  <c r="C1694" i="7" l="1"/>
  <c r="A1695" i="7" s="1"/>
  <c r="B1694" i="7"/>
  <c r="D1694" i="7" s="1"/>
  <c r="Q454" i="9"/>
  <c r="K454" i="9" s="1"/>
  <c r="X454" i="9"/>
  <c r="W454" i="9"/>
  <c r="M454" i="9"/>
  <c r="A1695" i="1"/>
  <c r="A1690" i="4" s="1"/>
  <c r="B1696" i="1"/>
  <c r="AB1695" i="1"/>
  <c r="A1696" i="1" l="1"/>
  <c r="A1691" i="4" s="1"/>
  <c r="B1697" i="1"/>
  <c r="AB1696" i="1"/>
  <c r="I455" i="9" s="1"/>
  <c r="C1695" i="7"/>
  <c r="A1696" i="7" s="1"/>
  <c r="B1695" i="7"/>
  <c r="D1695" i="7" s="1"/>
  <c r="C1696" i="7" l="1"/>
  <c r="A1697" i="7" s="1"/>
  <c r="B1696" i="7"/>
  <c r="D1696" i="7" s="1"/>
  <c r="M455" i="9"/>
  <c r="Q455" i="9"/>
  <c r="K455" i="9" s="1"/>
  <c r="X455" i="9"/>
  <c r="W455" i="9"/>
  <c r="A1697" i="1"/>
  <c r="A1692" i="4" s="1"/>
  <c r="AB1697" i="1"/>
  <c r="I456" i="9" s="1"/>
  <c r="B1698" i="1"/>
  <c r="B1699" i="1" l="1"/>
  <c r="A1698" i="1"/>
  <c r="A1693" i="4" s="1"/>
  <c r="AB1698" i="1"/>
  <c r="M456" i="9"/>
  <c r="Q456" i="9"/>
  <c r="K456" i="9" s="1"/>
  <c r="X456" i="9"/>
  <c r="W456" i="9"/>
  <c r="C1697" i="7"/>
  <c r="A1698" i="7" s="1"/>
  <c r="B1697" i="7"/>
  <c r="D1697" i="7" s="1"/>
  <c r="B1698" i="7" l="1"/>
  <c r="D1698" i="7" s="1"/>
  <c r="C1698" i="7"/>
  <c r="A1699" i="7" s="1"/>
  <c r="B1700" i="1"/>
  <c r="A1699" i="1"/>
  <c r="A1694" i="4" s="1"/>
  <c r="AB1699" i="1"/>
  <c r="B1701" i="1" l="1"/>
  <c r="A1700" i="1"/>
  <c r="A1695" i="4" s="1"/>
  <c r="AB1700" i="1"/>
  <c r="C1699" i="7"/>
  <c r="A1700" i="7" s="1"/>
  <c r="B1699" i="7"/>
  <c r="D1699" i="7" s="1"/>
  <c r="C1700" i="7" l="1"/>
  <c r="A1701" i="7" s="1"/>
  <c r="B1700" i="7"/>
  <c r="D1700" i="7" s="1"/>
  <c r="A1701" i="1"/>
  <c r="A1696" i="4" s="1"/>
  <c r="B1702" i="1"/>
  <c r="AB1701" i="1"/>
  <c r="A1702" i="1" l="1"/>
  <c r="A1697" i="4" s="1"/>
  <c r="B1703" i="1"/>
  <c r="AB1702" i="1"/>
  <c r="C1701" i="7"/>
  <c r="A1702" i="7" s="1"/>
  <c r="B1701" i="7"/>
  <c r="D1701" i="7" s="1"/>
  <c r="C1702" i="7" l="1"/>
  <c r="A1703" i="7" s="1"/>
  <c r="B1702" i="7"/>
  <c r="D1702" i="7" s="1"/>
  <c r="A1703" i="1"/>
  <c r="A1698" i="4" s="1"/>
  <c r="B1704" i="1"/>
  <c r="AB1703" i="1"/>
  <c r="AB1704" i="1" l="1"/>
  <c r="I457" i="9" s="1"/>
  <c r="B1705" i="1"/>
  <c r="A1704" i="1"/>
  <c r="A1699" i="4" s="1"/>
  <c r="C1703" i="7"/>
  <c r="A1704" i="7" s="1"/>
  <c r="B1703" i="7"/>
  <c r="D1703" i="7" s="1"/>
  <c r="C1704" i="7" l="1"/>
  <c r="A1705" i="7" s="1"/>
  <c r="B1704" i="7"/>
  <c r="D1704" i="7" s="1"/>
  <c r="AB1705" i="1"/>
  <c r="I458" i="9" s="1"/>
  <c r="B1706" i="1"/>
  <c r="A1705" i="1"/>
  <c r="A1700" i="4" s="1"/>
  <c r="Q457" i="9"/>
  <c r="K457" i="9" s="1"/>
  <c r="M457" i="9"/>
  <c r="W457" i="9"/>
  <c r="X457" i="9"/>
  <c r="AB1706" i="1" l="1"/>
  <c r="I459" i="9" s="1"/>
  <c r="B1707" i="1"/>
  <c r="A1706" i="1"/>
  <c r="A1701" i="4" s="1"/>
  <c r="X458" i="9"/>
  <c r="W458" i="9"/>
  <c r="M458" i="9"/>
  <c r="Q458" i="9"/>
  <c r="K458" i="9" s="1"/>
  <c r="C1705" i="7"/>
  <c r="A1706" i="7" s="1"/>
  <c r="B1705" i="7"/>
  <c r="D1705" i="7" s="1"/>
  <c r="C1706" i="7" l="1"/>
  <c r="A1707" i="7" s="1"/>
  <c r="B1706" i="7"/>
  <c r="D1706" i="7" s="1"/>
  <c r="B1708" i="1"/>
  <c r="AB1707" i="1"/>
  <c r="I460" i="9" s="1"/>
  <c r="A1707" i="1"/>
  <c r="A1702" i="4" s="1"/>
  <c r="X459" i="9"/>
  <c r="M459" i="9"/>
  <c r="W459" i="9"/>
  <c r="Q459" i="9"/>
  <c r="K459" i="9" s="1"/>
  <c r="W460" i="9" l="1"/>
  <c r="X460" i="9"/>
  <c r="M460" i="9"/>
  <c r="Q460" i="9"/>
  <c r="K460" i="9" s="1"/>
  <c r="B1709" i="1"/>
  <c r="A1708" i="1"/>
  <c r="A1703" i="4" s="1"/>
  <c r="AB1708" i="1"/>
  <c r="I461" i="9" s="1"/>
  <c r="C1707" i="7"/>
  <c r="A1708" i="7" s="1"/>
  <c r="B1707" i="7"/>
  <c r="D1707" i="7" s="1"/>
  <c r="C1708" i="7" l="1"/>
  <c r="A1709" i="7" s="1"/>
  <c r="B1708" i="7"/>
  <c r="D1708" i="7" s="1"/>
  <c r="A1709" i="1"/>
  <c r="A1704" i="4" s="1"/>
  <c r="AB1709" i="1"/>
  <c r="I462" i="9" s="1"/>
  <c r="B1710" i="1"/>
  <c r="W461" i="9"/>
  <c r="X461" i="9"/>
  <c r="M461" i="9"/>
  <c r="Q461" i="9"/>
  <c r="K461" i="9" s="1"/>
  <c r="AB1710" i="1" l="1"/>
  <c r="I463" i="9" s="1"/>
  <c r="B1711" i="1"/>
  <c r="A1710" i="1"/>
  <c r="A1705" i="4" s="1"/>
  <c r="Q462" i="9"/>
  <c r="K462" i="9" s="1"/>
  <c r="X462" i="9"/>
  <c r="M462" i="9"/>
  <c r="W462" i="9"/>
  <c r="B1709" i="7"/>
  <c r="D1709" i="7" s="1"/>
  <c r="C1709" i="7"/>
  <c r="A1710" i="7" s="1"/>
  <c r="B1710" i="7" l="1"/>
  <c r="D1710" i="7" s="1"/>
  <c r="C1710" i="7"/>
  <c r="A1711" i="7" s="1"/>
  <c r="AB1711" i="1"/>
  <c r="I464" i="9" s="1"/>
  <c r="A1711" i="1"/>
  <c r="A1706" i="4" s="1"/>
  <c r="B1712" i="1"/>
  <c r="X463" i="9"/>
  <c r="Q463" i="9"/>
  <c r="K463" i="9" s="1"/>
  <c r="M463" i="9"/>
  <c r="W463" i="9"/>
  <c r="AB1712" i="1" l="1"/>
  <c r="I465" i="9" s="1"/>
  <c r="A1712" i="1"/>
  <c r="A1707" i="4" s="1"/>
  <c r="B1713" i="1"/>
  <c r="Q464" i="9"/>
  <c r="K464" i="9" s="1"/>
  <c r="X464" i="9"/>
  <c r="W464" i="9"/>
  <c r="M464" i="9"/>
  <c r="B1711" i="7"/>
  <c r="D1711" i="7" s="1"/>
  <c r="C1711" i="7"/>
  <c r="A1712" i="7" s="1"/>
  <c r="B1712" i="7" l="1"/>
  <c r="D1712" i="7" s="1"/>
  <c r="C1712" i="7"/>
  <c r="A1713" i="7" s="1"/>
  <c r="B1714" i="1"/>
  <c r="AB1713" i="1"/>
  <c r="I466" i="9" s="1"/>
  <c r="A1713" i="1"/>
  <c r="A1708" i="4" s="1"/>
  <c r="X465" i="9"/>
  <c r="Q465" i="9"/>
  <c r="K465" i="9" s="1"/>
  <c r="M465" i="9"/>
  <c r="W465" i="9"/>
  <c r="Q466" i="9" l="1"/>
  <c r="K466" i="9" s="1"/>
  <c r="X466" i="9"/>
  <c r="W466" i="9"/>
  <c r="M466" i="9"/>
  <c r="B1715" i="1"/>
  <c r="A1714" i="1"/>
  <c r="A1709" i="4" s="1"/>
  <c r="AB1714" i="1"/>
  <c r="I467" i="9" s="1"/>
  <c r="C1713" i="7"/>
  <c r="A1714" i="7" s="1"/>
  <c r="B1713" i="7"/>
  <c r="D1713" i="7" s="1"/>
  <c r="C1714" i="7" l="1"/>
  <c r="A1715" i="7" s="1"/>
  <c r="B1714" i="7"/>
  <c r="D1714" i="7" s="1"/>
  <c r="A1715" i="1"/>
  <c r="A1710" i="4" s="1"/>
  <c r="B1716" i="1"/>
  <c r="AB1715" i="1"/>
  <c r="I468" i="9" s="1"/>
  <c r="X467" i="9"/>
  <c r="W467" i="9"/>
  <c r="M467" i="9"/>
  <c r="Q467" i="9"/>
  <c r="K467" i="9" s="1"/>
  <c r="Q468" i="9" l="1"/>
  <c r="K468" i="9" s="1"/>
  <c r="W468" i="9"/>
  <c r="M468" i="9"/>
  <c r="X468" i="9"/>
  <c r="AB1716" i="1"/>
  <c r="I469" i="9" s="1"/>
  <c r="B1717" i="1"/>
  <c r="A1716" i="1"/>
  <c r="A1711" i="4" s="1"/>
  <c r="C1715" i="7"/>
  <c r="A1716" i="7" s="1"/>
  <c r="B1715" i="7"/>
  <c r="D1715" i="7" s="1"/>
  <c r="AB1717" i="1" l="1"/>
  <c r="I470" i="9" s="1"/>
  <c r="B1718" i="1"/>
  <c r="A1717" i="1"/>
  <c r="A1712" i="4" s="1"/>
  <c r="C1716" i="7"/>
  <c r="A1717" i="7" s="1"/>
  <c r="B1716" i="7"/>
  <c r="D1716" i="7" s="1"/>
  <c r="W469" i="9"/>
  <c r="M469" i="9"/>
  <c r="Q469" i="9"/>
  <c r="K469" i="9" s="1"/>
  <c r="X469" i="9"/>
  <c r="C1717" i="7" l="1"/>
  <c r="A1718" i="7" s="1"/>
  <c r="B1717" i="7"/>
  <c r="D1717" i="7" s="1"/>
  <c r="AB1718" i="1"/>
  <c r="I471" i="9" s="1"/>
  <c r="A1718" i="1"/>
  <c r="A1713" i="4" s="1"/>
  <c r="B1719" i="1"/>
  <c r="M470" i="9"/>
  <c r="Q470" i="9"/>
  <c r="K470" i="9" s="1"/>
  <c r="X470" i="9"/>
  <c r="W470" i="9"/>
  <c r="AB1719" i="1" l="1"/>
  <c r="I472" i="9" s="1"/>
  <c r="A1719" i="1"/>
  <c r="A1714" i="4" s="1"/>
  <c r="B1720" i="1"/>
  <c r="X471" i="9"/>
  <c r="W471" i="9"/>
  <c r="M471" i="9"/>
  <c r="Q471" i="9"/>
  <c r="K471" i="9" s="1"/>
  <c r="C1718" i="7"/>
  <c r="A1719" i="7" s="1"/>
  <c r="B1718" i="7"/>
  <c r="D1718" i="7" s="1"/>
  <c r="C1719" i="7" l="1"/>
  <c r="A1720" i="7" s="1"/>
  <c r="B1719" i="7"/>
  <c r="D1719" i="7" s="1"/>
  <c r="AB1720" i="1"/>
  <c r="I473" i="9" s="1"/>
  <c r="A1720" i="1"/>
  <c r="A1715" i="4" s="1"/>
  <c r="B1721" i="1"/>
  <c r="X472" i="9"/>
  <c r="M472" i="9"/>
  <c r="W472" i="9"/>
  <c r="Q472" i="9"/>
  <c r="K472" i="9" s="1"/>
  <c r="AB1721" i="1" l="1"/>
  <c r="I474" i="9" s="1"/>
  <c r="B1722" i="1"/>
  <c r="A1721" i="1"/>
  <c r="A1716" i="4" s="1"/>
  <c r="X473" i="9"/>
  <c r="Q473" i="9"/>
  <c r="K473" i="9" s="1"/>
  <c r="W473" i="9"/>
  <c r="M473" i="9"/>
  <c r="C1720" i="7"/>
  <c r="A1721" i="7" s="1"/>
  <c r="B1720" i="7"/>
  <c r="D1720" i="7" s="1"/>
  <c r="C1721" i="7" l="1"/>
  <c r="A1722" i="7" s="1"/>
  <c r="B1721" i="7"/>
  <c r="D1721" i="7" s="1"/>
  <c r="B1723" i="1"/>
  <c r="AB1722" i="1"/>
  <c r="I475" i="9" s="1"/>
  <c r="A1722" i="1"/>
  <c r="A1717" i="4" s="1"/>
  <c r="W474" i="9"/>
  <c r="M474" i="9"/>
  <c r="X474" i="9"/>
  <c r="Q474" i="9"/>
  <c r="K474" i="9" s="1"/>
  <c r="Q475" i="9" l="1"/>
  <c r="K475" i="9" s="1"/>
  <c r="X475" i="9"/>
  <c r="M475" i="9"/>
  <c r="W475" i="9"/>
  <c r="A1723" i="1"/>
  <c r="A1718" i="4" s="1"/>
  <c r="B1724" i="1"/>
  <c r="AB1723" i="1"/>
  <c r="I476" i="9" s="1"/>
  <c r="C1722" i="7"/>
  <c r="A1723" i="7" s="1"/>
  <c r="B1722" i="7"/>
  <c r="D1722" i="7" s="1"/>
  <c r="X476" i="9" l="1"/>
  <c r="Q476" i="9"/>
  <c r="K476" i="9" s="1"/>
  <c r="M476" i="9"/>
  <c r="W476" i="9"/>
  <c r="AB1724" i="1"/>
  <c r="I477" i="9" s="1"/>
  <c r="B1725" i="1"/>
  <c r="A1724" i="1"/>
  <c r="A1719" i="4" s="1"/>
  <c r="C1723" i="7"/>
  <c r="A1724" i="7" s="1"/>
  <c r="B1723" i="7"/>
  <c r="D1723" i="7" s="1"/>
  <c r="C1724" i="7" l="1"/>
  <c r="A1725" i="7" s="1"/>
  <c r="B1724" i="7"/>
  <c r="D1724" i="7" s="1"/>
  <c r="A1725" i="1"/>
  <c r="A1720" i="4" s="1"/>
  <c r="AB1725" i="1"/>
  <c r="I478" i="9" s="1"/>
  <c r="B1726" i="1"/>
  <c r="X477" i="9"/>
  <c r="W477" i="9"/>
  <c r="M477" i="9"/>
  <c r="Q477" i="9"/>
  <c r="K477" i="9" s="1"/>
  <c r="AB1726" i="1" l="1"/>
  <c r="I479" i="9" s="1"/>
  <c r="A1726" i="1"/>
  <c r="A1721" i="4" s="1"/>
  <c r="B1727" i="1"/>
  <c r="W478" i="9"/>
  <c r="Q478" i="9"/>
  <c r="K478" i="9" s="1"/>
  <c r="X478" i="9"/>
  <c r="M478" i="9"/>
  <c r="C1725" i="7"/>
  <c r="A1726" i="7" s="1"/>
  <c r="B1725" i="7"/>
  <c r="D1725" i="7" s="1"/>
  <c r="B1726" i="7" l="1"/>
  <c r="D1726" i="7" s="1"/>
  <c r="C1726" i="7"/>
  <c r="A1727" i="7" s="1"/>
  <c r="A1727" i="1"/>
  <c r="AB1727" i="1"/>
  <c r="I480" i="9" s="1"/>
  <c r="B1728" i="1"/>
  <c r="M479" i="9"/>
  <c r="W479" i="9"/>
  <c r="X479" i="9"/>
  <c r="Q479" i="9"/>
  <c r="K479" i="9" s="1"/>
  <c r="Q480" i="9" l="1"/>
  <c r="K480" i="9" s="1"/>
  <c r="M480" i="9"/>
  <c r="X480" i="9"/>
  <c r="W480" i="9"/>
  <c r="AB1728" i="1"/>
  <c r="I481" i="9" s="1"/>
  <c r="A1728" i="1"/>
  <c r="B1729" i="1"/>
  <c r="A1722" i="4"/>
  <c r="A1727" i="4"/>
  <c r="C1727" i="7"/>
  <c r="A1728" i="7" s="1"/>
  <c r="B1727" i="7"/>
  <c r="D1727" i="7" s="1"/>
  <c r="A1723" i="4" l="1"/>
  <c r="A1728" i="4"/>
  <c r="W481" i="9"/>
  <c r="X481" i="9"/>
  <c r="M481" i="9"/>
  <c r="Q481" i="9"/>
  <c r="K481" i="9" s="1"/>
  <c r="B1730" i="1"/>
  <c r="AB1729" i="1"/>
  <c r="I482" i="9" s="1"/>
  <c r="A1729" i="1"/>
  <c r="A1724" i="4" s="1"/>
  <c r="C1728" i="7"/>
  <c r="A1729" i="7" s="1"/>
  <c r="B1728" i="7"/>
  <c r="D1728" i="7" s="1"/>
  <c r="M482" i="9" l="1"/>
  <c r="W482" i="9"/>
  <c r="Q482" i="9"/>
  <c r="K482" i="9" s="1"/>
  <c r="X482" i="9"/>
  <c r="A1730" i="1"/>
  <c r="A1725" i="4" s="1"/>
  <c r="AB1730" i="1"/>
  <c r="I483" i="9" s="1"/>
  <c r="B1731" i="1"/>
  <c r="C1729" i="7"/>
  <c r="A1730" i="7" s="1"/>
  <c r="B1729" i="7"/>
  <c r="D1729" i="7" s="1"/>
  <c r="AB1731" i="1" l="1"/>
  <c r="A1731" i="1"/>
  <c r="B1732" i="1"/>
  <c r="W483" i="9"/>
  <c r="X483" i="9"/>
  <c r="M483" i="9"/>
  <c r="Q483" i="9"/>
  <c r="K483" i="9" s="1"/>
  <c r="C1730" i="7"/>
  <c r="A1731" i="7" s="1"/>
  <c r="B1730" i="7"/>
  <c r="D1730" i="7" s="1"/>
  <c r="C1731" i="7" l="1"/>
  <c r="A1732" i="7" s="1"/>
  <c r="B1731" i="7"/>
  <c r="D1731" i="7" s="1"/>
  <c r="A1726" i="4"/>
  <c r="A1731" i="4"/>
  <c r="AB1732" i="1"/>
  <c r="I484" i="9" s="1"/>
  <c r="B1733" i="1"/>
  <c r="A1732" i="1"/>
  <c r="A1729" i="4" s="1"/>
  <c r="W484" i="9" l="1"/>
  <c r="X484" i="9"/>
  <c r="M484" i="9"/>
  <c r="Q484" i="9"/>
  <c r="K484" i="9" s="1"/>
  <c r="AB1733" i="1"/>
  <c r="A1733" i="1"/>
  <c r="A1730" i="4" s="1"/>
  <c r="B1734" i="1"/>
  <c r="C1732" i="7"/>
  <c r="A1733" i="7" s="1"/>
  <c r="B1732" i="7"/>
  <c r="D1732" i="7" s="1"/>
  <c r="B1733" i="7" l="1"/>
  <c r="D1733" i="7" s="1"/>
  <c r="C1733" i="7"/>
  <c r="A1734" i="7" s="1"/>
  <c r="A1734" i="1"/>
  <c r="A1732" i="4" s="1"/>
  <c r="AB1734" i="1"/>
  <c r="I485" i="9" s="1"/>
  <c r="B1735" i="1"/>
  <c r="AB1735" i="1" l="1"/>
  <c r="I486" i="9" s="1"/>
  <c r="A1735" i="1"/>
  <c r="A1733" i="4" s="1"/>
  <c r="B1736" i="1"/>
  <c r="M485" i="9"/>
  <c r="X485" i="9"/>
  <c r="W485" i="9"/>
  <c r="Q485" i="9"/>
  <c r="K485" i="9" s="1"/>
  <c r="C1734" i="7"/>
  <c r="A1735" i="7" s="1"/>
  <c r="B1734" i="7"/>
  <c r="D1734" i="7" s="1"/>
  <c r="C1735" i="7" l="1"/>
  <c r="A1736" i="7" s="1"/>
  <c r="B1735" i="7"/>
  <c r="D1735" i="7" s="1"/>
  <c r="AB1736" i="1"/>
  <c r="I487" i="9" s="1"/>
  <c r="A1736" i="1"/>
  <c r="A1734" i="4" s="1"/>
  <c r="B1737" i="1"/>
  <c r="W486" i="9"/>
  <c r="X486" i="9"/>
  <c r="Q486" i="9"/>
  <c r="K486" i="9" s="1"/>
  <c r="M486" i="9"/>
  <c r="A1737" i="1" l="1"/>
  <c r="A1735" i="4" s="1"/>
  <c r="B1738" i="1"/>
  <c r="AB1737" i="1"/>
  <c r="I488" i="9" s="1"/>
  <c r="W487" i="9"/>
  <c r="X487" i="9"/>
  <c r="Q487" i="9"/>
  <c r="K487" i="9" s="1"/>
  <c r="M487" i="9"/>
  <c r="C1736" i="7"/>
  <c r="A1737" i="7" s="1"/>
  <c r="B1736" i="7"/>
  <c r="D1736" i="7" s="1"/>
  <c r="C1737" i="7" l="1"/>
  <c r="A1738" i="7" s="1"/>
  <c r="B1737" i="7"/>
  <c r="D1737" i="7" s="1"/>
  <c r="W488" i="9"/>
  <c r="Q488" i="9"/>
  <c r="K488" i="9" s="1"/>
  <c r="M488" i="9"/>
  <c r="X488" i="9"/>
  <c r="A1738" i="1"/>
  <c r="A1736" i="4" s="1"/>
  <c r="AB1738" i="1"/>
  <c r="I489" i="9" s="1"/>
  <c r="B1739" i="1"/>
  <c r="AB1739" i="1" l="1"/>
  <c r="I490" i="9" s="1"/>
  <c r="B1740" i="1"/>
  <c r="A1739" i="1"/>
  <c r="A1737" i="4" s="1"/>
  <c r="W489" i="9"/>
  <c r="X489" i="9"/>
  <c r="Q489" i="9"/>
  <c r="K489" i="9" s="1"/>
  <c r="M489" i="9"/>
  <c r="B1738" i="7"/>
  <c r="D1738" i="7" s="1"/>
  <c r="C1738" i="7"/>
  <c r="A1739" i="7" s="1"/>
  <c r="C1739" i="7" l="1"/>
  <c r="A1740" i="7" s="1"/>
  <c r="B1739" i="7"/>
  <c r="D1739" i="7" s="1"/>
  <c r="A1740" i="1"/>
  <c r="A1738" i="4" s="1"/>
  <c r="B1741" i="1"/>
  <c r="AB1740" i="1"/>
  <c r="I491" i="9" s="1"/>
  <c r="X490" i="9"/>
  <c r="M490" i="9"/>
  <c r="Q490" i="9"/>
  <c r="K490" i="9" s="1"/>
  <c r="W490" i="9"/>
  <c r="W491" i="9" l="1"/>
  <c r="X491" i="9"/>
  <c r="Q491" i="9"/>
  <c r="K491" i="9" s="1"/>
  <c r="M491" i="9"/>
  <c r="AB1741" i="1"/>
  <c r="I492" i="9" s="1"/>
  <c r="B1742" i="1"/>
  <c r="A1741" i="1"/>
  <c r="A1739" i="4" s="1"/>
  <c r="C1740" i="7"/>
  <c r="A1741" i="7" s="1"/>
  <c r="B1740" i="7"/>
  <c r="D1740" i="7" s="1"/>
  <c r="A1742" i="1" l="1"/>
  <c r="A1740" i="4" s="1"/>
  <c r="B1743" i="1"/>
  <c r="AB1742" i="1"/>
  <c r="I493" i="9" s="1"/>
  <c r="X492" i="9"/>
  <c r="W492" i="9"/>
  <c r="M492" i="9"/>
  <c r="Q492" i="9"/>
  <c r="K492" i="9" s="1"/>
  <c r="B1741" i="7"/>
  <c r="D1741" i="7" s="1"/>
  <c r="C1741" i="7"/>
  <c r="A1742" i="7" s="1"/>
  <c r="B1742" i="7" l="1"/>
  <c r="D1742" i="7" s="1"/>
  <c r="C1742" i="7"/>
  <c r="A1743" i="7" s="1"/>
  <c r="W493" i="9"/>
  <c r="X493" i="9"/>
  <c r="M493" i="9"/>
  <c r="Q493" i="9"/>
  <c r="K493" i="9" s="1"/>
  <c r="B1744" i="1"/>
  <c r="AB1743" i="1"/>
  <c r="I494" i="9" s="1"/>
  <c r="A1743" i="1"/>
  <c r="A1741" i="4" s="1"/>
  <c r="W494" i="9" l="1"/>
  <c r="Q494" i="9"/>
  <c r="K494" i="9" s="1"/>
  <c r="M494" i="9"/>
  <c r="X494" i="9"/>
  <c r="A1744" i="1"/>
  <c r="A1742" i="4" s="1"/>
  <c r="AB1744" i="1"/>
  <c r="I495" i="9" s="1"/>
  <c r="B1745" i="1"/>
  <c r="C1743" i="7"/>
  <c r="A1744" i="7" s="1"/>
  <c r="B1743" i="7"/>
  <c r="D1743" i="7" s="1"/>
  <c r="B1744" i="7" l="1"/>
  <c r="D1744" i="7" s="1"/>
  <c r="C1744" i="7"/>
  <c r="A1745" i="7" s="1"/>
  <c r="W495" i="9"/>
  <c r="X495" i="9"/>
  <c r="M495" i="9"/>
  <c r="Q495" i="9"/>
  <c r="K495" i="9" s="1"/>
  <c r="AB1745" i="1"/>
  <c r="I496" i="9" s="1"/>
  <c r="B1746" i="1"/>
  <c r="A1745" i="1"/>
  <c r="A1743" i="4" l="1"/>
  <c r="A1745" i="4"/>
  <c r="AB1746" i="1"/>
  <c r="A1746" i="1"/>
  <c r="A1744" i="4" s="1"/>
  <c r="B1747" i="1"/>
  <c r="Q496" i="9"/>
  <c r="K496" i="9" s="1"/>
  <c r="M496" i="9"/>
  <c r="X496" i="9"/>
  <c r="W496" i="9"/>
  <c r="C1745" i="7"/>
  <c r="A1746" i="7" s="1"/>
  <c r="B1745" i="7"/>
  <c r="D1745" i="7" s="1"/>
  <c r="B1746" i="7" l="1"/>
  <c r="D1746" i="7" s="1"/>
  <c r="C1746" i="7"/>
  <c r="A1747" i="7" s="1"/>
  <c r="B1748" i="1"/>
  <c r="AB1747" i="1"/>
  <c r="I497" i="9" s="1"/>
  <c r="A1747" i="1"/>
  <c r="A1746" i="4" s="1"/>
  <c r="Q497" i="9" l="1"/>
  <c r="K497" i="9" s="1"/>
  <c r="M497" i="9"/>
  <c r="X497" i="9"/>
  <c r="W497" i="9"/>
  <c r="AB1748" i="1"/>
  <c r="I498" i="9" s="1"/>
  <c r="B1749" i="1"/>
  <c r="A1748" i="1"/>
  <c r="A1747" i="4" s="1"/>
  <c r="C1747" i="7"/>
  <c r="A1748" i="7" s="1"/>
  <c r="B1747" i="7"/>
  <c r="D1747" i="7" s="1"/>
  <c r="B1750" i="1" l="1"/>
  <c r="A1749" i="1"/>
  <c r="A1748" i="4" s="1"/>
  <c r="AB1749" i="1"/>
  <c r="I499" i="9" s="1"/>
  <c r="M498" i="9"/>
  <c r="W498" i="9"/>
  <c r="Q498" i="9"/>
  <c r="K498" i="9" s="1"/>
  <c r="X498" i="9"/>
  <c r="C1748" i="7"/>
  <c r="A1749" i="7" s="1"/>
  <c r="B1748" i="7"/>
  <c r="D1748" i="7" s="1"/>
  <c r="C1749" i="7" l="1"/>
  <c r="A1750" i="7" s="1"/>
  <c r="B1749" i="7"/>
  <c r="D1749" i="7" s="1"/>
  <c r="Q499" i="9"/>
  <c r="K499" i="9" s="1"/>
  <c r="W499" i="9"/>
  <c r="X499" i="9"/>
  <c r="M499" i="9"/>
  <c r="A1750" i="1"/>
  <c r="A1749" i="4" s="1"/>
  <c r="B1751" i="1"/>
  <c r="AB1750" i="1"/>
  <c r="I500" i="9" s="1"/>
  <c r="AB1751" i="1" l="1"/>
  <c r="I501" i="9" s="1"/>
  <c r="B1752" i="1"/>
  <c r="A1751" i="1"/>
  <c r="A1750" i="4" s="1"/>
  <c r="M500" i="9"/>
  <c r="W500" i="9"/>
  <c r="X500" i="9"/>
  <c r="Q500" i="9"/>
  <c r="K500" i="9" s="1"/>
  <c r="B1750" i="7"/>
  <c r="D1750" i="7" s="1"/>
  <c r="C1750" i="7"/>
  <c r="A1751" i="7" s="1"/>
  <c r="C1751" i="7" l="1"/>
  <c r="A1752" i="7" s="1"/>
  <c r="B1751" i="7"/>
  <c r="D1751" i="7" s="1"/>
  <c r="AB1752" i="1"/>
  <c r="I502" i="9" s="1"/>
  <c r="B1753" i="1"/>
  <c r="A1752" i="1"/>
  <c r="A1751" i="4" s="1"/>
  <c r="Q501" i="9"/>
  <c r="K501" i="9" s="1"/>
  <c r="M501" i="9"/>
  <c r="X501" i="9"/>
  <c r="W501" i="9"/>
  <c r="A1753" i="1" l="1"/>
  <c r="A1752" i="4" s="1"/>
  <c r="AB1753" i="1"/>
  <c r="I503" i="9" s="1"/>
  <c r="B1754" i="1"/>
  <c r="Q502" i="9"/>
  <c r="K502" i="9" s="1"/>
  <c r="X502" i="9"/>
  <c r="W502" i="9"/>
  <c r="M502" i="9"/>
  <c r="B1752" i="7"/>
  <c r="D1752" i="7" s="1"/>
  <c r="C1752" i="7"/>
  <c r="A1753" i="7" s="1"/>
  <c r="C1753" i="7" l="1"/>
  <c r="A1754" i="7" s="1"/>
  <c r="B1753" i="7"/>
  <c r="D1753" i="7" s="1"/>
  <c r="B1755" i="1"/>
  <c r="AB1754" i="1"/>
  <c r="I504" i="9" s="1"/>
  <c r="A1754" i="1"/>
  <c r="A1753" i="4" s="1"/>
  <c r="X503" i="9"/>
  <c r="M503" i="9"/>
  <c r="W503" i="9"/>
  <c r="Q503" i="9"/>
  <c r="K503" i="9" s="1"/>
  <c r="M504" i="9" l="1"/>
  <c r="W504" i="9"/>
  <c r="Q504" i="9"/>
  <c r="K504" i="9" s="1"/>
  <c r="X504" i="9"/>
  <c r="B1756" i="1"/>
  <c r="AB1755" i="1"/>
  <c r="I505" i="9" s="1"/>
  <c r="A1755" i="1"/>
  <c r="A1754" i="4" s="1"/>
  <c r="B1754" i="7"/>
  <c r="D1754" i="7" s="1"/>
  <c r="C1754" i="7"/>
  <c r="A1755" i="7" s="1"/>
  <c r="C1755" i="7" l="1"/>
  <c r="A1756" i="7" s="1"/>
  <c r="B1755" i="7"/>
  <c r="D1755" i="7" s="1"/>
  <c r="B1757" i="1"/>
  <c r="A1756" i="1"/>
  <c r="A1755" i="4" s="1"/>
  <c r="AB1756" i="1"/>
  <c r="I506" i="9" s="1"/>
  <c r="W505" i="9"/>
  <c r="X505" i="9"/>
  <c r="M505" i="9"/>
  <c r="Q505" i="9"/>
  <c r="K505" i="9" s="1"/>
  <c r="Q506" i="9" l="1"/>
  <c r="K506" i="9" s="1"/>
  <c r="X506" i="9"/>
  <c r="M506" i="9"/>
  <c r="W506" i="9"/>
  <c r="A1757" i="1"/>
  <c r="A1756" i="4" s="1"/>
  <c r="B1758" i="1"/>
  <c r="AB1757" i="1"/>
  <c r="I507" i="9" s="1"/>
  <c r="C1756" i="7"/>
  <c r="A1757" i="7" s="1"/>
  <c r="B1756" i="7"/>
  <c r="D1756" i="7" s="1"/>
  <c r="AB1758" i="1" l="1"/>
  <c r="I508" i="9" s="1"/>
  <c r="A1758" i="1"/>
  <c r="A1757" i="4" s="1"/>
  <c r="B1759" i="1"/>
  <c r="C1757" i="7"/>
  <c r="A1758" i="7" s="1"/>
  <c r="B1757" i="7"/>
  <c r="D1757" i="7" s="1"/>
  <c r="W507" i="9"/>
  <c r="Q507" i="9"/>
  <c r="K507" i="9" s="1"/>
  <c r="X507" i="9"/>
  <c r="M507" i="9"/>
  <c r="B1758" i="7" l="1"/>
  <c r="D1758" i="7" s="1"/>
  <c r="C1758" i="7"/>
  <c r="A1759" i="7" s="1"/>
  <c r="B1760" i="1"/>
  <c r="A1759" i="1"/>
  <c r="A1758" i="4" s="1"/>
  <c r="AB1759" i="1"/>
  <c r="I509" i="9" s="1"/>
  <c r="W508" i="9"/>
  <c r="Q508" i="9"/>
  <c r="K508" i="9" s="1"/>
  <c r="M508" i="9"/>
  <c r="X508" i="9"/>
  <c r="M509" i="9" l="1"/>
  <c r="Q509" i="9"/>
  <c r="K509" i="9" s="1"/>
  <c r="X509" i="9"/>
  <c r="W509" i="9"/>
  <c r="AB1760" i="1"/>
  <c r="I510" i="9" s="1"/>
  <c r="A1760" i="1"/>
  <c r="A1759" i="4" s="1"/>
  <c r="B1761" i="1"/>
  <c r="C1759" i="7"/>
  <c r="A1760" i="7" s="1"/>
  <c r="B1759" i="7"/>
  <c r="D1759" i="7" s="1"/>
  <c r="Q510" i="9" l="1"/>
  <c r="K510" i="9" s="1"/>
  <c r="W510" i="9"/>
  <c r="M510" i="9"/>
  <c r="X510" i="9"/>
  <c r="B1760" i="7"/>
  <c r="D1760" i="7" s="1"/>
  <c r="C1760" i="7"/>
  <c r="A1761" i="7" s="1"/>
  <c r="A1761" i="1"/>
  <c r="A1760" i="4" s="1"/>
  <c r="B1762" i="1"/>
  <c r="AB1761" i="1"/>
  <c r="B1761" i="7" l="1"/>
  <c r="D1761" i="7" s="1"/>
  <c r="C1761" i="7"/>
  <c r="A1762" i="7" s="1"/>
  <c r="AB1762" i="1"/>
  <c r="I511" i="9" s="1"/>
  <c r="A1762" i="1"/>
  <c r="A1761" i="4" s="1"/>
  <c r="B1763" i="1"/>
  <c r="A1763" i="1" l="1"/>
  <c r="A1762" i="4" s="1"/>
  <c r="AB1763" i="1"/>
  <c r="B1764" i="1"/>
  <c r="X511" i="9"/>
  <c r="Q511" i="9"/>
  <c r="K511" i="9" s="1"/>
  <c r="M511" i="9"/>
  <c r="W511" i="9"/>
  <c r="C1762" i="7"/>
  <c r="A1763" i="7" s="1"/>
  <c r="B1762" i="7"/>
  <c r="D1762" i="7" s="1"/>
  <c r="B1763" i="7" l="1"/>
  <c r="D1763" i="7" s="1"/>
  <c r="C1763" i="7"/>
  <c r="A1764" i="7" s="1"/>
  <c r="A1764" i="1"/>
  <c r="A1763" i="4" s="1"/>
  <c r="B1765" i="1"/>
  <c r="AB1764" i="1"/>
  <c r="AB1765" i="1" l="1"/>
  <c r="B1766" i="1"/>
  <c r="A1765" i="1"/>
  <c r="A1764" i="4" s="1"/>
  <c r="B1764" i="7"/>
  <c r="D1764" i="7" s="1"/>
  <c r="C1764" i="7"/>
  <c r="A1765" i="7" s="1"/>
  <c r="C1765" i="7" l="1"/>
  <c r="A1766" i="7" s="1"/>
  <c r="B1765" i="7"/>
  <c r="D1765" i="7" s="1"/>
  <c r="AB1766" i="1"/>
  <c r="B1767" i="1"/>
  <c r="A1766" i="1"/>
  <c r="A1765" i="4" s="1"/>
  <c r="AB1767" i="1" l="1"/>
  <c r="I512" i="9" s="1"/>
  <c r="B1768" i="1"/>
  <c r="A1767" i="1"/>
  <c r="A1766" i="4" s="1"/>
  <c r="B1766" i="7"/>
  <c r="D1766" i="7" s="1"/>
  <c r="C1766" i="7"/>
  <c r="A1767" i="7" s="1"/>
  <c r="AB1768" i="1" l="1"/>
  <c r="I513" i="9" s="1"/>
  <c r="A1768" i="1"/>
  <c r="A1767" i="4" s="1"/>
  <c r="B1769" i="1"/>
  <c r="C1767" i="7"/>
  <c r="A1768" i="7" s="1"/>
  <c r="B1767" i="7"/>
  <c r="D1767" i="7" s="1"/>
  <c r="X512" i="9"/>
  <c r="M512" i="9"/>
  <c r="Q512" i="9"/>
  <c r="K512" i="9" s="1"/>
  <c r="W512" i="9"/>
  <c r="A1769" i="1" l="1"/>
  <c r="A1768" i="4" s="1"/>
  <c r="AB1769" i="1"/>
  <c r="I514" i="9" s="1"/>
  <c r="B1770" i="1"/>
  <c r="B1768" i="7"/>
  <c r="D1768" i="7" s="1"/>
  <c r="C1768" i="7"/>
  <c r="A1769" i="7" s="1"/>
  <c r="X513" i="9"/>
  <c r="Q513" i="9"/>
  <c r="K513" i="9" s="1"/>
  <c r="M513" i="9"/>
  <c r="W513" i="9"/>
  <c r="C1769" i="7" l="1"/>
  <c r="A1770" i="7" s="1"/>
  <c r="B1769" i="7"/>
  <c r="D1769" i="7" s="1"/>
  <c r="AB1770" i="1"/>
  <c r="B1771" i="1"/>
  <c r="A1770" i="1"/>
  <c r="A1769" i="4" s="1"/>
  <c r="Q514" i="9"/>
  <c r="K514" i="9" s="1"/>
  <c r="W514" i="9"/>
  <c r="X514" i="9"/>
  <c r="M514" i="9"/>
  <c r="A1771" i="1" l="1"/>
  <c r="A1770" i="4" s="1"/>
  <c r="B1772" i="1"/>
  <c r="AB1771" i="1"/>
  <c r="B1770" i="7"/>
  <c r="D1770" i="7" s="1"/>
  <c r="C1770" i="7"/>
  <c r="A1771" i="7" s="1"/>
  <c r="C1771" i="7" l="1"/>
  <c r="A1772" i="7" s="1"/>
  <c r="B1771" i="7"/>
  <c r="D1771" i="7" s="1"/>
  <c r="AB1772" i="1"/>
  <c r="B1773" i="1"/>
  <c r="A1772" i="1"/>
  <c r="A1771" i="4" s="1"/>
  <c r="AB1773" i="1" l="1"/>
  <c r="B1774" i="1"/>
  <c r="A1773" i="1"/>
  <c r="A1772" i="4" s="1"/>
  <c r="C1772" i="7"/>
  <c r="A1773" i="7" s="1"/>
  <c r="B1772" i="7"/>
  <c r="D1772" i="7" s="1"/>
  <c r="C1773" i="7" l="1"/>
  <c r="A1774" i="7" s="1"/>
  <c r="B1773" i="7"/>
  <c r="D1773" i="7" s="1"/>
  <c r="AB1774" i="1"/>
  <c r="B1775" i="1"/>
  <c r="A1774" i="1"/>
  <c r="A1773" i="4" s="1"/>
  <c r="AB1775" i="1" l="1"/>
  <c r="A1775" i="1"/>
  <c r="A1774" i="4" s="1"/>
  <c r="B1776" i="1"/>
  <c r="B1774" i="7"/>
  <c r="D1774" i="7" s="1"/>
  <c r="C1774" i="7"/>
  <c r="A1775" i="7" s="1"/>
  <c r="B1775" i="7" l="1"/>
  <c r="D1775" i="7" s="1"/>
  <c r="C1775" i="7"/>
  <c r="A1776" i="7" s="1"/>
  <c r="AB1776" i="1"/>
  <c r="A1776" i="1"/>
  <c r="A1775" i="4" s="1"/>
  <c r="B1777" i="1"/>
  <c r="AB1777" i="1" l="1"/>
  <c r="A1777" i="1"/>
  <c r="A1776" i="4" s="1"/>
  <c r="B1778" i="1"/>
  <c r="C1776" i="7"/>
  <c r="A1777" i="7" s="1"/>
  <c r="B1776" i="7"/>
  <c r="D1776" i="7" s="1"/>
  <c r="C1777" i="7" l="1"/>
  <c r="A1778" i="7" s="1"/>
  <c r="B1777" i="7"/>
  <c r="D1777" i="7" s="1"/>
  <c r="AB1778" i="1"/>
  <c r="I515" i="9" s="1"/>
  <c r="B1779" i="1"/>
  <c r="A1778" i="1"/>
  <c r="A1777" i="4" s="1"/>
  <c r="A1779" i="1" l="1"/>
  <c r="AB1779" i="1"/>
  <c r="B1780" i="1"/>
  <c r="W515" i="9"/>
  <c r="M515" i="9"/>
  <c r="X515" i="9"/>
  <c r="Q515" i="9"/>
  <c r="K515" i="9" s="1"/>
  <c r="C1778" i="7"/>
  <c r="A1779" i="7" s="1"/>
  <c r="B1778" i="7"/>
  <c r="D1778" i="7" s="1"/>
  <c r="C1779" i="7" l="1"/>
  <c r="A1780" i="7" s="1"/>
  <c r="B1779" i="7"/>
  <c r="D1779" i="7" s="1"/>
  <c r="B1781" i="1"/>
  <c r="A1780" i="1"/>
  <c r="E1780" i="1"/>
  <c r="F1780" i="1" s="1"/>
  <c r="S1780" i="1" s="1"/>
  <c r="AB1780" i="1"/>
  <c r="P1780" i="1"/>
  <c r="A1778" i="4"/>
  <c r="A1779" i="4"/>
  <c r="AC1780" i="1" l="1"/>
  <c r="T1780" i="1"/>
  <c r="AB1781" i="1"/>
  <c r="I516" i="9" s="1"/>
  <c r="B1782" i="1"/>
  <c r="A1781" i="1"/>
  <c r="A1780" i="4" s="1"/>
  <c r="B1780" i="7"/>
  <c r="D1780" i="7" s="1"/>
  <c r="C1780" i="7"/>
  <c r="A1781" i="7" s="1"/>
  <c r="C1781" i="7" l="1"/>
  <c r="A1782" i="7" s="1"/>
  <c r="B1781" i="7"/>
  <c r="D1781" i="7" s="1"/>
  <c r="A1782" i="1"/>
  <c r="A1781" i="4" s="1"/>
  <c r="AB1782" i="1"/>
  <c r="I517" i="9" s="1"/>
  <c r="B1783" i="1"/>
  <c r="X516" i="9"/>
  <c r="W516" i="9"/>
  <c r="Q516" i="9"/>
  <c r="K516" i="9" s="1"/>
  <c r="M516" i="9"/>
  <c r="AB1783" i="1" l="1"/>
  <c r="I518" i="9" s="1"/>
  <c r="A1783" i="1"/>
  <c r="A1782" i="4" s="1"/>
  <c r="B1784" i="1"/>
  <c r="Q517" i="9"/>
  <c r="K517" i="9" s="1"/>
  <c r="W517" i="9"/>
  <c r="X517" i="9"/>
  <c r="M517" i="9"/>
  <c r="C1782" i="7"/>
  <c r="A1783" i="7" s="1"/>
  <c r="B1782" i="7"/>
  <c r="D1782" i="7" s="1"/>
  <c r="C1783" i="7" l="1"/>
  <c r="A1784" i="7" s="1"/>
  <c r="B1783" i="7"/>
  <c r="D1783" i="7" s="1"/>
  <c r="AB1784" i="1"/>
  <c r="I519" i="9" s="1"/>
  <c r="A1784" i="1"/>
  <c r="B1785" i="1"/>
  <c r="X518" i="9"/>
  <c r="W518" i="9"/>
  <c r="Q518" i="9"/>
  <c r="K518" i="9" s="1"/>
  <c r="M518" i="9"/>
  <c r="A1785" i="1" l="1"/>
  <c r="A1785" i="4" s="1"/>
  <c r="B1786" i="1"/>
  <c r="AB1785" i="1"/>
  <c r="A1783" i="4"/>
  <c r="A1784" i="4"/>
  <c r="Q519" i="9"/>
  <c r="K519" i="9" s="1"/>
  <c r="X519" i="9"/>
  <c r="M519" i="9"/>
  <c r="W519" i="9"/>
  <c r="C1784" i="7"/>
  <c r="A1785" i="7" s="1"/>
  <c r="B1784" i="7"/>
  <c r="D1784" i="7" s="1"/>
  <c r="C1785" i="7" l="1"/>
  <c r="A1786" i="7" s="1"/>
  <c r="B1785" i="7"/>
  <c r="D1785" i="7" s="1"/>
  <c r="A1786" i="1"/>
  <c r="A1786" i="4" s="1"/>
  <c r="AB1786" i="1"/>
  <c r="I520" i="9" s="1"/>
  <c r="B1787" i="1"/>
  <c r="AB1787" i="1" l="1"/>
  <c r="I521" i="9" s="1"/>
  <c r="A1787" i="1"/>
  <c r="A1787" i="4" s="1"/>
  <c r="B1788" i="1"/>
  <c r="M520" i="9"/>
  <c r="Q520" i="9"/>
  <c r="K520" i="9" s="1"/>
  <c r="W520" i="9"/>
  <c r="X520" i="9"/>
  <c r="C1786" i="7"/>
  <c r="A1787" i="7" s="1"/>
  <c r="B1786" i="7"/>
  <c r="D1786" i="7" s="1"/>
  <c r="C1787" i="7" l="1"/>
  <c r="A1788" i="7" s="1"/>
  <c r="B1787" i="7"/>
  <c r="D1787" i="7" s="1"/>
  <c r="AB1788" i="1"/>
  <c r="B1789" i="1"/>
  <c r="A1788" i="1"/>
  <c r="A1788" i="4" s="1"/>
  <c r="X521" i="9"/>
  <c r="Q521" i="9"/>
  <c r="K521" i="9" s="1"/>
  <c r="M521" i="9"/>
  <c r="W521" i="9"/>
  <c r="AB1789" i="1" l="1"/>
  <c r="B1790" i="1"/>
  <c r="A1789" i="1"/>
  <c r="A1789" i="4" s="1"/>
  <c r="C1788" i="7"/>
  <c r="A1789" i="7" s="1"/>
  <c r="B1788" i="7"/>
  <c r="D1788" i="7" s="1"/>
  <c r="C1789" i="7" l="1"/>
  <c r="A1790" i="7" s="1"/>
  <c r="B1789" i="7"/>
  <c r="D1789" i="7" s="1"/>
  <c r="A1790" i="1"/>
  <c r="A1790" i="4" s="1"/>
  <c r="B1791" i="1"/>
  <c r="AB1790" i="1"/>
  <c r="A1791" i="1" l="1"/>
  <c r="A1791" i="4" s="1"/>
  <c r="AB1791" i="1"/>
  <c r="I522" i="9" s="1"/>
  <c r="B1792" i="1"/>
  <c r="C1790" i="7"/>
  <c r="A1791" i="7" s="1"/>
  <c r="B1790" i="7"/>
  <c r="D1790" i="7" s="1"/>
  <c r="C1791" i="7" l="1"/>
  <c r="A1792" i="7" s="1"/>
  <c r="B1791" i="7"/>
  <c r="D1791" i="7" s="1"/>
  <c r="AB1792" i="1"/>
  <c r="I523" i="9" s="1"/>
  <c r="A1792" i="1"/>
  <c r="A1792" i="4" s="1"/>
  <c r="B1793" i="1"/>
  <c r="W522" i="9"/>
  <c r="M522" i="9"/>
  <c r="Q522" i="9"/>
  <c r="K522" i="9" s="1"/>
  <c r="X522" i="9"/>
  <c r="A1793" i="1" l="1"/>
  <c r="A1793" i="4" s="1"/>
  <c r="AB1793" i="1"/>
  <c r="I524" i="9" s="1"/>
  <c r="B1794" i="1"/>
  <c r="X523" i="9"/>
  <c r="M523" i="9"/>
  <c r="Q523" i="9"/>
  <c r="K523" i="9" s="1"/>
  <c r="W523" i="9"/>
  <c r="B1792" i="7"/>
  <c r="D1792" i="7" s="1"/>
  <c r="C1792" i="7"/>
  <c r="A1793" i="7" s="1"/>
  <c r="C1793" i="7" l="1"/>
  <c r="A1794" i="7" s="1"/>
  <c r="B1793" i="7"/>
  <c r="D1793" i="7" s="1"/>
  <c r="B1795" i="1"/>
  <c r="A1794" i="1"/>
  <c r="A1794" i="4" s="1"/>
  <c r="AB1794" i="1"/>
  <c r="I525" i="9" s="1"/>
  <c r="W524" i="9"/>
  <c r="M524" i="9"/>
  <c r="Q524" i="9"/>
  <c r="K524" i="9" s="1"/>
  <c r="X524" i="9"/>
  <c r="AB1795" i="1" l="1"/>
  <c r="I526" i="9" s="1"/>
  <c r="B1796" i="1"/>
  <c r="A1795" i="1"/>
  <c r="A1795" i="4" s="1"/>
  <c r="W525" i="9"/>
  <c r="M525" i="9"/>
  <c r="Q525" i="9"/>
  <c r="K525" i="9" s="1"/>
  <c r="X525" i="9"/>
  <c r="C1794" i="7"/>
  <c r="A1795" i="7" s="1"/>
  <c r="B1794" i="7"/>
  <c r="D1794" i="7" s="1"/>
  <c r="C1795" i="7" l="1"/>
  <c r="A1796" i="7" s="1"/>
  <c r="B1795" i="7"/>
  <c r="D1795" i="7" s="1"/>
  <c r="A1796" i="1"/>
  <c r="A1796" i="4" s="1"/>
  <c r="AB1796" i="1"/>
  <c r="B1797" i="1"/>
  <c r="X526" i="9"/>
  <c r="W526" i="9"/>
  <c r="M526" i="9"/>
  <c r="Q526" i="9"/>
  <c r="K526" i="9" s="1"/>
  <c r="AB1797" i="1" l="1"/>
  <c r="I527" i="9" s="1"/>
  <c r="B1798" i="1"/>
  <c r="A1797" i="1"/>
  <c r="A1797" i="4" s="1"/>
  <c r="C1796" i="7"/>
  <c r="A1797" i="7" s="1"/>
  <c r="B1796" i="7"/>
  <c r="D1796" i="7" s="1"/>
  <c r="A1798" i="1" l="1"/>
  <c r="A1798" i="4" s="1"/>
  <c r="B1799" i="1"/>
  <c r="AB1798" i="1"/>
  <c r="C1797" i="7"/>
  <c r="A1798" i="7" s="1"/>
  <c r="B1797" i="7"/>
  <c r="D1797" i="7" s="1"/>
  <c r="W527" i="9"/>
  <c r="M527" i="9"/>
  <c r="Q527" i="9"/>
  <c r="K527" i="9" s="1"/>
  <c r="X527" i="9"/>
  <c r="C1798" i="7" l="1"/>
  <c r="A1799" i="7" s="1"/>
  <c r="B1798" i="7"/>
  <c r="D1798" i="7" s="1"/>
  <c r="AB1799" i="1"/>
  <c r="A1799" i="1"/>
  <c r="A1799" i="4" s="1"/>
  <c r="B1800" i="1"/>
  <c r="AB1800" i="1" l="1"/>
  <c r="A1800" i="1"/>
  <c r="A1800" i="4" s="1"/>
  <c r="B1801" i="1"/>
  <c r="C1799" i="7"/>
  <c r="A1800" i="7" s="1"/>
  <c r="B1799" i="7"/>
  <c r="D1799" i="7" s="1"/>
  <c r="C1800" i="7" l="1"/>
  <c r="A1801" i="7" s="1"/>
  <c r="B1800" i="7"/>
  <c r="D1800" i="7" s="1"/>
  <c r="B1802" i="1"/>
  <c r="AB1801" i="1"/>
  <c r="A1801" i="1"/>
  <c r="A1801" i="4" s="1"/>
  <c r="AB1802" i="1" l="1"/>
  <c r="B1803" i="1"/>
  <c r="A1802" i="1"/>
  <c r="A1802" i="4" s="1"/>
  <c r="C1801" i="7"/>
  <c r="A1802" i="7" s="1"/>
  <c r="B1801" i="7"/>
  <c r="D1801" i="7" s="1"/>
  <c r="C1802" i="7" l="1"/>
  <c r="A1803" i="7" s="1"/>
  <c r="B1802" i="7"/>
  <c r="D1802" i="7" s="1"/>
  <c r="AB1803" i="1"/>
  <c r="I528" i="9" s="1"/>
  <c r="A1803" i="1"/>
  <c r="A1803" i="4" s="1"/>
  <c r="B1804" i="1"/>
  <c r="AB1804" i="1" l="1"/>
  <c r="I529" i="9" s="1"/>
  <c r="A1804" i="1"/>
  <c r="A1804" i="4" s="1"/>
  <c r="B1805" i="1"/>
  <c r="Q528" i="9"/>
  <c r="K528" i="9" s="1"/>
  <c r="M528" i="9"/>
  <c r="X528" i="9"/>
  <c r="W528" i="9"/>
  <c r="C1803" i="7"/>
  <c r="A1804" i="7" s="1"/>
  <c r="B1803" i="7"/>
  <c r="D1803" i="7" s="1"/>
  <c r="C1804" i="7" l="1"/>
  <c r="A1805" i="7" s="1"/>
  <c r="B1804" i="7"/>
  <c r="D1804" i="7" s="1"/>
  <c r="A1805" i="1"/>
  <c r="A1805" i="4" s="1"/>
  <c r="B1806" i="1"/>
  <c r="AB1805" i="1"/>
  <c r="I530" i="9" s="1"/>
  <c r="Q529" i="9"/>
  <c r="K529" i="9" s="1"/>
  <c r="W529" i="9"/>
  <c r="M529" i="9"/>
  <c r="X529" i="9"/>
  <c r="W530" i="9" l="1"/>
  <c r="Q530" i="9"/>
  <c r="K530" i="9" s="1"/>
  <c r="M530" i="9"/>
  <c r="X530" i="9"/>
  <c r="B1807" i="1"/>
  <c r="AB1806" i="1"/>
  <c r="I531" i="9" s="1"/>
  <c r="A1806" i="1"/>
  <c r="A1806" i="4" s="1"/>
  <c r="C1805" i="7"/>
  <c r="A1806" i="7" s="1"/>
  <c r="B1805" i="7"/>
  <c r="D1805" i="7" s="1"/>
  <c r="Q531" i="9" l="1"/>
  <c r="K531" i="9" s="1"/>
  <c r="X531" i="9"/>
  <c r="W531" i="9"/>
  <c r="M531" i="9"/>
  <c r="AB1807" i="1"/>
  <c r="B1808" i="1"/>
  <c r="A1807" i="1"/>
  <c r="A1807" i="4" s="1"/>
  <c r="B1806" i="7"/>
  <c r="D1806" i="7" s="1"/>
  <c r="C1806" i="7"/>
  <c r="A1807" i="7" s="1"/>
  <c r="C1807" i="7" l="1"/>
  <c r="A1808" i="7" s="1"/>
  <c r="B1807" i="7"/>
  <c r="D1807" i="7" s="1"/>
  <c r="A1808" i="1"/>
  <c r="A1808" i="4" s="1"/>
  <c r="AB1808" i="1"/>
  <c r="I532" i="9" s="1"/>
  <c r="B1809" i="1"/>
  <c r="W532" i="9" l="1"/>
  <c r="Q532" i="9"/>
  <c r="K532" i="9" s="1"/>
  <c r="M532" i="9"/>
  <c r="X532" i="9"/>
  <c r="N532" i="9"/>
  <c r="AB1809" i="1"/>
  <c r="A1809" i="1"/>
  <c r="A1809" i="4" s="1"/>
  <c r="B1810" i="1"/>
  <c r="B1808" i="7"/>
  <c r="D1808" i="7" s="1"/>
  <c r="C1808" i="7"/>
  <c r="A1809" i="7" s="1"/>
  <c r="B1809" i="7" l="1"/>
  <c r="D1809" i="7" s="1"/>
  <c r="C1809" i="7"/>
  <c r="A1810" i="7" s="1"/>
  <c r="B1811" i="1"/>
  <c r="AB1810" i="1"/>
  <c r="A1810" i="1"/>
  <c r="A1810" i="4" s="1"/>
  <c r="AB1811" i="1" l="1"/>
  <c r="A1811" i="1"/>
  <c r="A1811" i="4" s="1"/>
  <c r="B1812" i="1"/>
  <c r="C1810" i="7"/>
  <c r="A1811" i="7" s="1"/>
  <c r="B1810" i="7"/>
  <c r="D1810" i="7" s="1"/>
  <c r="C1811" i="7" l="1"/>
  <c r="A1812" i="7" s="1"/>
  <c r="B1811" i="7"/>
  <c r="D1811" i="7" s="1"/>
  <c r="A1812" i="1"/>
  <c r="A1812" i="4" s="1"/>
  <c r="B1813" i="1"/>
  <c r="AB1812" i="1"/>
  <c r="AB1813" i="1" l="1"/>
  <c r="A1813" i="1"/>
  <c r="A1813" i="4" s="1"/>
  <c r="B1814" i="1"/>
  <c r="C1812" i="7"/>
  <c r="A1813" i="7" s="1"/>
  <c r="B1812" i="7"/>
  <c r="D1812" i="7" s="1"/>
  <c r="C1813" i="7" l="1"/>
  <c r="A1814" i="7" s="1"/>
  <c r="B1813" i="7"/>
  <c r="D1813" i="7" s="1"/>
  <c r="AB1814" i="1"/>
  <c r="A1814" i="1"/>
  <c r="A1814" i="4" s="1"/>
  <c r="B1815" i="1"/>
  <c r="AB1815" i="1" l="1"/>
  <c r="I533" i="9" s="1"/>
  <c r="B1816" i="1"/>
  <c r="A1815" i="1"/>
  <c r="A1815" i="4" s="1"/>
  <c r="B1814" i="7"/>
  <c r="D1814" i="7" s="1"/>
  <c r="C1814" i="7"/>
  <c r="A1815" i="7" s="1"/>
  <c r="C1815" i="7" l="1"/>
  <c r="A1816" i="7" s="1"/>
  <c r="B1815" i="7"/>
  <c r="D1815" i="7" s="1"/>
  <c r="AB1816" i="1"/>
  <c r="B1817" i="1"/>
  <c r="A1816" i="1"/>
  <c r="A1816" i="4" s="1"/>
  <c r="M533" i="9"/>
  <c r="X533" i="9"/>
  <c r="W533" i="9"/>
  <c r="Q533" i="9"/>
  <c r="K533" i="9" s="1"/>
  <c r="AB1817" i="1" l="1"/>
  <c r="B1818" i="1"/>
  <c r="A1817" i="1"/>
  <c r="A1817" i="4" s="1"/>
  <c r="C1816" i="7"/>
  <c r="A1817" i="7" s="1"/>
  <c r="B1816" i="7"/>
  <c r="D1816" i="7" s="1"/>
  <c r="C1817" i="7" l="1"/>
  <c r="A1818" i="7" s="1"/>
  <c r="B1817" i="7"/>
  <c r="D1817" i="7" s="1"/>
  <c r="AB1818" i="1"/>
  <c r="A1818" i="1"/>
  <c r="A1818" i="4" s="1"/>
  <c r="B1819" i="1"/>
  <c r="A1819" i="1" l="1"/>
  <c r="A1819" i="4" s="1"/>
  <c r="B1820" i="1"/>
  <c r="AB1819" i="1"/>
  <c r="C1818" i="7"/>
  <c r="A1819" i="7" s="1"/>
  <c r="B1818" i="7"/>
  <c r="D1818" i="7" s="1"/>
  <c r="B1819" i="7" l="1"/>
  <c r="D1819" i="7" s="1"/>
  <c r="C1819" i="7"/>
  <c r="A1820" i="7" s="1"/>
  <c r="AB1820" i="1"/>
  <c r="B1821" i="1"/>
  <c r="A1820" i="1"/>
  <c r="A1820" i="4" s="1"/>
  <c r="B1822" i="1" l="1"/>
  <c r="A1821" i="1"/>
  <c r="A1821" i="4" s="1"/>
  <c r="AB1821" i="1"/>
  <c r="C1820" i="7"/>
  <c r="A1821" i="7" s="1"/>
  <c r="B1820" i="7"/>
  <c r="D1820" i="7" s="1"/>
  <c r="C1821" i="7" l="1"/>
  <c r="A1822" i="7" s="1"/>
  <c r="B1821" i="7"/>
  <c r="D1821" i="7" s="1"/>
  <c r="AB1822" i="1"/>
  <c r="B1823" i="1"/>
  <c r="A1822" i="1"/>
  <c r="A1822" i="4" s="1"/>
  <c r="AB1823" i="1" l="1"/>
  <c r="B1824" i="1"/>
  <c r="A1823" i="1"/>
  <c r="A1823" i="4" s="1"/>
  <c r="C1822" i="7"/>
  <c r="A1823" i="7" s="1"/>
  <c r="B1822" i="7"/>
  <c r="D1822" i="7" s="1"/>
  <c r="C1823" i="7" l="1"/>
  <c r="A1824" i="7" s="1"/>
  <c r="B1823" i="7"/>
  <c r="D1823" i="7" s="1"/>
  <c r="AB1824" i="1"/>
  <c r="B1825" i="1"/>
  <c r="A1824" i="1"/>
  <c r="A1824" i="4" s="1"/>
  <c r="A1825" i="1" l="1"/>
  <c r="A1825" i="4" s="1"/>
  <c r="B1826" i="1"/>
  <c r="AB1825" i="1"/>
  <c r="C1824" i="7"/>
  <c r="A1825" i="7" s="1"/>
  <c r="B1824" i="7"/>
  <c r="D1824" i="7" s="1"/>
  <c r="C1825" i="7" l="1"/>
  <c r="A1826" i="7" s="1"/>
  <c r="B1825" i="7"/>
  <c r="D1825" i="7" s="1"/>
  <c r="AB1826" i="1"/>
  <c r="A1826" i="1"/>
  <c r="A1826" i="4" s="1"/>
  <c r="B1827" i="1"/>
  <c r="AB1827" i="1" l="1"/>
  <c r="A1827" i="1"/>
  <c r="A1827" i="4" s="1"/>
  <c r="B1828" i="1"/>
  <c r="C1826" i="7"/>
  <c r="A1827" i="7" s="1"/>
  <c r="B1826" i="7"/>
  <c r="D1826" i="7" s="1"/>
  <c r="C1827" i="7" l="1"/>
  <c r="A1828" i="7" s="1"/>
  <c r="B1827" i="7"/>
  <c r="D1827" i="7" s="1"/>
  <c r="B1829" i="1"/>
  <c r="AB1828" i="1"/>
  <c r="A1828" i="1"/>
  <c r="A1828" i="4" s="1"/>
  <c r="AB1829" i="1" l="1"/>
  <c r="B1830" i="1"/>
  <c r="A1829" i="1"/>
  <c r="A1829" i="4" s="1"/>
  <c r="B1828" i="7"/>
  <c r="D1828" i="7" s="1"/>
  <c r="C1828" i="7"/>
  <c r="A1829" i="7" s="1"/>
  <c r="C1829" i="7" l="1"/>
  <c r="A1830" i="7" s="1"/>
  <c r="B1829" i="7"/>
  <c r="D1829" i="7" s="1"/>
  <c r="AB1830" i="1"/>
  <c r="B1831" i="1"/>
  <c r="A1830" i="1"/>
  <c r="A1830" i="4" s="1"/>
  <c r="AB1831" i="1" l="1"/>
  <c r="A1831" i="1"/>
  <c r="A1831" i="4" s="1"/>
  <c r="B1832" i="1"/>
  <c r="B1830" i="7"/>
  <c r="D1830" i="7" s="1"/>
  <c r="C1830" i="7"/>
  <c r="A1831" i="7" s="1"/>
  <c r="B1831" i="7" l="1"/>
  <c r="D1831" i="7" s="1"/>
  <c r="C1831" i="7"/>
  <c r="A1832" i="7" s="1"/>
  <c r="AB1832" i="1"/>
  <c r="A1832" i="1"/>
  <c r="A1832" i="4" s="1"/>
  <c r="B1833" i="1"/>
  <c r="AB1833" i="1" l="1"/>
  <c r="B1834" i="1"/>
  <c r="A1833" i="1"/>
  <c r="A1833" i="4" s="1"/>
  <c r="C1832" i="7"/>
  <c r="A1833" i="7" s="1"/>
  <c r="B1832" i="7"/>
  <c r="D1832" i="7" s="1"/>
  <c r="C1833" i="7" l="1"/>
  <c r="A1834" i="7" s="1"/>
  <c r="B1833" i="7"/>
  <c r="D1833" i="7" s="1"/>
  <c r="AB1834" i="1"/>
  <c r="I534" i="9" s="1"/>
  <c r="B1835" i="1"/>
  <c r="A1834" i="1"/>
  <c r="A1834" i="4" s="1"/>
  <c r="B1836" i="1" l="1"/>
  <c r="A1835" i="1"/>
  <c r="A1835" i="4" s="1"/>
  <c r="AB1835" i="1"/>
  <c r="Q534" i="9"/>
  <c r="K534" i="9" s="1"/>
  <c r="M534" i="9"/>
  <c r="X534" i="9"/>
  <c r="W534" i="9"/>
  <c r="C1834" i="7"/>
  <c r="A1835" i="7" s="1"/>
  <c r="B1834" i="7"/>
  <c r="D1834" i="7" s="1"/>
  <c r="C1835" i="7" l="1"/>
  <c r="A1836" i="7" s="1"/>
  <c r="B1835" i="7"/>
  <c r="D1835" i="7" s="1"/>
  <c r="B1837" i="1"/>
  <c r="AB1836" i="1"/>
  <c r="A1836" i="1"/>
  <c r="A1836" i="4" s="1"/>
  <c r="B1838" i="1" l="1"/>
  <c r="AB1837" i="1"/>
  <c r="A1837" i="1"/>
  <c r="A1837" i="4" s="1"/>
  <c r="B1836" i="7"/>
  <c r="D1836" i="7" s="1"/>
  <c r="C1836" i="7"/>
  <c r="A1837" i="7" s="1"/>
  <c r="B1837" i="7" l="1"/>
  <c r="D1837" i="7" s="1"/>
  <c r="C1837" i="7"/>
  <c r="A1838" i="7" s="1"/>
  <c r="A1838" i="1"/>
  <c r="A1838" i="4" s="1"/>
  <c r="AB1838" i="1"/>
  <c r="B1839" i="1"/>
  <c r="B1838" i="7" l="1"/>
  <c r="D1838" i="7" s="1"/>
  <c r="C1838" i="7"/>
  <c r="A1839" i="7" s="1"/>
  <c r="AB1839" i="1"/>
  <c r="B1840" i="1"/>
  <c r="A1839" i="1"/>
  <c r="A1839" i="4" s="1"/>
  <c r="AB1840" i="1" l="1"/>
  <c r="A1840" i="1"/>
  <c r="A1840" i="4" s="1"/>
  <c r="B1841" i="1"/>
  <c r="B1839" i="7"/>
  <c r="D1839" i="7" s="1"/>
  <c r="C1839" i="7"/>
  <c r="A1840" i="7" s="1"/>
  <c r="B1840" i="7" l="1"/>
  <c r="D1840" i="7" s="1"/>
  <c r="C1840" i="7"/>
  <c r="A1841" i="7" s="1"/>
  <c r="AB1841" i="1"/>
  <c r="B1842" i="1"/>
  <c r="A1841" i="1"/>
  <c r="A1841" i="4" s="1"/>
  <c r="A1842" i="1" l="1"/>
  <c r="A1842" i="4" s="1"/>
  <c r="AB1842" i="1"/>
  <c r="B1843" i="1"/>
  <c r="B1841" i="7"/>
  <c r="D1841" i="7" s="1"/>
  <c r="C1841" i="7"/>
  <c r="A1842" i="7" s="1"/>
  <c r="C1842" i="7" l="1"/>
  <c r="A1843" i="7" s="1"/>
  <c r="B1842" i="7"/>
  <c r="D1842" i="7" s="1"/>
  <c r="AB1843" i="1"/>
  <c r="A1843" i="1"/>
  <c r="A1843" i="4" s="1"/>
  <c r="B1844" i="1"/>
  <c r="B1845" i="1" l="1"/>
  <c r="AB1844" i="1"/>
  <c r="A1844" i="1"/>
  <c r="A1844" i="4" s="1"/>
  <c r="C1843" i="7"/>
  <c r="A1844" i="7" s="1"/>
  <c r="B1843" i="7"/>
  <c r="D1843" i="7" s="1"/>
  <c r="B1844" i="7" l="1"/>
  <c r="D1844" i="7" s="1"/>
  <c r="C1844" i="7"/>
  <c r="A1845" i="7" s="1"/>
  <c r="AB1845" i="1"/>
  <c r="B1846" i="1"/>
  <c r="A1845" i="1"/>
  <c r="A1845" i="4" s="1"/>
  <c r="B1847" i="1" l="1"/>
  <c r="A1846" i="1"/>
  <c r="A1846" i="4" s="1"/>
  <c r="AB1846" i="1"/>
  <c r="B1845" i="7"/>
  <c r="D1845" i="7" s="1"/>
  <c r="C1845" i="7"/>
  <c r="A1846" i="7" s="1"/>
  <c r="C1846" i="7" l="1"/>
  <c r="A1847" i="7" s="1"/>
  <c r="B1846" i="7"/>
  <c r="D1846" i="7" s="1"/>
  <c r="AB1847" i="1"/>
  <c r="A1847" i="1"/>
  <c r="A1847" i="4" s="1"/>
  <c r="B1848" i="1"/>
  <c r="AB1848" i="1" l="1"/>
  <c r="A1848" i="1"/>
  <c r="A1848" i="4" s="1"/>
  <c r="B1849" i="1"/>
  <c r="C1847" i="7"/>
  <c r="A1848" i="7" s="1"/>
  <c r="B1847" i="7"/>
  <c r="D1847" i="7" s="1"/>
  <c r="B1848" i="7" l="1"/>
  <c r="D1848" i="7" s="1"/>
  <c r="C1848" i="7"/>
  <c r="A1849" i="7" s="1"/>
  <c r="B1850" i="1"/>
  <c r="AB1849" i="1"/>
  <c r="A1849" i="1"/>
  <c r="A1849" i="4" s="1"/>
  <c r="AB1850" i="1" l="1"/>
  <c r="A1850" i="1"/>
  <c r="A1850" i="4" s="1"/>
  <c r="B1851" i="1"/>
  <c r="B1849" i="7"/>
  <c r="D1849" i="7" s="1"/>
  <c r="C1849" i="7"/>
  <c r="A1850" i="7" s="1"/>
  <c r="C1850" i="7" l="1"/>
  <c r="A1851" i="7" s="1"/>
  <c r="B1850" i="7"/>
  <c r="D1850" i="7" s="1"/>
  <c r="AB1851" i="1"/>
  <c r="B1852" i="1"/>
  <c r="A1851" i="1"/>
  <c r="A1851" i="4" s="1"/>
  <c r="B1853" i="1" l="1"/>
  <c r="AB1852" i="1"/>
  <c r="A1852" i="1"/>
  <c r="A1852" i="4" s="1"/>
  <c r="C1851" i="7"/>
  <c r="A1852" i="7" s="1"/>
  <c r="B1851" i="7"/>
  <c r="D1851" i="7" s="1"/>
  <c r="C1852" i="7" l="1"/>
  <c r="A1853" i="7" s="1"/>
  <c r="B1852" i="7"/>
  <c r="D1852" i="7" s="1"/>
  <c r="A1853" i="1"/>
  <c r="A1853" i="4" s="1"/>
  <c r="AB1853" i="1"/>
  <c r="B1854" i="1"/>
  <c r="AB1854" i="1" l="1"/>
  <c r="B1855" i="1"/>
  <c r="A1854" i="1"/>
  <c r="A1854" i="4" s="1"/>
  <c r="C1853" i="7"/>
  <c r="A1854" i="7" s="1"/>
  <c r="B1853" i="7"/>
  <c r="D1853" i="7" s="1"/>
  <c r="C1854" i="7" l="1"/>
  <c r="A1855" i="7" s="1"/>
  <c r="B1854" i="7"/>
  <c r="D1854" i="7" s="1"/>
  <c r="AB1855" i="1"/>
  <c r="B1856" i="1"/>
  <c r="A1855" i="1"/>
  <c r="A1855" i="4" s="1"/>
  <c r="AB1856" i="1" l="1"/>
  <c r="A1856" i="1"/>
  <c r="A1856" i="4" s="1"/>
  <c r="B1857" i="1"/>
  <c r="B1855" i="7"/>
  <c r="D1855" i="7" s="1"/>
  <c r="C1855" i="7"/>
  <c r="A1856" i="7" s="1"/>
  <c r="B1856" i="7" l="1"/>
  <c r="D1856" i="7" s="1"/>
  <c r="C1856" i="7"/>
  <c r="A1857" i="7" s="1"/>
  <c r="AB1857" i="1"/>
  <c r="I535" i="9" s="1"/>
  <c r="A1857" i="1"/>
  <c r="A1857" i="4" s="1"/>
  <c r="B1858" i="1"/>
  <c r="AB1858" i="1" l="1"/>
  <c r="I536" i="9" s="1"/>
  <c r="B1859" i="1"/>
  <c r="A1858" i="1"/>
  <c r="A1858" i="4" s="1"/>
  <c r="X535" i="9"/>
  <c r="Q535" i="9"/>
  <c r="K535" i="9" s="1"/>
  <c r="W535" i="9"/>
  <c r="M535" i="9"/>
  <c r="C1857" i="7"/>
  <c r="A1858" i="7" s="1"/>
  <c r="B1857" i="7"/>
  <c r="D1857" i="7" s="1"/>
  <c r="B1858" i="7" l="1"/>
  <c r="D1858" i="7" s="1"/>
  <c r="C1858" i="7"/>
  <c r="A1859" i="7" s="1"/>
  <c r="B1860" i="1"/>
  <c r="AB1859" i="1"/>
  <c r="I537" i="9" s="1"/>
  <c r="A1859" i="1"/>
  <c r="A1859" i="4" s="1"/>
  <c r="W536" i="9"/>
  <c r="M536" i="9"/>
  <c r="X536" i="9"/>
  <c r="Q536" i="9"/>
  <c r="K536" i="9" s="1"/>
  <c r="M537" i="9" l="1"/>
  <c r="Q537" i="9"/>
  <c r="K537" i="9" s="1"/>
  <c r="X537" i="9"/>
  <c r="W537" i="9"/>
  <c r="A1860" i="1"/>
  <c r="A1860" i="4" s="1"/>
  <c r="AB1860" i="1"/>
  <c r="I538" i="9" s="1"/>
  <c r="B1861" i="1"/>
  <c r="B1859" i="7"/>
  <c r="D1859" i="7" s="1"/>
  <c r="C1859" i="7"/>
  <c r="A1860" i="7" s="1"/>
  <c r="AB1861" i="1" l="1"/>
  <c r="I539" i="9" s="1"/>
  <c r="A1861" i="1"/>
  <c r="A1861" i="4" s="1"/>
  <c r="B1862" i="1"/>
  <c r="B1860" i="7"/>
  <c r="D1860" i="7" s="1"/>
  <c r="C1860" i="7"/>
  <c r="A1861" i="7" s="1"/>
  <c r="M538" i="9"/>
  <c r="Q538" i="9"/>
  <c r="K538" i="9" s="1"/>
  <c r="W538" i="9"/>
  <c r="X538" i="9"/>
  <c r="B1861" i="7" l="1"/>
  <c r="D1861" i="7" s="1"/>
  <c r="C1861" i="7"/>
  <c r="A1862" i="7" s="1"/>
  <c r="AB1862" i="1"/>
  <c r="I540" i="9" s="1"/>
  <c r="B1863" i="1"/>
  <c r="A1862" i="1"/>
  <c r="A1862" i="4" s="1"/>
  <c r="W539" i="9"/>
  <c r="Q539" i="9"/>
  <c r="K539" i="9" s="1"/>
  <c r="X539" i="9"/>
  <c r="M539" i="9"/>
  <c r="A1863" i="1" l="1"/>
  <c r="A1863" i="4" s="1"/>
  <c r="AB1863" i="1"/>
  <c r="I541" i="9" s="1"/>
  <c r="B1864" i="1"/>
  <c r="W540" i="9"/>
  <c r="M540" i="9"/>
  <c r="X540" i="9"/>
  <c r="Q540" i="9"/>
  <c r="K540" i="9" s="1"/>
  <c r="B1862" i="7"/>
  <c r="D1862" i="7" s="1"/>
  <c r="C1862" i="7"/>
  <c r="A1863" i="7" s="1"/>
  <c r="C1863" i="7" l="1"/>
  <c r="A1864" i="7" s="1"/>
  <c r="B1863" i="7"/>
  <c r="D1863" i="7" s="1"/>
  <c r="A1864" i="1"/>
  <c r="A1864" i="4" s="1"/>
  <c r="B1865" i="1"/>
  <c r="AB1864" i="1"/>
  <c r="I542" i="9" s="1"/>
  <c r="W541" i="9"/>
  <c r="Q541" i="9"/>
  <c r="K541" i="9" s="1"/>
  <c r="X541" i="9"/>
  <c r="M541" i="9"/>
  <c r="M542" i="9" l="1"/>
  <c r="X542" i="9"/>
  <c r="Q542" i="9"/>
  <c r="K542" i="9" s="1"/>
  <c r="W542" i="9"/>
  <c r="B1866" i="1"/>
  <c r="AB1865" i="1"/>
  <c r="I543" i="9" s="1"/>
  <c r="A1865" i="1"/>
  <c r="A1865" i="4" s="1"/>
  <c r="B1864" i="7"/>
  <c r="D1864" i="7" s="1"/>
  <c r="C1864" i="7"/>
  <c r="A1865" i="7" s="1"/>
  <c r="Q543" i="9" l="1"/>
  <c r="K543" i="9" s="1"/>
  <c r="M543" i="9"/>
  <c r="X543" i="9"/>
  <c r="W543" i="9"/>
  <c r="A1866" i="1"/>
  <c r="A1866" i="4" s="1"/>
  <c r="AB1866" i="1"/>
  <c r="I544" i="9" s="1"/>
  <c r="B1867" i="1"/>
  <c r="C1865" i="7"/>
  <c r="A1866" i="7" s="1"/>
  <c r="B1865" i="7"/>
  <c r="D1865" i="7" s="1"/>
  <c r="AB1867" i="1" l="1"/>
  <c r="I545" i="9" s="1"/>
  <c r="B1868" i="1"/>
  <c r="A1867" i="1"/>
  <c r="A1867" i="4" s="1"/>
  <c r="M544" i="9"/>
  <c r="W544" i="9"/>
  <c r="Q544" i="9"/>
  <c r="K544" i="9" s="1"/>
  <c r="X544" i="9"/>
  <c r="B1866" i="7"/>
  <c r="D1866" i="7" s="1"/>
  <c r="C1866" i="7"/>
  <c r="A1867" i="7" s="1"/>
  <c r="C1867" i="7" l="1"/>
  <c r="A1868" i="7" s="1"/>
  <c r="B1867" i="7"/>
  <c r="D1867" i="7" s="1"/>
  <c r="A1868" i="1"/>
  <c r="A1868" i="4" s="1"/>
  <c r="B1869" i="1"/>
  <c r="AB1868" i="1"/>
  <c r="I546" i="9" s="1"/>
  <c r="X545" i="9"/>
  <c r="M545" i="9"/>
  <c r="Q545" i="9"/>
  <c r="K545" i="9" s="1"/>
  <c r="W545" i="9"/>
  <c r="W546" i="9" l="1"/>
  <c r="X546" i="9"/>
  <c r="M546" i="9"/>
  <c r="Q546" i="9"/>
  <c r="K546" i="9" s="1"/>
  <c r="B1870" i="1"/>
  <c r="A1869" i="1"/>
  <c r="A1869" i="4" s="1"/>
  <c r="AB1869" i="1"/>
  <c r="I547" i="9" s="1"/>
  <c r="B1868" i="7"/>
  <c r="D1868" i="7" s="1"/>
  <c r="C1868" i="7"/>
  <c r="A1869" i="7" s="1"/>
  <c r="B1869" i="7" l="1"/>
  <c r="D1869" i="7" s="1"/>
  <c r="C1869" i="7"/>
  <c r="A1870" i="7" s="1"/>
  <c r="Q547" i="9"/>
  <c r="K547" i="9" s="1"/>
  <c r="X547" i="9"/>
  <c r="W547" i="9"/>
  <c r="M547" i="9"/>
  <c r="A1870" i="1"/>
  <c r="A1870" i="4" s="1"/>
  <c r="AB1870" i="1"/>
  <c r="I548" i="9" s="1"/>
  <c r="B1871" i="1"/>
  <c r="B1872" i="1" l="1"/>
  <c r="A1871" i="1"/>
  <c r="A1871" i="4" s="1"/>
  <c r="AB1871" i="1"/>
  <c r="I549" i="9" s="1"/>
  <c r="Q548" i="9"/>
  <c r="K548" i="9" s="1"/>
  <c r="M548" i="9"/>
  <c r="W548" i="9"/>
  <c r="X548" i="9"/>
  <c r="B1870" i="7"/>
  <c r="D1870" i="7" s="1"/>
  <c r="C1870" i="7"/>
  <c r="A1871" i="7" s="1"/>
  <c r="C1871" i="7" l="1"/>
  <c r="A1872" i="7" s="1"/>
  <c r="B1871" i="7"/>
  <c r="D1871" i="7" s="1"/>
  <c r="Q549" i="9"/>
  <c r="K549" i="9" s="1"/>
  <c r="M549" i="9"/>
  <c r="X549" i="9"/>
  <c r="W549" i="9"/>
  <c r="AB1872" i="1"/>
  <c r="I550" i="9" s="1"/>
  <c r="B1873" i="1"/>
  <c r="A1872" i="1"/>
  <c r="A1872" i="4" s="1"/>
  <c r="A1873" i="1" l="1"/>
  <c r="A1873" i="4" s="1"/>
  <c r="AB1873" i="1"/>
  <c r="I551" i="9" s="1"/>
  <c r="B1874" i="1"/>
  <c r="Q550" i="9"/>
  <c r="K550" i="9" s="1"/>
  <c r="M550" i="9"/>
  <c r="W550" i="9"/>
  <c r="X550" i="9"/>
  <c r="C1872" i="7"/>
  <c r="A1873" i="7" s="1"/>
  <c r="B1872" i="7"/>
  <c r="D1872" i="7" s="1"/>
  <c r="B1873" i="7" l="1"/>
  <c r="D1873" i="7" s="1"/>
  <c r="C1873" i="7"/>
  <c r="A1874" i="7" s="1"/>
  <c r="B1875" i="1"/>
  <c r="AB1874" i="1"/>
  <c r="I552" i="9" s="1"/>
  <c r="A1874" i="1"/>
  <c r="A1874" i="4" s="1"/>
  <c r="X551" i="9"/>
  <c r="W551" i="9"/>
  <c r="Q551" i="9"/>
  <c r="K551" i="9" s="1"/>
  <c r="M551" i="9"/>
  <c r="Q552" i="9" l="1"/>
  <c r="K552" i="9" s="1"/>
  <c r="W552" i="9"/>
  <c r="X552" i="9"/>
  <c r="M552" i="9"/>
  <c r="AB1875" i="1"/>
  <c r="I553" i="9" s="1"/>
  <c r="B1876" i="1"/>
  <c r="A1875" i="1"/>
  <c r="A1875" i="4" s="1"/>
  <c r="C1874" i="7"/>
  <c r="A1875" i="7" s="1"/>
  <c r="B1874" i="7"/>
  <c r="D1874" i="7" s="1"/>
  <c r="B1875" i="7" l="1"/>
  <c r="D1875" i="7" s="1"/>
  <c r="C1875" i="7"/>
  <c r="A1876" i="7" s="1"/>
  <c r="A1876" i="1"/>
  <c r="A1876" i="4" s="1"/>
  <c r="B1877" i="1"/>
  <c r="AB1876" i="1"/>
  <c r="I554" i="9" s="1"/>
  <c r="X553" i="9"/>
  <c r="Q553" i="9"/>
  <c r="K553" i="9" s="1"/>
  <c r="W553" i="9"/>
  <c r="M553" i="9"/>
  <c r="X554" i="9" l="1"/>
  <c r="Q554" i="9"/>
  <c r="K554" i="9" s="1"/>
  <c r="M554" i="9"/>
  <c r="W554" i="9"/>
  <c r="AB1877" i="1"/>
  <c r="I555" i="9" s="1"/>
  <c r="A1877" i="1"/>
  <c r="A1877" i="4" s="1"/>
  <c r="B1878" i="1"/>
  <c r="B1876" i="7"/>
  <c r="D1876" i="7" s="1"/>
  <c r="C1876" i="7"/>
  <c r="A1877" i="7" s="1"/>
  <c r="C1877" i="7" l="1"/>
  <c r="A1878" i="7" s="1"/>
  <c r="B1877" i="7"/>
  <c r="D1877" i="7" s="1"/>
  <c r="A1878" i="1"/>
  <c r="A1878" i="4" s="1"/>
  <c r="AB1878" i="1"/>
  <c r="I556" i="9" s="1"/>
  <c r="B1879" i="1"/>
  <c r="W555" i="9"/>
  <c r="X555" i="9"/>
  <c r="M555" i="9"/>
  <c r="Q555" i="9"/>
  <c r="K555" i="9" s="1"/>
  <c r="A1879" i="1" l="1"/>
  <c r="A1879" i="4" s="1"/>
  <c r="AB1879" i="1"/>
  <c r="B1880" i="1"/>
  <c r="M556" i="9"/>
  <c r="Q556" i="9"/>
  <c r="K556" i="9" s="1"/>
  <c r="W556" i="9"/>
  <c r="X556" i="9"/>
  <c r="C1878" i="7"/>
  <c r="A1879" i="7" s="1"/>
  <c r="B1878" i="7"/>
  <c r="D1878" i="7" s="1"/>
  <c r="C1879" i="7" l="1"/>
  <c r="A1880" i="7" s="1"/>
  <c r="B1879" i="7"/>
  <c r="D1879" i="7" s="1"/>
  <c r="AB1880" i="1"/>
  <c r="B1881" i="1"/>
  <c r="A1880" i="1"/>
  <c r="A1880" i="4" s="1"/>
  <c r="AB1881" i="1" l="1"/>
  <c r="B1882" i="1"/>
  <c r="A1881" i="1"/>
  <c r="A1881" i="4" s="1"/>
  <c r="B1880" i="7"/>
  <c r="D1880" i="7" s="1"/>
  <c r="C1880" i="7"/>
  <c r="A1881" i="7" s="1"/>
  <c r="B1881" i="7" l="1"/>
  <c r="D1881" i="7" s="1"/>
  <c r="C1881" i="7"/>
  <c r="A1882" i="7" s="1"/>
  <c r="AB1882" i="1"/>
  <c r="A1882" i="1"/>
  <c r="A1882" i="4" s="1"/>
  <c r="B1883" i="1"/>
  <c r="AB1883" i="1" l="1"/>
  <c r="I557" i="9" s="1"/>
  <c r="A1883" i="1"/>
  <c r="A1883" i="4" s="1"/>
  <c r="B1884" i="1"/>
  <c r="C1882" i="7"/>
  <c r="A1883" i="7" s="1"/>
  <c r="B1882" i="7"/>
  <c r="D1882" i="7" s="1"/>
  <c r="C1883" i="7" l="1"/>
  <c r="A1884" i="7" s="1"/>
  <c r="B1883" i="7"/>
  <c r="D1883" i="7" s="1"/>
  <c r="A1884" i="1"/>
  <c r="A1884" i="4" s="1"/>
  <c r="B1885" i="1"/>
  <c r="AB1884" i="1"/>
  <c r="I558" i="9" s="1"/>
  <c r="X557" i="9"/>
  <c r="M557" i="9"/>
  <c r="W557" i="9"/>
  <c r="Q557" i="9"/>
  <c r="K557" i="9" s="1"/>
  <c r="M558" i="9" l="1"/>
  <c r="W558" i="9"/>
  <c r="X558" i="9"/>
  <c r="Q558" i="9"/>
  <c r="K558" i="9" s="1"/>
  <c r="B1886" i="1"/>
  <c r="A1885" i="1"/>
  <c r="A1885" i="4" s="1"/>
  <c r="AB1885" i="1"/>
  <c r="I559" i="9" s="1"/>
  <c r="C1884" i="7"/>
  <c r="A1885" i="7" s="1"/>
  <c r="B1884" i="7"/>
  <c r="D1884" i="7" s="1"/>
  <c r="M559" i="9" l="1"/>
  <c r="X559" i="9"/>
  <c r="W559" i="9"/>
  <c r="Q559" i="9"/>
  <c r="K559" i="9" s="1"/>
  <c r="AB1886" i="1"/>
  <c r="I560" i="9" s="1"/>
  <c r="B1887" i="1"/>
  <c r="A1886" i="1"/>
  <c r="A1886" i="4" s="1"/>
  <c r="C1885" i="7"/>
  <c r="A1886" i="7" s="1"/>
  <c r="B1885" i="7"/>
  <c r="D1885" i="7" s="1"/>
  <c r="B1886" i="7" l="1"/>
  <c r="D1886" i="7" s="1"/>
  <c r="C1886" i="7"/>
  <c r="A1887" i="7" s="1"/>
  <c r="AB1887" i="1"/>
  <c r="I561" i="9" s="1"/>
  <c r="A1887" i="1"/>
  <c r="A1887" i="4" s="1"/>
  <c r="B1888" i="1"/>
  <c r="Q560" i="9"/>
  <c r="K560" i="9" s="1"/>
  <c r="X560" i="9"/>
  <c r="W560" i="9"/>
  <c r="M560" i="9"/>
  <c r="AB1888" i="1" l="1"/>
  <c r="A1888" i="1"/>
  <c r="A1888" i="4" s="1"/>
  <c r="B1889" i="1"/>
  <c r="M561" i="9"/>
  <c r="W561" i="9"/>
  <c r="Q561" i="9"/>
  <c r="K561" i="9" s="1"/>
  <c r="X561" i="9"/>
  <c r="C1887" i="7"/>
  <c r="A1888" i="7" s="1"/>
  <c r="B1887" i="7"/>
  <c r="D1887" i="7" s="1"/>
  <c r="C1888" i="7" l="1"/>
  <c r="A1889" i="7" s="1"/>
  <c r="B1888" i="7"/>
  <c r="D1888" i="7" s="1"/>
  <c r="AB1889" i="1"/>
  <c r="A1889" i="1"/>
  <c r="A1889" i="4" s="1"/>
  <c r="B1890" i="1"/>
  <c r="AB1890" i="1" l="1"/>
  <c r="B1891" i="1"/>
  <c r="A1890" i="1"/>
  <c r="A1890" i="4" s="1"/>
  <c r="C1889" i="7"/>
  <c r="A1890" i="7" s="1"/>
  <c r="B1889" i="7"/>
  <c r="D1889" i="7" s="1"/>
  <c r="B1890" i="7" l="1"/>
  <c r="D1890" i="7" s="1"/>
  <c r="C1890" i="7"/>
  <c r="A1891" i="7" s="1"/>
  <c r="B1892" i="1"/>
  <c r="AB1891" i="1"/>
  <c r="A1891" i="1"/>
  <c r="A1891" i="4" s="1"/>
  <c r="A1892" i="1" l="1"/>
  <c r="A1892" i="4" s="1"/>
  <c r="B1893" i="1"/>
  <c r="AB1892" i="1"/>
  <c r="I562" i="9" s="1"/>
  <c r="C1891" i="7"/>
  <c r="A1892" i="7" s="1"/>
  <c r="B1891" i="7"/>
  <c r="D1891" i="7" s="1"/>
  <c r="C1892" i="7" l="1"/>
  <c r="A1893" i="7" s="1"/>
  <c r="B1892" i="7"/>
  <c r="D1892" i="7" s="1"/>
  <c r="Q562" i="9"/>
  <c r="K562" i="9" s="1"/>
  <c r="W562" i="9"/>
  <c r="X562" i="9"/>
  <c r="M562" i="9"/>
  <c r="AB1893" i="1"/>
  <c r="I563" i="9" s="1"/>
  <c r="A1893" i="1"/>
  <c r="A1893" i="4" s="1"/>
  <c r="B1894" i="1"/>
  <c r="M563" i="9" l="1"/>
  <c r="Q563" i="9"/>
  <c r="K563" i="9" s="1"/>
  <c r="W563" i="9"/>
  <c r="X563" i="9"/>
  <c r="AB1894" i="1"/>
  <c r="I564" i="9" s="1"/>
  <c r="B1895" i="1"/>
  <c r="A1894" i="1"/>
  <c r="A1894" i="4" s="1"/>
  <c r="C1893" i="7"/>
  <c r="A1894" i="7" s="1"/>
  <c r="B1893" i="7"/>
  <c r="D1893" i="7" s="1"/>
  <c r="X564" i="9" l="1"/>
  <c r="Q564" i="9"/>
  <c r="K564" i="9" s="1"/>
  <c r="W564" i="9"/>
  <c r="M564" i="9"/>
  <c r="B1894" i="7"/>
  <c r="D1894" i="7" s="1"/>
  <c r="C1894" i="7"/>
  <c r="A1895" i="7" s="1"/>
  <c r="AB1895" i="1"/>
  <c r="I565" i="9" s="1"/>
  <c r="B1896" i="1"/>
  <c r="A1895" i="1"/>
  <c r="A1895" i="4" s="1"/>
  <c r="AB1896" i="1" l="1"/>
  <c r="I566" i="9" s="1"/>
  <c r="A1896" i="1"/>
  <c r="A1896" i="4" s="1"/>
  <c r="B1897" i="1"/>
  <c r="Q565" i="9"/>
  <c r="K565" i="9" s="1"/>
  <c r="M565" i="9"/>
  <c r="X565" i="9"/>
  <c r="W565" i="9"/>
  <c r="C1895" i="7"/>
  <c r="A1896" i="7" s="1"/>
  <c r="B1895" i="7"/>
  <c r="D1895" i="7" s="1"/>
  <c r="B1896" i="7" l="1"/>
  <c r="D1896" i="7" s="1"/>
  <c r="C1896" i="7"/>
  <c r="A1897" i="7" s="1"/>
  <c r="AB1897" i="1"/>
  <c r="B1898" i="1"/>
  <c r="A1897" i="1"/>
  <c r="A1897" i="4" s="1"/>
  <c r="X566" i="9"/>
  <c r="Q566" i="9"/>
  <c r="K566" i="9" s="1"/>
  <c r="M566" i="9"/>
  <c r="W566" i="9"/>
  <c r="AB1898" i="1" l="1"/>
  <c r="A1898" i="1"/>
  <c r="A1898" i="4" s="1"/>
  <c r="B1899" i="1"/>
  <c r="B1897" i="7"/>
  <c r="D1897" i="7" s="1"/>
  <c r="C1897" i="7"/>
  <c r="A1898" i="7" s="1"/>
  <c r="C1898" i="7" l="1"/>
  <c r="A1899" i="7" s="1"/>
  <c r="B1898" i="7"/>
  <c r="D1898" i="7" s="1"/>
  <c r="AB1899" i="1"/>
  <c r="A1899" i="1"/>
  <c r="A1899" i="4" s="1"/>
  <c r="B1900" i="1"/>
  <c r="AB1900" i="1" l="1"/>
  <c r="A1900" i="1"/>
  <c r="A1900" i="4" s="1"/>
  <c r="B1901" i="1"/>
  <c r="C1899" i="7"/>
  <c r="A1900" i="7" s="1"/>
  <c r="B1899" i="7"/>
  <c r="D1899" i="7" s="1"/>
  <c r="AB1901" i="1" l="1"/>
  <c r="A1901" i="1"/>
  <c r="A1901" i="4" s="1"/>
  <c r="B1902" i="1"/>
  <c r="C1900" i="7"/>
  <c r="A1901" i="7" s="1"/>
  <c r="B1900" i="7"/>
  <c r="D1900" i="7" s="1"/>
  <c r="AB1902" i="1" l="1"/>
  <c r="B1903" i="1"/>
  <c r="A1902" i="1"/>
  <c r="A1902" i="4" s="1"/>
  <c r="B1901" i="7"/>
  <c r="D1901" i="7" s="1"/>
  <c r="C1901" i="7"/>
  <c r="A1902" i="7" s="1"/>
  <c r="B1902" i="7" l="1"/>
  <c r="D1902" i="7" s="1"/>
  <c r="C1902" i="7"/>
  <c r="A1903" i="7" s="1"/>
  <c r="B1904" i="1"/>
  <c r="AB1903" i="1"/>
  <c r="A1903" i="1"/>
  <c r="A1903" i="4" s="1"/>
  <c r="AB1904" i="1" l="1"/>
  <c r="A1904" i="1"/>
  <c r="A1904" i="4" s="1"/>
  <c r="B1905" i="1"/>
  <c r="C1903" i="7"/>
  <c r="A1904" i="7" s="1"/>
  <c r="B1903" i="7"/>
  <c r="D1903" i="7" s="1"/>
  <c r="B1904" i="7" l="1"/>
  <c r="D1904" i="7" s="1"/>
  <c r="C1904" i="7"/>
  <c r="A1905" i="7" s="1"/>
  <c r="B1906" i="1"/>
  <c r="AB1905" i="1"/>
  <c r="A1905" i="1"/>
  <c r="A1905" i="4" s="1"/>
  <c r="AB1906" i="1" l="1"/>
  <c r="I567" i="9" s="1"/>
  <c r="A1906" i="1"/>
  <c r="A1906" i="4" s="1"/>
  <c r="B1907" i="1"/>
  <c r="C1905" i="7"/>
  <c r="A1906" i="7" s="1"/>
  <c r="B1905" i="7"/>
  <c r="D1905" i="7" s="1"/>
  <c r="C1906" i="7" l="1"/>
  <c r="A1907" i="7" s="1"/>
  <c r="B1906" i="7"/>
  <c r="D1906" i="7" s="1"/>
  <c r="B1908" i="1"/>
  <c r="AB1907" i="1"/>
  <c r="I568" i="9" s="1"/>
  <c r="A1907" i="1"/>
  <c r="A1907" i="4" s="1"/>
  <c r="M567" i="9"/>
  <c r="X567" i="9"/>
  <c r="W567" i="9"/>
  <c r="Q567" i="9"/>
  <c r="K567" i="9" s="1"/>
  <c r="X568" i="9" l="1"/>
  <c r="W568" i="9"/>
  <c r="Q568" i="9"/>
  <c r="K568" i="9" s="1"/>
  <c r="M568" i="9"/>
  <c r="AB1908" i="1"/>
  <c r="I569" i="9" s="1"/>
  <c r="B1909" i="1"/>
  <c r="A1908" i="1"/>
  <c r="A1908" i="4" s="1"/>
  <c r="C1907" i="7"/>
  <c r="A1908" i="7" s="1"/>
  <c r="B1907" i="7"/>
  <c r="D1907" i="7" s="1"/>
  <c r="A1909" i="1" l="1"/>
  <c r="A1909" i="4" s="1"/>
  <c r="AB1909" i="1"/>
  <c r="B1910" i="1"/>
  <c r="B1908" i="7"/>
  <c r="D1908" i="7" s="1"/>
  <c r="C1908" i="7"/>
  <c r="A1909" i="7" s="1"/>
  <c r="X569" i="9"/>
  <c r="Q569" i="9"/>
  <c r="K569" i="9" s="1"/>
  <c r="M569" i="9"/>
  <c r="W569" i="9"/>
  <c r="C1909" i="7" l="1"/>
  <c r="A1910" i="7" s="1"/>
  <c r="B1909" i="7"/>
  <c r="D1909" i="7" s="1"/>
  <c r="AB1910" i="1"/>
  <c r="I570" i="9" s="1"/>
  <c r="B1911" i="1"/>
  <c r="A1910" i="1"/>
  <c r="A1910" i="4" s="1"/>
  <c r="AB1911" i="1" l="1"/>
  <c r="I571" i="9" s="1"/>
  <c r="B1912" i="1"/>
  <c r="A1911" i="1"/>
  <c r="A1911" i="4" s="1"/>
  <c r="X570" i="9"/>
  <c r="M570" i="9"/>
  <c r="Q570" i="9"/>
  <c r="K570" i="9" s="1"/>
  <c r="W570" i="9"/>
  <c r="B1910" i="7"/>
  <c r="D1910" i="7" s="1"/>
  <c r="C1910" i="7"/>
  <c r="A1911" i="7" s="1"/>
  <c r="C1911" i="7" l="1"/>
  <c r="A1912" i="7" s="1"/>
  <c r="B1911" i="7"/>
  <c r="D1911" i="7" s="1"/>
  <c r="A1912" i="1"/>
  <c r="A1912" i="4" s="1"/>
  <c r="B1913" i="1"/>
  <c r="AB1912" i="1"/>
  <c r="I572" i="9" s="1"/>
  <c r="M571" i="9"/>
  <c r="W571" i="9"/>
  <c r="Q571" i="9"/>
  <c r="K571" i="9" s="1"/>
  <c r="X571" i="9"/>
  <c r="W572" i="9" l="1"/>
  <c r="X572" i="9"/>
  <c r="Q572" i="9"/>
  <c r="K572" i="9" s="1"/>
  <c r="M572" i="9"/>
  <c r="A1913" i="1"/>
  <c r="A1913" i="4" s="1"/>
  <c r="AB1913" i="1"/>
  <c r="I573" i="9" s="1"/>
  <c r="B1914" i="1"/>
  <c r="C1912" i="7"/>
  <c r="A1913" i="7" s="1"/>
  <c r="B1912" i="7"/>
  <c r="D1912" i="7" s="1"/>
  <c r="B1913" i="7" l="1"/>
  <c r="D1913" i="7" s="1"/>
  <c r="C1913" i="7"/>
  <c r="A1914" i="7" s="1"/>
  <c r="B1915" i="1"/>
  <c r="A1914" i="1"/>
  <c r="A1914" i="4" s="1"/>
  <c r="AB1914" i="1"/>
  <c r="W573" i="9"/>
  <c r="X573" i="9"/>
  <c r="Q573" i="9"/>
  <c r="K573" i="9" s="1"/>
  <c r="M573" i="9"/>
  <c r="AB1915" i="1" l="1"/>
  <c r="I574" i="9" s="1"/>
  <c r="B1916" i="1"/>
  <c r="A1915" i="1"/>
  <c r="A1915" i="4" s="1"/>
  <c r="C1914" i="7"/>
  <c r="A1915" i="7" s="1"/>
  <c r="B1914" i="7"/>
  <c r="D1914" i="7" s="1"/>
  <c r="A1916" i="1" l="1"/>
  <c r="A1916" i="4" s="1"/>
  <c r="AB1916" i="1"/>
  <c r="I575" i="9" s="1"/>
  <c r="B1917" i="1"/>
  <c r="C1915" i="7"/>
  <c r="A1916" i="7" s="1"/>
  <c r="B1915" i="7"/>
  <c r="D1915" i="7" s="1"/>
  <c r="W574" i="9"/>
  <c r="M574" i="9"/>
  <c r="X574" i="9"/>
  <c r="Q574" i="9"/>
  <c r="K574" i="9" s="1"/>
  <c r="B1916" i="7" l="1"/>
  <c r="D1916" i="7" s="1"/>
  <c r="C1916" i="7"/>
  <c r="A1917" i="7" s="1"/>
  <c r="AB1917" i="1"/>
  <c r="I576" i="9" s="1"/>
  <c r="A1917" i="1"/>
  <c r="A1917" i="4" s="1"/>
  <c r="B1918" i="1"/>
  <c r="M575" i="9"/>
  <c r="X575" i="9"/>
  <c r="Q575" i="9"/>
  <c r="K575" i="9" s="1"/>
  <c r="W575" i="9"/>
  <c r="AB1918" i="1" l="1"/>
  <c r="A1918" i="1"/>
  <c r="A1918" i="4" s="1"/>
  <c r="B1919" i="1"/>
  <c r="X576" i="9"/>
  <c r="M576" i="9"/>
  <c r="W576" i="9"/>
  <c r="Q576" i="9"/>
  <c r="K576" i="9" s="1"/>
  <c r="B1917" i="7"/>
  <c r="D1917" i="7" s="1"/>
  <c r="C1917" i="7"/>
  <c r="A1918" i="7" s="1"/>
  <c r="C1918" i="7" l="1"/>
  <c r="A1919" i="7" s="1"/>
  <c r="B1918" i="7"/>
  <c r="D1918" i="7" s="1"/>
  <c r="AB1919" i="1"/>
  <c r="A1919" i="1"/>
  <c r="A1919" i="4" s="1"/>
  <c r="B1920" i="1"/>
  <c r="AB1920" i="1" l="1"/>
  <c r="B1921" i="1"/>
  <c r="A1920" i="1"/>
  <c r="A1920" i="4" s="1"/>
  <c r="C1919" i="7"/>
  <c r="A1920" i="7" s="1"/>
  <c r="B1919" i="7"/>
  <c r="D1919" i="7" s="1"/>
  <c r="B1920" i="7" l="1"/>
  <c r="D1920" i="7" s="1"/>
  <c r="C1920" i="7"/>
  <c r="A1921" i="7" s="1"/>
  <c r="AB1921" i="1"/>
  <c r="A1921" i="1"/>
  <c r="A1921" i="4" s="1"/>
  <c r="B1922" i="1"/>
  <c r="A1922" i="1" l="1"/>
  <c r="A1922" i="4" s="1"/>
  <c r="AB1922" i="1"/>
  <c r="I577" i="9" s="1"/>
  <c r="B1923" i="1"/>
  <c r="C1921" i="7"/>
  <c r="A1922" i="7" s="1"/>
  <c r="B1921" i="7"/>
  <c r="D1921" i="7" s="1"/>
  <c r="B1922" i="7" l="1"/>
  <c r="D1922" i="7" s="1"/>
  <c r="C1922" i="7"/>
  <c r="A1923" i="7" s="1"/>
  <c r="AB1923" i="1"/>
  <c r="I578" i="9" s="1"/>
  <c r="B1924" i="1"/>
  <c r="A1923" i="1"/>
  <c r="A1923" i="4" s="1"/>
  <c r="W577" i="9"/>
  <c r="M577" i="9"/>
  <c r="Q577" i="9"/>
  <c r="K577" i="9" s="1"/>
  <c r="X577" i="9"/>
  <c r="A1924" i="1" l="1"/>
  <c r="A1924" i="4" s="1"/>
  <c r="AB1924" i="1"/>
  <c r="I579" i="9" s="1"/>
  <c r="B1925" i="1"/>
  <c r="Q578" i="9"/>
  <c r="K578" i="9" s="1"/>
  <c r="W578" i="9"/>
  <c r="X578" i="9"/>
  <c r="M578" i="9"/>
  <c r="C1923" i="7"/>
  <c r="A1924" i="7" s="1"/>
  <c r="B1923" i="7"/>
  <c r="D1923" i="7" s="1"/>
  <c r="A1925" i="1" l="1"/>
  <c r="A1925" i="4" s="1"/>
  <c r="AB1925" i="1"/>
  <c r="I580" i="9" s="1"/>
  <c r="B1926" i="1"/>
  <c r="B1924" i="7"/>
  <c r="D1924" i="7" s="1"/>
  <c r="C1924" i="7"/>
  <c r="A1925" i="7" s="1"/>
  <c r="Q579" i="9"/>
  <c r="K579" i="9" s="1"/>
  <c r="W579" i="9"/>
  <c r="X579" i="9"/>
  <c r="M579" i="9"/>
  <c r="C1925" i="7" l="1"/>
  <c r="A1926" i="7" s="1"/>
  <c r="B1925" i="7"/>
  <c r="D1925" i="7" s="1"/>
  <c r="A1926" i="1"/>
  <c r="A1926" i="4" s="1"/>
  <c r="B1927" i="1"/>
  <c r="AB1926" i="1"/>
  <c r="X580" i="9"/>
  <c r="W580" i="9"/>
  <c r="M580" i="9"/>
  <c r="Q580" i="9"/>
  <c r="K580" i="9" s="1"/>
  <c r="AB1927" i="1" l="1"/>
  <c r="B1928" i="1"/>
  <c r="A1927" i="1"/>
  <c r="A1927" i="4" s="1"/>
  <c r="C1926" i="7"/>
  <c r="A1927" i="7" s="1"/>
  <c r="B1926" i="7"/>
  <c r="D1926" i="7" s="1"/>
  <c r="C1927" i="7" l="1"/>
  <c r="A1928" i="7" s="1"/>
  <c r="B1927" i="7"/>
  <c r="D1927" i="7" s="1"/>
  <c r="A1928" i="1"/>
  <c r="A1928" i="4" s="1"/>
  <c r="B1929" i="1"/>
  <c r="AB1928" i="1"/>
  <c r="AB1929" i="1" l="1"/>
  <c r="A1929" i="1"/>
  <c r="A1929" i="4" s="1"/>
  <c r="B1930" i="1"/>
  <c r="B1928" i="7"/>
  <c r="D1928" i="7" s="1"/>
  <c r="C1928" i="7"/>
  <c r="A1929" i="7" s="1"/>
  <c r="C1929" i="7" l="1"/>
  <c r="A1930" i="7" s="1"/>
  <c r="B1929" i="7"/>
  <c r="D1929" i="7" s="1"/>
  <c r="AB1930" i="1"/>
  <c r="A1930" i="1"/>
  <c r="A1930" i="4" s="1"/>
  <c r="B1931" i="1"/>
  <c r="AB1931" i="1" l="1"/>
  <c r="A1931" i="1"/>
  <c r="A1931" i="4" s="1"/>
  <c r="B1932" i="1"/>
  <c r="B1930" i="7"/>
  <c r="D1930" i="7" s="1"/>
  <c r="C1930" i="7"/>
  <c r="A1931" i="7" s="1"/>
  <c r="C1931" i="7" l="1"/>
  <c r="A1932" i="7" s="1"/>
  <c r="B1931" i="7"/>
  <c r="D1931" i="7" s="1"/>
  <c r="B1933" i="1"/>
  <c r="AB1932" i="1"/>
  <c r="A1932" i="1"/>
  <c r="A1932" i="4" s="1"/>
  <c r="AB1933" i="1" l="1"/>
  <c r="A1933" i="1"/>
  <c r="A1933" i="4" s="1"/>
  <c r="B1934" i="1"/>
  <c r="B1932" i="7"/>
  <c r="D1932" i="7" s="1"/>
  <c r="C1932" i="7"/>
  <c r="A1933" i="7" s="1"/>
  <c r="C1933" i="7" l="1"/>
  <c r="A1934" i="7" s="1"/>
  <c r="B1933" i="7"/>
  <c r="D1933" i="7" s="1"/>
  <c r="AB1934" i="1"/>
  <c r="A1934" i="1"/>
  <c r="A1934" i="4" s="1"/>
  <c r="B1935" i="1"/>
  <c r="AB1935" i="1" l="1"/>
  <c r="B1936" i="1"/>
  <c r="A1935" i="1"/>
  <c r="A1935" i="4" s="1"/>
  <c r="B1934" i="7"/>
  <c r="D1934" i="7" s="1"/>
  <c r="C1934" i="7"/>
  <c r="A1935" i="7" s="1"/>
  <c r="B1935" i="7" l="1"/>
  <c r="D1935" i="7" s="1"/>
  <c r="C1935" i="7"/>
  <c r="A1936" i="7" s="1"/>
  <c r="AB1936" i="1"/>
  <c r="B1937" i="1"/>
  <c r="A1936" i="1"/>
  <c r="A1936" i="4" s="1"/>
  <c r="AB1937" i="1" l="1"/>
  <c r="A1937" i="1"/>
  <c r="A1937" i="4" s="1"/>
  <c r="B1938" i="1"/>
  <c r="C1936" i="7"/>
  <c r="A1937" i="7" s="1"/>
  <c r="B1936" i="7"/>
  <c r="D1936" i="7" s="1"/>
  <c r="C1937" i="7" l="1"/>
  <c r="A1938" i="7" s="1"/>
  <c r="B1937" i="7"/>
  <c r="D1937" i="7" s="1"/>
  <c r="AB1938" i="1"/>
  <c r="B1939" i="1"/>
  <c r="A1938" i="1"/>
  <c r="A1938" i="4" s="1"/>
  <c r="AB1939" i="1" l="1"/>
  <c r="A1939" i="1"/>
  <c r="A1939" i="4" s="1"/>
  <c r="B1940" i="1"/>
  <c r="C1938" i="7"/>
  <c r="A1939" i="7" s="1"/>
  <c r="B1938" i="7"/>
  <c r="D1938" i="7" s="1"/>
  <c r="B1939" i="7" l="1"/>
  <c r="D1939" i="7" s="1"/>
  <c r="C1939" i="7"/>
  <c r="A1940" i="7" s="1"/>
  <c r="A1940" i="1"/>
  <c r="A1940" i="4" s="1"/>
  <c r="B1941" i="1"/>
  <c r="AB1940" i="1"/>
  <c r="AB1941" i="1" l="1"/>
  <c r="A1941" i="1"/>
  <c r="A1941" i="4" s="1"/>
  <c r="B1942" i="1"/>
  <c r="C1940" i="7"/>
  <c r="A1941" i="7" s="1"/>
  <c r="B1940" i="7"/>
  <c r="D1940" i="7" s="1"/>
  <c r="C1941" i="7" l="1"/>
  <c r="A1942" i="7" s="1"/>
  <c r="B1941" i="7"/>
  <c r="D1941" i="7" s="1"/>
  <c r="A1942" i="1"/>
  <c r="A1942" i="4" s="1"/>
  <c r="AB1942" i="1"/>
  <c r="B1943" i="1"/>
  <c r="A1943" i="1" l="1"/>
  <c r="A1943" i="4" s="1"/>
  <c r="AB1943" i="1"/>
  <c r="B1944" i="1"/>
  <c r="C1942" i="7"/>
  <c r="A1943" i="7" s="1"/>
  <c r="B1942" i="7"/>
  <c r="D1942" i="7" s="1"/>
  <c r="C1943" i="7" l="1"/>
  <c r="A1944" i="7" s="1"/>
  <c r="B1943" i="7"/>
  <c r="D1943" i="7" s="1"/>
  <c r="AB1944" i="1"/>
  <c r="A1944" i="1"/>
  <c r="A1944" i="4" s="1"/>
  <c r="B1945" i="1"/>
  <c r="AB1945" i="1" l="1"/>
  <c r="A1945" i="1"/>
  <c r="A1945" i="4" s="1"/>
  <c r="B1946" i="1"/>
  <c r="C1944" i="7"/>
  <c r="A1945" i="7" s="1"/>
  <c r="B1944" i="7"/>
  <c r="D1944" i="7" s="1"/>
  <c r="C1945" i="7" l="1"/>
  <c r="A1946" i="7" s="1"/>
  <c r="B1945" i="7"/>
  <c r="D1945" i="7" s="1"/>
  <c r="AB1946" i="1"/>
  <c r="A1946" i="1"/>
  <c r="A1946" i="4" s="1"/>
  <c r="B1947" i="1"/>
  <c r="A1947" i="1" l="1"/>
  <c r="A1947" i="4" s="1"/>
  <c r="AB1947" i="1"/>
  <c r="B1948" i="1"/>
  <c r="B1946" i="7"/>
  <c r="D1946" i="7" s="1"/>
  <c r="C1946" i="7"/>
  <c r="A1947" i="7" s="1"/>
  <c r="C1947" i="7" l="1"/>
  <c r="A1948" i="7" s="1"/>
  <c r="B1947" i="7"/>
  <c r="D1947" i="7" s="1"/>
  <c r="B1949" i="1"/>
  <c r="AB1948" i="1"/>
  <c r="A1948" i="1"/>
  <c r="A1948" i="4" s="1"/>
  <c r="AB1949" i="1" l="1"/>
  <c r="B1950" i="1"/>
  <c r="A1949" i="1"/>
  <c r="A1949" i="4" s="1"/>
  <c r="B1948" i="7"/>
  <c r="D1948" i="7" s="1"/>
  <c r="C1948" i="7"/>
  <c r="A1949" i="7" s="1"/>
  <c r="C1949" i="7" l="1"/>
  <c r="A1950" i="7" s="1"/>
  <c r="B1949" i="7"/>
  <c r="D1949" i="7" s="1"/>
  <c r="AB1950" i="1"/>
  <c r="A1950" i="1"/>
  <c r="A1950" i="4" s="1"/>
  <c r="B1951" i="1"/>
  <c r="AB1951" i="1" l="1"/>
  <c r="B1952" i="1"/>
  <c r="A1951" i="1"/>
  <c r="A1951" i="4" s="1"/>
  <c r="C1950" i="7"/>
  <c r="A1951" i="7" s="1"/>
  <c r="B1950" i="7"/>
  <c r="D1950" i="7" s="1"/>
  <c r="B1951" i="7" l="1"/>
  <c r="D1951" i="7" s="1"/>
  <c r="C1951" i="7"/>
  <c r="A1952" i="7" s="1"/>
  <c r="AB1952" i="1"/>
  <c r="B1953" i="1"/>
  <c r="A1952" i="1"/>
  <c r="A1952" i="4" s="1"/>
  <c r="A1953" i="1" l="1"/>
  <c r="A1953" i="4" s="1"/>
  <c r="AB1953" i="1"/>
  <c r="I581" i="9" s="1"/>
  <c r="B1954" i="1"/>
  <c r="B1952" i="7"/>
  <c r="D1952" i="7" s="1"/>
  <c r="C1952" i="7"/>
  <c r="A1953" i="7" s="1"/>
  <c r="B1953" i="7" l="1"/>
  <c r="D1953" i="7" s="1"/>
  <c r="C1953" i="7"/>
  <c r="A1954" i="7" s="1"/>
  <c r="AB1954" i="1"/>
  <c r="I582" i="9" s="1"/>
  <c r="B1955" i="1"/>
  <c r="A1954" i="1"/>
  <c r="A1954" i="4" s="1"/>
  <c r="M581" i="9"/>
  <c r="X581" i="9"/>
  <c r="Q581" i="9"/>
  <c r="K581" i="9" s="1"/>
  <c r="W581" i="9"/>
  <c r="B1956" i="1" l="1"/>
  <c r="AB1955" i="1"/>
  <c r="A1955" i="1"/>
  <c r="A1955" i="4" s="1"/>
  <c r="Q582" i="9"/>
  <c r="K582" i="9" s="1"/>
  <c r="W582" i="9"/>
  <c r="X582" i="9"/>
  <c r="M582" i="9"/>
  <c r="C1954" i="7"/>
  <c r="A1955" i="7" s="1"/>
  <c r="B1954" i="7"/>
  <c r="D1954" i="7" s="1"/>
  <c r="C1955" i="7" l="1"/>
  <c r="A1956" i="7" s="1"/>
  <c r="B1955" i="7"/>
  <c r="D1955" i="7" s="1"/>
  <c r="AB1956" i="1"/>
  <c r="I583" i="9" s="1"/>
  <c r="A1956" i="1"/>
  <c r="A1956" i="4" s="1"/>
  <c r="B1957" i="1"/>
  <c r="AB1957" i="1" l="1"/>
  <c r="A1957" i="1"/>
  <c r="A1957" i="4" s="1"/>
  <c r="B1958" i="1"/>
  <c r="X583" i="9"/>
  <c r="W583" i="9"/>
  <c r="M583" i="9"/>
  <c r="Q583" i="9"/>
  <c r="K583" i="9" s="1"/>
  <c r="C1956" i="7"/>
  <c r="A1957" i="7" s="1"/>
  <c r="B1956" i="7"/>
  <c r="D1956" i="7" s="1"/>
  <c r="C1957" i="7" l="1"/>
  <c r="A1958" i="7" s="1"/>
  <c r="B1957" i="7"/>
  <c r="D1957" i="7" s="1"/>
  <c r="AB1958" i="1"/>
  <c r="A1958" i="1"/>
  <c r="A1958" i="4" s="1"/>
  <c r="B1959" i="1"/>
  <c r="AB1959" i="1" l="1"/>
  <c r="A1959" i="1"/>
  <c r="A1959" i="4" s="1"/>
  <c r="B1960" i="1"/>
  <c r="B1958" i="7"/>
  <c r="D1958" i="7" s="1"/>
  <c r="C1958" i="7"/>
  <c r="A1959" i="7" s="1"/>
  <c r="C1959" i="7" l="1"/>
  <c r="A1960" i="7" s="1"/>
  <c r="B1959" i="7"/>
  <c r="D1959" i="7" s="1"/>
  <c r="A1960" i="1"/>
  <c r="A1960" i="4" s="1"/>
  <c r="AB1960" i="1"/>
  <c r="B1961" i="1"/>
  <c r="A1961" i="1" l="1"/>
  <c r="A1961" i="4" s="1"/>
  <c r="AB1961" i="1"/>
  <c r="B1962" i="1"/>
  <c r="B1960" i="7"/>
  <c r="D1960" i="7" s="1"/>
  <c r="C1960" i="7"/>
  <c r="A1961" i="7" s="1"/>
  <c r="C1961" i="7" l="1"/>
  <c r="A1962" i="7" s="1"/>
  <c r="B1961" i="7"/>
  <c r="D1961" i="7" s="1"/>
  <c r="B1963" i="1"/>
  <c r="AB1962" i="1"/>
  <c r="A1962" i="1"/>
  <c r="A1962" i="4" s="1"/>
  <c r="AB1963" i="1" l="1"/>
  <c r="B1964" i="1"/>
  <c r="A1963" i="1"/>
  <c r="A1963" i="4" s="1"/>
  <c r="C1962" i="7"/>
  <c r="A1963" i="7" s="1"/>
  <c r="B1962" i="7"/>
  <c r="D1962" i="7" s="1"/>
  <c r="C1963" i="7" l="1"/>
  <c r="A1964" i="7" s="1"/>
  <c r="B1963" i="7"/>
  <c r="D1963" i="7" s="1"/>
  <c r="A1964" i="1"/>
  <c r="A1964" i="4" s="1"/>
  <c r="B1965" i="1"/>
  <c r="AB1964" i="1"/>
  <c r="AB1965" i="1" l="1"/>
  <c r="A1965" i="1"/>
  <c r="A1965" i="4" s="1"/>
  <c r="B1966" i="1"/>
  <c r="C1964" i="7"/>
  <c r="A1965" i="7" s="1"/>
  <c r="B1964" i="7"/>
  <c r="D1964" i="7" s="1"/>
  <c r="C1965" i="7" l="1"/>
  <c r="A1966" i="7" s="1"/>
  <c r="B1965" i="7"/>
  <c r="D1965" i="7" s="1"/>
  <c r="A1966" i="1"/>
  <c r="A1966" i="4" s="1"/>
  <c r="B1967" i="1"/>
  <c r="AB1966" i="1"/>
  <c r="A1967" i="1" l="1"/>
  <c r="A1967" i="4" s="1"/>
  <c r="AB1967" i="1"/>
  <c r="B1968" i="1"/>
  <c r="C1966" i="7"/>
  <c r="A1967" i="7" s="1"/>
  <c r="B1966" i="7"/>
  <c r="D1966" i="7" s="1"/>
  <c r="C1967" i="7" l="1"/>
  <c r="A1968" i="7" s="1"/>
  <c r="B1967" i="7"/>
  <c r="D1967" i="7" s="1"/>
  <c r="AB1968" i="1"/>
  <c r="B1969" i="1"/>
  <c r="A1968" i="1"/>
  <c r="A1968" i="4" s="1"/>
  <c r="AB1969" i="1" l="1"/>
  <c r="B1970" i="1"/>
  <c r="A1969" i="1"/>
  <c r="A1969" i="4" s="1"/>
  <c r="B1968" i="7"/>
  <c r="D1968" i="7" s="1"/>
  <c r="C1968" i="7"/>
  <c r="A1969" i="7" s="1"/>
  <c r="C1969" i="7" l="1"/>
  <c r="A1970" i="7" s="1"/>
  <c r="B1969" i="7"/>
  <c r="D1969" i="7" s="1"/>
  <c r="A1970" i="1"/>
  <c r="A1970" i="4" s="1"/>
  <c r="B1971" i="1"/>
  <c r="AB1970" i="1"/>
  <c r="AB1971" i="1" l="1"/>
  <c r="B1972" i="1"/>
  <c r="A1971" i="1"/>
  <c r="A1971" i="4" s="1"/>
  <c r="C1970" i="7"/>
  <c r="A1971" i="7" s="1"/>
  <c r="B1970" i="7"/>
  <c r="D1970" i="7" s="1"/>
  <c r="B1971" i="7" l="1"/>
  <c r="D1971" i="7" s="1"/>
  <c r="C1971" i="7"/>
  <c r="A1972" i="7" s="1"/>
  <c r="B1973" i="1"/>
  <c r="AB1972" i="1"/>
  <c r="A1972" i="1"/>
  <c r="A1972" i="4" s="1"/>
  <c r="AB1973" i="1" l="1"/>
  <c r="A1973" i="1"/>
  <c r="A1973" i="4" s="1"/>
  <c r="B1974" i="1"/>
  <c r="C1972" i="7"/>
  <c r="A1973" i="7" s="1"/>
  <c r="B1972" i="7"/>
  <c r="D1972" i="7" s="1"/>
  <c r="B1975" i="1" l="1"/>
  <c r="AB1974" i="1"/>
  <c r="A1974" i="1"/>
  <c r="A1974" i="4" s="1"/>
  <c r="C1973" i="7"/>
  <c r="A1974" i="7" s="1"/>
  <c r="B1973" i="7"/>
  <c r="D1973" i="7" s="1"/>
  <c r="B1974" i="7" l="1"/>
  <c r="D1974" i="7" s="1"/>
  <c r="C1974" i="7"/>
  <c r="A1975" i="7" s="1"/>
  <c r="AB1975" i="1"/>
  <c r="I584" i="9" s="1"/>
  <c r="A1975" i="1"/>
  <c r="A1975" i="4" s="1"/>
  <c r="B1976" i="1"/>
  <c r="B1977" i="1" l="1"/>
  <c r="AB1976" i="1"/>
  <c r="I585" i="9" s="1"/>
  <c r="A1976" i="1"/>
  <c r="A1976" i="4" s="1"/>
  <c r="M584" i="9"/>
  <c r="X584" i="9"/>
  <c r="Q584" i="9"/>
  <c r="K584" i="9" s="1"/>
  <c r="W584" i="9"/>
  <c r="C1975" i="7"/>
  <c r="A1976" i="7" s="1"/>
  <c r="B1975" i="7"/>
  <c r="D1975" i="7" s="1"/>
  <c r="C1976" i="7" l="1"/>
  <c r="A1977" i="7" s="1"/>
  <c r="B1976" i="7"/>
  <c r="D1976" i="7" s="1"/>
  <c r="Q585" i="9"/>
  <c r="K585" i="9" s="1"/>
  <c r="X585" i="9"/>
  <c r="M585" i="9"/>
  <c r="W585" i="9"/>
  <c r="A1977" i="1"/>
  <c r="A1977" i="4" s="1"/>
  <c r="AB1977" i="1"/>
  <c r="B1978" i="1"/>
  <c r="AB1978" i="1" l="1"/>
  <c r="A1978" i="1"/>
  <c r="A1978" i="4" s="1"/>
  <c r="B1979" i="1"/>
  <c r="C1977" i="7"/>
  <c r="A1978" i="7" s="1"/>
  <c r="B1977" i="7"/>
  <c r="D1977" i="7" s="1"/>
  <c r="B1978" i="7" l="1"/>
  <c r="D1978" i="7" s="1"/>
  <c r="C1978" i="7"/>
  <c r="A1979" i="7" s="1"/>
  <c r="A1979" i="1"/>
  <c r="A1979" i="4" s="1"/>
  <c r="AB1979" i="1"/>
  <c r="I586" i="9" s="1"/>
  <c r="B1980" i="1"/>
  <c r="W586" i="9" l="1"/>
  <c r="M586" i="9"/>
  <c r="X586" i="9"/>
  <c r="Q586" i="9"/>
  <c r="K586" i="9" s="1"/>
  <c r="AB1980" i="1"/>
  <c r="I587" i="9" s="1"/>
  <c r="A1980" i="1"/>
  <c r="A1980" i="4" s="1"/>
  <c r="B1981" i="1"/>
  <c r="C1979" i="7"/>
  <c r="A1980" i="7" s="1"/>
  <c r="B1979" i="7"/>
  <c r="D1979" i="7" s="1"/>
  <c r="B1980" i="7" l="1"/>
  <c r="D1980" i="7" s="1"/>
  <c r="C1980" i="7"/>
  <c r="A1981" i="7" s="1"/>
  <c r="A1981" i="1"/>
  <c r="A1981" i="4" s="1"/>
  <c r="AB1981" i="1"/>
  <c r="I588" i="9" s="1"/>
  <c r="B1982" i="1"/>
  <c r="X587" i="9"/>
  <c r="Q587" i="9"/>
  <c r="K587" i="9" s="1"/>
  <c r="M587" i="9"/>
  <c r="W587" i="9"/>
  <c r="B1983" i="1" l="1"/>
  <c r="A1982" i="1"/>
  <c r="A1982" i="4" s="1"/>
  <c r="AB1982" i="1"/>
  <c r="I589" i="9" s="1"/>
  <c r="W588" i="9"/>
  <c r="M588" i="9"/>
  <c r="Q588" i="9"/>
  <c r="K588" i="9" s="1"/>
  <c r="X588" i="9"/>
  <c r="C1981" i="7"/>
  <c r="A1982" i="7" s="1"/>
  <c r="B1981" i="7"/>
  <c r="D1981" i="7" s="1"/>
  <c r="C1982" i="7" l="1"/>
  <c r="A1983" i="7" s="1"/>
  <c r="B1982" i="7"/>
  <c r="D1982" i="7" s="1"/>
  <c r="W589" i="9"/>
  <c r="X589" i="9"/>
  <c r="M589" i="9"/>
  <c r="Q589" i="9"/>
  <c r="K589" i="9" s="1"/>
  <c r="AB1983" i="1"/>
  <c r="I590" i="9" s="1"/>
  <c r="A1983" i="1"/>
  <c r="A1983" i="4" s="1"/>
  <c r="B1984" i="1"/>
  <c r="B1985" i="1" l="1"/>
  <c r="AB1984" i="1"/>
  <c r="A1984" i="1"/>
  <c r="A1984" i="4" s="1"/>
  <c r="Q590" i="9"/>
  <c r="K590" i="9" s="1"/>
  <c r="X590" i="9"/>
  <c r="W590" i="9"/>
  <c r="M590" i="9"/>
  <c r="B1983" i="7"/>
  <c r="D1983" i="7" s="1"/>
  <c r="C1983" i="7"/>
  <c r="A1984" i="7" s="1"/>
  <c r="B1984" i="7" l="1"/>
  <c r="D1984" i="7" s="1"/>
  <c r="C1984" i="7"/>
  <c r="A1985" i="7" s="1"/>
  <c r="A1985" i="1"/>
  <c r="A1985" i="4" s="1"/>
  <c r="AB1985" i="1"/>
  <c r="B1986" i="1"/>
  <c r="AB1986" i="1" l="1"/>
  <c r="B1987" i="1"/>
  <c r="A1986" i="1"/>
  <c r="A1986" i="4" s="1"/>
  <c r="C1985" i="7"/>
  <c r="A1986" i="7" s="1"/>
  <c r="B1985" i="7"/>
  <c r="D1985" i="7" s="1"/>
  <c r="B1986" i="7" l="1"/>
  <c r="D1986" i="7" s="1"/>
  <c r="C1986" i="7"/>
  <c r="A1987" i="7" s="1"/>
  <c r="AB1987" i="1"/>
  <c r="B1988" i="1"/>
  <c r="A1987" i="1"/>
  <c r="A1987" i="4" s="1"/>
  <c r="AB1988" i="1" l="1"/>
  <c r="B1989" i="1"/>
  <c r="A1988" i="1"/>
  <c r="A1988" i="4" s="1"/>
  <c r="B1987" i="7"/>
  <c r="D1987" i="7" s="1"/>
  <c r="C1987" i="7"/>
  <c r="A1988" i="7" s="1"/>
  <c r="C1988" i="7" l="1"/>
  <c r="A1989" i="7" s="1"/>
  <c r="B1988" i="7"/>
  <c r="D1988" i="7" s="1"/>
  <c r="AB1989" i="1"/>
  <c r="A1989" i="1"/>
  <c r="A1989" i="4" s="1"/>
  <c r="B1990" i="1"/>
  <c r="B1991" i="1" l="1"/>
  <c r="AB1990" i="1"/>
  <c r="I591" i="9" s="1"/>
  <c r="A1990" i="1"/>
  <c r="A1990" i="4" s="1"/>
  <c r="C1989" i="7"/>
  <c r="A1990" i="7" s="1"/>
  <c r="B1989" i="7"/>
  <c r="D1989" i="7" s="1"/>
  <c r="C1990" i="7" l="1"/>
  <c r="A1991" i="7" s="1"/>
  <c r="B1990" i="7"/>
  <c r="D1990" i="7" s="1"/>
  <c r="X591" i="9"/>
  <c r="W591" i="9"/>
  <c r="M591" i="9"/>
  <c r="Q591" i="9"/>
  <c r="K591" i="9" s="1"/>
  <c r="A1991" i="1"/>
  <c r="A1991" i="4" s="1"/>
  <c r="AB1991" i="1"/>
  <c r="B1992" i="1"/>
  <c r="AB1992" i="1" l="1"/>
  <c r="A1992" i="1"/>
  <c r="A1992" i="4" s="1"/>
  <c r="B1993" i="1"/>
  <c r="B1991" i="7"/>
  <c r="D1991" i="7" s="1"/>
  <c r="C1991" i="7"/>
  <c r="A1992" i="7" s="1"/>
  <c r="B1992" i="7" l="1"/>
  <c r="D1992" i="7" s="1"/>
  <c r="C1992" i="7"/>
  <c r="A1993" i="7" s="1"/>
  <c r="AB1993" i="1"/>
  <c r="I592" i="9" s="1"/>
  <c r="A1993" i="1"/>
  <c r="A1993" i="4" s="1"/>
  <c r="B1994" i="1"/>
  <c r="AB1994" i="1" l="1"/>
  <c r="B1995" i="1"/>
  <c r="A1994" i="1"/>
  <c r="A1994" i="4" s="1"/>
  <c r="X592" i="9"/>
  <c r="M592" i="9"/>
  <c r="W592" i="9"/>
  <c r="Q592" i="9"/>
  <c r="K592" i="9" s="1"/>
  <c r="C1993" i="7"/>
  <c r="A1994" i="7" s="1"/>
  <c r="B1993" i="7"/>
  <c r="D1993" i="7" s="1"/>
  <c r="C1994" i="7" l="1"/>
  <c r="A1995" i="7" s="1"/>
  <c r="B1994" i="7"/>
  <c r="D1994" i="7" s="1"/>
  <c r="AB1995" i="1"/>
  <c r="B1996" i="1"/>
  <c r="A1995" i="1"/>
  <c r="A1995" i="4" s="1"/>
  <c r="A1996" i="1" l="1"/>
  <c r="A1996" i="4" s="1"/>
  <c r="AB1996" i="1"/>
  <c r="B1997" i="1"/>
  <c r="C1995" i="7"/>
  <c r="A1996" i="7" s="1"/>
  <c r="B1995" i="7"/>
  <c r="D1995" i="7" s="1"/>
  <c r="B1996" i="7" l="1"/>
  <c r="D1996" i="7" s="1"/>
  <c r="C1996" i="7"/>
  <c r="A1997" i="7" s="1"/>
  <c r="AB1997" i="1"/>
  <c r="A1997" i="1"/>
  <c r="A1997" i="4" s="1"/>
  <c r="B1998" i="1"/>
  <c r="B1999" i="1" l="1"/>
  <c r="AB1998" i="1"/>
  <c r="A1998" i="1"/>
  <c r="A1998" i="4" s="1"/>
  <c r="C1997" i="7"/>
  <c r="A1998" i="7" s="1"/>
  <c r="B1997" i="7"/>
  <c r="D1997" i="7" s="1"/>
  <c r="C1998" i="7" l="1"/>
  <c r="A1999" i="7" s="1"/>
  <c r="B1998" i="7"/>
  <c r="D1998" i="7" s="1"/>
  <c r="AB1999" i="1"/>
  <c r="B2000" i="1"/>
  <c r="A1999" i="1"/>
  <c r="A1999" i="4" s="1"/>
  <c r="AB2000" i="1" l="1"/>
  <c r="B2001" i="1"/>
  <c r="A2000" i="1"/>
  <c r="A2000" i="4" s="1"/>
  <c r="C1999" i="7"/>
  <c r="A2000" i="7" s="1"/>
  <c r="B1999" i="7"/>
  <c r="D1999" i="7" s="1"/>
  <c r="C2000" i="7" l="1"/>
  <c r="A2001" i="7" s="1"/>
  <c r="B2000" i="7"/>
  <c r="D2000" i="7" s="1"/>
  <c r="AB2001" i="1"/>
  <c r="I593" i="9" s="1"/>
  <c r="A2001" i="1"/>
  <c r="A2001" i="4" s="1"/>
  <c r="B2002" i="1"/>
  <c r="AB2002" i="1" l="1"/>
  <c r="A2002" i="1"/>
  <c r="A2002" i="4" s="1"/>
  <c r="B2003" i="1"/>
  <c r="M593" i="9"/>
  <c r="X593" i="9"/>
  <c r="Q593" i="9"/>
  <c r="K593" i="9" s="1"/>
  <c r="W593" i="9"/>
  <c r="C2001" i="7"/>
  <c r="A2002" i="7" s="1"/>
  <c r="B2001" i="7"/>
  <c r="D2001" i="7" s="1"/>
  <c r="C2002" i="7" l="1"/>
  <c r="A2003" i="7" s="1"/>
  <c r="B2002" i="7"/>
  <c r="D2002" i="7" s="1"/>
  <c r="AB2003" i="1"/>
  <c r="I594" i="9" s="1"/>
  <c r="B2004" i="1"/>
  <c r="A2003" i="1"/>
  <c r="A2003" i="4" s="1"/>
  <c r="AB2004" i="1" l="1"/>
  <c r="I595" i="9" s="1"/>
  <c r="B2005" i="1"/>
  <c r="A2004" i="1"/>
  <c r="A2004" i="4" s="1"/>
  <c r="Q594" i="9"/>
  <c r="K594" i="9" s="1"/>
  <c r="W594" i="9"/>
  <c r="M594" i="9"/>
  <c r="X594" i="9"/>
  <c r="B2003" i="7"/>
  <c r="D2003" i="7" s="1"/>
  <c r="C2003" i="7"/>
  <c r="A2004" i="7" s="1"/>
  <c r="B2004" i="7" l="1"/>
  <c r="D2004" i="7" s="1"/>
  <c r="C2004" i="7"/>
  <c r="A2005" i="7" s="1"/>
  <c r="A2005" i="1"/>
  <c r="A2005" i="4" s="1"/>
  <c r="B2006" i="1"/>
  <c r="AB2005" i="1"/>
  <c r="I596" i="9" s="1"/>
  <c r="M595" i="9"/>
  <c r="Q595" i="9"/>
  <c r="K595" i="9" s="1"/>
  <c r="W595" i="9"/>
  <c r="X595" i="9"/>
  <c r="Q596" i="9" l="1"/>
  <c r="K596" i="9" s="1"/>
  <c r="W596" i="9"/>
  <c r="M596" i="9"/>
  <c r="X596" i="9"/>
  <c r="B2007" i="1"/>
  <c r="AB2006" i="1"/>
  <c r="I597" i="9" s="1"/>
  <c r="A2006" i="1"/>
  <c r="A2006" i="4" s="1"/>
  <c r="C2005" i="7"/>
  <c r="A2006" i="7" s="1"/>
  <c r="B2005" i="7"/>
  <c r="D2005" i="7" s="1"/>
  <c r="Q597" i="9" l="1"/>
  <c r="K597" i="9" s="1"/>
  <c r="M597" i="9"/>
  <c r="W597" i="9"/>
  <c r="X597" i="9"/>
  <c r="A2007" i="1"/>
  <c r="A2007" i="4" s="1"/>
  <c r="B2008" i="1"/>
  <c r="AB2007" i="1"/>
  <c r="I598" i="9" s="1"/>
  <c r="C2006" i="7"/>
  <c r="A2007" i="7" s="1"/>
  <c r="B2006" i="7"/>
  <c r="D2006" i="7" s="1"/>
  <c r="B2007" i="7" l="1"/>
  <c r="D2007" i="7" s="1"/>
  <c r="C2007" i="7"/>
  <c r="A2008" i="7" s="1"/>
  <c r="X598" i="9"/>
  <c r="M598" i="9"/>
  <c r="Q598" i="9"/>
  <c r="K598" i="9" s="1"/>
  <c r="W598" i="9"/>
  <c r="A2008" i="1"/>
  <c r="A2008" i="4" s="1"/>
  <c r="AB2008" i="1"/>
  <c r="I599" i="9" s="1"/>
  <c r="B2009" i="1"/>
  <c r="A2009" i="1" l="1"/>
  <c r="A2009" i="4" s="1"/>
  <c r="AB2009" i="1"/>
  <c r="I600" i="9" s="1"/>
  <c r="B2010" i="1"/>
  <c r="W599" i="9"/>
  <c r="M599" i="9"/>
  <c r="Q599" i="9"/>
  <c r="K599" i="9" s="1"/>
  <c r="X599" i="9"/>
  <c r="C2008" i="7"/>
  <c r="A2009" i="7" s="1"/>
  <c r="B2008" i="7"/>
  <c r="D2008" i="7" s="1"/>
  <c r="B2009" i="7" l="1"/>
  <c r="D2009" i="7" s="1"/>
  <c r="C2009" i="7"/>
  <c r="A2010" i="7" s="1"/>
  <c r="A2010" i="1"/>
  <c r="A2010" i="4" s="1"/>
  <c r="AB2010" i="1"/>
  <c r="I601" i="9" s="1"/>
  <c r="B2011" i="1"/>
  <c r="Q600" i="9"/>
  <c r="K600" i="9" s="1"/>
  <c r="W600" i="9"/>
  <c r="M600" i="9"/>
  <c r="X600" i="9"/>
  <c r="A2011" i="1" l="1"/>
  <c r="A2011" i="4" s="1"/>
  <c r="AB2011" i="1"/>
  <c r="I602" i="9" s="1"/>
  <c r="B2012" i="1"/>
  <c r="W601" i="9"/>
  <c r="X601" i="9"/>
  <c r="M601" i="9"/>
  <c r="Q601" i="9"/>
  <c r="K601" i="9" s="1"/>
  <c r="C2010" i="7"/>
  <c r="A2011" i="7" s="1"/>
  <c r="B2010" i="7"/>
  <c r="D2010" i="7" s="1"/>
  <c r="B2011" i="7" l="1"/>
  <c r="D2011" i="7" s="1"/>
  <c r="C2011" i="7"/>
  <c r="A2012" i="7" s="1"/>
  <c r="A2012" i="1"/>
  <c r="A2012" i="4" s="1"/>
  <c r="AB2012" i="1"/>
  <c r="I603" i="9" s="1"/>
  <c r="B2013" i="1"/>
  <c r="Q602" i="9"/>
  <c r="K602" i="9" s="1"/>
  <c r="X602" i="9"/>
  <c r="W602" i="9"/>
  <c r="M602" i="9"/>
  <c r="B2014" i="1" l="1"/>
  <c r="AB2013" i="1"/>
  <c r="I604" i="9" s="1"/>
  <c r="A2013" i="1"/>
  <c r="A2013" i="4" s="1"/>
  <c r="Q603" i="9"/>
  <c r="K603" i="9" s="1"/>
  <c r="W603" i="9"/>
  <c r="M603" i="9"/>
  <c r="X603" i="9"/>
  <c r="C2012" i="7"/>
  <c r="A2013" i="7" s="1"/>
  <c r="B2012" i="7"/>
  <c r="D2012" i="7" s="1"/>
  <c r="B2013" i="7" l="1"/>
  <c r="D2013" i="7" s="1"/>
  <c r="C2013" i="7"/>
  <c r="A2014" i="7" s="1"/>
  <c r="Q604" i="9"/>
  <c r="K604" i="9" s="1"/>
  <c r="M604" i="9"/>
  <c r="X604" i="9"/>
  <c r="W604" i="9"/>
  <c r="A2014" i="1"/>
  <c r="A2014" i="4" s="1"/>
  <c r="AB2014" i="1"/>
  <c r="I605" i="9" s="1"/>
  <c r="B2015" i="1"/>
  <c r="W605" i="9" l="1"/>
  <c r="Q605" i="9"/>
  <c r="K605" i="9" s="1"/>
  <c r="M605" i="9"/>
  <c r="X605" i="9"/>
  <c r="B2016" i="1"/>
  <c r="AB2015" i="1"/>
  <c r="I606" i="9" s="1"/>
  <c r="A2015" i="1"/>
  <c r="A2015" i="4" s="1"/>
  <c r="C2014" i="7"/>
  <c r="A2015" i="7" s="1"/>
  <c r="B2014" i="7"/>
  <c r="D2014" i="7" s="1"/>
  <c r="C2015" i="7" l="1"/>
  <c r="A2016" i="7" s="1"/>
  <c r="B2015" i="7"/>
  <c r="D2015" i="7" s="1"/>
  <c r="M606" i="9"/>
  <c r="W606" i="9"/>
  <c r="X606" i="9"/>
  <c r="Q606" i="9"/>
  <c r="K606" i="9" s="1"/>
  <c r="B2017" i="1"/>
  <c r="A2016" i="1"/>
  <c r="A2016" i="4" s="1"/>
  <c r="AB2016" i="1"/>
  <c r="I607" i="9" s="1"/>
  <c r="W607" i="9" l="1"/>
  <c r="X607" i="9"/>
  <c r="M607" i="9"/>
  <c r="Q607" i="9"/>
  <c r="K607" i="9" s="1"/>
  <c r="A2017" i="1"/>
  <c r="A2017" i="4" s="1"/>
  <c r="AB2017" i="1"/>
  <c r="I608" i="9" s="1"/>
  <c r="B2018" i="1"/>
  <c r="B2016" i="7"/>
  <c r="D2016" i="7" s="1"/>
  <c r="C2016" i="7"/>
  <c r="A2017" i="7" s="1"/>
  <c r="B2019" i="1" l="1"/>
  <c r="AB2018" i="1"/>
  <c r="I609" i="9" s="1"/>
  <c r="A2018" i="1"/>
  <c r="A2018" i="4" s="1"/>
  <c r="Q608" i="9"/>
  <c r="K608" i="9" s="1"/>
  <c r="W608" i="9"/>
  <c r="X608" i="9"/>
  <c r="M608" i="9"/>
  <c r="C2017" i="7"/>
  <c r="A2018" i="7" s="1"/>
  <c r="B2017" i="7"/>
  <c r="D2017" i="7" s="1"/>
  <c r="B2018" i="7" l="1"/>
  <c r="D2018" i="7" s="1"/>
  <c r="C2018" i="7"/>
  <c r="A2019" i="7" s="1"/>
  <c r="W609" i="9"/>
  <c r="Q609" i="9"/>
  <c r="K609" i="9" s="1"/>
  <c r="M609" i="9"/>
  <c r="X609" i="9"/>
  <c r="A2019" i="1"/>
  <c r="A2019" i="4" s="1"/>
  <c r="B2020" i="1"/>
  <c r="AB2019" i="1"/>
  <c r="I610" i="9" s="1"/>
  <c r="X610" i="9" l="1"/>
  <c r="Q610" i="9"/>
  <c r="K610" i="9" s="1"/>
  <c r="M610" i="9"/>
  <c r="W610" i="9"/>
  <c r="B2021" i="1"/>
  <c r="AB2020" i="1"/>
  <c r="I611" i="9" s="1"/>
  <c r="A2020" i="1"/>
  <c r="A2020" i="4" s="1"/>
  <c r="C2019" i="7"/>
  <c r="A2020" i="7" s="1"/>
  <c r="B2019" i="7"/>
  <c r="D2019" i="7" s="1"/>
  <c r="B2020" i="7" l="1"/>
  <c r="D2020" i="7" s="1"/>
  <c r="C2020" i="7"/>
  <c r="A2021" i="7" s="1"/>
  <c r="W611" i="9"/>
  <c r="M611" i="9"/>
  <c r="Q611" i="9"/>
  <c r="K611" i="9" s="1"/>
  <c r="X611" i="9"/>
  <c r="B2022" i="1"/>
  <c r="AB2021" i="1"/>
  <c r="I612" i="9" s="1"/>
  <c r="A2021" i="1"/>
  <c r="A2021" i="4" s="1"/>
  <c r="Q612" i="9" l="1"/>
  <c r="K612" i="9" s="1"/>
  <c r="X612" i="9"/>
  <c r="W612" i="9"/>
  <c r="M612" i="9"/>
  <c r="A2022" i="1"/>
  <c r="A2022" i="4" s="1"/>
  <c r="AB2022" i="1"/>
  <c r="I613" i="9" s="1"/>
  <c r="B2023" i="1"/>
  <c r="C2021" i="7"/>
  <c r="A2022" i="7" s="1"/>
  <c r="B2021" i="7"/>
  <c r="D2021" i="7" s="1"/>
  <c r="B2022" i="7" l="1"/>
  <c r="D2022" i="7" s="1"/>
  <c r="C2022" i="7"/>
  <c r="A2023" i="7" s="1"/>
  <c r="B2024" i="1"/>
  <c r="AB2023" i="1"/>
  <c r="I614" i="9" s="1"/>
  <c r="A2023" i="1"/>
  <c r="A2023" i="4" s="1"/>
  <c r="X613" i="9"/>
  <c r="W613" i="9"/>
  <c r="M613" i="9"/>
  <c r="Q613" i="9"/>
  <c r="K613" i="9" s="1"/>
  <c r="W614" i="9" l="1"/>
  <c r="M614" i="9"/>
  <c r="Q614" i="9"/>
  <c r="K614" i="9" s="1"/>
  <c r="X614" i="9"/>
  <c r="A2024" i="1"/>
  <c r="A2024" i="4" s="1"/>
  <c r="AB2024" i="1"/>
  <c r="I615" i="9" s="1"/>
  <c r="B2025" i="1"/>
  <c r="B2023" i="7"/>
  <c r="D2023" i="7" s="1"/>
  <c r="C2023" i="7"/>
  <c r="A2024" i="7" s="1"/>
  <c r="B2024" i="7" l="1"/>
  <c r="D2024" i="7" s="1"/>
  <c r="C2024" i="7"/>
  <c r="A2025" i="7" s="1"/>
  <c r="AB2025" i="1"/>
  <c r="I616" i="9" s="1"/>
  <c r="A2025" i="1"/>
  <c r="A2025" i="4" s="1"/>
  <c r="B2026" i="1"/>
  <c r="M615" i="9"/>
  <c r="X615" i="9"/>
  <c r="Q615" i="9"/>
  <c r="K615" i="9" s="1"/>
  <c r="W615" i="9"/>
  <c r="B2027" i="1" l="1"/>
  <c r="AB2026" i="1"/>
  <c r="I617" i="9" s="1"/>
  <c r="A2026" i="1"/>
  <c r="A2026" i="4" s="1"/>
  <c r="X616" i="9"/>
  <c r="M616" i="9"/>
  <c r="Q616" i="9"/>
  <c r="K616" i="9" s="1"/>
  <c r="W616" i="9"/>
  <c r="C2025" i="7"/>
  <c r="A2026" i="7" s="1"/>
  <c r="B2025" i="7"/>
  <c r="D2025" i="7" s="1"/>
  <c r="B2026" i="7" l="1"/>
  <c r="D2026" i="7" s="1"/>
  <c r="C2026" i="7"/>
  <c r="A2027" i="7" s="1"/>
  <c r="Q617" i="9"/>
  <c r="K617" i="9" s="1"/>
  <c r="M617" i="9"/>
  <c r="W617" i="9"/>
  <c r="X617" i="9"/>
  <c r="B2028" i="1"/>
  <c r="A2027" i="1"/>
  <c r="A2027" i="4" s="1"/>
  <c r="AB2027" i="1"/>
  <c r="I618" i="9" s="1"/>
  <c r="A2028" i="1" l="1"/>
  <c r="A2028" i="4" s="1"/>
  <c r="AB2028" i="1"/>
  <c r="I619" i="9" s="1"/>
  <c r="B2029" i="1"/>
  <c r="M618" i="9"/>
  <c r="X618" i="9"/>
  <c r="Q618" i="9"/>
  <c r="K618" i="9" s="1"/>
  <c r="W618" i="9"/>
  <c r="B2027" i="7"/>
  <c r="D2027" i="7" s="1"/>
  <c r="C2027" i="7"/>
  <c r="A2028" i="7" s="1"/>
  <c r="B2028" i="7" l="1"/>
  <c r="D2028" i="7" s="1"/>
  <c r="C2028" i="7"/>
  <c r="A2029" i="7" s="1"/>
  <c r="AB2029" i="1"/>
  <c r="A2029" i="1"/>
  <c r="A2029" i="4" s="1"/>
  <c r="B2030" i="1"/>
  <c r="M619" i="9"/>
  <c r="W619" i="9"/>
  <c r="Q619" i="9"/>
  <c r="K619" i="9" s="1"/>
  <c r="X619" i="9"/>
  <c r="A2030" i="1" l="1"/>
  <c r="A2030" i="4" s="1"/>
  <c r="AB2030" i="1"/>
  <c r="B2031" i="1"/>
  <c r="C2029" i="7"/>
  <c r="A2030" i="7" s="1"/>
  <c r="B2029" i="7"/>
  <c r="D2029" i="7" s="1"/>
  <c r="C2030" i="7" l="1"/>
  <c r="A2031" i="7" s="1"/>
  <c r="B2030" i="7"/>
  <c r="D2030" i="7" s="1"/>
  <c r="AB2031" i="1"/>
  <c r="A2031" i="1"/>
  <c r="A2031" i="4" s="1"/>
  <c r="B2032" i="1"/>
  <c r="A2032" i="1" l="1"/>
  <c r="A2032" i="4" s="1"/>
  <c r="AB2032" i="1"/>
  <c r="B2033" i="1"/>
  <c r="C2031" i="7"/>
  <c r="A2032" i="7" s="1"/>
  <c r="B2031" i="7"/>
  <c r="D2031" i="7" s="1"/>
  <c r="B2032" i="7" l="1"/>
  <c r="D2032" i="7" s="1"/>
  <c r="C2032" i="7"/>
  <c r="A2033" i="7" s="1"/>
  <c r="AB2033" i="1"/>
  <c r="A2033" i="1"/>
  <c r="A2033" i="4" s="1"/>
  <c r="B2034" i="1"/>
  <c r="A2034" i="1" l="1"/>
  <c r="A2034" i="4" s="1"/>
  <c r="AB2034" i="1"/>
  <c r="B2035" i="1"/>
  <c r="C2033" i="7"/>
  <c r="A2034" i="7" s="1"/>
  <c r="B2033" i="7"/>
  <c r="D2033" i="7" s="1"/>
  <c r="C2034" i="7" l="1"/>
  <c r="A2035" i="7" s="1"/>
  <c r="B2034" i="7"/>
  <c r="D2034" i="7" s="1"/>
  <c r="AB2035" i="1"/>
  <c r="A2035" i="1"/>
  <c r="A2035" i="4" s="1"/>
  <c r="B2036" i="1"/>
  <c r="B2037" i="1" l="1"/>
  <c r="AB2036" i="1"/>
  <c r="A2036" i="1"/>
  <c r="A2036" i="4" s="1"/>
  <c r="C2035" i="7"/>
  <c r="A2036" i="7" s="1"/>
  <c r="B2035" i="7"/>
  <c r="D2035" i="7" s="1"/>
  <c r="B2036" i="7" l="1"/>
  <c r="D2036" i="7" s="1"/>
  <c r="C2036" i="7"/>
  <c r="A2037" i="7" s="1"/>
  <c r="AB2037" i="1"/>
  <c r="B2038" i="1"/>
  <c r="A2037" i="1"/>
  <c r="A2037" i="4" s="1"/>
  <c r="A2038" i="1" l="1"/>
  <c r="A2038" i="4" s="1"/>
  <c r="B2039" i="1"/>
  <c r="AB2038" i="1"/>
  <c r="C2037" i="7"/>
  <c r="A2038" i="7" s="1"/>
  <c r="B2037" i="7"/>
  <c r="D2037" i="7" s="1"/>
  <c r="B2038" i="7" l="1"/>
  <c r="D2038" i="7" s="1"/>
  <c r="C2038" i="7"/>
  <c r="A2039" i="7" s="1"/>
  <c r="AB2039" i="1"/>
  <c r="A2039" i="1"/>
  <c r="A2039" i="4" s="1"/>
  <c r="B2040" i="1"/>
  <c r="AB2040" i="1" l="1"/>
  <c r="A2040" i="1"/>
  <c r="A2040" i="4" s="1"/>
  <c r="B2041" i="1"/>
  <c r="C2039" i="7"/>
  <c r="A2040" i="7" s="1"/>
  <c r="B2039" i="7"/>
  <c r="D2039" i="7" s="1"/>
  <c r="B2040" i="7" l="1"/>
  <c r="D2040" i="7" s="1"/>
  <c r="C2040" i="7"/>
  <c r="A2041" i="7" s="1"/>
  <c r="AB2041" i="1"/>
  <c r="A2041" i="1"/>
  <c r="A2041" i="4" s="1"/>
  <c r="B2042" i="1"/>
  <c r="A2042" i="1" l="1"/>
  <c r="A2042" i="4" s="1"/>
  <c r="AB2042" i="1"/>
  <c r="B2043" i="1"/>
  <c r="C2041" i="7"/>
  <c r="A2042" i="7" s="1"/>
  <c r="B2041" i="7"/>
  <c r="D2041" i="7" s="1"/>
  <c r="AB2043" i="1" l="1"/>
  <c r="A2043" i="1"/>
  <c r="A2043" i="4" s="1"/>
  <c r="B2044" i="1"/>
  <c r="B2042" i="7"/>
  <c r="D2042" i="7" s="1"/>
  <c r="C2042" i="7"/>
  <c r="A2043" i="7" s="1"/>
  <c r="C2043" i="7" l="1"/>
  <c r="A2044" i="7" s="1"/>
  <c r="B2043" i="7"/>
  <c r="D2043" i="7" s="1"/>
  <c r="A2044" i="1"/>
  <c r="A2044" i="4" s="1"/>
  <c r="AB2044" i="1"/>
  <c r="B2045" i="1"/>
  <c r="AB2045" i="1" l="1"/>
  <c r="B2046" i="1"/>
  <c r="A2045" i="1"/>
  <c r="A2045" i="4" s="1"/>
  <c r="C2044" i="7"/>
  <c r="A2045" i="7" s="1"/>
  <c r="B2044" i="7"/>
  <c r="D2044" i="7" s="1"/>
  <c r="C2045" i="7" l="1"/>
  <c r="A2046" i="7" s="1"/>
  <c r="B2045" i="7"/>
  <c r="D2045" i="7" s="1"/>
  <c r="AB2046" i="1"/>
  <c r="A2046" i="1"/>
  <c r="A2046" i="4" s="1"/>
  <c r="B2047" i="1"/>
  <c r="AB2047" i="1" l="1"/>
  <c r="B2048" i="1"/>
  <c r="A2047" i="1"/>
  <c r="A2047" i="4" s="1"/>
  <c r="B2046" i="7"/>
  <c r="D2046" i="7" s="1"/>
  <c r="C2046" i="7"/>
  <c r="A2047" i="7" s="1"/>
  <c r="B2047" i="7" l="1"/>
  <c r="D2047" i="7" s="1"/>
  <c r="C2047" i="7"/>
  <c r="A2048" i="7" s="1"/>
  <c r="AB2048" i="1"/>
  <c r="A2048" i="1"/>
  <c r="A2048" i="4" s="1"/>
  <c r="B2049" i="1"/>
  <c r="AB2049" i="1" l="1"/>
  <c r="I620" i="9" s="1"/>
  <c r="B2050" i="1"/>
  <c r="A2049" i="1"/>
  <c r="A2049" i="4" s="1"/>
  <c r="B2048" i="7"/>
  <c r="D2048" i="7" s="1"/>
  <c r="C2048" i="7"/>
  <c r="A2049" i="7" s="1"/>
  <c r="C2049" i="7" l="1"/>
  <c r="A2050" i="7" s="1"/>
  <c r="B2049" i="7"/>
  <c r="D2049" i="7" s="1"/>
  <c r="AB2050" i="1"/>
  <c r="A2050" i="1"/>
  <c r="A2050" i="4" s="1"/>
  <c r="B2051" i="1"/>
  <c r="W620" i="9"/>
  <c r="Q620" i="9"/>
  <c r="K620" i="9" s="1"/>
  <c r="X620" i="9"/>
  <c r="M620" i="9"/>
  <c r="AB2051" i="1" l="1"/>
  <c r="B2052" i="1"/>
  <c r="A2051" i="1"/>
  <c r="A2051" i="4" s="1"/>
  <c r="C2050" i="7"/>
  <c r="A2051" i="7" s="1"/>
  <c r="B2050" i="7"/>
  <c r="D2050" i="7" s="1"/>
  <c r="C2051" i="7" l="1"/>
  <c r="A2052" i="7" s="1"/>
  <c r="B2051" i="7"/>
  <c r="D2051" i="7" s="1"/>
  <c r="AB2052" i="1"/>
  <c r="A2052" i="1"/>
  <c r="A2052" i="4" s="1"/>
  <c r="B2053" i="1"/>
  <c r="AB2053" i="1" l="1"/>
  <c r="A2053" i="1"/>
  <c r="A2053" i="4" s="1"/>
  <c r="B2054" i="1"/>
  <c r="B2052" i="7"/>
  <c r="D2052" i="7" s="1"/>
  <c r="C2052" i="7"/>
  <c r="A2053" i="7" s="1"/>
  <c r="C2053" i="7" l="1"/>
  <c r="A2054" i="7" s="1"/>
  <c r="B2053" i="7"/>
  <c r="D2053" i="7" s="1"/>
  <c r="B2055" i="1"/>
  <c r="AB2054" i="1"/>
  <c r="A2054" i="1"/>
  <c r="A2054" i="4" s="1"/>
  <c r="AB2055" i="1" l="1"/>
  <c r="A2055" i="1"/>
  <c r="A2055" i="4" s="1"/>
  <c r="B2056" i="1"/>
  <c r="B2054" i="7"/>
  <c r="D2054" i="7" s="1"/>
  <c r="C2054" i="7"/>
  <c r="A2055" i="7" s="1"/>
  <c r="C2055" i="7" l="1"/>
  <c r="A2056" i="7" s="1"/>
  <c r="B2055" i="7"/>
  <c r="D2055" i="7" s="1"/>
  <c r="A2056" i="1"/>
  <c r="A2056" i="4" s="1"/>
  <c r="B2057" i="1"/>
  <c r="AB2056" i="1"/>
  <c r="AB2057" i="1" l="1"/>
  <c r="A2057" i="1"/>
  <c r="A2057" i="4" s="1"/>
  <c r="B2058" i="1"/>
  <c r="B2056" i="7"/>
  <c r="D2056" i="7" s="1"/>
  <c r="C2056" i="7"/>
  <c r="A2057" i="7" s="1"/>
  <c r="B2057" i="7" l="1"/>
  <c r="D2057" i="7" s="1"/>
  <c r="C2057" i="7"/>
  <c r="A2058" i="7" s="1"/>
  <c r="AB2058" i="1"/>
  <c r="B2059" i="1"/>
  <c r="A2058" i="1"/>
  <c r="A2058" i="4" s="1"/>
  <c r="AB2059" i="1" l="1"/>
  <c r="B2060" i="1"/>
  <c r="A2059" i="1"/>
  <c r="A2059" i="4" s="1"/>
  <c r="C2058" i="7"/>
  <c r="A2059" i="7" s="1"/>
  <c r="B2058" i="7"/>
  <c r="D2058" i="7" s="1"/>
  <c r="C2059" i="7" l="1"/>
  <c r="A2060" i="7" s="1"/>
  <c r="B2059" i="7"/>
  <c r="D2059" i="7" s="1"/>
  <c r="B2061" i="1"/>
  <c r="AB2060" i="1"/>
  <c r="I621" i="9" s="1"/>
  <c r="A2060" i="1"/>
  <c r="A2060" i="4" s="1"/>
  <c r="X621" i="9" l="1"/>
  <c r="M621" i="9"/>
  <c r="W621" i="9"/>
  <c r="Q621" i="9"/>
  <c r="K621" i="9" s="1"/>
  <c r="B2062" i="1"/>
  <c r="AB2061" i="1"/>
  <c r="I622" i="9" s="1"/>
  <c r="A2061" i="1"/>
  <c r="A2061" i="4" s="1"/>
  <c r="B2060" i="7"/>
  <c r="D2060" i="7" s="1"/>
  <c r="C2060" i="7"/>
  <c r="A2061" i="7" s="1"/>
  <c r="C2061" i="7" l="1"/>
  <c r="A2062" i="7" s="1"/>
  <c r="B2061" i="7"/>
  <c r="D2061" i="7" s="1"/>
  <c r="AB2062" i="1"/>
  <c r="I623" i="9" s="1"/>
  <c r="B2063" i="1"/>
  <c r="A2062" i="1"/>
  <c r="A2062" i="4" s="1"/>
  <c r="M622" i="9"/>
  <c r="Q622" i="9"/>
  <c r="K622" i="9" s="1"/>
  <c r="X622" i="9"/>
  <c r="W622" i="9"/>
  <c r="AB2063" i="1" l="1"/>
  <c r="I624" i="9" s="1"/>
  <c r="B2064" i="1"/>
  <c r="A2063" i="1"/>
  <c r="A2063" i="4" s="1"/>
  <c r="M623" i="9"/>
  <c r="W623" i="9"/>
  <c r="X623" i="9"/>
  <c r="Q623" i="9"/>
  <c r="K623" i="9" s="1"/>
  <c r="C2062" i="7"/>
  <c r="A2063" i="7" s="1"/>
  <c r="B2062" i="7"/>
  <c r="D2062" i="7" s="1"/>
  <c r="C2063" i="7" l="1"/>
  <c r="A2064" i="7" s="1"/>
  <c r="B2063" i="7"/>
  <c r="D2063" i="7" s="1"/>
  <c r="B2065" i="1"/>
  <c r="AB2064" i="1"/>
  <c r="A2064" i="1"/>
  <c r="A2064" i="4" s="1"/>
  <c r="X624" i="9"/>
  <c r="Q624" i="9"/>
  <c r="K624" i="9" s="1"/>
  <c r="W624" i="9"/>
  <c r="M624" i="9"/>
  <c r="B2066" i="1" l="1"/>
  <c r="AB2065" i="1"/>
  <c r="A2065" i="1"/>
  <c r="A2065" i="4" s="1"/>
  <c r="C2064" i="7"/>
  <c r="A2065" i="7" s="1"/>
  <c r="B2064" i="7"/>
  <c r="D2064" i="7" s="1"/>
  <c r="C2065" i="7" l="1"/>
  <c r="A2066" i="7" s="1"/>
  <c r="B2065" i="7"/>
  <c r="D2065" i="7" s="1"/>
  <c r="AB2066" i="1"/>
  <c r="A2066" i="1"/>
  <c r="A2066" i="4" s="1"/>
  <c r="B2067" i="1"/>
  <c r="A2067" i="1" l="1"/>
  <c r="A2067" i="4" s="1"/>
  <c r="AB2067" i="1"/>
  <c r="B2068" i="1"/>
  <c r="C2066" i="7"/>
  <c r="A2067" i="7" s="1"/>
  <c r="B2066" i="7"/>
  <c r="D2066" i="7" s="1"/>
  <c r="AB2068" i="1" l="1"/>
  <c r="I625" i="9" s="1"/>
  <c r="A2068" i="1"/>
  <c r="A2068" i="4" s="1"/>
  <c r="B2069" i="1"/>
  <c r="C2067" i="7"/>
  <c r="A2068" i="7" s="1"/>
  <c r="B2067" i="7"/>
  <c r="D2067" i="7" s="1"/>
  <c r="C2068" i="7" l="1"/>
  <c r="A2069" i="7" s="1"/>
  <c r="B2068" i="7"/>
  <c r="D2068" i="7" s="1"/>
  <c r="AB2069" i="1"/>
  <c r="I626" i="9" s="1"/>
  <c r="A2069" i="1"/>
  <c r="A2069" i="4" s="1"/>
  <c r="B2070" i="1"/>
  <c r="M625" i="9"/>
  <c r="W625" i="9"/>
  <c r="X625" i="9"/>
  <c r="Q625" i="9"/>
  <c r="K625" i="9" s="1"/>
  <c r="A2070" i="1" l="1"/>
  <c r="A2070" i="4" s="1"/>
  <c r="AB2070" i="1"/>
  <c r="I627" i="9" s="1"/>
  <c r="B2071" i="1"/>
  <c r="X626" i="9"/>
  <c r="M626" i="9"/>
  <c r="Q626" i="9"/>
  <c r="K626" i="9" s="1"/>
  <c r="W626" i="9"/>
  <c r="B2069" i="7"/>
  <c r="D2069" i="7" s="1"/>
  <c r="C2069" i="7"/>
  <c r="A2070" i="7" s="1"/>
  <c r="C2070" i="7" l="1"/>
  <c r="A2071" i="7" s="1"/>
  <c r="B2070" i="7"/>
  <c r="D2070" i="7" s="1"/>
  <c r="B2072" i="1"/>
  <c r="AB2071" i="1"/>
  <c r="I628" i="9" s="1"/>
  <c r="A2071" i="1"/>
  <c r="A2071" i="4" s="1"/>
  <c r="X627" i="9"/>
  <c r="M627" i="9"/>
  <c r="Q627" i="9"/>
  <c r="K627" i="9" s="1"/>
  <c r="W627" i="9"/>
  <c r="X628" i="9" l="1"/>
  <c r="M628" i="9"/>
  <c r="Q628" i="9"/>
  <c r="K628" i="9" s="1"/>
  <c r="W628" i="9"/>
  <c r="AB2072" i="1"/>
  <c r="A2072" i="1"/>
  <c r="A2072" i="4" s="1"/>
  <c r="B2073" i="1"/>
  <c r="C2071" i="7"/>
  <c r="A2072" i="7" s="1"/>
  <c r="B2071" i="7"/>
  <c r="D2071" i="7" s="1"/>
  <c r="AB2073" i="1" l="1"/>
  <c r="A2073" i="1"/>
  <c r="A2073" i="4" s="1"/>
  <c r="B2074" i="1"/>
  <c r="C2072" i="7"/>
  <c r="A2073" i="7" s="1"/>
  <c r="B2072" i="7"/>
  <c r="D2072" i="7" s="1"/>
  <c r="B2073" i="7" l="1"/>
  <c r="D2073" i="7" s="1"/>
  <c r="C2073" i="7"/>
  <c r="A2074" i="7" s="1"/>
  <c r="A2074" i="1"/>
  <c r="A2074" i="4" s="1"/>
  <c r="AB2074" i="1"/>
  <c r="B2075" i="1"/>
  <c r="A2075" i="1" l="1"/>
  <c r="A2075" i="4" s="1"/>
  <c r="AB2075" i="1"/>
  <c r="B2076" i="1"/>
  <c r="C2074" i="7"/>
  <c r="A2075" i="7" s="1"/>
  <c r="B2074" i="7"/>
  <c r="D2074" i="7" s="1"/>
  <c r="AB2076" i="1" l="1"/>
  <c r="A2076" i="1"/>
  <c r="A2076" i="4" s="1"/>
  <c r="B2077" i="1"/>
  <c r="C2075" i="7"/>
  <c r="A2076" i="7" s="1"/>
  <c r="B2075" i="7"/>
  <c r="D2075" i="7" s="1"/>
  <c r="C2076" i="7" l="1"/>
  <c r="A2077" i="7" s="1"/>
  <c r="B2076" i="7"/>
  <c r="D2076" i="7" s="1"/>
  <c r="AB2077" i="1"/>
  <c r="I629" i="9" s="1"/>
  <c r="A2077" i="1"/>
  <c r="A2077" i="4" s="1"/>
  <c r="B2078" i="1"/>
  <c r="AB2078" i="1" l="1"/>
  <c r="A2078" i="1"/>
  <c r="A2078" i="4" s="1"/>
  <c r="B2079" i="1"/>
  <c r="W629" i="9"/>
  <c r="Q629" i="9"/>
  <c r="K629" i="9" s="1"/>
  <c r="M629" i="9"/>
  <c r="X629" i="9"/>
  <c r="C2077" i="7"/>
  <c r="A2078" i="7" s="1"/>
  <c r="B2077" i="7"/>
  <c r="D2077" i="7" s="1"/>
  <c r="C2078" i="7" l="1"/>
  <c r="A2079" i="7" s="1"/>
  <c r="B2078" i="7"/>
  <c r="D2078" i="7" s="1"/>
  <c r="A2079" i="1"/>
  <c r="A2079" i="4" s="1"/>
  <c r="B2080" i="1"/>
  <c r="AB2079" i="1"/>
  <c r="A2080" i="1" l="1"/>
  <c r="A2080" i="4" s="1"/>
  <c r="B2081" i="1"/>
  <c r="AB2080" i="1"/>
  <c r="C2079" i="7"/>
  <c r="A2080" i="7" s="1"/>
  <c r="B2079" i="7"/>
  <c r="D2079" i="7" s="1"/>
  <c r="B2080" i="7" l="1"/>
  <c r="D2080" i="7" s="1"/>
  <c r="C2080" i="7"/>
  <c r="A2081" i="7" s="1"/>
  <c r="AB2081" i="1"/>
  <c r="B2082" i="1"/>
  <c r="A2081" i="1"/>
  <c r="A2081" i="4" s="1"/>
  <c r="AB2082" i="1" l="1"/>
  <c r="I630" i="9" s="1"/>
  <c r="B2083" i="1"/>
  <c r="A2082" i="1"/>
  <c r="A2082" i="4" s="1"/>
  <c r="C2081" i="7"/>
  <c r="A2082" i="7" s="1"/>
  <c r="B2081" i="7"/>
  <c r="D2081" i="7" s="1"/>
  <c r="AB2083" i="1" l="1"/>
  <c r="A2083" i="1"/>
  <c r="A2083" i="4" s="1"/>
  <c r="B2084" i="1"/>
  <c r="C2082" i="7"/>
  <c r="A2083" i="7" s="1"/>
  <c r="B2082" i="7"/>
  <c r="D2082" i="7" s="1"/>
  <c r="X630" i="9"/>
  <c r="Q630" i="9"/>
  <c r="K630" i="9" s="1"/>
  <c r="M630" i="9"/>
  <c r="W630" i="9"/>
  <c r="C2083" i="7" l="1"/>
  <c r="A2084" i="7" s="1"/>
  <c r="B2083" i="7"/>
  <c r="D2083" i="7" s="1"/>
  <c r="AB2084" i="1"/>
  <c r="I631" i="9" s="1"/>
  <c r="B2085" i="1"/>
  <c r="A2084" i="1"/>
  <c r="A2084" i="4" s="1"/>
  <c r="B2086" i="1" l="1"/>
  <c r="AB2085" i="1"/>
  <c r="I632" i="9" s="1"/>
  <c r="A2085" i="1"/>
  <c r="A2085" i="4" s="1"/>
  <c r="Q631" i="9"/>
  <c r="K631" i="9" s="1"/>
  <c r="W631" i="9"/>
  <c r="M631" i="9"/>
  <c r="X631" i="9"/>
  <c r="C2084" i="7"/>
  <c r="A2085" i="7" s="1"/>
  <c r="B2084" i="7"/>
  <c r="D2084" i="7" s="1"/>
  <c r="B2085" i="7" l="1"/>
  <c r="D2085" i="7" s="1"/>
  <c r="C2085" i="7"/>
  <c r="A2086" i="7" s="1"/>
  <c r="M632" i="9"/>
  <c r="X632" i="9"/>
  <c r="W632" i="9"/>
  <c r="Q632" i="9"/>
  <c r="K632" i="9" s="1"/>
  <c r="A2086" i="1"/>
  <c r="A2086" i="4" s="1"/>
  <c r="B2087" i="1"/>
  <c r="AB2086" i="1"/>
  <c r="I633" i="9" s="1"/>
  <c r="M633" i="9" l="1"/>
  <c r="X633" i="9"/>
  <c r="W633" i="9"/>
  <c r="Q633" i="9"/>
  <c r="K633" i="9" s="1"/>
  <c r="A2087" i="1"/>
  <c r="A2087" i="4" s="1"/>
  <c r="E2087" i="1"/>
  <c r="F2087" i="1" s="1"/>
  <c r="S2087" i="1" s="1"/>
  <c r="B2088" i="1"/>
  <c r="AB2087" i="1"/>
  <c r="P2087" i="1"/>
  <c r="B2086" i="7"/>
  <c r="D2086" i="7" s="1"/>
  <c r="C2086" i="7"/>
  <c r="A2087" i="7" s="1"/>
  <c r="AC2087" i="1" l="1"/>
  <c r="T2087" i="1"/>
  <c r="C2087" i="7"/>
  <c r="A2088" i="7" s="1"/>
  <c r="B2087" i="7"/>
  <c r="D2087" i="7" s="1"/>
  <c r="B2089" i="1"/>
  <c r="E2088" i="1"/>
  <c r="F2088" i="1" s="1"/>
  <c r="S2088" i="1" s="1"/>
  <c r="AB2088" i="1"/>
  <c r="P2088" i="1"/>
  <c r="A2088" i="1"/>
  <c r="A2088" i="4" s="1"/>
  <c r="B2090" i="1" l="1"/>
  <c r="A2089" i="1"/>
  <c r="A2089" i="4" s="1"/>
  <c r="E2089" i="1"/>
  <c r="F2089" i="1" s="1"/>
  <c r="S2089" i="1" s="1"/>
  <c r="P2089" i="1"/>
  <c r="AB2089" i="1"/>
  <c r="AC2088" i="1"/>
  <c r="T2088" i="1"/>
  <c r="C2088" i="7"/>
  <c r="A2089" i="7" s="1"/>
  <c r="B2088" i="7"/>
  <c r="D2088" i="7" s="1"/>
  <c r="AC2089" i="1" l="1"/>
  <c r="T2089" i="1"/>
  <c r="C2089" i="7"/>
  <c r="A2090" i="7" s="1"/>
  <c r="B2089" i="7"/>
  <c r="D2089" i="7" s="1"/>
  <c r="AB2090" i="1"/>
  <c r="E2090" i="1"/>
  <c r="F2090" i="1" s="1"/>
  <c r="S2090" i="1" s="1"/>
  <c r="A2090" i="1"/>
  <c r="A2090" i="4" s="1"/>
  <c r="P2090" i="1"/>
  <c r="B2091" i="1"/>
  <c r="P2091" i="1" l="1"/>
  <c r="AB2091" i="1"/>
  <c r="A2091" i="1"/>
  <c r="B2092" i="1"/>
  <c r="E2091" i="1"/>
  <c r="F2091" i="1" s="1"/>
  <c r="S2091" i="1" s="1"/>
  <c r="AC2090" i="1"/>
  <c r="T2090" i="1"/>
  <c r="C2090" i="7"/>
  <c r="A2091" i="7" s="1"/>
  <c r="B2090" i="7"/>
  <c r="D2090" i="7" s="1"/>
  <c r="C2091" i="7" l="1"/>
  <c r="A2092" i="7" s="1"/>
  <c r="B2091" i="7"/>
  <c r="D2091" i="7" s="1"/>
  <c r="AB2092" i="1"/>
  <c r="E2092" i="1"/>
  <c r="P2092" i="1"/>
  <c r="B2093" i="1"/>
  <c r="A2092" i="1"/>
  <c r="A2091" i="4"/>
  <c r="AC2091" i="1"/>
  <c r="T2091" i="1"/>
  <c r="AB2093" i="1" l="1"/>
  <c r="I634" i="9" s="1"/>
  <c r="A2093" i="1"/>
  <c r="A2093" i="4" s="1"/>
  <c r="B2094" i="1"/>
  <c r="F2092" i="1"/>
  <c r="A2092" i="4" s="1"/>
  <c r="T2092" i="1"/>
  <c r="AC2092" i="1"/>
  <c r="C2092" i="7"/>
  <c r="A2093" i="7" s="1"/>
  <c r="B2092" i="7"/>
  <c r="D2092" i="7" s="1"/>
  <c r="B2093" i="7" l="1"/>
  <c r="D2093" i="7" s="1"/>
  <c r="C2093" i="7"/>
  <c r="A2094" i="7" s="1"/>
  <c r="AB2094" i="1"/>
  <c r="I635" i="9" s="1"/>
  <c r="B2095" i="1"/>
  <c r="A2094" i="1"/>
  <c r="A2094" i="4" s="1"/>
  <c r="S2092" i="1"/>
  <c r="Q634" i="9"/>
  <c r="K634" i="9" s="1"/>
  <c r="X634" i="9"/>
  <c r="W634" i="9"/>
  <c r="M634" i="9"/>
  <c r="A2095" i="1" l="1"/>
  <c r="A2095" i="4" s="1"/>
  <c r="AB2095" i="1"/>
  <c r="I636" i="9" s="1"/>
  <c r="B2096" i="1"/>
  <c r="X635" i="9"/>
  <c r="M635" i="9"/>
  <c r="Q635" i="9"/>
  <c r="K635" i="9" s="1"/>
  <c r="W635" i="9"/>
  <c r="C2094" i="7"/>
  <c r="A2095" i="7" s="1"/>
  <c r="B2094" i="7"/>
  <c r="D2094" i="7" s="1"/>
  <c r="B2095" i="7" l="1"/>
  <c r="D2095" i="7" s="1"/>
  <c r="C2095" i="7"/>
  <c r="A2096" i="7" s="1"/>
  <c r="AB2096" i="1"/>
  <c r="I637" i="9" s="1"/>
  <c r="B2097" i="1"/>
  <c r="A2096" i="1"/>
  <c r="A2096" i="4" s="1"/>
  <c r="X636" i="9"/>
  <c r="Q636" i="9"/>
  <c r="K636" i="9" s="1"/>
  <c r="W636" i="9"/>
  <c r="M636" i="9"/>
  <c r="AB2097" i="1" l="1"/>
  <c r="I638" i="9" s="1"/>
  <c r="A2097" i="1"/>
  <c r="A2097" i="4" s="1"/>
  <c r="B2098" i="1"/>
  <c r="M637" i="9"/>
  <c r="Q637" i="9"/>
  <c r="K637" i="9" s="1"/>
  <c r="X637" i="9"/>
  <c r="W637" i="9"/>
  <c r="B2096" i="7"/>
  <c r="D2096" i="7" s="1"/>
  <c r="C2096" i="7"/>
  <c r="A2097" i="7" s="1"/>
  <c r="C2097" i="7" l="1"/>
  <c r="A2098" i="7" s="1"/>
  <c r="B2097" i="7"/>
  <c r="D2097" i="7" s="1"/>
  <c r="AB2098" i="1"/>
  <c r="I639" i="9" s="1"/>
  <c r="A2098" i="1"/>
  <c r="A2098" i="4" s="1"/>
  <c r="B2099" i="1"/>
  <c r="X638" i="9"/>
  <c r="M638" i="9"/>
  <c r="W638" i="9"/>
  <c r="Q638" i="9"/>
  <c r="K638" i="9" s="1"/>
  <c r="AB2099" i="1" l="1"/>
  <c r="I640" i="9" s="1"/>
  <c r="B2100" i="1"/>
  <c r="A2099" i="1"/>
  <c r="A2099" i="4" s="1"/>
  <c r="M639" i="9"/>
  <c r="X639" i="9"/>
  <c r="W639" i="9"/>
  <c r="Q639" i="9"/>
  <c r="K639" i="9" s="1"/>
  <c r="B2098" i="7"/>
  <c r="D2098" i="7" s="1"/>
  <c r="C2098" i="7"/>
  <c r="A2099" i="7" s="1"/>
  <c r="C2099" i="7" l="1"/>
  <c r="A2100" i="7" s="1"/>
  <c r="B2099" i="7"/>
  <c r="D2099" i="7" s="1"/>
  <c r="AB2100" i="1"/>
  <c r="I641" i="9" s="1"/>
  <c r="B2101" i="1"/>
  <c r="A2100" i="1"/>
  <c r="A2100" i="4" s="1"/>
  <c r="W640" i="9"/>
  <c r="M640" i="9"/>
  <c r="X640" i="9"/>
  <c r="Q640" i="9"/>
  <c r="K640" i="9" s="1"/>
  <c r="A2101" i="1" l="1"/>
  <c r="A2101" i="4" s="1"/>
  <c r="B2102" i="1"/>
  <c r="AB2101" i="1"/>
  <c r="I642" i="9" s="1"/>
  <c r="M641" i="9"/>
  <c r="X641" i="9"/>
  <c r="W641" i="9"/>
  <c r="Q641" i="9"/>
  <c r="K641" i="9" s="1"/>
  <c r="B2100" i="7"/>
  <c r="D2100" i="7" s="1"/>
  <c r="C2100" i="7"/>
  <c r="A2101" i="7" s="1"/>
  <c r="C2101" i="7" l="1"/>
  <c r="A2102" i="7" s="1"/>
  <c r="B2101" i="7"/>
  <c r="D2101" i="7" s="1"/>
  <c r="X642" i="9"/>
  <c r="Q642" i="9"/>
  <c r="K642" i="9" s="1"/>
  <c r="M642" i="9"/>
  <c r="W642" i="9"/>
  <c r="AB2102" i="1"/>
  <c r="I643" i="9" s="1"/>
  <c r="B2103" i="1"/>
  <c r="A2102" i="1"/>
  <c r="A2102" i="4" s="1"/>
  <c r="AB2103" i="1" l="1"/>
  <c r="I644" i="9" s="1"/>
  <c r="A2103" i="1"/>
  <c r="A2103" i="4" s="1"/>
  <c r="B2104" i="1"/>
  <c r="Q643" i="9"/>
  <c r="K643" i="9" s="1"/>
  <c r="X643" i="9"/>
  <c r="M643" i="9"/>
  <c r="W643" i="9"/>
  <c r="B2102" i="7"/>
  <c r="D2102" i="7" s="1"/>
  <c r="C2102" i="7"/>
  <c r="A2103" i="7" s="1"/>
  <c r="C2103" i="7" l="1"/>
  <c r="A2104" i="7" s="1"/>
  <c r="B2103" i="7"/>
  <c r="D2103" i="7" s="1"/>
  <c r="AB2104" i="1"/>
  <c r="A2104" i="1"/>
  <c r="A2104" i="4" s="1"/>
  <c r="B2105" i="1"/>
  <c r="M644" i="9"/>
  <c r="W644" i="9"/>
  <c r="X644" i="9"/>
  <c r="Q644" i="9"/>
  <c r="K644" i="9" s="1"/>
  <c r="AB2105" i="1" l="1"/>
  <c r="I645" i="9" s="1"/>
  <c r="A2105" i="1"/>
  <c r="A2105" i="4" s="1"/>
  <c r="B2106" i="1"/>
  <c r="B2104" i="7"/>
  <c r="D2104" i="7" s="1"/>
  <c r="C2104" i="7"/>
  <c r="A2105" i="7" s="1"/>
  <c r="C2105" i="7" l="1"/>
  <c r="A2106" i="7" s="1"/>
  <c r="B2105" i="7"/>
  <c r="D2105" i="7" s="1"/>
  <c r="B2107" i="1"/>
  <c r="A2106" i="1"/>
  <c r="A2106" i="4" s="1"/>
  <c r="AB2106" i="1"/>
  <c r="I646" i="9" s="1"/>
  <c r="M645" i="9"/>
  <c r="X645" i="9"/>
  <c r="Q645" i="9"/>
  <c r="K645" i="9" s="1"/>
  <c r="W645" i="9"/>
  <c r="M646" i="9" l="1"/>
  <c r="W646" i="9"/>
  <c r="Q646" i="9"/>
  <c r="K646" i="9" s="1"/>
  <c r="X646" i="9"/>
  <c r="AB2107" i="1"/>
  <c r="I647" i="9" s="1"/>
  <c r="A2107" i="1"/>
  <c r="A2107" i="4" s="1"/>
  <c r="B2108" i="1"/>
  <c r="C2106" i="7"/>
  <c r="A2107" i="7" s="1"/>
  <c r="B2106" i="7"/>
  <c r="D2106" i="7" s="1"/>
  <c r="C2107" i="7" l="1"/>
  <c r="A2108" i="7" s="1"/>
  <c r="B2107" i="7"/>
  <c r="D2107" i="7" s="1"/>
  <c r="X647" i="9"/>
  <c r="Q647" i="9"/>
  <c r="K647" i="9" s="1"/>
  <c r="M647" i="9"/>
  <c r="W647" i="9"/>
  <c r="AB2108" i="1"/>
  <c r="I648" i="9" s="1"/>
  <c r="A2108" i="1"/>
  <c r="A2108" i="4" s="1"/>
  <c r="B2109" i="1"/>
  <c r="M648" i="9" l="1"/>
  <c r="X648" i="9"/>
  <c r="Q648" i="9"/>
  <c r="K648" i="9" s="1"/>
  <c r="W648" i="9"/>
  <c r="B2110" i="1"/>
  <c r="AB2109" i="1"/>
  <c r="I649" i="9" s="1"/>
  <c r="A2109" i="1"/>
  <c r="A2109" i="4" s="1"/>
  <c r="B2108" i="7"/>
  <c r="D2108" i="7" s="1"/>
  <c r="C2108" i="7"/>
  <c r="A2109" i="7" s="1"/>
  <c r="W649" i="9" l="1"/>
  <c r="X649" i="9"/>
  <c r="M649" i="9"/>
  <c r="Q649" i="9"/>
  <c r="K649" i="9" s="1"/>
  <c r="AB2110" i="1"/>
  <c r="A2110" i="1"/>
  <c r="A2110" i="4" s="1"/>
  <c r="B2111" i="1"/>
  <c r="B2109" i="7"/>
  <c r="D2109" i="7" s="1"/>
  <c r="C2109" i="7"/>
  <c r="A2110" i="7" s="1"/>
  <c r="B2110" i="7" l="1"/>
  <c r="D2110" i="7" s="1"/>
  <c r="C2110" i="7"/>
  <c r="A2111" i="7" s="1"/>
  <c r="AB2111" i="1"/>
  <c r="A2111" i="1"/>
  <c r="A2111" i="4" s="1"/>
  <c r="B2112" i="1"/>
  <c r="E2112" i="1" l="1"/>
  <c r="F2112" i="1" s="1"/>
  <c r="S2112" i="1" s="1"/>
  <c r="P2112" i="1"/>
  <c r="AB2112" i="1"/>
  <c r="B2113" i="1"/>
  <c r="A2112" i="1"/>
  <c r="A2112" i="4" s="1"/>
  <c r="B2111" i="7"/>
  <c r="D2111" i="7" s="1"/>
  <c r="C2111" i="7"/>
  <c r="A2112" i="7" s="1"/>
  <c r="A2113" i="1" l="1"/>
  <c r="A2113" i="4" s="1"/>
  <c r="AB2113" i="1"/>
  <c r="B2114" i="1"/>
  <c r="AC2112" i="1"/>
  <c r="T2112" i="1"/>
  <c r="C2112" i="7"/>
  <c r="A2113" i="7" s="1"/>
  <c r="B2112" i="7"/>
  <c r="D2112" i="7" s="1"/>
  <c r="C2113" i="7" l="1"/>
  <c r="A2114" i="7" s="1"/>
  <c r="B2113" i="7"/>
  <c r="D2113" i="7" s="1"/>
  <c r="AB2114" i="1"/>
  <c r="A2114" i="1"/>
  <c r="A2114" i="4" s="1"/>
  <c r="B2115" i="1"/>
  <c r="D94" i="15"/>
  <c r="D135" i="15"/>
  <c r="D127" i="15"/>
  <c r="D71" i="15"/>
  <c r="D139" i="15"/>
  <c r="D102" i="15"/>
  <c r="D91" i="15"/>
  <c r="D154" i="15"/>
  <c r="D87" i="15"/>
  <c r="D153" i="15"/>
  <c r="D121" i="15"/>
  <c r="D67" i="15"/>
  <c r="D114" i="15"/>
  <c r="D137" i="15"/>
  <c r="D155" i="15"/>
  <c r="D125" i="15"/>
  <c r="D69" i="15"/>
  <c r="D104" i="15"/>
  <c r="D93" i="15"/>
  <c r="D122" i="15"/>
  <c r="D89" i="15"/>
  <c r="D149" i="15"/>
  <c r="D124" i="15"/>
  <c r="D76" i="15"/>
  <c r="D100" i="15"/>
  <c r="D68" i="15"/>
  <c r="D148" i="15"/>
  <c r="D111" i="15"/>
  <c r="D96" i="15"/>
  <c r="D62" i="15"/>
  <c r="D119" i="15"/>
  <c r="D78" i="15"/>
  <c r="D110" i="15"/>
  <c r="D128" i="15"/>
  <c r="D133" i="15"/>
  <c r="D112" i="15"/>
  <c r="D118" i="15"/>
  <c r="D123" i="15"/>
  <c r="D117" i="15"/>
  <c r="D82" i="15"/>
  <c r="D105" i="15"/>
  <c r="D113" i="15"/>
  <c r="D63" i="15"/>
  <c r="D95" i="15"/>
  <c r="D147" i="15"/>
  <c r="D73" i="15"/>
  <c r="D129" i="15"/>
  <c r="D88" i="15"/>
  <c r="D150" i="15"/>
  <c r="D101" i="15"/>
  <c r="D151" i="15"/>
  <c r="D97" i="15"/>
  <c r="D85" i="15"/>
  <c r="D72" i="15"/>
  <c r="D83" i="15"/>
  <c r="D138" i="15"/>
  <c r="D131" i="15"/>
  <c r="D108" i="15"/>
  <c r="D115" i="15"/>
  <c r="D70" i="15"/>
  <c r="D64" i="15"/>
  <c r="D140" i="15"/>
  <c r="D103" i="15"/>
  <c r="D90" i="15"/>
  <c r="D109" i="15"/>
  <c r="D84" i="15"/>
  <c r="D134" i="15"/>
  <c r="D116" i="15"/>
  <c r="D79" i="15"/>
  <c r="D81" i="15"/>
  <c r="D126" i="15"/>
  <c r="D107" i="15"/>
  <c r="D77" i="15"/>
  <c r="D130" i="15"/>
  <c r="D120" i="15"/>
  <c r="D80" i="15"/>
  <c r="D132" i="15"/>
  <c r="D92" i="15"/>
  <c r="D152" i="15"/>
  <c r="D106" i="15"/>
  <c r="D136" i="15"/>
  <c r="D98" i="15"/>
  <c r="D86" i="15"/>
  <c r="AB2115" i="1" l="1"/>
  <c r="A2115" i="1"/>
  <c r="A2115" i="4" s="1"/>
  <c r="B2116" i="1"/>
  <c r="B2114" i="7"/>
  <c r="D2114" i="7" s="1"/>
  <c r="C2114" i="7"/>
  <c r="A2115" i="7" s="1"/>
  <c r="C2115" i="7" l="1"/>
  <c r="A2116" i="7" s="1"/>
  <c r="B2115" i="7"/>
  <c r="D2115" i="7" s="1"/>
  <c r="A2116" i="1"/>
  <c r="A2116" i="4" s="1"/>
  <c r="AB2116" i="1"/>
  <c r="B2117" i="1"/>
  <c r="AB2117" i="1" l="1"/>
  <c r="A2117" i="1"/>
  <c r="A2117" i="4" s="1"/>
  <c r="B2118" i="1"/>
  <c r="C2116" i="7"/>
  <c r="A2117" i="7" s="1"/>
  <c r="B2116" i="7"/>
  <c r="D2116" i="7" s="1"/>
  <c r="A2118" i="1" l="1"/>
  <c r="A2118" i="4" s="1"/>
  <c r="B2119" i="1"/>
  <c r="AB2118" i="1"/>
  <c r="I650" i="9" s="1"/>
  <c r="C2117" i="7"/>
  <c r="A2118" i="7" s="1"/>
  <c r="B2117" i="7"/>
  <c r="D2117" i="7" s="1"/>
  <c r="B2118" i="7" l="1"/>
  <c r="D2118" i="7" s="1"/>
  <c r="C2118" i="7"/>
  <c r="A2119" i="7" s="1"/>
  <c r="X650" i="9"/>
  <c r="M650" i="9"/>
  <c r="W650" i="9"/>
  <c r="Q650" i="9"/>
  <c r="K650" i="9" s="1"/>
  <c r="AB2119" i="1"/>
  <c r="I651" i="9" s="1"/>
  <c r="A2119" i="1"/>
  <c r="A2119" i="4" s="1"/>
  <c r="B2120" i="1"/>
  <c r="B2121" i="1" l="1"/>
  <c r="AB2120" i="1"/>
  <c r="I652" i="9" s="1"/>
  <c r="A2120" i="1"/>
  <c r="A2120" i="4" s="1"/>
  <c r="M651" i="9"/>
  <c r="X651" i="9"/>
  <c r="Q651" i="9"/>
  <c r="K651" i="9" s="1"/>
  <c r="W651" i="9"/>
  <c r="C2119" i="7"/>
  <c r="A2120" i="7" s="1"/>
  <c r="B2119" i="7"/>
  <c r="D2119" i="7" s="1"/>
  <c r="W652" i="9" l="1"/>
  <c r="M652" i="9"/>
  <c r="Q652" i="9"/>
  <c r="K652" i="9" s="1"/>
  <c r="X652" i="9"/>
  <c r="C2120" i="7"/>
  <c r="A2121" i="7" s="1"/>
  <c r="B2120" i="7"/>
  <c r="D2120" i="7" s="1"/>
  <c r="AB2121" i="1"/>
  <c r="I653" i="9" s="1"/>
  <c r="A2121" i="1"/>
  <c r="A2121" i="4" s="1"/>
  <c r="B2122" i="1"/>
  <c r="A2122" i="1" l="1"/>
  <c r="A2122" i="4" s="1"/>
  <c r="B2123" i="1"/>
  <c r="AB2122" i="1"/>
  <c r="I654" i="9" s="1"/>
  <c r="C2121" i="7"/>
  <c r="A2122" i="7" s="1"/>
  <c r="B2121" i="7"/>
  <c r="D2121" i="7" s="1"/>
  <c r="X653" i="9"/>
  <c r="M653" i="9"/>
  <c r="Q653" i="9"/>
  <c r="K653" i="9" s="1"/>
  <c r="W653" i="9"/>
  <c r="B2122" i="7" l="1"/>
  <c r="D2122" i="7" s="1"/>
  <c r="C2122" i="7"/>
  <c r="A2123" i="7" s="1"/>
  <c r="W654" i="9"/>
  <c r="Q654" i="9"/>
  <c r="K654" i="9" s="1"/>
  <c r="M654" i="9"/>
  <c r="X654" i="9"/>
  <c r="AB2123" i="1"/>
  <c r="I655" i="9" s="1"/>
  <c r="B2124" i="1"/>
  <c r="A2123" i="1"/>
  <c r="A2123" i="4" s="1"/>
  <c r="AB2124" i="1" l="1"/>
  <c r="A2124" i="1"/>
  <c r="A2124" i="4" s="1"/>
  <c r="B2125" i="1"/>
  <c r="W655" i="9"/>
  <c r="X655" i="9"/>
  <c r="M655" i="9"/>
  <c r="Q655" i="9"/>
  <c r="K655" i="9" s="1"/>
  <c r="B2123" i="7"/>
  <c r="D2123" i="7" s="1"/>
  <c r="C2123" i="7"/>
  <c r="A2124" i="7" s="1"/>
  <c r="B2124" i="7" l="1"/>
  <c r="D2124" i="7" s="1"/>
  <c r="C2124" i="7"/>
  <c r="A2125" i="7" s="1"/>
  <c r="A2125" i="1"/>
  <c r="A2125" i="4" s="1"/>
  <c r="AB2125" i="1"/>
  <c r="B2126" i="1"/>
  <c r="B2127" i="1" l="1"/>
  <c r="AB2126" i="1"/>
  <c r="I656" i="9" s="1"/>
  <c r="A2126" i="1"/>
  <c r="A2126" i="4" s="1"/>
  <c r="C2125" i="7"/>
  <c r="A2126" i="7" s="1"/>
  <c r="B2125" i="7"/>
  <c r="D2125" i="7" s="1"/>
  <c r="C2126" i="7" l="1"/>
  <c r="A2127" i="7" s="1"/>
  <c r="B2126" i="7"/>
  <c r="D2126" i="7" s="1"/>
  <c r="M656" i="9"/>
  <c r="Q656" i="9"/>
  <c r="K656" i="9" s="1"/>
  <c r="W656" i="9"/>
  <c r="X656" i="9"/>
  <c r="AB2127" i="1"/>
  <c r="A2127" i="1"/>
  <c r="A2127" i="4" s="1"/>
  <c r="E85" i="9" l="1"/>
  <c r="L87" i="9"/>
  <c r="L89" i="9"/>
  <c r="L83" i="9"/>
  <c r="J86" i="9"/>
  <c r="J84" i="9"/>
  <c r="J75" i="9"/>
  <c r="J87" i="9"/>
  <c r="E88" i="9"/>
  <c r="J76" i="9"/>
  <c r="J71" i="9"/>
  <c r="J72" i="9"/>
  <c r="L82" i="9"/>
  <c r="D81" i="9"/>
  <c r="L76" i="9"/>
  <c r="D73" i="9"/>
  <c r="D71" i="9"/>
  <c r="D70" i="9"/>
  <c r="J70" i="9"/>
  <c r="L79" i="9"/>
  <c r="D76" i="9"/>
  <c r="E81" i="9"/>
  <c r="L77" i="9"/>
  <c r="E73" i="9"/>
  <c r="B73" i="9" s="1"/>
  <c r="D86" i="9"/>
  <c r="L70" i="9"/>
  <c r="J83" i="9"/>
  <c r="L67" i="9"/>
  <c r="E82" i="9"/>
  <c r="D82" i="9"/>
  <c r="D87" i="9"/>
  <c r="J79" i="9"/>
  <c r="L68" i="9"/>
  <c r="J77" i="9"/>
  <c r="D67" i="9"/>
  <c r="E67" i="9"/>
  <c r="D84" i="9"/>
  <c r="E68" i="9"/>
  <c r="J80" i="9"/>
  <c r="L88" i="9"/>
  <c r="E79" i="9"/>
  <c r="J68" i="9"/>
  <c r="D69" i="9"/>
  <c r="D89" i="9"/>
  <c r="E77" i="9"/>
  <c r="L80" i="9"/>
  <c r="J78" i="9"/>
  <c r="D79" i="9"/>
  <c r="J85" i="9"/>
  <c r="E3" i="9"/>
  <c r="E78" i="9"/>
  <c r="L84" i="9"/>
  <c r="J73" i="9"/>
  <c r="E76" i="9"/>
  <c r="D75" i="9"/>
  <c r="E74" i="9"/>
  <c r="L69" i="9"/>
  <c r="L81" i="9"/>
  <c r="J81" i="9"/>
  <c r="D85" i="9"/>
  <c r="L86" i="9"/>
  <c r="D78" i="9"/>
  <c r="J88" i="9"/>
  <c r="J74" i="9"/>
  <c r="L85" i="9"/>
  <c r="J82" i="9"/>
  <c r="E83" i="9"/>
  <c r="E69" i="9"/>
  <c r="E86" i="9"/>
  <c r="E80" i="9"/>
  <c r="B80" i="9" s="1"/>
  <c r="L73" i="9"/>
  <c r="L71" i="9"/>
  <c r="D72" i="9"/>
  <c r="E70" i="9"/>
  <c r="E72" i="9"/>
  <c r="E75" i="9"/>
  <c r="E71" i="9"/>
  <c r="L75" i="9"/>
  <c r="L72" i="9"/>
  <c r="E84" i="9"/>
  <c r="D68" i="9"/>
  <c r="D83" i="9"/>
  <c r="J69" i="9"/>
  <c r="D80" i="9"/>
  <c r="L78" i="9"/>
  <c r="D77" i="9"/>
  <c r="D3" i="9"/>
  <c r="J67" i="9"/>
  <c r="E87" i="9"/>
  <c r="L74" i="9"/>
  <c r="D74" i="9"/>
  <c r="L106" i="9"/>
  <c r="E104" i="9"/>
  <c r="J118" i="9"/>
  <c r="J127" i="9"/>
  <c r="J111" i="9"/>
  <c r="E109" i="9"/>
  <c r="D127" i="9"/>
  <c r="I657" i="9"/>
  <c r="B135" i="15"/>
  <c r="B151" i="15"/>
  <c r="C94" i="15"/>
  <c r="B92" i="15"/>
  <c r="B108" i="15"/>
  <c r="B71" i="15"/>
  <c r="B131" i="15"/>
  <c r="B122" i="15"/>
  <c r="B79" i="15"/>
  <c r="C126" i="15"/>
  <c r="C125" i="15"/>
  <c r="B148" i="15"/>
  <c r="B136" i="15"/>
  <c r="C116" i="15"/>
  <c r="C105" i="15"/>
  <c r="C115" i="15"/>
  <c r="C148" i="15"/>
  <c r="C110" i="15"/>
  <c r="B69" i="15"/>
  <c r="B101" i="15"/>
  <c r="B97" i="15"/>
  <c r="C122" i="15"/>
  <c r="B124" i="15"/>
  <c r="B133" i="15"/>
  <c r="C124" i="15"/>
  <c r="C71" i="15"/>
  <c r="C140" i="15"/>
  <c r="C89" i="15"/>
  <c r="B129" i="15"/>
  <c r="C119" i="15"/>
  <c r="B147" i="15"/>
  <c r="C103" i="15"/>
  <c r="B103" i="15"/>
  <c r="B90" i="15"/>
  <c r="C150" i="15"/>
  <c r="C151" i="15"/>
  <c r="B130" i="15"/>
  <c r="C107" i="15"/>
  <c r="C155" i="15"/>
  <c r="C111" i="15"/>
  <c r="C79" i="15"/>
  <c r="B89" i="15"/>
  <c r="B78" i="15"/>
  <c r="B115" i="15"/>
  <c r="B67" i="15"/>
  <c r="B109" i="15"/>
  <c r="B86" i="15"/>
  <c r="C121" i="15"/>
  <c r="C64" i="15"/>
  <c r="C104" i="15"/>
  <c r="C98" i="15"/>
  <c r="B150" i="15"/>
  <c r="C87" i="15"/>
  <c r="B132" i="15"/>
  <c r="B95" i="15"/>
  <c r="B73" i="15"/>
  <c r="B102" i="15"/>
  <c r="B80" i="15"/>
  <c r="C95" i="15"/>
  <c r="C123" i="15"/>
  <c r="B134" i="15"/>
  <c r="B105" i="15"/>
  <c r="B111" i="15"/>
  <c r="C83" i="15"/>
  <c r="B113" i="15"/>
  <c r="C154" i="15"/>
  <c r="C81" i="15"/>
  <c r="C72" i="15"/>
  <c r="C85" i="15"/>
  <c r="B127" i="15"/>
  <c r="C133" i="15"/>
  <c r="B84" i="15"/>
  <c r="C73" i="15"/>
  <c r="C88" i="15"/>
  <c r="C101" i="15"/>
  <c r="C63" i="15"/>
  <c r="B153" i="15"/>
  <c r="B137" i="15"/>
  <c r="B83" i="15"/>
  <c r="C96" i="15"/>
  <c r="C100" i="15"/>
  <c r="C137" i="15"/>
  <c r="C130" i="15"/>
  <c r="C80" i="15"/>
  <c r="C149" i="15"/>
  <c r="C68" i="15"/>
  <c r="C106" i="15"/>
  <c r="B68" i="15"/>
  <c r="B139" i="15"/>
  <c r="C138" i="15"/>
  <c r="C147" i="15"/>
  <c r="C76" i="15"/>
  <c r="B154" i="15"/>
  <c r="B152" i="15"/>
  <c r="C152" i="15"/>
  <c r="B93" i="15"/>
  <c r="B123" i="15"/>
  <c r="B106" i="15"/>
  <c r="C128" i="15"/>
  <c r="C139" i="15"/>
  <c r="C117" i="15"/>
  <c r="C78" i="15"/>
  <c r="B121" i="15"/>
  <c r="C77" i="15"/>
  <c r="B126" i="15"/>
  <c r="C127" i="15"/>
  <c r="B81" i="15"/>
  <c r="C69" i="15"/>
  <c r="B91" i="15"/>
  <c r="C134" i="15"/>
  <c r="B63" i="15"/>
  <c r="B114" i="15"/>
  <c r="B118" i="15"/>
  <c r="C82" i="15"/>
  <c r="B88" i="15"/>
  <c r="B120" i="15"/>
  <c r="B100" i="15"/>
  <c r="C153" i="15"/>
  <c r="C113" i="15"/>
  <c r="B128" i="15"/>
  <c r="C93" i="15"/>
  <c r="B116" i="15"/>
  <c r="C90" i="15"/>
  <c r="B64" i="15"/>
  <c r="B94" i="15"/>
  <c r="C114" i="15"/>
  <c r="C108" i="15"/>
  <c r="C118" i="15"/>
  <c r="B138" i="15"/>
  <c r="B72" i="15"/>
  <c r="B82" i="15"/>
  <c r="B76" i="15"/>
  <c r="C120" i="15"/>
  <c r="B70" i="15"/>
  <c r="C67" i="15"/>
  <c r="C136" i="15"/>
  <c r="B117" i="15"/>
  <c r="C84" i="15"/>
  <c r="C70" i="15"/>
  <c r="B77" i="15"/>
  <c r="B110" i="15"/>
  <c r="B96" i="15"/>
  <c r="B62" i="15"/>
  <c r="B104" i="15"/>
  <c r="C109" i="15"/>
  <c r="B112" i="15"/>
  <c r="B98" i="15"/>
  <c r="C91" i="15"/>
  <c r="B107" i="15"/>
  <c r="C112" i="15"/>
  <c r="C132" i="15"/>
  <c r="C92" i="15"/>
  <c r="B85" i="15"/>
  <c r="B87" i="15"/>
  <c r="C129" i="15"/>
  <c r="B149" i="15"/>
  <c r="C135" i="15"/>
  <c r="C102" i="15"/>
  <c r="C86" i="15"/>
  <c r="B125" i="15"/>
  <c r="C131" i="15"/>
  <c r="B140" i="15"/>
  <c r="B155" i="15"/>
  <c r="C97" i="15"/>
  <c r="B119" i="15"/>
  <c r="C62" i="15"/>
  <c r="B2127" i="7"/>
  <c r="D2127" i="7" s="1"/>
  <c r="C2127" i="7"/>
  <c r="A2128" i="7" s="1"/>
  <c r="W77" i="9" l="1"/>
  <c r="X77" i="9"/>
  <c r="O77" i="9"/>
  <c r="N77" i="9" s="1"/>
  <c r="H77" i="9"/>
  <c r="B81" i="9"/>
  <c r="W76" i="9"/>
  <c r="X76" i="9"/>
  <c r="O76" i="9"/>
  <c r="N76" i="9" s="1"/>
  <c r="H76" i="9"/>
  <c r="O111" i="9"/>
  <c r="N111" i="9" s="1"/>
  <c r="H95" i="9"/>
  <c r="H107" i="9"/>
  <c r="H96" i="9"/>
  <c r="H109" i="9"/>
  <c r="H98" i="9"/>
  <c r="H111" i="9"/>
  <c r="H94" i="9"/>
  <c r="H100" i="9"/>
  <c r="H103" i="9"/>
  <c r="H90" i="9"/>
  <c r="H105" i="9"/>
  <c r="H104" i="9"/>
  <c r="H102" i="9"/>
  <c r="H101" i="9"/>
  <c r="H99" i="9"/>
  <c r="H93" i="9"/>
  <c r="H108" i="9"/>
  <c r="H91" i="9"/>
  <c r="H110" i="9"/>
  <c r="H89" i="9"/>
  <c r="H106" i="9"/>
  <c r="H97" i="9"/>
  <c r="H92" i="9"/>
  <c r="W111" i="9"/>
  <c r="X111" i="9"/>
  <c r="A79" i="9"/>
  <c r="H78" i="9"/>
  <c r="O78" i="9"/>
  <c r="N78" i="9" s="1"/>
  <c r="X78" i="9"/>
  <c r="W78" i="9"/>
  <c r="O118" i="9"/>
  <c r="N118" i="9" s="1"/>
  <c r="H117" i="9"/>
  <c r="H113" i="9"/>
  <c r="H118" i="9"/>
  <c r="H115" i="9"/>
  <c r="H114" i="9"/>
  <c r="H116" i="9"/>
  <c r="H112" i="9"/>
  <c r="W118" i="9"/>
  <c r="X118" i="9"/>
  <c r="F104" i="9"/>
  <c r="B100" i="9"/>
  <c r="B104" i="9"/>
  <c r="B99" i="9"/>
  <c r="B91" i="9"/>
  <c r="B94" i="9"/>
  <c r="B101" i="9"/>
  <c r="B92" i="9"/>
  <c r="B97" i="9"/>
  <c r="B96" i="9"/>
  <c r="B102" i="9"/>
  <c r="B103" i="9"/>
  <c r="B89" i="9"/>
  <c r="B98" i="9"/>
  <c r="B93" i="9"/>
  <c r="B90" i="9"/>
  <c r="B95" i="9"/>
  <c r="B77" i="9"/>
  <c r="F88" i="9"/>
  <c r="B88" i="9"/>
  <c r="F80" i="9"/>
  <c r="A80" i="9"/>
  <c r="F85" i="9"/>
  <c r="A85" i="9"/>
  <c r="W72" i="9"/>
  <c r="X72" i="9"/>
  <c r="O72" i="9"/>
  <c r="N72" i="9" s="1"/>
  <c r="H72" i="9"/>
  <c r="W69" i="9"/>
  <c r="X69" i="9"/>
  <c r="O69" i="9"/>
  <c r="N69" i="9" s="1"/>
  <c r="H69" i="9"/>
  <c r="F67" i="9"/>
  <c r="A66" i="9"/>
  <c r="A63" i="9"/>
  <c r="A60" i="9"/>
  <c r="A52" i="9"/>
  <c r="A62" i="9"/>
  <c r="A67" i="9"/>
  <c r="A25" i="9"/>
  <c r="A65" i="9"/>
  <c r="A40" i="9"/>
  <c r="A50" i="9"/>
  <c r="A10" i="9"/>
  <c r="A4" i="9"/>
  <c r="A16" i="9"/>
  <c r="A55" i="9"/>
  <c r="A35" i="9"/>
  <c r="A20" i="9"/>
  <c r="A14" i="9"/>
  <c r="A13" i="9"/>
  <c r="A54" i="9"/>
  <c r="A44" i="9"/>
  <c r="A27" i="9"/>
  <c r="A42" i="9"/>
  <c r="A21" i="9"/>
  <c r="A56" i="9"/>
  <c r="A26" i="9"/>
  <c r="A48" i="9"/>
  <c r="A34" i="9"/>
  <c r="A45" i="9"/>
  <c r="A51" i="9"/>
  <c r="A43" i="9"/>
  <c r="A41" i="9"/>
  <c r="A28" i="9"/>
  <c r="A24" i="9"/>
  <c r="A36" i="9"/>
  <c r="A19" i="9"/>
  <c r="A58" i="9"/>
  <c r="A6" i="9"/>
  <c r="A5" i="9"/>
  <c r="A53" i="9"/>
  <c r="A12" i="9"/>
  <c r="A29" i="9"/>
  <c r="A17" i="9"/>
  <c r="A8" i="9"/>
  <c r="A31" i="9"/>
  <c r="A59" i="9"/>
  <c r="A11" i="9"/>
  <c r="A22" i="9"/>
  <c r="A23" i="9"/>
  <c r="A47" i="9"/>
  <c r="A64" i="9"/>
  <c r="A38" i="9"/>
  <c r="A30" i="9"/>
  <c r="A46" i="9"/>
  <c r="A33" i="9"/>
  <c r="A9" i="9"/>
  <c r="A61" i="9"/>
  <c r="A49" i="9"/>
  <c r="A15" i="9"/>
  <c r="A57" i="9"/>
  <c r="A7" i="9"/>
  <c r="A39" i="9"/>
  <c r="A18" i="9"/>
  <c r="A32" i="9"/>
  <c r="A37" i="9"/>
  <c r="F83" i="9"/>
  <c r="A83" i="9"/>
  <c r="A68" i="9"/>
  <c r="B84" i="9"/>
  <c r="B69" i="9"/>
  <c r="B74" i="9"/>
  <c r="F89" i="9"/>
  <c r="A88" i="9"/>
  <c r="A89" i="9"/>
  <c r="X79" i="9"/>
  <c r="W79" i="9"/>
  <c r="O79" i="9"/>
  <c r="N79" i="9" s="1"/>
  <c r="H79" i="9"/>
  <c r="X87" i="9"/>
  <c r="W87" i="9"/>
  <c r="H87" i="9"/>
  <c r="O87" i="9"/>
  <c r="N87" i="9" s="1"/>
  <c r="D2128" i="7"/>
  <c r="B2128" i="7"/>
  <c r="C2128" i="7"/>
  <c r="A2129" i="7" s="1"/>
  <c r="B61" i="9"/>
  <c r="B66" i="9"/>
  <c r="B52" i="9"/>
  <c r="B21" i="9"/>
  <c r="B22" i="9"/>
  <c r="B39" i="9"/>
  <c r="B28" i="9"/>
  <c r="B67" i="9"/>
  <c r="B23" i="9"/>
  <c r="B57" i="9"/>
  <c r="B26" i="9"/>
  <c r="B63" i="9"/>
  <c r="B6" i="9"/>
  <c r="B45" i="9"/>
  <c r="B12" i="9"/>
  <c r="B9" i="9"/>
  <c r="B47" i="9"/>
  <c r="B65" i="9"/>
  <c r="B29" i="9"/>
  <c r="B46" i="9"/>
  <c r="B59" i="9"/>
  <c r="B53" i="9"/>
  <c r="B58" i="9"/>
  <c r="B7" i="9"/>
  <c r="B11" i="9"/>
  <c r="B38" i="9"/>
  <c r="B56" i="9"/>
  <c r="B33" i="9"/>
  <c r="B35" i="9"/>
  <c r="B18" i="9"/>
  <c r="B13" i="9"/>
  <c r="B43" i="9"/>
  <c r="B40" i="9"/>
  <c r="B34" i="9"/>
  <c r="B16" i="9"/>
  <c r="B5" i="9"/>
  <c r="B10" i="9"/>
  <c r="B51" i="9"/>
  <c r="B50" i="9"/>
  <c r="B55" i="9"/>
  <c r="B64" i="9"/>
  <c r="B15" i="9"/>
  <c r="B19" i="9"/>
  <c r="B41" i="9"/>
  <c r="B17" i="9"/>
  <c r="B42" i="9"/>
  <c r="B48" i="9"/>
  <c r="B32" i="9"/>
  <c r="B62" i="9"/>
  <c r="B27" i="9"/>
  <c r="B44" i="9"/>
  <c r="B24" i="9"/>
  <c r="B36" i="9"/>
  <c r="B37" i="9"/>
  <c r="B8" i="9"/>
  <c r="B31" i="9"/>
  <c r="B20" i="9"/>
  <c r="B60" i="9"/>
  <c r="B54" i="9"/>
  <c r="B49" i="9"/>
  <c r="B25" i="9"/>
  <c r="B14" i="9"/>
  <c r="B30" i="9"/>
  <c r="B4" i="9"/>
  <c r="B86" i="9"/>
  <c r="A76" i="9"/>
  <c r="F74" i="9"/>
  <c r="A74" i="9"/>
  <c r="B83" i="9"/>
  <c r="F75" i="9"/>
  <c r="A75" i="9"/>
  <c r="F69" i="9"/>
  <c r="A69" i="9"/>
  <c r="F87" i="9"/>
  <c r="A87" i="9"/>
  <c r="X70" i="9"/>
  <c r="W70" i="9"/>
  <c r="H70" i="9"/>
  <c r="O70" i="9"/>
  <c r="N70" i="9" s="1"/>
  <c r="W75" i="9"/>
  <c r="X75" i="9"/>
  <c r="O75" i="9"/>
  <c r="N75" i="9" s="1"/>
  <c r="H75" i="9"/>
  <c r="X82" i="9"/>
  <c r="W82" i="9"/>
  <c r="H82" i="9"/>
  <c r="O82" i="9"/>
  <c r="N82" i="9" s="1"/>
  <c r="F76" i="9"/>
  <c r="B76" i="9"/>
  <c r="X68" i="9"/>
  <c r="W68" i="9"/>
  <c r="O68" i="9"/>
  <c r="N68" i="9" s="1"/>
  <c r="H68" i="9"/>
  <c r="F82" i="9"/>
  <c r="A82" i="9"/>
  <c r="F70" i="9"/>
  <c r="A70" i="9"/>
  <c r="W84" i="9"/>
  <c r="X84" i="9"/>
  <c r="O84" i="9"/>
  <c r="N84" i="9" s="1"/>
  <c r="H84" i="9"/>
  <c r="H121" i="9"/>
  <c r="H122" i="9"/>
  <c r="O127" i="9"/>
  <c r="N127" i="9" s="1"/>
  <c r="H126" i="9"/>
  <c r="H127" i="9"/>
  <c r="H120" i="9"/>
  <c r="H123" i="9"/>
  <c r="H124" i="9"/>
  <c r="H119" i="9"/>
  <c r="H125" i="9"/>
  <c r="X127" i="9"/>
  <c r="W127" i="9"/>
  <c r="W81" i="9"/>
  <c r="X81" i="9"/>
  <c r="O81" i="9"/>
  <c r="N81" i="9" s="1"/>
  <c r="H81" i="9"/>
  <c r="X71" i="9"/>
  <c r="W71" i="9"/>
  <c r="O71" i="9"/>
  <c r="N71" i="9" s="1"/>
  <c r="H71" i="9"/>
  <c r="B87" i="9"/>
  <c r="B71" i="9"/>
  <c r="X73" i="9"/>
  <c r="W73" i="9"/>
  <c r="H73" i="9"/>
  <c r="O73" i="9"/>
  <c r="N73" i="9" s="1"/>
  <c r="F79" i="9"/>
  <c r="B79" i="9"/>
  <c r="B82" i="9"/>
  <c r="F71" i="9"/>
  <c r="A71" i="9"/>
  <c r="X86" i="9"/>
  <c r="W86" i="9"/>
  <c r="O86" i="9"/>
  <c r="N86" i="9" s="1"/>
  <c r="H86" i="9"/>
  <c r="W67" i="9"/>
  <c r="X67" i="9"/>
  <c r="O227" i="9"/>
  <c r="N227" i="9" s="1"/>
  <c r="O534" i="9"/>
  <c r="N534" i="9" s="1"/>
  <c r="O621" i="9"/>
  <c r="N621" i="9" s="1"/>
  <c r="O247" i="9"/>
  <c r="N247" i="9" s="1"/>
  <c r="O555" i="9"/>
  <c r="N555" i="9" s="1"/>
  <c r="O91" i="9"/>
  <c r="N91" i="9" s="1"/>
  <c r="O198" i="9"/>
  <c r="N198" i="9" s="1"/>
  <c r="O495" i="9"/>
  <c r="N495" i="9" s="1"/>
  <c r="O571" i="9"/>
  <c r="N571" i="9" s="1"/>
  <c r="O337" i="9"/>
  <c r="N337" i="9" s="1"/>
  <c r="O479" i="9"/>
  <c r="N479" i="9" s="1"/>
  <c r="O321" i="9"/>
  <c r="N321" i="9" s="1"/>
  <c r="O90" i="9"/>
  <c r="N90" i="9" s="1"/>
  <c r="O281" i="9"/>
  <c r="N281" i="9" s="1"/>
  <c r="O341" i="9"/>
  <c r="N341" i="9" s="1"/>
  <c r="O283" i="9"/>
  <c r="N283" i="9" s="1"/>
  <c r="O628" i="9"/>
  <c r="N628" i="9" s="1"/>
  <c r="O361" i="9"/>
  <c r="N361" i="9" s="1"/>
  <c r="O505" i="9"/>
  <c r="N505" i="9" s="1"/>
  <c r="O130" i="9"/>
  <c r="N130" i="9" s="1"/>
  <c r="O313" i="9"/>
  <c r="N313" i="9" s="1"/>
  <c r="O173" i="9"/>
  <c r="N173" i="9" s="1"/>
  <c r="O119" i="9"/>
  <c r="N119" i="9" s="1"/>
  <c r="O447" i="9"/>
  <c r="N447" i="9" s="1"/>
  <c r="O100" i="9"/>
  <c r="N100" i="9" s="1"/>
  <c r="O286" i="9"/>
  <c r="N286" i="9" s="1"/>
  <c r="O478" i="9"/>
  <c r="N478" i="9" s="1"/>
  <c r="O256" i="9"/>
  <c r="N256" i="9" s="1"/>
  <c r="O386" i="9"/>
  <c r="N386" i="9" s="1"/>
  <c r="O599" i="9"/>
  <c r="N599" i="9" s="1"/>
  <c r="O586" i="9"/>
  <c r="N586" i="9" s="1"/>
  <c r="O139" i="9"/>
  <c r="N139" i="9" s="1"/>
  <c r="O560" i="9"/>
  <c r="N560" i="9" s="1"/>
  <c r="O303" i="9"/>
  <c r="N303" i="9" s="1"/>
  <c r="O577" i="9"/>
  <c r="N577" i="9" s="1"/>
  <c r="O367" i="9"/>
  <c r="N367" i="9" s="1"/>
  <c r="O539" i="9"/>
  <c r="N539" i="9" s="1"/>
  <c r="O433" i="9"/>
  <c r="N433" i="9" s="1"/>
  <c r="O600" i="9"/>
  <c r="N600" i="9" s="1"/>
  <c r="O641" i="9"/>
  <c r="N641" i="9" s="1"/>
  <c r="O293" i="9"/>
  <c r="N293" i="9" s="1"/>
  <c r="O430" i="9"/>
  <c r="N430" i="9" s="1"/>
  <c r="O566" i="9"/>
  <c r="N566" i="9" s="1"/>
  <c r="O425" i="9"/>
  <c r="N425" i="9" s="1"/>
  <c r="O392" i="9"/>
  <c r="N392" i="9" s="1"/>
  <c r="O122" i="9"/>
  <c r="N122" i="9" s="1"/>
  <c r="O565" i="9"/>
  <c r="N565" i="9" s="1"/>
  <c r="O157" i="9"/>
  <c r="N157" i="9" s="1"/>
  <c r="H33" i="9"/>
  <c r="H34" i="9"/>
  <c r="H47" i="9"/>
  <c r="H38" i="9"/>
  <c r="O289" i="9"/>
  <c r="N289" i="9" s="1"/>
  <c r="O339" i="9"/>
  <c r="N339" i="9" s="1"/>
  <c r="O290" i="9"/>
  <c r="N290" i="9" s="1"/>
  <c r="O455" i="9"/>
  <c r="N455" i="9" s="1"/>
  <c r="O446" i="9"/>
  <c r="N446" i="9" s="1"/>
  <c r="O527" i="9"/>
  <c r="N527" i="9" s="1"/>
  <c r="O267" i="9"/>
  <c r="N267" i="9" s="1"/>
  <c r="O507" i="9"/>
  <c r="N507" i="9" s="1"/>
  <c r="O218" i="9"/>
  <c r="N218" i="9" s="1"/>
  <c r="O544" i="9"/>
  <c r="N544" i="9" s="1"/>
  <c r="O302" i="9"/>
  <c r="N302" i="9" s="1"/>
  <c r="O236" i="9"/>
  <c r="N236" i="9" s="1"/>
  <c r="O338" i="9"/>
  <c r="N338" i="9" s="1"/>
  <c r="O454" i="9"/>
  <c r="N454" i="9" s="1"/>
  <c r="O541" i="9"/>
  <c r="N541" i="9" s="1"/>
  <c r="O399" i="9"/>
  <c r="N399" i="9" s="1"/>
  <c r="O295" i="9"/>
  <c r="N295" i="9" s="1"/>
  <c r="O414" i="9"/>
  <c r="N414" i="9" s="1"/>
  <c r="O582" i="9"/>
  <c r="N582" i="9" s="1"/>
  <c r="O448" i="9"/>
  <c r="N448" i="9" s="1"/>
  <c r="O445" i="9"/>
  <c r="N445" i="9" s="1"/>
  <c r="O605" i="9"/>
  <c r="N605" i="9" s="1"/>
  <c r="O188" i="9"/>
  <c r="N188" i="9" s="1"/>
  <c r="O656" i="9"/>
  <c r="N656" i="9" s="1"/>
  <c r="O143" i="9"/>
  <c r="N143" i="9" s="1"/>
  <c r="O588" i="9"/>
  <c r="N588" i="9" s="1"/>
  <c r="O622" i="9"/>
  <c r="N622" i="9" s="1"/>
  <c r="O351" i="9"/>
  <c r="N351" i="9" s="1"/>
  <c r="O657" i="9"/>
  <c r="N657" i="9" s="1"/>
  <c r="O104" i="9"/>
  <c r="N104" i="9" s="1"/>
  <c r="O500" i="9"/>
  <c r="N500" i="9" s="1"/>
  <c r="O117" i="9"/>
  <c r="N117" i="9" s="1"/>
  <c r="O322" i="9"/>
  <c r="N322" i="9" s="1"/>
  <c r="O166" i="9"/>
  <c r="N166" i="9" s="1"/>
  <c r="O288" i="9"/>
  <c r="N288" i="9" s="1"/>
  <c r="O412" i="9"/>
  <c r="N412" i="9" s="1"/>
  <c r="O162" i="9"/>
  <c r="N162" i="9" s="1"/>
  <c r="O176" i="9"/>
  <c r="N176" i="9" s="1"/>
  <c r="O462" i="9"/>
  <c r="N462" i="9" s="1"/>
  <c r="O323" i="9"/>
  <c r="N323" i="9" s="1"/>
  <c r="O67" i="9"/>
  <c r="N67" i="9" s="1"/>
  <c r="O511" i="9"/>
  <c r="N511" i="9" s="1"/>
  <c r="H51" i="9"/>
  <c r="H67" i="9"/>
  <c r="H36" i="9"/>
  <c r="O226" i="9"/>
  <c r="N226" i="9" s="1"/>
  <c r="O523" i="9"/>
  <c r="N523" i="9" s="1"/>
  <c r="O494" i="9"/>
  <c r="N494" i="9" s="1"/>
  <c r="O484" i="9"/>
  <c r="N484" i="9" s="1"/>
  <c r="O492" i="9"/>
  <c r="N492" i="9" s="1"/>
  <c r="O442" i="9"/>
  <c r="N442" i="9" s="1"/>
  <c r="O612" i="9"/>
  <c r="N612" i="9" s="1"/>
  <c r="O397" i="9"/>
  <c r="N397" i="9" s="1"/>
  <c r="O575" i="9"/>
  <c r="N575" i="9" s="1"/>
  <c r="O179" i="9"/>
  <c r="N179" i="9" s="1"/>
  <c r="O502" i="9"/>
  <c r="N502" i="9" s="1"/>
  <c r="O357" i="9"/>
  <c r="N357" i="9" s="1"/>
  <c r="O439" i="9"/>
  <c r="N439" i="9" s="1"/>
  <c r="O497" i="9"/>
  <c r="N497" i="9" s="1"/>
  <c r="O472" i="9"/>
  <c r="N472" i="9" s="1"/>
  <c r="O109" i="9"/>
  <c r="N109" i="9" s="1"/>
  <c r="O152" i="9"/>
  <c r="N152" i="9" s="1"/>
  <c r="O629" i="9"/>
  <c r="N629" i="9" s="1"/>
  <c r="O190" i="9"/>
  <c r="N190" i="9" s="1"/>
  <c r="O403" i="9"/>
  <c r="N403" i="9" s="1"/>
  <c r="O587" i="9"/>
  <c r="N587" i="9" s="1"/>
  <c r="O114" i="9"/>
  <c r="N114" i="9" s="1"/>
  <c r="O650" i="9"/>
  <c r="N650" i="9" s="1"/>
  <c r="O470" i="9"/>
  <c r="N470" i="9" s="1"/>
  <c r="O151" i="9"/>
  <c r="N151" i="9" s="1"/>
  <c r="O552" i="9"/>
  <c r="N552" i="9" s="1"/>
  <c r="O310" i="9"/>
  <c r="N310" i="9" s="1"/>
  <c r="O530" i="9"/>
  <c r="N530" i="9" s="1"/>
  <c r="O411" i="9"/>
  <c r="N411" i="9" s="1"/>
  <c r="O625" i="9"/>
  <c r="N625" i="9" s="1"/>
  <c r="O123" i="9"/>
  <c r="N123" i="9" s="1"/>
  <c r="O458" i="9"/>
  <c r="N458" i="9" s="1"/>
  <c r="O426" i="9"/>
  <c r="N426" i="9" s="1"/>
  <c r="O376" i="9"/>
  <c r="N376" i="9" s="1"/>
  <c r="O147" i="9"/>
  <c r="N147" i="9" s="1"/>
  <c r="O551" i="9"/>
  <c r="N551" i="9" s="1"/>
  <c r="O258" i="9"/>
  <c r="N258" i="9" s="1"/>
  <c r="O229" i="9"/>
  <c r="N229" i="9" s="1"/>
  <c r="O630" i="9"/>
  <c r="N630" i="9" s="1"/>
  <c r="O279" i="9"/>
  <c r="N279" i="9" s="1"/>
  <c r="O142" i="9"/>
  <c r="N142" i="9" s="1"/>
  <c r="O580" i="9"/>
  <c r="N580" i="9" s="1"/>
  <c r="O146" i="9"/>
  <c r="N146" i="9" s="1"/>
  <c r="O291" i="9"/>
  <c r="N291" i="9" s="1"/>
  <c r="O493" i="9"/>
  <c r="N493" i="9" s="1"/>
  <c r="O556" i="9"/>
  <c r="N556" i="9" s="1"/>
  <c r="O260" i="9"/>
  <c r="N260" i="9" s="1"/>
  <c r="H8" i="9"/>
  <c r="O231" i="9"/>
  <c r="N231" i="9" s="1"/>
  <c r="O149" i="9"/>
  <c r="N149" i="9" s="1"/>
  <c r="O206" i="9"/>
  <c r="N206" i="9" s="1"/>
  <c r="O93" i="9"/>
  <c r="N93" i="9" s="1"/>
  <c r="O568" i="9"/>
  <c r="N568" i="9" s="1"/>
  <c r="O181" i="9"/>
  <c r="N181" i="9" s="1"/>
  <c r="O589" i="9"/>
  <c r="N589" i="9" s="1"/>
  <c r="O592" i="9"/>
  <c r="N592" i="9" s="1"/>
  <c r="O405" i="9"/>
  <c r="N405" i="9" s="1"/>
  <c r="O346" i="9"/>
  <c r="N346" i="9" s="1"/>
  <c r="O145" i="9"/>
  <c r="N145" i="9" s="1"/>
  <c r="O466" i="9"/>
  <c r="N466" i="9" s="1"/>
  <c r="O453" i="9"/>
  <c r="N453" i="9" s="1"/>
  <c r="O393" i="9"/>
  <c r="N393" i="9" s="1"/>
  <c r="O423" i="9"/>
  <c r="N423" i="9" s="1"/>
  <c r="O395" i="9"/>
  <c r="N395" i="9" s="1"/>
  <c r="O257" i="9"/>
  <c r="N257" i="9" s="1"/>
  <c r="O435" i="9"/>
  <c r="N435" i="9" s="1"/>
  <c r="O501" i="9"/>
  <c r="N501" i="9" s="1"/>
  <c r="O637" i="9"/>
  <c r="N637" i="9" s="1"/>
  <c r="O144" i="9"/>
  <c r="N144" i="9" s="1"/>
  <c r="O496" i="9"/>
  <c r="N496" i="9" s="1"/>
  <c r="O518" i="9"/>
  <c r="N518" i="9" s="1"/>
  <c r="O266" i="9"/>
  <c r="N266" i="9" s="1"/>
  <c r="O579" i="9"/>
  <c r="N579" i="9" s="1"/>
  <c r="O212" i="9"/>
  <c r="N212" i="9" s="1"/>
  <c r="O510" i="9"/>
  <c r="N510" i="9" s="1"/>
  <c r="O590" i="9"/>
  <c r="N590" i="9" s="1"/>
  <c r="O97" i="9"/>
  <c r="N97" i="9" s="1"/>
  <c r="O163" i="9"/>
  <c r="N163" i="9" s="1"/>
  <c r="O546" i="9"/>
  <c r="N546" i="9" s="1"/>
  <c r="O220" i="9"/>
  <c r="N220" i="9" s="1"/>
  <c r="O249" i="9"/>
  <c r="N249" i="9" s="1"/>
  <c r="O421" i="9"/>
  <c r="N421" i="9" s="1"/>
  <c r="O554" i="9"/>
  <c r="N554" i="9" s="1"/>
  <c r="O528" i="9"/>
  <c r="N528" i="9" s="1"/>
  <c r="O380" i="9"/>
  <c r="N380" i="9" s="1"/>
  <c r="O237" i="9"/>
  <c r="N237" i="9" s="1"/>
  <c r="O428" i="9"/>
  <c r="N428" i="9" s="1"/>
  <c r="O353" i="9"/>
  <c r="N353" i="9" s="1"/>
  <c r="O305" i="9"/>
  <c r="N305" i="9" s="1"/>
  <c r="O278" i="9"/>
  <c r="N278" i="9" s="1"/>
  <c r="O431" i="9"/>
  <c r="N431" i="9" s="1"/>
  <c r="O344" i="9"/>
  <c r="N344" i="9" s="1"/>
  <c r="H19" i="9"/>
  <c r="O371" i="9"/>
  <c r="N371" i="9" s="1"/>
  <c r="O301" i="9"/>
  <c r="N301" i="9" s="1"/>
  <c r="O649" i="9"/>
  <c r="N649" i="9" s="1"/>
  <c r="O540" i="9"/>
  <c r="N540" i="9" s="1"/>
  <c r="O533" i="9"/>
  <c r="N533" i="9" s="1"/>
  <c r="O264" i="9"/>
  <c r="N264" i="9" s="1"/>
  <c r="O309" i="9"/>
  <c r="N309" i="9" s="1"/>
  <c r="O648" i="9"/>
  <c r="N648" i="9" s="1"/>
  <c r="O116" i="9"/>
  <c r="N116" i="9" s="1"/>
  <c r="O298" i="9"/>
  <c r="N298" i="9" s="1"/>
  <c r="O308" i="9"/>
  <c r="N308" i="9" s="1"/>
  <c r="O424" i="9"/>
  <c r="N424" i="9" s="1"/>
  <c r="O634" i="9"/>
  <c r="N634" i="9" s="1"/>
  <c r="O294" i="9"/>
  <c r="N294" i="9" s="1"/>
  <c r="O277" i="9"/>
  <c r="N277" i="9" s="1"/>
  <c r="O238" i="9"/>
  <c r="N238" i="9" s="1"/>
  <c r="O408" i="9"/>
  <c r="N408" i="9" s="1"/>
  <c r="O506" i="9"/>
  <c r="N506" i="9" s="1"/>
  <c r="O477" i="9"/>
  <c r="N477" i="9" s="1"/>
  <c r="O141" i="9"/>
  <c r="N141" i="9" s="1"/>
  <c r="O196" i="9"/>
  <c r="N196" i="9" s="1"/>
  <c r="O574" i="9"/>
  <c r="N574" i="9" s="1"/>
  <c r="O155" i="9"/>
  <c r="N155" i="9" s="1"/>
  <c r="O319" i="9"/>
  <c r="N319" i="9" s="1"/>
  <c r="O417" i="9"/>
  <c r="N417" i="9" s="1"/>
  <c r="O244" i="9"/>
  <c r="N244" i="9" s="1"/>
  <c r="O132" i="9"/>
  <c r="N132" i="9" s="1"/>
  <c r="O504" i="9"/>
  <c r="N504" i="9" s="1"/>
  <c r="O89" i="9"/>
  <c r="N89" i="9" s="1"/>
  <c r="O378" i="9"/>
  <c r="N378" i="9" s="1"/>
  <c r="O437" i="9"/>
  <c r="N437" i="9" s="1"/>
  <c r="O384" i="9"/>
  <c r="N384" i="9" s="1"/>
  <c r="O154" i="9"/>
  <c r="N154" i="9" s="1"/>
  <c r="O561" i="9"/>
  <c r="N561" i="9" s="1"/>
  <c r="O558" i="9"/>
  <c r="N558" i="9" s="1"/>
  <c r="O299" i="9"/>
  <c r="N299" i="9" s="1"/>
  <c r="O535" i="9"/>
  <c r="N535" i="9" s="1"/>
  <c r="O137" i="9"/>
  <c r="N137" i="9" s="1"/>
  <c r="O654" i="9"/>
  <c r="N654" i="9" s="1"/>
  <c r="O396" i="9"/>
  <c r="N396" i="9" s="1"/>
  <c r="O595" i="9"/>
  <c r="N595" i="9" s="1"/>
  <c r="O585" i="9"/>
  <c r="N585" i="9" s="1"/>
  <c r="O273" i="9"/>
  <c r="N273" i="9" s="1"/>
  <c r="O608" i="9"/>
  <c r="N608" i="9" s="1"/>
  <c r="O241" i="9"/>
  <c r="N241" i="9" s="1"/>
  <c r="O450" i="9"/>
  <c r="N450" i="9" s="1"/>
  <c r="O404" i="9"/>
  <c r="N404" i="9" s="1"/>
  <c r="H52" i="9"/>
  <c r="O611" i="9"/>
  <c r="N611" i="9" s="1"/>
  <c r="O131" i="9"/>
  <c r="N131" i="9" s="1"/>
  <c r="O642" i="9"/>
  <c r="N642" i="9" s="1"/>
  <c r="O183" i="9"/>
  <c r="N183" i="9" s="1"/>
  <c r="O329" i="9"/>
  <c r="N329" i="9" s="1"/>
  <c r="O254" i="9"/>
  <c r="N254" i="9" s="1"/>
  <c r="O514" i="9"/>
  <c r="N514" i="9" s="1"/>
  <c r="O263" i="9"/>
  <c r="N263" i="9" s="1"/>
  <c r="O372" i="9"/>
  <c r="N372" i="9" s="1"/>
  <c r="O201" i="9"/>
  <c r="N201" i="9" s="1"/>
  <c r="O464" i="9"/>
  <c r="N464" i="9" s="1"/>
  <c r="O292" i="9"/>
  <c r="N292" i="9" s="1"/>
  <c r="O615" i="9"/>
  <c r="N615" i="9" s="1"/>
  <c r="O467" i="9"/>
  <c r="N467" i="9" s="1"/>
  <c r="O415" i="9"/>
  <c r="N415" i="9" s="1"/>
  <c r="O275" i="9"/>
  <c r="N275" i="9" s="1"/>
  <c r="O483" i="9"/>
  <c r="N483" i="9" s="1"/>
  <c r="O627" i="9"/>
  <c r="N627" i="9" s="1"/>
  <c r="O651" i="9"/>
  <c r="N651" i="9" s="1"/>
  <c r="O328" i="9"/>
  <c r="N328" i="9" s="1"/>
  <c r="O475" i="9"/>
  <c r="N475" i="9" s="1"/>
  <c r="O422" i="9"/>
  <c r="N422" i="9" s="1"/>
  <c r="O381" i="9"/>
  <c r="N381" i="9" s="1"/>
  <c r="O603" i="9"/>
  <c r="N603" i="9" s="1"/>
  <c r="O469" i="9"/>
  <c r="N469" i="9" s="1"/>
  <c r="O520" i="9"/>
  <c r="N520" i="9" s="1"/>
  <c r="O280" i="9"/>
  <c r="N280" i="9" s="1"/>
  <c r="O224" i="9"/>
  <c r="N224" i="9" s="1"/>
  <c r="O521" i="9"/>
  <c r="N521" i="9" s="1"/>
  <c r="O569" i="9"/>
  <c r="N569" i="9" s="1"/>
  <c r="O334" i="9"/>
  <c r="N334" i="9" s="1"/>
  <c r="O563" i="9"/>
  <c r="N563" i="9" s="1"/>
  <c r="O363" i="9"/>
  <c r="N363" i="9" s="1"/>
  <c r="O491" i="9"/>
  <c r="N491" i="9" s="1"/>
  <c r="O490" i="9"/>
  <c r="N490" i="9" s="1"/>
  <c r="O134" i="9"/>
  <c r="N134" i="9" s="1"/>
  <c r="O113" i="9"/>
  <c r="N113" i="9" s="1"/>
  <c r="O522" i="9"/>
  <c r="N522" i="9" s="1"/>
  <c r="O441" i="9"/>
  <c r="N441" i="9" s="1"/>
  <c r="O180" i="9"/>
  <c r="N180" i="9" s="1"/>
  <c r="O365" i="9"/>
  <c r="N365" i="9" s="1"/>
  <c r="O638" i="9"/>
  <c r="N638" i="9" s="1"/>
  <c r="O316" i="9"/>
  <c r="N316" i="9" s="1"/>
  <c r="O327" i="9"/>
  <c r="N327" i="9" s="1"/>
  <c r="O593" i="9"/>
  <c r="N593" i="9" s="1"/>
  <c r="O148" i="9"/>
  <c r="N148" i="9" s="1"/>
  <c r="O194" i="9"/>
  <c r="N194" i="9" s="1"/>
  <c r="O473" i="9"/>
  <c r="N473" i="9" s="1"/>
  <c r="O645" i="9"/>
  <c r="N645" i="9" s="1"/>
  <c r="H49" i="9"/>
  <c r="O406" i="9"/>
  <c r="N406" i="9" s="1"/>
  <c r="O136" i="9"/>
  <c r="N136" i="9" s="1"/>
  <c r="O465" i="9"/>
  <c r="N465" i="9" s="1"/>
  <c r="O364" i="9"/>
  <c r="N364" i="9" s="1"/>
  <c r="O210" i="9"/>
  <c r="N210" i="9" s="1"/>
  <c r="O548" i="9"/>
  <c r="N548" i="9" s="1"/>
  <c r="O632" i="9"/>
  <c r="N632" i="9" s="1"/>
  <c r="O618" i="9"/>
  <c r="N618" i="9" s="1"/>
  <c r="O457" i="9"/>
  <c r="N457" i="9" s="1"/>
  <c r="O228" i="9"/>
  <c r="N228" i="9" s="1"/>
  <c r="O300" i="9"/>
  <c r="N300" i="9" s="1"/>
  <c r="O607" i="9"/>
  <c r="N607" i="9" s="1"/>
  <c r="O345" i="9"/>
  <c r="N345" i="9" s="1"/>
  <c r="O401" i="9"/>
  <c r="N401" i="9" s="1"/>
  <c r="O234" i="9"/>
  <c r="N234" i="9" s="1"/>
  <c r="O195" i="9"/>
  <c r="N195" i="9" s="1"/>
  <c r="O419" i="9"/>
  <c r="N419" i="9" s="1"/>
  <c r="O124" i="9"/>
  <c r="N124" i="9" s="1"/>
  <c r="O368" i="9"/>
  <c r="N368" i="9" s="1"/>
  <c r="O200" i="9"/>
  <c r="N200" i="9" s="1"/>
  <c r="O129" i="9"/>
  <c r="N129" i="9" s="1"/>
  <c r="O169" i="9"/>
  <c r="N169" i="9" s="1"/>
  <c r="O536" i="9"/>
  <c r="N536" i="9" s="1"/>
  <c r="O474" i="9"/>
  <c r="N474" i="9" s="1"/>
  <c r="O646" i="9"/>
  <c r="N646" i="9" s="1"/>
  <c r="O374" i="9"/>
  <c r="N374" i="9" s="1"/>
  <c r="O324" i="9"/>
  <c r="N324" i="9" s="1"/>
  <c r="O199" i="9"/>
  <c r="N199" i="9" s="1"/>
  <c r="O326" i="9"/>
  <c r="N326" i="9" s="1"/>
  <c r="O373" i="9"/>
  <c r="N373" i="9" s="1"/>
  <c r="O107" i="9"/>
  <c r="N107" i="9" s="1"/>
  <c r="O463" i="9"/>
  <c r="N463" i="9" s="1"/>
  <c r="O389" i="9"/>
  <c r="N389" i="9" s="1"/>
  <c r="O187" i="9"/>
  <c r="N187" i="9" s="1"/>
  <c r="O647" i="9"/>
  <c r="N647" i="9" s="1"/>
  <c r="O156" i="9"/>
  <c r="N156" i="9" s="1"/>
  <c r="O306" i="9"/>
  <c r="N306" i="9" s="1"/>
  <c r="O265" i="9"/>
  <c r="N265" i="9" s="1"/>
  <c r="O375" i="9"/>
  <c r="N375" i="9" s="1"/>
  <c r="O432" i="9"/>
  <c r="N432" i="9" s="1"/>
  <c r="O246" i="9"/>
  <c r="N246" i="9" s="1"/>
  <c r="O126" i="9"/>
  <c r="N126" i="9" s="1"/>
  <c r="O639" i="9"/>
  <c r="N639" i="9" s="1"/>
  <c r="O653" i="9"/>
  <c r="N653" i="9" s="1"/>
  <c r="O644" i="9"/>
  <c r="N644" i="9" s="1"/>
  <c r="O335" i="9"/>
  <c r="N335" i="9" s="1"/>
  <c r="O94" i="9"/>
  <c r="N94" i="9" s="1"/>
  <c r="O606" i="9"/>
  <c r="N606" i="9" s="1"/>
  <c r="O330" i="9"/>
  <c r="N330" i="9" s="1"/>
  <c r="H37" i="9"/>
  <c r="H45" i="9"/>
  <c r="H61" i="9"/>
  <c r="H65" i="9"/>
  <c r="O282" i="9"/>
  <c r="N282" i="9" s="1"/>
  <c r="O270" i="9"/>
  <c r="N270" i="9" s="1"/>
  <c r="O610" i="9"/>
  <c r="N610" i="9" s="1"/>
  <c r="O193" i="9"/>
  <c r="N193" i="9" s="1"/>
  <c r="O245" i="9"/>
  <c r="N245" i="9" s="1"/>
  <c r="O385" i="9"/>
  <c r="N385" i="9" s="1"/>
  <c r="O512" i="9"/>
  <c r="N512" i="9" s="1"/>
  <c r="O271" i="9"/>
  <c r="N271" i="9" s="1"/>
  <c r="O287" i="9"/>
  <c r="N287" i="9" s="1"/>
  <c r="O562" i="9"/>
  <c r="N562" i="9" s="1"/>
  <c r="O377" i="9"/>
  <c r="N377" i="9" s="1"/>
  <c r="O259" i="9"/>
  <c r="N259" i="9" s="1"/>
  <c r="O394" i="9"/>
  <c r="N394" i="9" s="1"/>
  <c r="O400" i="9"/>
  <c r="N400" i="9" s="1"/>
  <c r="O269" i="9"/>
  <c r="N269" i="9" s="1"/>
  <c r="O626" i="9"/>
  <c r="N626" i="9" s="1"/>
  <c r="O545" i="9"/>
  <c r="N545" i="9" s="1"/>
  <c r="O652" i="9"/>
  <c r="N652" i="9" s="1"/>
  <c r="O355" i="9"/>
  <c r="N355" i="9" s="1"/>
  <c r="O390" i="9"/>
  <c r="N390" i="9" s="1"/>
  <c r="O537" i="9"/>
  <c r="N537" i="9" s="1"/>
  <c r="O221" i="9"/>
  <c r="N221" i="9" s="1"/>
  <c r="O538" i="9"/>
  <c r="N538" i="9" s="1"/>
  <c r="O121" i="9"/>
  <c r="N121" i="9" s="1"/>
  <c r="O601" i="9"/>
  <c r="N601" i="9" s="1"/>
  <c r="O388" i="9"/>
  <c r="N388" i="9" s="1"/>
  <c r="O358" i="9"/>
  <c r="N358" i="9" s="1"/>
  <c r="O243" i="9"/>
  <c r="N243" i="9" s="1"/>
  <c r="O553" i="9"/>
  <c r="N553" i="9" s="1"/>
  <c r="O516" i="9"/>
  <c r="N516" i="9" s="1"/>
  <c r="O340" i="9"/>
  <c r="N340" i="9" s="1"/>
  <c r="O167" i="9"/>
  <c r="N167" i="9" s="1"/>
  <c r="O567" i="9"/>
  <c r="N567" i="9" s="1"/>
  <c r="O233" i="9"/>
  <c r="N233" i="9" s="1"/>
  <c r="O261" i="9"/>
  <c r="N261" i="9" s="1"/>
  <c r="O255" i="9"/>
  <c r="N255" i="9" s="1"/>
  <c r="O434" i="9"/>
  <c r="N434" i="9" s="1"/>
  <c r="O542" i="9"/>
  <c r="N542" i="9" s="1"/>
  <c r="O350" i="9"/>
  <c r="N350" i="9" s="1"/>
  <c r="O619" i="9"/>
  <c r="N619" i="9" s="1"/>
  <c r="O451" i="9"/>
  <c r="N451" i="9" s="1"/>
  <c r="O138" i="9"/>
  <c r="N138" i="9" s="1"/>
  <c r="O391" i="9"/>
  <c r="N391" i="9" s="1"/>
  <c r="O594" i="9"/>
  <c r="N594" i="9" s="1"/>
  <c r="O549" i="9"/>
  <c r="N549" i="9" s="1"/>
  <c r="O320" i="9"/>
  <c r="N320" i="9" s="1"/>
  <c r="O461" i="9"/>
  <c r="N461" i="9" s="1"/>
  <c r="O140" i="9"/>
  <c r="N140" i="9" s="1"/>
  <c r="H58" i="9"/>
  <c r="H23" i="9"/>
  <c r="H54" i="9"/>
  <c r="H4" i="9"/>
  <c r="O250" i="9"/>
  <c r="N250" i="9" s="1"/>
  <c r="O481" i="9"/>
  <c r="N481" i="9" s="1"/>
  <c r="O519" i="9"/>
  <c r="N519" i="9" s="1"/>
  <c r="O252" i="9"/>
  <c r="N252" i="9" s="1"/>
  <c r="O468" i="9"/>
  <c r="N468" i="9" s="1"/>
  <c r="O239" i="9"/>
  <c r="N239" i="9" s="1"/>
  <c r="O186" i="9"/>
  <c r="N186" i="9" s="1"/>
  <c r="O597" i="9"/>
  <c r="N597" i="9" s="1"/>
  <c r="O369" i="9"/>
  <c r="N369" i="9" s="1"/>
  <c r="O161" i="9"/>
  <c r="N161" i="9" s="1"/>
  <c r="O596" i="9"/>
  <c r="N596" i="9" s="1"/>
  <c r="O349" i="9"/>
  <c r="N349" i="9" s="1"/>
  <c r="O185" i="9"/>
  <c r="N185" i="9" s="1"/>
  <c r="O202" i="9"/>
  <c r="N202" i="9" s="1"/>
  <c r="O297" i="9"/>
  <c r="N297" i="9" s="1"/>
  <c r="O128" i="9"/>
  <c r="N128" i="9" s="1"/>
  <c r="O482" i="9"/>
  <c r="N482" i="9" s="1"/>
  <c r="O576" i="9"/>
  <c r="N576" i="9" s="1"/>
  <c r="O524" i="9"/>
  <c r="N524" i="9" s="1"/>
  <c r="O95" i="9"/>
  <c r="N95" i="9" s="1"/>
  <c r="O438" i="9"/>
  <c r="N438" i="9" s="1"/>
  <c r="O172" i="9"/>
  <c r="N172" i="9" s="1"/>
  <c r="O96" i="9"/>
  <c r="N96" i="9" s="1"/>
  <c r="O208" i="9"/>
  <c r="N208" i="9" s="1"/>
  <c r="O633" i="9"/>
  <c r="N633" i="9" s="1"/>
  <c r="O197" i="9"/>
  <c r="N197" i="9" s="1"/>
  <c r="O436" i="9"/>
  <c r="N436" i="9" s="1"/>
  <c r="O311" i="9"/>
  <c r="N311" i="9" s="1"/>
  <c r="O192" i="9"/>
  <c r="N192" i="9" s="1"/>
  <c r="O460" i="9"/>
  <c r="N460" i="9" s="1"/>
  <c r="O631" i="9"/>
  <c r="N631" i="9" s="1"/>
  <c r="O92" i="9"/>
  <c r="N92" i="9" s="1"/>
  <c r="O317" i="9"/>
  <c r="N317" i="9" s="1"/>
  <c r="O222" i="9"/>
  <c r="N222" i="9" s="1"/>
  <c r="O184" i="9"/>
  <c r="N184" i="9" s="1"/>
  <c r="O581" i="9"/>
  <c r="N581" i="9" s="1"/>
  <c r="O444" i="9"/>
  <c r="N444" i="9" s="1"/>
  <c r="O225" i="9"/>
  <c r="N225" i="9" s="1"/>
  <c r="O643" i="9"/>
  <c r="N643" i="9" s="1"/>
  <c r="O604" i="9"/>
  <c r="N604" i="9" s="1"/>
  <c r="O613" i="9"/>
  <c r="N613" i="9" s="1"/>
  <c r="O409" i="9"/>
  <c r="N409" i="9" s="1"/>
  <c r="O251" i="9"/>
  <c r="N251" i="9" s="1"/>
  <c r="O216" i="9"/>
  <c r="N216" i="9" s="1"/>
  <c r="O342" i="9"/>
  <c r="N342" i="9" s="1"/>
  <c r="O578" i="9"/>
  <c r="N578" i="9" s="1"/>
  <c r="O108" i="9"/>
  <c r="N108" i="9" s="1"/>
  <c r="O529" i="9"/>
  <c r="N529" i="9" s="1"/>
  <c r="O598" i="9"/>
  <c r="N598" i="9" s="1"/>
  <c r="H48" i="9"/>
  <c r="O572" i="9"/>
  <c r="N572" i="9" s="1"/>
  <c r="O160" i="9"/>
  <c r="N160" i="9" s="1"/>
  <c r="O573" i="9"/>
  <c r="N573" i="9" s="1"/>
  <c r="O616" i="9"/>
  <c r="N616" i="9" s="1"/>
  <c r="O223" i="9"/>
  <c r="N223" i="9" s="1"/>
  <c r="O413" i="9"/>
  <c r="N413" i="9" s="1"/>
  <c r="O331" i="9"/>
  <c r="N331" i="9" s="1"/>
  <c r="O559" i="9"/>
  <c r="N559" i="9" s="1"/>
  <c r="O570" i="9"/>
  <c r="N570" i="9" s="1"/>
  <c r="O203" i="9"/>
  <c r="N203" i="9" s="1"/>
  <c r="O112" i="9"/>
  <c r="N112" i="9" s="1"/>
  <c r="O217" i="9"/>
  <c r="N217" i="9" s="1"/>
  <c r="O635" i="9"/>
  <c r="N635" i="9" s="1"/>
  <c r="O296" i="9"/>
  <c r="N296" i="9" s="1"/>
  <c r="O219" i="9"/>
  <c r="N219" i="9" s="1"/>
  <c r="O312" i="9"/>
  <c r="N312" i="9" s="1"/>
  <c r="O274" i="9"/>
  <c r="N274" i="9" s="1"/>
  <c r="O211" i="9"/>
  <c r="N211" i="9" s="1"/>
  <c r="O624" i="9"/>
  <c r="N624" i="9" s="1"/>
  <c r="O232" i="9"/>
  <c r="N232" i="9" s="1"/>
  <c r="O336" i="9"/>
  <c r="N336" i="9" s="1"/>
  <c r="O503" i="9"/>
  <c r="N503" i="9" s="1"/>
  <c r="O498" i="9"/>
  <c r="N498" i="9" s="1"/>
  <c r="O382" i="9"/>
  <c r="N382" i="9" s="1"/>
  <c r="O99" i="9"/>
  <c r="N99" i="9" s="1"/>
  <c r="O602" i="9"/>
  <c r="N602" i="9" s="1"/>
  <c r="O103" i="9"/>
  <c r="N103" i="9" s="1"/>
  <c r="O410" i="9"/>
  <c r="N410" i="9" s="1"/>
  <c r="O285" i="9"/>
  <c r="N285" i="9" s="1"/>
  <c r="O620" i="9"/>
  <c r="N620" i="9" s="1"/>
  <c r="O272" i="9"/>
  <c r="N272" i="9" s="1"/>
  <c r="O509" i="9"/>
  <c r="N509" i="9" s="1"/>
  <c r="O240" i="9"/>
  <c r="N240" i="9" s="1"/>
  <c r="O398" i="9"/>
  <c r="N398" i="9" s="1"/>
  <c r="O318" i="9"/>
  <c r="N318" i="9" s="1"/>
  <c r="O268" i="9"/>
  <c r="N268" i="9" s="1"/>
  <c r="O242" i="9"/>
  <c r="N242" i="9" s="1"/>
  <c r="O189" i="9"/>
  <c r="N189" i="9" s="1"/>
  <c r="O370" i="9"/>
  <c r="N370" i="9" s="1"/>
  <c r="O159" i="9"/>
  <c r="N159" i="9" s="1"/>
  <c r="O387" i="9"/>
  <c r="N387" i="9" s="1"/>
  <c r="O315" i="9"/>
  <c r="N315" i="9" s="1"/>
  <c r="O175" i="9"/>
  <c r="N175" i="9" s="1"/>
  <c r="O102" i="9"/>
  <c r="N102" i="9" s="1"/>
  <c r="O333" i="9"/>
  <c r="N333" i="9" s="1"/>
  <c r="O307" i="9"/>
  <c r="N307" i="9" s="1"/>
  <c r="O488" i="9"/>
  <c r="N488" i="9" s="1"/>
  <c r="H3" i="9"/>
  <c r="H57" i="9"/>
  <c r="H22" i="9"/>
  <c r="O547" i="9"/>
  <c r="N547" i="9" s="1"/>
  <c r="O165" i="9"/>
  <c r="N165" i="9" s="1"/>
  <c r="O174" i="9"/>
  <c r="N174" i="9" s="1"/>
  <c r="O105" i="9"/>
  <c r="N105" i="9" s="1"/>
  <c r="O325" i="9"/>
  <c r="N325" i="9" s="1"/>
  <c r="O215" i="9"/>
  <c r="N215" i="9" s="1"/>
  <c r="O170" i="9"/>
  <c r="N170" i="9" s="1"/>
  <c r="O209" i="9"/>
  <c r="N209" i="9" s="1"/>
  <c r="O379" i="9"/>
  <c r="N379" i="9" s="1"/>
  <c r="O356" i="9"/>
  <c r="N356" i="9" s="1"/>
  <c r="O443" i="9"/>
  <c r="N443" i="9" s="1"/>
  <c r="O420" i="9"/>
  <c r="N420" i="9" s="1"/>
  <c r="O636" i="9"/>
  <c r="N636" i="9" s="1"/>
  <c r="O362" i="9"/>
  <c r="N362" i="9" s="1"/>
  <c r="O214" i="9"/>
  <c r="N214" i="9" s="1"/>
  <c r="O614" i="9"/>
  <c r="N614" i="9" s="1"/>
  <c r="O98" i="9"/>
  <c r="N98" i="9" s="1"/>
  <c r="O284" i="9"/>
  <c r="N284" i="9" s="1"/>
  <c r="O591" i="9"/>
  <c r="N591" i="9" s="1"/>
  <c r="O213" i="9"/>
  <c r="N213" i="9" s="1"/>
  <c r="O262" i="9"/>
  <c r="N262" i="9" s="1"/>
  <c r="O115" i="9"/>
  <c r="N115" i="9" s="1"/>
  <c r="O314" i="9"/>
  <c r="N314" i="9" s="1"/>
  <c r="O407" i="9"/>
  <c r="N407" i="9" s="1"/>
  <c r="O235" i="9"/>
  <c r="N235" i="9" s="1"/>
  <c r="O402" i="9"/>
  <c r="N402" i="9" s="1"/>
  <c r="O487" i="9"/>
  <c r="N487" i="9" s="1"/>
  <c r="O348" i="9"/>
  <c r="N348" i="9" s="1"/>
  <c r="O480" i="9"/>
  <c r="N480" i="9" s="1"/>
  <c r="O204" i="9"/>
  <c r="N204" i="9" s="1"/>
  <c r="O352" i="9"/>
  <c r="N352" i="9" s="1"/>
  <c r="O459" i="9"/>
  <c r="N459" i="9" s="1"/>
  <c r="O526" i="9"/>
  <c r="N526" i="9" s="1"/>
  <c r="O655" i="9"/>
  <c r="N655" i="9" s="1"/>
  <c r="O486" i="9"/>
  <c r="N486" i="9" s="1"/>
  <c r="O517" i="9"/>
  <c r="N517" i="9" s="1"/>
  <c r="O564" i="9"/>
  <c r="N564" i="9" s="1"/>
  <c r="O153" i="9"/>
  <c r="N153" i="9" s="1"/>
  <c r="O617" i="9"/>
  <c r="N617" i="9" s="1"/>
  <c r="O456" i="9"/>
  <c r="N456" i="9" s="1"/>
  <c r="O449" i="9"/>
  <c r="N449" i="9" s="1"/>
  <c r="O550" i="9"/>
  <c r="N550" i="9" s="1"/>
  <c r="O623" i="9"/>
  <c r="N623" i="9" s="1"/>
  <c r="O171" i="9"/>
  <c r="N171" i="9" s="1"/>
  <c r="O531" i="9"/>
  <c r="N531" i="9" s="1"/>
  <c r="O543" i="9"/>
  <c r="N543" i="9" s="1"/>
  <c r="O640" i="9"/>
  <c r="N640" i="9" s="1"/>
  <c r="O366" i="9"/>
  <c r="N366" i="9" s="1"/>
  <c r="H44" i="9"/>
  <c r="H10" i="9"/>
  <c r="H35" i="9"/>
  <c r="H56" i="9"/>
  <c r="H28" i="9"/>
  <c r="H14" i="9"/>
  <c r="O253" i="9"/>
  <c r="N253" i="9" s="1"/>
  <c r="O332" i="9"/>
  <c r="N332" i="9" s="1"/>
  <c r="O354" i="9"/>
  <c r="N354" i="9" s="1"/>
  <c r="O513" i="9"/>
  <c r="N513" i="9" s="1"/>
  <c r="O177" i="9"/>
  <c r="N177" i="9" s="1"/>
  <c r="O360" i="9"/>
  <c r="N360" i="9" s="1"/>
  <c r="O359" i="9"/>
  <c r="N359" i="9" s="1"/>
  <c r="O583" i="9"/>
  <c r="N583" i="9" s="1"/>
  <c r="O499" i="9"/>
  <c r="N499" i="9" s="1"/>
  <c r="O476" i="9"/>
  <c r="N476" i="9" s="1"/>
  <c r="O489" i="9"/>
  <c r="N489" i="9" s="1"/>
  <c r="O150" i="9"/>
  <c r="N150" i="9" s="1"/>
  <c r="O125" i="9"/>
  <c r="N125" i="9" s="1"/>
  <c r="O106" i="9"/>
  <c r="N106" i="9" s="1"/>
  <c r="O418" i="9"/>
  <c r="N418" i="9" s="1"/>
  <c r="O383" i="9"/>
  <c r="N383" i="9" s="1"/>
  <c r="O508" i="9"/>
  <c r="N508" i="9" s="1"/>
  <c r="O429" i="9"/>
  <c r="N429" i="9" s="1"/>
  <c r="O101" i="9"/>
  <c r="N101" i="9" s="1"/>
  <c r="O452" i="9"/>
  <c r="N452" i="9" s="1"/>
  <c r="O191" i="9"/>
  <c r="N191" i="9" s="1"/>
  <c r="O609" i="9"/>
  <c r="N609" i="9" s="1"/>
  <c r="O304" i="9"/>
  <c r="N304" i="9" s="1"/>
  <c r="O416" i="9"/>
  <c r="N416" i="9" s="1"/>
  <c r="O120" i="9"/>
  <c r="N120" i="9" s="1"/>
  <c r="O276" i="9"/>
  <c r="N276" i="9" s="1"/>
  <c r="O525" i="9"/>
  <c r="N525" i="9" s="1"/>
  <c r="O248" i="9"/>
  <c r="N248" i="9" s="1"/>
  <c r="O164" i="9"/>
  <c r="N164" i="9" s="1"/>
  <c r="O168" i="9"/>
  <c r="N168" i="9" s="1"/>
  <c r="O178" i="9"/>
  <c r="N178" i="9" s="1"/>
  <c r="O471" i="9"/>
  <c r="N471" i="9" s="1"/>
  <c r="O133" i="9"/>
  <c r="N133" i="9" s="1"/>
  <c r="O427" i="9"/>
  <c r="N427" i="9" s="1"/>
  <c r="O182" i="9"/>
  <c r="N182" i="9" s="1"/>
  <c r="O343" i="9"/>
  <c r="N343" i="9" s="1"/>
  <c r="O584" i="9"/>
  <c r="N584" i="9" s="1"/>
  <c r="O230" i="9"/>
  <c r="N230" i="9" s="1"/>
  <c r="O485" i="9"/>
  <c r="N485" i="9" s="1"/>
  <c r="O158" i="9"/>
  <c r="N158" i="9" s="1"/>
  <c r="O135" i="9"/>
  <c r="N135" i="9" s="1"/>
  <c r="O207" i="9"/>
  <c r="N207" i="9" s="1"/>
  <c r="O347" i="9"/>
  <c r="N347" i="9" s="1"/>
  <c r="O440" i="9"/>
  <c r="N440" i="9" s="1"/>
  <c r="O110" i="9"/>
  <c r="N110" i="9" s="1"/>
  <c r="O515" i="9"/>
  <c r="N515" i="9" s="1"/>
  <c r="O205" i="9"/>
  <c r="N205" i="9" s="1"/>
  <c r="H25" i="9"/>
  <c r="H46" i="9"/>
  <c r="H62" i="9"/>
  <c r="H50" i="9"/>
  <c r="H30" i="9"/>
  <c r="H17" i="9"/>
  <c r="H9" i="9"/>
  <c r="H39" i="9"/>
  <c r="H15" i="9"/>
  <c r="H31" i="9"/>
  <c r="H60" i="9"/>
  <c r="H27" i="9"/>
  <c r="H40" i="9"/>
  <c r="H53" i="9"/>
  <c r="H41" i="9"/>
  <c r="H66" i="9"/>
  <c r="H7" i="9"/>
  <c r="H32" i="9"/>
  <c r="H26" i="9"/>
  <c r="H29" i="9"/>
  <c r="H55" i="9"/>
  <c r="H24" i="9"/>
  <c r="H12" i="9"/>
  <c r="H63" i="9"/>
  <c r="H6" i="9"/>
  <c r="H59" i="9"/>
  <c r="H18" i="9"/>
  <c r="H5" i="9"/>
  <c r="H16" i="9"/>
  <c r="H21" i="9"/>
  <c r="O557" i="9"/>
  <c r="N557" i="9" s="1"/>
  <c r="H13" i="9"/>
  <c r="H42" i="9"/>
  <c r="H43" i="9"/>
  <c r="H20" i="9"/>
  <c r="H11" i="9"/>
  <c r="H64" i="9"/>
  <c r="B75" i="9"/>
  <c r="X74" i="9"/>
  <c r="W74" i="9"/>
  <c r="O74" i="9"/>
  <c r="N74" i="9" s="1"/>
  <c r="H74" i="9"/>
  <c r="F73" i="9"/>
  <c r="A73" i="9"/>
  <c r="M657" i="9"/>
  <c r="X657" i="9"/>
  <c r="W657" i="9"/>
  <c r="Q657" i="9"/>
  <c r="K657" i="9" s="1"/>
  <c r="F3" i="9"/>
  <c r="A3" i="9"/>
  <c r="F72" i="9"/>
  <c r="B72" i="9"/>
  <c r="W88" i="9"/>
  <c r="X88" i="9"/>
  <c r="O88" i="9"/>
  <c r="N88" i="9" s="1"/>
  <c r="H88" i="9"/>
  <c r="B78" i="9"/>
  <c r="W80" i="9"/>
  <c r="X80" i="9"/>
  <c r="O80" i="9"/>
  <c r="N80" i="9" s="1"/>
  <c r="H80" i="9"/>
  <c r="W83" i="9"/>
  <c r="X83" i="9"/>
  <c r="O83" i="9"/>
  <c r="N83" i="9" s="1"/>
  <c r="H83" i="9"/>
  <c r="F127" i="9"/>
  <c r="A120" i="9"/>
  <c r="A100" i="9"/>
  <c r="A95" i="9"/>
  <c r="A90" i="9"/>
  <c r="A121" i="9"/>
  <c r="A119" i="9"/>
  <c r="A96" i="9"/>
  <c r="A104" i="9"/>
  <c r="A114" i="9"/>
  <c r="A105" i="9"/>
  <c r="A93" i="9"/>
  <c r="A112" i="9"/>
  <c r="A102" i="9"/>
  <c r="A109" i="9"/>
  <c r="A103" i="9"/>
  <c r="A107" i="9"/>
  <c r="A108" i="9"/>
  <c r="A123" i="9"/>
  <c r="A117" i="9"/>
  <c r="A115" i="9"/>
  <c r="A116" i="9"/>
  <c r="A124" i="9"/>
  <c r="A99" i="9"/>
  <c r="A97" i="9"/>
  <c r="A111" i="9"/>
  <c r="A106" i="9"/>
  <c r="A122" i="9"/>
  <c r="A91" i="9"/>
  <c r="A118" i="9"/>
  <c r="A126" i="9"/>
  <c r="A92" i="9"/>
  <c r="A94" i="9"/>
  <c r="A101" i="9"/>
  <c r="A98" i="9"/>
  <c r="A113" i="9"/>
  <c r="A127" i="9"/>
  <c r="A125" i="9"/>
  <c r="A110" i="9"/>
  <c r="F77" i="9"/>
  <c r="A77" i="9"/>
  <c r="B70" i="9"/>
  <c r="F78" i="9"/>
  <c r="A78" i="9"/>
  <c r="B3" i="9"/>
  <c r="F68" i="9"/>
  <c r="B68" i="9"/>
  <c r="F81" i="9"/>
  <c r="A81" i="9"/>
  <c r="F109" i="9"/>
  <c r="B107" i="9"/>
  <c r="B105" i="9"/>
  <c r="B109" i="9"/>
  <c r="B108" i="9"/>
  <c r="B106" i="9"/>
  <c r="A72" i="9"/>
  <c r="H85" i="9"/>
  <c r="X85" i="9"/>
  <c r="W85" i="9"/>
  <c r="O85" i="9"/>
  <c r="N85" i="9" s="1"/>
  <c r="F84" i="9"/>
  <c r="A84" i="9"/>
  <c r="F86" i="9"/>
  <c r="A86" i="9"/>
  <c r="B85" i="9"/>
  <c r="D2129" i="7" l="1"/>
  <c r="B2129" i="7"/>
  <c r="C2129" i="7"/>
  <c r="A2130" i="7" s="1"/>
  <c r="X1" i="9"/>
  <c r="H1" i="9"/>
  <c r="W1" i="9"/>
  <c r="B1" i="9"/>
  <c r="A1" i="9"/>
  <c r="D2130" i="7" l="1"/>
  <c r="C2130" i="7"/>
  <c r="A2131" i="7" s="1"/>
  <c r="B2130" i="7"/>
  <c r="D2131" i="7" l="1"/>
  <c r="C2131" i="7"/>
  <c r="A2132" i="7" s="1"/>
  <c r="B2131" i="7"/>
  <c r="D2132" i="7" l="1"/>
  <c r="B2132" i="7"/>
  <c r="C2132" i="7"/>
  <c r="A2133" i="7" s="1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C2143" i="7"/>
  <c r="A2144" i="7" s="1"/>
  <c r="B2143" i="7"/>
  <c r="D2144" i="7" l="1"/>
  <c r="B2144" i="7"/>
  <c r="C2144" i="7"/>
  <c r="A2145" i="7" s="1"/>
  <c r="D2145" i="7" l="1"/>
  <c r="B2145" i="7"/>
  <c r="C2145" i="7"/>
  <c r="A2146" i="7" s="1"/>
  <c r="D2146" i="7" l="1"/>
  <c r="C2146" i="7"/>
  <c r="A2147" i="7" s="1"/>
  <c r="B2146" i="7"/>
  <c r="D2147" i="7" l="1"/>
  <c r="B2147" i="7"/>
  <c r="C2147" i="7"/>
  <c r="A2148" i="7" s="1"/>
  <c r="D2148" i="7" l="1"/>
  <c r="B2148" i="7"/>
  <c r="C2148" i="7"/>
  <c r="A2149" i="7" s="1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B2153" i="7"/>
  <c r="C2153" i="7"/>
  <c r="A2154" i="7" s="1"/>
  <c r="D2154" i="7" l="1"/>
  <c r="B2154" i="7"/>
  <c r="C2154" i="7"/>
  <c r="A2155" i="7" s="1"/>
  <c r="D2155" i="7" l="1"/>
  <c r="C2155" i="7"/>
  <c r="A2156" i="7" s="1"/>
  <c r="B2155" i="7"/>
  <c r="D2156" i="7" l="1"/>
  <c r="B2156" i="7"/>
  <c r="C2156" i="7"/>
  <c r="A2157" i="7" s="1"/>
  <c r="D2157" i="7" l="1"/>
  <c r="C2157" i="7"/>
  <c r="A2158" i="7" s="1"/>
  <c r="B2157" i="7"/>
  <c r="D2158" i="7" l="1"/>
  <c r="B2158" i="7"/>
  <c r="C2158" i="7"/>
  <c r="A2159" i="7" s="1"/>
  <c r="D2159" i="7" l="1"/>
  <c r="B2159" i="7"/>
  <c r="C2159" i="7"/>
  <c r="A2160" i="7" s="1"/>
  <c r="D2160" i="7" l="1"/>
  <c r="C2160" i="7"/>
  <c r="A2161" i="7" s="1"/>
  <c r="B2160" i="7"/>
  <c r="D2161" i="7" l="1"/>
  <c r="C2161" i="7"/>
  <c r="A2162" i="7" s="1"/>
  <c r="B2161" i="7"/>
  <c r="D2162" i="7" l="1"/>
  <c r="B2162" i="7"/>
  <c r="C2162" i="7"/>
  <c r="A2163" i="7" s="1"/>
  <c r="D2163" i="7" l="1"/>
  <c r="B2163" i="7"/>
  <c r="C2163" i="7"/>
  <c r="A2164" i="7" s="1"/>
  <c r="D2164" i="7" l="1"/>
  <c r="C2164" i="7"/>
  <c r="A2165" i="7" s="1"/>
  <c r="B2164" i="7"/>
  <c r="D2165" i="7" l="1"/>
  <c r="B2165" i="7"/>
  <c r="C2165" i="7"/>
  <c r="A2166" i="7" s="1"/>
  <c r="D2166" i="7" l="1"/>
  <c r="B2166" i="7"/>
  <c r="C2166" i="7"/>
  <c r="A2167" i="7" s="1"/>
  <c r="D2167" i="7" l="1"/>
  <c r="C2167" i="7"/>
  <c r="A2168" i="7" s="1"/>
  <c r="B2167" i="7"/>
  <c r="D2168" i="7" l="1"/>
  <c r="B2168" i="7"/>
  <c r="C2168" i="7"/>
  <c r="A2169" i="7" s="1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B2172" i="7"/>
  <c r="C2172" i="7"/>
  <c r="A2173" i="7" s="1"/>
  <c r="D2173" i="7" l="1"/>
  <c r="B2173" i="7"/>
  <c r="C2173" i="7"/>
  <c r="A2174" i="7" s="1"/>
  <c r="D2174" i="7" l="1"/>
  <c r="B2174" i="7"/>
  <c r="C2174" i="7"/>
  <c r="A2175" i="7" s="1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B2178" i="7"/>
  <c r="C2178" i="7"/>
  <c r="A2179" i="7" s="1"/>
  <c r="D2179" i="7" l="1"/>
  <c r="B2179" i="7"/>
  <c r="C2179" i="7"/>
  <c r="A2180" i="7" s="1"/>
  <c r="D2180" i="7" l="1"/>
  <c r="B2180" i="7"/>
  <c r="C2180" i="7"/>
  <c r="A2181" i="7" s="1"/>
  <c r="D2181" i="7" l="1"/>
  <c r="B2181" i="7"/>
  <c r="C2181" i="7"/>
  <c r="A2182" i="7" s="1"/>
  <c r="D2182" i="7" l="1"/>
  <c r="C2182" i="7"/>
  <c r="A2183" i="7" s="1"/>
  <c r="B2182" i="7"/>
  <c r="D2183" i="7" l="1"/>
  <c r="B2183" i="7"/>
  <c r="C2183" i="7"/>
  <c r="A2184" i="7" s="1"/>
  <c r="D2184" i="7" l="1"/>
  <c r="C2184" i="7"/>
  <c r="A2185" i="7" s="1"/>
  <c r="B2184" i="7"/>
  <c r="D2185" i="7" l="1"/>
  <c r="C2185" i="7"/>
  <c r="A2186" i="7" s="1"/>
  <c r="B2185" i="7"/>
  <c r="D2186" i="7" l="1"/>
  <c r="B2186" i="7"/>
  <c r="C2186" i="7"/>
  <c r="A2187" i="7" s="1"/>
  <c r="D2187" i="7" l="1"/>
  <c r="C2187" i="7"/>
  <c r="A2188" i="7" s="1"/>
  <c r="B2187" i="7"/>
  <c r="D2188" i="7" l="1"/>
  <c r="C2188" i="7"/>
  <c r="A2189" i="7" s="1"/>
  <c r="B2188" i="7"/>
  <c r="D2189" i="7" l="1"/>
  <c r="B2189" i="7"/>
  <c r="C2189" i="7"/>
  <c r="A2190" i="7" s="1"/>
  <c r="D2190" i="7" l="1"/>
  <c r="C2190" i="7"/>
  <c r="A2191" i="7" s="1"/>
  <c r="B2190" i="7"/>
  <c r="D2191" i="7" l="1"/>
  <c r="B2191" i="7"/>
  <c r="C2191" i="7"/>
  <c r="A2192" i="7" s="1"/>
  <c r="D2192" i="7" l="1"/>
  <c r="B2192" i="7"/>
  <c r="C2192" i="7"/>
  <c r="A2193" i="7" s="1"/>
  <c r="D2193" i="7" l="1"/>
  <c r="C2193" i="7"/>
  <c r="A2194" i="7" s="1"/>
  <c r="B2193" i="7"/>
  <c r="D2194" i="7" l="1"/>
  <c r="C2194" i="7"/>
  <c r="A2195" i="7" s="1"/>
  <c r="B2194" i="7"/>
  <c r="D2195" i="7" l="1"/>
  <c r="B2195" i="7"/>
  <c r="C2195" i="7"/>
  <c r="A2196" i="7" s="1"/>
  <c r="D2196" i="7" l="1"/>
  <c r="C2196" i="7"/>
  <c r="A2197" i="7" s="1"/>
  <c r="B2196" i="7"/>
  <c r="D2197" i="7" l="1"/>
  <c r="B2197" i="7"/>
  <c r="C2197" i="7"/>
  <c r="A2198" i="7" s="1"/>
  <c r="D2198" i="7" l="1"/>
  <c r="B2198" i="7"/>
  <c r="C2198" i="7"/>
  <c r="A2199" i="7" s="1"/>
  <c r="D2199" i="7" l="1"/>
  <c r="C2199" i="7"/>
  <c r="A2200" i="7" s="1"/>
  <c r="B2199" i="7"/>
  <c r="D2200" i="7" l="1"/>
  <c r="C2200" i="7"/>
  <c r="A2201" i="7" s="1"/>
  <c r="B2200" i="7"/>
  <c r="D2201" i="7" l="1"/>
  <c r="B2201" i="7"/>
  <c r="C2201" i="7"/>
  <c r="A2202" i="7" s="1"/>
  <c r="D2202" i="7" l="1"/>
  <c r="C2202" i="7"/>
  <c r="A2203" i="7" s="1"/>
  <c r="B2202" i="7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D2206" i="7" l="1"/>
  <c r="C2206" i="7"/>
  <c r="A2207" i="7" s="1"/>
  <c r="B2206" i="7"/>
  <c r="D2207" i="7" l="1"/>
  <c r="B2207" i="7"/>
  <c r="C2207" i="7"/>
  <c r="A2208" i="7" s="1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B2211" i="7"/>
  <c r="C2211" i="7"/>
  <c r="A2212" i="7" s="1"/>
  <c r="D2212" i="7" l="1"/>
  <c r="B2212" i="7"/>
  <c r="C2212" i="7"/>
  <c r="A2213" i="7" s="1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B2218" i="7"/>
  <c r="C2218" i="7"/>
  <c r="A2219" i="7" s="1"/>
  <c r="D2219" i="7" l="1"/>
  <c r="C2219" i="7"/>
  <c r="A2220" i="7" s="1"/>
  <c r="B2219" i="7"/>
  <c r="D2220" i="7" l="1"/>
  <c r="B2220" i="7"/>
  <c r="C2220" i="7"/>
  <c r="A2221" i="7" s="1"/>
  <c r="D2221" i="7" l="1"/>
  <c r="C2221" i="7"/>
  <c r="A2222" i="7" s="1"/>
  <c r="B2221" i="7"/>
  <c r="D2222" i="7" l="1"/>
  <c r="B2222" i="7"/>
  <c r="C2222" i="7"/>
  <c r="A2223" i="7" s="1"/>
  <c r="D2223" i="7" l="1"/>
  <c r="B2223" i="7"/>
  <c r="C2223" i="7"/>
  <c r="A2224" i="7" s="1"/>
  <c r="D2224" i="7" l="1"/>
  <c r="C2224" i="7"/>
  <c r="A2225" i="7" s="1"/>
  <c r="B2224" i="7"/>
  <c r="D2225" i="7" l="1"/>
  <c r="B2225" i="7"/>
  <c r="C2225" i="7"/>
  <c r="A2226" i="7" s="1"/>
  <c r="D2226" i="7" l="1"/>
  <c r="C2226" i="7"/>
  <c r="A2227" i="7" s="1"/>
  <c r="B2226" i="7"/>
  <c r="D2227" i="7" l="1"/>
  <c r="C2227" i="7"/>
  <c r="A2228" i="7" s="1"/>
  <c r="B2227" i="7"/>
  <c r="D2228" i="7" l="1"/>
  <c r="B2228" i="7"/>
  <c r="C2228" i="7"/>
  <c r="A2229" i="7" s="1"/>
  <c r="D2229" i="7" l="1"/>
  <c r="C2229" i="7"/>
  <c r="A2230" i="7" s="1"/>
  <c r="B2229" i="7"/>
  <c r="D2230" i="7" l="1"/>
  <c r="B2230" i="7"/>
  <c r="C2230" i="7"/>
  <c r="A2231" i="7" s="1"/>
  <c r="D2231" i="7" l="1"/>
  <c r="C2231" i="7"/>
  <c r="A2232" i="7" s="1"/>
  <c r="B2231" i="7"/>
  <c r="D2232" i="7" l="1"/>
  <c r="C2232" i="7"/>
  <c r="A2233" i="7" s="1"/>
  <c r="B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B2237" i="7"/>
  <c r="C2237" i="7"/>
  <c r="A2238" i="7" s="1"/>
  <c r="D2238" i="7" l="1"/>
  <c r="C2238" i="7"/>
  <c r="A2239" i="7" s="1"/>
  <c r="B2238" i="7"/>
  <c r="D2239" i="7" l="1"/>
  <c r="C2239" i="7"/>
  <c r="A2240" i="7" s="1"/>
  <c r="B2239" i="7"/>
  <c r="D2240" i="7" l="1"/>
  <c r="B2240" i="7"/>
  <c r="C2240" i="7"/>
  <c r="A2241" i="7" s="1"/>
  <c r="D2241" i="7" l="1"/>
  <c r="B2241" i="7"/>
  <c r="C2241" i="7"/>
  <c r="A2242" i="7" s="1"/>
  <c r="D2242" i="7" l="1"/>
  <c r="C2242" i="7"/>
  <c r="A2243" i="7" s="1"/>
  <c r="B2242" i="7"/>
  <c r="D2243" i="7" l="1"/>
  <c r="B2243" i="7"/>
  <c r="C2243" i="7"/>
  <c r="A2244" i="7" s="1"/>
  <c r="D2244" i="7" l="1"/>
  <c r="C2244" i="7"/>
  <c r="A2245" i="7" s="1"/>
  <c r="B2244" i="7"/>
  <c r="D2245" i="7" l="1"/>
  <c r="C2245" i="7"/>
  <c r="A2246" i="7" s="1"/>
  <c r="B2245" i="7"/>
  <c r="D2246" i="7" l="1"/>
  <c r="B2246" i="7"/>
  <c r="C2246" i="7"/>
  <c r="A2247" i="7" s="1"/>
  <c r="D2247" i="7" l="1"/>
  <c r="B2247" i="7"/>
  <c r="C2247" i="7"/>
  <c r="A2248" i="7" s="1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B2251" i="7"/>
  <c r="C2251" i="7"/>
  <c r="A2252" i="7" s="1"/>
  <c r="D2252" i="7" l="1"/>
  <c r="B2252" i="7"/>
  <c r="C2252" i="7"/>
  <c r="A2253" i="7" s="1"/>
  <c r="D2253" i="7" l="1"/>
  <c r="C2253" i="7"/>
  <c r="A2254" i="7" s="1"/>
  <c r="B2253" i="7"/>
  <c r="D2254" i="7" l="1"/>
  <c r="C2254" i="7"/>
  <c r="A2255" i="7" s="1"/>
  <c r="B2254" i="7"/>
  <c r="D2255" i="7" l="1"/>
  <c r="B2255" i="7"/>
  <c r="C2255" i="7"/>
  <c r="A2256" i="7" s="1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B2259" i="7"/>
  <c r="C2259" i="7"/>
  <c r="A2260" i="7" s="1"/>
  <c r="D2260" i="7" l="1"/>
  <c r="C2260" i="7"/>
  <c r="A2261" i="7" s="1"/>
  <c r="B2260" i="7"/>
  <c r="D2261" i="7" l="1"/>
  <c r="B2261" i="7"/>
  <c r="C2261" i="7"/>
  <c r="A2262" i="7" s="1"/>
  <c r="D2262" i="7" l="1"/>
  <c r="B2262" i="7"/>
  <c r="C2262" i="7"/>
  <c r="A2263" i="7" s="1"/>
  <c r="D2263" i="7" l="1"/>
  <c r="C2263" i="7"/>
  <c r="A2264" i="7" s="1"/>
  <c r="B2263" i="7"/>
  <c r="D2264" i="7" l="1"/>
  <c r="B2264" i="7"/>
  <c r="C2264" i="7"/>
  <c r="A2265" i="7" s="1"/>
  <c r="D2265" i="7" l="1"/>
  <c r="C2265" i="7"/>
  <c r="A2266" i="7" s="1"/>
  <c r="B2265" i="7"/>
  <c r="D2266" i="7" l="1"/>
  <c r="B2266" i="7"/>
  <c r="C2266" i="7"/>
  <c r="A2267" i="7" s="1"/>
  <c r="D2267" i="7" l="1"/>
  <c r="B2267" i="7"/>
  <c r="C2267" i="7"/>
  <c r="A2268" i="7" s="1"/>
  <c r="D2268" i="7" l="1"/>
  <c r="B2268" i="7"/>
  <c r="C2268" i="7"/>
  <c r="A2269" i="7" s="1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B2273" i="7"/>
  <c r="C2273" i="7"/>
  <c r="A2274" i="7" s="1"/>
  <c r="D2274" i="7" l="1"/>
  <c r="B2274" i="7"/>
  <c r="C2274" i="7"/>
  <c r="A2275" i="7" s="1"/>
  <c r="D2275" i="7" l="1"/>
  <c r="C2275" i="7"/>
  <c r="A2276" i="7" s="1"/>
  <c r="B2275" i="7"/>
  <c r="D2276" i="7" l="1"/>
  <c r="B2276" i="7"/>
  <c r="C2276" i="7"/>
  <c r="A2277" i="7" s="1"/>
  <c r="D2277" i="7" l="1"/>
  <c r="B2277" i="7"/>
  <c r="C2277" i="7"/>
  <c r="A2278" i="7" s="1"/>
  <c r="D2278" i="7" l="1"/>
  <c r="B2278" i="7"/>
  <c r="C2278" i="7"/>
  <c r="A2279" i="7" s="1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B2282" i="7"/>
  <c r="C2282" i="7"/>
  <c r="A2283" i="7" s="1"/>
  <c r="D2283" i="7" l="1"/>
  <c r="C2283" i="7"/>
  <c r="A2284" i="7" s="1"/>
  <c r="B2283" i="7"/>
  <c r="D2284" i="7" l="1"/>
  <c r="B2284" i="7"/>
  <c r="C2284" i="7"/>
  <c r="A2285" i="7" s="1"/>
  <c r="D2285" i="7" l="1"/>
  <c r="B2285" i="7"/>
  <c r="C2285" i="7"/>
  <c r="A2286" i="7" s="1"/>
  <c r="D2286" i="7" l="1"/>
  <c r="C2286" i="7"/>
  <c r="A2287" i="7" s="1"/>
  <c r="B2286" i="7"/>
  <c r="D2287" i="7" l="1"/>
  <c r="C2287" i="7"/>
  <c r="A2288" i="7" s="1"/>
  <c r="B2287" i="7"/>
  <c r="D2288" i="7" l="1"/>
  <c r="B2288" i="7"/>
  <c r="C2288" i="7"/>
  <c r="A2289" i="7" s="1"/>
  <c r="D2289" i="7" l="1"/>
  <c r="C2289" i="7"/>
  <c r="A2290" i="7" s="1"/>
  <c r="B2289" i="7"/>
  <c r="D2290" i="7" l="1"/>
  <c r="B2290" i="7"/>
  <c r="C2290" i="7"/>
  <c r="A2291" i="7" s="1"/>
  <c r="D2291" i="7" l="1"/>
  <c r="C2291" i="7"/>
  <c r="A2292" i="7" s="1"/>
  <c r="B2291" i="7"/>
  <c r="D2292" i="7" l="1"/>
  <c r="B2292" i="7"/>
  <c r="C2292" i="7"/>
  <c r="A2293" i="7" s="1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B2298" i="7"/>
  <c r="C2298" i="7"/>
  <c r="A2299" i="7" s="1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D2302" i="7" l="1"/>
  <c r="C2302" i="7"/>
  <c r="A2303" i="7" s="1"/>
  <c r="B2302" i="7"/>
  <c r="D2303" i="7" l="1"/>
  <c r="C2303" i="7"/>
  <c r="A2304" i="7" s="1"/>
  <c r="B2303" i="7"/>
  <c r="D2304" i="7" l="1"/>
  <c r="C2304" i="7"/>
  <c r="A2305" i="7" s="1"/>
  <c r="B2304" i="7"/>
  <c r="D2305" i="7" l="1"/>
  <c r="B2305" i="7"/>
  <c r="C2305" i="7"/>
  <c r="A2306" i="7" s="1"/>
  <c r="D2306" i="7" l="1"/>
  <c r="C2306" i="7"/>
  <c r="A2307" i="7" s="1"/>
  <c r="B2306" i="7"/>
  <c r="D2307" i="7" l="1"/>
  <c r="B2307" i="7"/>
  <c r="C2307" i="7"/>
  <c r="A2308" i="7" s="1"/>
  <c r="D2308" i="7" l="1"/>
  <c r="B2308" i="7"/>
  <c r="C2308" i="7"/>
  <c r="A2309" i="7" s="1"/>
  <c r="D2309" i="7" l="1"/>
  <c r="C2309" i="7"/>
  <c r="A2310" i="7" s="1"/>
  <c r="B2309" i="7"/>
  <c r="D2310" i="7" l="1"/>
  <c r="C2310" i="7"/>
  <c r="A2311" i="7" s="1"/>
  <c r="B2310" i="7"/>
  <c r="D2311" i="7" l="1"/>
  <c r="C2311" i="7"/>
  <c r="A2312" i="7" s="1"/>
  <c r="B2311" i="7"/>
  <c r="D2312" i="7" l="1"/>
  <c r="C2312" i="7"/>
  <c r="A2313" i="7" s="1"/>
  <c r="B2312" i="7"/>
  <c r="D2313" i="7" l="1"/>
  <c r="B2313" i="7"/>
  <c r="C2313" i="7"/>
  <c r="A2314" i="7" s="1"/>
  <c r="D2314" i="7" l="1"/>
  <c r="C2314" i="7"/>
  <c r="A2315" i="7" s="1"/>
  <c r="B2314" i="7"/>
  <c r="D2315" i="7" l="1"/>
  <c r="C2315" i="7"/>
  <c r="A2316" i="7" s="1"/>
  <c r="B2315" i="7"/>
  <c r="D2316" i="7" l="1"/>
  <c r="B2316" i="7"/>
  <c r="C2316" i="7"/>
  <c r="A2317" i="7" s="1"/>
  <c r="D2317" i="7" l="1"/>
  <c r="C2317" i="7"/>
  <c r="A2318" i="7" s="1"/>
  <c r="B2317" i="7"/>
  <c r="D2318" i="7" l="1"/>
  <c r="B2318" i="7"/>
  <c r="C2318" i="7"/>
  <c r="A2319" i="7" s="1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D2323" i="7" l="1"/>
  <c r="B2323" i="7"/>
  <c r="C2323" i="7"/>
  <c r="A2324" i="7" s="1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B2327" i="7"/>
  <c r="C2327" i="7"/>
  <c r="A2328" i="7" s="1"/>
  <c r="D2328" i="7" l="1"/>
  <c r="C2328" i="7"/>
  <c r="A2329" i="7" s="1"/>
  <c r="B2328" i="7"/>
  <c r="D2329" i="7" l="1"/>
  <c r="B2329" i="7"/>
  <c r="C2329" i="7"/>
  <c r="A2330" i="7" s="1"/>
  <c r="D2330" i="7" l="1"/>
  <c r="C2330" i="7"/>
  <c r="A2331" i="7" s="1"/>
  <c r="B2330" i="7"/>
  <c r="D2331" i="7" l="1"/>
  <c r="C2331" i="7"/>
  <c r="A2332" i="7" s="1"/>
  <c r="B2331" i="7"/>
  <c r="D2332" i="7" l="1"/>
  <c r="B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B2335" i="7"/>
  <c r="C2335" i="7"/>
  <c r="A2336" i="7" s="1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D2342" i="7" l="1"/>
  <c r="B2342" i="7"/>
  <c r="C2342" i="7"/>
  <c r="A2343" i="7" s="1"/>
  <c r="D2343" i="7" l="1"/>
  <c r="B2343" i="7"/>
  <c r="C2343" i="7"/>
  <c r="A2344" i="7" s="1"/>
  <c r="D2344" i="7" l="1"/>
  <c r="C2344" i="7"/>
  <c r="A2345" i="7" s="1"/>
  <c r="B2344" i="7"/>
  <c r="D2345" i="7" l="1"/>
  <c r="B2345" i="7"/>
  <c r="C2345" i="7"/>
  <c r="A2346" i="7" s="1"/>
  <c r="D2346" i="7" l="1"/>
  <c r="C2346" i="7"/>
  <c r="A2347" i="7" s="1"/>
  <c r="B2346" i="7"/>
  <c r="D2347" i="7" l="1"/>
  <c r="B2347" i="7"/>
  <c r="C2347" i="7"/>
  <c r="A2348" i="7" s="1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B2353" i="7"/>
  <c r="C2353" i="7"/>
  <c r="A2354" i="7" s="1"/>
  <c r="D2354" i="7" l="1"/>
  <c r="C2354" i="7"/>
  <c r="A2355" i="7" s="1"/>
  <c r="B2354" i="7"/>
  <c r="D2355" i="7" l="1"/>
  <c r="B2355" i="7"/>
  <c r="C2355" i="7"/>
  <c r="A2356" i="7" s="1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B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B2365" i="7"/>
  <c r="C2365" i="7"/>
  <c r="A2366" i="7" s="1"/>
  <c r="D2366" i="7" l="1"/>
  <c r="B2366" i="7"/>
  <c r="C2366" i="7"/>
  <c r="A2367" i="7" s="1"/>
  <c r="D2367" i="7" l="1"/>
  <c r="B2367" i="7"/>
  <c r="C2367" i="7"/>
  <c r="A2368" i="7" s="1"/>
  <c r="D2368" i="7" l="1"/>
  <c r="C2368" i="7"/>
  <c r="A2369" i="7" s="1"/>
  <c r="B2368" i="7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B2377" i="7"/>
  <c r="C2377" i="7"/>
  <c r="A2378" i="7" s="1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B2385" i="7"/>
  <c r="C2385" i="7"/>
  <c r="A2386" i="7" s="1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B2389" i="7"/>
  <c r="C2389" i="7"/>
  <c r="A2390" i="7" s="1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C2397" i="7"/>
  <c r="A2398" i="7" s="1"/>
  <c r="B2397" i="7"/>
  <c r="D2398" i="7" l="1"/>
  <c r="C2398" i="7"/>
  <c r="A2399" i="7" s="1"/>
  <c r="B2398" i="7"/>
  <c r="D2399" i="7" l="1"/>
  <c r="B2399" i="7"/>
  <c r="C2399" i="7"/>
  <c r="A2400" i="7" s="1"/>
  <c r="D2400" i="7" l="1"/>
  <c r="C2400" i="7"/>
  <c r="A2401" i="7" s="1"/>
  <c r="B2400" i="7"/>
  <c r="D2401" i="7" l="1"/>
  <c r="B2401" i="7"/>
  <c r="C2401" i="7"/>
  <c r="A2402" i="7" s="1"/>
  <c r="D2402" i="7" l="1"/>
  <c r="B2402" i="7"/>
  <c r="C2402" i="7"/>
  <c r="A2403" i="7" s="1"/>
  <c r="D2403" i="7" l="1"/>
  <c r="C2403" i="7"/>
  <c r="A2404" i="7" s="1"/>
  <c r="B2403" i="7"/>
  <c r="D2404" i="7" l="1"/>
  <c r="C2404" i="7"/>
  <c r="A2405" i="7" s="1"/>
  <c r="B2404" i="7"/>
  <c r="D2405" i="7" l="1"/>
  <c r="B2405" i="7"/>
  <c r="C2405" i="7"/>
  <c r="A2406" i="7" s="1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B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B2419" i="7"/>
  <c r="C2419" i="7"/>
  <c r="A2420" i="7" s="1"/>
  <c r="D2420" i="7" l="1"/>
  <c r="C2420" i="7"/>
  <c r="A2421" i="7" s="1"/>
  <c r="B2420" i="7"/>
  <c r="D2421" i="7" l="1"/>
  <c r="B2421" i="7"/>
  <c r="C2421" i="7"/>
  <c r="A2422" i="7" s="1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B2425" i="7"/>
  <c r="C2425" i="7"/>
  <c r="A2426" i="7" s="1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B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B2442" i="7"/>
  <c r="C2442" i="7"/>
  <c r="A2443" i="7" s="1"/>
  <c r="D2443" i="7" l="1"/>
  <c r="C2443" i="7"/>
  <c r="A2444" i="7" s="1"/>
  <c r="B2443" i="7"/>
  <c r="D2444" i="7" l="1"/>
  <c r="C2444" i="7"/>
  <c r="A2445" i="7" s="1"/>
  <c r="B2444" i="7"/>
  <c r="D2445" i="7" l="1"/>
  <c r="B2445" i="7"/>
  <c r="C2445" i="7"/>
  <c r="A2446" i="7" s="1"/>
  <c r="D2446" i="7" l="1"/>
  <c r="C2446" i="7"/>
  <c r="A2447" i="7" s="1"/>
  <c r="B2446" i="7"/>
  <c r="D2447" i="7" l="1"/>
  <c r="B2447" i="7"/>
  <c r="C2447" i="7"/>
  <c r="A2448" i="7" s="1"/>
  <c r="D2448" i="7" l="1"/>
  <c r="C2448" i="7"/>
  <c r="A2449" i="7" s="1"/>
  <c r="B2448" i="7"/>
  <c r="D2449" i="7" l="1"/>
  <c r="B2449" i="7"/>
  <c r="C2449" i="7"/>
  <c r="A2450" i="7" s="1"/>
  <c r="D2450" i="7" l="1"/>
  <c r="B2450" i="7"/>
  <c r="C2450" i="7"/>
  <c r="A2451" i="7" s="1"/>
  <c r="D2451" i="7" l="1"/>
  <c r="B2451" i="7"/>
  <c r="C2451" i="7"/>
  <c r="A2452" i="7" s="1"/>
  <c r="D2452" i="7" l="1"/>
  <c r="B2452" i="7"/>
  <c r="C2452" i="7"/>
  <c r="A2453" i="7" s="1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B2457" i="7"/>
  <c r="C2457" i="7"/>
  <c r="A2458" i="7" s="1"/>
  <c r="D2458" i="7" l="1"/>
  <c r="B2458" i="7"/>
  <c r="C2458" i="7"/>
  <c r="A2459" i="7" s="1"/>
  <c r="D2459" i="7" l="1"/>
  <c r="B2459" i="7"/>
  <c r="C2459" i="7"/>
  <c r="A2460" i="7" s="1"/>
  <c r="D2460" i="7" l="1"/>
  <c r="B2460" i="7"/>
  <c r="C2460" i="7"/>
  <c r="A2461" i="7" s="1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B2465" i="7"/>
  <c r="C2465" i="7"/>
  <c r="A2466" i="7" s="1"/>
  <c r="D2466" i="7" l="1"/>
  <c r="B2466" i="7"/>
  <c r="C2466" i="7"/>
  <c r="A2467" i="7" s="1"/>
  <c r="D2467" i="7" l="1"/>
  <c r="B2467" i="7"/>
  <c r="C2467" i="7"/>
  <c r="A2468" i="7" s="1"/>
  <c r="D2468" i="7" l="1"/>
  <c r="B2468" i="7"/>
  <c r="C2468" i="7"/>
  <c r="A2469" i="7" s="1"/>
  <c r="D2469" i="7" l="1"/>
  <c r="C2469" i="7"/>
  <c r="A2470" i="7" s="1"/>
  <c r="B2469" i="7"/>
  <c r="D2470" i="7" l="1"/>
  <c r="B2470" i="7"/>
  <c r="C2470" i="7"/>
  <c r="A2471" i="7" s="1"/>
  <c r="D2471" i="7" l="1"/>
  <c r="C2471" i="7"/>
  <c r="A2472" i="7" s="1"/>
  <c r="B2471" i="7"/>
  <c r="D2472" i="7" l="1"/>
  <c r="B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C2475" i="7"/>
  <c r="A2476" i="7" s="1"/>
  <c r="B2475" i="7"/>
  <c r="D2476" i="7" l="1"/>
  <c r="B2476" i="7"/>
  <c r="C2476" i="7"/>
  <c r="A2477" i="7" s="1"/>
  <c r="D2477" i="7" l="1"/>
  <c r="C2477" i="7"/>
  <c r="A2478" i="7" s="1"/>
  <c r="B2477" i="7"/>
  <c r="D2478" i="7" l="1"/>
  <c r="B2478" i="7"/>
  <c r="C2478" i="7"/>
  <c r="A2479" i="7" s="1"/>
  <c r="D2479" i="7" l="1"/>
  <c r="C2479" i="7"/>
  <c r="A2480" i="7" s="1"/>
  <c r="B2479" i="7"/>
  <c r="D2480" i="7" l="1"/>
  <c r="B2480" i="7"/>
  <c r="C2480" i="7"/>
  <c r="A2481" i="7" s="1"/>
  <c r="D2481" i="7" l="1"/>
  <c r="C2481" i="7"/>
  <c r="A2482" i="7" s="1"/>
  <c r="B2481" i="7"/>
  <c r="D2482" i="7" l="1"/>
  <c r="B2482" i="7"/>
  <c r="C2482" i="7"/>
  <c r="A2483" i="7" s="1"/>
  <c r="D2483" i="7" l="1"/>
  <c r="C2483" i="7"/>
  <c r="A2484" i="7" s="1"/>
  <c r="B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B2488" i="7"/>
  <c r="C2488" i="7"/>
  <c r="A2489" i="7" s="1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B2492" i="7"/>
  <c r="C2492" i="7"/>
  <c r="A2493" i="7" s="1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B2496" i="7"/>
  <c r="C2496" i="7"/>
  <c r="A2497" i="7" s="1"/>
  <c r="D2497" i="7" l="1"/>
  <c r="C2497" i="7"/>
  <c r="A2498" i="7" s="1"/>
  <c r="B2497" i="7"/>
  <c r="D2498" i="7" l="1"/>
  <c r="B2498" i="7"/>
  <c r="C2498" i="7"/>
  <c r="A2499" i="7" s="1"/>
  <c r="D2499" i="7" l="1"/>
  <c r="B2499" i="7"/>
  <c r="C2499" i="7"/>
  <c r="A2500" i="7" s="1"/>
  <c r="D2500" i="7" l="1"/>
  <c r="B2500" i="7"/>
  <c r="C2500" i="7"/>
  <c r="A2501" i="7" s="1"/>
  <c r="D2501" i="7" l="1"/>
  <c r="B2501" i="7"/>
  <c r="C2501" i="7"/>
  <c r="A2502" i="7" s="1"/>
  <c r="D2502" i="7" l="1"/>
  <c r="B2502" i="7"/>
  <c r="C2502" i="7"/>
  <c r="A2503" i="7" s="1"/>
  <c r="D2503" i="7" l="1"/>
  <c r="C2503" i="7"/>
  <c r="A2504" i="7" s="1"/>
  <c r="B2503" i="7"/>
  <c r="D2504" i="7" l="1"/>
  <c r="B2504" i="7"/>
  <c r="C2504" i="7"/>
  <c r="A2505" i="7" s="1"/>
  <c r="D2505" i="7" l="1"/>
  <c r="C2505" i="7"/>
  <c r="A2506" i="7" s="1"/>
  <c r="B2505" i="7"/>
  <c r="D2506" i="7" l="1"/>
  <c r="B2506" i="7"/>
  <c r="C2506" i="7"/>
  <c r="A2507" i="7" s="1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B2510" i="7"/>
  <c r="C2510" i="7"/>
  <c r="A2511" i="7" s="1"/>
  <c r="D2511" i="7" l="1"/>
  <c r="C2511" i="7"/>
  <c r="A2512" i="7" s="1"/>
  <c r="B2511" i="7"/>
  <c r="D2512" i="7" l="1"/>
  <c r="B2512" i="7"/>
  <c r="C2512" i="7"/>
  <c r="A2513" i="7" s="1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B2517" i="7"/>
  <c r="C2517" i="7"/>
  <c r="A2518" i="7" s="1"/>
  <c r="D2518" i="7" l="1"/>
  <c r="C2518" i="7"/>
  <c r="A2519" i="7" s="1"/>
  <c r="B2518" i="7"/>
  <c r="D2519" i="7" l="1"/>
  <c r="C2519" i="7"/>
  <c r="A2520" i="7" s="1"/>
  <c r="B2519" i="7"/>
  <c r="D2520" i="7" l="1"/>
  <c r="B2520" i="7"/>
  <c r="C2520" i="7"/>
  <c r="A2521" i="7" s="1"/>
  <c r="D2521" i="7" l="1"/>
  <c r="C2521" i="7"/>
  <c r="A2522" i="7" s="1"/>
  <c r="B2521" i="7"/>
  <c r="D2522" i="7" l="1"/>
  <c r="B2522" i="7"/>
  <c r="C2522" i="7"/>
  <c r="A2523" i="7" s="1"/>
  <c r="D2523" i="7" l="1"/>
  <c r="C2523" i="7"/>
  <c r="A2524" i="7" s="1"/>
  <c r="B2523" i="7"/>
  <c r="D2524" i="7" l="1"/>
  <c r="B2524" i="7"/>
  <c r="C2524" i="7"/>
  <c r="A2525" i="7" s="1"/>
  <c r="D2525" i="7" l="1"/>
  <c r="C2525" i="7"/>
  <c r="A2526" i="7" s="1"/>
  <c r="B2525" i="7"/>
  <c r="D2526" i="7" l="1"/>
  <c r="B2526" i="7"/>
  <c r="C2526" i="7"/>
  <c r="A2527" i="7" s="1"/>
  <c r="D2527" i="7" l="1"/>
  <c r="C2527" i="7"/>
  <c r="A2528" i="7" s="1"/>
  <c r="B2527" i="7"/>
  <c r="D2528" i="7" l="1"/>
  <c r="B2528" i="7"/>
  <c r="C2528" i="7"/>
  <c r="A2529" i="7" s="1"/>
  <c r="D2529" i="7" l="1"/>
  <c r="C2529" i="7"/>
  <c r="A2530" i="7" s="1"/>
  <c r="B2529" i="7"/>
  <c r="D2530" i="7" l="1"/>
  <c r="C2530" i="7"/>
  <c r="A2531" i="7" s="1"/>
  <c r="B2530" i="7"/>
  <c r="D2531" i="7" l="1"/>
  <c r="B2531" i="7"/>
  <c r="C2531" i="7"/>
  <c r="A2532" i="7" s="1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B2536" i="7"/>
  <c r="C2536" i="7"/>
  <c r="A2537" i="7" s="1"/>
  <c r="D2537" i="7" l="1"/>
  <c r="B2537" i="7"/>
  <c r="C2537" i="7"/>
  <c r="A2538" i="7" s="1"/>
  <c r="D2538" i="7" l="1"/>
  <c r="B2538" i="7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<sst xmlns="http://schemas.openxmlformats.org/spreadsheetml/2006/main" count="29708" uniqueCount="5455">
  <si>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</si>
  <si>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</si>
  <si>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</si>
  <si>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</si>
  <si>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</si>
  <si>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</si>
  <si>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</si>
  <si>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</si>
  <si>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</si>
  <si>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</si>
  <si>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</si>
  <si>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</si>
  <si>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</si>
  <si>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</si>
  <si>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</si>
  <si>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</si>
  <si>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</si>
  <si>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</si>
  <si>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</si>
  <si>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</si>
  <si>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</si>
  <si>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</si>
  <si>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</si>
  <si>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</si>
  <si>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</si>
  <si>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</si>
  <si>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</si>
  <si>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</si>
  <si>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</si>
  <si>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</si>
  <si>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</si>
  <si>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</si>
  <si>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</si>
  <si>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</si>
  <si>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</si>
  <si>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</si>
  <si>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</si>
  <si>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</si>
  <si>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</si>
  <si>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</si>
  <si>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</si>
  <si>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</si>
  <si>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</si>
  <si>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</si>
  <si>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</si>
  <si>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</si>
  <si>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</si>
  <si>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</si>
  <si>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</si>
  <si>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</si>
  <si>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</si>
  <si>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</si>
  <si>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</si>
  <si>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</si>
  <si>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</si>
  <si>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</si>
  <si>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</si>
  <si>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</si>
  <si>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</si>
  <si>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</si>
  <si>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</si>
  <si>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</si>
  <si>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</si>
  <si>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</si>
  <si>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</si>
  <si>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</si>
  <si>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</si>
  <si>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</si>
  <si>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</si>
  <si>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</si>
  <si>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</si>
  <si>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</si>
  <si>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</si>
  <si>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</si>
  <si>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</si>
  <si>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</si>
  <si>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</si>
  <si>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</si>
  <si>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</si>
  <si>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</si>
  <si>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</si>
  <si>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</si>
  <si>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</si>
  <si>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</si>
  <si>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</si>
  <si>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</si>
  <si>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</si>
  <si>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</si>
  <si>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</si>
  <si>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</si>
  <si>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</si>
  <si>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</si>
  <si>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</si>
  <si>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</si>
  <si>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</si>
  <si>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</si>
  <si>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</si>
  <si>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</si>
  <si>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</si>
  <si>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</si>
  <si>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</si>
  <si>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</si>
  <si>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</si>
  <si>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</si>
  <si>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</si>
  <si>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</si>
  <si>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</si>
  <si>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</si>
  <si>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</si>
  <si>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</si>
  <si>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</si>
  <si>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</si>
  <si>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</si>
  <si>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</si>
  <si>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</si>
  <si>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</si>
  <si>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</si>
  <si>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</si>
  <si>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</si>
  <si>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</si>
  <si>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</si>
  <si>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</si>
  <si>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</si>
  <si>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</si>
  <si>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</si>
  <si>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</si>
  <si>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</si>
  <si>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</si>
  <si>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</si>
  <si>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</si>
  <si>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</si>
  <si>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</si>
  <si>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</si>
  <si>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</si>
  <si>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</si>
  <si>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</si>
  <si>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</si>
  <si>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</si>
  <si>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</si>
  <si>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</si>
  <si>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</si>
  <si>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</si>
  <si>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</si>
  <si>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</si>
  <si>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</si>
  <si>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</si>
  <si>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</si>
  <si>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</si>
  <si>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</si>
  <si>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</si>
  <si>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</si>
  <si>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</si>
  <si>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</si>
  <si>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</si>
  <si>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</si>
  <si>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</si>
  <si>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</si>
  <si>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</si>
  <si>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</si>
  <si>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</si>
  <si>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</si>
  <si>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</si>
  <si>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</si>
  <si>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</si>
  <si>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</si>
  <si>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</si>
  <si>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</si>
  <si>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</si>
  <si>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</si>
  <si>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</si>
  <si>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</si>
  <si>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</si>
  <si>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</si>
  <si>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</si>
  <si>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</si>
  <si>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</si>
  <si>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</si>
  <si>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</si>
  <si>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</si>
  <si>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</si>
  <si>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</si>
  <si>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</si>
  <si>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</si>
  <si>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</si>
  <si>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</si>
  <si>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</si>
  <si>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</si>
  <si>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</si>
  <si>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</si>
  <si>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</si>
  <si>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</si>
  <si>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</si>
  <si>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</si>
  <si>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</si>
  <si>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</si>
  <si>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</si>
  <si>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</si>
  <si>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</si>
  <si>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</si>
  <si>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</si>
  <si>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</si>
  <si>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</si>
  <si>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</si>
  <si>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</si>
  <si>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</si>
  <si>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</si>
  <si>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</si>
  <si>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</si>
  <si>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</si>
  <si>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</si>
  <si>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</si>
  <si>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</si>
  <si>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</si>
  <si>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</si>
  <si>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</si>
  <si>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</si>
  <si>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</si>
  <si>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</si>
  <si>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</si>
  <si>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</si>
  <si>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</si>
  <si>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</si>
  <si>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</si>
  <si>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</si>
  <si>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</si>
  <si>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</si>
  <si>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</si>
  <si>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</si>
  <si>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</si>
  <si>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</si>
  <si>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</si>
  <si>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</si>
  <si>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</si>
  <si>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</si>
  <si>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</si>
  <si>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</si>
  <si>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</si>
  <si>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</si>
  <si>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</si>
  <si>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</si>
  <si>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</si>
  <si>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</si>
  <si>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</si>
  <si>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</si>
  <si>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</si>
  <si>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</si>
  <si>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</si>
  <si>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</si>
  <si>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</si>
  <si>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</si>
  <si>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</si>
  <si>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</si>
  <si>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</si>
  <si>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</si>
  <si>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</si>
  <si>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</si>
  <si>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</si>
  <si>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</si>
  <si>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</si>
  <si>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</si>
  <si>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</si>
  <si>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</si>
  <si>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</si>
  <si>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</si>
  <si>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</si>
  <si>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</si>
  <si>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</si>
  <si>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</si>
  <si>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</si>
  <si>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</si>
  <si>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</si>
  <si>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</si>
  <si>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</si>
  <si>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</si>
  <si>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</si>
  <si>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</si>
  <si>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</si>
  <si>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</si>
  <si>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</si>
  <si>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</si>
  <si>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</si>
  <si>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</si>
  <si>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</si>
  <si>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</si>
  <si>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</si>
  <si>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</si>
  <si>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</si>
  <si>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</si>
  <si>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</si>
  <si>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</si>
  <si>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</si>
  <si>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</si>
  <si>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</si>
  <si>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</si>
  <si>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</si>
  <si>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</si>
  <si>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</si>
  <si>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</si>
  <si>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</si>
  <si>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</si>
  <si>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</si>
  <si>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</si>
  <si>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</si>
  <si>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</si>
  <si>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</si>
  <si>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</si>
  <si>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</si>
  <si>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</si>
  <si>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</si>
  <si>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</si>
  <si>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</si>
  <si>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</si>
  <si>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</si>
  <si>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</si>
  <si>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</si>
  <si>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</si>
  <si>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</si>
  <si>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</si>
  <si>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</si>
  <si>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</si>
  <si>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</si>
  <si>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</si>
  <si>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</si>
  <si>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</si>
  <si>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</si>
  <si>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</si>
  <si>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</si>
  <si>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</si>
  <si>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</si>
  <si>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</si>
  <si>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</si>
  <si>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</si>
  <si>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</si>
  <si>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</si>
  <si>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</si>
  <si>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</si>
  <si>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</si>
  <si>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</si>
  <si>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</si>
  <si>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</si>
  <si>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</si>
  <si>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</si>
  <si>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</si>
  <si>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</si>
  <si>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</si>
  <si>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</si>
  <si>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</si>
  <si>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</si>
  <si>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</si>
  <si>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</si>
  <si>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</si>
  <si>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</si>
  <si>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</si>
  <si>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</si>
  <si>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</si>
  <si>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</si>
  <si>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</si>
  <si>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</si>
  <si>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</si>
  <si>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</si>
  <si>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</si>
  <si>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</si>
  <si>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</si>
  <si>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</si>
  <si>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</si>
  <si>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</si>
  <si>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</si>
  <si>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</si>
  <si>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</si>
  <si>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</si>
  <si>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</si>
  <si>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</si>
  <si>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</si>
  <si>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</si>
  <si>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</si>
  <si>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</si>
  <si>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</si>
  <si>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</si>
  <si>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</si>
  <si>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</si>
  <si>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</si>
  <si>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</si>
  <si>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</si>
  <si>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</si>
  <si>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</si>
  <si>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</si>
  <si>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</si>
  <si>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</si>
  <si>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</si>
  <si>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</si>
  <si>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</si>
  <si>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</si>
  <si>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</si>
  <si>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</si>
  <si>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</si>
  <si>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</si>
  <si>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</si>
  <si>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</si>
  <si>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</si>
  <si>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</si>
  <si>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</si>
  <si>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</si>
  <si>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</si>
  <si>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</si>
  <si>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</si>
  <si>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</si>
  <si>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</si>
  <si>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</si>
  <si>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</si>
  <si>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</si>
  <si>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</si>
  <si>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</si>
  <si>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</si>
  <si>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</si>
  <si>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</si>
  <si>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</si>
  <si>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</si>
  <si>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</si>
  <si>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</si>
  <si>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</si>
  <si>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</si>
  <si>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</si>
  <si>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</si>
  <si>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</si>
  <si>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</si>
  <si>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</si>
  <si>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</si>
  <si>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</si>
  <si>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</si>
  <si>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</si>
  <si>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</si>
  <si>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</si>
  <si>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</si>
  <si>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</si>
  <si>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</si>
  <si>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</si>
  <si>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</si>
  <si>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</si>
  <si>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</si>
  <si>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</si>
  <si>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</si>
  <si>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</si>
  <si>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</si>
  <si>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</si>
  <si>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</si>
  <si>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</si>
  <si>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</si>
  <si>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</si>
  <si>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</si>
  <si>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</si>
  <si>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</si>
  <si>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</si>
  <si>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</si>
  <si>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</si>
  <si>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</si>
  <si>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</si>
  <si>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</si>
  <si>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</si>
  <si>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</si>
  <si>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</si>
  <si>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</si>
  <si>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</si>
  <si>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</si>
  <si>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</si>
  <si>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</si>
  <si>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</si>
  <si>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</si>
  <si>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</si>
  <si>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</si>
  <si>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</si>
  <si>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</si>
  <si>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</si>
  <si>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</si>
  <si>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</si>
  <si>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</si>
  <si>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</si>
  <si>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</si>
  <si>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</si>
  <si>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</si>
  <si>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</si>
  <si>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</si>
  <si>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</si>
  <si>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</si>
  <si>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</si>
  <si>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</si>
  <si>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</si>
  <si>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</si>
  <si>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</si>
  <si>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</si>
  <si>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</si>
  <si>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</si>
  <si>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</si>
  <si>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</si>
  <si>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</si>
  <si>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</si>
  <si>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</si>
  <si>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</si>
  <si>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</si>
  <si>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</si>
  <si>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</si>
  <si>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</si>
  <si>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</si>
  <si>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</si>
  <si>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</si>
  <si>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</si>
  <si>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</si>
  <si>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</si>
  <si>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</si>
  <si>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</si>
  <si>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</si>
  <si>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</si>
  <si>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</si>
  <si>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</si>
  <si>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</si>
  <si>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</si>
  <si>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</si>
  <si>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</si>
  <si>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</si>
  <si>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</si>
  <si>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</si>
  <si>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</si>
  <si>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</si>
  <si>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</si>
  <si>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</si>
  <si>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</si>
  <si>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</si>
  <si>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</si>
  <si>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</si>
  <si>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</si>
  <si>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</si>
  <si>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</si>
  <si>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</si>
  <si>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</si>
  <si>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</si>
  <si>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</si>
  <si>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</si>
  <si>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</si>
  <si>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</si>
  <si>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</si>
  <si>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</si>
  <si>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</si>
  <si>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</si>
  <si>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</si>
  <si>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</si>
  <si>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</si>
  <si>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</si>
  <si>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</si>
  <si>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</si>
  <si>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</si>
  <si>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</si>
  <si>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</si>
  <si>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</si>
  <si>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</si>
  <si>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</si>
  <si>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</si>
  <si>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</si>
  <si>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</si>
  <si>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</si>
  <si>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</si>
  <si>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</si>
  <si>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</si>
  <si>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</si>
  <si>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</si>
  <si>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</si>
  <si>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</si>
  <si>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</si>
  <si>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</si>
  <si>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</si>
  <si>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</si>
  <si>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</si>
  <si>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</si>
  <si>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</si>
  <si>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</si>
  <si>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</si>
  <si>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</si>
  <si>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</si>
  <si>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</si>
  <si>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</si>
  <si>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</si>
  <si>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</si>
  <si>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</si>
  <si>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</si>
  <si>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</si>
  <si>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</si>
  <si>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</si>
  <si>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</si>
  <si>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</si>
  <si>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</si>
  <si>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</si>
  <si>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</si>
  <si>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</si>
  <si>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</si>
  <si>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</si>
  <si>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</si>
  <si>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</si>
  <si>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</si>
  <si>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</si>
  <si>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</si>
  <si>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</si>
  <si>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</si>
  <si>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</si>
  <si>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</si>
  <si>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</si>
  <si>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</si>
  <si>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</si>
  <si>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</si>
  <si>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</si>
  <si>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</si>
  <si>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</si>
  <si>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</si>
  <si>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</si>
  <si>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</si>
  <si>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</si>
  <si>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</si>
  <si>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</si>
  <si>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</si>
  <si>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</si>
  <si>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</si>
  <si>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</si>
  <si>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</si>
  <si>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</si>
  <si>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</si>
  <si>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</si>
  <si>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</si>
  <si>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</si>
  <si>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</si>
  <si>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</si>
  <si>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</si>
  <si>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</si>
  <si>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</si>
  <si>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</si>
  <si>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</si>
  <si>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</si>
  <si>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</si>
  <si>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</si>
  <si>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</si>
  <si>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</si>
  <si>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</si>
  <si>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</si>
  <si>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</si>
  <si>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</si>
  <si>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</si>
  <si>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</si>
  <si>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</si>
  <si>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</si>
  <si>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</si>
  <si>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</si>
  <si>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</si>
  <si>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</si>
  <si>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</si>
  <si>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</si>
  <si>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</si>
  <si>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</si>
  <si>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</si>
  <si>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</si>
  <si>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</si>
  <si>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</si>
  <si>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</si>
  <si>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</si>
  <si>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</si>
  <si>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</si>
  <si>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</si>
  <si>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</si>
  <si>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</si>
  <si>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</si>
  <si>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</si>
  <si>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</si>
  <si>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</si>
  <si>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</si>
  <si>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</si>
  <si>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</si>
  <si>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</si>
  <si>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</si>
  <si>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</si>
  <si>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</si>
  <si>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</si>
  <si>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</si>
  <si>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</si>
  <si>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</si>
  <si>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</si>
  <si>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</si>
  <si>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</si>
  <si>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</si>
  <si>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</si>
  <si>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</si>
  <si>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</si>
  <si>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</si>
  <si>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</si>
  <si>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</si>
  <si>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</si>
  <si>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</si>
  <si>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</si>
  <si>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</si>
  <si>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</si>
  <si>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</si>
  <si>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</si>
  <si>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</si>
  <si>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</si>
  <si>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</si>
  <si>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</si>
  <si>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</si>
  <si>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</si>
  <si>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</si>
  <si>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</si>
  <si>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</si>
  <si>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</si>
  <si>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</si>
  <si>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</si>
  <si>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</si>
  <si>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</si>
  <si>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</si>
  <si>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</si>
  <si>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</si>
  <si>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</si>
  <si>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</si>
  <si>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</si>
  <si>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</si>
  <si>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</si>
  <si>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</si>
  <si>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</si>
  <si>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</si>
  <si>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</si>
  <si>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</si>
  <si>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</si>
  <si>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</si>
  <si>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</si>
  <si>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</si>
  <si>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</si>
  <si>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</si>
  <si>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</si>
  <si>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</si>
  <si>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</si>
  <si>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</si>
  <si>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</si>
  <si>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</si>
  <si>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</si>
  <si>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</si>
  <si>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</si>
  <si>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</si>
  <si>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</si>
  <si>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</si>
  <si>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</si>
  <si>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</si>
  <si>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</si>
  <si>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</si>
  <si>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</si>
  <si>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</si>
  <si>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</si>
  <si>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</si>
  <si>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</si>
  <si>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</si>
  <si>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</si>
  <si>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</si>
  <si>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</si>
  <si>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</si>
  <si>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</si>
  <si>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</si>
  <si>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</si>
  <si>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</si>
  <si>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</si>
  <si>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</si>
  <si>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</si>
  <si>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</si>
  <si>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</si>
  <si>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</si>
  <si>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</si>
  <si>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</si>
  <si>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</si>
  <si>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</si>
  <si>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</si>
  <si>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</si>
  <si>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</si>
  <si>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</si>
  <si>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</si>
  <si>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</si>
  <si>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</si>
  <si>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</si>
  <si>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</si>
  <si>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</si>
  <si>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</si>
  <si>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</si>
  <si>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</si>
  <si>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</si>
  <si>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</si>
  <si>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</si>
  <si>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</si>
  <si>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</si>
  <si>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</si>
  <si>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</si>
  <si>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</si>
  <si>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</si>
  <si>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</si>
  <si>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</si>
  <si>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</si>
  <si>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</si>
  <si>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</si>
  <si>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</si>
  <si>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</si>
  <si>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</si>
  <si>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</si>
  <si>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</si>
  <si>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</si>
  <si>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</si>
  <si>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</si>
  <si>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</si>
  <si>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</si>
  <si>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</si>
  <si>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</si>
  <si>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</si>
  <si>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</si>
  <si>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</si>
  <si>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</si>
  <si>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</si>
  <si>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</si>
  <si>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</si>
  <si>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</si>
  <si>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</si>
  <si>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</si>
  <si>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</si>
  <si>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</si>
  <si>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</si>
  <si>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</si>
  <si>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</si>
  <si>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</si>
  <si>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</si>
  <si>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</si>
  <si>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</si>
  <si>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</si>
  <si>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</si>
  <si>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</si>
  <si>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</si>
  <si>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</si>
  <si>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</si>
  <si>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</si>
  <si>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</si>
  <si>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</si>
  <si>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</si>
  <si>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</si>
  <si>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</si>
  <si>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</si>
  <si>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</si>
  <si>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</si>
  <si>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</si>
  <si>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</si>
  <si>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</si>
  <si>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</si>
  <si>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</si>
  <si>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</si>
  <si>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</si>
  <si>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</si>
  <si>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</si>
  <si>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</si>
  <si>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</si>
  <si>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</si>
  <si>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</si>
  <si>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</si>
  <si>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</si>
  <si>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</si>
  <si>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</si>
  <si>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</si>
  <si>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</si>
  <si>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</si>
  <si>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</si>
  <si>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</si>
  <si>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</si>
  <si>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</si>
  <si>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</si>
  <si>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</si>
  <si>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</si>
  <si>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</si>
  <si>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</si>
  <si>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</si>
  <si>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</si>
  <si>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</si>
  <si>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</si>
  <si>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</si>
  <si>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</si>
  <si>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</si>
  <si>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</si>
  <si>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</si>
  <si>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</si>
  <si>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</si>
  <si>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</si>
  <si>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</si>
  <si>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</si>
  <si>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</si>
  <si>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</si>
  <si>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</si>
  <si>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</si>
  <si>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</si>
  <si>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</si>
  <si>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</si>
  <si>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</si>
  <si>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</si>
  <si>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</si>
  <si>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</si>
  <si>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</si>
  <si>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</si>
  <si>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</si>
  <si>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</si>
  <si>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</si>
  <si>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</si>
  <si>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</si>
  <si>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</si>
  <si>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</si>
  <si>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</si>
  <si>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</si>
  <si>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</si>
  <si>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</si>
  <si>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</si>
  <si>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</si>
  <si>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</si>
  <si>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</si>
  <si>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</si>
  <si>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</si>
  <si>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</si>
  <si>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</si>
  <si>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</si>
  <si>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</si>
  <si>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</si>
  <si>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</si>
  <si>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</si>
  <si>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</si>
  <si>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</si>
  <si>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</si>
  <si>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</si>
  <si>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</si>
  <si>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</si>
  <si>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</si>
  <si>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</si>
  <si>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</si>
  <si>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</si>
  <si>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</si>
  <si>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</si>
  <si>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</si>
  <si>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</si>
  <si>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</si>
  <si>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</si>
  <si>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</si>
  <si>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</si>
  <si>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</si>
  <si>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</si>
  <si>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</si>
  <si>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</si>
  <si>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</si>
  <si>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</si>
  <si>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</si>
  <si>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</si>
  <si>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</si>
  <si>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</si>
  <si>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</si>
  <si>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</si>
  <si>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</si>
  <si>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</si>
  <si>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</si>
  <si>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</si>
  <si>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</si>
  <si>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</si>
  <si>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</si>
  <si>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</si>
  <si>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</si>
  <si>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</si>
  <si>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</si>
  <si>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</si>
  <si>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</si>
  <si>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</si>
  <si>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</si>
  <si>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</si>
  <si>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</si>
  <si>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</si>
  <si>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</si>
  <si>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</si>
  <si>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</si>
  <si>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</si>
  <si>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</si>
  <si>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</si>
  <si>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</si>
  <si>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</si>
  <si>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</si>
  <si>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</si>
  <si>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</si>
  <si>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</si>
  <si>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</si>
  <si>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</si>
  <si>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</si>
  <si>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</si>
  <si>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</si>
  <si>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</si>
  <si>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</si>
  <si>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</si>
  <si>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</si>
  <si>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</si>
  <si>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</si>
  <si>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</si>
  <si>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</si>
  <si>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</si>
  <si>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</si>
  <si>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</si>
  <si>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</si>
  <si>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</si>
  <si>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</si>
  <si>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</si>
  <si>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</si>
  <si>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</si>
  <si>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</si>
  <si>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</si>
  <si>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</si>
  <si>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</si>
  <si>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</si>
  <si>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</si>
  <si>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</si>
  <si>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</si>
  <si>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</si>
  <si>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</si>
  <si>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</si>
  <si>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</si>
  <si>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</si>
  <si>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</si>
  <si>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</si>
  <si>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</si>
  <si>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</si>
  <si>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</si>
  <si>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</si>
  <si>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</si>
  <si>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</si>
  <si>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</si>
  <si>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</si>
  <si>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</si>
  <si>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</si>
  <si>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</si>
  <si>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</si>
  <si>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</si>
  <si>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</si>
  <si>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</si>
  <si>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</si>
  <si>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</si>
  <si>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</si>
  <si>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</si>
  <si>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</si>
  <si>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</si>
  <si>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</si>
  <si>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</si>
  <si>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</si>
  <si>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</si>
  <si>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</si>
  <si>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</si>
  <si>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</si>
  <si>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</si>
  <si>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</si>
  <si>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</si>
  <si>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</si>
  <si>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</si>
  <si>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</si>
  <si>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</si>
  <si>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</si>
  <si>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</si>
  <si>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</si>
  <si>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</si>
  <si>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</si>
  <si>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</si>
  <si>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</si>
  <si>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</si>
  <si>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</si>
  <si>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</si>
  <si>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</si>
  <si>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</si>
  <si>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</si>
  <si>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</si>
  <si>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</si>
  <si>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</si>
  <si>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</si>
  <si>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</si>
  <si>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</si>
  <si>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</si>
  <si>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</si>
  <si>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</si>
  <si>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</si>
  <si>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</si>
  <si>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</si>
  <si>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</si>
  <si>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</si>
  <si>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</si>
  <si>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</si>
  <si>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</si>
  <si>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</si>
  <si>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</si>
  <si>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</si>
  <si>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</si>
  <si>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</si>
  <si>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</si>
  <si>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</si>
  <si>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</si>
  <si>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</si>
  <si>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</si>
  <si>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</si>
  <si>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</si>
  <si>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</si>
  <si>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</si>
  <si>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</si>
  <si>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</si>
  <si>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</si>
  <si>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</si>
  <si>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</si>
  <si>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</si>
  <si>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</si>
  <si>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</si>
  <si>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</si>
  <si>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</si>
  <si>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</si>
  <si>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</si>
  <si>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</si>
  <si>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</si>
  <si>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</si>
  <si>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</si>
  <si>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</si>
  <si>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</si>
  <si>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</si>
  <si>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</si>
  <si>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</si>
  <si>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</si>
  <si>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</si>
  <si>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</si>
  <si>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</si>
  <si>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</si>
  <si>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</si>
  <si>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</si>
  <si>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</si>
  <si>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</si>
  <si>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</si>
  <si>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</si>
  <si>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</si>
  <si>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</si>
  <si>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</si>
  <si>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</si>
  <si>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</si>
  <si>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</si>
  <si>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</si>
  <si>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</si>
  <si>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</si>
  <si>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</si>
  <si>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</si>
  <si>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</si>
  <si>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</si>
  <si>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</si>
  <si>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</si>
  <si>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</si>
  <si>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</si>
  <si>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</si>
  <si>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</si>
  <si>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</si>
  <si>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</si>
  <si>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</si>
  <si>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</si>
  <si>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</si>
  <si>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</si>
  <si>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</si>
  <si>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</si>
  <si>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</si>
  <si>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</si>
  <si>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</si>
  <si>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</si>
  <si>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</si>
  <si>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</si>
  <si>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</si>
  <si>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</si>
  <si>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</si>
  <si>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</si>
  <si>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</si>
  <si>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</si>
  <si>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</si>
  <si>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</si>
  <si>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</si>
  <si>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</si>
  <si>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</si>
  <si>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</si>
  <si>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</si>
  <si>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</si>
  <si>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</si>
  <si>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</si>
  <si>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</si>
  <si>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</si>
  <si>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</si>
  <si>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</si>
  <si>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</si>
  <si>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</si>
  <si>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</si>
  <si>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</si>
  <si>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</si>
  <si>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</si>
  <si>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</si>
  <si>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</si>
  <si>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</si>
  <si>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</si>
  <si>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</si>
  <si>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</si>
  <si>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</si>
  <si>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</si>
  <si>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</si>
  <si>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</si>
  <si>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</si>
  <si>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</si>
  <si>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</si>
  <si>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</si>
  <si>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</si>
  <si>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</si>
  <si>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</si>
  <si>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</si>
  <si>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</si>
  <si>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</si>
  <si>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</si>
  <si>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</si>
  <si>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</si>
  <si>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</si>
  <si>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</si>
  <si>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</si>
  <si>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</si>
  <si>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</si>
  <si>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</si>
  <si>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</si>
  <si>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</si>
  <si>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</si>
  <si>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</si>
  <si>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</si>
  <si>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</si>
  <si>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</si>
  <si>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</si>
  <si>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</si>
  <si>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</si>
  <si>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</si>
  <si>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</si>
  <si>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</si>
  <si>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</si>
  <si>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</si>
  <si>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</si>
  <si>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</si>
  <si>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</si>
  <si>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</si>
  <si>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</si>
  <si>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</si>
  <si>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</si>
  <si>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</si>
  <si>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</si>
  <si>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</si>
  <si>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</si>
  <si>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</si>
  <si>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</si>
  <si>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</si>
  <si>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</si>
  <si>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</si>
  <si>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</si>
  <si>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</si>
  <si>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</si>
  <si>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</si>
  <si>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</si>
  <si>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</si>
  <si>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</si>
  <si>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</si>
  <si>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</si>
  <si>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</si>
  <si>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</si>
  <si>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</si>
  <si>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</si>
  <si>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</si>
  <si>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</si>
  <si>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</si>
  <si>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</si>
  <si>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</si>
  <si>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</si>
  <si>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</si>
  <si>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</si>
  <si>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</si>
  <si>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</si>
  <si>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</si>
  <si>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</si>
  <si>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</si>
  <si>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</si>
  <si>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</si>
  <si>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</si>
  <si>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</si>
  <si>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</si>
  <si>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</si>
  <si>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</si>
  <si>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</si>
  <si>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</si>
  <si>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</si>
  <si>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</si>
  <si>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</si>
  <si>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</si>
  <si>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</si>
  <si>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</si>
  <si>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</si>
  <si>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</si>
  <si>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</si>
  <si>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</si>
  <si>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</si>
  <si>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</si>
  <si>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</si>
  <si>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</si>
  <si>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</si>
  <si>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</si>
  <si>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</si>
  <si>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</si>
  <si>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</si>
  <si>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</si>
  <si>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</si>
  <si>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</si>
  <si>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</si>
  <si>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</si>
  <si>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</si>
  <si>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</si>
  <si>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</si>
  <si>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</si>
  <si>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</si>
  <si>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</si>
  <si>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</si>
  <si>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</si>
  <si>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</si>
  <si>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</si>
  <si>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</si>
  <si>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</si>
  <si>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</si>
  <si>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</si>
  <si>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</si>
  <si>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</si>
  <si>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</si>
  <si>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</si>
  <si>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</si>
  <si>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</si>
  <si>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</si>
  <si>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</si>
  <si>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</si>
  <si>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</si>
  <si>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</si>
  <si>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</si>
  <si>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</si>
  <si>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</si>
  <si>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</si>
  <si>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</si>
  <si>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</si>
  <si>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</si>
  <si>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</si>
  <si>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</si>
  <si>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</si>
  <si>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</si>
  <si>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</si>
  <si>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</si>
  <si>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</si>
  <si>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</si>
  <si>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</si>
  <si>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</si>
  <si>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</si>
  <si>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</si>
  <si>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</si>
  <si>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</si>
  <si>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</si>
  <si>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</si>
  <si>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</si>
  <si>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</si>
  <si>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</si>
  <si>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</si>
  <si>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</si>
  <si>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</si>
  <si>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</si>
  <si>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</si>
  <si>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</si>
  <si>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</si>
  <si>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</si>
  <si>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</si>
  <si>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</si>
  <si>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</si>
  <si>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</si>
  <si>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</si>
  <si>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</si>
  <si>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</si>
  <si>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</si>
  <si>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</si>
  <si>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</si>
  <si>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</si>
  <si>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</si>
  <si>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</si>
  <si>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</si>
  <si>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</si>
  <si>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</si>
  <si>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</si>
  <si>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</si>
  <si>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</si>
  <si>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</si>
  <si>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</si>
  <si>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</si>
  <si>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</si>
  <si>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</si>
  <si>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</si>
  <si>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</si>
  <si>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</si>
  <si>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</si>
  <si>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</si>
  <si>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</si>
  <si>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</si>
  <si>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</si>
  <si>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</si>
  <si>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</si>
  <si>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</si>
  <si>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</si>
  <si>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</si>
  <si>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</si>
  <si>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</si>
  <si>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</si>
  <si>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</si>
  <si>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</si>
  <si>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</si>
  <si>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</si>
  <si>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</si>
  <si>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</si>
  <si>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</si>
  <si>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</si>
  <si>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</si>
  <si>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</si>
  <si>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</si>
  <si>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</si>
  <si>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</si>
  <si>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</si>
  <si>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</si>
  <si>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</si>
  <si>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</si>
  <si>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</si>
  <si>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</si>
  <si>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</si>
  <si>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</si>
  <si>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</si>
  <si>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</si>
  <si>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</si>
  <si>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</si>
  <si>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</si>
  <si>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</si>
  <si>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</si>
  <si>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</si>
  <si>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</si>
  <si>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</si>
  <si>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</si>
  <si>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</si>
  <si>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</si>
  <si>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</si>
  <si>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</si>
  <si>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</si>
  <si>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</si>
  <si>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</si>
  <si>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</si>
  <si>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</si>
  <si>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</si>
  <si>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</si>
  <si>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</si>
  <si>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</si>
  <si>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</si>
  <si>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</si>
  <si>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</si>
  <si>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</si>
  <si>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</si>
  <si>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</si>
  <si>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</si>
  <si>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</si>
  <si>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</si>
  <si>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</si>
  <si>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</si>
  <si>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</si>
  <si>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</si>
  <si>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</si>
  <si>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</si>
  <si>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</si>
  <si>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</si>
  <si>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</si>
  <si>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</si>
  <si>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</si>
  <si>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</si>
  <si>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</si>
  <si>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</si>
  <si>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</si>
  <si>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</si>
  <si>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</si>
  <si>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</si>
  <si>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</si>
  <si>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</si>
  <si>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</si>
  <si>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</si>
  <si>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</si>
  <si>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</si>
  <si>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</si>
  <si>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</si>
  <si>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</si>
  <si>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</si>
  <si>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</si>
  <si>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</si>
  <si>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</si>
  <si>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</si>
  <si>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</si>
  <si>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</si>
  <si>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</si>
  <si>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</si>
  <si>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</si>
  <si>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</si>
  <si>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</si>
  <si>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</si>
  <si>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</si>
  <si>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</si>
  <si>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</si>
  <si>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</si>
  <si>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</si>
  <si>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</si>
  <si>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</si>
  <si>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</si>
  <si>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</si>
  <si>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</si>
  <si>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</si>
  <si>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</si>
  <si>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</si>
  <si>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</si>
  <si>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</si>
  <si>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</si>
  <si>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</si>
  <si>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</si>
  <si>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</si>
  <si>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</si>
  <si>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</si>
  <si>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</si>
  <si>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</si>
  <si>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</si>
  <si>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</si>
  <si>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</si>
  <si>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</si>
  <si>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</si>
  <si>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</si>
  <si>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</si>
  <si>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</si>
  <si>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</si>
  <si>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</si>
  <si>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</si>
  <si>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</si>
  <si>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</si>
  <si>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</si>
  <si>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</si>
  <si>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</si>
  <si>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</si>
  <si>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</si>
  <si>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</si>
  <si>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</si>
  <si>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</si>
  <si>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</si>
  <si>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</si>
  <si>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</si>
  <si>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</si>
  <si>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</si>
  <si>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</si>
  <si>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</si>
  <si>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</si>
  <si>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</si>
  <si>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</si>
  <si>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</si>
  <si>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</si>
  <si>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</si>
  <si>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</si>
  <si>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</si>
  <si>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</si>
  <si>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</si>
  <si>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</si>
  <si>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</si>
  <si>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</si>
  <si>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</si>
  <si>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</si>
  <si>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</si>
  <si>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</si>
  <si>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</si>
  <si>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</si>
  <si>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</si>
  <si>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</si>
  <si>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</si>
  <si>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</si>
  <si>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</si>
  <si>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</si>
  <si>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</si>
  <si>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</si>
  <si>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</si>
  <si>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</si>
  <si>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</si>
  <si>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</si>
  <si>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</si>
  <si>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</si>
  <si>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</si>
  <si>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</si>
  <si>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</si>
  <si>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</si>
  <si>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</si>
  <si>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</si>
  <si>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</si>
  <si>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</si>
  <si>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</si>
  <si>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</si>
  <si>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</si>
  <si>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</si>
  <si>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</si>
  <si>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</si>
  <si>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</si>
  <si>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</si>
  <si>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</si>
  <si>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</si>
  <si>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</si>
  <si>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</si>
  <si>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</si>
  <si>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</si>
  <si>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</si>
  <si>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</si>
  <si>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</si>
  <si>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</si>
  <si>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</si>
  <si>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</si>
  <si>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</si>
  <si>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</si>
  <si>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</si>
  <si>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</si>
  <si>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</si>
  <si>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</si>
  <si>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</si>
  <si>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</si>
  <si>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</si>
  <si>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</si>
  <si>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</si>
  <si>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</si>
  <si>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</si>
  <si>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</si>
  <si>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</si>
  <si>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</si>
  <si>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</si>
  <si>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</si>
  <si>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</si>
  <si>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</si>
  <si>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</si>
  <si>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</si>
  <si>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</si>
  <si>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</si>
  <si>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</si>
  <si>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</si>
  <si>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</si>
  <si>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</si>
  <si>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</si>
  <si>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</si>
  <si>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</si>
  <si>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</si>
  <si>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</si>
  <si>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</si>
  <si>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</si>
  <si>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</si>
  <si>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</si>
  <si>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</si>
  <si>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</si>
  <si>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</si>
  <si>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</si>
  <si>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</si>
  <si>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</si>
  <si>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</si>
  <si>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</si>
  <si>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</si>
  <si>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</si>
  <si>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</si>
  <si>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</si>
  <si>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</si>
  <si>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</si>
  <si>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</si>
  <si>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</si>
  <si>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</si>
  <si>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</si>
  <si>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</si>
  <si>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</si>
  <si>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</si>
  <si>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</si>
  <si>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</si>
  <si>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</si>
  <si>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</si>
  <si>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</si>
  <si>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</si>
  <si>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</si>
  <si>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</si>
  <si>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</si>
  <si>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</si>
  <si>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</si>
  <si>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</si>
  <si>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</si>
  <si>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</si>
  <si>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</si>
  <si>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</si>
  <si>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</si>
  <si>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</si>
  <si>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</si>
  <si>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</si>
  <si>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</si>
  <si>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</si>
  <si>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</si>
  <si>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</si>
  <si>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</si>
  <si>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</si>
  <si>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</si>
  <si>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</si>
  <si>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</si>
  <si>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</si>
  <si>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</si>
  <si>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</si>
  <si>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</si>
  <si>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</si>
  <si>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</si>
  <si>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</si>
  <si>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</si>
  <si>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</si>
  <si>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</si>
  <si>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</si>
  <si>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</si>
  <si>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</si>
  <si>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</si>
  <si>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</si>
  <si>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</si>
  <si>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</si>
  <si>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</si>
  <si>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</si>
  <si>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</si>
  <si>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</si>
  <si>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</si>
  <si>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</si>
  <si>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</si>
  <si>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</si>
  <si>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</si>
  <si>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</si>
  <si>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</si>
  <si>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</si>
  <si>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</si>
  <si>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</si>
  <si>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</si>
  <si>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</si>
  <si>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</si>
  <si>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</si>
  <si>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</si>
  <si>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</si>
  <si>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</si>
  <si>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</si>
  <si>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</si>
  <si>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</si>
  <si>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</si>
  <si>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</si>
  <si>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</si>
  <si>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</si>
  <si>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</si>
  <si>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</si>
  <si>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</si>
  <si>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</si>
  <si>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</si>
  <si>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</si>
  <si>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</si>
  <si>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</si>
  <si>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</si>
  <si>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</si>
  <si>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</si>
  <si>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</si>
  <si>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</si>
  <si>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</si>
  <si>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</si>
  <si>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</si>
  <si>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</si>
  <si>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</si>
  <si>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</si>
  <si>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</si>
  <si>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</si>
  <si>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</si>
  <si>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</si>
  <si>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</si>
  <si>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</si>
  <si>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</si>
  <si>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</si>
  <si>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</si>
  <si>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</si>
  <si>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</si>
  <si>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</si>
  <si>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</si>
  <si>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</si>
  <si>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</si>
  <si>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</si>
  <si>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</si>
  <si>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</si>
  <si>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</si>
  <si>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</si>
  <si>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</si>
  <si>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</si>
  <si>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</si>
  <si>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</si>
  <si>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</si>
  <si>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</si>
  <si>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</si>
  <si>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</si>
  <si>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</si>
  <si>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</si>
  <si>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</si>
  <si>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</si>
  <si>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</si>
  <si>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</si>
  <si>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</si>
  <si>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</si>
  <si>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</si>
  <si>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</si>
  <si>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</si>
  <si>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</si>
  <si>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</si>
  <si>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</si>
  <si>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</si>
  <si>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</si>
  <si>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</si>
  <si>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</si>
  <si>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</si>
  <si>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</si>
  <si>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</si>
  <si>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</si>
  <si>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</si>
  <si>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</si>
  <si>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</si>
  <si>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</si>
  <si>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</si>
  <si>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</si>
  <si>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</si>
  <si>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</si>
  <si>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</si>
  <si>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</si>
  <si>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</si>
  <si>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</si>
  <si>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</si>
  <si>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</si>
  <si>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</si>
  <si>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</si>
  <si>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</si>
  <si>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</si>
  <si>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</si>
  <si>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</si>
  <si>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</si>
  <si>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</si>
  <si>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</si>
  <si>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</si>
  <si>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</si>
  <si>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</si>
  <si>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</si>
  <si>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</si>
  <si>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</si>
  <si>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</si>
  <si>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</si>
  <si>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</si>
  <si>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</si>
  <si>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</si>
  <si>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</si>
  <si>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</si>
  <si>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</si>
  <si>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</si>
  <si>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</si>
  <si>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</si>
  <si>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</si>
  <si>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</si>
  <si>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</si>
  <si>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</si>
  <si>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</si>
  <si>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</si>
  <si>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</si>
  <si>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</si>
  <si>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</si>
  <si>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</si>
  <si>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</si>
  <si>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</si>
  <si>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</si>
  <si>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</si>
  <si>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</si>
  <si>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</si>
  <si>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</si>
  <si>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</si>
  <si>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</si>
  <si>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</si>
  <si>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</si>
  <si>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</si>
  <si>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</si>
  <si>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</si>
  <si>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</si>
  <si>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</si>
  <si>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</si>
  <si>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</si>
  <si>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</si>
  <si>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</si>
  <si>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</si>
  <si>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</si>
  <si>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</si>
  <si>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</si>
  <si>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</si>
  <si>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</si>
  <si>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</si>
  <si>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</si>
  <si>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</si>
  <si>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</si>
  <si>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</si>
  <si>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</si>
  <si>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</si>
  <si>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</si>
  <si>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</si>
  <si>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</si>
  <si>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</si>
  <si>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</si>
  <si>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</si>
  <si>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</si>
  <si>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</si>
  <si>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</si>
  <si>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</si>
  <si>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</si>
  <si>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</si>
  <si>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</si>
  <si>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</si>
  <si>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</si>
  <si>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</si>
  <si>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</si>
  <si>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</si>
  <si>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</si>
  <si>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</si>
  <si>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</si>
  <si>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</si>
  <si>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</si>
  <si>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</si>
  <si>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</si>
  <si>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</si>
  <si>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</si>
  <si>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</si>
  <si>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</si>
  <si>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</si>
  <si>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</si>
  <si>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</si>
  <si>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</si>
  <si>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</si>
  <si>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</si>
  <si>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</si>
  <si>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</si>
  <si>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</si>
  <si>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</si>
  <si>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</si>
  <si>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</si>
  <si>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</si>
  <si>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</si>
  <si>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</si>
  <si>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</si>
  <si>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</si>
  <si>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</si>
  <si>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</si>
  <si>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</si>
  <si>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</si>
  <si>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</si>
  <si>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</si>
  <si>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</si>
  <si>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</si>
  <si>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</si>
  <si>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</si>
  <si>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</si>
  <si>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</si>
  <si>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</si>
  <si>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</si>
  <si>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</si>
  <si>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</si>
  <si>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</si>
  <si>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</si>
  <si>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</si>
  <si>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</si>
  <si>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</si>
  <si>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</si>
  <si>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</si>
  <si>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</si>
  <si>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</si>
  <si>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</si>
  <si>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</si>
  <si>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</si>
  <si>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</si>
  <si>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</si>
  <si>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</si>
  <si>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</si>
  <si>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</si>
  <si>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</si>
  <si>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</si>
  <si>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</si>
  <si>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</si>
  <si>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</si>
  <si>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</si>
  <si>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</si>
  <si>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</si>
  <si>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</si>
  <si>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</si>
  <si>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</si>
  <si>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</si>
  <si>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</si>
  <si>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</si>
  <si>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</si>
  <si>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</si>
  <si>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</si>
  <si>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</si>
  <si>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</si>
  <si>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</si>
  <si>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</si>
  <si>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</si>
  <si>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</si>
  <si>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</si>
  <si>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</si>
  <si>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</si>
  <si>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</si>
  <si>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</si>
  <si>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</si>
  <si>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</si>
  <si>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</si>
  <si>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</si>
  <si>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</si>
  <si>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</si>
  <si>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</si>
  <si>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</si>
  <si>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</si>
  <si>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</si>
  <si>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</si>
  <si>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</si>
  <si>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</si>
  <si>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</si>
  <si>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</si>
  <si>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</si>
  <si>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</si>
  <si>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</si>
  <si>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</si>
  <si>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</si>
  <si>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</si>
  <si>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</si>
  <si>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</si>
  <si>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</si>
  <si>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</si>
  <si>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</si>
  <si>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</si>
  <si>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</si>
  <si>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</si>
  <si>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</si>
  <si>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</si>
  <si>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</si>
  <si>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</si>
  <si>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</si>
  <si>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</si>
  <si>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</si>
  <si>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</si>
  <si>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</si>
  <si>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</si>
  <si>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</si>
  <si>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</si>
  <si>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</si>
  <si>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</si>
  <si>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</si>
  <si>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</si>
  <si>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</si>
  <si>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</si>
  <si>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</si>
  <si>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</si>
  <si>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</si>
  <si>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</si>
  <si>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</si>
  <si>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</si>
  <si>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</si>
  <si>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</si>
  <si>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</si>
  <si>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</si>
  <si>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</si>
  <si>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</si>
  <si>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</si>
  <si>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</si>
  <si>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</si>
  <si>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</si>
  <si>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</si>
  <si>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</si>
  <si>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</si>
  <si>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</si>
  <si>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</si>
  <si>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</si>
  <si>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</si>
  <si>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</si>
  <si>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</si>
  <si>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</si>
  <si>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</si>
  <si>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</si>
  <si>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</si>
  <si>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</si>
  <si>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</si>
  <si>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</si>
  <si>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</si>
  <si>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</si>
  <si>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</si>
  <si>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</si>
  <si>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</si>
  <si>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</si>
  <si>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</si>
  <si>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</si>
  <si>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</si>
  <si>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</si>
  <si>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</si>
  <si>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</si>
  <si>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</si>
  <si>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</si>
  <si>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</si>
  <si>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</si>
  <si>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</si>
  <si>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</si>
  <si>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</si>
  <si>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</si>
  <si>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</si>
  <si>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</si>
  <si>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</si>
  <si>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</si>
  <si>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</si>
  <si>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</si>
  <si>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</si>
  <si>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</si>
  <si>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</si>
  <si>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</si>
  <si>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</si>
  <si>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</si>
  <si>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</si>
  <si>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</si>
  <si>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</si>
  <si>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</si>
  <si>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</si>
  <si>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</si>
  <si>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</si>
  <si>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</si>
  <si>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</si>
  <si>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</si>
  <si>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</si>
  <si>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</si>
  <si>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</si>
  <si>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</si>
  <si>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</si>
  <si>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</si>
  <si>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</si>
  <si>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</si>
  <si>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</si>
  <si>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</si>
  <si>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</si>
  <si>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</si>
  <si>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</si>
  <si>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</si>
  <si>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</si>
  <si>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</si>
  <si>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</si>
  <si>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</si>
  <si>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</si>
  <si>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</si>
  <si>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</si>
  <si>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</si>
  <si>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</si>
  <si>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</si>
  <si>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</si>
  <si>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</si>
  <si>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</si>
  <si>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</si>
  <si>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</si>
  <si>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</si>
  <si>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</si>
  <si>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</si>
  <si>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</si>
  <si>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</si>
  <si>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</si>
  <si>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</si>
  <si>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</si>
  <si>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</si>
  <si>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</si>
  <si>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</si>
  <si>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</si>
  <si>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</si>
  <si>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</si>
  <si>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</si>
  <si>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</si>
  <si>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</si>
  <si>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</si>
  <si>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</si>
  <si>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</si>
  <si>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</si>
  <si>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</si>
  <si>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</si>
  <si>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</si>
  <si>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</si>
  <si>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</si>
  <si>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</si>
  <si>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</si>
  <si>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</si>
  <si>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</si>
  <si>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</si>
  <si>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</si>
  <si>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</si>
  <si>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</si>
  <si>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</si>
  <si>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</si>
  <si>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</si>
  <si>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</si>
  <si>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</si>
  <si>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</si>
  <si>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</si>
  <si>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</si>
  <si>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</si>
  <si>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</si>
  <si>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</si>
  <si>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</si>
  <si>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</si>
  <si>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</si>
  <si>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</si>
  <si>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</si>
  <si>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</si>
  <si>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</si>
  <si>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</si>
  <si>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</si>
  <si>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</si>
  <si>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</si>
  <si>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</si>
  <si>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</si>
  <si>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</si>
  <si>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</si>
  <si>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</si>
  <si>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</si>
  <si>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</si>
  <si>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</si>
  <si>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</si>
  <si>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</si>
  <si>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</si>
  <si>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</si>
  <si>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</si>
  <si>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</si>
  <si>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</si>
  <si>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</si>
  <si>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</si>
  <si>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</si>
  <si>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</si>
  <si>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</si>
  <si>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</si>
  <si>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</si>
  <si>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</si>
  <si>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</si>
  <si>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</si>
  <si>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</si>
  <si>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</si>
  <si>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</si>
  <si>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</si>
  <si>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</si>
  <si>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</si>
  <si>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</si>
  <si>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</si>
  <si>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</si>
  <si>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</si>
  <si>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</si>
  <si>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</si>
  <si>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</si>
  <si>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</si>
  <si>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</si>
  <si>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</si>
  <si>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</si>
  <si>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</si>
  <si>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</si>
  <si>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</si>
  <si>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</si>
  <si>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</si>
  <si>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</si>
  <si>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</si>
  <si>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</si>
  <si>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</si>
  <si>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</si>
  <si>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</si>
  <si>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</si>
  <si>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</si>
  <si>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</si>
  <si>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</si>
  <si>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</si>
  <si>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</si>
  <si>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</si>
  <si>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</si>
  <si>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</si>
  <si>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</si>
  <si>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</si>
  <si>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</si>
  <si>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</si>
  <si>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</si>
  <si>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</si>
  <si>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</si>
  <si>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</si>
  <si>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</si>
  <si>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</si>
  <si>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</si>
  <si>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</si>
  <si>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</si>
  <si>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</si>
  <si>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</si>
  <si>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</si>
  <si>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</si>
  <si>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</si>
  <si>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</si>
  <si>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</si>
  <si>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</si>
  <si>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</si>
  <si>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</si>
  <si>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</si>
  <si>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</si>
  <si>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</si>
  <si>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</si>
  <si>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</si>
  <si>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</si>
  <si>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</si>
  <si>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</si>
  <si>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</si>
  <si>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</si>
  <si>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</si>
  <si>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</si>
  <si>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</si>
  <si>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</si>
  <si>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</si>
  <si>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</si>
  <si>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</si>
  <si>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</si>
  <si>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</si>
  <si>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</si>
  <si>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</si>
  <si>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</si>
  <si>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</si>
  <si>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</si>
  <si>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</si>
  <si>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</si>
  <si>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</si>
  <si>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</si>
  <si>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</si>
  <si>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</si>
  <si>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</si>
  <si>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</si>
  <si>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</si>
  <si>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</si>
  <si>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</si>
  <si>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</si>
  <si>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</si>
  <si>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</si>
  <si>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</si>
  <si>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</si>
  <si>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</si>
  <si>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</si>
  <si>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</si>
  <si>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</si>
  <si>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</si>
  <si>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</si>
  <si>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</si>
  <si>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</si>
  <si>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</si>
  <si>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</si>
  <si>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</si>
  <si>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</si>
  <si>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</si>
  <si>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</si>
  <si>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</si>
  <si>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</si>
  <si>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</si>
  <si>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</si>
  <si>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</si>
  <si>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</si>
  <si>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</si>
  <si>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</si>
  <si>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</si>
  <si>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</si>
  <si>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</si>
  <si>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</si>
  <si>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</si>
  <si>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</si>
  <si>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</si>
  <si>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</si>
  <si>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</si>
  <si>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</si>
  <si>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</si>
  <si>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</si>
  <si>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</si>
  <si>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</si>
  <si>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</si>
  <si>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</si>
  <si>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</si>
  <si>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</si>
  <si>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</si>
  <si>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</si>
  <si>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</si>
  <si>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</si>
  <si>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</si>
  <si>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</si>
  <si>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</si>
  <si>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</si>
  <si>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</si>
  <si>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</si>
  <si>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</si>
  <si>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</si>
  <si>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</si>
  <si>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</si>
  <si>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</si>
  <si>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</si>
  <si>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</si>
  <si>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</si>
  <si>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</si>
  <si>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</si>
  <si>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</si>
  <si>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</si>
  <si>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</si>
  <si>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</si>
  <si>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</si>
  <si>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</si>
  <si>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</si>
  <si>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</si>
  <si>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</si>
  <si>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</si>
  <si>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</si>
  <si>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</si>
  <si>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</si>
  <si>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</si>
  <si>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</si>
  <si>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</si>
  <si>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</si>
  <si>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</si>
  <si>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</si>
  <si>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</si>
  <si>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</si>
  <si>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</si>
  <si>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</si>
  <si>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</si>
  <si>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</si>
  <si>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</si>
  <si>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</si>
  <si>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</si>
  <si>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</si>
  <si>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</si>
  <si>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</si>
  <si>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</si>
  <si>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</si>
  <si>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</si>
  <si>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</si>
  <si>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</si>
  <si>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</si>
  <si>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</si>
  <si>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</si>
  <si>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</si>
  <si>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</si>
  <si>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</si>
  <si>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</si>
  <si>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</si>
  <si>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</si>
  <si>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</si>
  <si>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</si>
  <si>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</si>
  <si>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</si>
  <si>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</si>
  <si>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</si>
  <si>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</si>
  <si>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</si>
  <si>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</si>
  <si>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</si>
  <si>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</si>
  <si>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</si>
  <si>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</si>
  <si>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</si>
  <si>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</si>
  <si>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</si>
  <si>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</si>
  <si>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</si>
  <si>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</si>
  <si>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</si>
  <si>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</si>
  <si>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</si>
  <si>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</si>
  <si>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</si>
  <si>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</si>
  <si>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</si>
  <si>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</si>
  <si>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</si>
  <si>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</si>
  <si>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</si>
  <si>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</si>
  <si>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</si>
  <si>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</si>
  <si>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</si>
  <si>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</si>
  <si>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</si>
  <si>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</si>
  <si>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</si>
  <si>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</si>
  <si>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</si>
  <si>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</si>
  <si>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</si>
  <si>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</si>
  <si>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</si>
  <si>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</si>
  <si>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</si>
  <si>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</si>
  <si>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</si>
  <si>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</si>
  <si>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</si>
  <si>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</si>
  <si>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</si>
  <si>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</si>
  <si>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</si>
  <si>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</si>
  <si>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</si>
  <si>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</si>
  <si>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</si>
  <si>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</si>
  <si>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</si>
  <si>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</si>
  <si>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</si>
  <si>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</si>
  <si>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</si>
  <si>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</si>
  <si>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</si>
  <si>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</si>
  <si>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</si>
  <si>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</si>
  <si>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</si>
  <si>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</si>
  <si>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</si>
  <si>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</si>
  <si>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</si>
  <si>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</si>
  <si>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</si>
  <si>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</si>
  <si>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</si>
  <si>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</si>
  <si>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</si>
  <si>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</si>
  <si>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</si>
  <si>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</si>
  <si>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</si>
  <si>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</si>
  <si>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</si>
  <si>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</si>
  <si>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</si>
  <si>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</si>
  <si>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</si>
  <si>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</si>
  <si>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</si>
  <si>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</si>
  <si>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</si>
  <si>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</si>
  <si>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</si>
  <si>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</si>
  <si>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</si>
  <si>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</si>
  <si>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</si>
  <si>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</si>
  <si>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</si>
  <si>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</si>
  <si>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</si>
  <si>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</si>
  <si>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</si>
  <si>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</si>
  <si>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</si>
  <si>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</si>
  <si>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</si>
  <si>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</si>
  <si>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</si>
  <si>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</si>
  <si>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</si>
  <si>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</si>
  <si>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</si>
  <si>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</si>
  <si>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</si>
  <si>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</si>
  <si>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</si>
  <si>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</si>
  <si>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</si>
  <si>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</si>
  <si>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</si>
  <si>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</si>
  <si>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</si>
  <si>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</si>
  <si>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</si>
  <si>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</si>
  <si>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</si>
  <si>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</si>
  <si>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</si>
  <si>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</si>
  <si>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</si>
  <si>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</si>
  <si>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</si>
  <si>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</si>
  <si>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</si>
  <si>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</si>
  <si>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</si>
  <si>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</si>
  <si>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</si>
  <si>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</si>
  <si>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</si>
  <si>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</si>
  <si>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</si>
  <si>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</si>
  <si>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</si>
  <si>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</si>
  <si>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</si>
  <si>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</si>
  <si>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</si>
  <si>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</si>
  <si>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</si>
  <si>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</si>
  <si>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</si>
  <si>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</si>
  <si>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</si>
  <si>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</si>
  <si>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</si>
  <si>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</si>
  <si>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</si>
  <si>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</si>
  <si>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</si>
  <si>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</si>
  <si>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</si>
  <si>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</si>
  <si>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</si>
  <si>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</si>
  <si>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</si>
  <si>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</si>
  <si>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</si>
  <si>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</si>
  <si>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</si>
  <si>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</si>
  <si>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</si>
  <si>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</si>
  <si>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</si>
  <si>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</si>
  <si>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</si>
  <si>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</si>
  <si>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</si>
  <si>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</si>
  <si>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</si>
  <si>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</si>
  <si>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</si>
  <si>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</si>
  <si>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</si>
  <si>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</si>
  <si>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</si>
  <si>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</si>
  <si>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</si>
  <si>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</si>
  <si>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</si>
  <si>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</si>
  <si>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</si>
  <si>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</si>
  <si>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</si>
  <si>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</si>
  <si>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</si>
  <si>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</si>
  <si>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</si>
  <si>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</si>
  <si>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</si>
  <si>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</si>
  <si>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</si>
  <si>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</si>
  <si>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</si>
  <si>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</si>
  <si>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</si>
  <si>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</si>
  <si>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</si>
  <si>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</si>
  <si>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</si>
  <si>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</si>
  <si>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</si>
  <si>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</si>
  <si>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</si>
  <si>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</si>
  <si>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</si>
  <si>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</si>
  <si>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</si>
  <si>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</si>
  <si>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</si>
  <si>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</si>
  <si>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</si>
  <si>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</si>
  <si>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</si>
  <si>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</si>
  <si>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</si>
  <si>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</si>
  <si>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</si>
  <si>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</si>
  <si>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</si>
  <si>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</si>
  <si>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</si>
  <si>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</si>
  <si>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</si>
  <si>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</si>
  <si>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</si>
  <si>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</si>
  <si>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</si>
  <si>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</si>
  <si>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</si>
  <si>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</si>
  <si>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</si>
  <si>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</si>
  <si>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</si>
  <si>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</si>
  <si>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</si>
  <si>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</si>
  <si>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</si>
  <si>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</si>
  <si>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</si>
  <si>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</si>
  <si>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</si>
  <si>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</si>
  <si>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</si>
  <si>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</si>
  <si>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</si>
  <si>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</si>
  <si>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</si>
  <si>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</si>
  <si>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</si>
  <si>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</si>
  <si>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</si>
  <si>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</si>
  <si>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</si>
  <si>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</si>
  <si>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</si>
  <si>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</si>
  <si>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</si>
  <si>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</si>
  <si>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</si>
  <si>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</si>
  <si>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</si>
  <si>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</si>
  <si>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</si>
  <si>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</si>
  <si>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</si>
  <si>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</si>
  <si>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</si>
  <si>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</si>
  <si>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</si>
  <si>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</si>
  <si>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</si>
  <si>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</si>
  <si>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</si>
  <si>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</si>
  <si>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</si>
  <si>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</si>
  <si>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</si>
  <si>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</si>
  <si>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</si>
  <si>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</si>
  <si>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</si>
  <si>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</si>
  <si>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</si>
  <si>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</si>
  <si>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</si>
  <si>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</si>
  <si>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</si>
  <si>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</si>
  <si>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</si>
  <si>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</si>
  <si>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</si>
  <si>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</si>
  <si>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</si>
  <si>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</si>
  <si>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</si>
  <si>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</si>
  <si>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</si>
  <si>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</si>
  <si>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</si>
  <si>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</si>
  <si>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</si>
  <si>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</si>
  <si>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</si>
  <si>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</si>
  <si>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</si>
  <si>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</si>
  <si>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</si>
  <si>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</si>
  <si>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</si>
  <si>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</si>
  <si>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</si>
  <si>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</si>
  <si>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</si>
  <si>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</si>
  <si>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</si>
  <si>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</si>
  <si>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</si>
  <si>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</si>
  <si>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</si>
  <si>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</si>
  <si>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</si>
  <si>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</si>
  <si>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</si>
  <si>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</si>
  <si>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</si>
  <si>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</si>
  <si>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</si>
  <si>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</si>
  <si>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</si>
  <si>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</si>
  <si>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</si>
  <si>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</si>
  <si>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</si>
  <si>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</si>
  <si>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</si>
  <si>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</si>
  <si>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</si>
  <si>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</si>
  <si>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</si>
  <si>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</si>
  <si>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</si>
  <si>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</si>
  <si>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</si>
  <si>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</si>
  <si>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</si>
  <si>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</si>
  <si>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</si>
  <si>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</si>
  <si>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</si>
  <si>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</si>
  <si>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</si>
  <si>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</si>
  <si>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</si>
  <si>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</si>
  <si>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</si>
  <si>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</si>
  <si>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</si>
  <si>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</si>
  <si>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</si>
  <si>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</si>
  <si>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</si>
  <si>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</si>
  <si>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</si>
  <si>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</si>
  <si>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</si>
  <si>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</si>
  <si>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</si>
  <si>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</si>
  <si>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</si>
  <si>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</si>
  <si>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</si>
  <si>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</si>
  <si>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</si>
  <si>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</si>
  <si>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</si>
  <si>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</si>
  <si>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</si>
  <si>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</si>
  <si>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</si>
  <si>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</si>
  <si>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</si>
  <si>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</si>
  <si>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</si>
  <si>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</si>
  <si>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</si>
  <si>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</si>
  <si>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</si>
  <si>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</si>
  <si>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</si>
  <si>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</si>
  <si>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</si>
  <si>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</si>
  <si>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</si>
  <si>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</si>
  <si>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</si>
  <si>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</si>
  <si>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</si>
  <si>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</si>
  <si>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</si>
  <si>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</si>
  <si>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</si>
  <si>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</si>
  <si>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</si>
  <si>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</si>
  <si>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</si>
  <si>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</si>
  <si>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</si>
  <si>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</si>
  <si>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</si>
  <si>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</si>
  <si>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</si>
  <si>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</si>
  <si>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</si>
  <si>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</si>
  <si>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</si>
  <si>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</si>
  <si>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</si>
  <si>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</si>
  <si>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</si>
  <si>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</si>
  <si>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</si>
  <si>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</si>
  <si>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</si>
  <si>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</si>
  <si>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</si>
  <si>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</si>
  <si>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</si>
  <si>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</si>
  <si>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</si>
  <si>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</si>
  <si>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</si>
  <si>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</si>
  <si>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</si>
  <si>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</si>
  <si>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</si>
  <si>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</si>
  <si>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</si>
  <si>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</si>
  <si>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</si>
  <si>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</si>
  <si>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</si>
  <si>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</si>
  <si>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</si>
  <si>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</si>
  <si>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</si>
  <si>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</si>
  <si>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</si>
  <si>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</si>
  <si>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</si>
  <si>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</si>
  <si>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</si>
  <si>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</si>
  <si>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</si>
  <si>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</si>
  <si>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</si>
  <si>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</si>
  <si>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</si>
  <si>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</si>
  <si>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</si>
  <si>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</si>
  <si>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</si>
  <si>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</si>
  <si>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</si>
  <si>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</si>
  <si>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</si>
  <si>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</si>
  <si>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</si>
  <si>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</si>
  <si>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</si>
  <si>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</si>
  <si>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</si>
  <si>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</si>
  <si>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</si>
  <si>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</si>
  <si>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</si>
  <si>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</si>
  <si>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</si>
  <si>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</si>
  <si>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</si>
  <si>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</si>
  <si>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</si>
  <si>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</si>
  <si>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</si>
  <si>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</si>
  <si>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</si>
  <si>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</si>
  <si>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</si>
  <si>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</si>
  <si>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</si>
  <si>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</si>
  <si>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</si>
  <si>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</si>
  <si>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</si>
  <si>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</si>
  <si>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</si>
  <si>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</si>
  <si>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</si>
  <si>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</si>
  <si>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</si>
  <si>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</si>
  <si>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</si>
  <si>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</si>
  <si>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</si>
  <si>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</si>
  <si>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</si>
  <si>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</si>
  <si>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</si>
  <si>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</si>
  <si>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</si>
  <si>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</si>
  <si>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</si>
  <si>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</si>
  <si>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</si>
  <si>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</si>
  <si>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</si>
  <si>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</si>
  <si>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</si>
  <si>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</si>
  <si>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</si>
  <si>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</si>
  <si>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</si>
  <si>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</si>
  <si>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</si>
  <si>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</si>
  <si>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</si>
  <si>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</si>
  <si>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</si>
  <si>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</si>
  <si>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</si>
  <si>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</si>
  <si>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</si>
  <si>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</si>
  <si>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</si>
  <si>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</si>
  <si>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</si>
  <si>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</si>
  <si>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</si>
  <si>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</si>
  <si>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</si>
  <si>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</si>
  <si>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</si>
  <si>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</si>
  <si>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</si>
  <si>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</si>
  <si>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</si>
  <si>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</si>
  <si>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</si>
  <si>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</si>
  <si>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</si>
  <si>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</si>
  <si>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</si>
  <si>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</si>
  <si>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</si>
  <si>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</si>
  <si>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</si>
  <si>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</si>
  <si>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</si>
  <si>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</si>
  <si>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</si>
  <si>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</si>
  <si>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</si>
  <si>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</si>
  <si>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</si>
  <si>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</si>
  <si>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</si>
  <si>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</si>
  <si>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</si>
  <si>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</si>
  <si>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</si>
  <si>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</si>
  <si>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</si>
  <si>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</si>
  <si>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</si>
  <si>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</si>
  <si>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</si>
  <si>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</si>
  <si>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</si>
  <si>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</si>
  <si>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</si>
  <si>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</si>
  <si>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</si>
  <si>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</si>
  <si>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</si>
  <si>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</si>
  <si>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</si>
  <si>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</si>
  <si>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</si>
  <si>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</si>
  <si>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</si>
  <si>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</si>
  <si>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</si>
  <si>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</si>
  <si>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</si>
  <si>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</si>
  <si>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</si>
  <si>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</si>
  <si>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</si>
  <si>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</si>
  <si>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</si>
  <si>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</si>
  <si>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</si>
  <si>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</si>
  <si>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</si>
  <si>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</si>
  <si>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</si>
  <si>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</si>
  <si>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</si>
  <si>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</si>
  <si>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</si>
  <si>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</si>
  <si>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</si>
  <si>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</si>
  <si>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</si>
  <si>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</si>
  <si>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</si>
  <si>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</si>
  <si>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</si>
  <si>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</si>
  <si>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</si>
  <si>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</si>
  <si>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</si>
  <si>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</si>
  <si>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</si>
  <si>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</si>
  <si>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</si>
  <si>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</si>
  <si>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</si>
  <si>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</si>
  <si>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</si>
  <si>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</si>
  <si>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</si>
  <si>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</si>
  <si>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</si>
  <si>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</si>
  <si>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</si>
  <si>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</si>
  <si>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</si>
  <si>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</si>
  <si>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</si>
  <si>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</si>
  <si>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</si>
  <si>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</si>
  <si>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</si>
  <si>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</si>
  <si>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</si>
  <si>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</si>
  <si>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</si>
  <si>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</si>
  <si>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</si>
  <si>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</si>
  <si>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</si>
  <si>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</si>
  <si>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</si>
  <si>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</si>
  <si>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</si>
  <si>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</si>
  <si>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</si>
  <si>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</si>
  <si>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</si>
  <si>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</si>
  <si>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</si>
  <si>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</si>
  <si>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</si>
  <si>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</si>
  <si>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</si>
  <si>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</si>
  <si>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</si>
  <si>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</si>
  <si>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</si>
  <si>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</si>
  <si>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</si>
  <si>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</si>
  <si>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</si>
  <si>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</si>
  <si>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</si>
  <si>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</si>
  <si>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</si>
  <si>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</si>
  <si>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</si>
  <si>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</si>
  <si>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</si>
  <si>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</si>
  <si>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</si>
  <si>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</si>
  <si>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</si>
  <si>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</si>
  <si>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</si>
  <si>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</si>
  <si>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</si>
  <si>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</si>
  <si>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</si>
  <si>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</si>
  <si>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</si>
  <si>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</si>
  <si>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</si>
  <si>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</si>
  <si>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</si>
  <si>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</si>
  <si>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</si>
  <si>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</si>
  <si>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</si>
  <si>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</si>
  <si>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</si>
  <si>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</si>
  <si>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</si>
  <si>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</si>
  <si>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</si>
  <si>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</si>
  <si>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</si>
  <si>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</si>
  <si>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</si>
  <si>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</si>
  <si>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</si>
  <si>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</si>
  <si>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</si>
  <si>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</si>
  <si>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</si>
  <si>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</si>
  <si>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</si>
  <si>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</si>
  <si>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</si>
  <si>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</si>
  <si>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</si>
  <si>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</si>
  <si>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</si>
  <si>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</si>
  <si>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</si>
  <si>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</si>
  <si>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</si>
  <si>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</si>
  <si>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</si>
  <si>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</si>
  <si>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</si>
  <si>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</si>
  <si>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</si>
  <si>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</si>
  <si>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</si>
  <si>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</si>
  <si>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</si>
  <si>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</si>
  <si>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</si>
  <si>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</si>
  <si>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</si>
  <si>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</si>
  <si>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</si>
  <si>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</si>
  <si>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</si>
  <si>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</si>
  <si>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</si>
  <si>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</si>
  <si>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</si>
  <si>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</si>
  <si>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</si>
  <si>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</si>
  <si>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</si>
  <si>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</si>
  <si>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</si>
  <si>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</si>
  <si>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</si>
  <si>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</si>
  <si>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</si>
  <si>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</si>
  <si>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</si>
  <si>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</si>
  <si>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</si>
  <si>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</si>
  <si>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</si>
  <si>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</si>
  <si>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</si>
  <si>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</si>
  <si>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</si>
  <si>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</si>
  <si>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</si>
  <si>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</si>
  <si>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</si>
  <si>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</si>
  <si>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</si>
  <si>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</si>
  <si>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</si>
  <si>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</si>
  <si>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</si>
  <si>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</si>
  <si>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</si>
  <si>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</si>
  <si>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</si>
  <si>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</si>
  <si>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</si>
  <si>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</si>
  <si>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</si>
  <si>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</si>
  <si>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</si>
  <si>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</si>
  <si>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</si>
  <si>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</si>
  <si>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</si>
  <si>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</si>
  <si>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</si>
  <si>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</si>
  <si>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</si>
  <si>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</si>
  <si>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</si>
  <si>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</si>
  <si>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</si>
  <si>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</si>
  <si>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</si>
  <si>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</si>
  <si>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</si>
  <si>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</si>
  <si>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</si>
  <si>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</si>
  <si>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</si>
  <si>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</si>
  <si>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</si>
  <si>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</si>
  <si>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</si>
  <si>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</si>
  <si>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</si>
  <si>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</si>
  <si>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</si>
  <si>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</si>
  <si>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</si>
  <si>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</si>
  <si>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</si>
  <si>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</si>
  <si>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</si>
  <si>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</si>
  <si>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</si>
  <si>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</si>
  <si>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</si>
  <si>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</si>
  <si>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</si>
  <si>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</si>
  <si>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</si>
  <si>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</si>
  <si>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</si>
  <si>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</si>
  <si>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</si>
  <si>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</si>
  <si>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</si>
  <si>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</si>
  <si>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</si>
  <si>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</si>
  <si>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</si>
  <si>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</si>
  <si>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</si>
  <si>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</si>
  <si>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</si>
  <si>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</si>
  <si>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</si>
  <si>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</si>
  <si>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</si>
  <si>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</si>
  <si>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</si>
  <si>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</si>
  <si>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</si>
  <si>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</si>
  <si>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</si>
  <si>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</si>
  <si>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</si>
  <si>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</si>
  <si>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</si>
  <si>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</si>
  <si>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</si>
  <si>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</si>
  <si>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</si>
  <si>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</si>
  <si>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</si>
  <si>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</si>
  <si>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</si>
  <si>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</si>
  <si>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</si>
  <si>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</si>
  <si>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</si>
  <si>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</si>
  <si>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</si>
  <si>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</si>
  <si>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</si>
  <si>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</si>
  <si>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</si>
  <si>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</si>
  <si>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</si>
  <si>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</si>
  <si>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</si>
  <si>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</si>
  <si>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</si>
  <si>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</si>
  <si>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</si>
  <si>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</si>
  <si>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</si>
  <si>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</si>
  <si>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</si>
  <si>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</si>
  <si>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</si>
  <si>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</si>
  <si>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</si>
  <si>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</si>
  <si>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</si>
  <si>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</si>
  <si>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</si>
  <si>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</si>
  <si>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</si>
  <si>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</si>
  <si>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</si>
  <si>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</si>
  <si>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</si>
  <si>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</si>
  <si>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</si>
  <si>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</si>
  <si>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</si>
  <si>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</si>
  <si>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</si>
  <si>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</si>
  <si>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</si>
  <si>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</si>
  <si>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</si>
  <si>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</si>
  <si>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</si>
  <si>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</si>
  <si>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</si>
  <si>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</si>
  <si>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</si>
  <si>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</si>
  <si>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</si>
  <si>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</si>
  <si>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</si>
  <si>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</si>
  <si>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</si>
  <si>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</si>
  <si>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</si>
  <si>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</si>
  <si>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</si>
  <si>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</si>
  <si>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</si>
  <si>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</si>
  <si>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</si>
  <si>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</si>
  <si>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</si>
  <si>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</si>
  <si>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</si>
  <si>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</si>
  <si>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</si>
  <si>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</si>
  <si>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</si>
  <si>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</si>
  <si>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</si>
  <si>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</si>
  <si>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</si>
  <si>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</si>
  <si>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</si>
  <si>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</si>
  <si>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</si>
  <si>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</si>
  <si>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</si>
  <si>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</si>
  <si>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</si>
  <si>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</si>
  <si>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</si>
  <si>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</si>
  <si>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</si>
  <si>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</si>
  <si>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</si>
  <si>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</si>
  <si>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</si>
  <si>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</si>
  <si>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</si>
  <si>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</si>
  <si>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</si>
  <si>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</si>
  <si>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</si>
  <si>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</si>
  <si>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</si>
  <si>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</si>
  <si>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</si>
  <si>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</si>
  <si>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</si>
  <si>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</si>
  <si>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</si>
  <si>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</si>
  <si>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</si>
  <si>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</si>
  <si>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</si>
  <si>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</si>
  <si>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</si>
  <si>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</si>
  <si>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</si>
  <si>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</si>
  <si>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</si>
  <si>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</si>
  <si>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</si>
  <si>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</si>
  <si>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</si>
  <si>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</si>
  <si>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</si>
  <si>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</si>
  <si>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</si>
  <si>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</si>
  <si>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</si>
  <si>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</si>
  <si>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</si>
  <si>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</si>
  <si>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</si>
  <si>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</si>
  <si>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</si>
  <si>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</si>
  <si>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</si>
  <si>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</si>
  <si>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</si>
  <si>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</si>
  <si>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</si>
  <si>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</si>
  <si>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</si>
  <si>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</si>
  <si>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</si>
  <si>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</si>
  <si>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</si>
  <si>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</si>
  <si>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</si>
  <si>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</si>
  <si>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</si>
  <si>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</si>
  <si>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</si>
  <si>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</si>
  <si>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</si>
  <si>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</si>
  <si>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</si>
  <si>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</si>
  <si>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</si>
  <si>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</si>
  <si>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</si>
  <si>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</si>
  <si>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</si>
  <si>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</si>
  <si>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</si>
  <si>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</si>
  <si>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</si>
  <si>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</si>
  <si>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</si>
  <si>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</si>
  <si>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</si>
  <si>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</si>
  <si>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</si>
  <si>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</si>
  <si>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</si>
  <si>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</si>
  <si>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</si>
  <si>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</si>
  <si>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</si>
  <si>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</si>
  <si>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</si>
  <si>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</si>
  <si>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</si>
  <si>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</si>
  <si>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</si>
  <si>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</si>
  <si>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</si>
  <si>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</si>
  <si>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</si>
  <si>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</si>
  <si>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</si>
  <si>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</si>
  <si>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</si>
  <si>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</si>
  <si>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</si>
  <si>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</si>
  <si>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</si>
  <si>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</si>
  <si>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</si>
  <si>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</si>
  <si>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</si>
  <si>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</si>
  <si>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</si>
  <si>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</si>
  <si>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</si>
  <si>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</si>
  <si>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</si>
  <si>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</si>
  <si>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</si>
  <si>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</si>
  <si>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</si>
  <si>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</si>
  <si>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</si>
  <si>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</si>
  <si>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</si>
  <si>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</si>
  <si>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</si>
  <si>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</si>
  <si>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</si>
  <si>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</si>
  <si>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</si>
  <si>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</si>
  <si>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</si>
  <si>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</si>
  <si>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</si>
  <si>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</si>
  <si>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</si>
  <si>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</si>
  <si>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</si>
  <si>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</si>
  <si>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</si>
  <si>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</si>
  <si>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</si>
  <si>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</si>
  <si>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</si>
  <si>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</si>
  <si>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</si>
  <si>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</si>
  <si>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</si>
  <si>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</si>
  <si>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</si>
  <si>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</si>
  <si>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</si>
  <si>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</si>
  <si>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</si>
  <si>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</si>
  <si>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</si>
  <si>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</si>
  <si>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</si>
  <si>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</si>
  <si>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</si>
  <si>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</si>
  <si>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</si>
  <si>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</si>
  <si>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</si>
  <si>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</si>
  <si>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</si>
  <si>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</si>
  <si>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</si>
  <si>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</si>
  <si>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</si>
  <si>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</si>
  <si>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</si>
  <si>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</si>
  <si>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</si>
  <si>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</si>
  <si>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</si>
  <si>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</si>
  <si>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</si>
  <si>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</si>
  <si>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</si>
  <si>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</si>
  <si>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</si>
  <si>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</si>
  <si>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</si>
  <si>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</si>
  <si>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</si>
  <si>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</si>
  <si>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</si>
  <si>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</si>
  <si>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</si>
  <si>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</si>
  <si>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</si>
  <si>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</si>
  <si>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</si>
  <si>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</si>
  <si>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</si>
  <si>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</si>
  <si>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</si>
  <si>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</si>
  <si>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</si>
  <si>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</si>
  <si>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</si>
  <si>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</si>
  <si>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</si>
  <si>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</si>
  <si>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</si>
  <si>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</si>
  <si>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</si>
  <si>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</si>
  <si>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</si>
  <si>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</si>
  <si>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</si>
  <si>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</si>
  <si>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</si>
  <si>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</si>
  <si>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</si>
  <si>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</si>
  <si>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</si>
  <si>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</si>
  <si>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</si>
  <si>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</si>
  <si>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</si>
  <si>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</si>
  <si>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</si>
  <si>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</si>
  <si>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</si>
  <si>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</si>
  <si>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</si>
  <si>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</si>
  <si>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</si>
  <si>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</si>
  <si>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</si>
  <si>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</si>
  <si>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</si>
  <si>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</si>
  <si>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</si>
  <si>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</si>
  <si>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</si>
  <si>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</si>
  <si>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</si>
  <si>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</si>
  <si>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</si>
  <si>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</si>
  <si>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</si>
  <si>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</si>
  <si>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</si>
  <si>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</si>
  <si>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</si>
  <si>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</si>
  <si>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</si>
  <si>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</si>
  <si>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</si>
  <si>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</si>
  <si>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</si>
  <si>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</si>
  <si>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</si>
  <si>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</si>
  <si>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</si>
  <si>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</si>
  <si>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</si>
  <si>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</si>
  <si>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</si>
  <si>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</si>
  <si>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</si>
  <si>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</si>
  <si>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</si>
  <si>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</si>
  <si>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</si>
  <si>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</si>
  <si>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</si>
  <si>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</si>
  <si>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</si>
  <si>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</si>
  <si>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</si>
  <si>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</si>
  <si>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</si>
  <si>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</si>
  <si>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</si>
  <si>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</si>
  <si>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</si>
  <si>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</si>
  <si>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</si>
  <si>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</si>
  <si>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</si>
  <si>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</si>
  <si>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</si>
  <si>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</si>
  <si>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</si>
  <si>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</si>
  <si>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</si>
  <si>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</si>
  <si>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</si>
  <si>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</si>
  <si>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</si>
  <si>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</si>
  <si>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</si>
  <si>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</si>
  <si>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</si>
  <si>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</si>
  <si>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</si>
  <si>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</si>
  <si>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</si>
  <si>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</si>
  <si>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</si>
  <si>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</si>
  <si>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</si>
  <si>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</si>
  <si>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</si>
  <si>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</si>
  <si>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</si>
  <si>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</si>
  <si>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</si>
  <si>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</si>
  <si>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</si>
  <si>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</si>
  <si>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</si>
  <si>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</si>
  <si>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</si>
  <si>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</si>
  <si>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</si>
  <si>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</si>
  <si>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</si>
  <si>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</si>
  <si>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</si>
  <si>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</si>
  <si>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</si>
  <si>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</si>
  <si>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</si>
  <si>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</si>
  <si>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</si>
  <si>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</si>
  <si>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</si>
  <si>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</si>
  <si>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</si>
  <si>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</si>
  <si>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</si>
  <si>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</si>
  <si>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</si>
  <si>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</si>
  <si>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</si>
  <si>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</si>
  <si>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</si>
  <si>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</si>
  <si>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</si>
  <si>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</si>
  <si>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</si>
  <si>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</si>
  <si>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</si>
  <si>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</si>
  <si>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</si>
  <si>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</si>
  <si>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</si>
  <si>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</si>
  <si>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</si>
  <si>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</si>
  <si>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</si>
  <si>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</si>
  <si>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</si>
  <si>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</si>
  <si>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</si>
  <si>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</si>
  <si>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</si>
  <si>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</si>
  <si>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</si>
  <si>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</si>
  <si>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</si>
  <si>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</si>
  <si>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</si>
  <si>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</si>
  <si>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</si>
  <si>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</si>
  <si>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</si>
  <si>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</si>
  <si>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</si>
  <si>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</si>
  <si>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</si>
  <si>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</si>
  <si>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</si>
  <si>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</si>
  <si>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</si>
  <si>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</si>
  <si>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</si>
  <si>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</si>
  <si>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</si>
  <si>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</si>
  <si>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</si>
  <si>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</si>
  <si>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</si>
  <si>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</si>
  <si>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</si>
  <si>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</si>
  <si>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</si>
  <si>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</si>
  <si>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</si>
  <si>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</si>
  <si>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</si>
  <si>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</si>
  <si>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</si>
  <si>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</si>
  <si>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</si>
  <si>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</si>
  <si>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</si>
  <si>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</si>
  <si>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</si>
  <si>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</si>
  <si>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</si>
  <si>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</si>
  <si>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</si>
  <si>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</si>
  <si>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</si>
  <si>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</si>
  <si>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</si>
  <si>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</si>
  <si>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</si>
  <si>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</si>
  <si>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</si>
  <si>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</si>
  <si>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</si>
  <si>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</si>
  <si>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</si>
  <si>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</si>
  <si>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</si>
  <si>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</si>
  <si>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</si>
  <si>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</si>
  <si>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</si>
  <si>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</si>
  <si>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</si>
  <si>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</si>
  <si>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</si>
  <si>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</si>
  <si>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</si>
  <si>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</si>
  <si>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</si>
  <si>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</si>
  <si>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</si>
  <si>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</si>
  <si>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</si>
  <si>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</si>
  <si>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</si>
  <si>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</si>
  <si>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</si>
  <si>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</si>
  <si>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</si>
  <si>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</si>
  <si>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</si>
  <si>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</si>
  <si>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</si>
  <si>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</si>
  <si>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</si>
  <si>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</si>
  <si>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</si>
  <si>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</si>
  <si>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</si>
  <si>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</si>
  <si>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</si>
  <si>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</si>
  <si>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</si>
  <si>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</si>
  <si>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</si>
  <si>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</si>
  <si>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</si>
  <si>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</si>
  <si>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</si>
  <si>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</si>
  <si>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</si>
  <si>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</si>
  <si>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</si>
  <si>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</si>
  <si>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</si>
  <si>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</si>
  <si>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</si>
  <si>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</si>
  <si>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</si>
  <si>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</si>
  <si>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</si>
  <si>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</si>
  <si>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</si>
  <si>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</si>
  <si>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</si>
  <si>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</si>
  <si>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</si>
  <si>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</si>
  <si>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</si>
  <si>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</si>
  <si>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</si>
  <si>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</si>
  <si>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</si>
  <si>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</si>
  <si>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</si>
  <si>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</si>
  <si>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</si>
  <si>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</si>
  <si>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</si>
  <si>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</si>
  <si>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</si>
  <si>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</si>
  <si>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</si>
  <si>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</si>
  <si>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</si>
  <si>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</si>
  <si>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</si>
  <si>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</si>
  <si>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</si>
  <si>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</si>
  <si>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</si>
  <si>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</si>
  <si>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</si>
  <si>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</si>
  <si>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</si>
  <si>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</si>
  <si>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</si>
  <si>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</si>
  <si>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</si>
  <si>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</si>
  <si>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</si>
  <si>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</si>
  <si>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</si>
  <si>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</si>
  <si>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</si>
  <si>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</si>
  <si>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</si>
  <si>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</si>
  <si>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</si>
  <si>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</si>
  <si>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</si>
  <si>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</si>
  <si>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</si>
  <si>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</si>
  <si>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</si>
  <si>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</si>
  <si>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</si>
  <si>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</si>
  <si>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</si>
  <si>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</si>
  <si>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</si>
  <si>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</si>
  <si>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</si>
  <si>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</si>
  <si>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</si>
  <si>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</si>
  <si>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</si>
  <si>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</si>
  <si>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</si>
  <si>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</si>
  <si>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</si>
  <si>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</si>
  <si>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</si>
  <si>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</si>
  <si>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</si>
  <si>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</si>
  <si>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</si>
  <si>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</si>
  <si>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</si>
  <si>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</si>
  <si>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</si>
  <si>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</si>
  <si>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</si>
  <si>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</si>
  <si>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</si>
  <si>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</si>
  <si>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</si>
  <si>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</si>
  <si>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</si>
  <si>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</si>
  <si>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</si>
  <si>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</si>
  <si>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</si>
  <si>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</si>
  <si>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</si>
  <si>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</si>
  <si>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</si>
  <si>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</si>
  <si>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</si>
  <si>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</si>
  <si>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</si>
  <si>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</si>
  <si>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</si>
  <si>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</si>
  <si>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</si>
  <si>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</si>
  <si>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</si>
  <si>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</si>
  <si>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</si>
  <si>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</si>
  <si>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</si>
  <si>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</si>
  <si>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</si>
  <si>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</si>
  <si>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</si>
  <si>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</si>
  <si>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</si>
  <si>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</si>
  <si>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</si>
  <si>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</si>
  <si>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</si>
  <si>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</si>
  <si>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</si>
  <si>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</si>
  <si>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</si>
  <si>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</si>
  <si>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</si>
  <si>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</si>
  <si>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</si>
  <si>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</si>
  <si>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</si>
  <si>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</si>
  <si>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</si>
  <si>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</si>
  <si>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</si>
  <si>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</si>
  <si>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</si>
  <si>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</si>
  <si>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</si>
  <si>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</si>
  <si>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</si>
  <si>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</si>
  <si>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</si>
  <si>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</si>
  <si>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</si>
  <si>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</si>
  <si>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</si>
  <si>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</si>
  <si>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</si>
  <si>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</si>
  <si>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</si>
  <si>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</si>
  <si>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</si>
  <si>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</si>
  <si>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</si>
  <si>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</si>
  <si>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</si>
  <si>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</si>
  <si>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</si>
  <si>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</si>
  <si>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</si>
  <si>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</si>
  <si>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</si>
  <si>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</si>
  <si>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</si>
  <si>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</si>
  <si>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</si>
  <si>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</si>
  <si>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</si>
  <si>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</si>
  <si>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</si>
  <si>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</si>
  <si>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</si>
  <si>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</si>
  <si>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</si>
  <si>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</si>
  <si>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</si>
  <si>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</si>
  <si>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</si>
  <si>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</si>
  <si>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</si>
  <si>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</si>
  <si>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</si>
  <si>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</si>
  <si>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</si>
  <si>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</si>
  <si>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</si>
  <si>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</si>
  <si>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</si>
  <si>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</si>
  <si>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</si>
  <si>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</si>
  <si>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</si>
  <si>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</si>
  <si>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</si>
  <si>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</si>
  <si>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</si>
  <si>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</si>
  <si>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</si>
  <si>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</si>
  <si>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</si>
  <si>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</si>
  <si>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</si>
  <si>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</si>
  <si>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</si>
  <si>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</si>
  <si>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</si>
  <si>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</si>
  <si>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</si>
  <si>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</si>
  <si>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</si>
  <si>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</si>
  <si>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</si>
  <si>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</si>
  <si>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</si>
  <si>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</si>
  <si>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</si>
  <si>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</si>
  <si>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</si>
  <si>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</si>
  <si>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</si>
  <si>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</si>
  <si>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</si>
  <si>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</si>
  <si>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</si>
  <si>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</si>
  <si>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</si>
  <si>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</si>
  <si>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</si>
  <si>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</si>
  <si>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</si>
  <si>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</si>
  <si>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</si>
  <si>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</si>
  <si>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</si>
  <si>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</si>
  <si>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</si>
  <si>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</si>
  <si>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</si>
  <si>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</si>
  <si>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</si>
  <si>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</si>
  <si>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</si>
  <si>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</si>
  <si>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</si>
  <si>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</si>
  <si>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</si>
  <si>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</si>
  <si>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</si>
  <si>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</si>
  <si>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</si>
  <si>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</si>
  <si>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</si>
  <si>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</si>
  <si>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</si>
  <si>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</si>
  <si>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</si>
  <si>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</si>
  <si>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</si>
  <si>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</si>
  <si>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</si>
  <si>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</si>
  <si>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</si>
  <si>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</si>
  <si>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</si>
  <si>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</si>
  <si>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</si>
  <si>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</si>
  <si>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</si>
  <si>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</si>
  <si>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</si>
  <si>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</si>
  <si>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</si>
  <si>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</si>
  <si>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</si>
  <si>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</si>
  <si>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</si>
  <si>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</si>
  <si>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</si>
  <si>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</si>
  <si>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</si>
  <si>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</si>
  <si>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</si>
  <si>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</si>
  <si>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</si>
  <si>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</si>
  <si>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</si>
  <si>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</si>
  <si>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</si>
  <si>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</si>
  <si>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</si>
  <si>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</si>
  <si>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</si>
  <si>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</si>
  <si>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</si>
  <si>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</si>
  <si>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</si>
  <si>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</si>
  <si>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</si>
  <si>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</si>
  <si>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</si>
  <si>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</si>
  <si>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</si>
  <si>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</si>
  <si>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</si>
  <si>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</si>
  <si>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</si>
  <si>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</si>
  <si>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</si>
  <si>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</si>
  <si>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</si>
  <si>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</si>
  <si>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</si>
  <si>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</si>
  <si>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</si>
  <si>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</si>
  <si>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</si>
  <si>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</si>
  <si>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</si>
  <si>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</si>
  <si>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</si>
  <si>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</si>
  <si>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</si>
  <si>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</si>
  <si>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</si>
  <si>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</si>
  <si>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</si>
  <si>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</si>
  <si>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</si>
  <si>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</si>
  <si>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</si>
  <si>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</si>
  <si>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</si>
  <si>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</si>
  <si>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</si>
  <si>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</si>
  <si>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</si>
  <si>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</si>
  <si>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</si>
  <si>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</si>
  <si>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</si>
  <si>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</si>
  <si>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</si>
  <si>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</si>
  <si>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</si>
  <si>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</si>
  <si>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</si>
  <si>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</si>
  <si>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</si>
  <si>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</si>
  <si>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</si>
  <si>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</si>
  <si>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</si>
  <si>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</si>
  <si>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</si>
  <si>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</si>
  <si>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</si>
  <si>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</si>
  <si>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</si>
  <si>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</si>
  <si>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</si>
  <si>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</si>
  <si>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</si>
  <si>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</si>
  <si>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</si>
  <si>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</si>
  <si>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</si>
  <si>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</si>
  <si>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</si>
  <si>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</si>
  <si>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</si>
  <si>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</si>
  <si>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</si>
  <si>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</si>
  <si>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</si>
  <si>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</si>
  <si>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</si>
  <si>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</si>
  <si>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</si>
  <si>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</si>
  <si>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</si>
  <si>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</si>
  <si>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</si>
  <si>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</si>
  <si>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</si>
  <si>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</si>
  <si>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</si>
  <si>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</si>
  <si>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</si>
  <si>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</si>
  <si>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</si>
  <si>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</si>
  <si>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</si>
  <si>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</si>
  <si>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</si>
  <si>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</si>
  <si>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</si>
  <si>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</si>
  <si>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</si>
  <si>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</si>
  <si>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</si>
  <si>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</si>
  <si>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</si>
  <si>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</si>
  <si>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</si>
  <si>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</si>
  <si>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</si>
  <si>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</si>
  <si>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</si>
  <si>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</si>
  <si>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</si>
  <si>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</si>
  <si>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</si>
  <si>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</si>
  <si>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</si>
  <si>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</si>
  <si>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</si>
  <si>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</si>
  <si>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</si>
  <si>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</si>
  <si>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</si>
  <si>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</si>
  <si>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</si>
  <si>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</si>
  <si>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</si>
  <si>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</si>
  <si>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</si>
  <si>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</si>
  <si>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</si>
  <si>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</si>
  <si>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</si>
  <si>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</si>
  <si>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</si>
  <si>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</si>
  <si>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</si>
  <si>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</si>
  <si>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</si>
  <si>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</si>
  <si>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</si>
  <si>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</si>
  <si>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</si>
  <si>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</si>
  <si>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</si>
  <si>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</si>
  <si>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</si>
  <si>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</si>
  <si>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</si>
  <si>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</si>
  <si>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</si>
  <si>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</si>
  <si>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</si>
  <si>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</si>
  <si>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</si>
  <si>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</si>
  <si>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</si>
  <si>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</si>
  <si>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</si>
  <si>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</si>
  <si>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</si>
  <si>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</si>
  <si>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</si>
  <si>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</si>
  <si>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</si>
  <si>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</si>
  <si>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</si>
  <si>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</si>
  <si>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</si>
  <si>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</si>
  <si>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</si>
  <si>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</si>
  <si>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</si>
  <si>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</si>
  <si>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</si>
  <si>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</si>
  <si>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</si>
  <si>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</si>
  <si>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</si>
  <si>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</si>
  <si>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</si>
  <si>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</si>
  <si>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</si>
  <si>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</si>
  <si>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</si>
  <si>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</si>
  <si>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</si>
  <si>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</si>
  <si>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</si>
  <si>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</si>
  <si>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</si>
  <si>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</si>
  <si>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</si>
  <si>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</si>
  <si>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</si>
  <si>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</si>
  <si>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</si>
  <si>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</si>
  <si>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</si>
  <si>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</si>
  <si>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</si>
  <si>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</si>
  <si>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</si>
  <si>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</si>
  <si>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</si>
  <si>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</si>
  <si>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</si>
  <si>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</si>
  <si>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</si>
  <si>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</si>
  <si>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</si>
  <si>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</si>
  <si>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</si>
  <si>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</si>
  <si>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</si>
  <si>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</si>
  <si>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</si>
  <si>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</si>
  <si>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</si>
  <si>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</si>
  <si>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</si>
  <si>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</si>
  <si>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</si>
  <si>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</si>
  <si>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</si>
  <si>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</si>
  <si>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</si>
  <si>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</si>
  <si>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</si>
  <si>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</si>
  <si>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</si>
  <si>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</si>
  <si>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</si>
  <si>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</si>
  <si>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</si>
  <si>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</si>
  <si>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</si>
  <si>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</si>
  <si>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</si>
  <si>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</si>
  <si>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</si>
  <si>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</si>
  <si>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</si>
  <si>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</si>
  <si>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</si>
  <si>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</si>
  <si>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</si>
  <si>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</si>
  <si>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</si>
  <si>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</si>
  <si>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</si>
  <si>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</si>
  <si>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</si>
  <si>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</si>
  <si>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</si>
  <si>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</si>
  <si>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</si>
  <si>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</si>
  <si>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</si>
  <si>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</si>
  <si>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</si>
  <si>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</si>
  <si>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</si>
  <si>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</si>
  <si>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</si>
  <si>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</si>
  <si>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</si>
  <si>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</si>
  <si>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</si>
  <si>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</si>
  <si>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</si>
  <si>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</si>
  <si>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</si>
  <si>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</si>
  <si>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</si>
  <si>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</si>
  <si>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</si>
  <si>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</si>
  <si>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</si>
  <si>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</si>
  <si>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</si>
  <si>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</si>
  <si>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</si>
  <si>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</si>
  <si>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</si>
  <si>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</si>
  <si>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</si>
  <si>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</si>
  <si>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</si>
  <si>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</si>
  <si>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</si>
  <si>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</si>
  <si>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</si>
  <si>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</si>
  <si>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</si>
  <si>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</si>
  <si>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</si>
  <si>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</si>
  <si>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</si>
  <si>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</si>
  <si>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</si>
  <si>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</si>
  <si>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</si>
  <si>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</si>
  <si>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</si>
  <si>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</si>
  <si>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</si>
  <si>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</si>
  <si>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</si>
  <si>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</si>
  <si>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</si>
  <si>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</si>
  <si>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</si>
  <si>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</si>
  <si>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</si>
  <si>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</si>
  <si>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</si>
  <si>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</si>
  <si>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</si>
  <si>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</si>
  <si>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</si>
  <si>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</si>
  <si>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</si>
  <si>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</si>
  <si>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</si>
  <si>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</si>
  <si>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</si>
  <si>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</si>
  <si>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</si>
  <si>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</si>
  <si>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</si>
  <si>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</si>
  <si>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</si>
  <si>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</si>
  <si>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</si>
  <si>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</si>
  <si>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</si>
  <si>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</si>
  <si>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</si>
  <si>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</si>
  <si>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</si>
  <si>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</si>
  <si>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</si>
  <si>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</si>
  <si>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</si>
  <si>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</si>
  <si>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</si>
  <si>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</si>
  <si>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</si>
  <si>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</si>
  <si>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</si>
  <si>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</si>
  <si>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</si>
  <si>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</si>
  <si>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</si>
  <si>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</si>
  <si>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</si>
  <si>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</si>
  <si>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</si>
  <si>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</si>
  <si>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</si>
  <si>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</si>
  <si>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</si>
  <si>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</si>
  <si>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</si>
  <si>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</si>
  <si>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</si>
  <si>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</si>
  <si>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</si>
  <si>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</si>
  <si>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</si>
  <si>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</si>
  <si>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</si>
  <si>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</si>
  <si>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</si>
  <si>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</si>
  <si>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</si>
  <si>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</si>
  <si>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</si>
  <si>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</si>
  <si>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</si>
  <si>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</si>
  <si>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</si>
  <si>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</si>
  <si>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</si>
  <si>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</si>
  <si>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</si>
  <si>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</si>
  <si>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</si>
  <si>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</si>
  <si>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</si>
  <si>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</si>
  <si>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</si>
  <si>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</si>
  <si>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</si>
  <si>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</si>
  <si>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</si>
  <si>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</si>
  <si>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</si>
  <si>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</si>
  <si>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</si>
  <si>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</si>
  <si>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</si>
  <si>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</si>
  <si>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</si>
  <si>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</si>
  <si>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</si>
  <si>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</si>
  <si>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</si>
  <si>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</si>
  <si>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</si>
  <si>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</si>
  <si>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</si>
  <si>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</si>
  <si>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</si>
  <si>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</si>
  <si>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</si>
  <si>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</si>
  <si>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</si>
  <si>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</si>
  <si>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</si>
  <si>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</si>
  <si>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</si>
  <si>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</si>
  <si>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</si>
  <si>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</si>
  <si>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</si>
  <si>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</si>
  <si>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</si>
  <si>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</si>
  <si>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</si>
  <si>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</si>
  <si>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</si>
  <si>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</si>
  <si>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</si>
  <si>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</si>
  <si>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</si>
  <si>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</si>
  <si>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</si>
  <si>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</si>
  <si>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</si>
  <si>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</si>
  <si>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</si>
  <si>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</si>
  <si>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</si>
  <si>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</si>
  <si>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</si>
  <si>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</si>
  <si>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</si>
  <si>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</si>
  <si>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</si>
  <si>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</si>
  <si>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</si>
  <si>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</si>
  <si>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</si>
  <si>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</si>
  <si>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</si>
  <si>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</si>
  <si>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</si>
  <si>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</si>
  <si>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</si>
  <si>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</si>
  <si>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</si>
  <si>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</si>
  <si>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</si>
  <si>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</si>
  <si>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</si>
  <si>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</si>
  <si>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</si>
  <si>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</si>
  <si>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</si>
  <si>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</si>
  <si>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</si>
  <si>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</si>
  <si>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</si>
  <si>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</si>
  <si>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</si>
  <si>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</si>
  <si>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</si>
  <si>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</si>
  <si>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</si>
  <si>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</si>
  <si>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</si>
  <si>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</si>
  <si>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</si>
  <si>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</si>
  <si>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</si>
  <si>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</si>
  <si>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</si>
  <si>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</si>
  <si>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</si>
  <si>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</si>
  <si>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</si>
  <si>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</si>
  <si>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</si>
  <si>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</si>
  <si>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</si>
  <si>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</si>
  <si>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</si>
  <si>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</si>
  <si>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</si>
  <si>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</si>
  <si>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</si>
  <si>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</si>
  <si>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</si>
  <si>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</si>
  <si>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</si>
  <si>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</si>
  <si>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</si>
  <si>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</si>
  <si>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</si>
  <si>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</si>
  <si>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</si>
  <si>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</si>
  <si>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</si>
  <si>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</si>
  <si>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</si>
  <si>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</si>
  <si>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</si>
  <si>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</si>
  <si>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</si>
  <si>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</si>
  <si>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</si>
  <si>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</si>
  <si>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</si>
  <si>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</si>
  <si>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</si>
  <si>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</si>
  <si>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</si>
  <si>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</si>
  <si>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</si>
  <si>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</si>
  <si>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</si>
  <si>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</si>
  <si>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</si>
  <si>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</si>
  <si>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</si>
  <si>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</si>
  <si>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</si>
  <si>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</si>
  <si>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</si>
  <si>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</si>
  <si>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</si>
  <si>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</si>
  <si>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</si>
  <si>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</si>
  <si>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</si>
  <si>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</si>
  <si>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</si>
  <si>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</si>
  <si>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</si>
  <si>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</si>
  <si>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</si>
  <si>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</si>
  <si>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</si>
  <si>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</si>
  <si>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</si>
  <si>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</si>
  <si>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</si>
  <si>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</si>
  <si>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</si>
  <si>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</si>
  <si>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</si>
  <si>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</si>
  <si>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</si>
  <si>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</si>
  <si>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</si>
  <si>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</si>
  <si>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</si>
  <si>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</si>
  <si>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</si>
  <si>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</si>
  <si>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</si>
  <si>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</si>
  <si>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</si>
  <si>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</si>
  <si>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</si>
  <si>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</si>
  <si>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</si>
  <si>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</si>
  <si>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</si>
  <si>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</si>
  <si>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</si>
  <si>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</si>
  <si>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</si>
  <si>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</si>
  <si>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</si>
  <si>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</si>
  <si>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</si>
  <si>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</si>
  <si>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</si>
  <si>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</si>
  <si>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</si>
  <si>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</si>
  <si>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</si>
  <si>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</si>
  <si>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</si>
  <si>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</si>
  <si>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</si>
  <si>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</si>
  <si>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</si>
  <si>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</si>
  <si>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</si>
  <si>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</si>
  <si>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</si>
  <si>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</si>
  <si>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</si>
  <si>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</si>
  <si>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</si>
  <si>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</si>
  <si>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</si>
  <si>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</si>
  <si>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</si>
  <si>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</si>
  <si>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</si>
  <si>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</si>
  <si>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</si>
  <si>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</si>
  <si>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</si>
  <si>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</si>
  <si>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</si>
  <si>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</si>
  <si>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</si>
  <si>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</si>
  <si>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</si>
  <si>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</si>
  <si>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</si>
  <si>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</si>
  <si>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</si>
  <si>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</si>
  <si>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</si>
  <si>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</si>
  <si>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</si>
  <si>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</si>
  <si>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</si>
  <si>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</si>
  <si>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</si>
  <si>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</si>
  <si>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</si>
  <si>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</si>
  <si>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</si>
  <si>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</si>
  <si>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</si>
  <si>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</si>
  <si>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</si>
  <si>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</si>
  <si>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</si>
  <si>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</si>
  <si>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</si>
  <si>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</si>
  <si>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</si>
  <si>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</si>
  <si>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</si>
  <si>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</si>
  <si>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</si>
  <si>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</si>
  <si>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</si>
  <si>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</si>
  <si>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</si>
  <si>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</si>
  <si>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</si>
  <si>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</si>
  <si>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</si>
  <si>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</si>
  <si>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</si>
  <si>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</si>
  <si>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</si>
  <si>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</si>
  <si>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</si>
  <si>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</si>
  <si>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</si>
  <si>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</si>
  <si>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</si>
  <si>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</si>
  <si>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</si>
  <si>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</si>
  <si>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</si>
  <si>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</si>
  <si>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</si>
  <si>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</si>
  <si>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</si>
  <si>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</si>
  <si>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</si>
  <si>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</si>
  <si>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</si>
  <si>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</si>
  <si>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</si>
  <si>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</si>
  <si>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</si>
  <si>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</si>
  <si>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</si>
  <si>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</si>
  <si>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</si>
  <si>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</si>
  <si>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</si>
  <si>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</si>
  <si>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</si>
  <si>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</si>
  <si>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</si>
  <si>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</si>
  <si>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</si>
  <si>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</si>
  <si>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</si>
  <si>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</si>
  <si>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</si>
  <si>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</si>
  <si>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</si>
  <si>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</si>
  <si>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</si>
  <si>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</si>
  <si>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</si>
  <si>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</si>
  <si>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</si>
  <si>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</si>
  <si>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</si>
  <si>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</si>
  <si>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</si>
  <si>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</si>
  <si>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</si>
  <si>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</si>
  <si>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</si>
  <si>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</si>
  <si>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</si>
  <si>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</si>
  <si>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</si>
  <si>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</si>
  <si>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</si>
  <si>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</si>
  <si>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</si>
  <si>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</si>
  <si>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</si>
  <si>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</si>
  <si>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</si>
  <si>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</si>
  <si>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</si>
  <si>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</si>
  <si>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</si>
  <si>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</si>
  <si>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</si>
  <si>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</si>
  <si>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</si>
  <si>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</si>
  <si>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</si>
  <si>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</si>
  <si>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</si>
  <si>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</si>
  <si>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</si>
  <si>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</si>
  <si>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</si>
  <si>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</si>
  <si>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</si>
  <si>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</si>
  <si>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</si>
  <si>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</si>
  <si>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</si>
  <si>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</si>
  <si>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</si>
  <si>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</si>
  <si>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</si>
  <si>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</si>
  <si>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</si>
  <si>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</si>
  <si>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</si>
  <si>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</si>
  <si>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</si>
  <si>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</si>
  <si>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</si>
  <si>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</si>
  <si>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</si>
  <si>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</si>
  <si>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</si>
  <si>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</si>
  <si>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</si>
  <si>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</si>
  <si>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</si>
  <si>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</si>
  <si>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</si>
  <si>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</si>
  <si>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</si>
  <si>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</si>
  <si>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</si>
  <si>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</si>
  <si>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</si>
  <si>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</si>
  <si>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</si>
  <si>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</si>
  <si>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</si>
  <si>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</si>
  <si>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</si>
  <si>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</si>
  <si>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</si>
  <si>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</si>
  <si>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</si>
  <si>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</si>
  <si>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</si>
  <si>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</si>
  <si>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</si>
  <si>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</si>
  <si>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</si>
  <si>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</si>
  <si>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</si>
  <si>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</si>
  <si>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</si>
  <si>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</si>
  <si>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</si>
  <si>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</si>
  <si>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</si>
  <si>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</si>
  <si>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</si>
  <si>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</si>
  <si>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</si>
  <si>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</si>
  <si>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</si>
  <si>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</si>
  <si>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</si>
  <si>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</si>
  <si>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</si>
  <si>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</si>
  <si>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</si>
  <si>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</si>
  <si>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</si>
  <si>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</si>
  <si>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</si>
  <si>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</si>
  <si>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</si>
  <si>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</si>
  <si>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</si>
  <si>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</si>
  <si>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</si>
  <si>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</si>
  <si>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</si>
  <si>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</si>
  <si>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</si>
  <si>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</si>
  <si>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</si>
  <si>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</si>
  <si>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</si>
  <si>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</si>
  <si>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</si>
  <si>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</si>
  <si>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</si>
  <si>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</si>
  <si>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</si>
  <si>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</si>
  <si>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</si>
  <si>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</si>
  <si>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</si>
  <si>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</si>
  <si>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</si>
  <si>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</si>
  <si>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</si>
  <si>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</si>
  <si>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</si>
  <si>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</si>
  <si>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</si>
  <si>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</si>
  <si>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</si>
  <si>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</si>
  <si>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</si>
  <si>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</si>
  <si>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</si>
  <si>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</si>
  <si>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</si>
  <si>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</si>
  <si>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</si>
  <si>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</si>
  <si>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</si>
  <si>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</si>
  <si>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</si>
  <si>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</si>
  <si>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</si>
  <si>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</si>
  <si>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</si>
  <si>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</si>
  <si>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</si>
  <si>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</si>
  <si>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</si>
  <si>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</si>
  <si>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</si>
  <si>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</si>
  <si>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</si>
  <si>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</si>
  <si>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</si>
  <si>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</si>
  <si>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</si>
  <si>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</si>
  <si>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</si>
  <si>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</si>
  <si>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</si>
  <si>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</si>
  <si>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</si>
  <si>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</si>
  <si>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</si>
  <si>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</si>
  <si>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</si>
  <si>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</si>
  <si>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</si>
  <si>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</si>
  <si>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</si>
  <si>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</si>
  <si>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</si>
  <si>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</si>
  <si>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</si>
  <si>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</si>
  <si>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</si>
  <si>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</si>
  <si>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</si>
  <si>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</si>
  <si>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</si>
  <si>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</si>
  <si>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</si>
  <si>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</si>
  <si>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</si>
  <si>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</si>
  <si>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</si>
  <si>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</si>
  <si>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</si>
  <si>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</si>
  <si>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</si>
  <si>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</si>
  <si>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</si>
  <si>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</si>
  <si>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</si>
  <si>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</si>
  <si>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</si>
  <si>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</si>
  <si>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</si>
  <si>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</si>
  <si>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</si>
  <si>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</si>
  <si>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</si>
  <si>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</si>
  <si>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</si>
  <si>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</si>
  <si>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</si>
  <si>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</si>
  <si>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</si>
  <si>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</si>
  <si>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</si>
  <si>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</si>
  <si>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</si>
  <si>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</si>
  <si>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</si>
  <si>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</si>
  <si>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</si>
  <si>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</si>
  <si>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</si>
  <si>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</si>
  <si>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</si>
  <si>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</si>
  <si>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</si>
  <si>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</si>
  <si>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</si>
  <si>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</si>
  <si>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</si>
  <si>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</si>
  <si>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</si>
  <si>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</si>
  <si>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</si>
  <si>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</si>
  <si>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</si>
  <si>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</si>
  <si>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</si>
  <si>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</si>
  <si>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</si>
  <si>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</si>
  <si>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</si>
  <si>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</si>
  <si>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</si>
  <si>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</si>
  <si>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</si>
  <si>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</si>
  <si>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</si>
  <si>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</si>
  <si>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</si>
  <si>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</si>
  <si>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</si>
  <si>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</si>
  <si>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</si>
  <si>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</si>
  <si>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</si>
  <si>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</si>
  <si>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</si>
  <si>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</si>
  <si>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</si>
  <si>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</si>
  <si>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</si>
  <si>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</si>
  <si>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</si>
  <si>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</si>
  <si>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</si>
  <si>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</si>
  <si>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</si>
  <si>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</si>
  <si>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</si>
  <si>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</si>
  <si>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</si>
  <si>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</si>
  <si>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</si>
  <si>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</si>
  <si>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</si>
  <si>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</si>
  <si>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</si>
  <si>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</si>
  <si>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</si>
  <si>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</si>
  <si>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</si>
  <si>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</si>
  <si>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</si>
  <si>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</si>
  <si>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</si>
  <si>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</si>
  <si>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</si>
  <si>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</si>
  <si>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</si>
  <si>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</si>
  <si>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</si>
  <si>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</si>
  <si>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</si>
  <si>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</si>
  <si>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</si>
  <si>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</si>
  <si>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</si>
  <si>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</si>
  <si>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</si>
  <si>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</si>
  <si>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</si>
  <si>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</si>
  <si>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</si>
  <si>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</si>
  <si>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</si>
  <si>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</si>
  <si>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</si>
  <si>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</si>
  <si>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</si>
  <si>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</si>
  <si>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</si>
  <si>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</si>
  <si>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</si>
  <si>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</si>
  <si>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</si>
  <si>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</si>
  <si>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</si>
  <si>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</si>
  <si>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</si>
  <si>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</si>
  <si>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</si>
  <si>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</si>
  <si>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</si>
  <si>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</si>
  <si>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</si>
  <si>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</si>
  <si>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</si>
  <si>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</si>
  <si>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</si>
  <si>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</si>
  <si>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</si>
  <si>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</si>
  <si>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</si>
  <si>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</si>
  <si>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</si>
  <si>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</si>
  <si>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</si>
  <si>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</si>
  <si>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</si>
  <si>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</si>
  <si>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</si>
  <si>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</si>
  <si>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</si>
  <si>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</si>
  <si>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</si>
  <si>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</si>
  <si>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</si>
  <si>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</si>
  <si>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</si>
  <si>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</si>
  <si>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</si>
  <si>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</si>
  <si>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</si>
  <si>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</si>
  <si>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</si>
  <si>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</si>
  <si>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</si>
  <si>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</si>
  <si>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</si>
  <si>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</si>
  <si>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</si>
  <si>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</si>
  <si>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</si>
  <si>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</si>
  <si>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</si>
  <si>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</si>
  <si>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</si>
  <si>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</si>
  <si>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</si>
  <si>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</si>
  <si>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</si>
  <si>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</si>
  <si>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</si>
  <si>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</si>
  <si>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</si>
  <si>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</si>
  <si>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</si>
  <si>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</si>
  <si>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</si>
  <si>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</si>
  <si>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</si>
  <si>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</si>
  <si>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</si>
  <si>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</si>
  <si>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</si>
  <si>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</si>
  <si>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</si>
  <si>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</si>
  <si>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</si>
  <si>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</si>
  <si>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</si>
  <si>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</si>
  <si>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</si>
  <si>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</si>
  <si>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</si>
  <si>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</si>
  <si>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</si>
  <si>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</si>
  <si>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</si>
  <si>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</si>
  <si>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</si>
  <si>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</si>
  <si>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</si>
  <si>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</si>
  <si>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</si>
  <si>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</si>
  <si>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</si>
  <si>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</si>
  <si>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</si>
  <si>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</si>
  <si>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</si>
  <si>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</si>
  <si>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</si>
  <si>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</si>
  <si>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</si>
  <si>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</si>
  <si>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</si>
  <si>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</si>
  <si>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</si>
  <si>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</si>
  <si>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</si>
  <si>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</si>
  <si>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</si>
  <si>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</si>
  <si>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</si>
  <si>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</si>
  <si>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</si>
  <si>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</si>
  <si>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</si>
  <si>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</si>
  <si>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</si>
  <si>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</si>
  <si>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</si>
  <si>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</si>
  <si>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</si>
  <si>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</si>
  <si>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</si>
  <si>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</si>
  <si>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</si>
  <si>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</si>
  <si>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</si>
  <si>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</si>
  <si>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</si>
  <si>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</si>
  <si>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</si>
  <si>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</si>
  <si>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</si>
  <si>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</si>
  <si>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</si>
  <si>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</si>
  <si>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</si>
  <si>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</si>
  <si>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</si>
  <si>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</si>
  <si>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</si>
  <si>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</si>
  <si>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</si>
  <si>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</si>
  <si>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</si>
  <si>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</si>
  <si>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</si>
  <si>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</si>
  <si>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</si>
  <si>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</si>
  <si>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</si>
  <si>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</si>
  <si>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</si>
  <si>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</si>
  <si>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</si>
  <si>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</si>
  <si>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</si>
  <si>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</si>
  <si>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</si>
  <si>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</si>
  <si>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</si>
  <si>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</si>
  <si>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</si>
  <si>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</si>
  <si>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</si>
  <si>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</si>
  <si>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</si>
  <si>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</si>
  <si>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</si>
  <si>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</si>
  <si>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</si>
  <si>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</si>
  <si>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</si>
  <si>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</si>
  <si>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</si>
  <si>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</si>
  <si>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</si>
  <si>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</si>
  <si>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</si>
  <si>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</si>
  <si>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</si>
  <si>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</si>
  <si>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</si>
  <si>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</si>
  <si>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</si>
  <si>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</si>
  <si>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</si>
  <si>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</si>
  <si>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</si>
  <si>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</si>
  <si>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</si>
  <si>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</si>
  <si>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</si>
  <si>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</si>
  <si>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</si>
  <si>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</si>
  <si>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</si>
  <si>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</si>
  <si>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</si>
  <si>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</si>
  <si>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</si>
  <si>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</si>
  <si>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</si>
  <si>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</si>
  <si>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</si>
  <si>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</si>
  <si>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</si>
  <si>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</si>
  <si>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</si>
  <si>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</si>
  <si>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</si>
  <si>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</si>
  <si>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</si>
  <si>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</si>
  <si>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</si>
  <si>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</si>
  <si>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</si>
  <si>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</si>
  <si>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</si>
  <si>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</si>
  <si>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</si>
  <si>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</si>
  <si>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</si>
  <si>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</si>
  <si>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>C43 NEW</t>
  </si>
  <si>
    <t xml:space="preserve"> Dup</t>
  </si>
  <si>
    <t>Legacy Check</t>
  </si>
  <si>
    <t>Legacy Check C43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</si>
</sst>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4" fillId="21" borderId="1" xfId="0" applyFon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5" fillId="33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5" borderId="0" xfId="0" applyNumberFormat="1" applyFill="1" applyBorder="1"/>
    <xf numFmtId="0" fontId="7" fillId="17" borderId="4" xfId="0" applyFont="1" applyFill="1" applyBorder="1"/>
    <xf numFmtId="0" fontId="0" fillId="27" borderId="1" xfId="0" applyFill="1" applyBorder="1"/>
    <xf numFmtId="49" fontId="0" fillId="27" borderId="0" xfId="0" applyNumberFormat="1" applyFill="1" applyBorder="1"/>
    <xf numFmtId="49" fontId="5" fillId="15" borderId="0" xfId="0" applyNumberFormat="1" applyFont="1" applyFill="1" applyBorder="1"/>
    <xf numFmtId="0" fontId="4" fillId="15" borderId="4" xfId="0" applyFont="1" applyFill="1" applyBorder="1"/>
    <xf numFmtId="49" fontId="0" fillId="8" borderId="0" xfId="0" applyNumberFormat="1" applyFill="1" applyBorder="1"/>
    <xf numFmtId="0" fontId="7" fillId="8" borderId="2" xfId="0" applyFont="1" applyFill="1" applyBorder="1"/>
    <xf numFmtId="0" fontId="7" fillId="8" borderId="5" xfId="0" applyFont="1" applyFill="1" applyBorder="1"/>
    <xf numFmtId="49" fontId="0" fillId="28" borderId="0" xfId="0" applyNumberFormat="1" applyFill="1" applyBorder="1"/>
    <xf numFmtId="49" fontId="0" fillId="4" borderId="5" xfId="0" applyNumberFormat="1" applyFill="1" applyBorder="1"/>
    <xf numFmtId="49" fontId="0" fillId="29" borderId="2" xfId="0" applyNumberFormat="1" applyFill="1" applyBorder="1"/>
    <xf numFmtId="0" fontId="4" fillId="15" borderId="5" xfId="0" applyFont="1" applyFill="1" applyBorder="1"/>
    <xf numFmtId="49" fontId="0" fillId="24" borderId="2" xfId="0" applyNumberFormat="1" applyFill="1" applyBorder="1"/>
    <xf numFmtId="49" fontId="0" fillId="4" borderId="0" xfId="0" applyNumberFormat="1" applyFill="1" applyBorder="1"/>
    <xf numFmtId="49" fontId="0" fillId="24" borderId="0" xfId="0" applyNumberFormat="1" applyFill="1" applyBorder="1"/>
    <xf numFmtId="0" fontId="4" fillId="15" borderId="2" xfId="0" applyFont="1" applyFill="1" applyBorder="1"/>
    <xf numFmtId="49" fontId="0" fillId="18" borderId="1" xfId="0" applyNumberFormat="1" applyFill="1" applyBorder="1"/>
    <xf numFmtId="49" fontId="0" fillId="10" borderId="0" xfId="0" applyNumberFormat="1" applyFill="1" applyBorder="1" applyAlignment="1">
      <alignment horizontal="center"/>
    </xf>
    <xf numFmtId="49" fontId="0" fillId="15" borderId="0" xfId="0" applyNumberForma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0" fontId="0" fillId="15" borderId="0" xfId="0" applyFill="1" applyBorder="1" applyAlignment="1">
      <alignment horizontal="center"/>
    </xf>
    <xf numFmtId="49" fontId="0" fillId="26" borderId="0" xfId="0" applyNumberFormat="1" applyFill="1" applyBorder="1" applyAlignment="1">
      <alignment horizontal="center"/>
    </xf>
    <xf numFmtId="0" fontId="7" fillId="26" borderId="1" xfId="0" applyFont="1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7" fillId="24" borderId="1" xfId="0" applyFont="1" applyFill="1" applyBorder="1" applyAlignment="1">
      <alignment horizontal="center"/>
    </xf>
    <xf numFmtId="49" fontId="0" fillId="21" borderId="0" xfId="0" applyNumberFormat="1" applyFill="1" applyBorder="1" applyAlignment="1">
      <alignment horizontal="center"/>
    </xf>
    <xf numFmtId="0" fontId="7" fillId="15" borderId="0" xfId="0" applyFont="1" applyFill="1" applyBorder="1" applyAlignment="1">
      <alignment horizontal="center"/>
    </xf>
    <xf numFmtId="0" fontId="16" fillId="15" borderId="0" xfId="0" applyFon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7" fillId="23" borderId="1" xfId="0" applyFont="1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49" fontId="0" fillId="19" borderId="0" xfId="0" applyNumberFormat="1" applyFill="1" applyBorder="1"/>
    <xf numFmtId="0" fontId="0" fillId="15" borderId="0" xfId="0" applyFill="1" applyBorder="1"/>
    <xf numFmtId="0" fontId="0" fillId="26" borderId="0" xfId="0" applyFill="1" applyBorder="1"/>
    <xf numFmtId="0" fontId="4" fillId="0" borderId="0" xfId="0" applyFont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74">
    <dxf>
      <fill>
        <patternFill patternType="solid">
          <fgColor rgb="FFFF000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workbookViewId="0">
      <selection activeCell="N1912" sqref="N191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5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6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3"/>
      <c r="I2" s="96"/>
      <c r="R2" s="9">
        <v>33</v>
      </c>
      <c r="S2" s="125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6">
        <v>45</v>
      </c>
    </row>
    <row r="3" spans="1:33" s="5" customFormat="1">
      <c r="A3" s="4">
        <v>0</v>
      </c>
      <c r="B3" s="5">
        <v>0</v>
      </c>
      <c r="C3" s="50" t="s">
        <v>3769</v>
      </c>
      <c r="D3" s="51" t="s">
        <v>7</v>
      </c>
      <c r="E3" s="54" t="s">
        <v>519</v>
      </c>
      <c r="F3" s="54" t="s">
        <v>1387</v>
      </c>
      <c r="G3" s="75">
        <v>0</v>
      </c>
      <c r="H3" s="75">
        <v>0</v>
      </c>
      <c r="I3" s="180" t="s">
        <v>1</v>
      </c>
      <c r="J3" s="56" t="s">
        <v>1376</v>
      </c>
      <c r="K3" s="57" t="s">
        <v>3783</v>
      </c>
      <c r="L3" s="55" t="s">
        <v>4768</v>
      </c>
      <c r="M3" s="55" t="s">
        <v>4825</v>
      </c>
      <c r="N3" s="55" t="s">
        <v>5438</v>
      </c>
      <c r="O3" s="50" t="s">
        <v>2693</v>
      </c>
      <c r="P3" s="259" t="s">
        <v>1392</v>
      </c>
      <c r="Q3" s="13"/>
      <c r="R3"/>
      <c r="S3" t="str">
        <f>IF(E3=F3,"","NOT EQUAL")</f>
        <v>NOT EQUAL</v>
      </c>
      <c r="T3" t="s">
        <v>5359</v>
      </c>
      <c r="U3"/>
      <c r="V3"/>
      <c r="W3" s="2" t="s">
        <v>2658</v>
      </c>
      <c r="X3" s="21" t="s">
        <v>2711</v>
      </c>
      <c r="Y3" s="21" t="s">
        <v>2712</v>
      </c>
      <c r="Z3"/>
      <c r="AA3"/>
      <c r="AD3" s="126" t="s">
        <v>4212</v>
      </c>
      <c r="AF3" s="4"/>
    </row>
    <row r="4" spans="1:33" s="42" customFormat="1">
      <c r="A4" s="48">
        <f>IF(B4=INT(B4),ROW(),"")</f>
        <v>4</v>
      </c>
      <c r="B4" s="47">
        <f>IF(AND(MID(C4,2,1)&lt;&gt;"/",MID(C4,1,1)="/"),INT(B3)+1,B3+0.01)</f>
        <v>1</v>
      </c>
      <c r="C4" s="98" t="s">
        <v>3685</v>
      </c>
      <c r="D4" s="98" t="s">
        <v>4414</v>
      </c>
      <c r="E4" s="99" t="s">
        <v>1320</v>
      </c>
      <c r="F4" s="99" t="s">
        <v>1320</v>
      </c>
      <c r="G4" s="292">
        <v>0</v>
      </c>
      <c r="H4" s="292">
        <v>0</v>
      </c>
      <c r="I4" s="244" t="s">
        <v>1</v>
      </c>
      <c r="J4" s="99" t="s">
        <v>1375</v>
      </c>
      <c r="K4" s="100" t="s">
        <v>3945</v>
      </c>
      <c r="L4" s="101" t="s">
        <v>4768</v>
      </c>
      <c r="M4" s="55" t="s">
        <v>4825</v>
      </c>
      <c r="N4" s="55" t="s">
        <v>5450</v>
      </c>
      <c r="O4" s="101"/>
      <c r="P4" s="182" t="s">
        <v>2053</v>
      </c>
      <c r="Q4" s="18"/>
      <c r="R4"/>
      <c r="S4" t="str">
        <f>IF(E4=F4,"","NOT EQUAL")</f>
        <v/>
      </c>
      <c r="T4" s="44" t="str">
        <f>IF(ISNA(VLOOKUP(P4,Sheet1!E:F,2,0)),"--","PRESENT")</f>
        <v>PRESENT</v>
      </c>
      <c r="U4"/>
      <c r="V4">
        <f>IF(AA4&lt;&gt;"",V3+1,V3)</f>
        <v>0</v>
      </c>
      <c r="W4" s="97" t="s">
        <v>2659</v>
      </c>
      <c r="X4" s="100"/>
      <c r="Y4" s="100" t="s">
        <v>2238</v>
      </c>
      <c r="Z4" s="25" t="str">
        <f>IF( OR(X4="CNST", I4="CAT_REGS"),IF(E4=CHAR(34)&amp;CHAR(34),F4,E4),
IF(X4="YES",UPPER(IF(E4=CHAR(34)&amp;CHAR(34),F4,E4)),
IF(   AND(X4&lt;&gt;"NO",I4="CAT_FNCT",D4&lt;&gt;"multiply", D4&lt;&gt;"divide"),IF(J4="SLS_ENABLED",   UPPER(IF(E4=CHAR(34)&amp;CHAR(34),F4,E4)),""),"")))</f>
        <v/>
      </c>
      <c r="AA4" s="25" t="str">
        <f>IF(LEN(Y4)&gt;0,Y4,SUBSTITUTE(SUBSTITUTE(SUBSTITUTE(SUBSTITUTE(SUBSTITUTE(SUBSTITUTE(SUBSTITUTE(SUBSTITUTE(SUBSTITUTE(SUBSTITUTE(SUBSTITUTE( (SUBSTITUTE( SUBSTITUTE( SUBSTITUTE( SUBSTITUTE(Z4,"STD_SIGMA","SUM"),"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" s="1">
        <f>B4</f>
        <v>1</v>
      </c>
      <c r="AC4" t="str">
        <f>P4</f>
        <v>ITM_toDEG</v>
      </c>
      <c r="AD4" s="126" t="str">
        <f>IF(ISNA(VLOOKUP(AA4,'XEQM Shortlist'!J:J,1,0)),"//","")</f>
        <v/>
      </c>
      <c r="AE4"/>
      <c r="AF4" s="88" t="str">
        <f>IF(LEN(AA4)=0,"",SUBSTITUTE(SUBSTITUTE(SUBSTITUTE(SUBSTITUTE(SUBSTITUTE(SUBSTITUTE(SUBSTITUTE(SUBSTITUTE(SUBSTITUTE(SUBSTITUTE(SUBSTITUTE(SUBSTITUTE(SUBSTITUTE(SUBSTITUTE(SUBSTITUTE(SUBSTITUTE(SUBSTITUTE( (SUBSTITUTE( SUBSTITUTE( SUBSTITUTE( SUBSTITUTE(Z4,"STD_SIGMA","SUM"),"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" t="b">
        <f>AA4=AF4</f>
        <v>1</v>
      </c>
    </row>
    <row r="5" spans="1:33" s="42" customFormat="1">
      <c r="A5" s="48">
        <f>IF(B5=INT(B5),ROW(),"")</f>
        <v>5</v>
      </c>
      <c r="B5" s="47">
        <f>IF(AND(MID(C5,2,1)&lt;&gt;"/",MID(C5,1,1)="/"),INT(B4)+1,B4+0.01)</f>
        <v>2</v>
      </c>
      <c r="C5" s="98" t="s">
        <v>3685</v>
      </c>
      <c r="D5" s="98" t="s">
        <v>4418</v>
      </c>
      <c r="E5" s="99" t="s">
        <v>435</v>
      </c>
      <c r="F5" s="99" t="s">
        <v>435</v>
      </c>
      <c r="G5" s="292">
        <v>0</v>
      </c>
      <c r="H5" s="292">
        <v>0</v>
      </c>
      <c r="I5" s="244" t="s">
        <v>1</v>
      </c>
      <c r="J5" s="99" t="s">
        <v>1375</v>
      </c>
      <c r="K5" s="100" t="s">
        <v>3945</v>
      </c>
      <c r="L5" s="101" t="s">
        <v>4768</v>
      </c>
      <c r="M5" s="55" t="s">
        <v>4825</v>
      </c>
      <c r="N5" s="55" t="s">
        <v>5450</v>
      </c>
      <c r="O5" s="101"/>
      <c r="P5" s="182" t="s">
        <v>2054</v>
      </c>
      <c r="Q5" s="18"/>
      <c r="R5"/>
      <c r="S5" t="str">
        <f>IF(E5=F5,"","NOT EQUAL")</f>
        <v/>
      </c>
      <c r="T5" s="44" t="str">
        <f>IF(ISNA(VLOOKUP(P5,Sheet1!E:F,2,0)),"--","PRESENT")</f>
        <v>PRESENT</v>
      </c>
      <c r="U5"/>
      <c r="V5">
        <f>IF(AA5&lt;&gt;"",V4+1,V4)</f>
        <v>0</v>
      </c>
      <c r="W5" s="97" t="s">
        <v>2659</v>
      </c>
      <c r="X5" s="100" t="s">
        <v>2238</v>
      </c>
      <c r="Y5" s="100" t="s">
        <v>2238</v>
      </c>
      <c r="Z5" s="25" t="str">
        <f>IF( OR(X5="CNST", I5="CAT_REGS"),IF(E5=CHAR(34)&amp;CHAR(34),F5,E5),
IF(X5="YES",UPPER(IF(E5=CHAR(34)&amp;CHAR(34),F5,E5)),
IF(   AND(X5&lt;&gt;"NO",I5="CAT_FNCT",D5&lt;&gt;"multiply", D5&lt;&gt;"divide"),IF(J5="SLS_ENABLED",   UPPER(IF(E5=CHAR(34)&amp;CHAR(34),F5,E5)),""),"")))</f>
        <v/>
      </c>
      <c r="AA5" s="25" t="str">
        <f>IF(LEN(Y5)&gt;0,Y5,SUBSTITUTE(SUBSTITUTE(SUBSTITUTE(SUBSTITUTE(SUBSTITUTE(SUBSTITUTE(SUBSTITUTE(SUBSTITUTE(SUBSTITUTE(SUBSTITUTE(SUBSTITUTE( (SUBSTITUTE( SUBSTITUTE( SUBSTITUTE( SUBSTITUTE(Z5,"STD_SIGMA","SUM"),"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" s="1">
        <f>B5</f>
        <v>2</v>
      </c>
      <c r="AC5" t="str">
        <f>P5</f>
        <v>ITM_toDMS</v>
      </c>
      <c r="AD5" s="126" t="str">
        <f>IF(ISNA(VLOOKUP(AA5,'XEQM Shortlist'!J:J,1,0)),"//","")</f>
        <v/>
      </c>
      <c r="AE5"/>
      <c r="AF5" s="88" t="str">
        <f>IF(LEN(AA5)=0,"",SUBSTITUTE(SUBSTITUTE(SUBSTITUTE(SUBSTITUTE(SUBSTITUTE(SUBSTITUTE(SUBSTITUTE(SUBSTITUTE(SUBSTITUTE(SUBSTITUTE(SUBSTITUTE(SUBSTITUTE(SUBSTITUTE(SUBSTITUTE(SUBSTITUTE(SUBSTITUTE(SUBSTITUTE( (SUBSTITUTE( SUBSTITUTE( SUBSTITUTE( SUBSTITUTE(Z5,"STD_SIGMA","SUM"),"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" t="b">
        <f>AA5=AF5</f>
        <v>1</v>
      </c>
    </row>
    <row r="6" spans="1:33">
      <c r="A6" s="48">
        <f>IF(B6=INT(B6),ROW(),"")</f>
        <v>6</v>
      </c>
      <c r="B6" s="47">
        <f>IF(AND(MID(C6,2,1)&lt;&gt;"/",MID(C6,1,1)="/"),INT(B5)+1,B5+0.01)</f>
        <v>3</v>
      </c>
      <c r="C6" s="98" t="s">
        <v>3685</v>
      </c>
      <c r="D6" s="98" t="s">
        <v>4416</v>
      </c>
      <c r="E6" s="99" t="s">
        <v>436</v>
      </c>
      <c r="F6" s="99" t="s">
        <v>436</v>
      </c>
      <c r="G6" s="292">
        <v>0</v>
      </c>
      <c r="H6" s="292">
        <v>0</v>
      </c>
      <c r="I6" s="244" t="s">
        <v>1</v>
      </c>
      <c r="J6" s="99" t="s">
        <v>1375</v>
      </c>
      <c r="K6" s="100" t="s">
        <v>3945</v>
      </c>
      <c r="L6" s="101" t="s">
        <v>4768</v>
      </c>
      <c r="M6" s="55" t="s">
        <v>4825</v>
      </c>
      <c r="N6" s="55" t="s">
        <v>5450</v>
      </c>
      <c r="O6" s="101"/>
      <c r="P6" s="182" t="s">
        <v>2055</v>
      </c>
      <c r="Q6" s="18"/>
      <c r="R6"/>
      <c r="S6" t="str">
        <f>IF(E6=F6,"","NOT EQUAL")</f>
        <v/>
      </c>
      <c r="T6" s="44" t="str">
        <f>IF(ISNA(VLOOKUP(P6,Sheet1!E:F,2,0)),"--","PRESENT")</f>
        <v>PRESENT</v>
      </c>
      <c r="U6"/>
      <c r="V6">
        <f>IF(AA6&lt;&gt;"",V5+1,V5)</f>
        <v>0</v>
      </c>
      <c r="W6" s="97" t="s">
        <v>2659</v>
      </c>
      <c r="X6" s="100" t="s">
        <v>2238</v>
      </c>
      <c r="Y6" s="100" t="s">
        <v>2238</v>
      </c>
      <c r="Z6" s="25" t="str">
        <f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>B6</f>
        <v>3</v>
      </c>
      <c r="AC6" t="str">
        <f>P6</f>
        <v>ITM_toGRAD</v>
      </c>
      <c r="AD6" s="126" t="str">
        <f>IF(ISNA(VLOOKUP(AA6,'XEQM Shortlist'!J:J,1,0)),"//","")</f>
        <v/>
      </c>
      <c r="AF6" s="88" t="str">
        <f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>AA6=AF6</f>
        <v>1</v>
      </c>
    </row>
    <row r="7" spans="1:33">
      <c r="A7" s="48">
        <f>IF(B7=INT(B7),ROW(),"")</f>
        <v>7</v>
      </c>
      <c r="B7" s="47">
        <f>IF(AND(MID(C7,2,1)&lt;&gt;"/",MID(C7,1,1)="/"),INT(B6)+1,B6+0.01)</f>
        <v>4</v>
      </c>
      <c r="C7" s="98" t="s">
        <v>3685</v>
      </c>
      <c r="D7" s="98" t="s">
        <v>4417</v>
      </c>
      <c r="E7" s="99" t="s">
        <v>441</v>
      </c>
      <c r="F7" s="99" t="s">
        <v>441</v>
      </c>
      <c r="G7" s="298">
        <v>0</v>
      </c>
      <c r="H7" s="298">
        <v>0</v>
      </c>
      <c r="I7" s="244" t="s">
        <v>1</v>
      </c>
      <c r="J7" s="99" t="s">
        <v>1375</v>
      </c>
      <c r="K7" s="100" t="s">
        <v>3945</v>
      </c>
      <c r="L7" s="101" t="s">
        <v>4768</v>
      </c>
      <c r="M7" s="55" t="s">
        <v>4825</v>
      </c>
      <c r="N7" s="55" t="s">
        <v>5450</v>
      </c>
      <c r="O7" s="101"/>
      <c r="P7" s="182" t="s">
        <v>2059</v>
      </c>
      <c r="Q7" s="18"/>
      <c r="R7"/>
      <c r="S7" t="str">
        <f>IF(E7=F7,"","NOT EQUAL")</f>
        <v/>
      </c>
      <c r="T7" s="44" t="str">
        <f>IF(ISNA(VLOOKUP(P7,Sheet1!E:F,2,0)),"--","PRESENT")</f>
        <v>PRESENT</v>
      </c>
      <c r="U7"/>
      <c r="V7">
        <f>IF(AA7&lt;&gt;"",V6+1,V6)</f>
        <v>0</v>
      </c>
      <c r="W7" s="97" t="s">
        <v>2659</v>
      </c>
      <c r="X7" s="100" t="s">
        <v>2238</v>
      </c>
      <c r="Y7" s="100" t="s">
        <v>2238</v>
      </c>
      <c r="Z7" s="25" t="str">
        <f>IF( OR(X7="CNST", I7="CAT_REGS"),IF(E7=CHAR(34)&amp;CHAR(34),F7,E7),
IF(X7="YES",UPPER(IF(E7=CHAR(34)&amp;CHAR(34),F7,E7)),
IF(   AND(X7&lt;&gt;"NO",I7="CAT_FNCT",D7&lt;&gt;"multiply", D7&lt;&gt;"divide"),IF(J7="SLS_ENABLED",   UPPER(IF(E7=CHAR(34)&amp;CHAR(34),F7,E7)),""),"")))</f>
        <v/>
      </c>
      <c r="AA7" s="25" t="str">
        <f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>B7</f>
        <v>4</v>
      </c>
      <c r="AC7" t="str">
        <f>P7</f>
        <v>ITM_toMULpi</v>
      </c>
      <c r="AD7" s="126" t="str">
        <f>IF(ISNA(VLOOKUP(AA7,'XEQM Shortlist'!J:J,1,0)),"//","")</f>
        <v/>
      </c>
      <c r="AF7" s="88" t="str">
        <f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>AA7=AF7</f>
        <v>1</v>
      </c>
    </row>
    <row r="8" spans="1:33">
      <c r="A8" s="48">
        <f>IF(B8=INT(B8),ROW(),"")</f>
        <v>8</v>
      </c>
      <c r="B8" s="47">
        <f>IF(AND(MID(C8,2,1)&lt;&gt;"/",MID(C8,1,1)="/"),INT(B7)+1,B7+0.01)</f>
        <v>5</v>
      </c>
      <c r="C8" s="98" t="s">
        <v>3685</v>
      </c>
      <c r="D8" s="108" t="s">
        <v>4415</v>
      </c>
      <c r="E8" s="99" t="s">
        <v>1325</v>
      </c>
      <c r="F8" s="99" t="s">
        <v>1325</v>
      </c>
      <c r="G8" s="298">
        <v>0</v>
      </c>
      <c r="H8" s="298">
        <v>0</v>
      </c>
      <c r="I8" s="244" t="s">
        <v>1</v>
      </c>
      <c r="J8" s="99" t="s">
        <v>1375</v>
      </c>
      <c r="K8" s="100" t="s">
        <v>3945</v>
      </c>
      <c r="L8" s="101" t="s">
        <v>4768</v>
      </c>
      <c r="M8" s="55" t="s">
        <v>4825</v>
      </c>
      <c r="N8" s="55" t="s">
        <v>5450</v>
      </c>
      <c r="O8" s="98"/>
      <c r="P8" s="182" t="s">
        <v>2061</v>
      </c>
      <c r="Q8" s="18"/>
      <c r="R8"/>
      <c r="S8" t="str">
        <f>IF(E8=F8,"","NOT EQUAL")</f>
        <v/>
      </c>
      <c r="T8" s="44" t="str">
        <f>IF(ISNA(VLOOKUP(P8,Sheet1!E:F,2,0)),"--","PRESENT")</f>
        <v>PRESENT</v>
      </c>
      <c r="U8"/>
      <c r="V8">
        <f>IF(AA8&lt;&gt;"",V7+1,V7)</f>
        <v>0</v>
      </c>
      <c r="W8" s="97" t="s">
        <v>2659</v>
      </c>
      <c r="X8" s="100" t="s">
        <v>2238</v>
      </c>
      <c r="Y8" s="100" t="s">
        <v>2238</v>
      </c>
      <c r="Z8" s="25" t="str">
        <f>IF( OR(X8="CNST", I8="CAT_REGS"),IF(E8=CHAR(34)&amp;CHAR(34),F8,E8),
IF(X8="YES",UPPER(IF(E8=CHAR(34)&amp;CHAR(34),F8,E8)),
IF(   AND(X8&lt;&gt;"NO",I8="CAT_FNCT",D8&lt;&gt;"multiply", D8&lt;&gt;"divide"),IF(J8="SLS_ENABLED",   UPPER(IF(E8=CHAR(34)&amp;CHAR(34),F8,E8)),""),"")))</f>
        <v/>
      </c>
      <c r="AA8" s="25" t="str">
        <f>IF(LEN(Y8)&gt;0,Y8,SUBSTITUTE(SUBSTITUTE(SUBSTITUTE(SUBSTITUTE(SUBSTITUTE(SUBSTITUTE(SUBSTITUTE(SUBSTITUTE(SUBSTITUTE(SUBSTITUTE(SUBSTITUTE( (SUBSTITUTE( SUBSTITUTE( SUBSTITUTE( SUBSTITUTE(Z8,"STD_SIGMA","SUM"),"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" s="1">
        <f>B8</f>
        <v>5</v>
      </c>
      <c r="AC8" t="str">
        <f>P8</f>
        <v>ITM_toRAD</v>
      </c>
      <c r="AD8" s="126" t="str">
        <f>IF(ISNA(VLOOKUP(AA8,'XEQM Shortlist'!J:J,1,0)),"//","")</f>
        <v/>
      </c>
      <c r="AF8" s="88" t="str">
        <f>IF(LEN(AA8)=0,"",SUBSTITUTE(SUBSTITUTE(SUBSTITUTE(SUBSTITUTE(SUBSTITUTE(SUBSTITUTE(SUBSTITUTE(SUBSTITUTE(SUBSTITUTE(SUBSTITUTE(SUBSTITUTE(SUBSTITUTE(SUBSTITUTE(SUBSTITUTE(SUBSTITUTE(SUBSTITUTE(SUBSTITUTE( (SUBSTITUTE( SUBSTITUTE( SUBSTITUTE( SUBSTITUTE(Z8,"STD_SIGMA","SUM"),"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" t="b">
        <f>AA8=AF8</f>
        <v>1</v>
      </c>
    </row>
    <row r="9" spans="1:33">
      <c r="A9" s="48">
        <f>IF(B9=INT(B9),ROW(),"")</f>
        <v>9</v>
      </c>
      <c r="B9" s="47">
        <f>IF(AND(MID(C9,2,1)&lt;&gt;"/",MID(C9,1,1)="/"),INT(B8)+1,B8+0.01)</f>
        <v>6</v>
      </c>
      <c r="C9" s="98" t="s">
        <v>3591</v>
      </c>
      <c r="D9" s="98" t="s">
        <v>7</v>
      </c>
      <c r="E9" s="99" t="s">
        <v>1078</v>
      </c>
      <c r="F9" s="99" t="s">
        <v>1078</v>
      </c>
      <c r="G9" s="298">
        <v>0</v>
      </c>
      <c r="H9" s="298">
        <v>0</v>
      </c>
      <c r="I9" s="244" t="s">
        <v>1</v>
      </c>
      <c r="J9" s="99" t="s">
        <v>1375</v>
      </c>
      <c r="K9" s="100" t="s">
        <v>3945</v>
      </c>
      <c r="L9" s="101" t="s">
        <v>4768</v>
      </c>
      <c r="M9" s="55" t="s">
        <v>4825</v>
      </c>
      <c r="N9" s="55" t="s">
        <v>5450</v>
      </c>
      <c r="O9" s="101"/>
      <c r="P9" s="182" t="s">
        <v>1506</v>
      </c>
      <c r="Q9" s="18"/>
      <c r="R9"/>
      <c r="S9" t="str">
        <f>IF(E9=F9,"","NOT EQUAL")</f>
        <v/>
      </c>
      <c r="T9" s="44" t="str">
        <f>IF(ISNA(VLOOKUP(P9,Sheet1!E:F,2,0)),"--","PRESENT")</f>
        <v>--</v>
      </c>
      <c r="U9"/>
      <c r="V9">
        <f>IF(AA9&lt;&gt;"",V8+1,V8)</f>
        <v>0</v>
      </c>
      <c r="W9" s="97" t="s">
        <v>2659</v>
      </c>
      <c r="X9" s="100" t="s">
        <v>2238</v>
      </c>
      <c r="Y9" s="100" t="s">
        <v>2238</v>
      </c>
      <c r="Z9" s="25" t="str">
        <f>IF( OR(X9="CNST", I9="CAT_REGS"),IF(E9=CHAR(34)&amp;CHAR(34),F9,E9),
IF(X9="YES",UPPER(IF(E9=CHAR(34)&amp;CHAR(34),F9,E9)),
IF(   AND(X9&lt;&gt;"NO",I9="CAT_FNCT",D9&lt;&gt;"multiply", D9&lt;&gt;"divide"),IF(J9="SLS_ENABLED",   UPPER(IF(E9=CHAR(34)&amp;CHAR(34),F9,E9)),""),"")))</f>
        <v/>
      </c>
      <c r="AA9" s="25" t="str">
        <f>IF(LEN(Y9)&gt;0,Y9,SUBSTITUTE(SUBSTITUTE(SUBSTITUTE(SUBSTITUTE(SUBSTITUTE(SUBSTITUTE(SUBSTITUTE(SUBSTITUTE(SUBSTITUTE(SUBSTITUTE(SUBSTITUTE( (SUBSTITUTE( SUBSTITUTE( SUBSTITUTE( SUBSTITUTE(Z9,"STD_SIGMA","SUM"),"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" s="1">
        <f>B9</f>
        <v>6</v>
      </c>
      <c r="AC9" t="str">
        <f>P9</f>
        <v>ITM_DtoR</v>
      </c>
      <c r="AD9" s="126" t="str">
        <f>IF(ISNA(VLOOKUP(AA9,'XEQM Shortlist'!J:J,1,0)),"//","")</f>
        <v/>
      </c>
      <c r="AF9" s="88" t="str">
        <f>IF(LEN(AA9)=0,"",SUBSTITUTE(SUBSTITUTE(SUBSTITUTE(SUBSTITUTE(SUBSTITUTE(SUBSTITUTE(SUBSTITUTE(SUBSTITUTE(SUBSTITUTE(SUBSTITUTE(SUBSTITUTE(SUBSTITUTE(SUBSTITUTE(SUBSTITUTE(SUBSTITUTE(SUBSTITUTE(SUBSTITUTE( (SUBSTITUTE( SUBSTITUTE( SUBSTITUTE( SUBSTITUTE(Z9,"STD_SIGMA","SUM"),"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" t="b">
        <f>AA9=AF9</f>
        <v>1</v>
      </c>
    </row>
    <row r="10" spans="1:33">
      <c r="A10" s="48">
        <f>IF(B10=INT(B10),ROW(),"")</f>
        <v>10</v>
      </c>
      <c r="B10" s="47">
        <f>IF(AND(MID(C10,2,1)&lt;&gt;"/",MID(C10,1,1)="/"),INT(B9)+1,B9+0.01)</f>
        <v>7</v>
      </c>
      <c r="C10" s="98" t="s">
        <v>3625</v>
      </c>
      <c r="D10" s="98" t="s">
        <v>7</v>
      </c>
      <c r="E10" s="99" t="s">
        <v>1229</v>
      </c>
      <c r="F10" s="99" t="s">
        <v>1229</v>
      </c>
      <c r="G10" s="298">
        <v>0</v>
      </c>
      <c r="H10" s="298">
        <v>0</v>
      </c>
      <c r="I10" s="244" t="s">
        <v>1</v>
      </c>
      <c r="J10" s="99" t="s">
        <v>1375</v>
      </c>
      <c r="K10" s="100" t="s">
        <v>3945</v>
      </c>
      <c r="L10" s="101" t="s">
        <v>4768</v>
      </c>
      <c r="M10" s="55" t="s">
        <v>4825</v>
      </c>
      <c r="N10" s="55" t="s">
        <v>5450</v>
      </c>
      <c r="O10" s="101"/>
      <c r="P10" s="182" t="s">
        <v>1838</v>
      </c>
      <c r="Q10" s="18"/>
      <c r="R10"/>
      <c r="S10" t="str">
        <f>IF(E10=F10,"","NOT EQUAL")</f>
        <v/>
      </c>
      <c r="T10" s="44" t="str">
        <f>IF(ISNA(VLOOKUP(P10,Sheet1!E:F,2,0)),"--","PRESENT")</f>
        <v>--</v>
      </c>
      <c r="U10"/>
      <c r="V10">
        <f>IF(AA10&lt;&gt;"",V9+1,V9)</f>
        <v>0</v>
      </c>
      <c r="W10" s="97" t="s">
        <v>2659</v>
      </c>
      <c r="X10" s="100" t="s">
        <v>2238</v>
      </c>
      <c r="Y10" s="100" t="s">
        <v>2238</v>
      </c>
      <c r="Z10" s="25" t="str">
        <f>IF( OR(X10="CNST", I10="CAT_REGS"),IF(E10=CHAR(34)&amp;CHAR(34),F10,E10),
IF(X10="YES",UPPER(IF(E10=CHAR(34)&amp;CHAR(34),F10,E10)),
IF(   AND(X10&lt;&gt;"NO",I10="CAT_FNCT",D10&lt;&gt;"multiply", D10&lt;&gt;"divide"),IF(J10="SLS_ENABLED",   UPPER(IF(E10=CHAR(34)&amp;CHAR(34),F10,E10)),""),"")))</f>
        <v/>
      </c>
      <c r="AA10" s="25" t="str">
        <f>IF(LEN(Y10)&gt;0,Y10,SUBSTITUTE(SUBSTITUTE(SUBSTITUTE(SUBSTITUTE(SUBSTITUTE(SUBSTITUTE(SUBSTITUTE(SUBSTITUTE(SUBSTITUTE(SUBSTITUTE(SUBSTITUTE( (SUBSTITUTE( SUBSTITUTE( SUBSTITUTE( SUBSTITUTE(Z10,"STD_SIGMA","SUM"),"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" s="1">
        <f>B10</f>
        <v>7</v>
      </c>
      <c r="AC10" t="str">
        <f>P10</f>
        <v>ITM_RtoD</v>
      </c>
      <c r="AD10" s="126" t="str">
        <f>IF(ISNA(VLOOKUP(AA10,'XEQM Shortlist'!J:J,1,0)),"//","")</f>
        <v/>
      </c>
      <c r="AF10" s="88" t="str">
        <f>IF(LEN(AA10)=0,"",SUBSTITUTE(SUBSTITUTE(SUBSTITUTE(SUBSTITUTE(SUBSTITUTE(SUBSTITUTE(SUBSTITUTE(SUBSTITUTE(SUBSTITUTE(SUBSTITUTE(SUBSTITUTE(SUBSTITUTE(SUBSTITUTE(SUBSTITUTE(SUBSTITUTE(SUBSTITUTE(SUBSTITUTE( (SUBSTITUTE( SUBSTITUTE( SUBSTITUTE( SUBSTITUTE(Z10,"STD_SIGMA","SUM"),"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" t="b">
        <f>AA10=AF10</f>
        <v>1</v>
      </c>
    </row>
    <row r="11" spans="1:33">
      <c r="A11" s="48">
        <f>IF(B11=INT(B11),ROW(),"")</f>
        <v>11</v>
      </c>
      <c r="B11" s="47">
        <f>IF(AND(MID(C11,2,1)&lt;&gt;"/",MID(C11,1,1)="/"),INT(B10)+1,B10+0.01)</f>
        <v>8</v>
      </c>
      <c r="C11" s="51" t="s">
        <v>3565</v>
      </c>
      <c r="D11" s="51" t="s">
        <v>4440</v>
      </c>
      <c r="E11" s="56" t="s">
        <v>90</v>
      </c>
      <c r="F11" s="56" t="s">
        <v>90</v>
      </c>
      <c r="G11" s="295">
        <v>0</v>
      </c>
      <c r="H11" s="295">
        <v>0</v>
      </c>
      <c r="I11" s="244" t="s">
        <v>1</v>
      </c>
      <c r="J11" s="56" t="s">
        <v>1375</v>
      </c>
      <c r="K11" s="57" t="s">
        <v>3945</v>
      </c>
      <c r="L11" s="55" t="s">
        <v>4768</v>
      </c>
      <c r="M11" s="55" t="s">
        <v>4825</v>
      </c>
      <c r="N11" s="55" t="s">
        <v>5450</v>
      </c>
      <c r="O11" s="55"/>
      <c r="P11" s="182" t="s">
        <v>1527</v>
      </c>
      <c r="Q11" s="13"/>
      <c r="R11"/>
      <c r="S11" t="str">
        <f>IF(E11=F11,"","NOT EQUAL")</f>
        <v/>
      </c>
      <c r="T11" s="44" t="str">
        <f>IF(ISNA(VLOOKUP(P11,Sheet1!E:F,2,0)),"--","PRESENT")</f>
        <v>--</v>
      </c>
      <c r="U11"/>
      <c r="V11">
        <f>IF(AA11&lt;&gt;"",V10+1,V10)</f>
        <v>0</v>
      </c>
      <c r="W11" s="75" t="s">
        <v>2238</v>
      </c>
      <c r="X11" s="57" t="s">
        <v>2238</v>
      </c>
      <c r="Y11" s="57" t="s">
        <v>2238</v>
      </c>
      <c r="Z11" s="25" t="str">
        <f>IF( OR(X11="CNST", I11="CAT_REGS"),IF(E11=CHAR(34)&amp;CHAR(34),F11,E11),
IF(X11="YES",UPPER(IF(E11=CHAR(34)&amp;CHAR(34),F11,E11)),
IF(   AND(X11&lt;&gt;"NO",I11="CAT_FNCT",D11&lt;&gt;"multiply", D11&lt;&gt;"divide"),IF(J11="SLS_ENABLED",   UPPER(IF(E11=CHAR(34)&amp;CHAR(34),F11,E11)),""),"")))</f>
        <v/>
      </c>
      <c r="AA11" s="25" t="str">
        <f>IF(LEN(Y11)&gt;0,Y11,SUBSTITUTE(SUBSTITUTE(SUBSTITUTE(SUBSTITUTE(SUBSTITUTE(SUBSTITUTE(SUBSTITUTE(SUBSTITUTE(SUBSTITUTE(SUBSTITUTE(SUBSTITUTE( (SUBSTITUTE( SUBSTITUTE( SUBSTITUTE( SUBSTITUTE(Z11,"STD_SIGMA","SUM"),"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" s="1">
        <f>B11</f>
        <v>8</v>
      </c>
      <c r="AC11" t="str">
        <f>P11</f>
        <v>ITM_EXPF</v>
      </c>
      <c r="AD11" s="126" t="str">
        <f>IF(ISNA(VLOOKUP(AA11,'XEQM Shortlist'!J:J,1,0)),"//","")</f>
        <v/>
      </c>
      <c r="AF11" s="88" t="str">
        <f>IF(LEN(AA11)=0,"",SUBSTITUTE(SUBSTITUTE(SUBSTITUTE(SUBSTITUTE(SUBSTITUTE(SUBSTITUTE(SUBSTITUTE(SUBSTITUTE(SUBSTITUTE(SUBSTITUTE(SUBSTITUTE(SUBSTITUTE(SUBSTITUTE(SUBSTITUTE(SUBSTITUTE(SUBSTITUTE(SUBSTITUTE( (SUBSTITUTE( SUBSTITUTE( SUBSTITUTE( SUBSTITUTE(Z11,"STD_SIGMA","SUM"),"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" t="b">
        <f>AA11=AF11</f>
        <v>1</v>
      </c>
    </row>
    <row r="12" spans="1:33">
      <c r="A12" s="48">
        <f>IF(B12=INT(B12),ROW(),"")</f>
        <v>12</v>
      </c>
      <c r="B12" s="47">
        <f>IF(AND(MID(C12,2,1)&lt;&gt;"/",MID(C12,1,1)="/"),INT(B11)+1,B11+0.01)</f>
        <v>9</v>
      </c>
      <c r="C12" s="51" t="s">
        <v>3565</v>
      </c>
      <c r="D12" s="51" t="s">
        <v>4441</v>
      </c>
      <c r="E12" s="56" t="s">
        <v>174</v>
      </c>
      <c r="F12" s="56" t="s">
        <v>174</v>
      </c>
      <c r="G12" s="295">
        <v>0</v>
      </c>
      <c r="H12" s="295">
        <v>0</v>
      </c>
      <c r="I12" s="244" t="s">
        <v>1</v>
      </c>
      <c r="J12" s="56" t="s">
        <v>1375</v>
      </c>
      <c r="K12" s="57" t="s">
        <v>3945</v>
      </c>
      <c r="L12" s="55" t="s">
        <v>4768</v>
      </c>
      <c r="M12" s="55" t="s">
        <v>4825</v>
      </c>
      <c r="N12" s="55" t="s">
        <v>5450</v>
      </c>
      <c r="O12" s="55"/>
      <c r="P12" s="182" t="s">
        <v>1653</v>
      </c>
      <c r="Q12" s="13"/>
      <c r="R12"/>
      <c r="S12" t="str">
        <f>IF(E12=F12,"","NOT EQUAL")</f>
        <v/>
      </c>
      <c r="T12" s="44" t="str">
        <f>IF(ISNA(VLOOKUP(P12,Sheet1!E:F,2,0)),"--","PRESENT")</f>
        <v>--</v>
      </c>
      <c r="U12"/>
      <c r="V12">
        <f>IF(AA12&lt;&gt;"",V11+1,V11)</f>
        <v>0</v>
      </c>
      <c r="W12" s="75" t="s">
        <v>2238</v>
      </c>
      <c r="X12" s="57" t="s">
        <v>2238</v>
      </c>
      <c r="Y12" s="57" t="s">
        <v>2238</v>
      </c>
      <c r="Z12" s="25" t="str">
        <f>IF( OR(X12="CNST", I12="CAT_REGS"),IF(E12=CHAR(34)&amp;CHAR(34),F12,E12),
IF(X12="YES",UPPER(IF(E12=CHAR(34)&amp;CHAR(34),F12,E12)),
IF(   AND(X12&lt;&gt;"NO",I12="CAT_FNCT",D12&lt;&gt;"multiply", D12&lt;&gt;"divide"),IF(J12="SLS_ENABLED",   UPPER(IF(E12=CHAR(34)&amp;CHAR(34),F12,E12)),""),"")))</f>
        <v/>
      </c>
      <c r="AA12" s="25" t="str">
        <f>IF(LEN(Y12)&gt;0,Y12,SUBSTITUTE(SUBSTITUTE(SUBSTITUTE(SUBSTITUTE(SUBSTITUTE(SUBSTITUTE(SUBSTITUTE(SUBSTITUTE(SUBSTITUTE(SUBSTITUTE(SUBSTITUTE( (SUBSTITUTE( SUBSTITUTE( SUBSTITUTE( SUBSTITUTE(Z12,"STD_SIGMA","SUM"),"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" s="1">
        <f>B12</f>
        <v>9</v>
      </c>
      <c r="AC12" t="str">
        <f>P12</f>
        <v>ITM_LINF</v>
      </c>
      <c r="AD12" s="126" t="str">
        <f>IF(ISNA(VLOOKUP(AA12,'XEQM Shortlist'!J:J,1,0)),"//","")</f>
        <v/>
      </c>
      <c r="AF12" s="88" t="str">
        <f>IF(LEN(AA12)=0,"",SUBSTITUTE(SUBSTITUTE(SUBSTITUTE(SUBSTITUTE(SUBSTITUTE(SUBSTITUTE(SUBSTITUTE(SUBSTITUTE(SUBSTITUTE(SUBSTITUTE(SUBSTITUTE(SUBSTITUTE(SUBSTITUTE(SUBSTITUTE(SUBSTITUTE(SUBSTITUTE(SUBSTITUTE( (SUBSTITUTE( SUBSTITUTE( SUBSTITUTE( SUBSTITUTE(Z12,"STD_SIGMA","SUM"),"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" t="b">
        <f>AA12=AF12</f>
        <v>1</v>
      </c>
    </row>
    <row r="13" spans="1:33">
      <c r="A13" s="48">
        <f>IF(B13=INT(B13),ROW(),"")</f>
        <v>13</v>
      </c>
      <c r="B13" s="47">
        <f>IF(AND(MID(C13,2,1)&lt;&gt;"/",MID(C13,1,1)="/"),INT(B12)+1,B12+0.01)</f>
        <v>10</v>
      </c>
      <c r="C13" s="51" t="s">
        <v>3565</v>
      </c>
      <c r="D13" s="51" t="s">
        <v>4442</v>
      </c>
      <c r="E13" s="56" t="s">
        <v>185</v>
      </c>
      <c r="F13" s="56" t="s">
        <v>185</v>
      </c>
      <c r="G13" s="295">
        <v>0</v>
      </c>
      <c r="H13" s="295">
        <v>0</v>
      </c>
      <c r="I13" s="244" t="s">
        <v>1</v>
      </c>
      <c r="J13" s="56" t="s">
        <v>1375</v>
      </c>
      <c r="K13" s="57" t="s">
        <v>3945</v>
      </c>
      <c r="L13" s="55" t="s">
        <v>4768</v>
      </c>
      <c r="M13" s="55" t="s">
        <v>4825</v>
      </c>
      <c r="N13" s="55" t="s">
        <v>5450</v>
      </c>
      <c r="O13" s="55"/>
      <c r="P13" s="182" t="s">
        <v>1668</v>
      </c>
      <c r="Q13" s="13"/>
      <c r="R13"/>
      <c r="S13" t="str">
        <f>IF(E13=F13,"","NOT EQUAL")</f>
        <v/>
      </c>
      <c r="T13" s="44" t="str">
        <f>IF(ISNA(VLOOKUP(P13,Sheet1!E:F,2,0)),"--","PRESENT")</f>
        <v>--</v>
      </c>
      <c r="U13"/>
      <c r="V13">
        <f>IF(AA13&lt;&gt;"",V12+1,V12)</f>
        <v>0</v>
      </c>
      <c r="W13" s="75" t="s">
        <v>2238</v>
      </c>
      <c r="X13" s="57" t="s">
        <v>2238</v>
      </c>
      <c r="Y13" s="57" t="s">
        <v>2238</v>
      </c>
      <c r="Z13" s="25" t="str">
        <f>IF( OR(X13="CNST", I13="CAT_REGS"),IF(E13=CHAR(34)&amp;CHAR(34),F13,E13),
IF(X13="YES",UPPER(IF(E13=CHAR(34)&amp;CHAR(34),F13,E13)),
IF(   AND(X13&lt;&gt;"NO",I13="CAT_FNCT",D13&lt;&gt;"multiply", D13&lt;&gt;"divide"),IF(J13="SLS_ENABLED",   UPPER(IF(E13=CHAR(34)&amp;CHAR(34),F13,E13)),""),"")))</f>
        <v/>
      </c>
      <c r="AA13" s="25" t="str">
        <f>IF(LEN(Y13)&gt;0,Y13,SUBSTITUTE(SUBSTITUTE(SUBSTITUTE(SUBSTITUTE(SUBSTITUTE(SUBSTITUTE(SUBSTITUTE(SUBSTITUTE(SUBSTITUTE(SUBSTITUTE(SUBSTITUTE( (SUBSTITUTE( SUBSTITUTE( SUBSTITUTE( SUBSTITUTE(Z13,"STD_SIGMA","SUM"),"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" s="1">
        <f>B13</f>
        <v>10</v>
      </c>
      <c r="AC13" t="str">
        <f>P13</f>
        <v>ITM_LOGF</v>
      </c>
      <c r="AD13" s="126" t="str">
        <f>IF(ISNA(VLOOKUP(AA13,'XEQM Shortlist'!J:J,1,0)),"//","")</f>
        <v/>
      </c>
      <c r="AF13" s="88" t="str">
        <f>IF(LEN(AA13)=0,"",SUBSTITUTE(SUBSTITUTE(SUBSTITUTE(SUBSTITUTE(SUBSTITUTE(SUBSTITUTE(SUBSTITUTE(SUBSTITUTE(SUBSTITUTE(SUBSTITUTE(SUBSTITUTE(SUBSTITUTE(SUBSTITUTE(SUBSTITUTE(SUBSTITUTE(SUBSTITUTE(SUBSTITUTE( (SUBSTITUTE( SUBSTITUTE( SUBSTITUTE( SUBSTITUTE(Z13,"STD_SIGMA","SUM"),"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" t="b">
        <f>AA13=AF13</f>
        <v>1</v>
      </c>
    </row>
    <row r="14" spans="1:33">
      <c r="A14" s="48">
        <f>IF(B14=INT(B14),ROW(),"")</f>
        <v>14</v>
      </c>
      <c r="B14" s="47">
        <f>IF(AND(MID(C14,2,1)&lt;&gt;"/",MID(C14,1,1)="/"),INT(B13)+1,B13+0.01)</f>
        <v>11</v>
      </c>
      <c r="C14" s="51" t="s">
        <v>3565</v>
      </c>
      <c r="D14" s="51" t="s">
        <v>4443</v>
      </c>
      <c r="E14" s="56" t="s">
        <v>239</v>
      </c>
      <c r="F14" s="56" t="s">
        <v>239</v>
      </c>
      <c r="G14" s="295">
        <v>0</v>
      </c>
      <c r="H14" s="295">
        <v>0</v>
      </c>
      <c r="I14" s="244" t="s">
        <v>1</v>
      </c>
      <c r="J14" s="56" t="s">
        <v>1375</v>
      </c>
      <c r="K14" s="57" t="s">
        <v>3945</v>
      </c>
      <c r="L14" s="55" t="s">
        <v>4768</v>
      </c>
      <c r="M14" s="55" t="s">
        <v>4825</v>
      </c>
      <c r="N14" s="55" t="s">
        <v>5450</v>
      </c>
      <c r="O14" s="55"/>
      <c r="P14" s="182" t="s">
        <v>1757</v>
      </c>
      <c r="Q14" s="13"/>
      <c r="R14"/>
      <c r="S14" t="str">
        <f>IF(E14=F14,"","NOT EQUAL")</f>
        <v/>
      </c>
      <c r="T14" s="44" t="str">
        <f>IF(ISNA(VLOOKUP(P14,Sheet1!E:F,2,0)),"--","PRESENT")</f>
        <v>--</v>
      </c>
      <c r="U14"/>
      <c r="V14">
        <f>IF(AA14&lt;&gt;"",V13+1,V13)</f>
        <v>0</v>
      </c>
      <c r="W14" s="75" t="s">
        <v>2238</v>
      </c>
      <c r="X14" s="57" t="s">
        <v>2238</v>
      </c>
      <c r="Y14" s="57" t="s">
        <v>2238</v>
      </c>
      <c r="Z14" s="25" t="str">
        <f>IF( OR(X14="CNST", I14="CAT_REGS"),IF(E14=CHAR(34)&amp;CHAR(34),F14,E14),
IF(X14="YES",UPPER(IF(E14=CHAR(34)&amp;CHAR(34),F14,E14)),
IF(   AND(X14&lt;&gt;"NO",I14="CAT_FNCT",D14&lt;&gt;"multiply", D14&lt;&gt;"divide"),IF(J14="SLS_ENABLED",   UPPER(IF(E14=CHAR(34)&amp;CHAR(34),F14,E14)),""),"")))</f>
        <v/>
      </c>
      <c r="AA14" s="25" t="str">
        <f>IF(LEN(Y14)&gt;0,Y14,SUBSTITUTE(SUBSTITUTE(SUBSTITUTE(SUBSTITUTE(SUBSTITUTE(SUBSTITUTE(SUBSTITUTE(SUBSTITUTE(SUBSTITUTE(SUBSTITUTE(SUBSTITUTE( (SUBSTITUTE( SUBSTITUTE( SUBSTITUTE( SUBSTITUTE(Z14,"STD_SIGMA","SUM"),"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" s="1">
        <f>B14</f>
        <v>11</v>
      </c>
      <c r="AC14" t="str">
        <f>P14</f>
        <v>ITM_ORTHOF</v>
      </c>
      <c r="AD14" s="126" t="str">
        <f>IF(ISNA(VLOOKUP(AA14,'XEQM Shortlist'!J:J,1,0)),"//","")</f>
        <v/>
      </c>
      <c r="AF14" s="88" t="str">
        <f>IF(LEN(AA14)=0,"",SUBSTITUTE(SUBSTITUTE(SUBSTITUTE(SUBSTITUTE(SUBSTITUTE(SUBSTITUTE(SUBSTITUTE(SUBSTITUTE(SUBSTITUTE(SUBSTITUTE(SUBSTITUTE(SUBSTITUTE(SUBSTITUTE(SUBSTITUTE(SUBSTITUTE(SUBSTITUTE(SUBSTITUTE( (SUBSTITUTE( SUBSTITUTE( SUBSTITUTE( SUBSTITUTE(Z14,"STD_SIGMA","SUM"),"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" t="b">
        <f>AA14=AF14</f>
        <v>1</v>
      </c>
    </row>
    <row r="15" spans="1:33">
      <c r="A15" s="48">
        <f>IF(B15=INT(B15),ROW(),"")</f>
        <v>15</v>
      </c>
      <c r="B15" s="47">
        <f>IF(AND(MID(C15,2,1)&lt;&gt;"/",MID(C15,1,1)="/"),INT(B14)+1,B14+0.01)</f>
        <v>12</v>
      </c>
      <c r="C15" s="51" t="s">
        <v>3565</v>
      </c>
      <c r="D15" s="51" t="s">
        <v>4444</v>
      </c>
      <c r="E15" s="56" t="s">
        <v>254</v>
      </c>
      <c r="F15" s="56" t="s">
        <v>254</v>
      </c>
      <c r="G15" s="295">
        <v>0</v>
      </c>
      <c r="H15" s="295">
        <v>0</v>
      </c>
      <c r="I15" s="244" t="s">
        <v>1</v>
      </c>
      <c r="J15" s="56" t="s">
        <v>1375</v>
      </c>
      <c r="K15" s="57" t="s">
        <v>3945</v>
      </c>
      <c r="L15" s="55" t="s">
        <v>4768</v>
      </c>
      <c r="M15" s="55" t="s">
        <v>4825</v>
      </c>
      <c r="N15" s="55" t="s">
        <v>5450</v>
      </c>
      <c r="O15" s="55"/>
      <c r="P15" s="182" t="s">
        <v>1780</v>
      </c>
      <c r="Q15" s="13"/>
      <c r="R15"/>
      <c r="S15" t="str">
        <f>IF(E15=F15,"","NOT EQUAL")</f>
        <v/>
      </c>
      <c r="T15" s="44" t="str">
        <f>IF(ISNA(VLOOKUP(P15,Sheet1!E:F,2,0)),"--","PRESENT")</f>
        <v>--</v>
      </c>
      <c r="U15"/>
      <c r="V15">
        <f>IF(AA15&lt;&gt;"",V14+1,V14)</f>
        <v>0</v>
      </c>
      <c r="W15" s="75" t="s">
        <v>2238</v>
      </c>
      <c r="X15" s="57" t="s">
        <v>2238</v>
      </c>
      <c r="Y15" s="57" t="s">
        <v>2238</v>
      </c>
      <c r="Z15" s="25" t="str">
        <f>IF( OR(X15="CNST", I15="CAT_REGS"),IF(E15=CHAR(34)&amp;CHAR(34),F15,E15),
IF(X15="YES",UPPER(IF(E15=CHAR(34)&amp;CHAR(34),F15,E15)),
IF(   AND(X15&lt;&gt;"NO",I15="CAT_FNCT",D15&lt;&gt;"multiply", D15&lt;&gt;"divide"),IF(J15="SLS_ENABLED",   UPPER(IF(E15=CHAR(34)&amp;CHAR(34),F15,E15)),""),"")))</f>
        <v/>
      </c>
      <c r="AA15" s="25" t="str">
        <f>IF(LEN(Y15)&gt;0,Y15,SUBSTITUTE(SUBSTITUTE(SUBSTITUTE(SUBSTITUTE(SUBSTITUTE(SUBSTITUTE(SUBSTITUTE(SUBSTITUTE(SUBSTITUTE(SUBSTITUTE(SUBSTITUTE( (SUBSTITUTE( SUBSTITUTE( SUBSTITUTE( SUBSTITUTE(Z15,"STD_SIGMA","SUM"),"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" s="1">
        <f>B15</f>
        <v>12</v>
      </c>
      <c r="AC15" t="str">
        <f>P15</f>
        <v>ITM_POWERF</v>
      </c>
      <c r="AD15" s="126" t="str">
        <f>IF(ISNA(VLOOKUP(AA15,'XEQM Shortlist'!J:J,1,0)),"//","")</f>
        <v/>
      </c>
      <c r="AF15" s="88" t="str">
        <f>IF(LEN(AA15)=0,"",SUBSTITUTE(SUBSTITUTE(SUBSTITUTE(SUBSTITUTE(SUBSTITUTE(SUBSTITUTE(SUBSTITUTE(SUBSTITUTE(SUBSTITUTE(SUBSTITUTE(SUBSTITUTE(SUBSTITUTE(SUBSTITUTE(SUBSTITUTE(SUBSTITUTE(SUBSTITUTE(SUBSTITUTE( (SUBSTITUTE( SUBSTITUTE( SUBSTITUTE( SUBSTITUTE(Z15,"STD_SIGMA","SUM"),"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" t="b">
        <f>AA15=AF15</f>
        <v>1</v>
      </c>
    </row>
    <row r="16" spans="1:33">
      <c r="A16" s="48">
        <f>IF(B16=INT(B16),ROW(),"")</f>
        <v>16</v>
      </c>
      <c r="B16" s="47">
        <f>IF(AND(MID(C16,2,1)&lt;&gt;"/",MID(C16,1,1)="/"),INT(B15)+1,B15+0.01)</f>
        <v>13</v>
      </c>
      <c r="C16" s="51" t="s">
        <v>3565</v>
      </c>
      <c r="D16" s="51" t="s">
        <v>4445</v>
      </c>
      <c r="E16" s="56" t="s">
        <v>904</v>
      </c>
      <c r="F16" s="56" t="s">
        <v>904</v>
      </c>
      <c r="G16" s="293">
        <v>0</v>
      </c>
      <c r="H16" s="293">
        <v>0</v>
      </c>
      <c r="I16" s="244" t="s">
        <v>1</v>
      </c>
      <c r="J16" s="56" t="s">
        <v>1375</v>
      </c>
      <c r="K16" s="57" t="s">
        <v>3945</v>
      </c>
      <c r="L16" s="55" t="s">
        <v>4768</v>
      </c>
      <c r="M16" s="55" t="s">
        <v>4825</v>
      </c>
      <c r="N16" s="55" t="s">
        <v>5450</v>
      </c>
      <c r="O16" s="55"/>
      <c r="P16" s="182" t="s">
        <v>2160</v>
      </c>
      <c r="Q16" s="13"/>
      <c r="R16"/>
      <c r="S16" t="str">
        <f>IF(E16=F16,"","NOT EQUAL")</f>
        <v/>
      </c>
      <c r="T16" s="44" t="str">
        <f>IF(ISNA(VLOOKUP(P16,Sheet1!E:F,2,0)),"--","PRESENT")</f>
        <v>--</v>
      </c>
      <c r="U16"/>
      <c r="V16">
        <f>IF(AA16&lt;&gt;"",V15+1,V15)</f>
        <v>0</v>
      </c>
      <c r="W16" s="75" t="s">
        <v>2238</v>
      </c>
      <c r="X16" s="57" t="s">
        <v>2238</v>
      </c>
      <c r="Y16" s="57" t="s">
        <v>2238</v>
      </c>
      <c r="Z16" s="25" t="str">
        <f>IF( OR(X16="CNST", I16="CAT_REGS"),IF(E16=CHAR(34)&amp;CHAR(34),F16,E16),
IF(X16="YES",UPPER(IF(E16=CHAR(34)&amp;CHAR(34),F16,E16)),
IF(   AND(X16&lt;&gt;"NO",I16="CAT_FNCT",D16&lt;&gt;"multiply", D16&lt;&gt;"divide"),IF(J16="SLS_ENABLED",   UPPER(IF(E16=CHAR(34)&amp;CHAR(34),F16,E16)),""),"")))</f>
        <v/>
      </c>
      <c r="AA16" s="25" t="str">
        <f>IF(LEN(Y16)&gt;0,Y16,SUBSTITUTE(SUBSTITUTE(SUBSTITUTE(SUBSTITUTE(SUBSTITUTE(SUBSTITUTE(SUBSTITUTE(SUBSTITUTE(SUBSTITUTE(SUBSTITUTE(SUBSTITUTE( (SUBSTITUTE( SUBSTITUTE( SUBSTITUTE( SUBSTITUTE(Z16,"STD_SIGMA","SUM"),"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" s="1">
        <f>B16</f>
        <v>13</v>
      </c>
      <c r="AC16" t="str">
        <f>P16</f>
        <v>ITM_GAUSSF</v>
      </c>
      <c r="AD16" s="126" t="str">
        <f>IF(ISNA(VLOOKUP(AA16,'XEQM Shortlist'!J:J,1,0)),"//","")</f>
        <v/>
      </c>
      <c r="AF16" s="88" t="str">
        <f>IF(LEN(AA16)=0,"",SUBSTITUTE(SUBSTITUTE(SUBSTITUTE(SUBSTITUTE(SUBSTITUTE(SUBSTITUTE(SUBSTITUTE(SUBSTITUTE(SUBSTITUTE(SUBSTITUTE(SUBSTITUTE(SUBSTITUTE(SUBSTITUTE(SUBSTITUTE(SUBSTITUTE(SUBSTITUTE(SUBSTITUTE( (SUBSTITUTE( SUBSTITUTE( SUBSTITUTE( SUBSTITUTE(Z16,"STD_SIGMA","SUM"),"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" t="b">
        <f>AA16=AF16</f>
        <v>1</v>
      </c>
    </row>
    <row r="17" spans="1:33">
      <c r="A17" s="48">
        <f>IF(B17=INT(B17),ROW(),"")</f>
        <v>17</v>
      </c>
      <c r="B17" s="47">
        <f>IF(AND(MID(C17,2,1)&lt;&gt;"/",MID(C17,1,1)="/"),INT(B16)+1,B16+0.01)</f>
        <v>14</v>
      </c>
      <c r="C17" s="51" t="s">
        <v>3565</v>
      </c>
      <c r="D17" s="51" t="s">
        <v>4446</v>
      </c>
      <c r="E17" s="56" t="s">
        <v>905</v>
      </c>
      <c r="F17" s="56" t="s">
        <v>905</v>
      </c>
      <c r="G17" s="293">
        <v>0</v>
      </c>
      <c r="H17" s="293">
        <v>0</v>
      </c>
      <c r="I17" s="244" t="s">
        <v>1</v>
      </c>
      <c r="J17" s="56" t="s">
        <v>1375</v>
      </c>
      <c r="K17" s="57" t="s">
        <v>3945</v>
      </c>
      <c r="L17" s="55" t="s">
        <v>4768</v>
      </c>
      <c r="M17" s="55" t="s">
        <v>4825</v>
      </c>
      <c r="N17" s="55" t="s">
        <v>5450</v>
      </c>
      <c r="O17" s="55"/>
      <c r="P17" s="182" t="s">
        <v>2161</v>
      </c>
      <c r="Q17" s="13"/>
      <c r="R17"/>
      <c r="S17" t="str">
        <f>IF(E17=F17,"","NOT EQUAL")</f>
        <v/>
      </c>
      <c r="T17" s="44" t="str">
        <f>IF(ISNA(VLOOKUP(P17,Sheet1!E:F,2,0)),"--","PRESENT")</f>
        <v>--</v>
      </c>
      <c r="U17"/>
      <c r="V17">
        <f>IF(AA17&lt;&gt;"",V16+1,V16)</f>
        <v>0</v>
      </c>
      <c r="W17" s="75" t="s">
        <v>2238</v>
      </c>
      <c r="X17" s="57" t="s">
        <v>2238</v>
      </c>
      <c r="Y17" s="57" t="s">
        <v>2238</v>
      </c>
      <c r="Z17" s="25" t="str">
        <f>IF( OR(X17="CNST", I17="CAT_REGS"),IF(E17=CHAR(34)&amp;CHAR(34),F17,E17),
IF(X17="YES",UPPER(IF(E17=CHAR(34)&amp;CHAR(34),F17,E17)),
IF(   AND(X17&lt;&gt;"NO",I17="CAT_FNCT",D17&lt;&gt;"multiply", D17&lt;&gt;"divide"),IF(J17="SLS_ENABLED",   UPPER(IF(E17=CHAR(34)&amp;CHAR(34),F17,E17)),""),"")))</f>
        <v/>
      </c>
      <c r="AA17" s="25" t="str">
        <f>IF(LEN(Y17)&gt;0,Y17,SUBSTITUTE(SUBSTITUTE(SUBSTITUTE(SUBSTITUTE(SUBSTITUTE(SUBSTITUTE(SUBSTITUTE(SUBSTITUTE(SUBSTITUTE(SUBSTITUTE(SUBSTITUTE( (SUBSTITUTE( SUBSTITUTE( SUBSTITUTE( SUBSTITUTE(Z17,"STD_SIGMA","SUM"),"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" s="1">
        <f>B17</f>
        <v>14</v>
      </c>
      <c r="AC17" t="str">
        <f>P17</f>
        <v>ITM_CAUCHF</v>
      </c>
      <c r="AD17" s="126" t="str">
        <f>IF(ISNA(VLOOKUP(AA17,'XEQM Shortlist'!J:J,1,0)),"//","")</f>
        <v/>
      </c>
      <c r="AF17" s="88" t="str">
        <f>IF(LEN(AA17)=0,"",SUBSTITUTE(SUBSTITUTE(SUBSTITUTE(SUBSTITUTE(SUBSTITUTE(SUBSTITUTE(SUBSTITUTE(SUBSTITUTE(SUBSTITUTE(SUBSTITUTE(SUBSTITUTE(SUBSTITUTE(SUBSTITUTE(SUBSTITUTE(SUBSTITUTE(SUBSTITUTE(SUBSTITUTE( (SUBSTITUTE( SUBSTITUTE( SUBSTITUTE( SUBSTITUTE(Z17,"STD_SIGMA","SUM"),"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" t="b">
        <f>AA17=AF17</f>
        <v>1</v>
      </c>
    </row>
    <row r="18" spans="1:33">
      <c r="A18" s="48">
        <f>IF(B18=INT(B18),ROW(),"")</f>
        <v>18</v>
      </c>
      <c r="B18" s="47">
        <f>IF(AND(MID(C18,2,1)&lt;&gt;"/",MID(C18,1,1)="/"),INT(B17)+1,B17+0.01)</f>
        <v>15</v>
      </c>
      <c r="C18" s="51" t="s">
        <v>3565</v>
      </c>
      <c r="D18" s="51" t="s">
        <v>4447</v>
      </c>
      <c r="E18" s="56" t="s">
        <v>906</v>
      </c>
      <c r="F18" s="56" t="s">
        <v>906</v>
      </c>
      <c r="G18" s="293">
        <v>0</v>
      </c>
      <c r="H18" s="293">
        <v>0</v>
      </c>
      <c r="I18" s="244" t="s">
        <v>1</v>
      </c>
      <c r="J18" s="56" t="s">
        <v>1375</v>
      </c>
      <c r="K18" s="57" t="s">
        <v>3945</v>
      </c>
      <c r="L18" s="55" t="s">
        <v>4768</v>
      </c>
      <c r="M18" s="55" t="s">
        <v>4825</v>
      </c>
      <c r="N18" s="55" t="s">
        <v>5450</v>
      </c>
      <c r="O18" s="55"/>
      <c r="P18" s="182" t="s">
        <v>2162</v>
      </c>
      <c r="Q18" s="13"/>
      <c r="R18"/>
      <c r="S18" t="str">
        <f>IF(E18=F18,"","NOT EQUAL")</f>
        <v/>
      </c>
      <c r="T18" s="44" t="str">
        <f>IF(ISNA(VLOOKUP(P18,Sheet1!E:F,2,0)),"--","PRESENT")</f>
        <v>--</v>
      </c>
      <c r="U18"/>
      <c r="V18">
        <f>IF(AA18&lt;&gt;"",V17+1,V17)</f>
        <v>0</v>
      </c>
      <c r="W18" s="75" t="s">
        <v>2238</v>
      </c>
      <c r="X18" s="57" t="s">
        <v>2238</v>
      </c>
      <c r="Y18" s="57" t="s">
        <v>2238</v>
      </c>
      <c r="Z18" s="25" t="str">
        <f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/>
      </c>
      <c r="AA18" s="25" t="str">
        <f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" s="1">
        <f>B18</f>
        <v>15</v>
      </c>
      <c r="AC18" t="str">
        <f>P18</f>
        <v>ITM_PARABF</v>
      </c>
      <c r="AD18" s="126" t="str">
        <f>IF(ISNA(VLOOKUP(AA18,'XEQM Shortlist'!J:J,1,0)),"//","")</f>
        <v/>
      </c>
      <c r="AF18" s="88" t="str">
        <f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" t="b">
        <f>AA18=AF18</f>
        <v>1</v>
      </c>
    </row>
    <row r="19" spans="1:33">
      <c r="A19" s="48">
        <f>IF(B19=INT(B19),ROW(),"")</f>
        <v>19</v>
      </c>
      <c r="B19" s="47">
        <f>IF(AND(MID(C19,2,1)&lt;&gt;"/",MID(C19,1,1)="/"),INT(B18)+1,B18+0.01)</f>
        <v>16</v>
      </c>
      <c r="C19" s="51" t="s">
        <v>3565</v>
      </c>
      <c r="D19" s="51" t="s">
        <v>4448</v>
      </c>
      <c r="E19" s="56" t="s">
        <v>907</v>
      </c>
      <c r="F19" s="56" t="s">
        <v>907</v>
      </c>
      <c r="G19" s="293">
        <v>0</v>
      </c>
      <c r="H19" s="293">
        <v>0</v>
      </c>
      <c r="I19" s="244" t="s">
        <v>1</v>
      </c>
      <c r="J19" s="56" t="s">
        <v>1375</v>
      </c>
      <c r="K19" s="57" t="s">
        <v>3945</v>
      </c>
      <c r="L19" s="55" t="s">
        <v>4768</v>
      </c>
      <c r="M19" s="55" t="s">
        <v>4825</v>
      </c>
      <c r="N19" s="55" t="s">
        <v>5450</v>
      </c>
      <c r="O19" s="55"/>
      <c r="P19" s="182" t="s">
        <v>2163</v>
      </c>
      <c r="Q19" s="13"/>
      <c r="R19"/>
      <c r="S19" t="str">
        <f>IF(E19=F19,"","NOT EQUAL")</f>
        <v/>
      </c>
      <c r="T19" s="44" t="str">
        <f>IF(ISNA(VLOOKUP(P19,Sheet1!E:F,2,0)),"--","PRESENT")</f>
        <v>--</v>
      </c>
      <c r="U19"/>
      <c r="V19">
        <f>IF(AA19&lt;&gt;"",V18+1,V18)</f>
        <v>0</v>
      </c>
      <c r="W19" s="75" t="s">
        <v>2238</v>
      </c>
      <c r="X19" s="57" t="s">
        <v>2238</v>
      </c>
      <c r="Y19" s="57" t="s">
        <v>2238</v>
      </c>
      <c r="Z19" s="25" t="str">
        <f>IF( OR(X19="CNST", I19="CAT_REGS"),IF(E19=CHAR(34)&amp;CHAR(34),F19,E19),
IF(X19="YES",UPPER(IF(E19=CHAR(34)&amp;CHAR(34),F19,E19)),
IF(   AND(X19&lt;&gt;"NO",I19="CAT_FNCT",D19&lt;&gt;"multiply", D19&lt;&gt;"divide"),IF(J19="SLS_ENABLED",   UPPER(IF(E19=CHAR(34)&amp;CHAR(34),F19,E19)),""),"")))</f>
        <v/>
      </c>
      <c r="AA19" s="25" t="str">
        <f>IF(LEN(Y19)&gt;0,Y19,SUBSTITUTE(SUBSTITUTE(SUBSTITUTE(SUBSTITUTE(SUBSTITUTE(SUBSTITUTE(SUBSTITUTE(SUBSTITUTE(SUBSTITUTE(SUBSTITUTE(SUBSTITUTE( (SUBSTITUTE( SUBSTITUTE( SUBSTITUTE( SUBSTITUTE(Z19,"STD_SIGMA","SUM"),"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" s="1">
        <f>B19</f>
        <v>16</v>
      </c>
      <c r="AC19" t="str">
        <f>P19</f>
        <v>ITM_HYPF</v>
      </c>
      <c r="AD19" s="126" t="str">
        <f>IF(ISNA(VLOOKUP(AA19,'XEQM Shortlist'!J:J,1,0)),"//","")</f>
        <v/>
      </c>
      <c r="AF19" s="88" t="str">
        <f>IF(LEN(AA19)=0,"",SUBSTITUTE(SUBSTITUTE(SUBSTITUTE(SUBSTITUTE(SUBSTITUTE(SUBSTITUTE(SUBSTITUTE(SUBSTITUTE(SUBSTITUTE(SUBSTITUTE(SUBSTITUTE(SUBSTITUTE(SUBSTITUTE(SUBSTITUTE(SUBSTITUTE(SUBSTITUTE(SUBSTITUTE( (SUBSTITUTE( SUBSTITUTE( SUBSTITUTE( SUBSTITUTE(Z19,"STD_SIGMA","SUM"),"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" t="b">
        <f>AA19=AF19</f>
        <v>1</v>
      </c>
    </row>
    <row r="20" spans="1:33">
      <c r="A20" s="48">
        <f>IF(B20=INT(B20),ROW(),"")</f>
        <v>20</v>
      </c>
      <c r="B20" s="47">
        <f>IF(AND(MID(C20,2,1)&lt;&gt;"/",MID(C20,1,1)="/"),INT(B19)+1,B19+0.01)</f>
        <v>17</v>
      </c>
      <c r="C20" s="51" t="s">
        <v>3565</v>
      </c>
      <c r="D20" s="51" t="s">
        <v>4449</v>
      </c>
      <c r="E20" s="56" t="s">
        <v>1351</v>
      </c>
      <c r="F20" s="56" t="s">
        <v>1351</v>
      </c>
      <c r="G20" s="293">
        <v>0</v>
      </c>
      <c r="H20" s="293">
        <v>0</v>
      </c>
      <c r="I20" s="244" t="s">
        <v>1</v>
      </c>
      <c r="J20" s="56" t="s">
        <v>1375</v>
      </c>
      <c r="K20" s="57" t="s">
        <v>3945</v>
      </c>
      <c r="L20" s="55" t="s">
        <v>4768</v>
      </c>
      <c r="M20" s="55" t="s">
        <v>4825</v>
      </c>
      <c r="N20" s="55" t="s">
        <v>5450</v>
      </c>
      <c r="O20" s="55"/>
      <c r="P20" s="182" t="s">
        <v>2164</v>
      </c>
      <c r="Q20" s="13"/>
      <c r="R20"/>
      <c r="S20" t="str">
        <f>IF(E20=F20,"","NOT EQUAL")</f>
        <v/>
      </c>
      <c r="T20" s="44" t="str">
        <f>IF(ISNA(VLOOKUP(P20,Sheet1!E:F,2,0)),"--","PRESENT")</f>
        <v>--</v>
      </c>
      <c r="U20"/>
      <c r="V20">
        <f>IF(AA20&lt;&gt;"",V19+1,V19)</f>
        <v>0</v>
      </c>
      <c r="W20" s="75" t="s">
        <v>2238</v>
      </c>
      <c r="X20" s="57" t="s">
        <v>2238</v>
      </c>
      <c r="Y20" s="57" t="s">
        <v>2238</v>
      </c>
      <c r="Z20" s="25" t="str">
        <f>IF( OR(X20="CNST", I20="CAT_REGS"),IF(E20=CHAR(34)&amp;CHAR(34),F20,E20),
IF(X20="YES",UPPER(IF(E20=CHAR(34)&amp;CHAR(34),F20,E20)),
IF(   AND(X20&lt;&gt;"NO",I20="CAT_FNCT",D20&lt;&gt;"multiply", D20&lt;&gt;"divide"),IF(J20="SLS_ENABLED",   UPPER(IF(E20=CHAR(34)&amp;CHAR(34),F20,E20)),""),"")))</f>
        <v/>
      </c>
      <c r="AA20" s="25" t="str">
        <f>IF(LEN(Y20)&gt;0,Y20,SUBSTITUTE(SUBSTITUTE(SUBSTITUTE(SUBSTITUTE(SUBSTITUTE(SUBSTITUTE(SUBSTITUTE(SUBSTITUTE(SUBSTITUTE(SUBSTITUTE(SUBSTITUTE( (SUBSTITUTE( SUBSTITUTE( SUBSTITUTE( SUBSTITUTE(Z20,"STD_SIGMA","SUM"),"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" s="1">
        <f>B20</f>
        <v>17</v>
      </c>
      <c r="AC20" t="str">
        <f>P20</f>
        <v>ITM_ROOTF</v>
      </c>
      <c r="AD20" s="126" t="str">
        <f>IF(ISNA(VLOOKUP(AA20,'XEQM Shortlist'!J:J,1,0)),"//","")</f>
        <v/>
      </c>
      <c r="AF20" s="88" t="str">
        <f>IF(LEN(AA20)=0,"",SUBSTITUTE(SUBSTITUTE(SUBSTITUTE(SUBSTITUTE(SUBSTITUTE(SUBSTITUTE(SUBSTITUTE(SUBSTITUTE(SUBSTITUTE(SUBSTITUTE(SUBSTITUTE(SUBSTITUTE(SUBSTITUTE(SUBSTITUTE(SUBSTITUTE(SUBSTITUTE(SUBSTITUTE( (SUBSTITUTE( SUBSTITUTE( SUBSTITUTE( SUBSTITUTE(Z20,"STD_SIGMA","SUM"),"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" t="b">
        <f>AA20=AF20</f>
        <v>1</v>
      </c>
    </row>
    <row r="21" spans="1:33">
      <c r="A21" s="48">
        <f>IF(B21=INT(B21),ROW(),"")</f>
        <v>21</v>
      </c>
      <c r="B21" s="47">
        <f>IF(AND(MID(C21,2,1)&lt;&gt;"/",MID(C21,1,1)="/"),INT(B20)+1,B20+0.01)</f>
        <v>18</v>
      </c>
      <c r="C21" s="51" t="s">
        <v>3586</v>
      </c>
      <c r="D21" s="51" t="s">
        <v>4414</v>
      </c>
      <c r="E21" s="121" t="s">
        <v>1069</v>
      </c>
      <c r="F21" s="121" t="s">
        <v>1069</v>
      </c>
      <c r="G21" s="302">
        <v>0</v>
      </c>
      <c r="H21" s="302">
        <v>0</v>
      </c>
      <c r="I21" s="244" t="s">
        <v>1</v>
      </c>
      <c r="J21" s="56" t="s">
        <v>1375</v>
      </c>
      <c r="K21" s="57" t="s">
        <v>3945</v>
      </c>
      <c r="L21" s="55" t="s">
        <v>4768</v>
      </c>
      <c r="M21" s="55" t="s">
        <v>4825</v>
      </c>
      <c r="N21" s="55" t="s">
        <v>5450</v>
      </c>
      <c r="O21" s="55"/>
      <c r="P21" s="182" t="s">
        <v>1493</v>
      </c>
      <c r="Q21" s="13"/>
      <c r="R21"/>
      <c r="S21" t="str">
        <f>IF(E21=F21,"","NOT EQUAL")</f>
        <v/>
      </c>
      <c r="T21" s="44" t="str">
        <f>IF(ISNA(VLOOKUP(P21,Sheet1!E:F,2,0)),"--","PRESENT")</f>
        <v>--</v>
      </c>
      <c r="U21"/>
      <c r="V21">
        <f>IF(AA21&lt;&gt;"",V20+1,V20)</f>
        <v>0</v>
      </c>
      <c r="W21" s="75" t="s">
        <v>2659</v>
      </c>
      <c r="X21" s="57" t="s">
        <v>2238</v>
      </c>
      <c r="Y21" s="57" t="s">
        <v>2238</v>
      </c>
      <c r="Z21" s="25" t="str">
        <f>IF( OR(X21="CNST", I21="CAT_REGS"),IF(E21=CHAR(34)&amp;CHAR(34),F21,E21),
IF(X21="YES",UPPER(IF(E21=CHAR(34)&amp;CHAR(34),F21,E21)),
IF(   AND(X21&lt;&gt;"NO",I21="CAT_FNCT",D21&lt;&gt;"multiply", D21&lt;&gt;"divide"),IF(J21="SLS_ENABLED",   UPPER(IF(E21=CHAR(34)&amp;CHAR(34),F21,E21)),""),"")))</f>
        <v/>
      </c>
      <c r="AA21" s="25" t="str">
        <f>IF(LEN(Y21)&gt;0,Y21,SUBSTITUTE(SUBSTITUTE(SUBSTITUTE(SUBSTITUTE(SUBSTITUTE(SUBSTITUTE(SUBSTITUTE(SUBSTITUTE(SUBSTITUTE(SUBSTITUTE(SUBSTITUTE( (SUBSTITUTE( SUBSTITUTE( SUBSTITUTE( SUBSTITUTE(Z21,"STD_SIGMA","SUM"),"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" s="1">
        <f>B21</f>
        <v>18</v>
      </c>
      <c r="AC21" t="str">
        <f>P21</f>
        <v>ITM_DEGto</v>
      </c>
      <c r="AD21" s="126" t="str">
        <f>IF(ISNA(VLOOKUP(AA21,'XEQM Shortlist'!J:J,1,0)),"//","")</f>
        <v/>
      </c>
      <c r="AF21" s="88" t="str">
        <f>IF(LEN(AA21)=0,"",SUBSTITUTE(SUBSTITUTE(SUBSTITUTE(SUBSTITUTE(SUBSTITUTE(SUBSTITUTE(SUBSTITUTE(SUBSTITUTE(SUBSTITUTE(SUBSTITUTE(SUBSTITUTE(SUBSTITUTE(SUBSTITUTE(SUBSTITUTE(SUBSTITUTE(SUBSTITUTE(SUBSTITUTE( (SUBSTITUTE( SUBSTITUTE( SUBSTITUTE( SUBSTITUTE(Z21,"STD_SIGMA","SUM"),"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" t="b">
        <f>AA21=AF21</f>
        <v>1</v>
      </c>
    </row>
    <row r="22" spans="1:33">
      <c r="A22" s="48">
        <f>IF(B22=INT(B22),ROW(),"")</f>
        <v>22</v>
      </c>
      <c r="B22" s="47">
        <f>IF(AND(MID(C22,2,1)&lt;&gt;"/",MID(C22,1,1)="/"),INT(B21)+1,B21+0.01)</f>
        <v>19</v>
      </c>
      <c r="C22" s="51" t="s">
        <v>3586</v>
      </c>
      <c r="D22" s="51" t="s">
        <v>4416</v>
      </c>
      <c r="E22" s="56" t="s">
        <v>129</v>
      </c>
      <c r="F22" s="56" t="s">
        <v>129</v>
      </c>
      <c r="G22" s="295">
        <v>0</v>
      </c>
      <c r="H22" s="295">
        <v>0</v>
      </c>
      <c r="I22" s="244" t="s">
        <v>1</v>
      </c>
      <c r="J22" s="56" t="s">
        <v>1375</v>
      </c>
      <c r="K22" s="57" t="s">
        <v>3945</v>
      </c>
      <c r="L22" s="55" t="s">
        <v>4768</v>
      </c>
      <c r="M22" s="55" t="s">
        <v>4825</v>
      </c>
      <c r="N22" s="55" t="s">
        <v>5450</v>
      </c>
      <c r="O22" s="55"/>
      <c r="P22" s="182" t="s">
        <v>1589</v>
      </c>
      <c r="Q22" s="13"/>
      <c r="R22"/>
      <c r="S22" t="str">
        <f>IF(E22=F22,"","NOT EQUAL")</f>
        <v/>
      </c>
      <c r="T22" s="44" t="str">
        <f>IF(ISNA(VLOOKUP(P22,Sheet1!E:F,2,0)),"--","PRESENT")</f>
        <v>--</v>
      </c>
      <c r="U22"/>
      <c r="V22">
        <f>IF(AA22&lt;&gt;"",V21+1,V21)</f>
        <v>0</v>
      </c>
      <c r="W22" s="75" t="s">
        <v>2659</v>
      </c>
      <c r="X22" s="57" t="s">
        <v>2238</v>
      </c>
      <c r="Y22" s="57" t="s">
        <v>2238</v>
      </c>
      <c r="Z22" s="25" t="str">
        <f>IF( OR(X22="CNST", I22="CAT_REGS"),IF(E22=CHAR(34)&amp;CHAR(34),F22,E22),
IF(X22="YES",UPPER(IF(E22=CHAR(34)&amp;CHAR(34),F22,E22)),
IF(   AND(X22&lt;&gt;"NO",I22="CAT_FNCT",D22&lt;&gt;"multiply", D22&lt;&gt;"divide"),IF(J22="SLS_ENABLED",   UPPER(IF(E22=CHAR(34)&amp;CHAR(34),F22,E22)),""),"")))</f>
        <v/>
      </c>
      <c r="AA22" s="25" t="str">
        <f>IF(LEN(Y22)&gt;0,Y22,SUBSTITUTE(SUBSTITUTE(SUBSTITUTE(SUBSTITUTE(SUBSTITUTE(SUBSTITUTE(SUBSTITUTE(SUBSTITUTE(SUBSTITUTE(SUBSTITUTE(SUBSTITUTE( (SUBSTITUTE( SUBSTITUTE( SUBSTITUTE( SUBSTITUTE(Z22,"STD_SIGMA","SUM"),"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" s="1">
        <f>B22</f>
        <v>19</v>
      </c>
      <c r="AC22" t="str">
        <f>P22</f>
        <v>ITM_GRADto</v>
      </c>
      <c r="AD22" s="126" t="str">
        <f>IF(ISNA(VLOOKUP(AA22,'XEQM Shortlist'!J:J,1,0)),"//","")</f>
        <v/>
      </c>
      <c r="AF22" s="88" t="str">
        <f>IF(LEN(AA22)=0,"",SUBSTITUTE(SUBSTITUTE(SUBSTITUTE(SUBSTITUTE(SUBSTITUTE(SUBSTITUTE(SUBSTITUTE(SUBSTITUTE(SUBSTITUTE(SUBSTITUTE(SUBSTITUTE(SUBSTITUTE(SUBSTITUTE(SUBSTITUTE(SUBSTITUTE(SUBSTITUTE(SUBSTITUTE( (SUBSTITUTE( SUBSTITUTE( SUBSTITUTE( SUBSTITUTE(Z22,"STD_SIGMA","SUM"),"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" t="b">
        <f>AA22=AF22</f>
        <v>1</v>
      </c>
    </row>
    <row r="23" spans="1:33">
      <c r="A23" s="48">
        <f>IF(B23=INT(B23),ROW(),"")</f>
        <v>23</v>
      </c>
      <c r="B23" s="47">
        <f>IF(AND(MID(C23,2,1)&lt;&gt;"/",MID(C23,1,1)="/"),INT(B22)+1,B22+0.01)</f>
        <v>20</v>
      </c>
      <c r="C23" s="51" t="s">
        <v>3586</v>
      </c>
      <c r="D23" s="51" t="s">
        <v>4415</v>
      </c>
      <c r="E23" s="56" t="s">
        <v>1205</v>
      </c>
      <c r="F23" s="56" t="s">
        <v>1205</v>
      </c>
      <c r="G23" s="295">
        <v>0</v>
      </c>
      <c r="H23" s="295">
        <v>0</v>
      </c>
      <c r="I23" s="244" t="s">
        <v>1</v>
      </c>
      <c r="J23" s="56" t="s">
        <v>1375</v>
      </c>
      <c r="K23" s="57" t="s">
        <v>3945</v>
      </c>
      <c r="L23" s="55" t="s">
        <v>4768</v>
      </c>
      <c r="M23" s="55" t="s">
        <v>4825</v>
      </c>
      <c r="N23" s="55" t="s">
        <v>5450</v>
      </c>
      <c r="O23" s="55"/>
      <c r="P23" s="182" t="s">
        <v>1794</v>
      </c>
      <c r="Q23" s="13"/>
      <c r="R23"/>
      <c r="S23" t="str">
        <f>IF(E23=F23,"","NOT EQUAL")</f>
        <v/>
      </c>
      <c r="T23" s="44" t="str">
        <f>IF(ISNA(VLOOKUP(P23,Sheet1!E:F,2,0)),"--","PRESENT")</f>
        <v>--</v>
      </c>
      <c r="U23"/>
      <c r="V23">
        <f>IF(AA23&lt;&gt;"",V22+1,V22)</f>
        <v>0</v>
      </c>
      <c r="W23" s="75" t="s">
        <v>2659</v>
      </c>
      <c r="X23" s="57" t="s">
        <v>2238</v>
      </c>
      <c r="Y23" s="57" t="s">
        <v>2238</v>
      </c>
      <c r="Z23" s="25" t="str">
        <f>IF( OR(X23="CNST", I23="CAT_REGS"),IF(E23=CHAR(34)&amp;CHAR(34),F23,E23),
IF(X23="YES",UPPER(IF(E23=CHAR(34)&amp;CHAR(34),F23,E23)),
IF(   AND(X23&lt;&gt;"NO",I23="CAT_FNCT",D23&lt;&gt;"multiply", D23&lt;&gt;"divide"),IF(J23="SLS_ENABLED",   UPPER(IF(E23=CHAR(34)&amp;CHAR(34),F23,E23)),""),"")))</f>
        <v/>
      </c>
      <c r="AA23" s="25" t="str">
        <f>IF(LEN(Y23)&gt;0,Y23,SUBSTITUTE(SUBSTITUTE(SUBSTITUTE(SUBSTITUTE(SUBSTITUTE(SUBSTITUTE(SUBSTITUTE(SUBSTITUTE(SUBSTITUTE(SUBSTITUTE(SUBSTITUTE( (SUBSTITUTE( SUBSTITUTE( SUBSTITUTE( SUBSTITUTE(Z23,"STD_SIGMA","SUM"),"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3" s="1">
        <f>B23</f>
        <v>20</v>
      </c>
      <c r="AC23" t="str">
        <f>P23</f>
        <v>ITM_RADto</v>
      </c>
      <c r="AD23" s="126" t="str">
        <f>IF(ISNA(VLOOKUP(AA23,'XEQM Shortlist'!J:J,1,0)),"//","")</f>
        <v/>
      </c>
      <c r="AF23" s="88" t="str">
        <f>IF(LEN(AA23)=0,"",SUBSTITUTE(SUBSTITUTE(SUBSTITUTE(SUBSTITUTE(SUBSTITUTE(SUBSTITUTE(SUBSTITUTE(SUBSTITUTE(SUBSTITUTE(SUBSTITUTE(SUBSTITUTE(SUBSTITUTE(SUBSTITUTE(SUBSTITUTE(SUBSTITUTE(SUBSTITUTE(SUBSTITUTE( (SUBSTITUTE( SUBSTITUTE( SUBSTITUTE( SUBSTITUTE(Z23,"STD_SIGMA","SUM"),"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3" t="b">
        <f>AA23=AF23</f>
        <v>1</v>
      </c>
    </row>
    <row r="24" spans="1:33">
      <c r="A24" s="48">
        <f>IF(B24=INT(B24),ROW(),"")</f>
        <v>24</v>
      </c>
      <c r="B24" s="47">
        <f>IF(AND(MID(C24,2,1)&lt;&gt;"/",MID(C24,1,1)="/"),INT(B23)+1,B23+0.01)</f>
        <v>21</v>
      </c>
      <c r="C24" s="53" t="s">
        <v>4582</v>
      </c>
      <c r="D24" s="51" t="s">
        <v>7</v>
      </c>
      <c r="E24" s="56" t="s">
        <v>4584</v>
      </c>
      <c r="F24" s="56" t="s">
        <v>4584</v>
      </c>
      <c r="G24" s="295">
        <v>0</v>
      </c>
      <c r="H24" s="295">
        <v>0</v>
      </c>
      <c r="I24" s="244" t="s">
        <v>1</v>
      </c>
      <c r="J24" s="56" t="s">
        <v>1375</v>
      </c>
      <c r="K24" s="57" t="s">
        <v>3945</v>
      </c>
      <c r="L24" s="55" t="s">
        <v>4768</v>
      </c>
      <c r="M24" s="55" t="s">
        <v>4825</v>
      </c>
      <c r="N24" s="55" t="s">
        <v>5450</v>
      </c>
      <c r="O24" s="55"/>
      <c r="P24" s="182" t="s">
        <v>4586</v>
      </c>
      <c r="Q24" s="13"/>
      <c r="R24"/>
      <c r="S24" t="str">
        <f>IF(E24=F24,"","NOT EQUAL")</f>
        <v/>
      </c>
      <c r="T24" s="44" t="str">
        <f>IF(ISNA(VLOOKUP(P24,Sheet1!E:F,2,0)),"--","PRESENT")</f>
        <v>--</v>
      </c>
      <c r="U24"/>
      <c r="V24">
        <f>IF(AA24&lt;&gt;"",V23+1,V23)</f>
        <v>0</v>
      </c>
      <c r="W24" s="75" t="s">
        <v>2238</v>
      </c>
      <c r="X24" s="57" t="s">
        <v>2238</v>
      </c>
      <c r="Y24" s="57" t="s">
        <v>2238</v>
      </c>
      <c r="Z24" s="25" t="str">
        <f>IF( OR(X24="CNST", I24="CAT_REGS"),IF(E24=CHAR(34)&amp;CHAR(34),F24,E24),
IF(X24="YES",UPPER(IF(E24=CHAR(34)&amp;CHAR(34),F24,E24)),
IF(   AND(X24&lt;&gt;"NO",I24="CAT_FNCT",D24&lt;&gt;"multiply", D24&lt;&gt;"divide"),IF(J24="SLS_ENABLED",   UPPER(IF(E24=CHAR(34)&amp;CHAR(34),F24,E24)),""),"")))</f>
        <v/>
      </c>
      <c r="AA24" s="25" t="str">
        <f>IF(LEN(Y24)&gt;0,Y24,SUBSTITUTE(SUBSTITUTE(SUBSTITUTE(SUBSTITUTE(SUBSTITUTE(SUBSTITUTE(SUBSTITUTE(SUBSTITUTE(SUBSTITUTE(SUBSTITUTE(SUBSTITUTE( (SUBSTITUTE( SUBSTITUTE( SUBSTITUTE( SUBSTITUTE(Z24,"STD_SIGMA","SUM"),"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" s="1">
        <f>B24</f>
        <v>21</v>
      </c>
      <c r="AC24" t="str">
        <f>P24</f>
        <v>ITM_MPItoR</v>
      </c>
      <c r="AD24" s="126" t="str">
        <f>IF(ISNA(VLOOKUP(AA24,'XEQM Shortlist'!J:J,1,0)),"//","")</f>
        <v/>
      </c>
      <c r="AF24" s="88" t="str">
        <f>IF(LEN(AA24)=0,"",SUBSTITUTE(SUBSTITUTE(SUBSTITUTE(SUBSTITUTE(SUBSTITUTE(SUBSTITUTE(SUBSTITUTE(SUBSTITUTE(SUBSTITUTE(SUBSTITUTE(SUBSTITUTE(SUBSTITUTE(SUBSTITUTE(SUBSTITUTE(SUBSTITUTE(SUBSTITUTE(SUBSTITUTE( (SUBSTITUTE( SUBSTITUTE( SUBSTITUTE( SUBSTITUTE(Z24,"STD_SIGMA","SUM"),"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" t="b">
        <f>AA24=AF24</f>
        <v>1</v>
      </c>
    </row>
    <row r="25" spans="1:33">
      <c r="A25" s="48">
        <f>IF(B25=INT(B25),ROW(),"")</f>
        <v>25</v>
      </c>
      <c r="B25" s="47">
        <f>IF(AND(MID(C25,2,1)&lt;&gt;"/",MID(C25,1,1)="/"),INT(B24)+1,B24+0.01)</f>
        <v>22</v>
      </c>
      <c r="C25" s="53" t="s">
        <v>4583</v>
      </c>
      <c r="D25" s="51" t="s">
        <v>7</v>
      </c>
      <c r="E25" s="56" t="s">
        <v>4585</v>
      </c>
      <c r="F25" s="56" t="s">
        <v>4585</v>
      </c>
      <c r="G25" s="295">
        <v>0</v>
      </c>
      <c r="H25" s="295">
        <v>0</v>
      </c>
      <c r="I25" s="244" t="s">
        <v>1</v>
      </c>
      <c r="J25" s="56" t="s">
        <v>1375</v>
      </c>
      <c r="K25" s="57" t="s">
        <v>3945</v>
      </c>
      <c r="L25" s="55" t="s">
        <v>4768</v>
      </c>
      <c r="M25" s="55" t="s">
        <v>4825</v>
      </c>
      <c r="N25" s="55" t="s">
        <v>5450</v>
      </c>
      <c r="O25" s="55"/>
      <c r="P25" s="182" t="s">
        <v>4587</v>
      </c>
      <c r="Q25" s="13"/>
      <c r="R25"/>
      <c r="S25" t="str">
        <f>IF(E25=F25,"","NOT EQUAL")</f>
        <v/>
      </c>
      <c r="T25" s="44" t="str">
        <f>IF(ISNA(VLOOKUP(P25,Sheet1!E:F,2,0)),"--","PRESENT")</f>
        <v>--</v>
      </c>
      <c r="U25"/>
      <c r="V25">
        <f>IF(AA25&lt;&gt;"",V24+1,V24)</f>
        <v>0</v>
      </c>
      <c r="W25" s="75" t="s">
        <v>2238</v>
      </c>
      <c r="X25" s="57" t="s">
        <v>2238</v>
      </c>
      <c r="Y25" s="57" t="s">
        <v>2238</v>
      </c>
      <c r="Z25" s="25" t="str">
        <f>IF( OR(X25="CNST", I25="CAT_REGS"),IF(E25=CHAR(34)&amp;CHAR(34),F25,E25),
IF(X25="YES",UPPER(IF(E25=CHAR(34)&amp;CHAR(34),F25,E25)),
IF(   AND(X25&lt;&gt;"NO",I25="CAT_FNCT",D25&lt;&gt;"multiply", D25&lt;&gt;"divide"),IF(J25="SLS_ENABLED",   UPPER(IF(E25=CHAR(34)&amp;CHAR(34),F25,E25)),""),"")))</f>
        <v/>
      </c>
      <c r="AA25" s="25" t="str">
        <f>IF(LEN(Y25)&gt;0,Y25,SUBSTITUTE(SUBSTITUTE(SUBSTITUTE(SUBSTITUTE(SUBSTITUTE(SUBSTITUTE(SUBSTITUTE(SUBSTITUTE(SUBSTITUTE(SUBSTITUTE(SUBSTITUTE( (SUBSTITUTE( SUBSTITUTE( SUBSTITUTE( SUBSTITUTE(Z25,"STD_SIGMA","SUM"),"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" s="1">
        <f>B25</f>
        <v>22</v>
      </c>
      <c r="AC25" t="str">
        <f>P25</f>
        <v>ITM_RtoMPI</v>
      </c>
      <c r="AD25" s="126" t="str">
        <f>IF(ISNA(VLOOKUP(AA25,'XEQM Shortlist'!J:J,1,0)),"//","")</f>
        <v/>
      </c>
      <c r="AF25" s="88" t="str">
        <f>IF(LEN(AA25)=0,"",SUBSTITUTE(SUBSTITUTE(SUBSTITUTE(SUBSTITUTE(SUBSTITUTE(SUBSTITUTE(SUBSTITUTE(SUBSTITUTE(SUBSTITUTE(SUBSTITUTE(SUBSTITUTE(SUBSTITUTE(SUBSTITUTE(SUBSTITUTE(SUBSTITUTE(SUBSTITUTE(SUBSTITUTE( (SUBSTITUTE( SUBSTITUTE( SUBSTITUTE( SUBSTITUTE(Z25,"STD_SIGMA","SUM"),"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" t="b">
        <f>AA25=AF25</f>
        <v>1</v>
      </c>
    </row>
    <row r="26" spans="1:33">
      <c r="A26" s="48">
        <f>IF(B26=INT(B26),ROW(),"")</f>
        <v>26</v>
      </c>
      <c r="B26" s="47">
        <f>IF(AND(MID(C26,2,1)&lt;&gt;"/",MID(C26,1,1)="/"),INT(B25)+1,B25+0.01)</f>
        <v>23</v>
      </c>
      <c r="C26" s="51" t="s">
        <v>3690</v>
      </c>
      <c r="D26" s="59" t="s">
        <v>7</v>
      </c>
      <c r="E26" s="56" t="s">
        <v>442</v>
      </c>
      <c r="F26" s="56" t="s">
        <v>442</v>
      </c>
      <c r="G26" s="295">
        <v>0</v>
      </c>
      <c r="H26" s="295">
        <v>0</v>
      </c>
      <c r="I26" s="244" t="s">
        <v>1</v>
      </c>
      <c r="J26" s="56" t="s">
        <v>1375</v>
      </c>
      <c r="K26" s="57" t="s">
        <v>3945</v>
      </c>
      <c r="L26" s="55" t="s">
        <v>4768</v>
      </c>
      <c r="M26" s="55" t="s">
        <v>4825</v>
      </c>
      <c r="N26" s="55" t="s">
        <v>5450</v>
      </c>
      <c r="O26" s="51"/>
      <c r="P26" s="182" t="s">
        <v>2064</v>
      </c>
      <c r="Q26" s="13"/>
      <c r="R26"/>
      <c r="S26" t="str">
        <f>IF(E26=F26,"","NOT EQUAL")</f>
        <v/>
      </c>
      <c r="T26" s="44" t="str">
        <f>IF(ISNA(VLOOKUP(P26,Sheet1!E:F,2,0)),"--","PRESENT")</f>
        <v>--</v>
      </c>
      <c r="U26"/>
      <c r="V26">
        <f>IF(AA26&lt;&gt;"",V25+1,V25)</f>
        <v>0</v>
      </c>
      <c r="W26" s="75" t="s">
        <v>2659</v>
      </c>
      <c r="X26" s="57" t="s">
        <v>2238</v>
      </c>
      <c r="Y26" s="57" t="s">
        <v>2238</v>
      </c>
      <c r="Z26" s="25" t="str">
        <f>IF( OR(X26="CNST", I26="CAT_REGS"),IF(E26=CHAR(34)&amp;CHAR(34),F26,E26),
IF(X26="YES",UPPER(IF(E26=CHAR(34)&amp;CHAR(34),F26,E26)),
IF(   AND(X26&lt;&gt;"NO",I26="CAT_FNCT",D26&lt;&gt;"multiply", D26&lt;&gt;"divide"),IF(J26="SLS_ENABLED",   UPPER(IF(E26=CHAR(34)&amp;CHAR(34),F26,E26)),""),"")))</f>
        <v/>
      </c>
      <c r="AA26" s="25" t="str">
        <f>IF(LEN(Y26)&gt;0,Y26,SUBSTITUTE(SUBSTITUTE(SUBSTITUTE(SUBSTITUTE(SUBSTITUTE(SUBSTITUTE(SUBSTITUTE(SUBSTITUTE(SUBSTITUTE(SUBSTITUTE(SUBSTITUTE( (SUBSTITUTE( SUBSTITUTE( SUBSTITUTE( SUBSTITUTE(Z26,"STD_SIGMA","SUM"),"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" s="1">
        <f>B26</f>
        <v>23</v>
      </c>
      <c r="AC26" t="str">
        <f>P26</f>
        <v>ITM_DtoDMS</v>
      </c>
      <c r="AD26" s="126" t="str">
        <f>IF(ISNA(VLOOKUP(AA26,'XEQM Shortlist'!J:J,1,0)),"//","")</f>
        <v/>
      </c>
      <c r="AF26" s="88" t="str">
        <f>IF(LEN(AA26)=0,"",SUBSTITUTE(SUBSTITUTE(SUBSTITUTE(SUBSTITUTE(SUBSTITUTE(SUBSTITUTE(SUBSTITUTE(SUBSTITUTE(SUBSTITUTE(SUBSTITUTE(SUBSTITUTE(SUBSTITUTE(SUBSTITUTE(SUBSTITUTE(SUBSTITUTE(SUBSTITUTE(SUBSTITUTE( (SUBSTITUTE( SUBSTITUTE( SUBSTITUTE( SUBSTITUTE(Z26,"STD_SIGMA","SUM"),"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" t="b">
        <f>AA26=AF26</f>
        <v>1</v>
      </c>
    </row>
    <row r="27" spans="1:33">
      <c r="A27" s="48">
        <f>IF(B27=INT(B27),ROW(),"")</f>
        <v>27</v>
      </c>
      <c r="B27" s="47">
        <f>IF(AND(MID(C27,2,1)&lt;&gt;"/",MID(C27,1,1)="/"),INT(B26)+1,B26+0.01)</f>
        <v>24</v>
      </c>
      <c r="C27" s="51" t="s">
        <v>3586</v>
      </c>
      <c r="D27" s="59" t="s">
        <v>4417</v>
      </c>
      <c r="E27" s="56" t="s">
        <v>454</v>
      </c>
      <c r="F27" s="56" t="s">
        <v>454</v>
      </c>
      <c r="G27" s="295">
        <v>0</v>
      </c>
      <c r="H27" s="295">
        <v>0</v>
      </c>
      <c r="I27" s="244" t="s">
        <v>1</v>
      </c>
      <c r="J27" s="56" t="s">
        <v>1375</v>
      </c>
      <c r="K27" s="57" t="s">
        <v>3945</v>
      </c>
      <c r="L27" s="55" t="s">
        <v>4768</v>
      </c>
      <c r="M27" s="55" t="s">
        <v>4825</v>
      </c>
      <c r="N27" s="55" t="s">
        <v>5450</v>
      </c>
      <c r="O27" s="55"/>
      <c r="P27" s="182" t="s">
        <v>2082</v>
      </c>
      <c r="Q27" s="13"/>
      <c r="R27"/>
      <c r="S27" t="str">
        <f>IF(E27=F27,"","NOT EQUAL")</f>
        <v/>
      </c>
      <c r="T27" s="44" t="str">
        <f>IF(ISNA(VLOOKUP(P27,Sheet1!E:F,2,0)),"--","PRESENT")</f>
        <v>--</v>
      </c>
      <c r="U27"/>
      <c r="V27">
        <f>IF(AA27&lt;&gt;"",V26+1,V26)</f>
        <v>0</v>
      </c>
      <c r="W27" s="75" t="s">
        <v>2660</v>
      </c>
      <c r="X27" s="57" t="s">
        <v>2238</v>
      </c>
      <c r="Y27" s="57" t="s">
        <v>2238</v>
      </c>
      <c r="Z27" s="25" t="str">
        <f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/>
      </c>
      <c r="AA27" s="25" t="str">
        <f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" s="1">
        <f>B27</f>
        <v>24</v>
      </c>
      <c r="AC27" t="str">
        <f>P27</f>
        <v>ITM_MULPIto</v>
      </c>
      <c r="AD27" s="126" t="str">
        <f>IF(ISNA(VLOOKUP(AA27,'XEQM Shortlist'!J:J,1,0)),"//","")</f>
        <v/>
      </c>
      <c r="AF27" s="88" t="str">
        <f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" t="b">
        <f>AA27=AF27</f>
        <v>1</v>
      </c>
    </row>
    <row r="28" spans="1:33">
      <c r="A28" s="48">
        <f>IF(B28=INT(B28),ROW(),"")</f>
        <v>28</v>
      </c>
      <c r="B28" s="47">
        <f>IF(AND(MID(C28,2,1)&lt;&gt;"/",MID(C28,1,1)="/"),INT(B27)+1,B27+0.01)</f>
        <v>25</v>
      </c>
      <c r="C28" s="51" t="s">
        <v>3710</v>
      </c>
      <c r="D28" s="51" t="s">
        <v>7</v>
      </c>
      <c r="E28" s="56" t="s">
        <v>899</v>
      </c>
      <c r="F28" s="56" t="s">
        <v>899</v>
      </c>
      <c r="G28" s="293">
        <v>0</v>
      </c>
      <c r="H28" s="293">
        <v>0</v>
      </c>
      <c r="I28" s="244" t="s">
        <v>1</v>
      </c>
      <c r="J28" s="56" t="s">
        <v>1375</v>
      </c>
      <c r="K28" s="57" t="s">
        <v>3945</v>
      </c>
      <c r="L28" s="55" t="s">
        <v>4768</v>
      </c>
      <c r="M28" s="55" t="s">
        <v>4825</v>
      </c>
      <c r="N28" s="55" t="s">
        <v>5450</v>
      </c>
      <c r="O28" s="55"/>
      <c r="P28" s="182" t="s">
        <v>2143</v>
      </c>
      <c r="Q28" s="13"/>
      <c r="R28"/>
      <c r="S28" t="str">
        <f>IF(E28=F28,"","NOT EQUAL")</f>
        <v/>
      </c>
      <c r="T28" s="44" t="str">
        <f>IF(ISNA(VLOOKUP(P28,Sheet1!E:F,2,0)),"--","PRESENT")</f>
        <v>--</v>
      </c>
      <c r="U28"/>
      <c r="V28">
        <f>IF(AA28&lt;&gt;"",V27+1,V27)</f>
        <v>0</v>
      </c>
      <c r="W28" s="75" t="s">
        <v>2659</v>
      </c>
      <c r="X28" s="57" t="s">
        <v>2238</v>
      </c>
      <c r="Y28" s="57" t="s">
        <v>2238</v>
      </c>
      <c r="Z28" s="25" t="str">
        <f>IF( OR(X28="CNST", I28="CAT_REGS"),IF(E28=CHAR(34)&amp;CHAR(34),F28,E28),
IF(X28="YES",UPPER(IF(E28=CHAR(34)&amp;CHAR(34),F28,E28)),
IF(   AND(X28&lt;&gt;"NO",I28="CAT_FNCT",D28&lt;&gt;"multiply", D28&lt;&gt;"divide"),IF(J28="SLS_ENABLED",   UPPER(IF(E28=CHAR(34)&amp;CHAR(34),F28,E28)),""),"")))</f>
        <v/>
      </c>
      <c r="AA28" s="25" t="str">
        <f>IF(LEN(Y28)&gt;0,Y28,SUBSTITUTE(SUBSTITUTE(SUBSTITUTE(SUBSTITUTE(SUBSTITUTE(SUBSTITUTE(SUBSTITUTE(SUBSTITUTE(SUBSTITUTE(SUBSTITUTE(SUBSTITUTE( (SUBSTITUTE( SUBSTITUTE( SUBSTITUTE( SUBSTITUTE(Z28,"STD_SIGMA","SUM"),"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" s="1">
        <f>B28</f>
        <v>25</v>
      </c>
      <c r="AC28" t="str">
        <f>P28</f>
        <v>ITM_DMStoD</v>
      </c>
      <c r="AD28" s="126" t="str">
        <f>IF(ISNA(VLOOKUP(AA28,'XEQM Shortlist'!J:J,1,0)),"//","")</f>
        <v/>
      </c>
      <c r="AF28" s="88" t="str">
        <f>IF(LEN(AA28)=0,"",SUBSTITUTE(SUBSTITUTE(SUBSTITUTE(SUBSTITUTE(SUBSTITUTE(SUBSTITUTE(SUBSTITUTE(SUBSTITUTE(SUBSTITUTE(SUBSTITUTE(SUBSTITUTE(SUBSTITUTE(SUBSTITUTE(SUBSTITUTE(SUBSTITUTE(SUBSTITUTE(SUBSTITUTE( (SUBSTITUTE( SUBSTITUTE( SUBSTITUTE( SUBSTITUTE(Z28,"STD_SIGMA","SUM"),"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" t="b">
        <f>AA28=AF28</f>
        <v>1</v>
      </c>
    </row>
    <row r="29" spans="1:33">
      <c r="A29" s="48" t="str">
        <f>IF(B29=INT(B29),ROW(),"")</f>
        <v/>
      </c>
      <c r="B29" s="47">
        <f>IF(AND(MID(C29,2,1)&lt;&gt;"/",MID(C29,1,1)="/"),INT(B28)+1,B28+0.01)</f>
        <v>25.01</v>
      </c>
      <c r="C29" s="50" t="s">
        <v>2238</v>
      </c>
      <c r="D29" s="51"/>
      <c r="E29" s="54"/>
      <c r="F29" s="54"/>
      <c r="G29" s="75"/>
      <c r="H29" s="75"/>
      <c r="I29" s="56"/>
      <c r="J29" s="56"/>
      <c r="K29" s="57"/>
      <c r="L29" s="55"/>
      <c r="M29" s="55"/>
      <c r="N29" s="55"/>
      <c r="O29" s="50"/>
      <c r="P29" s="259" t="s">
        <v>2238</v>
      </c>
      <c r="Q29" s="43"/>
      <c r="R29" s="44"/>
      <c r="S29" s="44"/>
      <c r="T29" s="44" t="str">
        <f>IF(ISNA(VLOOKUP(P29,Sheet1!E:F,2,0)),"--","PRESENT")</f>
        <v>--</v>
      </c>
      <c r="U29" s="44"/>
      <c r="V29" s="44"/>
      <c r="W29" s="45"/>
      <c r="X29" s="46"/>
      <c r="Y29" s="46"/>
      <c r="Z29" s="44"/>
      <c r="AA29" s="44"/>
      <c r="AB29" s="42"/>
      <c r="AC29" s="42"/>
      <c r="AE29" s="42"/>
      <c r="AF29" s="41"/>
      <c r="AG29" s="42"/>
    </row>
    <row r="30" spans="1:33">
      <c r="A30" s="48" t="str">
        <f>IF(B30=INT(B30),ROW(),"")</f>
        <v/>
      </c>
      <c r="B30" s="47">
        <f>IF(AND(MID(C30,2,1)&lt;&gt;"/",MID(C30,1,1)="/"),INT(B29)+1,B29+0.01)</f>
        <v>25.020000000000003</v>
      </c>
      <c r="C30" s="50" t="s">
        <v>2686</v>
      </c>
      <c r="D30" s="51"/>
      <c r="E30" s="54"/>
      <c r="F30" s="54"/>
      <c r="G30" s="75"/>
      <c r="H30" s="75"/>
      <c r="I30" s="56"/>
      <c r="J30" s="56"/>
      <c r="K30" s="57"/>
      <c r="L30" s="55"/>
      <c r="M30" s="55"/>
      <c r="N30" s="55"/>
      <c r="O30" s="50"/>
      <c r="P30" s="259" t="str">
        <f>C30</f>
        <v>// Items from 1 to 127 are 1 byte OP codes</v>
      </c>
      <c r="Q30" s="43"/>
      <c r="R30" s="44"/>
      <c r="S30" s="44"/>
      <c r="T30" s="44" t="str">
        <f>IF(ISNA(VLOOKUP(P30,Sheet1!E:F,2,0)),"--","PRESENT")</f>
        <v>--</v>
      </c>
      <c r="U30" s="44"/>
      <c r="V30" s="44"/>
      <c r="W30" s="45"/>
      <c r="X30" s="46"/>
      <c r="Y30" s="46"/>
      <c r="Z30" s="44"/>
      <c r="AA30" s="44"/>
      <c r="AB30" s="42"/>
      <c r="AC30" s="42"/>
      <c r="AE30" s="42"/>
      <c r="AF30" s="41"/>
      <c r="AG30" s="42"/>
    </row>
    <row r="31" spans="1:33">
      <c r="A31" s="48">
        <f>IF(B31=INT(B31),ROW(),"")</f>
        <v>31</v>
      </c>
      <c r="B31" s="47">
        <f>IF(AND(MID(C31,2,1)&lt;&gt;"/",MID(C31,1,1)="/"),INT(B30)+1,B30+0.01)</f>
        <v>26</v>
      </c>
      <c r="C31" s="51" t="s">
        <v>3609</v>
      </c>
      <c r="D31" s="51" t="s">
        <v>2791</v>
      </c>
      <c r="E31" s="56" t="s">
        <v>1132</v>
      </c>
      <c r="F31" s="56" t="s">
        <v>1132</v>
      </c>
      <c r="G31" s="75">
        <v>0</v>
      </c>
      <c r="H31" s="75">
        <v>99</v>
      </c>
      <c r="I31" s="135" t="s">
        <v>3</v>
      </c>
      <c r="J31" s="56" t="s">
        <v>1375</v>
      </c>
      <c r="K31" s="57" t="s">
        <v>3945</v>
      </c>
      <c r="L31" s="55" t="s">
        <v>4768</v>
      </c>
      <c r="M31" s="55" t="s">
        <v>4828</v>
      </c>
      <c r="N31" s="55" t="s">
        <v>2238</v>
      </c>
      <c r="O31" s="55"/>
      <c r="P31" s="259" t="s">
        <v>1643</v>
      </c>
      <c r="Q31" s="13"/>
      <c r="R31"/>
      <c r="S31" t="str">
        <f>IF(E31=F31,"","NOT EQUAL")</f>
        <v/>
      </c>
      <c r="T31" s="44" t="str">
        <f>IF(ISNA(VLOOKUP(P31,Sheet1!E:F,2,0)),"--","PRESENT")</f>
        <v>--</v>
      </c>
      <c r="U31"/>
      <c r="V31">
        <f>IF(AA31&lt;&gt;"",V30+1,V30)</f>
        <v>0</v>
      </c>
      <c r="W31" s="75" t="s">
        <v>2238</v>
      </c>
      <c r="X31" s="57" t="s">
        <v>2592</v>
      </c>
      <c r="Y31" s="57" t="s">
        <v>2238</v>
      </c>
      <c r="Z31" s="25" t="str">
        <f>IF( OR(X31="CNST", I31="CAT_REGS"),IF(E31=CHAR(34)&amp;CHAR(34),F31,E31),
IF(X31="YES",UPPER(IF(E31=CHAR(34)&amp;CHAR(34),F31,E31)),
IF(   AND(X31&lt;&gt;"NO",I31="CAT_FNCT",D31&lt;&gt;"multiply", D31&lt;&gt;"divide"),IF(J31="SLS_ENABLED",   UPPER(IF(E31=CHAR(34)&amp;CHAR(34),F31,E31)),""),"")))</f>
        <v/>
      </c>
      <c r="AA31" s="25" t="str">
        <f>IF(LEN(Y31)&gt;0,Y31,SUBSTITUTE(SUBSTITUTE(SUBSTITUTE(SUBSTITUTE(SUBSTITUTE(SUBSTITUTE(SUBSTITUTE(SUBSTITUTE(SUBSTITUTE(SUBSTITUTE(SUBSTITUTE( (SUBSTITUTE( SUBSTITUTE( SUBSTITUTE( SUBSTITUTE(Z31,"STD_SIGMA","SUM"),"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" s="1">
        <f>B31</f>
        <v>26</v>
      </c>
      <c r="AC31" t="str">
        <f>P31</f>
        <v>ITM_LBL</v>
      </c>
      <c r="AD31" s="126" t="str">
        <f>IF(ISNA(VLOOKUP(AA31,'XEQM Shortlist'!J:J,1,0)),"//","")</f>
        <v/>
      </c>
      <c r="AF31" s="88" t="str">
        <f>IF(LEN(AA31)=0,"",SUBSTITUTE(SUBSTITUTE(SUBSTITUTE(SUBSTITUTE(SUBSTITUTE(SUBSTITUTE(SUBSTITUTE(SUBSTITUTE(SUBSTITUTE(SUBSTITUTE(SUBSTITUTE(SUBSTITUTE(SUBSTITUTE(SUBSTITUTE(SUBSTITUTE(SUBSTITUTE(SUBSTITUTE( (SUBSTITUTE( SUBSTITUTE( SUBSTITUTE( SUBSTITUTE(Z31,"STD_SIGMA","SUM"),"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" t="b">
        <f>AA31=AF31</f>
        <v>1</v>
      </c>
    </row>
    <row r="32" spans="1:33">
      <c r="A32" s="48">
        <f>IF(B32=INT(B32),ROW(),"")</f>
        <v>32</v>
      </c>
      <c r="B32" s="47">
        <f>IF(AND(MID(C32,2,1)&lt;&gt;"/",MID(C32,1,1)="/"),INT(B31)+1,B31+0.01)</f>
        <v>27</v>
      </c>
      <c r="C32" s="51" t="s">
        <v>3413</v>
      </c>
      <c r="D32" s="51" t="s">
        <v>2791</v>
      </c>
      <c r="E32" s="56" t="s">
        <v>1113</v>
      </c>
      <c r="F32" s="56" t="s">
        <v>1113</v>
      </c>
      <c r="G32" s="75">
        <v>0</v>
      </c>
      <c r="H32" s="75">
        <v>99</v>
      </c>
      <c r="I32" s="135" t="s">
        <v>3</v>
      </c>
      <c r="J32" s="56" t="s">
        <v>1375</v>
      </c>
      <c r="K32" s="57" t="s">
        <v>3945</v>
      </c>
      <c r="L32" s="55" t="s">
        <v>4768</v>
      </c>
      <c r="M32" s="55" t="s">
        <v>4829</v>
      </c>
      <c r="N32" s="55" t="s">
        <v>2238</v>
      </c>
      <c r="O32" s="55"/>
      <c r="P32" s="259" t="s">
        <v>1590</v>
      </c>
      <c r="Q32" s="13"/>
      <c r="R32"/>
      <c r="S32" t="str">
        <f>IF(E32=F32,"","NOT EQUAL")</f>
        <v/>
      </c>
      <c r="T32" s="44" t="str">
        <f>IF(ISNA(VLOOKUP(P32,Sheet1!E:F,2,0)),"--","PRESENT")</f>
        <v>--</v>
      </c>
      <c r="U32"/>
      <c r="V32">
        <f>IF(AA32&lt;&gt;"",V31+1,V31)</f>
        <v>0</v>
      </c>
      <c r="W32" s="75" t="s">
        <v>2238</v>
      </c>
      <c r="X32" s="57" t="s">
        <v>2592</v>
      </c>
      <c r="Y32" s="57" t="s">
        <v>2238</v>
      </c>
      <c r="Z32" s="25" t="str">
        <f>IF( OR(X32="CNST", I32="CAT_REGS"),IF(E32=CHAR(34)&amp;CHAR(34),F32,E32),
IF(X32="YES",UPPER(IF(E32=CHAR(34)&amp;CHAR(34),F32,E32)),
IF(   AND(X32&lt;&gt;"NO",I32="CAT_FNCT",D32&lt;&gt;"multiply", D32&lt;&gt;"divide"),IF(J32="SLS_ENABLED",   UPPER(IF(E32=CHAR(34)&amp;CHAR(34),F32,E32)),""),"")))</f>
        <v/>
      </c>
      <c r="AA32" s="25" t="str">
        <f>IF(LEN(Y32)&gt;0,Y32,SUBSTITUTE(SUBSTITUTE(SUBSTITUTE(SUBSTITUTE(SUBSTITUTE(SUBSTITUTE(SUBSTITUTE(SUBSTITUTE(SUBSTITUTE(SUBSTITUTE(SUBSTITUTE( (SUBSTITUTE( SUBSTITUTE( SUBSTITUTE( SUBSTITUTE(Z32,"STD_SIGMA","SUM"),"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" s="1">
        <f>B32</f>
        <v>27</v>
      </c>
      <c r="AC32" t="str">
        <f>P32</f>
        <v>ITM_GTO</v>
      </c>
      <c r="AD32" s="126" t="str">
        <f>IF(ISNA(VLOOKUP(AA32,'XEQM Shortlist'!J:J,1,0)),"//","")</f>
        <v/>
      </c>
      <c r="AF32" s="88" t="str">
        <f>IF(LEN(AA32)=0,"",SUBSTITUTE(SUBSTITUTE(SUBSTITUTE(SUBSTITUTE(SUBSTITUTE(SUBSTITUTE(SUBSTITUTE(SUBSTITUTE(SUBSTITUTE(SUBSTITUTE(SUBSTITUTE(SUBSTITUTE(SUBSTITUTE(SUBSTITUTE(SUBSTITUTE(SUBSTITUTE(SUBSTITUTE( (SUBSTITUTE( SUBSTITUTE( SUBSTITUTE( SUBSTITUTE(Z32,"STD_SIGMA","SUM"),"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" t="b">
        <f>AA32=AF32</f>
        <v>1</v>
      </c>
    </row>
    <row r="33" spans="1:33">
      <c r="A33" s="48">
        <f>IF(B33=INT(B33),ROW(),"")</f>
        <v>33</v>
      </c>
      <c r="B33" s="47">
        <f>IF(AND(MID(C33,2,1)&lt;&gt;"/",MID(C33,1,1)="/"),INT(B32)+1,B32+0.01)</f>
        <v>28</v>
      </c>
      <c r="C33" s="51" t="s">
        <v>4808</v>
      </c>
      <c r="D33" s="51" t="s">
        <v>2791</v>
      </c>
      <c r="E33" s="56" t="s">
        <v>1279</v>
      </c>
      <c r="F33" s="56" t="s">
        <v>1279</v>
      </c>
      <c r="G33" s="75">
        <v>0</v>
      </c>
      <c r="H33" s="75">
        <v>99</v>
      </c>
      <c r="I33" s="135" t="s">
        <v>3</v>
      </c>
      <c r="J33" s="56" t="s">
        <v>1375</v>
      </c>
      <c r="K33" s="57" t="s">
        <v>3945</v>
      </c>
      <c r="L33" s="55" t="s">
        <v>4768</v>
      </c>
      <c r="M33" s="55" t="s">
        <v>4829</v>
      </c>
      <c r="N33" s="55" t="s">
        <v>2238</v>
      </c>
      <c r="O33" s="55"/>
      <c r="P33" s="259" t="s">
        <v>1954</v>
      </c>
      <c r="Q33" s="13"/>
      <c r="R33"/>
      <c r="S33" t="str">
        <f>IF(E33=F33,"","NOT EQUAL")</f>
        <v/>
      </c>
      <c r="T33" s="44" t="str">
        <f>IF(ISNA(VLOOKUP(P33,Sheet1!E:F,2,0)),"--","PRESENT")</f>
        <v>--</v>
      </c>
      <c r="U33"/>
      <c r="V33">
        <f>IF(AA33&lt;&gt;"",V32+1,V32)</f>
        <v>1</v>
      </c>
      <c r="W33" s="75" t="s">
        <v>2238</v>
      </c>
      <c r="X33" s="57" t="s">
        <v>2238</v>
      </c>
      <c r="Y33" s="57" t="s">
        <v>2238</v>
      </c>
      <c r="Z33" s="25" t="str">
        <f>IF( OR(X33="CNST", I33="CAT_REGS"),IF(E33=CHAR(34)&amp;CHAR(34),F33,E33),
IF(X33="YES",UPPER(IF(E33=CHAR(34)&amp;CHAR(34),F33,E33)),
IF(   AND(X33&lt;&gt;"NO",I33="CAT_FNCT",D33&lt;&gt;"multiply", D33&lt;&gt;"divide"),IF(J33="SLS_ENABLED",   UPPER(IF(E33=CHAR(34)&amp;CHAR(34),F33,E33)),""),"")))</f>
        <v>"XEQ"</v>
      </c>
      <c r="AA33" s="25" t="str">
        <f>IF(LEN(Y33)&gt;0,Y33,SUBSTITUTE(SUBSTITUTE(SUBSTITUTE(SUBSTITUTE(SUBSTITUTE(SUBSTITUTE(SUBSTITUTE(SUBSTITUTE(SUBSTITUTE(SUBSTITUTE(SUBSTITUTE( (SUBSTITUTE( SUBSTITUTE( SUBSTITUTE( SUBSTITUTE(Z33,"STD_SIGMA","SUM"),"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</v>
      </c>
      <c r="AB33" s="1">
        <f>B33</f>
        <v>28</v>
      </c>
      <c r="AC33" t="str">
        <f>P33</f>
        <v>ITM_XEQ</v>
      </c>
      <c r="AD33" s="126" t="str">
        <f>IF(ISNA(VLOOKUP(AA33,'XEQM Shortlist'!J:J,1,0)),"//","")</f>
        <v>//</v>
      </c>
      <c r="AF33" s="88" t="str">
        <f>IF(LEN(AA33)=0,"",SUBSTITUTE(SUBSTITUTE(SUBSTITUTE(SUBSTITUTE(SUBSTITUTE(SUBSTITUTE(SUBSTITUTE(SUBSTITUTE(SUBSTITUTE(SUBSTITUTE(SUBSTITUTE(SUBSTITUTE(SUBSTITUTE(SUBSTITUTE(SUBSTITUTE(SUBSTITUTE(SUBSTITUTE( (SUBSTITUTE( SUBSTITUTE( SUBSTITUTE( SUBSTITUTE(Z33,"STD_SIGMA","SUM"),"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</v>
      </c>
      <c r="AG33" t="b">
        <f>AA33=AF33</f>
        <v>1</v>
      </c>
    </row>
    <row r="34" spans="1:33">
      <c r="A34" s="48">
        <f>IF(B34=INT(B34),ROW(),"")</f>
        <v>34</v>
      </c>
      <c r="B34" s="47">
        <f>IF(AND(MID(C34,2,1)&lt;&gt;"/",MID(C34,1,1)="/"),INT(B33)+1,B33+0.01)</f>
        <v>29</v>
      </c>
      <c r="C34" s="51" t="s">
        <v>4809</v>
      </c>
      <c r="D34" s="51" t="s">
        <v>4008</v>
      </c>
      <c r="E34" s="56" t="s">
        <v>1226</v>
      </c>
      <c r="F34" s="56" t="s">
        <v>1226</v>
      </c>
      <c r="G34" s="75">
        <v>0</v>
      </c>
      <c r="H34" s="75">
        <v>0</v>
      </c>
      <c r="I34" s="135" t="s">
        <v>3</v>
      </c>
      <c r="J34" s="56" t="s">
        <v>1376</v>
      </c>
      <c r="K34" s="57" t="s">
        <v>3783</v>
      </c>
      <c r="L34" s="55" t="s">
        <v>4768</v>
      </c>
      <c r="M34" s="55" t="s">
        <v>4825</v>
      </c>
      <c r="N34" s="55" t="s">
        <v>2238</v>
      </c>
      <c r="O34" s="55"/>
      <c r="P34" s="259" t="s">
        <v>1832</v>
      </c>
      <c r="Q34" s="13"/>
      <c r="R34"/>
      <c r="S34" t="str">
        <f>IF(E34=F34,"","NOT EQUAL")</f>
        <v/>
      </c>
      <c r="T34" s="44" t="str">
        <f>IF(ISNA(VLOOKUP(P34,Sheet1!E:F,2,0)),"--","PRESENT")</f>
        <v>--</v>
      </c>
      <c r="U34"/>
      <c r="V34">
        <f>IF(AA34&lt;&gt;"",V33+1,V33)</f>
        <v>1</v>
      </c>
      <c r="W34" s="75" t="s">
        <v>2238</v>
      </c>
      <c r="X34" s="57" t="s">
        <v>2592</v>
      </c>
      <c r="Y34" s="57" t="s">
        <v>2238</v>
      </c>
      <c r="Z34" s="25" t="str">
        <f>IF( OR(X34="CNST", I34="CAT_REGS"),IF(E34=CHAR(34)&amp;CHAR(34),F34,E34),
IF(X34="YES",UPPER(IF(E34=CHAR(34)&amp;CHAR(34),F34,E34)),
IF(   AND(X34&lt;&gt;"NO",I34="CAT_FNCT",D34&lt;&gt;"multiply", D34&lt;&gt;"divide"),IF(J34="SLS_ENABLED",   UPPER(IF(E34=CHAR(34)&amp;CHAR(34),F34,E34)),""),"")))</f>
        <v/>
      </c>
      <c r="AA34" s="25" t="str">
        <f>IF(LEN(Y34)&gt;0,Y34,SUBSTITUTE(SUBSTITUTE(SUBSTITUTE(SUBSTITUTE(SUBSTITUTE(SUBSTITUTE(SUBSTITUTE(SUBSTITUTE(SUBSTITUTE(SUBSTITUTE(SUBSTITUTE( (SUBSTITUTE( SUBSTITUTE( SUBSTITUTE( SUBSTITUTE(Z34,"STD_SIGMA","SUM"),"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" s="1">
        <f>B34</f>
        <v>29</v>
      </c>
      <c r="AC34" t="str">
        <f>P34</f>
        <v>ITM_RTN</v>
      </c>
      <c r="AD34" s="126" t="str">
        <f>IF(ISNA(VLOOKUP(AA34,'XEQM Shortlist'!J:J,1,0)),"//","")</f>
        <v/>
      </c>
      <c r="AF34" s="88" t="str">
        <f>IF(LEN(AA34)=0,"",SUBSTITUTE(SUBSTITUTE(SUBSTITUTE(SUBSTITUTE(SUBSTITUTE(SUBSTITUTE(SUBSTITUTE(SUBSTITUTE(SUBSTITUTE(SUBSTITUTE(SUBSTITUTE(SUBSTITUTE(SUBSTITUTE(SUBSTITUTE(SUBSTITUTE(SUBSTITUTE(SUBSTITUTE( (SUBSTITUTE( SUBSTITUTE( SUBSTITUTE( SUBSTITUTE(Z34,"STD_SIGMA","SUM"),"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" t="b">
        <f>AA34=AF34</f>
        <v>1</v>
      </c>
    </row>
    <row r="35" spans="1:33">
      <c r="A35" s="48">
        <f>IF(B35=INT(B35),ROW(),"")</f>
        <v>35</v>
      </c>
      <c r="B35" s="47">
        <f>IF(AND(MID(C35,2,1)&lt;&gt;"/",MID(C35,1,1)="/"),INT(B34)+1,B34+0.01)</f>
        <v>30</v>
      </c>
      <c r="C35" s="51" t="s">
        <v>4305</v>
      </c>
      <c r="D35" s="51" t="s">
        <v>2279</v>
      </c>
      <c r="E35" s="56" t="s">
        <v>1120</v>
      </c>
      <c r="F35" s="56" t="s">
        <v>1120</v>
      </c>
      <c r="G35" s="75">
        <v>0</v>
      </c>
      <c r="H35" s="75">
        <v>99</v>
      </c>
      <c r="I35" s="135" t="s">
        <v>3</v>
      </c>
      <c r="J35" s="56" t="s">
        <v>1375</v>
      </c>
      <c r="K35" s="57" t="s">
        <v>3945</v>
      </c>
      <c r="L35" s="55" t="s">
        <v>4768</v>
      </c>
      <c r="M35" s="55" t="s">
        <v>4830</v>
      </c>
      <c r="N35" s="55" t="s">
        <v>2238</v>
      </c>
      <c r="O35" s="55"/>
      <c r="P35" s="259" t="s">
        <v>1614</v>
      </c>
      <c r="Q35" s="13"/>
      <c r="R35"/>
      <c r="S35" t="str">
        <f>IF(E35=F35,"","NOT EQUAL")</f>
        <v/>
      </c>
      <c r="T35" s="44" t="str">
        <f>IF(ISNA(VLOOKUP(P35,Sheet1!E:F,2,0)),"--","PRESENT")</f>
        <v>--</v>
      </c>
      <c r="U35"/>
      <c r="V35">
        <f>IF(AA35&lt;&gt;"",V34+1,V34)</f>
        <v>1</v>
      </c>
      <c r="W35" s="75" t="s">
        <v>2238</v>
      </c>
      <c r="X35" s="57" t="s">
        <v>2592</v>
      </c>
      <c r="Y35" s="57" t="s">
        <v>2238</v>
      </c>
      <c r="Z35" s="25" t="str">
        <f>IF( OR(X35="CNST", I35="CAT_REGS"),IF(E35=CHAR(34)&amp;CHAR(34),F35,E35),
IF(X35="YES",UPPER(IF(E35=CHAR(34)&amp;CHAR(34),F35,E35)),
IF(   AND(X35&lt;&gt;"NO",I35="CAT_FNCT",D35&lt;&gt;"multiply", D35&lt;&gt;"divide"),IF(J35="SLS_ENABLED",   UPPER(IF(E35=CHAR(34)&amp;CHAR(34),F35,E35)),""),"")))</f>
        <v/>
      </c>
      <c r="AA35" s="25" t="str">
        <f>IF(LEN(Y35)&gt;0,Y35,SUBSTITUTE(SUBSTITUTE(SUBSTITUTE(SUBSTITUTE(SUBSTITUTE(SUBSTITUTE(SUBSTITUTE(SUBSTITUTE(SUBSTITUTE(SUBSTITUTE(SUBSTITUTE( (SUBSTITUTE( SUBSTITUTE( SUBSTITUTE( SUBSTITUTE(Z35,"STD_SIGMA","SUM"),"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" s="1">
        <f>B35</f>
        <v>30</v>
      </c>
      <c r="AC35" t="str">
        <f>P35</f>
        <v>ITM_ISE</v>
      </c>
      <c r="AD35" s="126" t="str">
        <f>IF(ISNA(VLOOKUP(AA35,'XEQM Shortlist'!J:J,1,0)),"//","")</f>
        <v/>
      </c>
      <c r="AF35" s="88" t="str">
        <f>IF(LEN(AA35)=0,"",SUBSTITUTE(SUBSTITUTE(SUBSTITUTE(SUBSTITUTE(SUBSTITUTE(SUBSTITUTE(SUBSTITUTE(SUBSTITUTE(SUBSTITUTE(SUBSTITUTE(SUBSTITUTE(SUBSTITUTE(SUBSTITUTE(SUBSTITUTE(SUBSTITUTE(SUBSTITUTE(SUBSTITUTE( (SUBSTITUTE( SUBSTITUTE( SUBSTITUTE( SUBSTITUTE(Z35,"STD_SIGMA","SUM"),"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" t="b">
        <f>AA35=AF35</f>
        <v>1</v>
      </c>
    </row>
    <row r="36" spans="1:33">
      <c r="A36" s="48">
        <f>IF(B36=INT(B36),ROW(),"")</f>
        <v>36</v>
      </c>
      <c r="B36" s="47">
        <f>IF(AND(MID(C36,2,1)&lt;&gt;"/",MID(C36,1,1)="/"),INT(B35)+1,B35+0.01)</f>
        <v>31</v>
      </c>
      <c r="C36" s="51" t="s">
        <v>4306</v>
      </c>
      <c r="D36" s="51" t="s">
        <v>2279</v>
      </c>
      <c r="E36" s="56" t="s">
        <v>1121</v>
      </c>
      <c r="F36" s="56" t="s">
        <v>1121</v>
      </c>
      <c r="G36" s="75">
        <v>0</v>
      </c>
      <c r="H36" s="75">
        <v>99</v>
      </c>
      <c r="I36" s="135" t="s">
        <v>3</v>
      </c>
      <c r="J36" s="56" t="s">
        <v>1375</v>
      </c>
      <c r="K36" s="57" t="s">
        <v>3945</v>
      </c>
      <c r="L36" s="55" t="s">
        <v>4768</v>
      </c>
      <c r="M36" s="55" t="s">
        <v>4830</v>
      </c>
      <c r="N36" s="55" t="s">
        <v>2238</v>
      </c>
      <c r="O36" s="55"/>
      <c r="P36" s="259" t="s">
        <v>1615</v>
      </c>
      <c r="Q36" s="13"/>
      <c r="R36"/>
      <c r="S36" t="str">
        <f>IF(E36=F36,"","NOT EQUAL")</f>
        <v/>
      </c>
      <c r="T36" s="44" t="str">
        <f>IF(ISNA(VLOOKUP(P36,Sheet1!E:F,2,0)),"--","PRESENT")</f>
        <v>--</v>
      </c>
      <c r="U36"/>
      <c r="V36">
        <f>IF(AA36&lt;&gt;"",V35+1,V35)</f>
        <v>1</v>
      </c>
      <c r="W36" s="75" t="s">
        <v>2238</v>
      </c>
      <c r="X36" s="57" t="s">
        <v>2592</v>
      </c>
      <c r="Y36" s="57" t="s">
        <v>2238</v>
      </c>
      <c r="Z36" s="25" t="str">
        <f>IF( OR(X36="CNST", I36="CAT_REGS"),IF(E36=CHAR(34)&amp;CHAR(34),F36,E36),
IF(X36="YES",UPPER(IF(E36=CHAR(34)&amp;CHAR(34),F36,E36)),
IF(   AND(X36&lt;&gt;"NO",I36="CAT_FNCT",D36&lt;&gt;"multiply", D36&lt;&gt;"divide"),IF(J36="SLS_ENABLED",   UPPER(IF(E36=CHAR(34)&amp;CHAR(34),F36,E36)),""),"")))</f>
        <v/>
      </c>
      <c r="AA36" s="25" t="str">
        <f>IF(LEN(Y36)&gt;0,Y36,SUBSTITUTE(SUBSTITUTE(SUBSTITUTE(SUBSTITUTE(SUBSTITUTE(SUBSTITUTE(SUBSTITUTE(SUBSTITUTE(SUBSTITUTE(SUBSTITUTE(SUBSTITUTE( (SUBSTITUTE( SUBSTITUTE( SUBSTITUTE( SUBSTITUTE(Z36,"STD_SIGMA","SUM"),"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" s="1">
        <f>B36</f>
        <v>31</v>
      </c>
      <c r="AC36" t="str">
        <f>P36</f>
        <v>ITM_ISG</v>
      </c>
      <c r="AD36" s="126" t="str">
        <f>IF(ISNA(VLOOKUP(AA36,'XEQM Shortlist'!J:J,1,0)),"//","")</f>
        <v/>
      </c>
      <c r="AF36" s="88" t="str">
        <f>IF(LEN(AA36)=0,"",SUBSTITUTE(SUBSTITUTE(SUBSTITUTE(SUBSTITUTE(SUBSTITUTE(SUBSTITUTE(SUBSTITUTE(SUBSTITUTE(SUBSTITUTE(SUBSTITUTE(SUBSTITUTE(SUBSTITUTE(SUBSTITUTE(SUBSTITUTE(SUBSTITUTE(SUBSTITUTE(SUBSTITUTE( (SUBSTITUTE( SUBSTITUTE( SUBSTITUTE( SUBSTITUTE(Z36,"STD_SIGMA","SUM"),"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" t="b">
        <f>AA36=AF36</f>
        <v>1</v>
      </c>
    </row>
    <row r="37" spans="1:33">
      <c r="A37" s="48">
        <f>IF(B37=INT(B37),ROW(),"")</f>
        <v>37</v>
      </c>
      <c r="B37" s="47">
        <f>IF(AND(MID(C37,2,1)&lt;&gt;"/",MID(C37,1,1)="/"),INT(B36)+1,B36+0.01)</f>
        <v>32</v>
      </c>
      <c r="C37" s="51" t="s">
        <v>4307</v>
      </c>
      <c r="D37" s="51" t="s">
        <v>2279</v>
      </c>
      <c r="E37" s="56" t="s">
        <v>1122</v>
      </c>
      <c r="F37" s="56" t="s">
        <v>1122</v>
      </c>
      <c r="G37" s="75">
        <v>0</v>
      </c>
      <c r="H37" s="75">
        <v>99</v>
      </c>
      <c r="I37" s="135" t="s">
        <v>3</v>
      </c>
      <c r="J37" s="56" t="s">
        <v>1375</v>
      </c>
      <c r="K37" s="57" t="s">
        <v>3945</v>
      </c>
      <c r="L37" s="55" t="s">
        <v>4768</v>
      </c>
      <c r="M37" s="55" t="s">
        <v>4830</v>
      </c>
      <c r="N37" s="55" t="s">
        <v>2238</v>
      </c>
      <c r="O37" s="55"/>
      <c r="P37" s="259" t="s">
        <v>1616</v>
      </c>
      <c r="Q37" s="13"/>
      <c r="R37"/>
      <c r="S37" t="str">
        <f>IF(E37=F37,"","NOT EQUAL")</f>
        <v/>
      </c>
      <c r="T37" s="44" t="str">
        <f>IF(ISNA(VLOOKUP(P37,Sheet1!E:F,2,0)),"--","PRESENT")</f>
        <v>--</v>
      </c>
      <c r="U37"/>
      <c r="V37">
        <f>IF(AA37&lt;&gt;"",V36+1,V36)</f>
        <v>1</v>
      </c>
      <c r="W37" s="75" t="s">
        <v>2238</v>
      </c>
      <c r="X37" s="57" t="s">
        <v>2592</v>
      </c>
      <c r="Y37" s="57" t="s">
        <v>2238</v>
      </c>
      <c r="Z37" s="25" t="str">
        <f>IF( OR(X37="CNST", I37="CAT_REGS"),IF(E37=CHAR(34)&amp;CHAR(34),F37,E37),
IF(X37="YES",UPPER(IF(E37=CHAR(34)&amp;CHAR(34),F37,E37)),
IF(   AND(X37&lt;&gt;"NO",I37="CAT_FNCT",D37&lt;&gt;"multiply", D37&lt;&gt;"divide"),IF(J37="SLS_ENABLED",   UPPER(IF(E37=CHAR(34)&amp;CHAR(34),F37,E37)),""),"")))</f>
        <v/>
      </c>
      <c r="AA37" s="25" t="str">
        <f>IF(LEN(Y37)&gt;0,Y37,SUBSTITUTE(SUBSTITUTE(SUBSTITUTE(SUBSTITUTE(SUBSTITUTE(SUBSTITUTE(SUBSTITUTE(SUBSTITUTE(SUBSTITUTE(SUBSTITUTE(SUBSTITUTE( (SUBSTITUTE( SUBSTITUTE( SUBSTITUTE( SUBSTITUTE(Z37,"STD_SIGMA","SUM"),"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" s="1">
        <f>B37</f>
        <v>32</v>
      </c>
      <c r="AC37" t="str">
        <f>P37</f>
        <v>ITM_ISZ</v>
      </c>
      <c r="AD37" s="126" t="str">
        <f>IF(ISNA(VLOOKUP(AA37,'XEQM Shortlist'!J:J,1,0)),"//","")</f>
        <v/>
      </c>
      <c r="AF37" s="88" t="str">
        <f>IF(LEN(AA37)=0,"",SUBSTITUTE(SUBSTITUTE(SUBSTITUTE(SUBSTITUTE(SUBSTITUTE(SUBSTITUTE(SUBSTITUTE(SUBSTITUTE(SUBSTITUTE(SUBSTITUTE(SUBSTITUTE(SUBSTITUTE(SUBSTITUTE(SUBSTITUTE(SUBSTITUTE(SUBSTITUTE(SUBSTITUTE( (SUBSTITUTE( SUBSTITUTE( SUBSTITUTE( SUBSTITUTE(Z37,"STD_SIGMA","SUM"),"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" t="b">
        <f>AA37=AF37</f>
        <v>1</v>
      </c>
    </row>
    <row r="38" spans="1:33">
      <c r="A38" s="48">
        <f>IF(B38=INT(B38),ROW(),"")</f>
        <v>38</v>
      </c>
      <c r="B38" s="47">
        <f>IF(AND(MID(C38,2,1)&lt;&gt;"/",MID(C38,1,1)="/"),INT(B37)+1,B37+0.01)</f>
        <v>33</v>
      </c>
      <c r="C38" s="51" t="s">
        <v>4308</v>
      </c>
      <c r="D38" s="51" t="s">
        <v>2279</v>
      </c>
      <c r="E38" s="56" t="s">
        <v>1074</v>
      </c>
      <c r="F38" s="56" t="s">
        <v>1074</v>
      </c>
      <c r="G38" s="75">
        <v>0</v>
      </c>
      <c r="H38" s="75">
        <v>99</v>
      </c>
      <c r="I38" s="135" t="s">
        <v>3</v>
      </c>
      <c r="J38" s="56" t="s">
        <v>1375</v>
      </c>
      <c r="K38" s="57" t="s">
        <v>3945</v>
      </c>
      <c r="L38" s="55" t="s">
        <v>4768</v>
      </c>
      <c r="M38" s="55" t="s">
        <v>4830</v>
      </c>
      <c r="N38" s="55" t="s">
        <v>2238</v>
      </c>
      <c r="O38" s="55"/>
      <c r="P38" s="259" t="s">
        <v>1498</v>
      </c>
      <c r="Q38" s="13"/>
      <c r="R38"/>
      <c r="S38" t="str">
        <f>IF(E38=F38,"","NOT EQUAL")</f>
        <v/>
      </c>
      <c r="T38" s="44" t="str">
        <f>IF(ISNA(VLOOKUP(P38,Sheet1!E:F,2,0)),"--","PRESENT")</f>
        <v>--</v>
      </c>
      <c r="U38"/>
      <c r="V38">
        <f>IF(AA38&lt;&gt;"",V37+1,V37)</f>
        <v>1</v>
      </c>
      <c r="W38" s="75" t="s">
        <v>2238</v>
      </c>
      <c r="X38" s="57" t="s">
        <v>2592</v>
      </c>
      <c r="Y38" s="57" t="s">
        <v>2238</v>
      </c>
      <c r="Z38" s="25" t="str">
        <f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/>
      </c>
      <c r="AA38" s="25" t="str">
        <f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" s="1">
        <f>B38</f>
        <v>33</v>
      </c>
      <c r="AC38" t="str">
        <f>P38</f>
        <v>ITM_DSE</v>
      </c>
      <c r="AD38" s="126" t="str">
        <f>IF(ISNA(VLOOKUP(AA38,'XEQM Shortlist'!J:J,1,0)),"//","")</f>
        <v/>
      </c>
      <c r="AF38" s="88" t="str">
        <f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" t="b">
        <f>AA38=AF38</f>
        <v>1</v>
      </c>
    </row>
    <row r="39" spans="1:33">
      <c r="A39" s="48">
        <f>IF(B39=INT(B39),ROW(),"")</f>
        <v>39</v>
      </c>
      <c r="B39" s="47">
        <f>IF(AND(MID(C39,2,1)&lt;&gt;"/",MID(C39,1,1)="/"),INT(B38)+1,B38+0.01)</f>
        <v>34</v>
      </c>
      <c r="C39" s="51" t="s">
        <v>4309</v>
      </c>
      <c r="D39" s="51" t="s">
        <v>2279</v>
      </c>
      <c r="E39" s="56" t="s">
        <v>1075</v>
      </c>
      <c r="F39" s="56" t="s">
        <v>1075</v>
      </c>
      <c r="G39" s="75">
        <v>0</v>
      </c>
      <c r="H39" s="75">
        <v>99</v>
      </c>
      <c r="I39" s="135" t="s">
        <v>3</v>
      </c>
      <c r="J39" s="56" t="s">
        <v>1375</v>
      </c>
      <c r="K39" s="57" t="s">
        <v>3945</v>
      </c>
      <c r="L39" s="55" t="s">
        <v>4768</v>
      </c>
      <c r="M39" s="55" t="s">
        <v>4830</v>
      </c>
      <c r="N39" s="55" t="s">
        <v>2238</v>
      </c>
      <c r="O39" s="55"/>
      <c r="P39" s="259" t="s">
        <v>1499</v>
      </c>
      <c r="Q39" s="13"/>
      <c r="R39"/>
      <c r="S39" t="str">
        <f>IF(E39=F39,"","NOT EQUAL")</f>
        <v/>
      </c>
      <c r="T39" s="44" t="str">
        <f>IF(ISNA(VLOOKUP(P39,Sheet1!E:F,2,0)),"--","PRESENT")</f>
        <v>--</v>
      </c>
      <c r="U39"/>
      <c r="V39">
        <f>IF(AA39&lt;&gt;"",V38+1,V38)</f>
        <v>1</v>
      </c>
      <c r="W39" s="75" t="s">
        <v>2238</v>
      </c>
      <c r="X39" s="57" t="s">
        <v>2592</v>
      </c>
      <c r="Y39" s="57" t="s">
        <v>2238</v>
      </c>
      <c r="Z39" s="25" t="str">
        <f>IF( OR(X39="CNST", I39="CAT_REGS"),IF(E39=CHAR(34)&amp;CHAR(34),F39,E39),
IF(X39="YES",UPPER(IF(E39=CHAR(34)&amp;CHAR(34),F39,E39)),
IF(   AND(X39&lt;&gt;"NO",I39="CAT_FNCT",D39&lt;&gt;"multiply", D39&lt;&gt;"divide"),IF(J39="SLS_ENABLED",   UPPER(IF(E39=CHAR(34)&amp;CHAR(34),F39,E39)),""),"")))</f>
        <v/>
      </c>
      <c r="AA39" s="25" t="str">
        <f>IF(LEN(Y39)&gt;0,Y39,SUBSTITUTE(SUBSTITUTE(SUBSTITUTE(SUBSTITUTE(SUBSTITUTE(SUBSTITUTE(SUBSTITUTE(SUBSTITUTE(SUBSTITUTE(SUBSTITUTE(SUBSTITUTE( (SUBSTITUTE( SUBSTITUTE( SUBSTITUTE( SUBSTITUTE(Z39,"STD_SIGMA","SUM"),"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" s="1">
        <f>B39</f>
        <v>34</v>
      </c>
      <c r="AC39" t="str">
        <f>P39</f>
        <v>ITM_DSL</v>
      </c>
      <c r="AD39" s="126" t="str">
        <f>IF(ISNA(VLOOKUP(AA39,'XEQM Shortlist'!J:J,1,0)),"//","")</f>
        <v/>
      </c>
      <c r="AF39" s="88" t="str">
        <f>IF(LEN(AA39)=0,"",SUBSTITUTE(SUBSTITUTE(SUBSTITUTE(SUBSTITUTE(SUBSTITUTE(SUBSTITUTE(SUBSTITUTE(SUBSTITUTE(SUBSTITUTE(SUBSTITUTE(SUBSTITUTE(SUBSTITUTE(SUBSTITUTE(SUBSTITUTE(SUBSTITUTE(SUBSTITUTE(SUBSTITUTE( (SUBSTITUTE( SUBSTITUTE( SUBSTITUTE( SUBSTITUTE(Z39,"STD_SIGMA","SUM"),"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" t="b">
        <f>AA39=AF39</f>
        <v>1</v>
      </c>
    </row>
    <row r="40" spans="1:33">
      <c r="A40" s="48">
        <f>IF(B40=INT(B40),ROW(),"")</f>
        <v>40</v>
      </c>
      <c r="B40" s="47">
        <f>IF(AND(MID(C40,2,1)&lt;&gt;"/",MID(C40,1,1)="/"),INT(B39)+1,B39+0.01)</f>
        <v>35</v>
      </c>
      <c r="C40" s="51" t="s">
        <v>4310</v>
      </c>
      <c r="D40" s="51" t="s">
        <v>2279</v>
      </c>
      <c r="E40" s="56" t="s">
        <v>1076</v>
      </c>
      <c r="F40" s="56" t="s">
        <v>1076</v>
      </c>
      <c r="G40" s="75">
        <v>0</v>
      </c>
      <c r="H40" s="75">
        <v>99</v>
      </c>
      <c r="I40" s="135" t="s">
        <v>3</v>
      </c>
      <c r="J40" s="56" t="s">
        <v>1375</v>
      </c>
      <c r="K40" s="57" t="s">
        <v>3945</v>
      </c>
      <c r="L40" s="55" t="s">
        <v>4768</v>
      </c>
      <c r="M40" s="55" t="s">
        <v>4830</v>
      </c>
      <c r="N40" s="55" t="s">
        <v>2238</v>
      </c>
      <c r="O40" s="55"/>
      <c r="P40" s="259" t="s">
        <v>1501</v>
      </c>
      <c r="Q40" s="13"/>
      <c r="R40"/>
      <c r="S40" t="str">
        <f>IF(E40=F40,"","NOT EQUAL")</f>
        <v/>
      </c>
      <c r="T40" s="44" t="str">
        <f>IF(ISNA(VLOOKUP(P40,Sheet1!E:F,2,0)),"--","PRESENT")</f>
        <v>--</v>
      </c>
      <c r="U40"/>
      <c r="V40">
        <f>IF(AA40&lt;&gt;"",V39+1,V39)</f>
        <v>1</v>
      </c>
      <c r="W40" s="75" t="s">
        <v>2238</v>
      </c>
      <c r="X40" s="57" t="s">
        <v>2592</v>
      </c>
      <c r="Y40" s="57" t="s">
        <v>2238</v>
      </c>
      <c r="Z40" s="25" t="str">
        <f>IF( OR(X40="CNST", I40="CAT_REGS"),IF(E40=CHAR(34)&amp;CHAR(34),F40,E40),
IF(X40="YES",UPPER(IF(E40=CHAR(34)&amp;CHAR(34),F40,E40)),
IF(   AND(X40&lt;&gt;"NO",I40="CAT_FNCT",D40&lt;&gt;"multiply", D40&lt;&gt;"divide"),IF(J40="SLS_ENABLED",   UPPER(IF(E40=CHAR(34)&amp;CHAR(34),F40,E40)),""),"")))</f>
        <v/>
      </c>
      <c r="AA40" s="25" t="str">
        <f>IF(LEN(Y40)&gt;0,Y40,SUBSTITUTE(SUBSTITUTE(SUBSTITUTE(SUBSTITUTE(SUBSTITUTE(SUBSTITUTE(SUBSTITUTE(SUBSTITUTE(SUBSTITUTE(SUBSTITUTE(SUBSTITUTE( (SUBSTITUTE( SUBSTITUTE( SUBSTITUTE( SUBSTITUTE(Z40,"STD_SIGMA","SUM"),"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" s="1">
        <f>B40</f>
        <v>35</v>
      </c>
      <c r="AC40" t="str">
        <f>P40</f>
        <v>ITM_DSZ</v>
      </c>
      <c r="AD40" s="126" t="str">
        <f>IF(ISNA(VLOOKUP(AA40,'XEQM Shortlist'!J:J,1,0)),"//","")</f>
        <v/>
      </c>
      <c r="AF40" s="88" t="str">
        <f>IF(LEN(AA40)=0,"",SUBSTITUTE(SUBSTITUTE(SUBSTITUTE(SUBSTITUTE(SUBSTITUTE(SUBSTITUTE(SUBSTITUTE(SUBSTITUTE(SUBSTITUTE(SUBSTITUTE(SUBSTITUTE(SUBSTITUTE(SUBSTITUTE(SUBSTITUTE(SUBSTITUTE(SUBSTITUTE(SUBSTITUTE( (SUBSTITUTE( SUBSTITUTE( SUBSTITUTE( SUBSTITUTE(Z40,"STD_SIGMA","SUM"),"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" t="b">
        <f>AA40=AF40</f>
        <v>1</v>
      </c>
    </row>
    <row r="41" spans="1:33">
      <c r="A41" s="48">
        <f>IF(B41=INT(B41),ROW(),"")</f>
        <v>41</v>
      </c>
      <c r="B41" s="47">
        <f>IF(AND(MID(C41,2,1)&lt;&gt;"/",MID(C41,1,1)="/"),INT(B40)+1,B40+0.01)</f>
        <v>36</v>
      </c>
      <c r="C41" s="130" t="s">
        <v>4293</v>
      </c>
      <c r="D41" s="51" t="s">
        <v>4295</v>
      </c>
      <c r="E41" s="56" t="s">
        <v>380</v>
      </c>
      <c r="F41" s="56" t="s">
        <v>380</v>
      </c>
      <c r="G41" s="75">
        <v>0</v>
      </c>
      <c r="H41" s="75">
        <v>99</v>
      </c>
      <c r="I41" s="135" t="s">
        <v>3</v>
      </c>
      <c r="J41" s="56" t="s">
        <v>1375</v>
      </c>
      <c r="K41" s="57" t="s">
        <v>3783</v>
      </c>
      <c r="L41" s="55" t="s">
        <v>4768</v>
      </c>
      <c r="M41" s="55" t="s">
        <v>4831</v>
      </c>
      <c r="N41" s="55" t="s">
        <v>2238</v>
      </c>
      <c r="O41" s="55"/>
      <c r="P41" s="259" t="s">
        <v>1967</v>
      </c>
      <c r="Q41" s="13"/>
      <c r="R41"/>
      <c r="S41" t="str">
        <f>IF(E41=F41,"","NOT EQUAL")</f>
        <v/>
      </c>
      <c r="T41" s="44" t="str">
        <f>IF(ISNA(VLOOKUP(P41,Sheet1!E:F,2,0)),"--","PRESENT")</f>
        <v>--</v>
      </c>
      <c r="U41"/>
      <c r="V41">
        <f>IF(AA41&lt;&gt;"",V40+1,V40)</f>
        <v>2</v>
      </c>
      <c r="W41" s="75" t="s">
        <v>2238</v>
      </c>
      <c r="X41" s="57" t="s">
        <v>2238</v>
      </c>
      <c r="Y41" s="57" t="s">
        <v>2238</v>
      </c>
      <c r="Z41" s="25" t="str">
        <f>IF( OR(X41="CNST", I41="CAT_REGS"),IF(E41=CHAR(34)&amp;CHAR(34),F41,E41),
IF(X41="YES",UPPER(IF(E41=CHAR(34)&amp;CHAR(34),F41,E41)),
IF(   AND(X41&lt;&gt;"NO",I41="CAT_FNCT",D41&lt;&gt;"multiply", D41&lt;&gt;"divide"),IF(J41="SLS_ENABLED",   UPPER(IF(E41=CHAR(34)&amp;CHAR(34),F41,E41)),""),"")))</f>
        <v>"X= ?"</v>
      </c>
      <c r="AA41" s="25" t="str">
        <f>IF(LEN(Y41)&gt;0,Y41,SUBSTITUTE(SUBSTITUTE(SUBSTITUTE(SUBSTITUTE(SUBSTITUTE(SUBSTITUTE(SUBSTITUTE(SUBSTITUTE(SUBSTITUTE(SUBSTITUTE(SUBSTITUTE( (SUBSTITUTE( SUBSTITUTE( SUBSTITUTE( SUBSTITUTE(Z41,"STD_SIGMA","SUM"),"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X=?</v>
      </c>
      <c r="AB41" s="1">
        <f>B41</f>
        <v>36</v>
      </c>
      <c r="AC41" t="str">
        <f>P41</f>
        <v>ITM_XEQU</v>
      </c>
      <c r="AD41" s="126" t="str">
        <f>IF(ISNA(VLOOKUP(AA41,'XEQM Shortlist'!J:J,1,0)),"//","")</f>
        <v>//</v>
      </c>
      <c r="AF41" s="88" t="str">
        <f>IF(LEN(AA41)=0,"",SUBSTITUTE(SUBSTITUTE(SUBSTITUTE(SUBSTITUTE(SUBSTITUTE(SUBSTITUTE(SUBSTITUTE(SUBSTITUTE(SUBSTITUTE(SUBSTITUTE(SUBSTITUTE(SUBSTITUTE(SUBSTITUTE(SUBSTITUTE(SUBSTITUTE(SUBSTITUTE(SUBSTITUTE( (SUBSTITUTE( SUBSTITUTE( SUBSTITUTE( SUBSTITUTE(Z41,"STD_SIGMA","SUM"),"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X=?</v>
      </c>
      <c r="AG41" t="b">
        <f>AA41=AF41</f>
        <v>1</v>
      </c>
    </row>
    <row r="42" spans="1:33">
      <c r="A42" s="48">
        <f>IF(B42=INT(B42),ROW(),"")</f>
        <v>42</v>
      </c>
      <c r="B42" s="47">
        <f>IF(AND(MID(C42,2,1)&lt;&gt;"/",MID(C42,1,1)="/"),INT(B41)+1,B41+0.01)</f>
        <v>37</v>
      </c>
      <c r="C42" s="130" t="s">
        <v>4294</v>
      </c>
      <c r="D42" s="51" t="s">
        <v>4295</v>
      </c>
      <c r="E42" s="56" t="s">
        <v>381</v>
      </c>
      <c r="F42" s="56" t="s">
        <v>381</v>
      </c>
      <c r="G42" s="75">
        <v>0</v>
      </c>
      <c r="H42" s="75">
        <v>99</v>
      </c>
      <c r="I42" s="135" t="s">
        <v>3</v>
      </c>
      <c r="J42" s="56" t="s">
        <v>1375</v>
      </c>
      <c r="K42" s="57" t="s">
        <v>3783</v>
      </c>
      <c r="L42" s="55" t="s">
        <v>4768</v>
      </c>
      <c r="M42" s="55" t="s">
        <v>4831</v>
      </c>
      <c r="N42" s="55" t="s">
        <v>2238</v>
      </c>
      <c r="O42" s="55"/>
      <c r="P42" s="259" t="s">
        <v>1968</v>
      </c>
      <c r="Q42" s="13"/>
      <c r="R42"/>
      <c r="S42" t="str">
        <f>IF(E42=F42,"","NOT EQUAL")</f>
        <v/>
      </c>
      <c r="T42" s="44" t="str">
        <f>IF(ISNA(VLOOKUP(P42,Sheet1!E:F,2,0)),"--","PRESENT")</f>
        <v>--</v>
      </c>
      <c r="U42"/>
      <c r="V42">
        <f>IF(AA42&lt;&gt;"",V41+1,V41)</f>
        <v>3</v>
      </c>
      <c r="W42" s="75" t="s">
        <v>2238</v>
      </c>
      <c r="X42" s="57" t="s">
        <v>2238</v>
      </c>
      <c r="Y42" s="57" t="s">
        <v>2238</v>
      </c>
      <c r="Z42" s="25" t="str">
        <f>IF( OR(X42="CNST", I42="CAT_REGS"),IF(E42=CHAR(34)&amp;CHAR(34),F42,E42),
IF(X42="YES",UPPER(IF(E42=CHAR(34)&amp;CHAR(34),F42,E42)),
IF(   AND(X42&lt;&gt;"NO",I42="CAT_FNCT",D42&lt;&gt;"multiply", D42&lt;&gt;"divide"),IF(J42="SLS_ENABLED",   UPPER(IF(E42=CHAR(34)&amp;CHAR(34),F42,E42)),""),"")))</f>
        <v>"X" STD_NOT_EQUAL " ?"</v>
      </c>
      <c r="AA42" s="25" t="str">
        <f>IF(LEN(Y42)&gt;0,Y42,SUBSTITUTE(SUBSTITUTE(SUBSTITUTE(SUBSTITUTE(SUBSTITUTE(SUBSTITUTE(SUBSTITUTE(SUBSTITUTE(SUBSTITUTE(SUBSTITUTE(SUBSTITUTE( (SUBSTITUTE( SUBSTITUTE( SUBSTITUTE( SUBSTITUTE(Z42,"STD_SIGMA","SUM"),"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XNOT_EQUAL?</v>
      </c>
      <c r="AB42" s="1">
        <f>B42</f>
        <v>37</v>
      </c>
      <c r="AC42" t="str">
        <f>P42</f>
        <v>ITM_XNE</v>
      </c>
      <c r="AD42" s="126" t="str">
        <f>IF(ISNA(VLOOKUP(AA42,'XEQM Shortlist'!J:J,1,0)),"//","")</f>
        <v>//</v>
      </c>
      <c r="AF42" s="88" t="str">
        <f>IF(LEN(AA42)=0,"",SUBSTITUTE(SUBSTITUTE(SUBSTITUTE(SUBSTITUTE(SUBSTITUTE(SUBSTITUTE(SUBSTITUTE(SUBSTITUTE(SUBSTITUTE(SUBSTITUTE(SUBSTITUTE(SUBSTITUTE(SUBSTITUTE(SUBSTITUTE(SUBSTITUTE(SUBSTITUTE(SUBSTITUTE( (SUBSTITUTE( SUBSTITUTE( SUBSTITUTE( SUBSTITUTE(Z42,"STD_SIGMA","SUM"),"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XNOT_EQUAL?</v>
      </c>
      <c r="AG42" t="b">
        <f>AA42=AF42</f>
        <v>1</v>
      </c>
    </row>
    <row r="43" spans="1:33" s="101" customFormat="1">
      <c r="A43" s="48">
        <f>IF(B43=INT(B43),ROW(),"")</f>
        <v>43</v>
      </c>
      <c r="B43" s="47">
        <f>IF(AND(MID(C43,2,1)&lt;&gt;"/",MID(C43,1,1)="/"),INT(B42)+1,B42+0.01)</f>
        <v>38</v>
      </c>
      <c r="C43" s="53" t="s">
        <v>4284</v>
      </c>
      <c r="D43" s="51" t="s">
        <v>4285</v>
      </c>
      <c r="E43" s="56" t="s">
        <v>1286</v>
      </c>
      <c r="F43" s="56" t="s">
        <v>1286</v>
      </c>
      <c r="G43" s="144">
        <v>0</v>
      </c>
      <c r="H43" s="144">
        <v>0</v>
      </c>
      <c r="I43" s="135" t="s">
        <v>3</v>
      </c>
      <c r="J43" s="56" t="s">
        <v>1375</v>
      </c>
      <c r="K43" s="57" t="s">
        <v>3783</v>
      </c>
      <c r="L43" s="55" t="s">
        <v>4768</v>
      </c>
      <c r="M43" s="55" t="s">
        <v>4825</v>
      </c>
      <c r="N43" s="55" t="s">
        <v>2238</v>
      </c>
      <c r="O43" s="55"/>
      <c r="P43" s="259" t="s">
        <v>1969</v>
      </c>
      <c r="Q43" s="13"/>
      <c r="R43"/>
      <c r="S43" t="str">
        <f>IF(E43=F43,"","NOT EQUAL")</f>
        <v/>
      </c>
      <c r="T43" s="44" t="str">
        <f>IF(ISNA(VLOOKUP(P43,Sheet1!E:F,2,0)),"--","PRESENT")</f>
        <v>--</v>
      </c>
      <c r="U43"/>
      <c r="V43">
        <f>IF(AA43&lt;&gt;"",V42+1,V42)</f>
        <v>4</v>
      </c>
      <c r="W43" s="75" t="s">
        <v>2238</v>
      </c>
      <c r="X43" s="57" t="s">
        <v>2238</v>
      </c>
      <c r="Y43" s="57" t="s">
        <v>2238</v>
      </c>
      <c r="Z43" s="25" t="str">
        <f>IF( OR(X43="CNST", I43="CAT_REGS"),IF(E43=CHAR(34)&amp;CHAR(34),F43,E43),
IF(X43="YES",UPPER(IF(E43=CHAR(34)&amp;CHAR(34),F43,E43)),
IF(   AND(X43&lt;&gt;"NO",I43="CAT_FNCT",D43&lt;&gt;"multiply", D43&lt;&gt;"divide"),IF(J43="SLS_ENABLED",   UPPER(IF(E43=CHAR(34)&amp;CHAR(34),F43,E43)),""),"")))</f>
        <v>"X=+0?"</v>
      </c>
      <c r="AA43" s="25" t="str">
        <f>IF(LEN(Y43)&gt;0,Y43,SUBSTITUTE(SUBSTITUTE(SUBSTITUTE(SUBSTITUTE(SUBSTITUTE(SUBSTITUTE(SUBSTITUTE(SUBSTITUTE(SUBSTITUTE(SUBSTITUTE(SUBSTITUTE( (SUBSTITUTE( SUBSTITUTE( SUBSTITUTE( SUBSTITUTE(Z43,"STD_SIGMA","SUM"),"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43" s="1">
        <f>B43</f>
        <v>38</v>
      </c>
      <c r="AC43" t="str">
        <f>P43</f>
        <v>ITM_XEQUP0</v>
      </c>
      <c r="AD43" s="126" t="str">
        <f>IF(ISNA(VLOOKUP(AA43,'XEQM Shortlist'!J:J,1,0)),"//","")</f>
        <v>//</v>
      </c>
      <c r="AE43"/>
      <c r="AF43" s="88" t="str">
        <f>IF(LEN(AA43)=0,"",SUBSTITUTE(SUBSTITUTE(SUBSTITUTE(SUBSTITUTE(SUBSTITUTE(SUBSTITUTE(SUBSTITUTE(SUBSTITUTE(SUBSTITUTE(SUBSTITUTE(SUBSTITUTE(SUBSTITUTE(SUBSTITUTE(SUBSTITUTE(SUBSTITUTE(SUBSTITUTE(SUBSTITUTE( (SUBSTITUTE( SUBSTITUTE( SUBSTITUTE( SUBSTITUTE(Z43,"STD_SIGMA","SUM"),"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43" t="b">
        <f>AA43=AF43</f>
        <v>1</v>
      </c>
    </row>
    <row r="44" spans="1:33">
      <c r="A44" s="48">
        <f>IF(B44=INT(B44),ROW(),"")</f>
        <v>44</v>
      </c>
      <c r="B44" s="47">
        <f>IF(AND(MID(C44,2,1)&lt;&gt;"/",MID(C44,1,1)="/"),INT(B43)+1,B43+0.01)</f>
        <v>39</v>
      </c>
      <c r="C44" s="53" t="s">
        <v>4284</v>
      </c>
      <c r="D44" s="51" t="s">
        <v>4286</v>
      </c>
      <c r="E44" s="56" t="s">
        <v>1287</v>
      </c>
      <c r="F44" s="56" t="s">
        <v>1287</v>
      </c>
      <c r="G44" s="75">
        <v>0</v>
      </c>
      <c r="H44" s="75">
        <v>0</v>
      </c>
      <c r="I44" s="135" t="s">
        <v>3</v>
      </c>
      <c r="J44" s="56" t="s">
        <v>1375</v>
      </c>
      <c r="K44" s="57" t="s">
        <v>3783</v>
      </c>
      <c r="L44" s="55" t="s">
        <v>4768</v>
      </c>
      <c r="M44" s="55" t="s">
        <v>4825</v>
      </c>
      <c r="N44" s="55" t="s">
        <v>2238</v>
      </c>
      <c r="O44" s="55"/>
      <c r="P44" s="259" t="s">
        <v>1970</v>
      </c>
      <c r="Q44" s="13"/>
      <c r="R44"/>
      <c r="S44" t="str">
        <f>IF(E44=F44,"","NOT EQUAL")</f>
        <v/>
      </c>
      <c r="T44" s="44" t="str">
        <f>IF(ISNA(VLOOKUP(P44,Sheet1!E:F,2,0)),"--","PRESENT")</f>
        <v>--</v>
      </c>
      <c r="U44"/>
      <c r="V44">
        <f>IF(AA44&lt;&gt;"",V43+1,V43)</f>
        <v>5</v>
      </c>
      <c r="W44" s="75" t="s">
        <v>2238</v>
      </c>
      <c r="X44" s="57" t="s">
        <v>2238</v>
      </c>
      <c r="Y44" s="57" t="s">
        <v>2238</v>
      </c>
      <c r="Z44" s="25" t="str">
        <f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"X=-0?"</v>
      </c>
      <c r="AA44" s="25" t="str">
        <f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X=-0?</v>
      </c>
      <c r="AB44" s="1">
        <f>B44</f>
        <v>39</v>
      </c>
      <c r="AC44" t="str">
        <f>P44</f>
        <v>ITM_XEQUM0</v>
      </c>
      <c r="AD44" s="126" t="str">
        <f>IF(ISNA(VLOOKUP(AA44,'XEQM Shortlist'!J:J,1,0)),"//","")</f>
        <v>//</v>
      </c>
      <c r="AF44" s="88" t="str">
        <f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X=-0?</v>
      </c>
      <c r="AG44" t="b">
        <f>AA44=AF44</f>
        <v>1</v>
      </c>
    </row>
    <row r="45" spans="1:33">
      <c r="A45" s="48">
        <f>IF(B45=INT(B45),ROW(),"")</f>
        <v>45</v>
      </c>
      <c r="B45" s="47">
        <f>IF(AND(MID(C45,2,1)&lt;&gt;"/",MID(C45,1,1)="/"),INT(B44)+1,B44+0.01)</f>
        <v>40</v>
      </c>
      <c r="C45" s="130" t="s">
        <v>4296</v>
      </c>
      <c r="D45" s="51" t="s">
        <v>4295</v>
      </c>
      <c r="E45" s="56" t="s">
        <v>1288</v>
      </c>
      <c r="F45" s="56" t="s">
        <v>1288</v>
      </c>
      <c r="G45" s="75">
        <v>0</v>
      </c>
      <c r="H45" s="75">
        <v>99</v>
      </c>
      <c r="I45" s="135" t="s">
        <v>3</v>
      </c>
      <c r="J45" s="56" t="s">
        <v>1375</v>
      </c>
      <c r="K45" s="57" t="s">
        <v>3783</v>
      </c>
      <c r="L45" s="55" t="s">
        <v>4768</v>
      </c>
      <c r="M45" s="55" t="s">
        <v>4831</v>
      </c>
      <c r="N45" s="55" t="s">
        <v>2238</v>
      </c>
      <c r="O45" s="55"/>
      <c r="P45" s="259" t="s">
        <v>1971</v>
      </c>
      <c r="Q45" s="13"/>
      <c r="R45"/>
      <c r="S45" t="str">
        <f>IF(E45=F45,"","NOT EQUAL")</f>
        <v/>
      </c>
      <c r="T45" s="44" t="str">
        <f>IF(ISNA(VLOOKUP(P45,Sheet1!E:F,2,0)),"--","PRESENT")</f>
        <v>--</v>
      </c>
      <c r="U45"/>
      <c r="V45">
        <f>IF(AA45&lt;&gt;"",V44+1,V44)</f>
        <v>6</v>
      </c>
      <c r="W45" s="75" t="s">
        <v>2238</v>
      </c>
      <c r="X45" s="57" t="s">
        <v>2238</v>
      </c>
      <c r="Y45" s="57" t="s">
        <v>2238</v>
      </c>
      <c r="Z45" s="25" t="str">
        <f>IF( OR(X45="CNST", I45="CAT_REGS"),IF(E45=CHAR(34)&amp;CHAR(34),F45,E45),
IF(X45="YES",UPPER(IF(E45=CHAR(34)&amp;CHAR(34),F45,E45)),
IF(   AND(X45&lt;&gt;"NO",I45="CAT_FNCT",D45&lt;&gt;"multiply", D45&lt;&gt;"divide"),IF(J45="SLS_ENABLED",   UPPER(IF(E45=CHAR(34)&amp;CHAR(34),F45,E45)),""),"")))</f>
        <v>"X" STD_ALMOST_EQUAL " ?"</v>
      </c>
      <c r="AA45" s="25" t="str">
        <f>IF(LEN(Y45)&gt;0,Y45,SUBSTITUTE(SUBSTITUTE(SUBSTITUTE(SUBSTITUTE(SUBSTITUTE(SUBSTITUTE(SUBSTITUTE(SUBSTITUTE(SUBSTITUTE(SUBSTITUTE(SUBSTITUTE( (SUBSTITUTE( SUBSTITUTE( SUBSTITUTE( SUBSTITUTE(Z45,"STD_SIGMA","SUM"),"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XALMOST_EQUAL?</v>
      </c>
      <c r="AB45" s="1">
        <f>B45</f>
        <v>40</v>
      </c>
      <c r="AC45" t="str">
        <f>P45</f>
        <v>ITM_XAEQU</v>
      </c>
      <c r="AD45" s="126" t="str">
        <f>IF(ISNA(VLOOKUP(AA45,'XEQM Shortlist'!J:J,1,0)),"//","")</f>
        <v>//</v>
      </c>
      <c r="AF45" s="88" t="str">
        <f>IF(LEN(AA45)=0,"",SUBSTITUTE(SUBSTITUTE(SUBSTITUTE(SUBSTITUTE(SUBSTITUTE(SUBSTITUTE(SUBSTITUTE(SUBSTITUTE(SUBSTITUTE(SUBSTITUTE(SUBSTITUTE(SUBSTITUTE(SUBSTITUTE(SUBSTITUTE(SUBSTITUTE(SUBSTITUTE(SUBSTITUTE( (SUBSTITUTE( SUBSTITUTE( SUBSTITUTE( SUBSTITUTE(Z45,"STD_SIGMA","SUM"),"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XALMOST_EQUAL?</v>
      </c>
      <c r="AG45" t="b">
        <f>AA45=AF45</f>
        <v>1</v>
      </c>
    </row>
    <row r="46" spans="1:33">
      <c r="A46" s="48">
        <f>IF(B46=INT(B46),ROW(),"")</f>
        <v>46</v>
      </c>
      <c r="B46" s="47">
        <f>IF(AND(MID(C46,2,1)&lt;&gt;"/",MID(C46,1,1)="/"),INT(B45)+1,B45+0.01)</f>
        <v>41</v>
      </c>
      <c r="C46" s="130" t="s">
        <v>4297</v>
      </c>
      <c r="D46" s="51" t="s">
        <v>4295</v>
      </c>
      <c r="E46" s="56" t="s">
        <v>382</v>
      </c>
      <c r="F46" s="56" t="s">
        <v>382</v>
      </c>
      <c r="G46" s="75">
        <v>0</v>
      </c>
      <c r="H46" s="75">
        <v>99</v>
      </c>
      <c r="I46" s="135" t="s">
        <v>3</v>
      </c>
      <c r="J46" s="56" t="s">
        <v>1375</v>
      </c>
      <c r="K46" s="57" t="s">
        <v>3783</v>
      </c>
      <c r="L46" s="55" t="s">
        <v>4768</v>
      </c>
      <c r="M46" s="55" t="s">
        <v>4831</v>
      </c>
      <c r="N46" s="55" t="s">
        <v>2238</v>
      </c>
      <c r="O46" s="55"/>
      <c r="P46" s="259" t="s">
        <v>1972</v>
      </c>
      <c r="Q46" s="13"/>
      <c r="R46"/>
      <c r="S46" t="str">
        <f>IF(E46=F46,"","NOT EQUAL")</f>
        <v/>
      </c>
      <c r="T46" s="44" t="str">
        <f>IF(ISNA(VLOOKUP(P46,Sheet1!E:F,2,0)),"--","PRESENT")</f>
        <v>--</v>
      </c>
      <c r="U46"/>
      <c r="V46">
        <f>IF(AA46&lt;&gt;"",V45+1,V45)</f>
        <v>7</v>
      </c>
      <c r="W46" s="75" t="s">
        <v>2238</v>
      </c>
      <c r="X46" s="57" t="s">
        <v>2238</v>
      </c>
      <c r="Y46" s="57" t="s">
        <v>2238</v>
      </c>
      <c r="Z46" s="25" t="str">
        <f>IF( OR(X46="CNST", I46="CAT_REGS"),IF(E46=CHAR(34)&amp;CHAR(34),F46,E46),
IF(X46="YES",UPPER(IF(E46=CHAR(34)&amp;CHAR(34),F46,E46)),
IF(   AND(X46&lt;&gt;"NO",I46="CAT_FNCT",D46&lt;&gt;"multiply", D46&lt;&gt;"divide"),IF(J46="SLS_ENABLED",   UPPER(IF(E46=CHAR(34)&amp;CHAR(34),F46,E46)),""),"")))</f>
        <v>"X&lt; ?"</v>
      </c>
      <c r="AA46" s="25" t="str">
        <f>IF(LEN(Y46)&gt;0,Y46,SUBSTITUTE(SUBSTITUTE(SUBSTITUTE(SUBSTITUTE(SUBSTITUTE(SUBSTITUTE(SUBSTITUTE(SUBSTITUTE(SUBSTITUTE(SUBSTITUTE(SUBSTITUTE( (SUBSTITUTE( SUBSTITUTE( SUBSTITUTE( SUBSTITUTE(Z46,"STD_SIGMA","SUM"),"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X&lt;?</v>
      </c>
      <c r="AB46" s="1">
        <f>B46</f>
        <v>41</v>
      </c>
      <c r="AC46" t="str">
        <f>P46</f>
        <v>ITM_XLT</v>
      </c>
      <c r="AD46" s="126" t="str">
        <f>IF(ISNA(VLOOKUP(AA46,'XEQM Shortlist'!J:J,1,0)),"//","")</f>
        <v>//</v>
      </c>
      <c r="AF46" s="88" t="str">
        <f>IF(LEN(AA46)=0,"",SUBSTITUTE(SUBSTITUTE(SUBSTITUTE(SUBSTITUTE(SUBSTITUTE(SUBSTITUTE(SUBSTITUTE(SUBSTITUTE(SUBSTITUTE(SUBSTITUTE(SUBSTITUTE(SUBSTITUTE(SUBSTITUTE(SUBSTITUTE(SUBSTITUTE(SUBSTITUTE(SUBSTITUTE( (SUBSTITUTE( SUBSTITUTE( SUBSTITUTE( SUBSTITUTE(Z46,"STD_SIGMA","SUM"),"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X&lt;?</v>
      </c>
      <c r="AG46" t="b">
        <f>AA46=AF46</f>
        <v>1</v>
      </c>
    </row>
    <row r="47" spans="1:33">
      <c r="A47" s="48">
        <f>IF(B47=INT(B47),ROW(),"")</f>
        <v>47</v>
      </c>
      <c r="B47" s="47">
        <f>IF(AND(MID(C47,2,1)&lt;&gt;"/",MID(C47,1,1)="/"),INT(B46)+1,B46+0.01)</f>
        <v>42</v>
      </c>
      <c r="C47" s="130" t="s">
        <v>4298</v>
      </c>
      <c r="D47" s="51" t="s">
        <v>4295</v>
      </c>
      <c r="E47" s="56" t="s">
        <v>1289</v>
      </c>
      <c r="F47" s="56" t="s">
        <v>1289</v>
      </c>
      <c r="G47" s="75">
        <v>0</v>
      </c>
      <c r="H47" s="75">
        <v>99</v>
      </c>
      <c r="I47" s="135" t="s">
        <v>3</v>
      </c>
      <c r="J47" s="56" t="s">
        <v>1375</v>
      </c>
      <c r="K47" s="57" t="s">
        <v>3783</v>
      </c>
      <c r="L47" s="55" t="s">
        <v>4768</v>
      </c>
      <c r="M47" s="55" t="s">
        <v>4831</v>
      </c>
      <c r="N47" s="55" t="s">
        <v>2238</v>
      </c>
      <c r="O47" s="55"/>
      <c r="P47" s="259" t="s">
        <v>1973</v>
      </c>
      <c r="Q47" s="13"/>
      <c r="R47"/>
      <c r="S47" t="str">
        <f>IF(E47=F47,"","NOT EQUAL")</f>
        <v/>
      </c>
      <c r="T47" s="44" t="str">
        <f>IF(ISNA(VLOOKUP(P47,Sheet1!E:F,2,0)),"--","PRESENT")</f>
        <v>--</v>
      </c>
      <c r="U47"/>
      <c r="V47">
        <f>IF(AA47&lt;&gt;"",V46+1,V46)</f>
        <v>8</v>
      </c>
      <c r="W47" s="75" t="s">
        <v>2238</v>
      </c>
      <c r="X47" s="57" t="s">
        <v>2238</v>
      </c>
      <c r="Y47" s="57" t="s">
        <v>2238</v>
      </c>
      <c r="Z47" s="25" t="str">
        <f>IF( OR(X47="CNST", I47="CAT_REGS"),IF(E47=CHAR(34)&amp;CHAR(34),F47,E47),
IF(X47="YES",UPPER(IF(E47=CHAR(34)&amp;CHAR(34),F47,E47)),
IF(   AND(X47&lt;&gt;"NO",I47="CAT_FNCT",D47&lt;&gt;"multiply", D47&lt;&gt;"divide"),IF(J47="SLS_ENABLED",   UPPER(IF(E47=CHAR(34)&amp;CHAR(34),F47,E47)),""),"")))</f>
        <v>"X" STD_LESS_EQUAL " ?"</v>
      </c>
      <c r="AA47" s="25" t="str">
        <f>IF(LEN(Y47)&gt;0,Y47,SUBSTITUTE(SUBSTITUTE(SUBSTITUTE(SUBSTITUTE(SUBSTITUTE(SUBSTITUTE(SUBSTITUTE(SUBSTITUTE(SUBSTITUTE(SUBSTITUTE(SUBSTITUTE( (SUBSTITUTE( SUBSTITUTE( SUBSTITUTE( SUBSTITUTE(Z47,"STD_SIGMA","SUM"),"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XLESS_EQUAL?</v>
      </c>
      <c r="AB47" s="1">
        <f>B47</f>
        <v>42</v>
      </c>
      <c r="AC47" t="str">
        <f>P47</f>
        <v>ITM_XLE</v>
      </c>
      <c r="AD47" s="126" t="str">
        <f>IF(ISNA(VLOOKUP(AA47,'XEQM Shortlist'!J:J,1,0)),"//","")</f>
        <v>//</v>
      </c>
      <c r="AF47" s="88" t="str">
        <f>IF(LEN(AA47)=0,"",SUBSTITUTE(SUBSTITUTE(SUBSTITUTE(SUBSTITUTE(SUBSTITUTE(SUBSTITUTE(SUBSTITUTE(SUBSTITUTE(SUBSTITUTE(SUBSTITUTE(SUBSTITUTE(SUBSTITUTE(SUBSTITUTE(SUBSTITUTE(SUBSTITUTE(SUBSTITUTE(SUBSTITUTE( (SUBSTITUTE( SUBSTITUTE( SUBSTITUTE( SUBSTITUTE(Z47,"STD_SIGMA","SUM"),"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XLESS_EQUAL?</v>
      </c>
      <c r="AG47" t="b">
        <f>AA47=AF47</f>
        <v>1</v>
      </c>
    </row>
    <row r="48" spans="1:33">
      <c r="A48" s="48">
        <f>IF(B48=INT(B48),ROW(),"")</f>
        <v>48</v>
      </c>
      <c r="B48" s="47">
        <f>IF(AND(MID(C48,2,1)&lt;&gt;"/",MID(C48,1,1)="/"),INT(B47)+1,B47+0.01)</f>
        <v>43</v>
      </c>
      <c r="C48" s="130" t="s">
        <v>4299</v>
      </c>
      <c r="D48" s="51" t="s">
        <v>4295</v>
      </c>
      <c r="E48" s="56" t="s">
        <v>383</v>
      </c>
      <c r="F48" s="56" t="s">
        <v>383</v>
      </c>
      <c r="G48" s="75">
        <v>0</v>
      </c>
      <c r="H48" s="75">
        <v>99</v>
      </c>
      <c r="I48" s="135" t="s">
        <v>3</v>
      </c>
      <c r="J48" s="56" t="s">
        <v>1375</v>
      </c>
      <c r="K48" s="57" t="s">
        <v>3783</v>
      </c>
      <c r="L48" s="55" t="s">
        <v>4768</v>
      </c>
      <c r="M48" s="55" t="s">
        <v>4831</v>
      </c>
      <c r="N48" s="55" t="s">
        <v>2238</v>
      </c>
      <c r="O48" s="55"/>
      <c r="P48" s="259" t="s">
        <v>1974</v>
      </c>
      <c r="Q48" s="13"/>
      <c r="R48"/>
      <c r="S48" t="str">
        <f>IF(E48=F48,"","NOT EQUAL")</f>
        <v/>
      </c>
      <c r="T48" s="44" t="str">
        <f>IF(ISNA(VLOOKUP(P48,Sheet1!E:F,2,0)),"--","PRESENT")</f>
        <v>--</v>
      </c>
      <c r="U48"/>
      <c r="V48">
        <f>IF(AA48&lt;&gt;"",V47+1,V47)</f>
        <v>9</v>
      </c>
      <c r="W48" s="75" t="s">
        <v>2238</v>
      </c>
      <c r="X48" s="57" t="s">
        <v>2238</v>
      </c>
      <c r="Y48" s="57" t="s">
        <v>2238</v>
      </c>
      <c r="Z48" s="25" t="str">
        <f>IF( OR(X48="CNST", I48="CAT_REGS"),IF(E48=CHAR(34)&amp;CHAR(34),F48,E48),
IF(X48="YES",UPPER(IF(E48=CHAR(34)&amp;CHAR(34),F48,E48)),
IF(   AND(X48&lt;&gt;"NO",I48="CAT_FNCT",D48&lt;&gt;"multiply", D48&lt;&gt;"divide"),IF(J48="SLS_ENABLED",   UPPER(IF(E48=CHAR(34)&amp;CHAR(34),F48,E48)),""),"")))</f>
        <v>"X" STD_GREATER_EQUAL " ?"</v>
      </c>
      <c r="AA48" s="25" t="str">
        <f>IF(LEN(Y48)&gt;0,Y48,SUBSTITUTE(SUBSTITUTE(SUBSTITUTE(SUBSTITUTE(SUBSTITUTE(SUBSTITUTE(SUBSTITUTE(SUBSTITUTE(SUBSTITUTE(SUBSTITUTE(SUBSTITUTE( (SUBSTITUTE( SUBSTITUTE( SUBSTITUTE( SUBSTITUTE(Z48,"STD_SIGMA","SUM"),"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XGREATER_EQUAL?</v>
      </c>
      <c r="AB48" s="1">
        <f>B48</f>
        <v>43</v>
      </c>
      <c r="AC48" t="str">
        <f>P48</f>
        <v>ITM_XGE</v>
      </c>
      <c r="AD48" s="126" t="str">
        <f>IF(ISNA(VLOOKUP(AA48,'XEQM Shortlist'!J:J,1,0)),"//","")</f>
        <v>//</v>
      </c>
      <c r="AF48" s="88" t="str">
        <f>IF(LEN(AA48)=0,"",SUBSTITUTE(SUBSTITUTE(SUBSTITUTE(SUBSTITUTE(SUBSTITUTE(SUBSTITUTE(SUBSTITUTE(SUBSTITUTE(SUBSTITUTE(SUBSTITUTE(SUBSTITUTE(SUBSTITUTE(SUBSTITUTE(SUBSTITUTE(SUBSTITUTE(SUBSTITUTE(SUBSTITUTE( (SUBSTITUTE( SUBSTITUTE( SUBSTITUTE( SUBSTITUTE(Z48,"STD_SIGMA","SUM"),"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XGREATER_EQUAL?</v>
      </c>
      <c r="AG48" t="b">
        <f>AA48=AF48</f>
        <v>1</v>
      </c>
    </row>
    <row r="49" spans="1:33">
      <c r="A49" s="48">
        <f>IF(B49=INT(B49),ROW(),"")</f>
        <v>49</v>
      </c>
      <c r="B49" s="47">
        <f>IF(AND(MID(C49,2,1)&lt;&gt;"/",MID(C49,1,1)="/"),INT(B48)+1,B48+0.01)</f>
        <v>44</v>
      </c>
      <c r="C49" s="130" t="s">
        <v>4300</v>
      </c>
      <c r="D49" s="51" t="s">
        <v>4295</v>
      </c>
      <c r="E49" s="56" t="s">
        <v>384</v>
      </c>
      <c r="F49" s="56" t="s">
        <v>384</v>
      </c>
      <c r="G49" s="75">
        <v>0</v>
      </c>
      <c r="H49" s="75">
        <v>99</v>
      </c>
      <c r="I49" s="135" t="s">
        <v>3</v>
      </c>
      <c r="J49" s="56" t="s">
        <v>1375</v>
      </c>
      <c r="K49" s="57" t="s">
        <v>3783</v>
      </c>
      <c r="L49" s="55" t="s">
        <v>4768</v>
      </c>
      <c r="M49" s="55" t="s">
        <v>4831</v>
      </c>
      <c r="N49" s="55" t="s">
        <v>2238</v>
      </c>
      <c r="O49" s="55"/>
      <c r="P49" s="259" t="s">
        <v>1975</v>
      </c>
      <c r="Q49" s="13"/>
      <c r="R49"/>
      <c r="S49" t="str">
        <f>IF(E49=F49,"","NOT EQUAL")</f>
        <v/>
      </c>
      <c r="T49" s="44" t="str">
        <f>IF(ISNA(VLOOKUP(P49,Sheet1!E:F,2,0)),"--","PRESENT")</f>
        <v>--</v>
      </c>
      <c r="U49"/>
      <c r="V49">
        <f>IF(AA49&lt;&gt;"",V48+1,V48)</f>
        <v>10</v>
      </c>
      <c r="W49" s="75" t="s">
        <v>2238</v>
      </c>
      <c r="X49" s="57" t="s">
        <v>2238</v>
      </c>
      <c r="Y49" s="57" t="s">
        <v>2238</v>
      </c>
      <c r="Z49" s="25" t="str">
        <f>IF( OR(X49="CNST", I49="CAT_REGS"),IF(E49=CHAR(34)&amp;CHAR(34),F49,E49),
IF(X49="YES",UPPER(IF(E49=CHAR(34)&amp;CHAR(34),F49,E49)),
IF(   AND(X49&lt;&gt;"NO",I49="CAT_FNCT",D49&lt;&gt;"multiply", D49&lt;&gt;"divide"),IF(J49="SLS_ENABLED",   UPPER(IF(E49=CHAR(34)&amp;CHAR(34),F49,E49)),""),"")))</f>
        <v>"X&gt; ?"</v>
      </c>
      <c r="AA49" s="25" t="str">
        <f>IF(LEN(Y49)&gt;0,Y49,SUBSTITUTE(SUBSTITUTE(SUBSTITUTE(SUBSTITUTE(SUBSTITUTE(SUBSTITUTE(SUBSTITUTE(SUBSTITUTE(SUBSTITUTE(SUBSTITUTE(SUBSTITUTE( (SUBSTITUTE( SUBSTITUTE( SUBSTITUTE( SUBSTITUTE(Z49,"STD_SIGMA","SUM"),"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X&gt;?</v>
      </c>
      <c r="AB49" s="1">
        <f>B49</f>
        <v>44</v>
      </c>
      <c r="AC49" t="str">
        <f>P49</f>
        <v>ITM_XGT</v>
      </c>
      <c r="AD49" s="126" t="str">
        <f>IF(ISNA(VLOOKUP(AA49,'XEQM Shortlist'!J:J,1,0)),"//","")</f>
        <v>//</v>
      </c>
      <c r="AF49" s="88" t="str">
        <f>IF(LEN(AA49)=0,"",SUBSTITUTE(SUBSTITUTE(SUBSTITUTE(SUBSTITUTE(SUBSTITUTE(SUBSTITUTE(SUBSTITUTE(SUBSTITUTE(SUBSTITUTE(SUBSTITUTE(SUBSTITUTE(SUBSTITUTE(SUBSTITUTE(SUBSTITUTE(SUBSTITUTE(SUBSTITUTE(SUBSTITUTE( (SUBSTITUTE( SUBSTITUTE( SUBSTITUTE( SUBSTITUTE(Z49,"STD_SIGMA","SUM"),"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X&gt;?</v>
      </c>
      <c r="AG49" t="b">
        <f>AA49=AF49</f>
        <v>1</v>
      </c>
    </row>
    <row r="50" spans="1:33">
      <c r="A50" s="48">
        <f>IF(B50=INT(B50),ROW(),"")</f>
        <v>50</v>
      </c>
      <c r="B50" s="47">
        <f>IF(AND(MID(C50,2,1)&lt;&gt;"/",MID(C50,1,1)="/"),INT(B49)+1,B49+0.01)</f>
        <v>45</v>
      </c>
      <c r="C50" s="51" t="s">
        <v>3414</v>
      </c>
      <c r="D50" s="51" t="s">
        <v>2360</v>
      </c>
      <c r="E50" s="56" t="s">
        <v>1096</v>
      </c>
      <c r="F50" s="56" t="s">
        <v>1096</v>
      </c>
      <c r="G50" s="75">
        <v>0</v>
      </c>
      <c r="H50" s="75">
        <v>99</v>
      </c>
      <c r="I50" s="135" t="s">
        <v>3</v>
      </c>
      <c r="J50" s="56" t="s">
        <v>1375</v>
      </c>
      <c r="K50" s="57" t="s">
        <v>3783</v>
      </c>
      <c r="L50" s="55" t="s">
        <v>4768</v>
      </c>
      <c r="M50" s="55" t="s">
        <v>4832</v>
      </c>
      <c r="N50" s="55" t="s">
        <v>2238</v>
      </c>
      <c r="O50" s="55"/>
      <c r="P50" s="259" t="s">
        <v>1540</v>
      </c>
      <c r="Q50" s="13"/>
      <c r="R50"/>
      <c r="S50" t="str">
        <f>IF(E50=F50,"","NOT EQUAL")</f>
        <v/>
      </c>
      <c r="T50" s="44" t="str">
        <f>IF(ISNA(VLOOKUP(P50,Sheet1!E:F,2,0)),"--","PRESENT")</f>
        <v>--</v>
      </c>
      <c r="U50"/>
      <c r="V50">
        <f>IF(AA50&lt;&gt;"",V49+1,V49)</f>
        <v>11</v>
      </c>
      <c r="W50" s="75" t="s">
        <v>2238</v>
      </c>
      <c r="X50" s="57" t="s">
        <v>2238</v>
      </c>
      <c r="Y50" s="57" t="s">
        <v>2238</v>
      </c>
      <c r="Z50" s="25" t="str">
        <f>IF( OR(X50="CNST", I50="CAT_REGS"),IF(E50=CHAR(34)&amp;CHAR(34),F50,E50),
IF(X50="YES",UPPER(IF(E50=CHAR(34)&amp;CHAR(34),F50,E50)),
IF(   AND(X50&lt;&gt;"NO",I50="CAT_FNCT",D50&lt;&gt;"multiply", D50&lt;&gt;"divide"),IF(J50="SLS_ENABLED",   UPPER(IF(E50=CHAR(34)&amp;CHAR(34),F50,E50)),""),"")))</f>
        <v>"FC?"</v>
      </c>
      <c r="AA50" s="25" t="str">
        <f>IF(LEN(Y50)&gt;0,Y50,SUBSTITUTE(SUBSTITUTE(SUBSTITUTE(SUBSTITUTE(SUBSTITUTE(SUBSTITUTE(SUBSTITUTE(SUBSTITUTE(SUBSTITUTE(SUBSTITUTE(SUBSTITUTE( (SUBSTITUTE( SUBSTITUTE( SUBSTITUTE( SUBSTITUTE(Z50,"STD_SIGMA","SUM"),"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FC?</v>
      </c>
      <c r="AB50" s="1">
        <f>B50</f>
        <v>45</v>
      </c>
      <c r="AC50" t="str">
        <f>P50</f>
        <v>ITM_FC</v>
      </c>
      <c r="AD50" s="126" t="str">
        <f>IF(ISNA(VLOOKUP(AA50,'XEQM Shortlist'!J:J,1,0)),"//","")</f>
        <v>//</v>
      </c>
      <c r="AF50" s="88" t="str">
        <f>IF(LEN(AA50)=0,"",SUBSTITUTE(SUBSTITUTE(SUBSTITUTE(SUBSTITUTE(SUBSTITUTE(SUBSTITUTE(SUBSTITUTE(SUBSTITUTE(SUBSTITUTE(SUBSTITUTE(SUBSTITUTE(SUBSTITUTE(SUBSTITUTE(SUBSTITUTE(SUBSTITUTE(SUBSTITUTE(SUBSTITUTE( (SUBSTITUTE( SUBSTITUTE( SUBSTITUTE( SUBSTITUTE(Z50,"STD_SIGMA","SUM"),"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FC?</v>
      </c>
      <c r="AG50" t="b">
        <f>AA50=AF50</f>
        <v>1</v>
      </c>
    </row>
    <row r="51" spans="1:33">
      <c r="A51" s="48">
        <f>IF(B51=INT(B51),ROW(),"")</f>
        <v>51</v>
      </c>
      <c r="B51" s="47">
        <f>IF(AND(MID(C51,2,1)&lt;&gt;"/",MID(C51,1,1)="/"),INT(B50)+1,B50+0.01)</f>
        <v>46</v>
      </c>
      <c r="C51" s="51" t="s">
        <v>3415</v>
      </c>
      <c r="D51" s="51" t="s">
        <v>2360</v>
      </c>
      <c r="E51" s="56" t="s">
        <v>1103</v>
      </c>
      <c r="F51" s="56" t="s">
        <v>1103</v>
      </c>
      <c r="G51" s="75">
        <v>0</v>
      </c>
      <c r="H51" s="75">
        <v>99</v>
      </c>
      <c r="I51" s="135" t="s">
        <v>3</v>
      </c>
      <c r="J51" s="56" t="s">
        <v>1375</v>
      </c>
      <c r="K51" s="57" t="s">
        <v>3783</v>
      </c>
      <c r="L51" s="55" t="s">
        <v>4768</v>
      </c>
      <c r="M51" s="55" t="s">
        <v>4832</v>
      </c>
      <c r="N51" s="55" t="s">
        <v>2238</v>
      </c>
      <c r="O51" s="55"/>
      <c r="P51" s="259" t="s">
        <v>1561</v>
      </c>
      <c r="Q51" s="13"/>
      <c r="R51"/>
      <c r="S51" t="str">
        <f>IF(E51=F51,"","NOT EQUAL")</f>
        <v/>
      </c>
      <c r="T51" s="44" t="str">
        <f>IF(ISNA(VLOOKUP(P51,Sheet1!E:F,2,0)),"--","PRESENT")</f>
        <v>--</v>
      </c>
      <c r="U51"/>
      <c r="V51">
        <f>IF(AA51&lt;&gt;"",V50+1,V50)</f>
        <v>12</v>
      </c>
      <c r="W51" s="75" t="s">
        <v>2238</v>
      </c>
      <c r="X51" s="57" t="s">
        <v>2238</v>
      </c>
      <c r="Y51" s="57" t="s">
        <v>2238</v>
      </c>
      <c r="Z51" s="25" t="str">
        <f>IF( OR(X51="CNST", I51="CAT_REGS"),IF(E51=CHAR(34)&amp;CHAR(34),F51,E51),
IF(X51="YES",UPPER(IF(E51=CHAR(34)&amp;CHAR(34),F51,E51)),
IF(   AND(X51&lt;&gt;"NO",I51="CAT_FNCT",D51&lt;&gt;"multiply", D51&lt;&gt;"divide"),IF(J51="SLS_ENABLED",   UPPER(IF(E51=CHAR(34)&amp;CHAR(34),F51,E51)),""),"")))</f>
        <v>"FS?"</v>
      </c>
      <c r="AA51" s="25" t="str">
        <f>IF(LEN(Y51)&gt;0,Y51,SUBSTITUTE(SUBSTITUTE(SUBSTITUTE(SUBSTITUTE(SUBSTITUTE(SUBSTITUTE(SUBSTITUTE(SUBSTITUTE(SUBSTITUTE(SUBSTITUTE(SUBSTITUTE( (SUBSTITUTE( SUBSTITUTE( SUBSTITUTE( SUBSTITUTE(Z51,"STD_SIGMA","SUM"),"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FS?</v>
      </c>
      <c r="AB51" s="1">
        <f>B51</f>
        <v>46</v>
      </c>
      <c r="AC51" t="str">
        <f>P51</f>
        <v>ITM_FS</v>
      </c>
      <c r="AD51" s="126" t="str">
        <f>IF(ISNA(VLOOKUP(AA51,'XEQM Shortlist'!J:J,1,0)),"//","")</f>
        <v>//</v>
      </c>
      <c r="AF51" s="88" t="str">
        <f>IF(LEN(AA51)=0,"",SUBSTITUTE(SUBSTITUTE(SUBSTITUTE(SUBSTITUTE(SUBSTITUTE(SUBSTITUTE(SUBSTITUTE(SUBSTITUTE(SUBSTITUTE(SUBSTITUTE(SUBSTITUTE(SUBSTITUTE(SUBSTITUTE(SUBSTITUTE(SUBSTITUTE(SUBSTITUTE(SUBSTITUTE( (SUBSTITUTE( SUBSTITUTE( SUBSTITUTE( SUBSTITUTE(Z51,"STD_SIGMA","SUM"),"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FS?</v>
      </c>
      <c r="AG51" t="b">
        <f>AA51=AF51</f>
        <v>1</v>
      </c>
    </row>
    <row r="52" spans="1:33">
      <c r="A52" s="48">
        <f>IF(B52=INT(B52),ROW(),"")</f>
        <v>52</v>
      </c>
      <c r="B52" s="47">
        <f>IF(AND(MID(C52,2,1)&lt;&gt;"/",MID(C52,1,1)="/"),INT(B51)+1,B51+0.01)</f>
        <v>47</v>
      </c>
      <c r="C52" s="51" t="s">
        <v>4086</v>
      </c>
      <c r="D52" s="51" t="s">
        <v>4087</v>
      </c>
      <c r="E52" s="56" t="s">
        <v>1089</v>
      </c>
      <c r="F52" s="56" t="s">
        <v>1089</v>
      </c>
      <c r="G52" s="75">
        <v>0</v>
      </c>
      <c r="H52" s="75">
        <v>0</v>
      </c>
      <c r="I52" s="135" t="s">
        <v>3</v>
      </c>
      <c r="J52" s="56" t="s">
        <v>1375</v>
      </c>
      <c r="K52" s="57" t="s">
        <v>3783</v>
      </c>
      <c r="L52" s="55" t="s">
        <v>4768</v>
      </c>
      <c r="M52" s="55" t="s">
        <v>4825</v>
      </c>
      <c r="N52" s="55" t="s">
        <v>2238</v>
      </c>
      <c r="O52" s="55"/>
      <c r="P52" s="259" t="s">
        <v>1524</v>
      </c>
      <c r="Q52" s="13"/>
      <c r="R52"/>
      <c r="S52" t="str">
        <f>IF(E52=F52,"","NOT EQUAL")</f>
        <v/>
      </c>
      <c r="T52" s="44" t="str">
        <f>IF(ISNA(VLOOKUP(P52,Sheet1!E:F,2,0)),"--","PRESENT")</f>
        <v>--</v>
      </c>
      <c r="U52"/>
      <c r="V52">
        <f>IF(AA52&lt;&gt;"",V51+1,V51)</f>
        <v>13</v>
      </c>
      <c r="W52" s="75" t="s">
        <v>2238</v>
      </c>
      <c r="X52" s="57" t="s">
        <v>2238</v>
      </c>
      <c r="Y52" s="57" t="s">
        <v>2238</v>
      </c>
      <c r="Z52" s="25" t="str">
        <f>IF( OR(X52="CNST", I52="CAT_REGS"),IF(E52=CHAR(34)&amp;CHAR(34),F52,E52),
IF(X52="YES",UPPER(IF(E52=CHAR(34)&amp;CHAR(34),F52,E52)),
IF(   AND(X52&lt;&gt;"NO",I52="CAT_FNCT",D52&lt;&gt;"multiply", D52&lt;&gt;"divide"),IF(J52="SLS_ENABLED",   UPPER(IF(E52=CHAR(34)&amp;CHAR(34),F52,E52)),""),"")))</f>
        <v>"EVEN?"</v>
      </c>
      <c r="AA52" s="25" t="str">
        <f>IF(LEN(Y52)&gt;0,Y52,SUBSTITUTE(SUBSTITUTE(SUBSTITUTE(SUBSTITUTE(SUBSTITUTE(SUBSTITUTE(SUBSTITUTE(SUBSTITUTE(SUBSTITUTE(SUBSTITUTE(SUBSTITUTE( (SUBSTITUTE( SUBSTITUTE( SUBSTITUTE( SUBSTITUTE(Z52,"STD_SIGMA","SUM"),"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52" s="1">
        <f>B52</f>
        <v>47</v>
      </c>
      <c r="AC52" t="str">
        <f>P52</f>
        <v>ITM_EVEN</v>
      </c>
      <c r="AD52" s="126" t="str">
        <f>IF(ISNA(VLOOKUP(AA52,'XEQM Shortlist'!J:J,1,0)),"//","")</f>
        <v>//</v>
      </c>
      <c r="AF52" s="88" t="str">
        <f>IF(LEN(AA52)=0,"",SUBSTITUTE(SUBSTITUTE(SUBSTITUTE(SUBSTITUTE(SUBSTITUTE(SUBSTITUTE(SUBSTITUTE(SUBSTITUTE(SUBSTITUTE(SUBSTITUTE(SUBSTITUTE(SUBSTITUTE(SUBSTITUTE(SUBSTITUTE(SUBSTITUTE(SUBSTITUTE(SUBSTITUTE( (SUBSTITUTE( SUBSTITUTE( SUBSTITUTE( SUBSTITUTE(Z52,"STD_SIGMA","SUM"),"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52" t="b">
        <f>AA52=AF52</f>
        <v>1</v>
      </c>
    </row>
    <row r="53" spans="1:33">
      <c r="A53" s="48">
        <f>IF(B53=INT(B53),ROW(),"")</f>
        <v>53</v>
      </c>
      <c r="B53" s="47">
        <f>IF(AND(MID(C53,2,1)&lt;&gt;"/",MID(C53,1,1)="/"),INT(B52)+1,B52+0.01)</f>
        <v>48</v>
      </c>
      <c r="C53" s="51" t="s">
        <v>4086</v>
      </c>
      <c r="D53" s="51" t="s">
        <v>4088</v>
      </c>
      <c r="E53" s="56" t="s">
        <v>237</v>
      </c>
      <c r="F53" s="56" t="s">
        <v>237</v>
      </c>
      <c r="G53" s="75">
        <v>0</v>
      </c>
      <c r="H53" s="75">
        <v>0</v>
      </c>
      <c r="I53" s="135" t="s">
        <v>3</v>
      </c>
      <c r="J53" s="56" t="s">
        <v>1375</v>
      </c>
      <c r="K53" s="57" t="s">
        <v>3783</v>
      </c>
      <c r="L53" s="55" t="s">
        <v>4768</v>
      </c>
      <c r="M53" s="55" t="s">
        <v>4825</v>
      </c>
      <c r="N53" s="55" t="s">
        <v>2238</v>
      </c>
      <c r="O53" s="55"/>
      <c r="P53" s="259" t="s">
        <v>1754</v>
      </c>
      <c r="Q53" s="13"/>
      <c r="R53"/>
      <c r="S53" t="str">
        <f>IF(E53=F53,"","NOT EQUAL")</f>
        <v/>
      </c>
      <c r="T53" s="44" t="str">
        <f>IF(ISNA(VLOOKUP(P53,Sheet1!E:F,2,0)),"--","PRESENT")</f>
        <v>--</v>
      </c>
      <c r="U53"/>
      <c r="V53">
        <f>IF(AA53&lt;&gt;"",V52+1,V52)</f>
        <v>14</v>
      </c>
      <c r="W53" s="75" t="s">
        <v>2238</v>
      </c>
      <c r="X53" s="57" t="s">
        <v>2238</v>
      </c>
      <c r="Y53" s="57" t="s">
        <v>2238</v>
      </c>
      <c r="Z53" s="25" t="str">
        <f>IF( OR(X53="CNST", I53="CAT_REGS"),IF(E53=CHAR(34)&amp;CHAR(34),F53,E53),
IF(X53="YES",UPPER(IF(E53=CHAR(34)&amp;CHAR(34),F53,E53)),
IF(   AND(X53&lt;&gt;"NO",I53="CAT_FNCT",D53&lt;&gt;"multiply", D53&lt;&gt;"divide"),IF(J53="SLS_ENABLED",   UPPER(IF(E53=CHAR(34)&amp;CHAR(34),F53,E53)),""),"")))</f>
        <v>"ODD?"</v>
      </c>
      <c r="AA53" s="25" t="str">
        <f>IF(LEN(Y53)&gt;0,Y53,SUBSTITUTE(SUBSTITUTE(SUBSTITUTE(SUBSTITUTE(SUBSTITUTE(SUBSTITUTE(SUBSTITUTE(SUBSTITUTE(SUBSTITUTE(SUBSTITUTE(SUBSTITUTE( (SUBSTITUTE( SUBSTITUTE( SUBSTITUTE( SUBSTITUTE(Z53,"STD_SIGMA","SUM"),"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ODD?</v>
      </c>
      <c r="AB53" s="1">
        <f>B53</f>
        <v>48</v>
      </c>
      <c r="AC53" t="str">
        <f>P53</f>
        <v>ITM_ODD</v>
      </c>
      <c r="AD53" s="126" t="str">
        <f>IF(ISNA(VLOOKUP(AA53,'XEQM Shortlist'!J:J,1,0)),"//","")</f>
        <v>//</v>
      </c>
      <c r="AF53" s="88" t="str">
        <f>IF(LEN(AA53)=0,"",SUBSTITUTE(SUBSTITUTE(SUBSTITUTE(SUBSTITUTE(SUBSTITUTE(SUBSTITUTE(SUBSTITUTE(SUBSTITUTE(SUBSTITUTE(SUBSTITUTE(SUBSTITUTE(SUBSTITUTE(SUBSTITUTE(SUBSTITUTE(SUBSTITUTE(SUBSTITUTE(SUBSTITUTE( (SUBSTITUTE( SUBSTITUTE( SUBSTITUTE( SUBSTITUTE(Z53,"STD_SIGMA","SUM"),"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ODD?</v>
      </c>
      <c r="AG53" t="b">
        <f>AA53=AF53</f>
        <v>1</v>
      </c>
    </row>
    <row r="54" spans="1:33" s="101" customFormat="1">
      <c r="A54" s="48">
        <f>IF(B54=INT(B54),ROW(),"")</f>
        <v>54</v>
      </c>
      <c r="B54" s="47">
        <f>IF(AND(MID(C54,2,1)&lt;&gt;"/",MID(C54,1,1)="/"),INT(B53)+1,B53+0.01)</f>
        <v>49</v>
      </c>
      <c r="C54" s="51" t="s">
        <v>4086</v>
      </c>
      <c r="D54" s="51" t="s">
        <v>4283</v>
      </c>
      <c r="E54" s="56" t="s">
        <v>1100</v>
      </c>
      <c r="F54" s="56" t="s">
        <v>1100</v>
      </c>
      <c r="G54" s="144">
        <v>0</v>
      </c>
      <c r="H54" s="144">
        <v>0</v>
      </c>
      <c r="I54" s="135" t="s">
        <v>3</v>
      </c>
      <c r="J54" s="56" t="s">
        <v>1375</v>
      </c>
      <c r="K54" s="57" t="s">
        <v>3783</v>
      </c>
      <c r="L54" s="55" t="s">
        <v>4768</v>
      </c>
      <c r="M54" s="55" t="s">
        <v>4825</v>
      </c>
      <c r="N54" s="55" t="s">
        <v>2238</v>
      </c>
      <c r="O54" s="55"/>
      <c r="P54" s="259" t="s">
        <v>1555</v>
      </c>
      <c r="Q54" s="13"/>
      <c r="R54"/>
      <c r="S54" t="str">
        <f>IF(E54=F54,"","NOT EQUAL")</f>
        <v/>
      </c>
      <c r="T54" s="44" t="str">
        <f>IF(ISNA(VLOOKUP(P54,Sheet1!E:F,2,0)),"--","PRESENT")</f>
        <v>--</v>
      </c>
      <c r="U54"/>
      <c r="V54">
        <f>IF(AA54&lt;&gt;"",V53+1,V53)</f>
        <v>15</v>
      </c>
      <c r="W54" s="75" t="s">
        <v>2238</v>
      </c>
      <c r="X54" s="57" t="s">
        <v>2238</v>
      </c>
      <c r="Y54" s="57" t="s">
        <v>2238</v>
      </c>
      <c r="Z54" s="25" t="str">
        <f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"FP?"</v>
      </c>
      <c r="AA54" s="25" t="str">
        <f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FP?</v>
      </c>
      <c r="AB54" s="1">
        <f>B54</f>
        <v>49</v>
      </c>
      <c r="AC54" t="str">
        <f>P54</f>
        <v>ITM_FPQ</v>
      </c>
      <c r="AD54" s="126" t="str">
        <f>IF(ISNA(VLOOKUP(AA54,'XEQM Shortlist'!J:J,1,0)),"//","")</f>
        <v>//</v>
      </c>
      <c r="AE54"/>
      <c r="AF54" s="88" t="str">
        <f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FP?</v>
      </c>
      <c r="AG54" t="b">
        <f>AA54=AF54</f>
        <v>1</v>
      </c>
    </row>
    <row r="55" spans="1:33" s="101" customFormat="1">
      <c r="A55" s="48">
        <f>IF(B55=INT(B55),ROW(),"")</f>
        <v>55</v>
      </c>
      <c r="B55" s="47">
        <f>IF(AND(MID(C55,2,1)&lt;&gt;"/",MID(C55,1,1)="/"),INT(B54)+1,B54+0.01)</f>
        <v>50</v>
      </c>
      <c r="C55" s="51" t="s">
        <v>4086</v>
      </c>
      <c r="D55" s="51" t="s">
        <v>4089</v>
      </c>
      <c r="E55" s="56" t="s">
        <v>146</v>
      </c>
      <c r="F55" s="56" t="s">
        <v>146</v>
      </c>
      <c r="G55" s="144">
        <v>0</v>
      </c>
      <c r="H55" s="144">
        <v>0</v>
      </c>
      <c r="I55" s="135" t="s">
        <v>3</v>
      </c>
      <c r="J55" s="56" t="s">
        <v>1375</v>
      </c>
      <c r="K55" s="57" t="s">
        <v>3783</v>
      </c>
      <c r="L55" s="55" t="s">
        <v>4768</v>
      </c>
      <c r="M55" s="55" t="s">
        <v>4825</v>
      </c>
      <c r="N55" s="55" t="s">
        <v>2238</v>
      </c>
      <c r="O55" s="55"/>
      <c r="P55" s="259" t="s">
        <v>1612</v>
      </c>
      <c r="Q55" s="13"/>
      <c r="R55"/>
      <c r="S55" t="str">
        <f>IF(E55=F55,"","NOT EQUAL")</f>
        <v/>
      </c>
      <c r="T55" s="44" t="str">
        <f>IF(ISNA(VLOOKUP(P55,Sheet1!E:F,2,0)),"--","PRESENT")</f>
        <v>--</v>
      </c>
      <c r="U55"/>
      <c r="V55">
        <f>IF(AA55&lt;&gt;"",V54+1,V54)</f>
        <v>16</v>
      </c>
      <c r="W55" s="75" t="s">
        <v>2238</v>
      </c>
      <c r="X55" s="57" t="s">
        <v>2238</v>
      </c>
      <c r="Y55" s="57" t="s">
        <v>2238</v>
      </c>
      <c r="Z55" s="25" t="str">
        <f>IF( OR(X55="CNST", I55="CAT_REGS"),IF(E55=CHAR(34)&amp;CHAR(34),F55,E55),
IF(X55="YES",UPPER(IF(E55=CHAR(34)&amp;CHAR(34),F55,E55)),
IF(   AND(X55&lt;&gt;"NO",I55="CAT_FNCT",D55&lt;&gt;"multiply", D55&lt;&gt;"divide"),IF(J55="SLS_ENABLED",   UPPER(IF(E55=CHAR(34)&amp;CHAR(34),F55,E55)),""),"")))</f>
        <v>"INT?"</v>
      </c>
      <c r="AA55" s="25" t="str">
        <f>IF(LEN(Y55)&gt;0,Y55,SUBSTITUTE(SUBSTITUTE(SUBSTITUTE(SUBSTITUTE(SUBSTITUTE(SUBSTITUTE(SUBSTITUTE(SUBSTITUTE(SUBSTITUTE(SUBSTITUTE(SUBSTITUTE( (SUBSTITUTE( SUBSTITUTE( SUBSTITUTE( SUBSTITUTE(Z55,"STD_SIGMA","SUM"),"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INT?</v>
      </c>
      <c r="AB55" s="1">
        <f>B55</f>
        <v>50</v>
      </c>
      <c r="AC55" t="str">
        <f>P55</f>
        <v>ITM_INT</v>
      </c>
      <c r="AD55" s="126" t="str">
        <f>IF(ISNA(VLOOKUP(AA55,'XEQM Shortlist'!J:J,1,0)),"//","")</f>
        <v>//</v>
      </c>
      <c r="AE55"/>
      <c r="AF55" s="88" t="str">
        <f>IF(LEN(AA55)=0,"",SUBSTITUTE(SUBSTITUTE(SUBSTITUTE(SUBSTITUTE(SUBSTITUTE(SUBSTITUTE(SUBSTITUTE(SUBSTITUTE(SUBSTITUTE(SUBSTITUTE(SUBSTITUTE(SUBSTITUTE(SUBSTITUTE(SUBSTITUTE(SUBSTITUTE(SUBSTITUTE(SUBSTITUTE( (SUBSTITUTE( SUBSTITUTE( SUBSTITUTE( SUBSTITUTE(Z55,"STD_SIGMA","SUM"),"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INT?</v>
      </c>
      <c r="AG55" t="b">
        <f>AA55=AF55</f>
        <v>1</v>
      </c>
    </row>
    <row r="56" spans="1:33">
      <c r="A56" s="48">
        <f>IF(B56=INT(B56),ROW(),"")</f>
        <v>56</v>
      </c>
      <c r="B56" s="47">
        <f>IF(AND(MID(C56,2,1)&lt;&gt;"/",MID(C56,1,1)="/"),INT(B55)+1,B55+0.01)</f>
        <v>51</v>
      </c>
      <c r="C56" s="53" t="s">
        <v>4284</v>
      </c>
      <c r="D56" s="51" t="s">
        <v>4287</v>
      </c>
      <c r="E56" s="56" t="s">
        <v>62</v>
      </c>
      <c r="F56" s="56" t="s">
        <v>62</v>
      </c>
      <c r="G56" s="75">
        <v>0</v>
      </c>
      <c r="H56" s="75">
        <v>0</v>
      </c>
      <c r="I56" s="135" t="s">
        <v>3</v>
      </c>
      <c r="J56" s="56" t="s">
        <v>1375</v>
      </c>
      <c r="K56" s="57" t="s">
        <v>3783</v>
      </c>
      <c r="L56" s="55" t="s">
        <v>4768</v>
      </c>
      <c r="M56" s="55" t="s">
        <v>4825</v>
      </c>
      <c r="N56" s="55" t="s">
        <v>2238</v>
      </c>
      <c r="O56" s="55"/>
      <c r="P56" s="259" t="s">
        <v>1479</v>
      </c>
      <c r="Q56" s="13"/>
      <c r="R56"/>
      <c r="S56" t="str">
        <f>IF(E56=F56,"","NOT EQUAL")</f>
        <v/>
      </c>
      <c r="T56" s="44" t="str">
        <f>IF(ISNA(VLOOKUP(P56,Sheet1!E:F,2,0)),"--","PRESENT")</f>
        <v>--</v>
      </c>
      <c r="U56"/>
      <c r="V56">
        <f>IF(AA56&lt;&gt;"",V55+1,V55)</f>
        <v>17</v>
      </c>
      <c r="W56" s="75" t="s">
        <v>2664</v>
      </c>
      <c r="X56" s="57" t="s">
        <v>2598</v>
      </c>
      <c r="Y56" s="57" t="s">
        <v>2238</v>
      </c>
      <c r="Z56" s="25" t="str">
        <f>IF( OR(X56="CNST", I56="CAT_REGS"),IF(E56=CHAR(34)&amp;CHAR(34),F56,E56),
IF(X56="YES",UPPER(IF(E56=CHAR(34)&amp;CHAR(34),F56,E56)),
IF(   AND(X56&lt;&gt;"NO",I56="CAT_FNCT",D56&lt;&gt;"multiply", D56&lt;&gt;"divide"),IF(J56="SLS_ENABLED",   UPPER(IF(E56=CHAR(34)&amp;CHAR(34),F56,E56)),""),"")))</f>
        <v>"CPX?"</v>
      </c>
      <c r="AA56" s="25" t="str">
        <f>IF(LEN(Y56)&gt;0,Y56,SUBSTITUTE(SUBSTITUTE(SUBSTITUTE(SUBSTITUTE(SUBSTITUTE(SUBSTITUTE(SUBSTITUTE(SUBSTITUTE(SUBSTITUTE(SUBSTITUTE(SUBSTITUTE( (SUBSTITUTE( SUBSTITUTE( SUBSTITUTE( SUBSTITUTE(Z56,"STD_SIGMA","SUM"),"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CPX?</v>
      </c>
      <c r="AB56" s="1">
        <f>B56</f>
        <v>51</v>
      </c>
      <c r="AC56" t="str">
        <f>P56</f>
        <v>ITM_CPX</v>
      </c>
      <c r="AD56" s="126" t="str">
        <f>IF(ISNA(VLOOKUP(AA56,'XEQM Shortlist'!J:J,1,0)),"//","")</f>
        <v>//</v>
      </c>
      <c r="AF56" s="88" t="str">
        <f>IF(LEN(AA56)=0,"",SUBSTITUTE(SUBSTITUTE(SUBSTITUTE(SUBSTITUTE(SUBSTITUTE(SUBSTITUTE(SUBSTITUTE(SUBSTITUTE(SUBSTITUTE(SUBSTITUTE(SUBSTITUTE(SUBSTITUTE(SUBSTITUTE(SUBSTITUTE(SUBSTITUTE(SUBSTITUTE(SUBSTITUTE( (SUBSTITUTE( SUBSTITUTE( SUBSTITUTE( SUBSTITUTE(Z56,"STD_SIGMA","SUM"),"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CPX?</v>
      </c>
      <c r="AG56" t="b">
        <f>AA56=AF56</f>
        <v>1</v>
      </c>
    </row>
    <row r="57" spans="1:33">
      <c r="A57" s="48">
        <f>IF(B57=INT(B57),ROW(),"")</f>
        <v>57</v>
      </c>
      <c r="B57" s="47">
        <f>IF(AND(MID(C57,2,1)&lt;&gt;"/",MID(C57,1,1)="/"),INT(B56)+1,B56+0.01)</f>
        <v>52</v>
      </c>
      <c r="C57" s="51" t="s">
        <v>4284</v>
      </c>
      <c r="D57" s="51" t="s">
        <v>4501</v>
      </c>
      <c r="E57" s="56" t="s">
        <v>1150</v>
      </c>
      <c r="F57" s="56" t="s">
        <v>1150</v>
      </c>
      <c r="G57" s="75">
        <v>0</v>
      </c>
      <c r="H57" s="75">
        <v>0</v>
      </c>
      <c r="I57" s="135" t="s">
        <v>3</v>
      </c>
      <c r="J57" s="56" t="s">
        <v>1375</v>
      </c>
      <c r="K57" s="57" t="s">
        <v>3783</v>
      </c>
      <c r="L57" s="55" t="s">
        <v>4768</v>
      </c>
      <c r="M57" s="55" t="s">
        <v>4825</v>
      </c>
      <c r="N57" s="55" t="s">
        <v>2238</v>
      </c>
      <c r="O57" s="55"/>
      <c r="P57" s="259" t="s">
        <v>1683</v>
      </c>
      <c r="Q57" s="13"/>
      <c r="R57"/>
      <c r="S57" t="str">
        <f>IF(E57=F57,"","NOT EQUAL")</f>
        <v/>
      </c>
      <c r="T57" s="44" t="str">
        <f>IF(ISNA(VLOOKUP(P57,Sheet1!E:F,2,0)),"--","PRESENT")</f>
        <v>--</v>
      </c>
      <c r="U57"/>
      <c r="V57">
        <f>IF(AA57&lt;&gt;"",V56+1,V56)</f>
        <v>18</v>
      </c>
      <c r="W57" s="75" t="s">
        <v>2238</v>
      </c>
      <c r="X57" s="57" t="s">
        <v>2238</v>
      </c>
      <c r="Y57" s="57" t="s">
        <v>2238</v>
      </c>
      <c r="Z57" s="25" t="str">
        <f>IF( OR(X57="CNST", I57="CAT_REGS"),IF(E57=CHAR(34)&amp;CHAR(34),F57,E57),
IF(X57="YES",UPPER(IF(E57=CHAR(34)&amp;CHAR(34),F57,E57)),
IF(   AND(X57&lt;&gt;"NO",I57="CAT_FNCT",D57&lt;&gt;"multiply", D57&lt;&gt;"divide"),IF(J57="SLS_ENABLED",   UPPER(IF(E57=CHAR(34)&amp;CHAR(34),F57,E57)),""),"")))</f>
        <v>"MATR?"</v>
      </c>
      <c r="AA57" s="25" t="str">
        <f>IF(LEN(Y57)&gt;0,Y57,SUBSTITUTE(SUBSTITUTE(SUBSTITUTE(SUBSTITUTE(SUBSTITUTE(SUBSTITUTE(SUBSTITUTE(SUBSTITUTE(SUBSTITUTE(SUBSTITUTE(SUBSTITUTE( (SUBSTITUTE( SUBSTITUTE( SUBSTITUTE( SUBSTITUTE(Z57,"STD_SIGMA","SUM"),"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MATR?</v>
      </c>
      <c r="AB57" s="1">
        <f>B57</f>
        <v>52</v>
      </c>
      <c r="AC57" t="str">
        <f>P57</f>
        <v>ITM_MATR</v>
      </c>
      <c r="AD57" s="126" t="str">
        <f>IF(ISNA(VLOOKUP(AA57,'XEQM Shortlist'!J:J,1,0)),"//","")</f>
        <v>//</v>
      </c>
      <c r="AF57" s="88" t="str">
        <f>IF(LEN(AA57)=0,"",SUBSTITUTE(SUBSTITUTE(SUBSTITUTE(SUBSTITUTE(SUBSTITUTE(SUBSTITUTE(SUBSTITUTE(SUBSTITUTE(SUBSTITUTE(SUBSTITUTE(SUBSTITUTE(SUBSTITUTE(SUBSTITUTE(SUBSTITUTE(SUBSTITUTE(SUBSTITUTE(SUBSTITUTE( (SUBSTITUTE( SUBSTITUTE( SUBSTITUTE( SUBSTITUTE(Z57,"STD_SIGMA","SUM"),"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MATR?</v>
      </c>
      <c r="AG57" t="b">
        <f>AA57=AF57</f>
        <v>1</v>
      </c>
    </row>
    <row r="58" spans="1:33">
      <c r="A58" s="48">
        <f>IF(B58=INT(B58),ROW(),"")</f>
        <v>58</v>
      </c>
      <c r="B58" s="47">
        <f>IF(AND(MID(C58,2,1)&lt;&gt;"/",MID(C58,1,1)="/"),INT(B57)+1,B57+0.01)</f>
        <v>53</v>
      </c>
      <c r="C58" s="53" t="s">
        <v>4284</v>
      </c>
      <c r="D58" s="51" t="s">
        <v>4289</v>
      </c>
      <c r="E58" s="56" t="s">
        <v>231</v>
      </c>
      <c r="F58" s="56" t="s">
        <v>231</v>
      </c>
      <c r="G58" s="75">
        <v>0</v>
      </c>
      <c r="H58" s="75">
        <v>0</v>
      </c>
      <c r="I58" s="135" t="s">
        <v>3</v>
      </c>
      <c r="J58" s="56" t="s">
        <v>1375</v>
      </c>
      <c r="K58" s="57" t="s">
        <v>3783</v>
      </c>
      <c r="L58" s="55" t="s">
        <v>4768</v>
      </c>
      <c r="M58" s="55" t="s">
        <v>4825</v>
      </c>
      <c r="N58" s="55" t="s">
        <v>2238</v>
      </c>
      <c r="O58" s="55"/>
      <c r="P58" s="259" t="s">
        <v>1736</v>
      </c>
      <c r="Q58" s="13"/>
      <c r="R58"/>
      <c r="S58" t="str">
        <f>IF(E58=F58,"","NOT EQUAL")</f>
        <v/>
      </c>
      <c r="T58" s="44" t="str">
        <f>IF(ISNA(VLOOKUP(P58,Sheet1!E:F,2,0)),"--","PRESENT")</f>
        <v>--</v>
      </c>
      <c r="U58"/>
      <c r="V58">
        <f>IF(AA58&lt;&gt;"",V57+1,V57)</f>
        <v>19</v>
      </c>
      <c r="W58" s="75" t="s">
        <v>2238</v>
      </c>
      <c r="X58" s="57" t="s">
        <v>2238</v>
      </c>
      <c r="Y58" s="57" t="s">
        <v>2238</v>
      </c>
      <c r="Z58" s="25" t="str">
        <f>IF( OR(X58="CNST", I58="CAT_REGS"),IF(E58=CHAR(34)&amp;CHAR(34),F58,E58),
IF(X58="YES",UPPER(IF(E58=CHAR(34)&amp;CHAR(34),F58,E58)),
IF(   AND(X58&lt;&gt;"NO",I58="CAT_FNCT",D58&lt;&gt;"multiply", D58&lt;&gt;"divide"),IF(J58="SLS_ENABLED",   UPPER(IF(E58=CHAR(34)&amp;CHAR(34),F58,E58)),""),"")))</f>
        <v>"NAN?"</v>
      </c>
      <c r="AA58" s="25" t="str">
        <f>IF(LEN(Y58)&gt;0,Y58,SUBSTITUTE(SUBSTITUTE(SUBSTITUTE(SUBSTITUTE(SUBSTITUTE(SUBSTITUTE(SUBSTITUTE(SUBSTITUTE(SUBSTITUTE(SUBSTITUTE(SUBSTITUTE( (SUBSTITUTE( SUBSTITUTE( SUBSTITUTE( SUBSTITUTE(Z58,"STD_SIGMA","SUM"),"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NAN?</v>
      </c>
      <c r="AB58" s="1">
        <f>B58</f>
        <v>53</v>
      </c>
      <c r="AC58" t="str">
        <f>P58</f>
        <v>ITM_NAN</v>
      </c>
      <c r="AD58" s="126" t="str">
        <f>IF(ISNA(VLOOKUP(AA58,'XEQM Shortlist'!J:J,1,0)),"//","")</f>
        <v>//</v>
      </c>
      <c r="AF58" s="88" t="str">
        <f>IF(LEN(AA58)=0,"",SUBSTITUTE(SUBSTITUTE(SUBSTITUTE(SUBSTITUTE(SUBSTITUTE(SUBSTITUTE(SUBSTITUTE(SUBSTITUTE(SUBSTITUTE(SUBSTITUTE(SUBSTITUTE(SUBSTITUTE(SUBSTITUTE(SUBSTITUTE(SUBSTITUTE(SUBSTITUTE(SUBSTITUTE( (SUBSTITUTE( SUBSTITUTE( SUBSTITUTE( SUBSTITUTE(Z58,"STD_SIGMA","SUM"),"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NAN?</v>
      </c>
      <c r="AG58" t="b">
        <f>AA58=AF58</f>
        <v>1</v>
      </c>
    </row>
    <row r="59" spans="1:33">
      <c r="A59" s="48">
        <f>IF(B59=INT(B59),ROW(),"")</f>
        <v>59</v>
      </c>
      <c r="B59" s="47">
        <f>IF(AND(MID(C59,2,1)&lt;&gt;"/",MID(C59,1,1)="/"),INT(B58)+1,B58+0.01)</f>
        <v>54</v>
      </c>
      <c r="C59" s="53" t="s">
        <v>4284</v>
      </c>
      <c r="D59" s="51" t="s">
        <v>4290</v>
      </c>
      <c r="E59" s="56" t="s">
        <v>1216</v>
      </c>
      <c r="F59" s="56" t="s">
        <v>1216</v>
      </c>
      <c r="G59" s="75">
        <v>0</v>
      </c>
      <c r="H59" s="75">
        <v>0</v>
      </c>
      <c r="I59" s="135" t="s">
        <v>3</v>
      </c>
      <c r="J59" s="56" t="s">
        <v>1375</v>
      </c>
      <c r="K59" s="57" t="s">
        <v>3783</v>
      </c>
      <c r="L59" s="55" t="s">
        <v>4768</v>
      </c>
      <c r="M59" s="55" t="s">
        <v>4825</v>
      </c>
      <c r="N59" s="55" t="s">
        <v>2238</v>
      </c>
      <c r="O59" s="55"/>
      <c r="P59" s="259" t="s">
        <v>1812</v>
      </c>
      <c r="Q59" s="13"/>
      <c r="R59"/>
      <c r="S59" t="str">
        <f>IF(E59=F59,"","NOT EQUAL")</f>
        <v/>
      </c>
      <c r="T59" s="44" t="str">
        <f>IF(ISNA(VLOOKUP(P59,Sheet1!E:F,2,0)),"--","PRESENT")</f>
        <v>--</v>
      </c>
      <c r="U59"/>
      <c r="V59">
        <f>IF(AA59&lt;&gt;"",V58+1,V58)</f>
        <v>20</v>
      </c>
      <c r="W59" s="75" t="s">
        <v>2680</v>
      </c>
      <c r="X59" s="57" t="s">
        <v>2598</v>
      </c>
      <c r="Y59" s="57" t="s">
        <v>2238</v>
      </c>
      <c r="Z59" s="25" t="str">
        <f>IF( OR(X59="CNST", I59="CAT_REGS"),IF(E59=CHAR(34)&amp;CHAR(34),F59,E59),
IF(X59="YES",UPPER(IF(E59=CHAR(34)&amp;CHAR(34),F59,E59)),
IF(   AND(X59&lt;&gt;"NO",I59="CAT_FNCT",D59&lt;&gt;"multiply", D59&lt;&gt;"divide"),IF(J59="SLS_ENABLED",   UPPER(IF(E59=CHAR(34)&amp;CHAR(34),F59,E59)),""),"")))</f>
        <v>"REAL?"</v>
      </c>
      <c r="AA59" s="25" t="str">
        <f>IF(LEN(Y59)&gt;0,Y59,SUBSTITUTE(SUBSTITUTE(SUBSTITUTE(SUBSTITUTE(SUBSTITUTE(SUBSTITUTE(SUBSTITUTE(SUBSTITUTE(SUBSTITUTE(SUBSTITUTE(SUBSTITUTE( (SUBSTITUTE( SUBSTITUTE( SUBSTITUTE( SUBSTITUTE(Z59,"STD_SIGMA","SUM"),"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REAL?</v>
      </c>
      <c r="AB59" s="1">
        <f>B59</f>
        <v>54</v>
      </c>
      <c r="AC59" t="str">
        <f>P59</f>
        <v>ITM_REAL</v>
      </c>
      <c r="AD59" s="126" t="str">
        <f>IF(ISNA(VLOOKUP(AA59,'XEQM Shortlist'!J:J,1,0)),"//","")</f>
        <v>//</v>
      </c>
      <c r="AF59" s="88" t="str">
        <f>IF(LEN(AA59)=0,"",SUBSTITUTE(SUBSTITUTE(SUBSTITUTE(SUBSTITUTE(SUBSTITUTE(SUBSTITUTE(SUBSTITUTE(SUBSTITUTE(SUBSTITUTE(SUBSTITUTE(SUBSTITUTE(SUBSTITUTE(SUBSTITUTE(SUBSTITUTE(SUBSTITUTE(SUBSTITUTE(SUBSTITUTE( (SUBSTITUTE( SUBSTITUTE( SUBSTITUTE( SUBSTITUTE(Z59,"STD_SIGMA","SUM"),"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REAL?</v>
      </c>
      <c r="AG59" t="b">
        <f>AA59=AF59</f>
        <v>1</v>
      </c>
    </row>
    <row r="60" spans="1:33">
      <c r="A60" s="48">
        <f>IF(B60=INT(B60),ROW(),"")</f>
        <v>60</v>
      </c>
      <c r="B60" s="47">
        <f>IF(AND(MID(C60,2,1)&lt;&gt;"/",MID(C60,1,1)="/"),INT(B59)+1,B59+0.01)</f>
        <v>55</v>
      </c>
      <c r="C60" s="53" t="s">
        <v>4284</v>
      </c>
      <c r="D60" s="51" t="s">
        <v>4291</v>
      </c>
      <c r="E60" s="56" t="s">
        <v>1243</v>
      </c>
      <c r="F60" s="56" t="s">
        <v>1243</v>
      </c>
      <c r="G60" s="75">
        <v>0</v>
      </c>
      <c r="H60" s="75">
        <v>0</v>
      </c>
      <c r="I60" s="135" t="s">
        <v>3</v>
      </c>
      <c r="J60" s="56" t="s">
        <v>1375</v>
      </c>
      <c r="K60" s="57" t="s">
        <v>3783</v>
      </c>
      <c r="L60" s="55" t="s">
        <v>4768</v>
      </c>
      <c r="M60" s="55" t="s">
        <v>4825</v>
      </c>
      <c r="N60" s="55" t="s">
        <v>2238</v>
      </c>
      <c r="O60" s="55"/>
      <c r="P60" s="259" t="s">
        <v>1880</v>
      </c>
      <c r="Q60" s="13"/>
      <c r="R60"/>
      <c r="S60" t="str">
        <f>IF(E60=F60,"","NOT EQUAL")</f>
        <v/>
      </c>
      <c r="T60" s="44" t="str">
        <f>IF(ISNA(VLOOKUP(P60,Sheet1!E:F,2,0)),"--","PRESENT")</f>
        <v>--</v>
      </c>
      <c r="U60"/>
      <c r="V60">
        <f>IF(AA60&lt;&gt;"",V59+1,V59)</f>
        <v>21</v>
      </c>
      <c r="W60" s="75" t="s">
        <v>2238</v>
      </c>
      <c r="X60" s="57" t="s">
        <v>2238</v>
      </c>
      <c r="Y60" s="57" t="s">
        <v>2238</v>
      </c>
      <c r="Z60" s="25" t="str">
        <f>IF( OR(X60="CNST", I60="CAT_REGS"),IF(E60=CHAR(34)&amp;CHAR(34),F60,E60),
IF(X60="YES",UPPER(IF(E60=CHAR(34)&amp;CHAR(34),F60,E60)),
IF(   AND(X60&lt;&gt;"NO",I60="CAT_FNCT",D60&lt;&gt;"multiply", D60&lt;&gt;"divide"),IF(J60="SLS_ENABLED",   UPPER(IF(E60=CHAR(34)&amp;CHAR(34),F60,E60)),""),"")))</f>
        <v>"SPEC?"</v>
      </c>
      <c r="AA60" s="25" t="str">
        <f>IF(LEN(Y60)&gt;0,Y60,SUBSTITUTE(SUBSTITUTE(SUBSTITUTE(SUBSTITUTE(SUBSTITUTE(SUBSTITUTE(SUBSTITUTE(SUBSTITUTE(SUBSTITUTE(SUBSTITUTE(SUBSTITUTE( (SUBSTITUTE( SUBSTITUTE( SUBSTITUTE( SUBSTITUTE(Z60,"STD_SIGMA","SUM"),"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SPEC?</v>
      </c>
      <c r="AB60" s="1">
        <f>B60</f>
        <v>55</v>
      </c>
      <c r="AC60" t="str">
        <f>P60</f>
        <v>ITM_SPEC</v>
      </c>
      <c r="AD60" s="126" t="str">
        <f>IF(ISNA(VLOOKUP(AA60,'XEQM Shortlist'!J:J,1,0)),"//","")</f>
        <v>//</v>
      </c>
      <c r="AF60" s="88" t="str">
        <f>IF(LEN(AA60)=0,"",SUBSTITUTE(SUBSTITUTE(SUBSTITUTE(SUBSTITUTE(SUBSTITUTE(SUBSTITUTE(SUBSTITUTE(SUBSTITUTE(SUBSTITUTE(SUBSTITUTE(SUBSTITUTE(SUBSTITUTE(SUBSTITUTE(SUBSTITUTE(SUBSTITUTE(SUBSTITUTE(SUBSTITUTE( (SUBSTITUTE( SUBSTITUTE( SUBSTITUTE( SUBSTITUTE(Z60,"STD_SIGMA","SUM"),"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SPEC?</v>
      </c>
      <c r="AG60" t="b">
        <f>AA60=AF60</f>
        <v>1</v>
      </c>
    </row>
    <row r="61" spans="1:33" s="101" customFormat="1">
      <c r="A61" s="48">
        <f>IF(B61=INT(B61),ROW(),"")</f>
        <v>61</v>
      </c>
      <c r="B61" s="47">
        <f>IF(AND(MID(C61,2,1)&lt;&gt;"/",MID(C61,1,1)="/"),INT(B60)+1,B60+0.01)</f>
        <v>56</v>
      </c>
      <c r="C61" s="53" t="s">
        <v>4288</v>
      </c>
      <c r="D61" s="51" t="s">
        <v>7</v>
      </c>
      <c r="E61" s="56" t="s">
        <v>1254</v>
      </c>
      <c r="F61" s="56" t="s">
        <v>1254</v>
      </c>
      <c r="G61" s="144">
        <v>0</v>
      </c>
      <c r="H61" s="144">
        <v>0</v>
      </c>
      <c r="I61" s="135" t="s">
        <v>3</v>
      </c>
      <c r="J61" s="56" t="s">
        <v>1375</v>
      </c>
      <c r="K61" s="57" t="s">
        <v>3783</v>
      </c>
      <c r="L61" s="55" t="s">
        <v>4768</v>
      </c>
      <c r="M61" s="55" t="s">
        <v>4825</v>
      </c>
      <c r="N61" s="55" t="s">
        <v>2238</v>
      </c>
      <c r="O61" s="55"/>
      <c r="P61" s="259" t="s">
        <v>1897</v>
      </c>
      <c r="Q61" s="13"/>
      <c r="R61"/>
      <c r="S61" t="str">
        <f>IF(E61=F61,"","NOT EQUAL")</f>
        <v/>
      </c>
      <c r="T61" s="44" t="str">
        <f>IF(ISNA(VLOOKUP(P61,Sheet1!E:F,2,0)),"--","PRESENT")</f>
        <v>--</v>
      </c>
      <c r="U61"/>
      <c r="V61">
        <f>IF(AA61&lt;&gt;"",V60+1,V60)</f>
        <v>22</v>
      </c>
      <c r="W61" s="75" t="s">
        <v>2238</v>
      </c>
      <c r="X61" s="57" t="s">
        <v>2238</v>
      </c>
      <c r="Y61" s="57" t="s">
        <v>2238</v>
      </c>
      <c r="Z61" s="25" t="str">
        <f>IF( OR(X61="CNST", I61="CAT_REGS"),IF(E61=CHAR(34)&amp;CHAR(34),F61,E61),
IF(X61="YES",UPPER(IF(E61=CHAR(34)&amp;CHAR(34),F61,E61)),
IF(   AND(X61&lt;&gt;"NO",I61="CAT_FNCT",D61&lt;&gt;"multiply", D61&lt;&gt;"divide"),IF(J61="SLS_ENABLED",   UPPER(IF(E61=CHAR(34)&amp;CHAR(34),F61,E61)),""),"")))</f>
        <v>"STRI?"</v>
      </c>
      <c r="AA61" s="25" t="str">
        <f>IF(LEN(Y61)&gt;0,Y61,SUBSTITUTE(SUBSTITUTE(SUBSTITUTE(SUBSTITUTE(SUBSTITUTE(SUBSTITUTE(SUBSTITUTE(SUBSTITUTE(SUBSTITUTE(SUBSTITUTE(SUBSTITUTE( (SUBSTITUTE( SUBSTITUTE( SUBSTITUTE( SUBSTITUTE(Z61,"STD_SIGMA","SUM"),"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STRI?</v>
      </c>
      <c r="AB61" s="1">
        <f>B61</f>
        <v>56</v>
      </c>
      <c r="AC61" t="str">
        <f>P61</f>
        <v>ITM_STRI</v>
      </c>
      <c r="AD61" s="126" t="str">
        <f>IF(ISNA(VLOOKUP(AA61,'XEQM Shortlist'!J:J,1,0)),"//","")</f>
        <v>//</v>
      </c>
      <c r="AE61"/>
      <c r="AF61" s="88" t="str">
        <f>IF(LEN(AA61)=0,"",SUBSTITUTE(SUBSTITUTE(SUBSTITUTE(SUBSTITUTE(SUBSTITUTE(SUBSTITUTE(SUBSTITUTE(SUBSTITUTE(SUBSTITUTE(SUBSTITUTE(SUBSTITUTE(SUBSTITUTE(SUBSTITUTE(SUBSTITUTE(SUBSTITUTE(SUBSTITUTE(SUBSTITUTE( (SUBSTITUTE( SUBSTITUTE( SUBSTITUTE( SUBSTITUTE(Z61,"STD_SIGMA","SUM"),"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STRI?</v>
      </c>
      <c r="AG61" t="b">
        <f>AA61=AF61</f>
        <v>1</v>
      </c>
    </row>
    <row r="62" spans="1:33" s="101" customFormat="1">
      <c r="A62" s="48">
        <f>IF(B62=INT(B62),ROW(),"")</f>
        <v>62</v>
      </c>
      <c r="B62" s="47">
        <f>IF(AND(MID(C62,2,1)&lt;&gt;"/",MID(C62,1,1)="/"),INT(B61)+1,B61+0.01)</f>
        <v>57</v>
      </c>
      <c r="C62" s="53" t="s">
        <v>4284</v>
      </c>
      <c r="D62" s="51" t="s">
        <v>4292</v>
      </c>
      <c r="E62" s="56" t="s">
        <v>1319</v>
      </c>
      <c r="F62" s="56" t="s">
        <v>1319</v>
      </c>
      <c r="G62" s="58">
        <v>0</v>
      </c>
      <c r="H62" s="58">
        <v>0</v>
      </c>
      <c r="I62" s="135" t="s">
        <v>3</v>
      </c>
      <c r="J62" s="56" t="s">
        <v>1375</v>
      </c>
      <c r="K62" s="57" t="s">
        <v>3945</v>
      </c>
      <c r="L62" s="55" t="s">
        <v>4768</v>
      </c>
      <c r="M62" s="55" t="s">
        <v>4825</v>
      </c>
      <c r="N62" s="55" t="s">
        <v>2238</v>
      </c>
      <c r="O62" s="55"/>
      <c r="P62" s="259" t="s">
        <v>2051</v>
      </c>
      <c r="Q62" s="13"/>
      <c r="R62"/>
      <c r="S62" t="str">
        <f>IF(E62=F62,"","NOT EQUAL")</f>
        <v/>
      </c>
      <c r="T62" s="44" t="str">
        <f>IF(ISNA(VLOOKUP(P62,Sheet1!E:F,2,0)),"--","PRESENT")</f>
        <v>--</v>
      </c>
      <c r="U62"/>
      <c r="V62">
        <f>IF(AA62&lt;&gt;"",V61+1,V61)</f>
        <v>23</v>
      </c>
      <c r="W62" s="75" t="s">
        <v>2238</v>
      </c>
      <c r="X62" s="57" t="s">
        <v>2238</v>
      </c>
      <c r="Y62" s="57" t="s">
        <v>2238</v>
      </c>
      <c r="Z62" s="25" t="str">
        <f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STD_PLUS_MINUS STD_INFINITY "?"</v>
      </c>
      <c r="AA62" s="25" t="str">
        <f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PLUS_MINUSINFINITY?</v>
      </c>
      <c r="AB62" s="1">
        <f>B62</f>
        <v>57</v>
      </c>
      <c r="AC62" t="str">
        <f>P62</f>
        <v>ITM_PMINFINITY</v>
      </c>
      <c r="AD62" s="126" t="str">
        <f>IF(ISNA(VLOOKUP(AA62,'XEQM Shortlist'!J:J,1,0)),"//","")</f>
        <v>//</v>
      </c>
      <c r="AE62"/>
      <c r="AF62" s="88" t="str">
        <f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PLUS_MINUSINFINITY?</v>
      </c>
      <c r="AG62" t="b">
        <f>AA62=AF62</f>
        <v>1</v>
      </c>
    </row>
    <row r="63" spans="1:33">
      <c r="A63" s="48">
        <f>IF(B63=INT(B63),ROW(),"")</f>
        <v>63</v>
      </c>
      <c r="B63" s="47">
        <f>IF(AND(MID(C63,2,1)&lt;&gt;"/",MID(C63,1,1)="/"),INT(B62)+1,B62+0.01)</f>
        <v>58</v>
      </c>
      <c r="C63" s="51" t="s">
        <v>3416</v>
      </c>
      <c r="D63" s="51" t="s">
        <v>7</v>
      </c>
      <c r="E63" s="56" t="s">
        <v>257</v>
      </c>
      <c r="F63" s="56" t="s">
        <v>257</v>
      </c>
      <c r="G63" s="75">
        <v>0</v>
      </c>
      <c r="H63" s="75">
        <v>0</v>
      </c>
      <c r="I63" s="135" t="s">
        <v>3</v>
      </c>
      <c r="J63" s="56" t="s">
        <v>1375</v>
      </c>
      <c r="K63" s="57" t="s">
        <v>3783</v>
      </c>
      <c r="L63" s="55" t="s">
        <v>4768</v>
      </c>
      <c r="M63" s="55" t="s">
        <v>4825</v>
      </c>
      <c r="N63" s="55" t="s">
        <v>2238</v>
      </c>
      <c r="O63" s="55"/>
      <c r="P63" s="259" t="s">
        <v>1783</v>
      </c>
      <c r="Q63" s="13"/>
      <c r="R63"/>
      <c r="S63" t="str">
        <f>IF(E63=F63,"","NOT EQUAL")</f>
        <v/>
      </c>
      <c r="T63" s="44" t="str">
        <f>IF(ISNA(VLOOKUP(P63,Sheet1!E:F,2,0)),"--","PRESENT")</f>
        <v>PRESENT</v>
      </c>
      <c r="U63"/>
      <c r="V63">
        <f>IF(AA63&lt;&gt;"",V62+1,V62)</f>
        <v>24</v>
      </c>
      <c r="W63" s="75" t="s">
        <v>2660</v>
      </c>
      <c r="X63" s="76" t="s">
        <v>2598</v>
      </c>
      <c r="Y63" s="77" t="s">
        <v>2238</v>
      </c>
      <c r="Z63" s="25" t="str">
        <f>IF( OR(X63="CNST", I63="CAT_REGS"),IF(E63=CHAR(34)&amp;CHAR(34),F63,E63),
IF(X63="YES",UPPER(IF(E63=CHAR(34)&amp;CHAR(34),F63,E63)),
IF(   AND(X63&lt;&gt;"NO",I63="CAT_FNCT",D63&lt;&gt;"multiply", D63&lt;&gt;"divide"),IF(J63="SLS_ENABLED",   UPPER(IF(E63=CHAR(34)&amp;CHAR(34),F63,E63)),""),"")))</f>
        <v>"PRIME?"</v>
      </c>
      <c r="AA63" s="25" t="str">
        <f>IF(LEN(Y63)&gt;0,Y63,SUBSTITUTE(SUBSTITUTE(SUBSTITUTE(SUBSTITUTE(SUBSTITUTE(SUBSTITUTE(SUBSTITUTE(SUBSTITUTE(SUBSTITUTE(SUBSTITUTE(SUBSTITUTE( (SUBSTITUTE( SUBSTITUTE( SUBSTITUTE( SUBSTITUTE(Z63,"STD_SIGMA","SUM"),"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63" s="1">
        <f>B63</f>
        <v>58</v>
      </c>
      <c r="AC63" t="str">
        <f>P63</f>
        <v>ITM_PRIME</v>
      </c>
      <c r="AD63" s="126" t="str">
        <f>IF(ISNA(VLOOKUP(AA63,'XEQM Shortlist'!J:J,1,0)),"//","")</f>
        <v/>
      </c>
      <c r="AF63" s="88" t="str">
        <f>IF(LEN(AA63)=0,"",SUBSTITUTE(SUBSTITUTE(SUBSTITUTE(SUBSTITUTE(SUBSTITUTE(SUBSTITUTE(SUBSTITUTE(SUBSTITUTE(SUBSTITUTE(SUBSTITUTE(SUBSTITUTE(SUBSTITUTE(SUBSTITUTE(SUBSTITUTE(SUBSTITUTE(SUBSTITUTE(SUBSTITUTE( (SUBSTITUTE( SUBSTITUTE( SUBSTITUTE( SUBSTITUTE(Z63,"STD_SIGMA","SUM"),"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63" t="b">
        <f>AA63=AF63</f>
        <v>1</v>
      </c>
    </row>
    <row r="64" spans="1:33">
      <c r="A64" s="48">
        <f>IF(B64=INT(B64),ROW(),"")</f>
        <v>64</v>
      </c>
      <c r="B64" s="47">
        <f>IF(AND(MID(C64,2,1)&lt;&gt;"/",MID(C64,1,1)="/"),INT(B63)+1,B63+0.01)</f>
        <v>59</v>
      </c>
      <c r="C64" s="51" t="s">
        <v>4836</v>
      </c>
      <c r="D64" s="51" t="s">
        <v>7</v>
      </c>
      <c r="E64" s="56" t="s">
        <v>351</v>
      </c>
      <c r="F64" s="56" t="s">
        <v>351</v>
      </c>
      <c r="G64" s="75">
        <v>0</v>
      </c>
      <c r="H64" s="75">
        <v>0</v>
      </c>
      <c r="I64" s="135" t="s">
        <v>3</v>
      </c>
      <c r="J64" s="56" t="s">
        <v>1376</v>
      </c>
      <c r="K64" s="57" t="s">
        <v>3783</v>
      </c>
      <c r="L64" s="55" t="s">
        <v>4768</v>
      </c>
      <c r="M64" s="55" t="s">
        <v>4825</v>
      </c>
      <c r="N64" s="55" t="s">
        <v>2238</v>
      </c>
      <c r="O64" s="55"/>
      <c r="P64" s="259" t="s">
        <v>1914</v>
      </c>
      <c r="Q64" s="13"/>
      <c r="R64"/>
      <c r="S64" t="str">
        <f>IF(E64=F64,"","NOT EQUAL")</f>
        <v/>
      </c>
      <c r="T64" s="44" t="str">
        <f>IF(ISNA(VLOOKUP(P64,Sheet1!E:F,2,0)),"--","PRESENT")</f>
        <v>--</v>
      </c>
      <c r="U64"/>
      <c r="V64">
        <f>IF(AA64&lt;&gt;"",V63+1,V63)</f>
        <v>24</v>
      </c>
      <c r="W64" s="75" t="s">
        <v>2238</v>
      </c>
      <c r="X64" s="57" t="s">
        <v>2238</v>
      </c>
      <c r="Y64" s="57" t="s">
        <v>2238</v>
      </c>
      <c r="Z64" s="25" t="str">
        <f>IF( OR(X64="CNST", I64="CAT_REGS"),IF(E64=CHAR(34)&amp;CHAR(34),F64,E64),
IF(X64="YES",UPPER(IF(E64=CHAR(34)&amp;CHAR(34),F64,E64)),
IF(   AND(X64&lt;&gt;"NO",I64="CAT_FNCT",D64&lt;&gt;"multiply", D64&lt;&gt;"divide"),IF(J64="SLS_ENABLED",   UPPER(IF(E64=CHAR(34)&amp;CHAR(34),F64,E64)),""),"")))</f>
        <v/>
      </c>
      <c r="AA64" s="25" t="str">
        <f>IF(LEN(Y64)&gt;0,Y64,SUBSTITUTE(SUBSTITUTE(SUBSTITUTE(SUBSTITUTE(SUBSTITUTE(SUBSTITUTE(SUBSTITUTE(SUBSTITUTE(SUBSTITUTE(SUBSTITUTE(SUBSTITUTE( (SUBSTITUTE( SUBSTITUTE( SUBSTITUTE( SUBSTITUTE(Z64,"STD_SIGMA","SUM"),"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" s="1">
        <f>B64</f>
        <v>59</v>
      </c>
      <c r="AC64" t="str">
        <f>P64</f>
        <v>ITM_TOP</v>
      </c>
      <c r="AD64" s="126" t="str">
        <f>IF(ISNA(VLOOKUP(AA64,'XEQM Shortlist'!J:J,1,0)),"//","")</f>
        <v/>
      </c>
      <c r="AF64" s="88" t="str">
        <f>IF(LEN(AA64)=0,"",SUBSTITUTE(SUBSTITUTE(SUBSTITUTE(SUBSTITUTE(SUBSTITUTE(SUBSTITUTE(SUBSTITUTE(SUBSTITUTE(SUBSTITUTE(SUBSTITUTE(SUBSTITUTE(SUBSTITUTE(SUBSTITUTE(SUBSTITUTE(SUBSTITUTE(SUBSTITUTE(SUBSTITUTE( (SUBSTITUTE( SUBSTITUTE( SUBSTITUTE( SUBSTITUTE(Z64,"STD_SIGMA","SUM"),"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" t="b">
        <f>AA64=AF64</f>
        <v>1</v>
      </c>
    </row>
    <row r="65" spans="1:33">
      <c r="A65" s="48">
        <f>IF(B65=INT(B65),ROW(),"")</f>
        <v>65</v>
      </c>
      <c r="B65" s="47">
        <f>IF(AND(MID(C65,2,1)&lt;&gt;"/",MID(C65,1,1)="/"),INT(B64)+1,B64+0.01)</f>
        <v>60</v>
      </c>
      <c r="C65" s="51" t="s">
        <v>3417</v>
      </c>
      <c r="D65" s="59" t="s">
        <v>2792</v>
      </c>
      <c r="E65" s="56" t="s">
        <v>84</v>
      </c>
      <c r="F65" s="56" t="s">
        <v>84</v>
      </c>
      <c r="G65" s="75">
        <v>0</v>
      </c>
      <c r="H65" s="75">
        <v>0</v>
      </c>
      <c r="I65" s="135" t="s">
        <v>3</v>
      </c>
      <c r="J65" s="56" t="s">
        <v>1376</v>
      </c>
      <c r="K65" s="57" t="s">
        <v>3945</v>
      </c>
      <c r="L65" s="55" t="s">
        <v>4768</v>
      </c>
      <c r="M65" s="55" t="s">
        <v>4825</v>
      </c>
      <c r="N65" s="55" t="s">
        <v>2238</v>
      </c>
      <c r="O65" s="55"/>
      <c r="P65" s="259" t="s">
        <v>1515</v>
      </c>
      <c r="Q65" s="13"/>
      <c r="R65"/>
      <c r="S65" t="str">
        <f>IF(E65=F65,"","NOT EQUAL")</f>
        <v/>
      </c>
      <c r="T65" s="44" t="str">
        <f>IF(ISNA(VLOOKUP(P65,Sheet1!E:F,2,0)),"--","PRESENT")</f>
        <v>PRESENT</v>
      </c>
      <c r="U65"/>
      <c r="V65">
        <f>IF(AA65&lt;&gt;"",V64+1,V64)</f>
        <v>25</v>
      </c>
      <c r="W65" s="75" t="s">
        <v>2676</v>
      </c>
      <c r="X65" s="57" t="s">
        <v>2598</v>
      </c>
      <c r="Y65" s="57" t="s">
        <v>2238</v>
      </c>
      <c r="Z65" s="25" t="str">
        <f>IF( OR(X65="CNST", I65="CAT_REGS"),IF(E65=CHAR(34)&amp;CHAR(34),F65,E65),
IF(X65="YES",UPPER(IF(E65=CHAR(34)&amp;CHAR(34),F65,E65)),
IF(   AND(X65&lt;&gt;"NO",I65="CAT_FNCT",D65&lt;&gt;"multiply", D65&lt;&gt;"divide"),IF(J65="SLS_ENABLED",   UPPER(IF(E65=CHAR(34)&amp;CHAR(34),F65,E65)),""),"")))</f>
        <v>"ENTER" STD_UP_ARROW</v>
      </c>
      <c r="AA65" s="25" t="str">
        <f>IF(LEN(Y65)&gt;0,Y65,SUBSTITUTE(SUBSTITUTE(SUBSTITUTE(SUBSTITUTE(SUBSTITUTE(SUBSTITUTE(SUBSTITUTE(SUBSTITUTE(SUBSTITUTE(SUBSTITUTE(SUBSTITUTE( (SUBSTITUTE( SUBSTITUTE( SUBSTITUTE( SUBSTITUTE(Z65,"STD_SIGMA","SUM"),"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ENTER</v>
      </c>
      <c r="AB65" s="1">
        <f>B65</f>
        <v>60</v>
      </c>
      <c r="AC65" t="str">
        <f>P65</f>
        <v>ITM_ENTER</v>
      </c>
      <c r="AD65" s="126" t="str">
        <f>IF(ISNA(VLOOKUP(AA65,'XEQM Shortlist'!J:J,1,0)),"//","")</f>
        <v/>
      </c>
      <c r="AF65" s="88" t="str">
        <f>IF(LEN(AA65)=0,"",SUBSTITUTE(SUBSTITUTE(SUBSTITUTE(SUBSTITUTE(SUBSTITUTE(SUBSTITUTE(SUBSTITUTE(SUBSTITUTE(SUBSTITUTE(SUBSTITUTE(SUBSTITUTE(SUBSTITUTE(SUBSTITUTE(SUBSTITUTE(SUBSTITUTE(SUBSTITUTE(SUBSTITUTE( (SUBSTITUTE( SUBSTITUTE( SUBSTITUTE( SUBSTITUTE(Z65,"STD_SIGMA","SUM"),"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ENTER</v>
      </c>
      <c r="AG65" t="b">
        <f>AA65=AF65</f>
        <v>1</v>
      </c>
    </row>
    <row r="66" spans="1:33">
      <c r="A66" s="48">
        <f>IF(B66=INT(B66),ROW(),"")</f>
        <v>66</v>
      </c>
      <c r="B66" s="47">
        <f>IF(AND(MID(C66,2,1)&lt;&gt;"/",MID(C66,1,1)="/"),INT(B65)+1,B65+0.01)</f>
        <v>61</v>
      </c>
      <c r="C66" s="51" t="s">
        <v>3418</v>
      </c>
      <c r="D66" s="51" t="s">
        <v>7</v>
      </c>
      <c r="E66" s="56" t="s">
        <v>1285</v>
      </c>
      <c r="F66" s="56" t="s">
        <v>1285</v>
      </c>
      <c r="G66" s="75">
        <v>0</v>
      </c>
      <c r="H66" s="75">
        <v>0</v>
      </c>
      <c r="I66" s="135" t="s">
        <v>3</v>
      </c>
      <c r="J66" s="56" t="s">
        <v>1375</v>
      </c>
      <c r="K66" s="57" t="s">
        <v>4578</v>
      </c>
      <c r="L66" s="55" t="s">
        <v>4768</v>
      </c>
      <c r="M66" s="55" t="s">
        <v>4825</v>
      </c>
      <c r="N66" s="55" t="s">
        <v>2238</v>
      </c>
      <c r="O66" s="55"/>
      <c r="P66" s="259" t="s">
        <v>1966</v>
      </c>
      <c r="Q66" s="13"/>
      <c r="R66"/>
      <c r="S66" t="str">
        <f>IF(E66=F66,"","NOT EQUAL")</f>
        <v/>
      </c>
      <c r="T66" s="44" t="str">
        <f>IF(ISNA(VLOOKUP(P66,Sheet1!E:F,2,0)),"--","PRESENT")</f>
        <v>PRESENT</v>
      </c>
      <c r="U66"/>
      <c r="V66">
        <f>IF(AA66&lt;&gt;"",V65+1,V65)</f>
        <v>26</v>
      </c>
      <c r="W66" s="75" t="s">
        <v>2676</v>
      </c>
      <c r="X66" s="57" t="s">
        <v>2238</v>
      </c>
      <c r="Y66" s="57" t="s">
        <v>2238</v>
      </c>
      <c r="Z66" s="25" t="str">
        <f>IF( OR(X66="CNST", I66="CAT_REGS"),IF(E66=CHAR(34)&amp;CHAR(34),F66,E66),
IF(X66="YES",UPPER(IF(E66=CHAR(34)&amp;CHAR(34),F66,E66)),
IF(   AND(X66&lt;&gt;"NO",I66="CAT_FNCT",D66&lt;&gt;"multiply", D66&lt;&gt;"divide"),IF(J66="SLS_ENABLED",   UPPER(IF(E66=CHAR(34)&amp;CHAR(34),F66,E66)),""),"")))</f>
        <v>"X" STD_LEFT_RIGHT_ARROWS "Y"</v>
      </c>
      <c r="AA66" s="25" t="str">
        <f>IF(LEN(Y66)&gt;0,Y66,SUBSTITUTE(SUBSTITUTE(SUBSTITUTE(SUBSTITUTE(SUBSTITUTE(SUBSTITUTE(SUBSTITUTE(SUBSTITUTE(SUBSTITUTE(SUBSTITUTE(SUBSTITUTE( (SUBSTITUTE( SUBSTITUTE( SUBSTITUTE( SUBSTITUTE(Z66,"STD_SIGMA","SUM"),"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X&lt;&gt;Y</v>
      </c>
      <c r="AB66" s="1">
        <f>B66</f>
        <v>61</v>
      </c>
      <c r="AC66" t="str">
        <f>P66</f>
        <v>ITM_XexY</v>
      </c>
      <c r="AD66" s="126" t="str">
        <f>IF(ISNA(VLOOKUP(AA66,'XEQM Shortlist'!J:J,1,0)),"//","")</f>
        <v/>
      </c>
      <c r="AF66" s="88" t="str">
        <f>IF(LEN(AA66)=0,"",SUBSTITUTE(SUBSTITUTE(SUBSTITUTE(SUBSTITUTE(SUBSTITUTE(SUBSTITUTE(SUBSTITUTE(SUBSTITUTE(SUBSTITUTE(SUBSTITUTE(SUBSTITUTE(SUBSTITUTE(SUBSTITUTE(SUBSTITUTE(SUBSTITUTE(SUBSTITUTE(SUBSTITUTE( (SUBSTITUTE( SUBSTITUTE( SUBSTITUTE( SUBSTITUTE(Z66,"STD_SIGMA","SUM"),"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X&lt;&gt;Y</v>
      </c>
      <c r="AG66" t="b">
        <f>AA66=AF66</f>
        <v>1</v>
      </c>
    </row>
    <row r="67" spans="1:33">
      <c r="A67" s="48">
        <f>IF(B67=INT(B67),ROW(),"")</f>
        <v>67</v>
      </c>
      <c r="B67" s="47">
        <f>IF(AND(MID(C67,2,1)&lt;&gt;"/",MID(C67,1,1)="/"),INT(B66)+1,B66+0.01)</f>
        <v>62</v>
      </c>
      <c r="C67" s="51" t="s">
        <v>3419</v>
      </c>
      <c r="D67" s="51" t="s">
        <v>7</v>
      </c>
      <c r="E67" s="56" t="s">
        <v>1072</v>
      </c>
      <c r="F67" s="56" t="s">
        <v>75</v>
      </c>
      <c r="G67" s="75">
        <v>0</v>
      </c>
      <c r="H67" s="75">
        <v>0</v>
      </c>
      <c r="I67" s="135" t="s">
        <v>3</v>
      </c>
      <c r="J67" s="56" t="s">
        <v>1375</v>
      </c>
      <c r="K67" s="57" t="s">
        <v>3945</v>
      </c>
      <c r="L67" s="55" t="s">
        <v>4768</v>
      </c>
      <c r="M67" s="55" t="s">
        <v>4825</v>
      </c>
      <c r="N67" s="55" t="s">
        <v>2238</v>
      </c>
      <c r="O67" s="55"/>
      <c r="P67" s="259" t="s">
        <v>1496</v>
      </c>
      <c r="Q67" s="13"/>
      <c r="R67"/>
      <c r="S67" t="str">
        <f>IF(E67=F67,"","NOT EQUAL")</f>
        <v>NOT EQUAL</v>
      </c>
      <c r="T67" s="44" t="str">
        <f>IF(ISNA(VLOOKUP(P67,Sheet1!E:F,2,0)),"--","PRESENT")</f>
        <v>PRESENT</v>
      </c>
      <c r="U67"/>
      <c r="V67">
        <f>IF(AA67&lt;&gt;"",V66+1,V66)</f>
        <v>27</v>
      </c>
      <c r="W67" s="78" t="s">
        <v>2676</v>
      </c>
      <c r="X67" s="57" t="s">
        <v>2238</v>
      </c>
      <c r="Y67" s="57" t="s">
        <v>2238</v>
      </c>
      <c r="Z67" s="25" t="str">
        <f>IF( OR(X67="CNST", I67="CAT_REGS"),IF(E67=CHAR(34)&amp;CHAR(34),F67,E67),
IF(X67="YES",UPPER(IF(E67=CHAR(34)&amp;CHAR(34),F67,E67)),
IF(   AND(X67&lt;&gt;"NO",I67="CAT_FNCT",D67&lt;&gt;"multiply", D67&lt;&gt;"divide"),IF(J67="SLS_ENABLED",   UPPER(IF(E67=CHAR(34)&amp;CHAR(34),F67,E67)),""),"")))</f>
        <v>"DROP"</v>
      </c>
      <c r="AA67" s="25" t="str">
        <f>IF(LEN(Y67)&gt;0,Y67,SUBSTITUTE(SUBSTITUTE(SUBSTITUTE(SUBSTITUTE(SUBSTITUTE(SUBSTITUTE(SUBSTITUTE(SUBSTITUTE(SUBSTITUTE(SUBSTITUTE(SUBSTITUTE( (SUBSTITUTE( SUBSTITUTE( SUBSTITUTE( SUBSTITUTE(Z67,"STD_SIGMA","SUM"),"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DROP</v>
      </c>
      <c r="AB67" s="1">
        <f>B67</f>
        <v>62</v>
      </c>
      <c r="AC67" t="str">
        <f>P67</f>
        <v>ITM_DROP</v>
      </c>
      <c r="AD67" s="126" t="str">
        <f>IF(ISNA(VLOOKUP(AA67,'XEQM Shortlist'!J:J,1,0)),"//","")</f>
        <v/>
      </c>
      <c r="AF67" s="88" t="str">
        <f>IF(LEN(AA67)=0,"",SUBSTITUTE(SUBSTITUTE(SUBSTITUTE(SUBSTITUTE(SUBSTITUTE(SUBSTITUTE(SUBSTITUTE(SUBSTITUTE(SUBSTITUTE(SUBSTITUTE(SUBSTITUTE(SUBSTITUTE(SUBSTITUTE(SUBSTITUTE(SUBSTITUTE(SUBSTITUTE(SUBSTITUTE( (SUBSTITUTE( SUBSTITUTE( SUBSTITUTE( SUBSTITUTE(Z67,"STD_SIGMA","SUM"),"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DROP</v>
      </c>
      <c r="AG67" t="b">
        <f>AA67=AF67</f>
        <v>1</v>
      </c>
    </row>
    <row r="68" spans="1:33">
      <c r="A68" s="48">
        <f>IF(B68=INT(B68),ROW(),"")</f>
        <v>68</v>
      </c>
      <c r="B68" s="47">
        <f>IF(AND(MID(C68,2,1)&lt;&gt;"/",MID(C68,1,1)="/"),INT(B67)+1,B67+0.01)</f>
        <v>63</v>
      </c>
      <c r="C68" s="98" t="s">
        <v>4837</v>
      </c>
      <c r="D68" s="98" t="s">
        <v>12</v>
      </c>
      <c r="E68" s="99" t="s">
        <v>1191</v>
      </c>
      <c r="F68" s="99" t="s">
        <v>1191</v>
      </c>
      <c r="G68" s="298">
        <v>0</v>
      </c>
      <c r="H68" s="298">
        <v>99</v>
      </c>
      <c r="I68" s="135" t="s">
        <v>3</v>
      </c>
      <c r="J68" s="56" t="s">
        <v>1376</v>
      </c>
      <c r="K68" s="100" t="s">
        <v>3783</v>
      </c>
      <c r="L68" s="101" t="s">
        <v>4768</v>
      </c>
      <c r="M68" s="55" t="s">
        <v>4826</v>
      </c>
      <c r="N68" s="55" t="s">
        <v>2238</v>
      </c>
      <c r="O68" s="101"/>
      <c r="P68" s="259" t="s">
        <v>1760</v>
      </c>
      <c r="Q68" s="18"/>
      <c r="R68" s="101"/>
      <c r="S68" s="101" t="str">
        <f>IF(E68=F68,"","NOT EQUAL")</f>
        <v/>
      </c>
      <c r="T68" s="44" t="str">
        <f>IF(ISNA(VLOOKUP(P68,Sheet1!E:F,2,0)),"--","PRESENT")</f>
        <v>--</v>
      </c>
      <c r="U68" s="101"/>
      <c r="V68">
        <f>IF(AA68&lt;&gt;"",V67+1,V67)</f>
        <v>27</v>
      </c>
      <c r="W68" s="97" t="s">
        <v>2238</v>
      </c>
      <c r="X68" s="100" t="s">
        <v>2238</v>
      </c>
      <c r="Y68" s="100" t="s">
        <v>2238</v>
      </c>
      <c r="Z68" s="25" t="str">
        <f>IF( OR(X68="CNST", I68="CAT_REGS"),IF(E68=CHAR(34)&amp;CHAR(34),F68,E68),
IF(X68="YES",UPPER(IF(E68=CHAR(34)&amp;CHAR(34),F68,E68)),
IF(   AND(X68&lt;&gt;"NO",I68="CAT_FNCT",D68&lt;&gt;"multiply", D68&lt;&gt;"divide"),IF(J68="SLS_ENABLED",   UPPER(IF(E68=CHAR(34)&amp;CHAR(34),F68,E68)),""),"")))</f>
        <v/>
      </c>
      <c r="AA68" s="25" t="str">
        <f>IF(LEN(Y68)&gt;0,Y68,SUBSTITUTE(SUBSTITUTE(SUBSTITUTE(SUBSTITUTE(SUBSTITUTE(SUBSTITUTE(SUBSTITUTE(SUBSTITUTE(SUBSTITUTE(SUBSTITUTE(SUBSTITUTE( (SUBSTITUTE( SUBSTITUTE( SUBSTITUTE( SUBSTITUTE(Z68,"STD_SIGMA","SUM"),"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" s="1">
        <f>B68</f>
        <v>63</v>
      </c>
      <c r="AC68" t="str">
        <f>P68</f>
        <v>ITM_PAUSE</v>
      </c>
      <c r="AD68" s="126" t="str">
        <f>IF(ISNA(VLOOKUP(AA68,'XEQM Shortlist'!J:J,1,0)),"//","")</f>
        <v/>
      </c>
      <c r="AE68" s="101"/>
      <c r="AF68" s="88" t="str">
        <f>IF(LEN(AA68)=0,"",SUBSTITUTE(SUBSTITUTE(SUBSTITUTE(SUBSTITUTE(SUBSTITUTE(SUBSTITUTE(SUBSTITUTE(SUBSTITUTE(SUBSTITUTE(SUBSTITUTE(SUBSTITUTE(SUBSTITUTE(SUBSTITUTE(SUBSTITUTE(SUBSTITUTE(SUBSTITUTE(SUBSTITUTE( (SUBSTITUTE( SUBSTITUTE( SUBSTITUTE( SUBSTITUTE(Z68,"STD_SIGMA","SUM"),"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" t="b">
        <f>AA68=AF68</f>
        <v>1</v>
      </c>
    </row>
    <row r="69" spans="1:33">
      <c r="A69" s="48">
        <f>IF(B69=INT(B69),ROW(),"")</f>
        <v>69</v>
      </c>
      <c r="B69" s="47">
        <f>IF(AND(MID(C69,2,1)&lt;&gt;"/",MID(C69,1,1)="/"),INT(B68)+1,B68+0.01)</f>
        <v>64</v>
      </c>
      <c r="C69" s="51" t="s">
        <v>3421</v>
      </c>
      <c r="D69" s="51" t="s">
        <v>7</v>
      </c>
      <c r="E69" s="56" t="s">
        <v>290</v>
      </c>
      <c r="F69" s="56" t="s">
        <v>290</v>
      </c>
      <c r="G69" s="75">
        <v>0</v>
      </c>
      <c r="H69" s="75">
        <v>0</v>
      </c>
      <c r="I69" s="135" t="s">
        <v>3</v>
      </c>
      <c r="J69" s="56" t="s">
        <v>1375</v>
      </c>
      <c r="K69" s="57" t="s">
        <v>4578</v>
      </c>
      <c r="L69" s="55" t="s">
        <v>4768</v>
      </c>
      <c r="M69" s="55" t="s">
        <v>4825</v>
      </c>
      <c r="N69" s="55" t="s">
        <v>2238</v>
      </c>
      <c r="O69" s="55"/>
      <c r="P69" s="259" t="s">
        <v>1839</v>
      </c>
      <c r="Q69" s="13"/>
      <c r="R69"/>
      <c r="S69" t="str">
        <f>IF(E69=F69,"","NOT EQUAL")</f>
        <v/>
      </c>
      <c r="T69" s="44" t="str">
        <f>IF(ISNA(VLOOKUP(P69,Sheet1!E:F,2,0)),"--","PRESENT")</f>
        <v>--</v>
      </c>
      <c r="U69"/>
      <c r="V69">
        <f>IF(AA69&lt;&gt;"",V68+1,V68)</f>
        <v>28</v>
      </c>
      <c r="W69" s="75" t="s">
        <v>2238</v>
      </c>
      <c r="X69" s="57" t="s">
        <v>2238</v>
      </c>
      <c r="Y69" s="57" t="s">
        <v>2238</v>
      </c>
      <c r="Z69" s="25" t="str">
        <f>IF( OR(X69="CNST", I69="CAT_REGS"),IF(E69=CHAR(34)&amp;CHAR(34),F69,E69),
IF(X69="YES",UPPER(IF(E69=CHAR(34)&amp;CHAR(34),F69,E69)),
IF(   AND(X69&lt;&gt;"NO",I69="CAT_FNCT",D69&lt;&gt;"multiply", D69&lt;&gt;"divide"),IF(J69="SLS_ENABLED",   UPPER(IF(E69=CHAR(34)&amp;CHAR(34),F69,E69)),""),"")))</f>
        <v>"R" STD_UP_ARROW</v>
      </c>
      <c r="AA69" s="25" t="str">
        <f>IF(LEN(Y69)&gt;0,Y69,SUBSTITUTE(SUBSTITUTE(SUBSTITUTE(SUBSTITUTE(SUBSTITUTE(SUBSTITUTE(SUBSTITUTE(SUBSTITUTE(SUBSTITUTE(SUBSTITUTE(SUBSTITUTE( (SUBSTITUTE( SUBSTITUTE( SUBSTITUTE( SUBSTITUTE(Z69,"STD_SIGMA","SUM"),"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69" s="1">
        <f>B69</f>
        <v>64</v>
      </c>
      <c r="AC69" t="str">
        <f>P69</f>
        <v>ITM_Rup</v>
      </c>
      <c r="AD69" s="126" t="str">
        <f>IF(ISNA(VLOOKUP(AA69,'XEQM Shortlist'!J:J,1,0)),"//","")</f>
        <v>//</v>
      </c>
      <c r="AF69" s="88" t="str">
        <f>IF(LEN(AA69)=0,"",SUBSTITUTE(SUBSTITUTE(SUBSTITUTE(SUBSTITUTE(SUBSTITUTE(SUBSTITUTE(SUBSTITUTE(SUBSTITUTE(SUBSTITUTE(SUBSTITUTE(SUBSTITUTE(SUBSTITUTE(SUBSTITUTE(SUBSTITUTE(SUBSTITUTE(SUBSTITUTE(SUBSTITUTE( (SUBSTITUTE( SUBSTITUTE( SUBSTITUTE( SUBSTITUTE(Z69,"STD_SIGMA","SUM"),"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69" t="b">
        <f>AA69=AF69</f>
        <v>1</v>
      </c>
    </row>
    <row r="70" spans="1:33">
      <c r="A70" s="48">
        <f>IF(B70=INT(B70),ROW(),"")</f>
        <v>70</v>
      </c>
      <c r="B70" s="47">
        <f>IF(AND(MID(C70,2,1)&lt;&gt;"/",MID(C70,1,1)="/"),INT(B69)+1,B69+0.01)</f>
        <v>65</v>
      </c>
      <c r="C70" s="51" t="s">
        <v>3422</v>
      </c>
      <c r="D70" s="51" t="s">
        <v>7</v>
      </c>
      <c r="E70" s="56" t="s">
        <v>291</v>
      </c>
      <c r="F70" s="56" t="s">
        <v>291</v>
      </c>
      <c r="G70" s="75">
        <v>0</v>
      </c>
      <c r="H70" s="75">
        <v>0</v>
      </c>
      <c r="I70" s="135" t="s">
        <v>3</v>
      </c>
      <c r="J70" s="56" t="s">
        <v>1375</v>
      </c>
      <c r="K70" s="57" t="s">
        <v>4578</v>
      </c>
      <c r="L70" s="55" t="s">
        <v>4768</v>
      </c>
      <c r="M70" s="55" t="s">
        <v>4825</v>
      </c>
      <c r="N70" s="55" t="s">
        <v>2238</v>
      </c>
      <c r="O70" s="55"/>
      <c r="P70" s="259" t="s">
        <v>1840</v>
      </c>
      <c r="Q70" s="13"/>
      <c r="R70"/>
      <c r="S70" t="str">
        <f>IF(E70=F70,"","NOT EQUAL")</f>
        <v/>
      </c>
      <c r="T70" s="44" t="str">
        <f>IF(ISNA(VLOOKUP(P70,Sheet1!E:F,2,0)),"--","PRESENT")</f>
        <v>--</v>
      </c>
      <c r="U70"/>
      <c r="V70">
        <f>IF(AA70&lt;&gt;"",V69+1,V69)</f>
        <v>29</v>
      </c>
      <c r="W70" s="75" t="s">
        <v>2238</v>
      </c>
      <c r="X70" s="57" t="s">
        <v>2238</v>
      </c>
      <c r="Y70" s="57" t="s">
        <v>2238</v>
      </c>
      <c r="Z70" s="25" t="str">
        <f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"R" STD_DOWN_ARROW</v>
      </c>
      <c r="AA70" s="25" t="str">
        <f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RDOWN_ARROW</v>
      </c>
      <c r="AB70" s="1">
        <f>B70</f>
        <v>65</v>
      </c>
      <c r="AC70" t="str">
        <f>P70</f>
        <v>ITM_Rdown</v>
      </c>
      <c r="AD70" s="126" t="str">
        <f>IF(ISNA(VLOOKUP(AA70,'XEQM Shortlist'!J:J,1,0)),"//","")</f>
        <v>//</v>
      </c>
      <c r="AF70" s="88" t="str">
        <f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RDOWN_ARROW</v>
      </c>
      <c r="AG70" t="b">
        <f>AA70=AF70</f>
        <v>1</v>
      </c>
    </row>
    <row r="71" spans="1:33" s="101" customFormat="1">
      <c r="A71" s="48">
        <f>IF(B71=INT(B71),ROW(),"")</f>
        <v>71</v>
      </c>
      <c r="B71" s="47">
        <f>IF(AND(MID(C71,2,1)&lt;&gt;"/",MID(C71,1,1)="/"),INT(B70)+1,B70+0.01)</f>
        <v>66</v>
      </c>
      <c r="C71" s="51" t="s">
        <v>3423</v>
      </c>
      <c r="D71" s="51" t="s">
        <v>7</v>
      </c>
      <c r="E71" s="56" t="s">
        <v>1053</v>
      </c>
      <c r="F71" s="56" t="s">
        <v>1053</v>
      </c>
      <c r="G71" s="144">
        <v>0</v>
      </c>
      <c r="H71" s="144">
        <v>0</v>
      </c>
      <c r="I71" s="135" t="s">
        <v>3</v>
      </c>
      <c r="J71" s="56" t="s">
        <v>1377</v>
      </c>
      <c r="K71" s="57" t="s">
        <v>4578</v>
      </c>
      <c r="L71" s="55" t="s">
        <v>4768</v>
      </c>
      <c r="M71" s="55" t="s">
        <v>4825</v>
      </c>
      <c r="N71" s="55" t="s">
        <v>2238</v>
      </c>
      <c r="O71" s="55"/>
      <c r="P71" s="259" t="s">
        <v>1468</v>
      </c>
      <c r="Q71" s="13"/>
      <c r="R71"/>
      <c r="S71" t="str">
        <f>IF(E71=F71,"","NOT EQUAL")</f>
        <v/>
      </c>
      <c r="T71" s="44" t="str">
        <f>IF(ISNA(VLOOKUP(P71,Sheet1!E:F,2,0)),"--","PRESENT")</f>
        <v>PRESENT</v>
      </c>
      <c r="U71"/>
      <c r="V71">
        <f>IF(AA71&lt;&gt;"",V70+1,V70)</f>
        <v>30</v>
      </c>
      <c r="W71" s="75" t="s">
        <v>2663</v>
      </c>
      <c r="X71" s="57" t="s">
        <v>2598</v>
      </c>
      <c r="Y71" s="57" t="s">
        <v>2238</v>
      </c>
      <c r="Z71" s="25" t="str">
        <f>IF( OR(X71="CNST", I71="CAT_REGS"),IF(E71=CHAR(34)&amp;CHAR(34),F71,E71),
IF(X71="YES",UPPER(IF(E71=CHAR(34)&amp;CHAR(34),F71,E71)),
IF(   AND(X71&lt;&gt;"NO",I71="CAT_FNCT",D71&lt;&gt;"multiply", D71&lt;&gt;"divide"),IF(J71="SLS_ENABLED",   UPPER(IF(E71=CHAR(34)&amp;CHAR(34),F71,E71)),""),"")))</f>
        <v>"CLX"</v>
      </c>
      <c r="AA71" s="25" t="str">
        <f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CLX</v>
      </c>
      <c r="AB71" s="1">
        <f>B71</f>
        <v>66</v>
      </c>
      <c r="AC71" t="str">
        <f>P71</f>
        <v>ITM_CLX</v>
      </c>
      <c r="AD71" s="126" t="str">
        <f>IF(ISNA(VLOOKUP(AA71,'XEQM Shortlist'!J:J,1,0)),"//","")</f>
        <v/>
      </c>
      <c r="AE71"/>
      <c r="AF71" s="88" t="str">
        <f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CLX</v>
      </c>
      <c r="AG71" t="b">
        <f>AA71=AF71</f>
        <v>1</v>
      </c>
    </row>
    <row r="72" spans="1:33">
      <c r="A72" s="48">
        <f>IF(B72=INT(B72),ROW(),"")</f>
        <v>72</v>
      </c>
      <c r="B72" s="47">
        <f>IF(AND(MID(C72,2,1)&lt;&gt;"/",MID(C72,1,1)="/"),INT(B71)+1,B71+0.01)</f>
        <v>67</v>
      </c>
      <c r="C72" s="51" t="s">
        <v>3424</v>
      </c>
      <c r="D72" s="51" t="s">
        <v>7</v>
      </c>
      <c r="E72" s="56" t="s">
        <v>102</v>
      </c>
      <c r="F72" s="56" t="s">
        <v>102</v>
      </c>
      <c r="G72" s="75">
        <v>0</v>
      </c>
      <c r="H72" s="75">
        <v>0</v>
      </c>
      <c r="I72" s="135" t="s">
        <v>3</v>
      </c>
      <c r="J72" s="56" t="s">
        <v>1375</v>
      </c>
      <c r="K72" s="57" t="s">
        <v>3945</v>
      </c>
      <c r="L72" s="55" t="s">
        <v>4768</v>
      </c>
      <c r="M72" s="55" t="s">
        <v>4825</v>
      </c>
      <c r="N72" s="55" t="s">
        <v>2238</v>
      </c>
      <c r="O72" s="55"/>
      <c r="P72" s="259" t="s">
        <v>1547</v>
      </c>
      <c r="Q72" s="13"/>
      <c r="R72"/>
      <c r="S72" t="str">
        <f>IF(E72=F72,"","NOT EQUAL")</f>
        <v/>
      </c>
      <c r="T72" s="44" t="str">
        <f>IF(ISNA(VLOOKUP(P72,Sheet1!E:F,2,0)),"--","PRESENT")</f>
        <v>PRESENT</v>
      </c>
      <c r="U72"/>
      <c r="V72">
        <f>IF(AA72&lt;&gt;"",V71+1,V71)</f>
        <v>31</v>
      </c>
      <c r="W72" s="75" t="s">
        <v>2676</v>
      </c>
      <c r="X72" s="57" t="s">
        <v>2238</v>
      </c>
      <c r="Y72" s="57" t="s">
        <v>2238</v>
      </c>
      <c r="Z72" s="25" t="str">
        <f>IF( OR(X72="CNST", I72="CAT_REGS"),IF(E72=CHAR(34)&amp;CHAR(34),F72,E72),
IF(X72="YES",UPPER(IF(E72=CHAR(34)&amp;CHAR(34),F72,E72)),
IF(   AND(X72&lt;&gt;"NO",I72="CAT_FNCT",D72&lt;&gt;"multiply", D72&lt;&gt;"divide"),IF(J72="SLS_ENABLED",   UPPER(IF(E72=CHAR(34)&amp;CHAR(34),F72,E72)),""),"")))</f>
        <v>"FILL"</v>
      </c>
      <c r="AA72" s="25" t="str">
        <f>IF(LEN(Y72)&gt;0,Y72,SUBSTITUTE(SUBSTITUTE(SUBSTITUTE(SUBSTITUTE(SUBSTITUTE(SUBSTITUTE(SUBSTITUTE(SUBSTITUTE(SUBSTITUTE(SUBSTITUTE(SUBSTITUTE( (SUBSTITUTE( SUBSTITUTE( SUBSTITUTE( SUBSTITUTE(Z72,"STD_SIGMA","SUM"),"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FILL</v>
      </c>
      <c r="AB72" s="1">
        <f>B72</f>
        <v>67</v>
      </c>
      <c r="AC72" t="str">
        <f>P72</f>
        <v>ITM_FILL</v>
      </c>
      <c r="AD72" s="126" t="str">
        <f>IF(ISNA(VLOOKUP(AA72,'XEQM Shortlist'!J:J,1,0)),"//","")</f>
        <v/>
      </c>
      <c r="AF72" s="88" t="str">
        <f>IF(LEN(AA72)=0,"",SUBSTITUTE(SUBSTITUTE(SUBSTITUTE(SUBSTITUTE(SUBSTITUTE(SUBSTITUTE(SUBSTITUTE(SUBSTITUTE(SUBSTITUTE(SUBSTITUTE(SUBSTITUTE(SUBSTITUTE(SUBSTITUTE(SUBSTITUTE(SUBSTITUTE(SUBSTITUTE(SUBSTITUTE( (SUBSTITUTE( SUBSTITUTE( SUBSTITUTE( SUBSTITUTE(Z72,"STD_SIGMA","SUM"),"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FILL</v>
      </c>
      <c r="AG72" t="b">
        <f>AA72=AF72</f>
        <v>1</v>
      </c>
    </row>
    <row r="73" spans="1:33">
      <c r="A73" s="48">
        <f>IF(B73=INT(B73),ROW(),"")</f>
        <v>73</v>
      </c>
      <c r="B73" s="47">
        <f>IF(AND(MID(C73,2,1)&lt;&gt;"/",MID(C73,1,1)="/"),INT(B72)+1,B72+0.01)</f>
        <v>68</v>
      </c>
      <c r="C73" s="51" t="s">
        <v>4823</v>
      </c>
      <c r="D73" s="51" t="s">
        <v>2279</v>
      </c>
      <c r="E73" s="56" t="s">
        <v>1119</v>
      </c>
      <c r="F73" s="56" t="s">
        <v>1119</v>
      </c>
      <c r="G73" s="75">
        <v>0</v>
      </c>
      <c r="H73" s="75">
        <v>99</v>
      </c>
      <c r="I73" s="135" t="s">
        <v>3</v>
      </c>
      <c r="J73" s="56" t="s">
        <v>1375</v>
      </c>
      <c r="K73" s="57" t="s">
        <v>3946</v>
      </c>
      <c r="L73" s="55" t="s">
        <v>4768</v>
      </c>
      <c r="M73" s="55" t="s">
        <v>4830</v>
      </c>
      <c r="N73" s="55" t="s">
        <v>2238</v>
      </c>
      <c r="O73" s="55"/>
      <c r="P73" s="259" t="s">
        <v>1610</v>
      </c>
      <c r="Q73" s="13"/>
      <c r="R73"/>
      <c r="S73" t="str">
        <f>IF(E73=F73,"","NOT EQUAL")</f>
        <v/>
      </c>
      <c r="T73" s="44" t="str">
        <f>IF(ISNA(VLOOKUP(P73,Sheet1!E:F,2,0)),"--","PRESENT")</f>
        <v>--</v>
      </c>
      <c r="U73"/>
      <c r="V73">
        <f>IF(AA73&lt;&gt;"",V72+1,V72)</f>
        <v>32</v>
      </c>
      <c r="W73" s="75" t="s">
        <v>2238</v>
      </c>
      <c r="X73" s="57" t="s">
        <v>2238</v>
      </c>
      <c r="Y73" s="57" t="s">
        <v>2238</v>
      </c>
      <c r="Z73" s="25" t="str">
        <f>IF( OR(X73="CNST", I73="CAT_REGS"),IF(E73=CHAR(34)&amp;CHAR(34),F73,E73),
IF(X73="YES",UPPER(IF(E73=CHAR(34)&amp;CHAR(34),F73,E73)),
IF(   AND(X73&lt;&gt;"NO",I73="CAT_FNCT",D73&lt;&gt;"multiply", D73&lt;&gt;"divide"),IF(J73="SLS_ENABLED",   UPPER(IF(E73=CHAR(34)&amp;CHAR(34),F73,E73)),""),"")))</f>
        <v>"INPUT"</v>
      </c>
      <c r="AA73" s="25" t="str">
        <f>IF(LEN(Y73)&gt;0,Y73,SUBSTITUTE(SUBSTITUTE(SUBSTITUTE(SUBSTITUTE(SUBSTITUTE(SUBSTITUTE(SUBSTITUTE(SUBSTITUTE(SUBSTITUTE(SUBSTITUTE(SUBSTITUTE(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INPUT</v>
      </c>
      <c r="AB73" s="1">
        <f>B73</f>
        <v>68</v>
      </c>
      <c r="AC73" t="str">
        <f>P73</f>
        <v>ITM_INPUT</v>
      </c>
      <c r="AD73" s="126" t="str">
        <f>IF(ISNA(VLOOKUP(AA73,'XEQM Shortlist'!J:J,1,0)),"//","")</f>
        <v>//</v>
      </c>
      <c r="AF73" s="88" t="str">
        <f>IF(LEN(AA73)=0,"",SUBSTITUTE(SUBSTITUTE(SUBSTITUTE(SUBSTITUTE(SUBSTITUTE(SUBSTITUTE(SUBSTITUTE(SUBSTITUTE(SUBSTITUTE(SUBSTITUTE(SUBSTITUTE(SUBSTITUTE(SUBSTITUTE(SUBSTITUTE(SUBSTITUTE(SUBSTITUTE(SUBSTITUTE(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INPUT</v>
      </c>
      <c r="AG73" t="b">
        <f>AA73=AF73</f>
        <v>1</v>
      </c>
    </row>
    <row r="74" spans="1:33">
      <c r="A74" s="48">
        <f>IF(B74=INT(B74),ROW(),"")</f>
        <v>74</v>
      </c>
      <c r="B74" s="47">
        <f>IF(AND(MID(C74,2,1)&lt;&gt;"/",MID(C74,1,1)="/"),INT(B73)+1,B73+0.01)</f>
        <v>69</v>
      </c>
      <c r="C74" s="51" t="s">
        <v>3425</v>
      </c>
      <c r="D74" s="51" t="s">
        <v>267</v>
      </c>
      <c r="E74" s="56" t="s">
        <v>1245</v>
      </c>
      <c r="F74" s="56" t="s">
        <v>1245</v>
      </c>
      <c r="G74" s="75">
        <v>0</v>
      </c>
      <c r="H74" s="75">
        <v>99</v>
      </c>
      <c r="I74" s="135" t="s">
        <v>3</v>
      </c>
      <c r="J74" s="56" t="s">
        <v>1375</v>
      </c>
      <c r="K74" s="57" t="s">
        <v>3945</v>
      </c>
      <c r="L74" s="55" t="s">
        <v>4768</v>
      </c>
      <c r="M74" s="55" t="s">
        <v>4830</v>
      </c>
      <c r="N74" s="55" t="s">
        <v>2238</v>
      </c>
      <c r="O74" s="55"/>
      <c r="P74" s="259" t="s">
        <v>1886</v>
      </c>
      <c r="Q74" s="13"/>
      <c r="R74"/>
      <c r="S74" t="str">
        <f>IF(E74=F74,"","NOT EQUAL")</f>
        <v/>
      </c>
      <c r="T74" s="44" t="str">
        <f>IF(ISNA(VLOOKUP(P74,Sheet1!E:F,2,0)),"--","PRESENT")</f>
        <v>PRESENT</v>
      </c>
      <c r="U74"/>
      <c r="V74">
        <f>IF(AA74&lt;&gt;"",V73+1,V73)</f>
        <v>33</v>
      </c>
      <c r="W74" s="78" t="s">
        <v>2676</v>
      </c>
      <c r="X74" s="76" t="s">
        <v>2598</v>
      </c>
      <c r="Y74" s="77" t="s">
        <v>2238</v>
      </c>
      <c r="Z74" s="25" t="str">
        <f>IF( OR(X74="CNST", I74="CAT_REGS"),IF(E74=CHAR(34)&amp;CHAR(34),F74,E74),
IF(X74="YES",UPPER(IF(E74=CHAR(34)&amp;CHAR(34),F74,E74)),
IF(   AND(X74&lt;&gt;"NO",I74="CAT_FNCT",D74&lt;&gt;"multiply", D74&lt;&gt;"divide"),IF(J74="SLS_ENABLED",   UPPER(IF(E74=CHAR(34)&amp;CHAR(34),F74,E74)),""),"")))</f>
        <v>"STO"</v>
      </c>
      <c r="AA74" s="25" t="str">
        <f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STO</v>
      </c>
      <c r="AB74" s="1">
        <f>B74</f>
        <v>69</v>
      </c>
      <c r="AC74" t="str">
        <f>P74</f>
        <v>ITM_STO</v>
      </c>
      <c r="AD74" s="126" t="str">
        <f>IF(ISNA(VLOOKUP(AA74,'XEQM Shortlist'!J:J,1,0)),"//","")</f>
        <v/>
      </c>
      <c r="AF74" s="88" t="str">
        <f>IF(LEN(AA74)=0,"",SUBSTITUTE(SUBSTITUTE(SUBSTITUTE(SUBSTITUTE(SUBSTITUTE(SUBSTITUTE(SUBSTITUTE(SUBSTITUTE(SUBSTITUTE(SUBSTITUTE(SUBSTITUTE(SUBSTITUTE(SUBSTITUTE(SUBSTITUTE(SUBSTITUTE(SUBSTITUTE(SUBSTITUTE(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</v>
      </c>
      <c r="AG74" t="b">
        <f>AA74=AF74</f>
        <v>1</v>
      </c>
    </row>
    <row r="75" spans="1:33" s="101" customFormat="1">
      <c r="A75" s="48">
        <f>IF(B75=INT(B75),ROW(),"")</f>
        <v>75</v>
      </c>
      <c r="B75" s="47">
        <f>IF(AND(MID(C75,2,1)&lt;&gt;"/",MID(C75,1,1)="/"),INT(B74)+1,B74+0.01)</f>
        <v>70</v>
      </c>
      <c r="C75" s="51" t="s">
        <v>3426</v>
      </c>
      <c r="D75" s="51" t="s">
        <v>7</v>
      </c>
      <c r="E75" s="56" t="s">
        <v>333</v>
      </c>
      <c r="F75" s="56" t="s">
        <v>333</v>
      </c>
      <c r="G75" s="144">
        <v>0</v>
      </c>
      <c r="H75" s="144">
        <v>99</v>
      </c>
      <c r="I75" s="135" t="s">
        <v>3</v>
      </c>
      <c r="J75" s="56" t="s">
        <v>1375</v>
      </c>
      <c r="K75" s="57" t="s">
        <v>3945</v>
      </c>
      <c r="L75" s="55" t="s">
        <v>4768</v>
      </c>
      <c r="M75" s="55" t="s">
        <v>4830</v>
      </c>
      <c r="N75" s="55" t="s">
        <v>2238</v>
      </c>
      <c r="O75" s="55"/>
      <c r="P75" s="259" t="s">
        <v>3196</v>
      </c>
      <c r="Q75" s="13"/>
      <c r="R75"/>
      <c r="S75" t="str">
        <f>IF(E75=F75,"","NOT EQUAL")</f>
        <v/>
      </c>
      <c r="T75" s="44" t="str">
        <f>IF(ISNA(VLOOKUP(P75,Sheet1!E:F,2,0)),"--","PRESENT")</f>
        <v>--</v>
      </c>
      <c r="U75"/>
      <c r="V75">
        <f>IF(AA75&lt;&gt;"",V74+1,V74)</f>
        <v>33</v>
      </c>
      <c r="W75" s="78" t="s">
        <v>2676</v>
      </c>
      <c r="X75" s="57" t="s">
        <v>2592</v>
      </c>
      <c r="Y75" s="57" t="s">
        <v>2238</v>
      </c>
      <c r="Z75" s="25" t="str">
        <f>IF( OR(X75="CNST", I75="CAT_REGS"),IF(E75=CHAR(34)&amp;CHAR(34),F75,E75),
IF(X75="YES",UPPER(IF(E75=CHAR(34)&amp;CHAR(34),F75,E75)),
IF(   AND(X75&lt;&gt;"NO",I75="CAT_FNCT",D75&lt;&gt;"multiply", D75&lt;&gt;"divide"),IF(J75="SLS_ENABLED",   UPPER(IF(E75=CHAR(34)&amp;CHAR(34),F75,E75)),""),"")))</f>
        <v/>
      </c>
      <c r="AA75" s="25" t="str">
        <f>IF(LEN(Y75)&gt;0,Y75,SUBSTITUTE(SUBSTITUTE(SUBSTITUTE(SUBSTITUTE(SUBSTITUTE(SUBSTITUTE(SUBSTITUTE(SUBSTITUTE(SUBSTITUTE(SUBSTITUTE(SUBSTITUTE( (SUBSTITUTE( SUBSTITUTE( SUBSTITUTE( SUBSTITUTE(Z75,"STD_SIGMA","SUM"),"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" s="1">
        <f>B75</f>
        <v>70</v>
      </c>
      <c r="AC75" t="str">
        <f>P75</f>
        <v>ITM_STOADD</v>
      </c>
      <c r="AD75" s="126" t="str">
        <f>IF(ISNA(VLOOKUP(AA75,'XEQM Shortlist'!J:J,1,0)),"//","")</f>
        <v/>
      </c>
      <c r="AE75"/>
      <c r="AF75" s="88" t="str">
        <f>IF(LEN(AA75)=0,"",SUBSTITUTE(SUBSTITUTE(SUBSTITUTE(SUBSTITUTE(SUBSTITUTE(SUBSTITUTE(SUBSTITUTE(SUBSTITUTE(SUBSTITUTE(SUBSTITUTE(SUBSTITUTE(SUBSTITUTE(SUBSTITUTE(SUBSTITUTE(SUBSTITUTE(SUBSTITUTE(SUBSTITUTE( (SUBSTITUTE( SUBSTITUTE( SUBSTITUTE( SUBSTITUTE(Z75,"STD_SIGMA","SUM"),"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" t="b">
        <f>AA75=AF75</f>
        <v>1</v>
      </c>
    </row>
    <row r="76" spans="1:33">
      <c r="A76" s="48">
        <f>IF(B76=INT(B76),ROW(),"")</f>
        <v>76</v>
      </c>
      <c r="B76" s="47">
        <f>IF(AND(MID(C76,2,1)&lt;&gt;"/",MID(C76,1,1)="/"),INT(B75)+1,B75+0.01)</f>
        <v>71</v>
      </c>
      <c r="C76" s="51" t="s">
        <v>3427</v>
      </c>
      <c r="D76" s="51" t="s">
        <v>7</v>
      </c>
      <c r="E76" s="56" t="s">
        <v>334</v>
      </c>
      <c r="F76" s="56" t="s">
        <v>334</v>
      </c>
      <c r="G76" s="75">
        <v>0</v>
      </c>
      <c r="H76" s="75">
        <v>99</v>
      </c>
      <c r="I76" s="135" t="s">
        <v>3</v>
      </c>
      <c r="J76" s="56" t="s">
        <v>1375</v>
      </c>
      <c r="K76" s="57" t="s">
        <v>3945</v>
      </c>
      <c r="L76" s="55" t="s">
        <v>4768</v>
      </c>
      <c r="M76" s="55" t="s">
        <v>4830</v>
      </c>
      <c r="N76" s="55" t="s">
        <v>2238</v>
      </c>
      <c r="O76" s="55"/>
      <c r="P76" s="259" t="s">
        <v>3197</v>
      </c>
      <c r="Q76" s="13"/>
      <c r="R76"/>
      <c r="S76" t="str">
        <f>IF(E76=F76,"","NOT EQUAL")</f>
        <v/>
      </c>
      <c r="T76" s="44" t="str">
        <f>IF(ISNA(VLOOKUP(P76,Sheet1!E:F,2,0)),"--","PRESENT")</f>
        <v>--</v>
      </c>
      <c r="U76"/>
      <c r="V76">
        <f>IF(AA76&lt;&gt;"",V75+1,V75)</f>
        <v>33</v>
      </c>
      <c r="W76" s="78" t="s">
        <v>2676</v>
      </c>
      <c r="X76" s="57" t="s">
        <v>2592</v>
      </c>
      <c r="Y76" s="57" t="s">
        <v>2238</v>
      </c>
      <c r="Z76" s="25" t="str">
        <f>IF( OR(X76="CNST", I76="CAT_REGS"),IF(E76=CHAR(34)&amp;CHAR(34),F76,E76),
IF(X76="YES",UPPER(IF(E76=CHAR(34)&amp;CHAR(34),F76,E76)),
IF(   AND(X76&lt;&gt;"NO",I76="CAT_FNCT",D76&lt;&gt;"multiply", D76&lt;&gt;"divide"),IF(J76="SLS_ENABLED",   UPPER(IF(E76=CHAR(34)&amp;CHAR(34),F76,E76)),""),"")))</f>
        <v/>
      </c>
      <c r="AA76" s="25" t="str">
        <f>IF(LEN(Y76)&gt;0,Y76,SUBSTITUTE(SUBSTITUTE(SUBSTITUTE(SUBSTITUTE(SUBSTITUTE(SUBSTITUTE(SUBSTITUTE(SUBSTITUTE(SUBSTITUTE(SUBSTITUTE(SUBSTITUTE( (SUBSTITUTE( SUBSTITUTE( SUBSTITUTE( SUBSTITUTE(Z76,"STD_SIGMA","SUM"),"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" s="1">
        <f>B76</f>
        <v>71</v>
      </c>
      <c r="AC76" t="str">
        <f>P76</f>
        <v>ITM_STOSUB</v>
      </c>
      <c r="AD76" s="126" t="str">
        <f>IF(ISNA(VLOOKUP(AA76,'XEQM Shortlist'!J:J,1,0)),"//","")</f>
        <v/>
      </c>
      <c r="AF76" s="88" t="str">
        <f>IF(LEN(AA76)=0,"",SUBSTITUTE(SUBSTITUTE(SUBSTITUTE(SUBSTITUTE(SUBSTITUTE(SUBSTITUTE(SUBSTITUTE(SUBSTITUTE(SUBSTITUTE(SUBSTITUTE(SUBSTITUTE(SUBSTITUTE(SUBSTITUTE(SUBSTITUTE(SUBSTITUTE(SUBSTITUTE(SUBSTITUTE( (SUBSTITUTE( SUBSTITUTE( SUBSTITUTE( SUBSTITUTE(Z76,"STD_SIGMA","SUM"),"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" t="b">
        <f>AA76=AF76</f>
        <v>1</v>
      </c>
    </row>
    <row r="77" spans="1:33">
      <c r="A77" s="48">
        <f>IF(B77=INT(B77),ROW(),"")</f>
        <v>77</v>
      </c>
      <c r="B77" s="47">
        <f>IF(AND(MID(C77,2,1)&lt;&gt;"/",MID(C77,1,1)="/"),INT(B76)+1,B76+0.01)</f>
        <v>72</v>
      </c>
      <c r="C77" s="51" t="s">
        <v>3428</v>
      </c>
      <c r="D77" s="51" t="s">
        <v>7</v>
      </c>
      <c r="E77" s="56" t="s">
        <v>1251</v>
      </c>
      <c r="F77" s="56" t="s">
        <v>1251</v>
      </c>
      <c r="G77" s="75">
        <v>0</v>
      </c>
      <c r="H77" s="75">
        <v>99</v>
      </c>
      <c r="I77" s="135" t="s">
        <v>3</v>
      </c>
      <c r="J77" s="56" t="s">
        <v>1375</v>
      </c>
      <c r="K77" s="57" t="s">
        <v>3945</v>
      </c>
      <c r="L77" s="55" t="s">
        <v>4768</v>
      </c>
      <c r="M77" s="55" t="s">
        <v>4830</v>
      </c>
      <c r="N77" s="55" t="s">
        <v>2238</v>
      </c>
      <c r="O77" s="55"/>
      <c r="P77" s="259" t="s">
        <v>1892</v>
      </c>
      <c r="Q77" s="13"/>
      <c r="R77"/>
      <c r="S77" t="str">
        <f>IF(E77=F77,"","NOT EQUAL")</f>
        <v/>
      </c>
      <c r="T77" s="44" t="str">
        <f>IF(ISNA(VLOOKUP(P77,Sheet1!E:F,2,0)),"--","PRESENT")</f>
        <v>--</v>
      </c>
      <c r="U77"/>
      <c r="V77">
        <f>IF(AA77&lt;&gt;"",V76+1,V76)</f>
        <v>33</v>
      </c>
      <c r="W77" s="78" t="s">
        <v>2676</v>
      </c>
      <c r="X77" s="57" t="s">
        <v>2592</v>
      </c>
      <c r="Y77" s="57" t="s">
        <v>2238</v>
      </c>
      <c r="Z77" s="25" t="str">
        <f>IF( OR(X77="CNST", I77="CAT_REGS"),IF(E77=CHAR(34)&amp;CHAR(34),F77,E77),
IF(X77="YES",UPPER(IF(E77=CHAR(34)&amp;CHAR(34),F77,E77)),
IF(   AND(X77&lt;&gt;"NO",I77="CAT_FNCT",D77&lt;&gt;"multiply", D77&lt;&gt;"divide"),IF(J77="SLS_ENABLED",   UPPER(IF(E77=CHAR(34)&amp;CHAR(34),F77,E77)),""),"")))</f>
        <v/>
      </c>
      <c r="AA77" s="25" t="str">
        <f>IF(LEN(Y77)&gt;0,Y77,SUBSTITUTE(SUBSTITUTE(SUBSTITUTE(SUBSTITUTE(SUBSTITUTE(SUBSTITUTE(SUBSTITUTE(SUBSTITUTE(SUBSTITUTE(SUBSTITUTE(SUBSTITUTE( (SUBSTITUTE( SUBSTITUTE( SUBSTITUTE( SUBSTITUTE(Z77,"STD_SIGMA","SUM"),"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" s="1">
        <f>B77</f>
        <v>72</v>
      </c>
      <c r="AC77" t="str">
        <f>P77</f>
        <v>ITM_STOMULT</v>
      </c>
      <c r="AD77" s="126" t="str">
        <f>IF(ISNA(VLOOKUP(AA77,'XEQM Shortlist'!J:J,1,0)),"//","")</f>
        <v/>
      </c>
      <c r="AF77" s="88" t="str">
        <f>IF(LEN(AA77)=0,"",SUBSTITUTE(SUBSTITUTE(SUBSTITUTE(SUBSTITUTE(SUBSTITUTE(SUBSTITUTE(SUBSTITUTE(SUBSTITUTE(SUBSTITUTE(SUBSTITUTE(SUBSTITUTE(SUBSTITUTE(SUBSTITUTE(SUBSTITUTE(SUBSTITUTE(SUBSTITUTE(SUBSTITUTE( (SUBSTITUTE( SUBSTITUTE( SUBSTITUTE( SUBSTITUTE(Z77,"STD_SIGMA","SUM"),"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" t="b">
        <f>AA77=AF77</f>
        <v>1</v>
      </c>
    </row>
    <row r="78" spans="1:33">
      <c r="A78" s="48">
        <f>IF(B78=INT(B78),ROW(),"")</f>
        <v>78</v>
      </c>
      <c r="B78" s="47">
        <f>IF(AND(MID(C78,2,1)&lt;&gt;"/",MID(C78,1,1)="/"),INT(B77)+1,B77+0.01)</f>
        <v>73</v>
      </c>
      <c r="C78" s="51" t="s">
        <v>3429</v>
      </c>
      <c r="D78" s="51" t="s">
        <v>7</v>
      </c>
      <c r="E78" s="56" t="s">
        <v>335</v>
      </c>
      <c r="F78" s="56" t="s">
        <v>335</v>
      </c>
      <c r="G78" s="75">
        <v>0</v>
      </c>
      <c r="H78" s="75">
        <v>99</v>
      </c>
      <c r="I78" s="135" t="s">
        <v>3</v>
      </c>
      <c r="J78" s="56" t="s">
        <v>1375</v>
      </c>
      <c r="K78" s="57" t="s">
        <v>3945</v>
      </c>
      <c r="L78" s="55" t="s">
        <v>4768</v>
      </c>
      <c r="M78" s="55" t="s">
        <v>4830</v>
      </c>
      <c r="N78" s="55" t="s">
        <v>2238</v>
      </c>
      <c r="O78" s="55"/>
      <c r="P78" s="259" t="s">
        <v>1893</v>
      </c>
      <c r="Q78" s="13"/>
      <c r="R78"/>
      <c r="S78" t="str">
        <f>IF(E78=F78,"","NOT EQUAL")</f>
        <v/>
      </c>
      <c r="T78" s="44" t="str">
        <f>IF(ISNA(VLOOKUP(P78,Sheet1!E:F,2,0)),"--","PRESENT")</f>
        <v>--</v>
      </c>
      <c r="U78"/>
      <c r="V78">
        <f>IF(AA78&lt;&gt;"",V77+1,V77)</f>
        <v>33</v>
      </c>
      <c r="W78" s="78" t="s">
        <v>2676</v>
      </c>
      <c r="X78" s="57" t="s">
        <v>2592</v>
      </c>
      <c r="Y78" s="57" t="s">
        <v>2238</v>
      </c>
      <c r="Z78" s="25" t="str">
        <f>IF( OR(X78="CNST", I78="CAT_REGS"),IF(E78=CHAR(34)&amp;CHAR(34),F78,E78),
IF(X78="YES",UPPER(IF(E78=CHAR(34)&amp;CHAR(34),F78,E78)),
IF(   AND(X78&lt;&gt;"NO",I78="CAT_FNCT",D78&lt;&gt;"multiply", D78&lt;&gt;"divide"),IF(J78="SLS_ENABLED",   UPPER(IF(E78=CHAR(34)&amp;CHAR(34),F78,E78)),""),"")))</f>
        <v/>
      </c>
      <c r="AA78" s="25" t="str">
        <f>IF(LEN(Y78)&gt;0,Y78,SUBSTITUTE(SUBSTITUTE(SUBSTITUTE(SUBSTITUTE(SUBSTITUTE(SUBSTITUTE(SUBSTITUTE(SUBSTITUTE(SUBSTITUTE(SUBSTITUTE(SUBSTITUTE( (SUBSTITUTE( SUBSTITUTE( SUBSTITUTE( SUBSTITUTE(Z78,"STD_SIGMA","SUM"),"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" s="1">
        <f>B78</f>
        <v>73</v>
      </c>
      <c r="AC78" t="str">
        <f>P78</f>
        <v>ITM_STODIV</v>
      </c>
      <c r="AD78" s="126" t="str">
        <f>IF(ISNA(VLOOKUP(AA78,'XEQM Shortlist'!J:J,1,0)),"//","")</f>
        <v/>
      </c>
      <c r="AF78" s="88" t="str">
        <f>IF(LEN(AA78)=0,"",SUBSTITUTE(SUBSTITUTE(SUBSTITUTE(SUBSTITUTE(SUBSTITUTE(SUBSTITUTE(SUBSTITUTE(SUBSTITUTE(SUBSTITUTE(SUBSTITUTE(SUBSTITUTE(SUBSTITUTE(SUBSTITUTE(SUBSTITUTE(SUBSTITUTE(SUBSTITUTE(SUBSTITUTE( (SUBSTITUTE( SUBSTITUTE( SUBSTITUTE( SUBSTITUTE(Z78,"STD_SIGMA","SUM"),"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" t="b">
        <f>AA78=AF78</f>
        <v>1</v>
      </c>
    </row>
    <row r="79" spans="1:33">
      <c r="A79" s="48">
        <f>IF(B79=INT(B79),ROW(),"")</f>
        <v>79</v>
      </c>
      <c r="B79" s="47">
        <f>IF(AND(MID(C79,2,1)&lt;&gt;"/",MID(C79,1,1)="/"),INT(B78)+1,B78+0.01)</f>
        <v>74</v>
      </c>
      <c r="C79" s="98" t="s">
        <v>3580</v>
      </c>
      <c r="D79" s="98" t="s">
        <v>7</v>
      </c>
      <c r="E79" s="99" t="s">
        <v>1054</v>
      </c>
      <c r="F79" s="99" t="s">
        <v>53</v>
      </c>
      <c r="G79" s="298">
        <v>0</v>
      </c>
      <c r="H79" s="298">
        <v>0</v>
      </c>
      <c r="I79" s="135" t="s">
        <v>3</v>
      </c>
      <c r="J79" s="99" t="s">
        <v>1375</v>
      </c>
      <c r="K79" s="100" t="s">
        <v>3945</v>
      </c>
      <c r="L79" s="101" t="s">
        <v>4769</v>
      </c>
      <c r="M79" s="55" t="s">
        <v>4825</v>
      </c>
      <c r="N79" s="55" t="s">
        <v>2238</v>
      </c>
      <c r="O79" s="101"/>
      <c r="P79" s="259" t="s">
        <v>1470</v>
      </c>
      <c r="Q79" s="18"/>
      <c r="R79"/>
      <c r="S79" t="str">
        <f>IF(E79=F79,"","NOT EQUAL")</f>
        <v>NOT EQUAL</v>
      </c>
      <c r="T79" s="44" t="str">
        <f>IF(ISNA(VLOOKUP(P79,Sheet1!E:F,2,0)),"--","PRESENT")</f>
        <v>PRESENT</v>
      </c>
      <c r="U79"/>
      <c r="V79">
        <f>IF(AA79&lt;&gt;"",V78+1,V78)</f>
        <v>34</v>
      </c>
      <c r="W79" s="97" t="s">
        <v>2238</v>
      </c>
      <c r="X79" s="100" t="s">
        <v>2238</v>
      </c>
      <c r="Y79" s="100" t="s">
        <v>2238</v>
      </c>
      <c r="Z79" s="25" t="str">
        <f>IF( OR(X79="CNST", I79="CAT_REGS"),IF(E79=CHAR(34)&amp;CHAR(34),F79,E79),
IF(X79="YES",UPPER(IF(E79=CHAR(34)&amp;CHAR(34),F79,E79)),
IF(   AND(X79&lt;&gt;"NO",I79="CAT_FNCT",D79&lt;&gt;"multiply", D79&lt;&gt;"divide"),IF(J79="SLS_ENABLED",   UPPER(IF(E79=CHAR(34)&amp;CHAR(34),F79,E79)),""),"")))</f>
        <v>"COMB"</v>
      </c>
      <c r="AA79" s="25" t="str">
        <f>IF(LEN(Y79)&gt;0,Y79,SUBSTITUTE(SUBSTITUTE(SUBSTITUTE(SUBSTITUTE(SUBSTITUTE(SUBSTITUTE(SUBSTITUTE(SUBSTITUTE(SUBSTITUTE(SUBSTITUTE(SUBSTITUTE( (SUBSTITUTE( SUBSTITUTE( SUBSTITUTE( SUBSTITUTE(Z79,"STD_SIGMA","SUM"),"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79" s="1">
        <f>B79</f>
        <v>74</v>
      </c>
      <c r="AC79" t="str">
        <f>P79</f>
        <v>ITM_COMB</v>
      </c>
      <c r="AD79" s="126" t="str">
        <f>IF(ISNA(VLOOKUP(AA79,'XEQM Shortlist'!J:J,1,0)),"//","")</f>
        <v/>
      </c>
      <c r="AF79" s="88" t="str">
        <f>IF(LEN(AA79)=0,"",SUBSTITUTE(SUBSTITUTE(SUBSTITUTE(SUBSTITUTE(SUBSTITUTE(SUBSTITUTE(SUBSTITUTE(SUBSTITUTE(SUBSTITUTE(SUBSTITUTE(SUBSTITUTE(SUBSTITUTE(SUBSTITUTE(SUBSTITUTE(SUBSTITUTE(SUBSTITUTE(SUBSTITUTE( (SUBSTITUTE( SUBSTITUTE( SUBSTITUTE( SUBSTITUTE(Z79,"STD_SIGMA","SUM"),"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79" t="b">
        <f>AA79=AF79</f>
        <v>1</v>
      </c>
    </row>
    <row r="80" spans="1:33">
      <c r="A80" s="48">
        <f>IF(B80=INT(B80),ROW(),"")</f>
        <v>80</v>
      </c>
      <c r="B80" s="47">
        <f>IF(AND(MID(C80,2,1)&lt;&gt;"/",MID(C80,1,1)="/"),INT(B79)+1,B79+0.01)</f>
        <v>75</v>
      </c>
      <c r="C80" s="98" t="s">
        <v>3611</v>
      </c>
      <c r="D80" s="98" t="s">
        <v>7</v>
      </c>
      <c r="E80" s="99" t="s">
        <v>1192</v>
      </c>
      <c r="F80" s="99" t="s">
        <v>248</v>
      </c>
      <c r="G80" s="298">
        <v>0</v>
      </c>
      <c r="H80" s="298">
        <v>0</v>
      </c>
      <c r="I80" s="135" t="s">
        <v>3</v>
      </c>
      <c r="J80" s="99" t="s">
        <v>1375</v>
      </c>
      <c r="K80" s="100" t="s">
        <v>3945</v>
      </c>
      <c r="L80" s="101" t="s">
        <v>4769</v>
      </c>
      <c r="M80" s="55" t="s">
        <v>4825</v>
      </c>
      <c r="N80" s="55" t="s">
        <v>2238</v>
      </c>
      <c r="O80" s="101"/>
      <c r="P80" s="259" t="s">
        <v>1767</v>
      </c>
      <c r="Q80" s="18"/>
      <c r="R80"/>
      <c r="S80" t="str">
        <f>IF(E80=F80,"","NOT EQUAL")</f>
        <v>NOT EQUAL</v>
      </c>
      <c r="T80" s="44" t="str">
        <f>IF(ISNA(VLOOKUP(P80,Sheet1!E:F,2,0)),"--","PRESENT")</f>
        <v>PRESENT</v>
      </c>
      <c r="U80"/>
      <c r="V80">
        <f>IF(AA80&lt;&gt;"",V79+1,V79)</f>
        <v>35</v>
      </c>
      <c r="W80" s="97" t="s">
        <v>2660</v>
      </c>
      <c r="X80" s="100" t="s">
        <v>2238</v>
      </c>
      <c r="Y80" s="100" t="s">
        <v>2238</v>
      </c>
      <c r="Z80" s="25" t="str">
        <f>IF( OR(X80="CNST", I80="CAT_REGS"),IF(E80=CHAR(34)&amp;CHAR(34),F80,E80),
IF(X80="YES",UPPER(IF(E80=CHAR(34)&amp;CHAR(34),F80,E80)),
IF(   AND(X80&lt;&gt;"NO",I80="CAT_FNCT",D80&lt;&gt;"multiply", D80&lt;&gt;"divide"),IF(J80="SLS_ENABLED",   UPPER(IF(E80=CHAR(34)&amp;CHAR(34),F80,E80)),""),"")))</f>
        <v>"PERM"</v>
      </c>
      <c r="AA80" s="25" t="str">
        <f>IF(LEN(Y80)&gt;0,Y80,SUBSTITUTE(SUBSTITUTE(SUBSTITUTE(SUBSTITUTE(SUBSTITUTE(SUBSTITUTE(SUBSTITUTE(SUBSTITUTE(SUBSTITUTE(SUBSTITUTE(SUBSTITUTE( (SUBSTITUTE( SUBSTITUTE( SUBSTITUTE( SUBSTITUTE(Z80,"STD_SIGMA","SUM"),"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PERM</v>
      </c>
      <c r="AB80" s="1">
        <f>B80</f>
        <v>75</v>
      </c>
      <c r="AC80" t="str">
        <f>P80</f>
        <v>ITM_PERM</v>
      </c>
      <c r="AD80" s="126" t="str">
        <f>IF(ISNA(VLOOKUP(AA80,'XEQM Shortlist'!J:J,1,0)),"//","")</f>
        <v/>
      </c>
      <c r="AF80" s="88" t="str">
        <f>IF(LEN(AA80)=0,"",SUBSTITUTE(SUBSTITUTE(SUBSTITUTE(SUBSTITUTE(SUBSTITUTE(SUBSTITUTE(SUBSTITUTE(SUBSTITUTE(SUBSTITUTE(SUBSTITUTE(SUBSTITUTE(SUBSTITUTE(SUBSTITUTE(SUBSTITUTE(SUBSTITUTE(SUBSTITUTE(SUBSTITUTE( (SUBSTITUTE( SUBSTITUTE( SUBSTITUTE( SUBSTITUTE(Z80,"STD_SIGMA","SUM"),"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PERM</v>
      </c>
      <c r="AG80" t="b">
        <f>AA80=AF80</f>
        <v>1</v>
      </c>
    </row>
    <row r="81" spans="1:33">
      <c r="A81" s="48">
        <f>IF(B81=INT(B81),ROW(),"")</f>
        <v>81</v>
      </c>
      <c r="B81" s="47">
        <f>IF(AND(MID(C81,2,1)&lt;&gt;"/",MID(C81,1,1)="/"),INT(B80)+1,B80+0.01)</f>
        <v>76</v>
      </c>
      <c r="C81" s="51" t="s">
        <v>3432</v>
      </c>
      <c r="D81" s="51" t="s">
        <v>267</v>
      </c>
      <c r="E81" s="56" t="s">
        <v>1207</v>
      </c>
      <c r="F81" s="56" t="s">
        <v>1207</v>
      </c>
      <c r="G81" s="144">
        <v>0</v>
      </c>
      <c r="H81" s="144">
        <v>99</v>
      </c>
      <c r="I81" s="135" t="s">
        <v>3</v>
      </c>
      <c r="J81" s="56" t="s">
        <v>1375</v>
      </c>
      <c r="K81" s="57" t="s">
        <v>3945</v>
      </c>
      <c r="L81" s="55" t="s">
        <v>4768</v>
      </c>
      <c r="M81" s="55" t="s">
        <v>4830</v>
      </c>
      <c r="N81" s="55" t="s">
        <v>2238</v>
      </c>
      <c r="O81" s="55"/>
      <c r="P81" s="259" t="s">
        <v>1798</v>
      </c>
      <c r="Q81" s="13"/>
      <c r="R81"/>
      <c r="S81" t="str">
        <f>IF(E81=F81,"","NOT EQUAL")</f>
        <v/>
      </c>
      <c r="T81" s="44" t="str">
        <f>IF(ISNA(VLOOKUP(P81,Sheet1!E:F,2,0)),"--","PRESENT")</f>
        <v>PRESENT</v>
      </c>
      <c r="U81"/>
      <c r="V81">
        <f>IF(AA81&lt;&gt;"",V80+1,V80)</f>
        <v>36</v>
      </c>
      <c r="W81" s="75" t="s">
        <v>2676</v>
      </c>
      <c r="X81" s="57" t="s">
        <v>2238</v>
      </c>
      <c r="Y81" s="57" t="s">
        <v>2238</v>
      </c>
      <c r="Z81" s="25" t="str">
        <f>IF( OR(X81="CNST", I81="CAT_REGS"),IF(E81=CHAR(34)&amp;CHAR(34),F81,E81),
IF(X81="YES",UPPER(IF(E81=CHAR(34)&amp;CHAR(34),F81,E81)),
IF(   AND(X81&lt;&gt;"NO",I81="CAT_FNCT",D81&lt;&gt;"multiply", D81&lt;&gt;"divide"),IF(J81="SLS_ENABLED",   UPPER(IF(E81=CHAR(34)&amp;CHAR(34),F81,E81)),""),"")))</f>
        <v>"RCL"</v>
      </c>
      <c r="AA81" s="25" t="str">
        <f>IF(LEN(Y81)&gt;0,Y81,SUBSTITUTE(SUBSTITUTE(SUBSTITUTE(SUBSTITUTE(SUBSTITUTE(SUBSTITUTE(SUBSTITUTE(SUBSTITUTE(SUBSTITUTE(SUBSTITUTE(SUBSTITUTE( (SUBSTITUTE( SUBSTITUTE( SUBSTITUTE( SUBSTITUTE(Z81,"STD_SIGMA","SUM"),"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RCL</v>
      </c>
      <c r="AB81" s="1">
        <f>B81</f>
        <v>76</v>
      </c>
      <c r="AC81" t="str">
        <f>P81</f>
        <v>ITM_RCL</v>
      </c>
      <c r="AD81" s="126" t="str">
        <f>IF(ISNA(VLOOKUP(AA81,'XEQM Shortlist'!J:J,1,0)),"//","")</f>
        <v/>
      </c>
      <c r="AF81" s="88" t="str">
        <f>IF(LEN(AA81)=0,"",SUBSTITUTE(SUBSTITUTE(SUBSTITUTE(SUBSTITUTE(SUBSTITUTE(SUBSTITUTE(SUBSTITUTE(SUBSTITUTE(SUBSTITUTE(SUBSTITUTE(SUBSTITUTE(SUBSTITUTE(SUBSTITUTE(SUBSTITUTE(SUBSTITUTE(SUBSTITUTE(SUBSTITUTE( (SUBSTITUTE( SUBSTITUTE( SUBSTITUTE( SUBSTITUTE(Z81,"STD_SIGMA","SUM"),"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RCL</v>
      </c>
      <c r="AG81" t="b">
        <f>AA81=AF81</f>
        <v>1</v>
      </c>
    </row>
    <row r="82" spans="1:33" s="101" customFormat="1">
      <c r="A82" s="48">
        <f>IF(B82=INT(B82),ROW(),"")</f>
        <v>82</v>
      </c>
      <c r="B82" s="47">
        <f>IF(AND(MID(C82,2,1)&lt;&gt;"/",MID(C82,1,1)="/"),INT(B81)+1,B81+0.01)</f>
        <v>77</v>
      </c>
      <c r="C82" s="51" t="s">
        <v>3433</v>
      </c>
      <c r="D82" s="51" t="s">
        <v>7</v>
      </c>
      <c r="E82" s="56" t="s">
        <v>270</v>
      </c>
      <c r="F82" s="56" t="s">
        <v>270</v>
      </c>
      <c r="G82" s="144">
        <v>0</v>
      </c>
      <c r="H82" s="144">
        <v>99</v>
      </c>
      <c r="I82" s="135" t="s">
        <v>3</v>
      </c>
      <c r="J82" s="56" t="s">
        <v>1375</v>
      </c>
      <c r="K82" s="57" t="s">
        <v>3945</v>
      </c>
      <c r="L82" s="55" t="s">
        <v>4768</v>
      </c>
      <c r="M82" s="55" t="s">
        <v>4830</v>
      </c>
      <c r="N82" s="55" t="s">
        <v>2238</v>
      </c>
      <c r="O82" s="55"/>
      <c r="P82" s="259" t="s">
        <v>3198</v>
      </c>
      <c r="Q82" s="13"/>
      <c r="R82"/>
      <c r="S82" t="str">
        <f>IF(E82=F82,"","NOT EQUAL")</f>
        <v/>
      </c>
      <c r="T82" s="44" t="str">
        <f>IF(ISNA(VLOOKUP(P82,Sheet1!E:F,2,0)),"--","PRESENT")</f>
        <v>--</v>
      </c>
      <c r="U82"/>
      <c r="V82">
        <f>IF(AA82&lt;&gt;"",V81+1,V81)</f>
        <v>36</v>
      </c>
      <c r="W82" s="75" t="s">
        <v>2676</v>
      </c>
      <c r="X82" s="57" t="s">
        <v>2592</v>
      </c>
      <c r="Y82" s="57" t="s">
        <v>2238</v>
      </c>
      <c r="Z82" s="25" t="str">
        <f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>B82</f>
        <v>77</v>
      </c>
      <c r="AC82" t="str">
        <f>P82</f>
        <v>ITM_RCLADD</v>
      </c>
      <c r="AD82" s="126" t="str">
        <f>IF(ISNA(VLOOKUP(AA82,'XEQM Shortlist'!J:J,1,0)),"//","")</f>
        <v/>
      </c>
      <c r="AE82"/>
      <c r="AF82" s="88" t="str">
        <f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>AA82=AF82</f>
        <v>1</v>
      </c>
    </row>
    <row r="83" spans="1:33">
      <c r="A83" s="48">
        <f>IF(B83=INT(B83),ROW(),"")</f>
        <v>83</v>
      </c>
      <c r="B83" s="47">
        <f>IF(AND(MID(C83,2,1)&lt;&gt;"/",MID(C83,1,1)="/"),INT(B82)+1,B82+0.01)</f>
        <v>78</v>
      </c>
      <c r="C83" s="51" t="s">
        <v>3434</v>
      </c>
      <c r="D83" s="51" t="s">
        <v>7</v>
      </c>
      <c r="E83" s="56" t="s">
        <v>271</v>
      </c>
      <c r="F83" s="56" t="s">
        <v>271</v>
      </c>
      <c r="G83" s="75">
        <v>0</v>
      </c>
      <c r="H83" s="75">
        <v>99</v>
      </c>
      <c r="I83" s="135" t="s">
        <v>3</v>
      </c>
      <c r="J83" s="56" t="s">
        <v>1375</v>
      </c>
      <c r="K83" s="57" t="s">
        <v>3945</v>
      </c>
      <c r="L83" s="55" t="s">
        <v>4768</v>
      </c>
      <c r="M83" s="55" t="s">
        <v>4830</v>
      </c>
      <c r="N83" s="55" t="s">
        <v>2238</v>
      </c>
      <c r="O83" s="55"/>
      <c r="P83" s="259" t="s">
        <v>3199</v>
      </c>
      <c r="Q83" s="13"/>
      <c r="R83"/>
      <c r="S83" t="str">
        <f>IF(E83=F83,"","NOT EQUAL")</f>
        <v/>
      </c>
      <c r="T83" s="44" t="str">
        <f>IF(ISNA(VLOOKUP(P83,Sheet1!E:F,2,0)),"--","PRESENT")</f>
        <v>--</v>
      </c>
      <c r="U83"/>
      <c r="V83">
        <f>IF(AA83&lt;&gt;"",V82+1,V82)</f>
        <v>36</v>
      </c>
      <c r="W83" s="75" t="s">
        <v>2676</v>
      </c>
      <c r="X83" s="57" t="s">
        <v>2592</v>
      </c>
      <c r="Y83" s="57" t="s">
        <v>2238</v>
      </c>
      <c r="Z83" s="25" t="str">
        <f>IF( OR(X83="CNST", I83="CAT_REGS"),IF(E83=CHAR(34)&amp;CHAR(34),F83,E83),
IF(X83="YES",UPPER(IF(E83=CHAR(34)&amp;CHAR(34),F83,E83)),
IF(   AND(X83&lt;&gt;"NO",I83="CAT_FNCT",D83&lt;&gt;"multiply", D83&lt;&gt;"divide"),IF(J83="SLS_ENABLED",   UPPER(IF(E83=CHAR(34)&amp;CHAR(34),F83,E83)),""),"")))</f>
        <v/>
      </c>
      <c r="AA83" s="25" t="str">
        <f>IF(LEN(Y83)&gt;0,Y83,SUBSTITUTE(SUBSTITUTE(SUBSTITUTE(SUBSTITUTE(SUBSTITUTE(SUBSTITUTE(SUBSTITUTE(SUBSTITUTE(SUBSTITUTE(SUBSTITUTE(SUBSTITUTE( (SUBSTITUTE( SUBSTITUTE( SUBSTITUTE( SUBSTITUTE(Z83,"STD_SIGMA","SUM"),"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" s="1">
        <f>B83</f>
        <v>78</v>
      </c>
      <c r="AC83" t="str">
        <f>P83</f>
        <v>ITM_RCLSUB</v>
      </c>
      <c r="AD83" s="126" t="str">
        <f>IF(ISNA(VLOOKUP(AA83,'XEQM Shortlist'!J:J,1,0)),"//","")</f>
        <v/>
      </c>
      <c r="AF83" s="88" t="str">
        <f>IF(LEN(AA83)=0,"",SUBSTITUTE(SUBSTITUTE(SUBSTITUTE(SUBSTITUTE(SUBSTITUTE(SUBSTITUTE(SUBSTITUTE(SUBSTITUTE(SUBSTITUTE(SUBSTITUTE(SUBSTITUTE(SUBSTITUTE(SUBSTITUTE(SUBSTITUTE(SUBSTITUTE(SUBSTITUTE(SUBSTITUTE( (SUBSTITUTE( SUBSTITUTE( SUBSTITUTE( SUBSTITUTE(Z83,"STD_SIGMA","SUM"),"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" t="b">
        <f>AA83=AF83</f>
        <v>1</v>
      </c>
    </row>
    <row r="84" spans="1:33">
      <c r="A84" s="48">
        <f>IF(B84=INT(B84),ROW(),"")</f>
        <v>84</v>
      </c>
      <c r="B84" s="47">
        <f>IF(AND(MID(C84,2,1)&lt;&gt;"/",MID(C84,1,1)="/"),INT(B83)+1,B83+0.01)</f>
        <v>79</v>
      </c>
      <c r="C84" s="51" t="s">
        <v>3435</v>
      </c>
      <c r="D84" s="51" t="s">
        <v>7</v>
      </c>
      <c r="E84" s="56" t="s">
        <v>1212</v>
      </c>
      <c r="F84" s="56" t="s">
        <v>1212</v>
      </c>
      <c r="G84" s="75">
        <v>0</v>
      </c>
      <c r="H84" s="75">
        <v>99</v>
      </c>
      <c r="I84" s="135" t="s">
        <v>3</v>
      </c>
      <c r="J84" s="56" t="s">
        <v>1375</v>
      </c>
      <c r="K84" s="57" t="s">
        <v>3945</v>
      </c>
      <c r="L84" s="55" t="s">
        <v>4768</v>
      </c>
      <c r="M84" s="55" t="s">
        <v>4830</v>
      </c>
      <c r="N84" s="55" t="s">
        <v>2238</v>
      </c>
      <c r="O84" s="55"/>
      <c r="P84" s="259" t="s">
        <v>1803</v>
      </c>
      <c r="Q84" s="13"/>
      <c r="R84"/>
      <c r="S84" t="str">
        <f>IF(E84=F84,"","NOT EQUAL")</f>
        <v/>
      </c>
      <c r="T84" s="44" t="str">
        <f>IF(ISNA(VLOOKUP(P84,Sheet1!E:F,2,0)),"--","PRESENT")</f>
        <v>--</v>
      </c>
      <c r="U84"/>
      <c r="V84">
        <f>IF(AA84&lt;&gt;"",V83+1,V83)</f>
        <v>36</v>
      </c>
      <c r="W84" s="75" t="s">
        <v>2676</v>
      </c>
      <c r="X84" s="57" t="s">
        <v>2592</v>
      </c>
      <c r="Y84" s="57" t="s">
        <v>2238</v>
      </c>
      <c r="Z84" s="25" t="str">
        <f>IF( OR(X84="CNST", I84="CAT_REGS"),IF(E84=CHAR(34)&amp;CHAR(34),F84,E84),
IF(X84="YES",UPPER(IF(E84=CHAR(34)&amp;CHAR(34),F84,E84)),
IF(   AND(X84&lt;&gt;"NO",I84="CAT_FNCT",D84&lt;&gt;"multiply", D84&lt;&gt;"divide"),IF(J84="SLS_ENABLED",   UPPER(IF(E84=CHAR(34)&amp;CHAR(34),F84,E84)),""),"")))</f>
        <v/>
      </c>
      <c r="AA84" s="25" t="str">
        <f>IF(LEN(Y84)&gt;0,Y84,SUBSTITUTE(SUBSTITUTE(SUBSTITUTE(SUBSTITUTE(SUBSTITUTE(SUBSTITUTE(SUBSTITUTE(SUBSTITUTE(SUBSTITUTE(SUBSTITUTE(SUBSTITUTE( (SUBSTITUTE( SUBSTITUTE( SUBSTITUTE( SUBSTITUTE(Z84,"STD_SIGMA","SUM"),"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" s="1">
        <f>B84</f>
        <v>79</v>
      </c>
      <c r="AC84" t="str">
        <f>P84</f>
        <v>ITM_RCLMULT</v>
      </c>
      <c r="AD84" s="126" t="str">
        <f>IF(ISNA(VLOOKUP(AA84,'XEQM Shortlist'!J:J,1,0)),"//","")</f>
        <v/>
      </c>
      <c r="AF84" s="88" t="str">
        <f>IF(LEN(AA84)=0,"",SUBSTITUTE(SUBSTITUTE(SUBSTITUTE(SUBSTITUTE(SUBSTITUTE(SUBSTITUTE(SUBSTITUTE(SUBSTITUTE(SUBSTITUTE(SUBSTITUTE(SUBSTITUTE(SUBSTITUTE(SUBSTITUTE(SUBSTITUTE(SUBSTITUTE(SUBSTITUTE(SUBSTITUTE( (SUBSTITUTE( SUBSTITUTE( SUBSTITUTE( SUBSTITUTE(Z84,"STD_SIGMA","SUM"),"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" t="b">
        <f>AA84=AF84</f>
        <v>1</v>
      </c>
    </row>
    <row r="85" spans="1:33">
      <c r="A85" s="48">
        <f>IF(B85=INT(B85),ROW(),"")</f>
        <v>85</v>
      </c>
      <c r="B85" s="47">
        <f>IF(AND(MID(C85,2,1)&lt;&gt;"/",MID(C85,1,1)="/"),INT(B84)+1,B84+0.01)</f>
        <v>80</v>
      </c>
      <c r="C85" s="51" t="s">
        <v>3436</v>
      </c>
      <c r="D85" s="51" t="s">
        <v>7</v>
      </c>
      <c r="E85" s="56" t="s">
        <v>272</v>
      </c>
      <c r="F85" s="56" t="s">
        <v>272</v>
      </c>
      <c r="G85" s="75">
        <v>0</v>
      </c>
      <c r="H85" s="75">
        <v>99</v>
      </c>
      <c r="I85" s="135" t="s">
        <v>3</v>
      </c>
      <c r="J85" s="56" t="s">
        <v>1375</v>
      </c>
      <c r="K85" s="57" t="s">
        <v>3945</v>
      </c>
      <c r="L85" s="55" t="s">
        <v>4768</v>
      </c>
      <c r="M85" s="55" t="s">
        <v>4830</v>
      </c>
      <c r="N85" s="55" t="s">
        <v>2238</v>
      </c>
      <c r="O85" s="55"/>
      <c r="P85" s="259" t="s">
        <v>1804</v>
      </c>
      <c r="Q85" s="13"/>
      <c r="R85"/>
      <c r="S85" t="str">
        <f>IF(E85=F85,"","NOT EQUAL")</f>
        <v/>
      </c>
      <c r="T85" s="44" t="str">
        <f>IF(ISNA(VLOOKUP(P85,Sheet1!E:F,2,0)),"--","PRESENT")</f>
        <v>--</v>
      </c>
      <c r="U85"/>
      <c r="V85">
        <f>IF(AA85&lt;&gt;"",V84+1,V84)</f>
        <v>36</v>
      </c>
      <c r="W85" s="75" t="s">
        <v>2676</v>
      </c>
      <c r="X85" s="57" t="s">
        <v>2592</v>
      </c>
      <c r="Y85" s="57" t="s">
        <v>2238</v>
      </c>
      <c r="Z85" s="25" t="str">
        <f>IF( OR(X85="CNST", I85="CAT_REGS"),IF(E85=CHAR(34)&amp;CHAR(34),F85,E85),
IF(X85="YES",UPPER(IF(E85=CHAR(34)&amp;CHAR(34),F85,E85)),
IF(   AND(X85&lt;&gt;"NO",I85="CAT_FNCT",D85&lt;&gt;"multiply", D85&lt;&gt;"divide"),IF(J85="SLS_ENABLED",   UPPER(IF(E85=CHAR(34)&amp;CHAR(34),F85,E85)),""),"")))</f>
        <v/>
      </c>
      <c r="AA85" s="25" t="str">
        <f>IF(LEN(Y85)&gt;0,Y85,SUBSTITUTE(SUBSTITUTE(SUBSTITUTE(SUBSTITUTE(SUBSTITUTE(SUBSTITUTE(SUBSTITUTE(SUBSTITUTE(SUBSTITUTE(SUBSTITUTE(SUBSTITUTE( (SUBSTITUTE( SUBSTITUTE( SUBSTITUTE( SUBSTITUTE(Z85,"STD_SIGMA","SUM"),"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" s="1">
        <f>B85</f>
        <v>80</v>
      </c>
      <c r="AC85" t="str">
        <f>P85</f>
        <v>ITM_RCLDIV</v>
      </c>
      <c r="AD85" s="126" t="str">
        <f>IF(ISNA(VLOOKUP(AA85,'XEQM Shortlist'!J:J,1,0)),"//","")</f>
        <v/>
      </c>
      <c r="AF85" s="88" t="str">
        <f>IF(LEN(AA85)=0,"",SUBSTITUTE(SUBSTITUTE(SUBSTITUTE(SUBSTITUTE(SUBSTITUTE(SUBSTITUTE(SUBSTITUTE(SUBSTITUTE(SUBSTITUTE(SUBSTITUTE(SUBSTITUTE(SUBSTITUTE(SUBSTITUTE(SUBSTITUTE(SUBSTITUTE(SUBSTITUTE(SUBSTITUTE( (SUBSTITUTE( SUBSTITUTE( SUBSTITUTE( SUBSTITUTE(Z85,"STD_SIGMA","SUM"),"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" t="b">
        <f>AA85=AF85</f>
        <v>1</v>
      </c>
    </row>
    <row r="86" spans="1:33">
      <c r="A86" s="48">
        <f>IF(B86=INT(B86),ROW(),"")</f>
        <v>86</v>
      </c>
      <c r="B86" s="47">
        <f>IF(AND(MID(C86,2,1)&lt;&gt;"/",MID(C86,1,1)="/"),INT(B85)+1,B85+0.01)</f>
        <v>81</v>
      </c>
      <c r="C86" s="98" t="s">
        <v>4301</v>
      </c>
      <c r="D86" s="98" t="s">
        <v>12</v>
      </c>
      <c r="E86" s="99" t="s">
        <v>55</v>
      </c>
      <c r="F86" s="99" t="s">
        <v>55</v>
      </c>
      <c r="G86" s="298">
        <v>0</v>
      </c>
      <c r="H86" s="298">
        <v>7</v>
      </c>
      <c r="I86" s="135" t="s">
        <v>3</v>
      </c>
      <c r="J86" s="56" t="s">
        <v>1375</v>
      </c>
      <c r="K86" s="57" t="s">
        <v>3783</v>
      </c>
      <c r="L86" s="55" t="s">
        <v>4768</v>
      </c>
      <c r="M86" s="55" t="s">
        <v>4830</v>
      </c>
      <c r="N86" s="55" t="s">
        <v>2238</v>
      </c>
      <c r="O86" s="101"/>
      <c r="P86" s="259" t="s">
        <v>1472</v>
      </c>
      <c r="Q86" s="18"/>
      <c r="R86" s="101"/>
      <c r="S86" s="101" t="str">
        <f>IF(E86=F86,"","NOT EQUAL")</f>
        <v/>
      </c>
      <c r="T86" s="44" t="str">
        <f>IF(ISNA(VLOOKUP(P86,Sheet1!E:F,2,0)),"--","PRESENT")</f>
        <v>--</v>
      </c>
      <c r="U86" s="101"/>
      <c r="V86">
        <f>IF(AA86&lt;&gt;"",V85+1,V85)</f>
        <v>37</v>
      </c>
      <c r="W86" s="97" t="s">
        <v>2238</v>
      </c>
      <c r="X86" s="100" t="s">
        <v>2238</v>
      </c>
      <c r="Y86" s="100" t="s">
        <v>2238</v>
      </c>
      <c r="Z86" s="25" t="str">
        <f>IF( OR(X86="CNST", I86="CAT_REGS"),IF(E86=CHAR(34)&amp;CHAR(34),F86,E86),
IF(X86="YES",UPPER(IF(E86=CHAR(34)&amp;CHAR(34),F86,E86)),
IF(   AND(X86&lt;&gt;"NO",I86="CAT_FNCT",D86&lt;&gt;"multiply", D86&lt;&gt;"divide"),IF(J86="SLS_ENABLED",   UPPER(IF(E86=CHAR(34)&amp;CHAR(34),F86,E86)),""),"")))</f>
        <v>"CONVG?"</v>
      </c>
      <c r="AA86" s="25" t="str">
        <f>IF(LEN(Y86)&gt;0,Y86,SUBSTITUTE(SUBSTITUTE(SUBSTITUTE(SUBSTITUTE(SUBSTITUTE(SUBSTITUTE(SUBSTITUTE(SUBSTITUTE(SUBSTITUTE(SUBSTITUTE(SUBSTITUTE( (SUBSTITUTE( SUBSTITUTE( SUBSTITUTE( SUBSTITUTE(Z86,"STD_SIGMA","SUM"),"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CONVG?</v>
      </c>
      <c r="AB86" s="1">
        <f>B86</f>
        <v>81</v>
      </c>
      <c r="AC86" t="str">
        <f>P86</f>
        <v>ITM_CONVG</v>
      </c>
      <c r="AD86" s="126" t="str">
        <f>IF(ISNA(VLOOKUP(AA86,'XEQM Shortlist'!J:J,1,0)),"//","")</f>
        <v>//</v>
      </c>
      <c r="AE86" s="101"/>
      <c r="AF86" s="88" t="str">
        <f>IF(LEN(AA86)=0,"",SUBSTITUTE(SUBSTITUTE(SUBSTITUTE(SUBSTITUTE(SUBSTITUTE(SUBSTITUTE(SUBSTITUTE(SUBSTITUTE(SUBSTITUTE(SUBSTITUTE(SUBSTITUTE(SUBSTITUTE(SUBSTITUTE(SUBSTITUTE(SUBSTITUTE(SUBSTITUTE(SUBSTITUTE( (SUBSTITUTE( SUBSTITUTE( SUBSTITUTE( SUBSTITUTE(Z86,"STD_SIGMA","SUM"),"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CONVG?</v>
      </c>
      <c r="AG86" t="b">
        <f>AA86=AF86</f>
        <v>1</v>
      </c>
    </row>
    <row r="87" spans="1:33">
      <c r="A87" s="48">
        <f>IF(B87=INT(B87),ROW(),"")</f>
        <v>87</v>
      </c>
      <c r="B87" s="47">
        <f>IF(AND(MID(C87,2,1)&lt;&gt;"/",MID(C87,1,1)="/"),INT(B86)+1,B86+0.01)</f>
        <v>82</v>
      </c>
      <c r="C87" s="98" t="s">
        <v>4838</v>
      </c>
      <c r="D87" s="98" t="s">
        <v>7</v>
      </c>
      <c r="E87" s="99" t="s">
        <v>85</v>
      </c>
      <c r="F87" s="99" t="s">
        <v>85</v>
      </c>
      <c r="G87" s="97">
        <v>0</v>
      </c>
      <c r="H87" s="97">
        <v>0</v>
      </c>
      <c r="I87" s="135" t="s">
        <v>3</v>
      </c>
      <c r="J87" s="56" t="s">
        <v>1376</v>
      </c>
      <c r="K87" s="100" t="s">
        <v>3783</v>
      </c>
      <c r="L87" s="101" t="s">
        <v>4768</v>
      </c>
      <c r="M87" s="55" t="s">
        <v>4825</v>
      </c>
      <c r="N87" s="55" t="s">
        <v>2238</v>
      </c>
      <c r="O87" s="101"/>
      <c r="P87" s="259" t="s">
        <v>1516</v>
      </c>
      <c r="Q87" s="18"/>
      <c r="R87"/>
      <c r="S87" t="str">
        <f>IF(E87=F87,"","NOT EQUAL")</f>
        <v/>
      </c>
      <c r="T87" s="44" t="str">
        <f>IF(ISNA(VLOOKUP(P87,Sheet1!E:F,2,0)),"--","PRESENT")</f>
        <v>--</v>
      </c>
      <c r="U87"/>
      <c r="V87">
        <f>IF(AA87&lt;&gt;"",V86+1,V86)</f>
        <v>38</v>
      </c>
      <c r="W87" s="97" t="s">
        <v>2680</v>
      </c>
      <c r="X87" s="100" t="s">
        <v>2598</v>
      </c>
      <c r="Y87" s="100" t="s">
        <v>2238</v>
      </c>
      <c r="Z87" s="25" t="str">
        <f>IF( OR(X87="CNST", I87="CAT_REGS"),IF(E87=CHAR(34)&amp;CHAR(34),F87,E87),
IF(X87="YES",UPPER(IF(E87=CHAR(34)&amp;CHAR(34),F87,E87)),
IF(   AND(X87&lt;&gt;"NO",I87="CAT_FNCT",D87&lt;&gt;"multiply", D87&lt;&gt;"divide"),IF(J87="SLS_ENABLED",   UPPER(IF(E87=CHAR(34)&amp;CHAR(34),F87,E87)),""),"")))</f>
        <v>"ENTRY?"</v>
      </c>
      <c r="AA87" s="25" t="str">
        <f>IF(LEN(Y87)&gt;0,Y87,SUBSTITUTE(SUBSTITUTE(SUBSTITUTE(SUBSTITUTE(SUBSTITUTE(SUBSTITUTE(SUBSTITUTE(SUBSTITUTE(SUBSTITUTE(SUBSTITUTE(SUBSTITUTE( (SUBSTITUTE( SUBSTITUTE( SUBSTITUTE( SUBSTITUTE(Z87,"STD_SIGMA","SUM"),"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87" s="1">
        <f>B87</f>
        <v>82</v>
      </c>
      <c r="AC87" t="str">
        <f>P87</f>
        <v>ITM_ENTRY</v>
      </c>
      <c r="AD87" s="126" t="str">
        <f>IF(ISNA(VLOOKUP(AA87,'XEQM Shortlist'!J:J,1,0)),"//","")</f>
        <v>//</v>
      </c>
      <c r="AF87" s="88" t="str">
        <f>IF(LEN(AA87)=0,"",SUBSTITUTE(SUBSTITUTE(SUBSTITUTE(SUBSTITUTE(SUBSTITUTE(SUBSTITUTE(SUBSTITUTE(SUBSTITUTE(SUBSTITUTE(SUBSTITUTE(SUBSTITUTE(SUBSTITUTE(SUBSTITUTE(SUBSTITUTE(SUBSTITUTE(SUBSTITUTE(SUBSTITUTE( (SUBSTITUTE( SUBSTITUTE( SUBSTITUTE( SUBSTITUTE(Z87,"STD_SIGMA","SUM"),"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87" t="b">
        <f>AA87=AF87</f>
        <v>1</v>
      </c>
    </row>
    <row r="88" spans="1:33">
      <c r="A88" s="48">
        <f>IF(B88=INT(B88),ROW(),"")</f>
        <v>88</v>
      </c>
      <c r="B88" s="47">
        <f>IF(AND(MID(C88,2,1)&lt;&gt;"/",MID(C88,1,1)="/"),INT(B87)+1,B87+0.01)</f>
        <v>83</v>
      </c>
      <c r="C88" s="51" t="s">
        <v>3438</v>
      </c>
      <c r="D88" s="51" t="s">
        <v>7</v>
      </c>
      <c r="E88" s="56" t="s">
        <v>1277</v>
      </c>
      <c r="F88" s="56" t="s">
        <v>1277</v>
      </c>
      <c r="G88" s="75">
        <v>0</v>
      </c>
      <c r="H88" s="75">
        <v>0</v>
      </c>
      <c r="I88" s="135" t="s">
        <v>3</v>
      </c>
      <c r="J88" s="56" t="s">
        <v>1375</v>
      </c>
      <c r="K88" s="57" t="s">
        <v>3945</v>
      </c>
      <c r="L88" s="55" t="s">
        <v>4768</v>
      </c>
      <c r="M88" s="55" t="s">
        <v>4825</v>
      </c>
      <c r="N88" s="55" t="s">
        <v>2238</v>
      </c>
      <c r="O88" s="55"/>
      <c r="P88" s="259" t="s">
        <v>1952</v>
      </c>
      <c r="Q88" s="13"/>
      <c r="R88"/>
      <c r="S88" t="str">
        <f>IF(E88=F88,"","NOT EQUAL")</f>
        <v/>
      </c>
      <c r="T88" s="44" t="str">
        <f>IF(ISNA(VLOOKUP(P88,Sheet1!E:F,2,0)),"--","PRESENT")</f>
        <v>PRESENT</v>
      </c>
      <c r="U88"/>
      <c r="V88">
        <f>IF(AA88&lt;&gt;"",V87+1,V87)</f>
        <v>39</v>
      </c>
      <c r="W88" s="75" t="s">
        <v>2660</v>
      </c>
      <c r="X88" s="57" t="s">
        <v>2238</v>
      </c>
      <c r="Y88" s="57" t="s">
        <v>2238</v>
      </c>
      <c r="Z88" s="25" t="str">
        <f>IF( OR(X88="CNST", I88="CAT_REGS"),IF(E88=CHAR(34)&amp;CHAR(34),F88,E88),
IF(X88="YES",UPPER(IF(E88=CHAR(34)&amp;CHAR(34),F88,E88)),
IF(   AND(X88&lt;&gt;"NO",I88="CAT_FNCT",D88&lt;&gt;"multiply", D88&lt;&gt;"divide"),IF(J88="SLS_ENABLED",   UPPER(IF(E88=CHAR(34)&amp;CHAR(34),F88,E88)),""),"")))</f>
        <v>"X" STD_SUP_2</v>
      </c>
      <c r="AA88" s="25" t="str">
        <f>IF(LEN(Y88)&gt;0,Y88,SUBSTITUTE(SUBSTITUTE(SUBSTITUTE(SUBSTITUTE(SUBSTITUTE(SUBSTITUTE(SUBSTITUTE(SUBSTITUTE(SUBSTITUTE(SUBSTITUTE(SUBSTITUTE( (SUBSTITUTE( SUBSTITUTE( SUBSTITUTE( SUBSTITUTE(Z88,"STD_SIGMA","SUM"),"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X^2</v>
      </c>
      <c r="AB88" s="1">
        <f>B88</f>
        <v>83</v>
      </c>
      <c r="AC88" t="str">
        <f>P88</f>
        <v>ITM_SQUARE</v>
      </c>
      <c r="AD88" s="126" t="str">
        <f>IF(ISNA(VLOOKUP(AA88,'XEQM Shortlist'!J:J,1,0)),"//","")</f>
        <v/>
      </c>
      <c r="AF88" s="88" t="str">
        <f>IF(LEN(AA88)=0,"",SUBSTITUTE(SUBSTITUTE(SUBSTITUTE(SUBSTITUTE(SUBSTITUTE(SUBSTITUTE(SUBSTITUTE(SUBSTITUTE(SUBSTITUTE(SUBSTITUTE(SUBSTITUTE(SUBSTITUTE(SUBSTITUTE(SUBSTITUTE(SUBSTITUTE(SUBSTITUTE(SUBSTITUTE( (SUBSTITUTE( SUBSTITUTE( SUBSTITUTE( SUBSTITUTE(Z88,"STD_SIGMA","SUM"),"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X^2</v>
      </c>
      <c r="AG88" t="b">
        <f>AA88=AF88</f>
        <v>1</v>
      </c>
    </row>
    <row r="89" spans="1:33">
      <c r="A89" s="48">
        <f>IF(B89=INT(B89),ROW(),"")</f>
        <v>89</v>
      </c>
      <c r="B89" s="47">
        <f>IF(AND(MID(C89,2,1)&lt;&gt;"/",MID(C89,1,1)="/"),INT(B88)+1,B88+0.01)</f>
        <v>84</v>
      </c>
      <c r="C89" s="51" t="s">
        <v>3439</v>
      </c>
      <c r="D89" s="51" t="s">
        <v>7</v>
      </c>
      <c r="E89" s="56" t="s">
        <v>1278</v>
      </c>
      <c r="F89" s="56" t="s">
        <v>1278</v>
      </c>
      <c r="G89" s="75">
        <v>0</v>
      </c>
      <c r="H89" s="75">
        <v>0</v>
      </c>
      <c r="I89" s="135" t="s">
        <v>3</v>
      </c>
      <c r="J89" s="56" t="s">
        <v>1375</v>
      </c>
      <c r="K89" s="57" t="s">
        <v>3945</v>
      </c>
      <c r="L89" s="55" t="s">
        <v>4768</v>
      </c>
      <c r="M89" s="55" t="s">
        <v>4825</v>
      </c>
      <c r="N89" s="55" t="s">
        <v>2238</v>
      </c>
      <c r="O89" s="55"/>
      <c r="P89" s="259" t="s">
        <v>1953</v>
      </c>
      <c r="Q89" s="13"/>
      <c r="R89"/>
      <c r="S89" t="str">
        <f>IF(E89=F89,"","NOT EQUAL")</f>
        <v/>
      </c>
      <c r="T89" s="44" t="str">
        <f>IF(ISNA(VLOOKUP(P89,Sheet1!E:F,2,0)),"--","PRESENT")</f>
        <v>PRESENT</v>
      </c>
      <c r="U89"/>
      <c r="V89">
        <f>IF(AA89&lt;&gt;"",V88+1,V88)</f>
        <v>40</v>
      </c>
      <c r="W89" s="75" t="s">
        <v>2660</v>
      </c>
      <c r="X89" s="57" t="s">
        <v>2238</v>
      </c>
      <c r="Y89" s="57" t="s">
        <v>2238</v>
      </c>
      <c r="Z89" s="25" t="str">
        <f>IF( OR(X89="CNST", I89="CAT_REGS"),IF(E89=CHAR(34)&amp;CHAR(34),F89,E89),
IF(X89="YES",UPPER(IF(E89=CHAR(34)&amp;CHAR(34),F89,E89)),
IF(   AND(X89&lt;&gt;"NO",I89="CAT_FNCT",D89&lt;&gt;"multiply", D89&lt;&gt;"divide"),IF(J89="SLS_ENABLED",   UPPER(IF(E89=CHAR(34)&amp;CHAR(34),F89,E89)),""),"")))</f>
        <v>"X" STD_SUP_3</v>
      </c>
      <c r="AA89" s="25" t="str">
        <f>IF(LEN(Y89)&gt;0,Y89,SUBSTITUTE(SUBSTITUTE(SUBSTITUTE(SUBSTITUTE(SUBSTITUTE(SUBSTITUTE(SUBSTITUTE(SUBSTITUTE(SUBSTITUTE(SUBSTITUTE(SUBSTITUTE( (SUBSTITUTE( SUBSTITUTE( SUBSTITUTE( SUBSTITUTE(Z89,"STD_SIGMA","SUM"),"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X^3</v>
      </c>
      <c r="AB89" s="1">
        <f>B89</f>
        <v>84</v>
      </c>
      <c r="AC89" t="str">
        <f>P89</f>
        <v>ITM_CUBE</v>
      </c>
      <c r="AD89" s="126" t="str">
        <f>IF(ISNA(VLOOKUP(AA89,'XEQM Shortlist'!J:J,1,0)),"//","")</f>
        <v/>
      </c>
      <c r="AF89" s="88" t="str">
        <f>IF(LEN(AA89)=0,"",SUBSTITUTE(SUBSTITUTE(SUBSTITUTE(SUBSTITUTE(SUBSTITUTE(SUBSTITUTE(SUBSTITUTE(SUBSTITUTE(SUBSTITUTE(SUBSTITUTE(SUBSTITUTE(SUBSTITUTE(SUBSTITUTE(SUBSTITUTE(SUBSTITUTE(SUBSTITUTE(SUBSTITUTE( (SUBSTITUTE( SUBSTITUTE( SUBSTITUTE( SUBSTITUTE(Z89,"STD_SIGMA","SUM"),"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X^3</v>
      </c>
      <c r="AG89" t="b">
        <f>AA89=AF89</f>
        <v>1</v>
      </c>
    </row>
    <row r="90" spans="1:33">
      <c r="A90" s="48">
        <f>IF(B90=INT(B90),ROW(),"")</f>
        <v>90</v>
      </c>
      <c r="B90" s="47">
        <f>IF(AND(MID(C90,2,1)&lt;&gt;"/",MID(C90,1,1)="/"),INT(B89)+1,B89+0.01)</f>
        <v>85</v>
      </c>
      <c r="C90" s="51" t="s">
        <v>3440</v>
      </c>
      <c r="D90" s="51" t="s">
        <v>7</v>
      </c>
      <c r="E90" s="56" t="s">
        <v>1291</v>
      </c>
      <c r="F90" s="56" t="s">
        <v>1291</v>
      </c>
      <c r="G90" s="75">
        <v>0</v>
      </c>
      <c r="H90" s="75">
        <v>0</v>
      </c>
      <c r="I90" s="135" t="s">
        <v>3</v>
      </c>
      <c r="J90" s="56" t="s">
        <v>1375</v>
      </c>
      <c r="K90" s="57" t="s">
        <v>3945</v>
      </c>
      <c r="L90" s="55" t="s">
        <v>4768</v>
      </c>
      <c r="M90" s="55" t="s">
        <v>4825</v>
      </c>
      <c r="N90" s="55" t="s">
        <v>2238</v>
      </c>
      <c r="O90" s="55"/>
      <c r="P90" s="259" t="s">
        <v>1980</v>
      </c>
      <c r="Q90" s="13"/>
      <c r="R90"/>
      <c r="S90" t="str">
        <f>IF(E90=F90,"","NOT EQUAL")</f>
        <v/>
      </c>
      <c r="T90" s="44" t="str">
        <f>IF(ISNA(VLOOKUP(P90,Sheet1!E:F,2,0)),"--","PRESENT")</f>
        <v>PRESENT</v>
      </c>
      <c r="U90"/>
      <c r="V90">
        <f>IF(AA90&lt;&gt;"",V89+1,V89)</f>
        <v>41</v>
      </c>
      <c r="W90" s="75" t="s">
        <v>2660</v>
      </c>
      <c r="X90" s="57" t="s">
        <v>2238</v>
      </c>
      <c r="Y90" s="57" t="s">
        <v>2238</v>
      </c>
      <c r="Z90" s="25" t="str">
        <f>IF( OR(X90="CNST", I90="CAT_REGS"),IF(E90=CHAR(34)&amp;CHAR(34),F90,E90),
IF(X90="YES",UPPER(IF(E90=CHAR(34)&amp;CHAR(34),F90,E90)),
IF(   AND(X90&lt;&gt;"NO",I90="CAT_FNCT",D90&lt;&gt;"multiply", D90&lt;&gt;"divide"),IF(J90="SLS_ENABLED",   UPPER(IF(E90=CHAR(34)&amp;CHAR(34),F90,E90)),""),"")))</f>
        <v>"Y" STD_SUP_X</v>
      </c>
      <c r="AA90" s="25" t="str">
        <f>IF(LEN(Y90)&gt;0,Y90,SUBSTITUTE(SUBSTITUTE(SUBSTITUTE(SUBSTITUTE(SUBSTITUTE(SUBSTITUTE(SUBSTITUTE(SUBSTITUTE(SUBSTITUTE(SUBSTITUTE(SUBSTITUTE( (SUBSTITUTE( SUBSTITUTE( SUBSTITUTE( SUBSTITUTE(Z90,"STD_SIGMA","SUM"),"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Y^X</v>
      </c>
      <c r="AB90" s="1">
        <f>B90</f>
        <v>85</v>
      </c>
      <c r="AC90" t="str">
        <f>P90</f>
        <v>ITM_YX</v>
      </c>
      <c r="AD90" s="126" t="str">
        <f>IF(ISNA(VLOOKUP(AA90,'XEQM Shortlist'!J:J,1,0)),"//","")</f>
        <v/>
      </c>
      <c r="AF90" s="88" t="str">
        <f>IF(LEN(AA90)=0,"",SUBSTITUTE(SUBSTITUTE(SUBSTITUTE(SUBSTITUTE(SUBSTITUTE(SUBSTITUTE(SUBSTITUTE(SUBSTITUTE(SUBSTITUTE(SUBSTITUTE(SUBSTITUTE(SUBSTITUTE(SUBSTITUTE(SUBSTITUTE(SUBSTITUTE(SUBSTITUTE(SUBSTITUTE( (SUBSTITUTE( SUBSTITUTE( SUBSTITUTE( SUBSTITUTE(Z90,"STD_SIGMA","SUM"),"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Y^X</v>
      </c>
      <c r="AG90" t="b">
        <f>AA90=AF90</f>
        <v>1</v>
      </c>
    </row>
    <row r="91" spans="1:33">
      <c r="A91" s="48">
        <f>IF(B91=INT(B91),ROW(),"")</f>
        <v>91</v>
      </c>
      <c r="B91" s="47">
        <f>IF(AND(MID(C91,2,1)&lt;&gt;"/",MID(C91,1,1)="/"),INT(B90)+1,B90+0.01)</f>
        <v>86</v>
      </c>
      <c r="C91" s="51" t="s">
        <v>3441</v>
      </c>
      <c r="D91" s="51" t="s">
        <v>7</v>
      </c>
      <c r="E91" s="56" t="s">
        <v>446</v>
      </c>
      <c r="F91" s="56" t="s">
        <v>446</v>
      </c>
      <c r="G91" s="75">
        <v>0</v>
      </c>
      <c r="H91" s="75">
        <v>0</v>
      </c>
      <c r="I91" s="135" t="s">
        <v>3</v>
      </c>
      <c r="J91" s="56" t="s">
        <v>1375</v>
      </c>
      <c r="K91" s="57" t="s">
        <v>3945</v>
      </c>
      <c r="L91" s="60" t="s">
        <v>4769</v>
      </c>
      <c r="M91" s="55" t="s">
        <v>4825</v>
      </c>
      <c r="N91" s="55" t="s">
        <v>5452</v>
      </c>
      <c r="O91" s="60"/>
      <c r="P91" s="272" t="s">
        <v>2071</v>
      </c>
      <c r="Q91" s="13"/>
      <c r="R91"/>
      <c r="S91" t="str">
        <f>IF(E91=F91,"","NOT EQUAL")</f>
        <v/>
      </c>
      <c r="T91" s="44" t="str">
        <f>IF(ISNA(VLOOKUP(P91,Sheet1!E:F,2,0)),"--","PRESENT")</f>
        <v>PRESENT</v>
      </c>
      <c r="U91"/>
      <c r="V91">
        <f>IF(AA91&lt;&gt;"",V90+1,V90)</f>
        <v>42</v>
      </c>
      <c r="W91" s="75" t="s">
        <v>2660</v>
      </c>
      <c r="X91" s="57" t="s">
        <v>2238</v>
      </c>
      <c r="Y91" s="57" t="s">
        <v>2593</v>
      </c>
      <c r="Z91" s="25" t="str">
        <f>IF( OR(X91="CNST", I91="CAT_REGS"),IF(E91=CHAR(34)&amp;CHAR(34),F91,E91),
IF(X91="YES",UPPER(IF(E91=CHAR(34)&amp;CHAR(34),F91,E91)),
IF(   AND(X91&lt;&gt;"NO",I91="CAT_FNCT",D91&lt;&gt;"multiply", D91&lt;&gt;"divide"),IF(J91="SLS_ENABLED",   UPPER(IF(E91=CHAR(34)&amp;CHAR(34),F91,E91)),""),"")))</f>
        <v>STD_SQUARE_ROOT STD_X_UNDER_ROOT</v>
      </c>
      <c r="AA91" s="25" t="str">
        <f>IF(LEN(Y91)&gt;0,Y91,SUBSTITUTE(SUBSTITUTE(SUBSTITUTE(SUBSTITUTE(SUBSTITUTE(SUBSTITUTE(SUBSTITUTE(SUBSTITUTE(SUBSTITUTE(SUBSTITUTE(SUBSTITUTE( (SUBSTITUTE( SUBSTITUTE( SUBSTITUTE( SUBSTITUTE(Z91,"STD_SIGMA","SUM"),"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91" s="1">
        <f>B91</f>
        <v>86</v>
      </c>
      <c r="AC91" t="str">
        <f>P91</f>
        <v>ITM_SQUAREROOTX</v>
      </c>
      <c r="AD91" s="126" t="str">
        <f>IF(ISNA(VLOOKUP(AA91,'XEQM Shortlist'!J:J,1,0)),"//","")</f>
        <v/>
      </c>
      <c r="AF91" s="88" t="str">
        <f>IF(LEN(AA91)=0,"",SUBSTITUTE(SUBSTITUTE(SUBSTITUTE(SUBSTITUTE(SUBSTITUTE(SUBSTITUTE(SUBSTITUTE(SUBSTITUTE(SUBSTITUTE(SUBSTITUTE(SUBSTITUTE(SUBSTITUTE(SUBSTITUTE(SUBSTITUTE(SUBSTITUTE(SUBSTITUTE(SUBSTITUTE( (SUBSTITUTE( SUBSTITUTE( SUBSTITUTE( SUBSTITUTE(Z91,"STD_SIGMA","SUM"),"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91" t="b">
        <f>AA91=AF91</f>
        <v>1</v>
      </c>
    </row>
    <row r="92" spans="1:33">
      <c r="A92" s="48">
        <f>IF(B92=INT(B92),ROW(),"")</f>
        <v>92</v>
      </c>
      <c r="B92" s="47">
        <f>IF(AND(MID(C92,2,1)&lt;&gt;"/",MID(C92,1,1)="/"),INT(B91)+1,B91+0.01)</f>
        <v>87</v>
      </c>
      <c r="C92" s="51" t="s">
        <v>3442</v>
      </c>
      <c r="D92" s="51" t="s">
        <v>7</v>
      </c>
      <c r="E92" s="56" t="s">
        <v>9</v>
      </c>
      <c r="F92" s="56" t="s">
        <v>9</v>
      </c>
      <c r="G92" s="75">
        <v>0</v>
      </c>
      <c r="H92" s="75">
        <v>0</v>
      </c>
      <c r="I92" s="135" t="s">
        <v>3</v>
      </c>
      <c r="J92" s="56" t="s">
        <v>1375</v>
      </c>
      <c r="K92" s="57" t="s">
        <v>3945</v>
      </c>
      <c r="L92" s="55" t="s">
        <v>4768</v>
      </c>
      <c r="M92" s="55" t="s">
        <v>4825</v>
      </c>
      <c r="N92" s="55" t="s">
        <v>2238</v>
      </c>
      <c r="O92" s="55"/>
      <c r="P92" s="259" t="s">
        <v>1400</v>
      </c>
      <c r="Q92" s="13"/>
      <c r="R92"/>
      <c r="S92" t="str">
        <f>IF(E92=F92,"","NOT EQUAL")</f>
        <v/>
      </c>
      <c r="T92" s="44" t="str">
        <f>IF(ISNA(VLOOKUP(P92,Sheet1!E:F,2,0)),"--","PRESENT")</f>
        <v>PRESENT</v>
      </c>
      <c r="U92"/>
      <c r="V92">
        <f>IF(AA92&lt;&gt;"",V91+1,V91)</f>
        <v>43</v>
      </c>
      <c r="W92" s="75" t="s">
        <v>2660</v>
      </c>
      <c r="X92" s="57" t="s">
        <v>2238</v>
      </c>
      <c r="Y92" s="57" t="s">
        <v>2713</v>
      </c>
      <c r="Z92" s="25" t="str">
        <f>IF( OR(X92="CNST", I92="CAT_REGS"),IF(E92=CHAR(34)&amp;CHAR(34),F92,E92),
IF(X92="YES",UPPER(IF(E92=CHAR(34)&amp;CHAR(34),F92,E92)),
IF(   AND(X92&lt;&gt;"NO",I92="CAT_FNCT",D92&lt;&gt;"multiply", D92&lt;&gt;"divide"),IF(J92="SLS_ENABLED",   UPPER(IF(E92=CHAR(34)&amp;CHAR(34),F92,E92)),""),"")))</f>
        <v>STD_CUBE_ROOT STD_X_UNDER_ROOT</v>
      </c>
      <c r="AA92" s="25" t="str">
        <f>IF(LEN(Y92)&gt;0,Y92,SUBSTITUTE(SUBSTITUTE(SUBSTITUTE(SUBSTITUTE(SUBSTITUTE(SUBSTITUTE(SUBSTITUTE(SUBSTITUTE(SUBSTITUTE(SUBSTITUTE(SUBSTITUTE( (SUBSTITUTE( SUBSTITUTE( SUBSTITUTE( SUBSTITUTE(Z92,"STD_SIGMA","SUM"),"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CUBRT</v>
      </c>
      <c r="AB92" s="1">
        <f>B92</f>
        <v>87</v>
      </c>
      <c r="AC92" t="str">
        <f>P92</f>
        <v>ITM_CUBEROOT</v>
      </c>
      <c r="AD92" s="126" t="str">
        <f>IF(ISNA(VLOOKUP(AA92,'XEQM Shortlist'!J:J,1,0)),"//","")</f>
        <v/>
      </c>
      <c r="AF92" s="88" t="str">
        <f>IF(LEN(AA92)=0,"",SUBSTITUTE(SUBSTITUTE(SUBSTITUTE(SUBSTITUTE(SUBSTITUTE(SUBSTITUTE(SUBSTITUTE(SUBSTITUTE(SUBSTITUTE(SUBSTITUTE(SUBSTITUTE(SUBSTITUTE(SUBSTITUTE(SUBSTITUTE(SUBSTITUTE(SUBSTITUTE(SUBSTITUTE( (SUBSTITUTE( SUBSTITUTE( SUBSTITUTE( SUBSTITUTE(Z92,"STD_SIGMA","SUM"),"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CUBERT</v>
      </c>
      <c r="AG92" t="b">
        <f>AA92=AF92</f>
        <v>0</v>
      </c>
    </row>
    <row r="93" spans="1:33">
      <c r="A93" s="48">
        <f>IF(B93=INT(B93),ROW(),"")</f>
        <v>93</v>
      </c>
      <c r="B93" s="47">
        <f>IF(AND(MID(C93,2,1)&lt;&gt;"/",MID(C93,1,1)="/"),INT(B92)+1,B92+0.01)</f>
        <v>88</v>
      </c>
      <c r="C93" s="51" t="s">
        <v>3443</v>
      </c>
      <c r="D93" s="51" t="s">
        <v>7</v>
      </c>
      <c r="E93" s="56" t="s">
        <v>1290</v>
      </c>
      <c r="F93" s="56" t="s">
        <v>1290</v>
      </c>
      <c r="G93" s="75">
        <v>0</v>
      </c>
      <c r="H93" s="75">
        <v>0</v>
      </c>
      <c r="I93" s="135" t="s">
        <v>3</v>
      </c>
      <c r="J93" s="56" t="s">
        <v>1375</v>
      </c>
      <c r="K93" s="57" t="s">
        <v>3945</v>
      </c>
      <c r="L93" s="55" t="s">
        <v>4768</v>
      </c>
      <c r="M93" s="55" t="s">
        <v>4825</v>
      </c>
      <c r="N93" s="55" t="s">
        <v>2238</v>
      </c>
      <c r="O93" s="55"/>
      <c r="P93" s="259" t="s">
        <v>1976</v>
      </c>
      <c r="Q93" s="13"/>
      <c r="R93"/>
      <c r="S93" t="str">
        <f>IF(E93=F93,"","NOT EQUAL")</f>
        <v/>
      </c>
      <c r="T93" s="44" t="str">
        <f>IF(ISNA(VLOOKUP(P93,Sheet1!E:F,2,0)),"--","PRESENT")</f>
        <v>PRESENT</v>
      </c>
      <c r="U93"/>
      <c r="V93">
        <f>IF(AA93&lt;&gt;"",V92+1,V92)</f>
        <v>44</v>
      </c>
      <c r="W93" s="75" t="s">
        <v>2660</v>
      </c>
      <c r="X93" s="57" t="s">
        <v>2238</v>
      </c>
      <c r="Y93" s="57" t="s">
        <v>2591</v>
      </c>
      <c r="Z93" s="25" t="str">
        <f>IF( OR(X93="CNST", I93="CAT_REGS"),IF(E93=CHAR(34)&amp;CHAR(34),F93,E93),
IF(X93="YES",UPPER(IF(E93=CHAR(34)&amp;CHAR(34),F93,E93)),
IF(   AND(X93&lt;&gt;"NO",I93="CAT_FNCT",D93&lt;&gt;"multiply", D93&lt;&gt;"divide"),IF(J93="SLS_ENABLED",   UPPER(IF(E93=CHAR(34)&amp;CHAR(34),F93,E93)),""),"")))</f>
        <v>STD_XTH_ROOT STD_Y_UNDER_ROOT</v>
      </c>
      <c r="AA93" s="25" t="str">
        <f>IF(LEN(Y93)&gt;0,Y93,SUBSTITUTE(SUBSTITUTE(SUBSTITUTE(SUBSTITUTE(SUBSTITUTE(SUBSTITUTE(SUBSTITUTE(SUBSTITUTE(SUBSTITUTE(SUBSTITUTE(SUBSTITUTE( (SUBSTITUTE( SUBSTITUTE( SUBSTITUTE( SUBSTITUTE(Z93,"STD_SIGMA","SUM"),"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XRTY</v>
      </c>
      <c r="AB93" s="1">
        <f>B93</f>
        <v>88</v>
      </c>
      <c r="AC93" t="str">
        <f>P93</f>
        <v>ITM_XTHROOT</v>
      </c>
      <c r="AD93" s="126" t="str">
        <f>IF(ISNA(VLOOKUP(AA93,'XEQM Shortlist'!J:J,1,0)),"//","")</f>
        <v/>
      </c>
      <c r="AF93" s="88" t="str">
        <f>IF(LEN(AA93)=0,"",SUBSTITUTE(SUBSTITUTE(SUBSTITUTE(SUBSTITUTE(SUBSTITUTE(SUBSTITUTE(SUBSTITUTE(SUBSTITUTE(SUBSTITUTE(SUBSTITUTE(SUBSTITUTE(SUBSTITUTE(SUBSTITUTE(SUBSTITUTE(SUBSTITUTE(SUBSTITUTE(SUBSTITUTE( (SUBSTITUTE( SUBSTITUTE( SUBSTITUTE( SUBSTITUTE(Z93,"STD_SIGMA","SUM"),"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XTH_ROOTY_UNDER_ROOT</v>
      </c>
      <c r="AG93" t="b">
        <f>AA93=AF93</f>
        <v>0</v>
      </c>
    </row>
    <row r="94" spans="1:33">
      <c r="A94" s="48">
        <f>IF(B94=INT(B94),ROW(),"")</f>
        <v>94</v>
      </c>
      <c r="B94" s="47">
        <f>IF(AND(MID(C94,2,1)&lt;&gt;"/",MID(C94,1,1)="/"),INT(B93)+1,B93+0.01)</f>
        <v>89</v>
      </c>
      <c r="C94" s="51" t="s">
        <v>3444</v>
      </c>
      <c r="D94" s="51" t="s">
        <v>7</v>
      </c>
      <c r="E94" s="56" t="s">
        <v>1015</v>
      </c>
      <c r="F94" s="56" t="s">
        <v>1015</v>
      </c>
      <c r="G94" s="75">
        <v>0</v>
      </c>
      <c r="H94" s="75">
        <v>0</v>
      </c>
      <c r="I94" s="135" t="s">
        <v>3</v>
      </c>
      <c r="J94" s="56" t="s">
        <v>1375</v>
      </c>
      <c r="K94" s="57" t="s">
        <v>3945</v>
      </c>
      <c r="L94" s="60" t="s">
        <v>4768</v>
      </c>
      <c r="M94" s="55" t="s">
        <v>4825</v>
      </c>
      <c r="N94" s="55" t="s">
        <v>2238</v>
      </c>
      <c r="O94" s="60"/>
      <c r="P94" s="259" t="s">
        <v>1399</v>
      </c>
      <c r="Q94" s="13"/>
      <c r="R94"/>
      <c r="S94" t="str">
        <f>IF(E94=F94,"","NOT EQUAL")</f>
        <v/>
      </c>
      <c r="T94" s="44" t="str">
        <f>IF(ISNA(VLOOKUP(P94,Sheet1!E:F,2,0)),"--","PRESENT")</f>
        <v>PRESENT</v>
      </c>
      <c r="U94"/>
      <c r="V94">
        <f>IF(AA94&lt;&gt;"",V93+1,V93)</f>
        <v>45</v>
      </c>
      <c r="W94" s="75" t="s">
        <v>2660</v>
      </c>
      <c r="X94" s="57" t="s">
        <v>2238</v>
      </c>
      <c r="Y94" s="57" t="s">
        <v>2238</v>
      </c>
      <c r="Z94" s="25" t="str">
        <f>IF( OR(X94="CNST", I94="CAT_REGS"),IF(E94=CHAR(34)&amp;CHAR(34),F94,E94),
IF(X94="YES",UPPER(IF(E94=CHAR(34)&amp;CHAR(34),F94,E94)),
IF(   AND(X94&lt;&gt;"NO",I94="CAT_FNCT",D94&lt;&gt;"multiply", D94&lt;&gt;"divide"),IF(J94="SLS_ENABLED",   UPPER(IF(E94=CHAR(34)&amp;CHAR(34),F94,E94)),""),"")))</f>
        <v>"2" STD_SUP_X</v>
      </c>
      <c r="AA94" s="25" t="str">
        <f>IF(LEN(Y94)&gt;0,Y94,SUBSTITUTE(SUBSTITUTE(SUBSTITUTE(SUBSTITUTE(SUBSTITUTE(SUBSTITUTE(SUBSTITUTE(SUBSTITUTE(SUBSTITUTE(SUBSTITUTE(SUBSTITUTE( (SUBSTITUTE( SUBSTITUTE( SUBSTITUTE( SUBSTITUTE(Z94,"STD_SIGMA","SUM"),"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2^X</v>
      </c>
      <c r="AB94" s="1">
        <f>B94</f>
        <v>89</v>
      </c>
      <c r="AC94" t="str">
        <f>P94</f>
        <v>ITM_2X</v>
      </c>
      <c r="AD94" s="126" t="str">
        <f>IF(ISNA(VLOOKUP(AA94,'XEQM Shortlist'!J:J,1,0)),"//","")</f>
        <v/>
      </c>
      <c r="AF94" s="88" t="str">
        <f>IF(LEN(AA94)=0,"",SUBSTITUTE(SUBSTITUTE(SUBSTITUTE(SUBSTITUTE(SUBSTITUTE(SUBSTITUTE(SUBSTITUTE(SUBSTITUTE(SUBSTITUTE(SUBSTITUTE(SUBSTITUTE(SUBSTITUTE(SUBSTITUTE(SUBSTITUTE(SUBSTITUTE(SUBSTITUTE(SUBSTITUTE( (SUBSTITUTE( SUBSTITUTE( SUBSTITUTE( SUBSTITUTE(Z94,"STD_SIGMA","SUM"),"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2^X</v>
      </c>
      <c r="AG94" t="b">
        <f>AA94=AF94</f>
        <v>1</v>
      </c>
    </row>
    <row r="95" spans="1:33">
      <c r="A95" s="48">
        <f>IF(B95=INT(B95),ROW(),"")</f>
        <v>95</v>
      </c>
      <c r="B95" s="47">
        <f>IF(AND(MID(C95,2,1)&lt;&gt;"/",MID(C95,1,1)="/"),INT(B94)+1,B94+0.01)</f>
        <v>90</v>
      </c>
      <c r="C95" s="51" t="s">
        <v>3445</v>
      </c>
      <c r="D95" s="51" t="s">
        <v>7</v>
      </c>
      <c r="E95" s="56" t="s">
        <v>1090</v>
      </c>
      <c r="F95" s="56" t="s">
        <v>1090</v>
      </c>
      <c r="G95" s="75">
        <v>0</v>
      </c>
      <c r="H95" s="75">
        <v>0</v>
      </c>
      <c r="I95" s="135" t="s">
        <v>3</v>
      </c>
      <c r="J95" s="56" t="s">
        <v>1375</v>
      </c>
      <c r="K95" s="57" t="s">
        <v>3945</v>
      </c>
      <c r="L95" s="55" t="s">
        <v>4769</v>
      </c>
      <c r="M95" s="55" t="s">
        <v>4825</v>
      </c>
      <c r="N95" s="55" t="s">
        <v>2238</v>
      </c>
      <c r="O95" s="55"/>
      <c r="P95" s="259" t="s">
        <v>3200</v>
      </c>
      <c r="Q95" s="13"/>
      <c r="R95"/>
      <c r="S95" t="str">
        <f>IF(E95=F95,"","NOT EQUAL")</f>
        <v/>
      </c>
      <c r="T95" s="44" t="str">
        <f>IF(ISNA(VLOOKUP(P95,Sheet1!E:F,2,0)),"--","PRESENT")</f>
        <v>PRESENT</v>
      </c>
      <c r="U95"/>
      <c r="V95">
        <f>IF(AA95&lt;&gt;"",V94+1,V94)</f>
        <v>46</v>
      </c>
      <c r="W95" s="75" t="s">
        <v>2660</v>
      </c>
      <c r="X95" s="57" t="s">
        <v>2238</v>
      </c>
      <c r="Y95" s="57" t="s">
        <v>2238</v>
      </c>
      <c r="Z95" s="25" t="str">
        <f>IF( OR(X95="CNST", I95="CAT_REGS"),IF(E95=CHAR(34)&amp;CHAR(34),F95,E95),
IF(X95="YES",UPPER(IF(E95=CHAR(34)&amp;CHAR(34),F95,E95)),
IF(   AND(X95&lt;&gt;"NO",I95="CAT_FNCT",D95&lt;&gt;"multiply", D95&lt;&gt;"divide"),IF(J95="SLS_ENABLED",   UPPER(IF(E95=CHAR(34)&amp;CHAR(34),F95,E95)),""),"")))</f>
        <v>"E" STD_SUP_X</v>
      </c>
      <c r="AA95" s="25" t="str">
        <f>IF(LEN(Y95)&gt;0,Y95,SUBSTITUTE(SUBSTITUTE(SUBSTITUTE(SUBSTITUTE(SUBSTITUTE(SUBSTITUTE(SUBSTITUTE(SUBSTITUTE(SUBSTITUTE(SUBSTITUTE(SUBSTITUTE( (SUBSTITUTE( SUBSTITUTE( SUBSTITUTE( SUBSTITUTE(Z95,"STD_SIGMA","SUM"),"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95" s="1">
        <f>B95</f>
        <v>90</v>
      </c>
      <c r="AC95" t="str">
        <f>P95</f>
        <v>ITM_EXP</v>
      </c>
      <c r="AD95" s="126" t="str">
        <f>IF(ISNA(VLOOKUP(AA95,'XEQM Shortlist'!J:J,1,0)),"//","")</f>
        <v/>
      </c>
      <c r="AF95" s="88" t="str">
        <f>IF(LEN(AA95)=0,"",SUBSTITUTE(SUBSTITUTE(SUBSTITUTE(SUBSTITUTE(SUBSTITUTE(SUBSTITUTE(SUBSTITUTE(SUBSTITUTE(SUBSTITUTE(SUBSTITUTE(SUBSTITUTE(SUBSTITUTE(SUBSTITUTE(SUBSTITUTE(SUBSTITUTE(SUBSTITUTE(SUBSTITUTE( (SUBSTITUTE( SUBSTITUTE( SUBSTITUTE( SUBSTITUTE(Z95,"STD_SIGMA","SUM"),"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95" t="b">
        <f>AA95=AF95</f>
        <v>1</v>
      </c>
    </row>
    <row r="96" spans="1:33">
      <c r="A96" s="48">
        <f>IF(B96=INT(B96),ROW(),"")</f>
        <v>96</v>
      </c>
      <c r="B96" s="47">
        <f>IF(AND(MID(C96,2,1)&lt;&gt;"/",MID(C96,1,1)="/"),INT(B95)+1,B95+0.01)</f>
        <v>91</v>
      </c>
      <c r="C96" s="98" t="s">
        <v>3623</v>
      </c>
      <c r="D96" s="98" t="s">
        <v>7</v>
      </c>
      <c r="E96" s="99" t="s">
        <v>1223</v>
      </c>
      <c r="F96" s="99" t="s">
        <v>1223</v>
      </c>
      <c r="G96" s="298">
        <v>0</v>
      </c>
      <c r="H96" s="298">
        <v>0</v>
      </c>
      <c r="I96" s="180" t="s">
        <v>3</v>
      </c>
      <c r="J96" s="99" t="s">
        <v>1375</v>
      </c>
      <c r="K96" s="100" t="s">
        <v>3945</v>
      </c>
      <c r="L96" s="101" t="s">
        <v>4768</v>
      </c>
      <c r="M96" s="55" t="s">
        <v>4825</v>
      </c>
      <c r="N96" s="55" t="s">
        <v>5450</v>
      </c>
      <c r="O96" s="101"/>
      <c r="P96" s="166" t="s">
        <v>1826</v>
      </c>
      <c r="Q96" s="18"/>
      <c r="R96"/>
      <c r="S96" t="str">
        <f>IF(E96=F96,"","NOT EQUAL")</f>
        <v/>
      </c>
      <c r="T96" s="44" t="str">
        <f>IF(ISNA(VLOOKUP(P96,Sheet1!E:F,2,0)),"--","PRESENT")</f>
        <v>--</v>
      </c>
      <c r="U96"/>
      <c r="V96">
        <f>IF(AA96&lt;&gt;"",V95+1,V95)</f>
        <v>46</v>
      </c>
      <c r="W96" s="97" t="s">
        <v>2238</v>
      </c>
      <c r="X96" s="100" t="s">
        <v>2592</v>
      </c>
      <c r="Y96" s="100" t="s">
        <v>2238</v>
      </c>
      <c r="Z96" s="25" t="str">
        <f>IF( OR(X96="CNST", I96="CAT_REGS"),IF(E96=CHAR(34)&amp;CHAR(34),F96,E96),
IF(X96="YES",UPPER(IF(E96=CHAR(34)&amp;CHAR(34),F96,E96)),
IF(   AND(X96&lt;&gt;"NO",I96="CAT_FNCT",D96&lt;&gt;"multiply", D96&lt;&gt;"divide"),IF(J96="SLS_ENABLED",   UPPER(IF(E96=CHAR(34)&amp;CHAR(34),F96,E96)),""),"")))</f>
        <v/>
      </c>
      <c r="AA96" s="25" t="str">
        <f>IF(LEN(Y96)&gt;0,Y96,SUBSTITUTE(SUBSTITUTE(SUBSTITUTE(SUBSTITUTE(SUBSTITUTE(SUBSTITUTE(SUBSTITUTE(SUBSTITUTE(SUBSTITUTE(SUBSTITUTE(SUBSTITUTE( (SUBSTITUTE( SUBSTITUTE( SUBSTITUTE( SUBSTITUTE(Z96,"STD_SIGMA","SUM"),"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" s="1">
        <f>B96</f>
        <v>91</v>
      </c>
      <c r="AC96" t="str">
        <f>P96</f>
        <v>ITM_ROUND</v>
      </c>
      <c r="AD96" s="126" t="str">
        <f>IF(ISNA(VLOOKUP(AA96,'XEQM Shortlist'!J:J,1,0)),"//","")</f>
        <v/>
      </c>
      <c r="AF96" s="88" t="str">
        <f>IF(LEN(AA96)=0,"",SUBSTITUTE(SUBSTITUTE(SUBSTITUTE(SUBSTITUTE(SUBSTITUTE(SUBSTITUTE(SUBSTITUTE(SUBSTITUTE(SUBSTITUTE(SUBSTITUTE(SUBSTITUTE(SUBSTITUTE(SUBSTITUTE(SUBSTITUTE(SUBSTITUTE(SUBSTITUTE(SUBSTITUTE( (SUBSTITUTE( SUBSTITUTE( SUBSTITUTE( SUBSTITUTE(Z96,"STD_SIGMA","SUM"),"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" t="b">
        <f>AA96=AF96</f>
        <v>1</v>
      </c>
    </row>
    <row r="97" spans="1:33">
      <c r="A97" s="48">
        <f>IF(B97=INT(B97),ROW(),"")</f>
        <v>97</v>
      </c>
      <c r="B97" s="47">
        <f>IF(AND(MID(C97,2,1)&lt;&gt;"/",MID(C97,1,1)="/"),INT(B96)+1,B96+0.01)</f>
        <v>92</v>
      </c>
      <c r="C97" s="51" t="s">
        <v>3447</v>
      </c>
      <c r="D97" s="51" t="s">
        <v>7</v>
      </c>
      <c r="E97" s="56" t="s">
        <v>2</v>
      </c>
      <c r="F97" s="56" t="s">
        <v>2</v>
      </c>
      <c r="G97" s="75">
        <v>0</v>
      </c>
      <c r="H97" s="75">
        <v>0</v>
      </c>
      <c r="I97" s="135" t="s">
        <v>3</v>
      </c>
      <c r="J97" s="56" t="s">
        <v>1375</v>
      </c>
      <c r="K97" s="57" t="s">
        <v>3945</v>
      </c>
      <c r="L97" s="55" t="s">
        <v>4768</v>
      </c>
      <c r="M97" s="55" t="s">
        <v>4825</v>
      </c>
      <c r="N97" s="55" t="s">
        <v>2238</v>
      </c>
      <c r="O97" s="55"/>
      <c r="P97" s="259" t="s">
        <v>1395</v>
      </c>
      <c r="Q97" s="13"/>
      <c r="R97"/>
      <c r="S97" t="str">
        <f>IF(E97=F97,"","NOT EQUAL")</f>
        <v/>
      </c>
      <c r="T97" s="44" t="str">
        <f>IF(ISNA(VLOOKUP(P97,Sheet1!E:F,2,0)),"--","PRESENT")</f>
        <v>PRESENT</v>
      </c>
      <c r="U97"/>
      <c r="V97">
        <f>IF(AA97&lt;&gt;"",V96+1,V96)</f>
        <v>47</v>
      </c>
      <c r="W97" s="75" t="s">
        <v>2660</v>
      </c>
      <c r="X97" s="57" t="s">
        <v>2238</v>
      </c>
      <c r="Y97" s="57" t="s">
        <v>2238</v>
      </c>
      <c r="Z97" s="25" t="str">
        <f>IF( OR(X97="CNST", I97="CAT_REGS"),IF(E97=CHAR(34)&amp;CHAR(34),F97,E97),
IF(X97="YES",UPPER(IF(E97=CHAR(34)&amp;CHAR(34),F97,E97)),
IF(   AND(X97&lt;&gt;"NO",I97="CAT_FNCT",D97&lt;&gt;"multiply", D97&lt;&gt;"divide"),IF(J97="SLS_ENABLED",   UPPER(IF(E97=CHAR(34)&amp;CHAR(34),F97,E97)),""),"")))</f>
        <v>"10" STD_SUP_X</v>
      </c>
      <c r="AA97" s="25" t="str">
        <f>IF(LEN(Y97)&gt;0,Y97,SUBSTITUTE(SUBSTITUTE(SUBSTITUTE(SUBSTITUTE(SUBSTITUTE(SUBSTITUTE(SUBSTITUTE(SUBSTITUTE(SUBSTITUTE(SUBSTITUTE(SUBSTITUTE( (SUBSTITUTE( SUBSTITUTE( SUBSTITUTE( SUBSTITUTE(Z97,"STD_SIGMA","SUM"),"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AB97" s="1">
        <f>B97</f>
        <v>92</v>
      </c>
      <c r="AC97" t="str">
        <f>P97</f>
        <v>ITM_10x</v>
      </c>
      <c r="AD97" s="126" t="str">
        <f>IF(ISNA(VLOOKUP(AA97,'XEQM Shortlist'!J:J,1,0)),"//","")</f>
        <v/>
      </c>
      <c r="AF97" s="88" t="str">
        <f>IF(LEN(AA97)=0,"",SUBSTITUTE(SUBSTITUTE(SUBSTITUTE(SUBSTITUTE(SUBSTITUTE(SUBSTITUTE(SUBSTITUTE(SUBSTITUTE(SUBSTITUTE(SUBSTITUTE(SUBSTITUTE(SUBSTITUTE(SUBSTITUTE(SUBSTITUTE(SUBSTITUTE(SUBSTITUTE(SUBSTITUTE( (SUBSTITUTE( SUBSTITUTE( SUBSTITUTE( SUBSTITUTE(Z97,"STD_SIGMA","SUM"),"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10^X</v>
      </c>
      <c r="AG97" t="b">
        <f>AA97=AF97</f>
        <v>1</v>
      </c>
    </row>
    <row r="98" spans="1:33">
      <c r="A98" s="48">
        <f>IF(B98=INT(B98),ROW(),"")</f>
        <v>98</v>
      </c>
      <c r="B98" s="47">
        <f>IF(AND(MID(C98,2,1)&lt;&gt;"/",MID(C98,1,1)="/"),INT(B97)+1,B97+0.01)</f>
        <v>93</v>
      </c>
      <c r="C98" s="51" t="s">
        <v>3448</v>
      </c>
      <c r="D98" s="59" t="s">
        <v>2792</v>
      </c>
      <c r="E98" s="56" t="s">
        <v>4773</v>
      </c>
      <c r="F98" s="56" t="s">
        <v>4774</v>
      </c>
      <c r="G98" s="75">
        <v>0</v>
      </c>
      <c r="H98" s="75">
        <v>0</v>
      </c>
      <c r="I98" s="135" t="s">
        <v>3</v>
      </c>
      <c r="J98" s="56" t="s">
        <v>1375</v>
      </c>
      <c r="K98" s="57" t="s">
        <v>3945</v>
      </c>
      <c r="L98" s="55" t="s">
        <v>4769</v>
      </c>
      <c r="M98" s="55" t="s">
        <v>4825</v>
      </c>
      <c r="N98" s="55" t="s">
        <v>2238</v>
      </c>
      <c r="O98" s="55"/>
      <c r="P98" s="259" t="s">
        <v>1667</v>
      </c>
      <c r="Q98" s="13"/>
      <c r="R98"/>
      <c r="S98" t="str">
        <f>IF(E98=F98,"","NOT EQUAL")</f>
        <v>NOT EQUAL</v>
      </c>
      <c r="T98" s="44" t="str">
        <f>IF(ISNA(VLOOKUP(P98,Sheet1!E:F,2,0)),"--","PRESENT")</f>
        <v>PRESENT</v>
      </c>
      <c r="U98"/>
      <c r="V98">
        <f>IF(AA98&lt;&gt;"",V97+1,V97)</f>
        <v>48</v>
      </c>
      <c r="W98" s="75" t="s">
        <v>2660</v>
      </c>
      <c r="X98" s="57" t="s">
        <v>2238</v>
      </c>
      <c r="Y98" s="57" t="s">
        <v>2238</v>
      </c>
      <c r="Z98" s="25" t="str">
        <f>IF( OR(X98="CNST", I98="CAT_REGS"),IF(E98=CHAR(34)&amp;CHAR(34),F98,E98),
IF(X98="YES",UPPER(IF(E98=CHAR(34)&amp;CHAR(34),F98,E98)),
IF(   AND(X98&lt;&gt;"NO",I98="CAT_FNCT",D98&lt;&gt;"multiply", D98&lt;&gt;"divide"),IF(J98="SLS_ENABLED",   UPPER(IF(E98=CHAR(34)&amp;CHAR(34),F98,E98)),""),"")))</f>
        <v>"LB"</v>
      </c>
      <c r="AA98" s="25" t="str">
        <f>IF(LEN(Y98)&gt;0,Y98,SUBSTITUTE(SUBSTITUTE(SUBSTITUTE(
SUBSTITUTE(SUBSTITUTE(SUBSTITUTE(SUBSTITUTE(SUBSTITUTE(SUBSTITUTE(SUBSTITUTE(SUBSTITUTE( (SUBSTITUTE( SUBSTITUTE( SUBSTITUTE( SUBSTITUTE(Z98,"STD_SIGMA","SUM"),"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98" s="1">
        <f>B98</f>
        <v>93</v>
      </c>
      <c r="AC98" t="str">
        <f>P98</f>
        <v>ITM_LOG2</v>
      </c>
      <c r="AD98" s="126" t="str">
        <f>IF(ISNA(VLOOKUP(AA98,'XEQM Shortlist'!J:J,1,0)),"//","")</f>
        <v>//</v>
      </c>
      <c r="AF98" s="88" t="str">
        <f>IF(LEN(AA98)=0,"",SUBSTITUTE(SUBSTITUTE(SUBSTITUTE(SUBSTITUTE(SUBSTITUTE(SUBSTITUTE(SUBSTITUTE(SUBSTITUTE(SUBSTITUTE(SUBSTITUTE(SUBSTITUTE(SUBSTITUTE(SUBSTITUTE(SUBSTITUTE(SUBSTITUTE(SUBSTITUTE(SUBSTITUTE( (SUBSTITUTE( SUBSTITUTE( SUBSTITUTE( SUBSTITUTE(Z98,"STD_SIGMA","SUM"),"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</v>
      </c>
      <c r="AG98" t="b">
        <f>AA98=AF98</f>
        <v>1</v>
      </c>
    </row>
    <row r="99" spans="1:33">
      <c r="A99" s="48">
        <f>IF(B99=INT(B99),ROW(),"")</f>
        <v>99</v>
      </c>
      <c r="B99" s="47">
        <f>IF(AND(MID(C99,2,1)&lt;&gt;"/",MID(C99,1,1)="/"),INT(B98)+1,B98+0.01)</f>
        <v>94</v>
      </c>
      <c r="C99" s="51" t="s">
        <v>3449</v>
      </c>
      <c r="D99" s="59" t="s">
        <v>2792</v>
      </c>
      <c r="E99" s="56" t="s">
        <v>176</v>
      </c>
      <c r="F99" s="56" t="s">
        <v>176</v>
      </c>
      <c r="G99" s="75">
        <v>0</v>
      </c>
      <c r="H99" s="75">
        <v>0</v>
      </c>
      <c r="I99" s="135" t="s">
        <v>3</v>
      </c>
      <c r="J99" s="56" t="s">
        <v>1375</v>
      </c>
      <c r="K99" s="57" t="s">
        <v>3945</v>
      </c>
      <c r="L99" s="55" t="s">
        <v>4769</v>
      </c>
      <c r="M99" s="55" t="s">
        <v>4825</v>
      </c>
      <c r="N99" s="55" t="s">
        <v>2238</v>
      </c>
      <c r="O99" s="51" t="s">
        <v>177</v>
      </c>
      <c r="P99" s="259" t="s">
        <v>1655</v>
      </c>
      <c r="Q99" s="13"/>
      <c r="R99"/>
      <c r="S99" t="str">
        <f>IF(E99=F99,"","NOT EQUAL")</f>
        <v/>
      </c>
      <c r="T99" s="44" t="str">
        <f>IF(ISNA(VLOOKUP(P99,Sheet1!E:F,2,0)),"--","PRESENT")</f>
        <v>PRESENT</v>
      </c>
      <c r="U99"/>
      <c r="V99">
        <f>IF(AA99&lt;&gt;"",V98+1,V98)</f>
        <v>49</v>
      </c>
      <c r="W99" s="75" t="s">
        <v>2660</v>
      </c>
      <c r="X99" s="57" t="s">
        <v>2238</v>
      </c>
      <c r="Y99" s="57" t="s">
        <v>2238</v>
      </c>
      <c r="Z99" s="25" t="str">
        <f>IF( OR(X99="CNST", I99="CAT_REGS"),IF(E99=CHAR(34)&amp;CHAR(34),F99,E99),
IF(X99="YES",UPPER(IF(E99=CHAR(34)&amp;CHAR(34),F99,E99)),
IF(   AND(X99&lt;&gt;"NO",I99="CAT_FNCT",D99&lt;&gt;"multiply", D99&lt;&gt;"divide"),IF(J99="SLS_ENABLED",   UPPER(IF(E99=CHAR(34)&amp;CHAR(34),F99,E99)),""),"")))</f>
        <v>"LN"</v>
      </c>
      <c r="AA99" s="25" t="str">
        <f>IF(LEN(Y99)&gt;0,Y99,SUBSTITUTE(SUBSTITUTE(SUBSTITUTE(SUBSTITUTE(SUBSTITUTE(SUBSTITUTE(SUBSTITUTE(SUBSTITUTE(SUBSTITUTE(SUBSTITUTE(SUBSTITUTE( (SUBSTITUTE( SUBSTITUTE( SUBSTITUTE( SUBSTITUTE(Z99,"STD_SIGMA","SUM"),"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99" s="1">
        <f>B99</f>
        <v>94</v>
      </c>
      <c r="AC99" t="str">
        <f>P99</f>
        <v>ITM_LN</v>
      </c>
      <c r="AD99" s="126" t="str">
        <f>IF(ISNA(VLOOKUP(AA99,'XEQM Shortlist'!J:J,1,0)),"//","")</f>
        <v/>
      </c>
      <c r="AF99" s="88" t="str">
        <f>IF(LEN(AA99)=0,"",SUBSTITUTE(SUBSTITUTE(SUBSTITUTE(SUBSTITUTE(SUBSTITUTE(SUBSTITUTE(SUBSTITUTE(SUBSTITUTE(SUBSTITUTE(SUBSTITUTE(SUBSTITUTE(SUBSTITUTE(SUBSTITUTE(SUBSTITUTE(SUBSTITUTE(SUBSTITUTE(SUBSTITUTE( (SUBSTITUTE( SUBSTITUTE( SUBSTITUTE( SUBSTITUTE(Z99,"STD_SIGMA","SUM"),"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LN</v>
      </c>
      <c r="AG99" t="b">
        <f>AA99=AF99</f>
        <v>1</v>
      </c>
    </row>
    <row r="100" spans="1:33">
      <c r="A100" s="48">
        <f>IF(B100=INT(B100),ROW(),"")</f>
        <v>100</v>
      </c>
      <c r="B100" s="47">
        <f>IF(AND(MID(C100,2,1)&lt;&gt;"/",MID(C100,1,1)="/"),INT(B99)+1,B99+0.01)</f>
        <v>95</v>
      </c>
      <c r="C100" s="98" t="s">
        <v>4810</v>
      </c>
      <c r="D100" s="98" t="s">
        <v>7</v>
      </c>
      <c r="E100" s="99" t="s">
        <v>1249</v>
      </c>
      <c r="F100" s="99" t="s">
        <v>332</v>
      </c>
      <c r="G100" s="298">
        <v>0</v>
      </c>
      <c r="H100" s="298">
        <v>0</v>
      </c>
      <c r="I100" s="135" t="s">
        <v>3</v>
      </c>
      <c r="J100" s="56" t="s">
        <v>1376</v>
      </c>
      <c r="K100" s="57" t="s">
        <v>3783</v>
      </c>
      <c r="L100" s="55" t="s">
        <v>4768</v>
      </c>
      <c r="M100" s="55" t="s">
        <v>4825</v>
      </c>
      <c r="N100" s="55" t="s">
        <v>2238</v>
      </c>
      <c r="O100" s="101"/>
      <c r="P100" s="259" t="s">
        <v>1890</v>
      </c>
      <c r="Q100" s="18"/>
      <c r="R100"/>
      <c r="S100" t="str">
        <f>IF(E100=F100,"","NOT EQUAL")</f>
        <v>NOT EQUAL</v>
      </c>
      <c r="T100" s="44" t="str">
        <f>IF(ISNA(VLOOKUP(P100,Sheet1!E:F,2,0)),"--","PRESENT")</f>
        <v>--</v>
      </c>
      <c r="U100"/>
      <c r="V100">
        <f>IF(AA100&lt;&gt;"",V99+1,V99)</f>
        <v>49</v>
      </c>
      <c r="W100" s="104" t="s">
        <v>2238</v>
      </c>
      <c r="X100" s="100" t="s">
        <v>2238</v>
      </c>
      <c r="Y100" s="100" t="s">
        <v>2238</v>
      </c>
      <c r="Z100" s="25" t="str">
        <f>IF( OR(X100="CNST", I100="CAT_REGS"),IF(E100=CHAR(34)&amp;CHAR(34),F100,E100),
IF(X100="YES",UPPER(IF(E100=CHAR(34)&amp;CHAR(34),F100,E100)),
IF(   AND(X100&lt;&gt;"NO",I100="CAT_FNCT",D100&lt;&gt;"multiply", D100&lt;&gt;"divide"),IF(J100="SLS_ENABLED",   UPPER(IF(E100=CHAR(34)&amp;CHAR(34),F100,E100)),""),"")))</f>
        <v/>
      </c>
      <c r="AA100" s="25" t="str">
        <f>IF(LEN(Y100)&gt;0,Y100,SUBSTITUTE(SUBSTITUTE(SUBSTITUTE(SUBSTITUTE(SUBSTITUTE(SUBSTITUTE(SUBSTITUTE(SUBSTITUTE(SUBSTITUTE(SUBSTITUTE(SUBSTITUTE( (SUBSTITUTE( SUBSTITUTE( SUBSTITUTE( SUBSTITUTE(Z100,"STD_SIGMA","SUM"),"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" s="1">
        <f>B100</f>
        <v>95</v>
      </c>
      <c r="AC100" t="str">
        <f>P100</f>
        <v>ITM_STOP</v>
      </c>
      <c r="AD100" s="126" t="str">
        <f>IF(ISNA(VLOOKUP(AA100,'XEQM Shortlist'!J:J,1,0)),"//","")</f>
        <v/>
      </c>
      <c r="AF100" s="88" t="str">
        <f>IF(LEN(AA100)=0,"",SUBSTITUTE(SUBSTITUTE(SUBSTITUTE(SUBSTITUTE(SUBSTITUTE(SUBSTITUTE(SUBSTITUTE(SUBSTITUTE(SUBSTITUTE(SUBSTITUTE(SUBSTITUTE(SUBSTITUTE(SUBSTITUTE(SUBSTITUTE(SUBSTITUTE(SUBSTITUTE(SUBSTITUTE( (SUBSTITUTE( SUBSTITUTE( SUBSTITUTE( SUBSTITUTE(Z100,"STD_SIGMA","SUM"),"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" t="b">
        <f>AA100=AF100</f>
        <v>1</v>
      </c>
    </row>
    <row r="101" spans="1:33">
      <c r="A101" s="48">
        <f>IF(B101=INT(B101),ROW(),"")</f>
        <v>101</v>
      </c>
      <c r="B101" s="47">
        <f>IF(AND(MID(C101,2,1)&lt;&gt;"/",MID(C101,1,1)="/"),INT(B100)+1,B100+0.01)</f>
        <v>96</v>
      </c>
      <c r="C101" s="51" t="s">
        <v>3451</v>
      </c>
      <c r="D101" s="59" t="s">
        <v>2792</v>
      </c>
      <c r="E101" s="56" t="s">
        <v>183</v>
      </c>
      <c r="F101" s="56" t="s">
        <v>183</v>
      </c>
      <c r="G101" s="75">
        <v>0</v>
      </c>
      <c r="H101" s="75">
        <v>0</v>
      </c>
      <c r="I101" s="135" t="s">
        <v>3</v>
      </c>
      <c r="J101" s="56" t="s">
        <v>1375</v>
      </c>
      <c r="K101" s="57" t="s">
        <v>3945</v>
      </c>
      <c r="L101" s="55" t="s">
        <v>4769</v>
      </c>
      <c r="M101" s="55" t="s">
        <v>4825</v>
      </c>
      <c r="N101" s="55" t="s">
        <v>2238</v>
      </c>
      <c r="O101" s="51" t="s">
        <v>184</v>
      </c>
      <c r="P101" s="259" t="s">
        <v>1666</v>
      </c>
      <c r="Q101" s="13"/>
      <c r="R101"/>
      <c r="S101" t="str">
        <f>IF(E101=F101,"","NOT EQUAL")</f>
        <v/>
      </c>
      <c r="T101" s="44" t="str">
        <f>IF(ISNA(VLOOKUP(P101,Sheet1!E:F,2,0)),"--","PRESENT")</f>
        <v>PRESENT</v>
      </c>
      <c r="U101"/>
      <c r="V101">
        <f>IF(AA101&lt;&gt;"",V100+1,V100)</f>
        <v>50</v>
      </c>
      <c r="W101" s="75" t="s">
        <v>2660</v>
      </c>
      <c r="X101" s="57" t="s">
        <v>2238</v>
      </c>
      <c r="Y101" s="57" t="s">
        <v>2238</v>
      </c>
      <c r="Z101" s="25" t="str">
        <f>IF( OR(X101="CNST", I101="CAT_REGS"),IF(E101=CHAR(34)&amp;CHAR(34),F101,E101),
IF(X101="YES",UPPER(IF(E101=CHAR(34)&amp;CHAR(34),F101,E101)),
IF(   AND(X101&lt;&gt;"NO",I101="CAT_FNCT",D101&lt;&gt;"multiply", D101&lt;&gt;"divide"),IF(J101="SLS_ENABLED",   UPPER(IF(E101=CHAR(34)&amp;CHAR(34),F101,E101)),""),"")))</f>
        <v>"LOG"</v>
      </c>
      <c r="AA101" s="25" t="str">
        <f>IF(LEN(Y101)&gt;0,Y101,SUBSTITUTE(SUBSTITUTE(SUBSTITUTE(SUBSTITUTE(SUBSTITUTE(SUBSTITUTE(SUBSTITUTE(SUBSTITUTE(SUBSTITUTE(SUBSTITUTE(SUBSTITUTE( (SUBSTITUTE( SUBSTITUTE( SUBSTITUTE( SUBSTITUTE(Z101,"STD_SIGMA","SUM"),"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LOG</v>
      </c>
      <c r="AB101" s="1">
        <f>B101</f>
        <v>96</v>
      </c>
      <c r="AC101" t="str">
        <f>P101</f>
        <v>ITM_LOG10</v>
      </c>
      <c r="AD101" s="126" t="str">
        <f>IF(ISNA(VLOOKUP(AA101,'XEQM Shortlist'!J:J,1,0)),"//","")</f>
        <v>//</v>
      </c>
      <c r="AF101" s="88" t="str">
        <f>IF(LEN(AA101)=0,"",SUBSTITUTE(SUBSTITUTE(SUBSTITUTE(SUBSTITUTE(SUBSTITUTE(SUBSTITUTE(SUBSTITUTE(SUBSTITUTE(SUBSTITUTE(SUBSTITUTE(SUBSTITUTE(SUBSTITUTE(SUBSTITUTE(SUBSTITUTE(SUBSTITUTE(SUBSTITUTE(SUBSTITUTE( (SUBSTITUTE( SUBSTITUTE( SUBSTITUTE( SUBSTITUTE(Z101,"STD_SIGMA","SUM"),"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LOG</v>
      </c>
      <c r="AG101" t="b">
        <f>AA101=AF101</f>
        <v>1</v>
      </c>
    </row>
    <row r="102" spans="1:33">
      <c r="A102" s="48">
        <f>IF(B102=INT(B102),ROW(),"")</f>
        <v>102</v>
      </c>
      <c r="B102" s="47">
        <f>IF(AND(MID(C102,2,1)&lt;&gt;"/",MID(C102,1,1)="/"),INT(B101)+1,B101+0.01)</f>
        <v>97</v>
      </c>
      <c r="C102" s="51" t="s">
        <v>3452</v>
      </c>
      <c r="D102" s="59" t="s">
        <v>2792</v>
      </c>
      <c r="E102" s="56" t="s">
        <v>1146</v>
      </c>
      <c r="F102" s="56" t="s">
        <v>1146</v>
      </c>
      <c r="G102" s="75">
        <v>0</v>
      </c>
      <c r="H102" s="75">
        <v>0</v>
      </c>
      <c r="I102" s="135" t="s">
        <v>3</v>
      </c>
      <c r="J102" s="56" t="s">
        <v>1375</v>
      </c>
      <c r="K102" s="57" t="s">
        <v>3945</v>
      </c>
      <c r="L102" s="55" t="s">
        <v>4769</v>
      </c>
      <c r="M102" s="55" t="s">
        <v>4825</v>
      </c>
      <c r="N102" s="55" t="s">
        <v>2238</v>
      </c>
      <c r="O102" s="55"/>
      <c r="P102" s="259" t="s">
        <v>1674</v>
      </c>
      <c r="Q102" s="13"/>
      <c r="R102"/>
      <c r="S102" t="str">
        <f>IF(E102=F102,"","NOT EQUAL")</f>
        <v/>
      </c>
      <c r="T102" s="44" t="str">
        <f>IF(ISNA(VLOOKUP(P102,Sheet1!E:F,2,0)),"--","PRESENT")</f>
        <v>PRESENT</v>
      </c>
      <c r="U102"/>
      <c r="V102">
        <f>IF(AA102&lt;&gt;"",V101+1,V101)</f>
        <v>51</v>
      </c>
      <c r="W102" s="75" t="s">
        <v>2660</v>
      </c>
      <c r="X102" s="57" t="s">
        <v>2238</v>
      </c>
      <c r="Y102" s="57" t="s">
        <v>2238</v>
      </c>
      <c r="Z102" s="25" t="str">
        <f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"LOG" STD_SUB_X "Y"</v>
      </c>
      <c r="AA102" s="25" t="str">
        <f>IF(LEN(Y102)&gt;0,Y102,SUBSTITUTE(SUBSTITUTE(SUBSTITUTE(SUBSTITUTE(SUBSTITUTE(SUBSTITUTE(SUBSTITUTE(SUBSTITUTE(SUBSTITUTE(SUBSTITUTE(SUBSTITUTE(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LOGXY</v>
      </c>
      <c r="AB102" s="1">
        <f>B102</f>
        <v>97</v>
      </c>
      <c r="AC102" t="str">
        <f>P102</f>
        <v>ITM_LOGXY</v>
      </c>
      <c r="AD102" s="126" t="str">
        <f>IF(ISNA(VLOOKUP(AA102,'XEQM Shortlist'!J:J,1,0)),"//","")</f>
        <v/>
      </c>
      <c r="AF102" s="88" t="str">
        <f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LOGXY</v>
      </c>
      <c r="AG102" t="b">
        <f>AA102=AF102</f>
        <v>1</v>
      </c>
    </row>
    <row r="103" spans="1:33">
      <c r="A103" s="48">
        <f>IF(B103=INT(B103),ROW(),"")</f>
        <v>103</v>
      </c>
      <c r="B103" s="47">
        <f>IF(AND(MID(C103,2,1)&lt;&gt;"/",MID(C103,1,1)="/"),INT(B102)+1,B102+0.01)</f>
        <v>98</v>
      </c>
      <c r="C103" s="51" t="s">
        <v>3453</v>
      </c>
      <c r="D103" s="51" t="s">
        <v>7</v>
      </c>
      <c r="E103" s="56" t="s">
        <v>1014</v>
      </c>
      <c r="F103" s="56" t="s">
        <v>1014</v>
      </c>
      <c r="G103" s="144">
        <v>0</v>
      </c>
      <c r="H103" s="144">
        <v>0</v>
      </c>
      <c r="I103" s="135" t="s">
        <v>3</v>
      </c>
      <c r="J103" s="56" t="s">
        <v>1375</v>
      </c>
      <c r="K103" s="57" t="s">
        <v>3945</v>
      </c>
      <c r="L103" s="55" t="s">
        <v>4768</v>
      </c>
      <c r="M103" s="55" t="s">
        <v>4825</v>
      </c>
      <c r="N103" s="55" t="s">
        <v>2238</v>
      </c>
      <c r="O103" s="55"/>
      <c r="P103" s="259" t="s">
        <v>1397</v>
      </c>
      <c r="Q103" s="13"/>
      <c r="R103"/>
      <c r="S103" t="str">
        <f>IF(E103=F103,"","NOT EQUAL")</f>
        <v/>
      </c>
      <c r="T103" s="44" t="str">
        <f>IF(ISNA(VLOOKUP(P103,Sheet1!E:F,2,0)),"--","PRESENT")</f>
        <v>PRESENT</v>
      </c>
      <c r="U103"/>
      <c r="V103">
        <f>IF(AA103&lt;&gt;"",V102+1,V102)</f>
        <v>52</v>
      </c>
      <c r="W103" s="75" t="s">
        <v>2660</v>
      </c>
      <c r="X103" s="57" t="s">
        <v>2238</v>
      </c>
      <c r="Y103" s="57" t="s">
        <v>2238</v>
      </c>
      <c r="Z103" s="25" t="str">
        <f>IF( OR(X103="CNST", I103="CAT_REGS"),IF(E103=CHAR(34)&amp;CHAR(34),F103,E103),
IF(X103="YES",UPPER(IF(E103=CHAR(34)&amp;CHAR(34),F103,E103)),
IF(   AND(X103&lt;&gt;"NO",I103="CAT_FNCT",D103&lt;&gt;"multiply", D103&lt;&gt;"divide"),IF(J103="SLS_ENABLED",   UPPER(IF(E103=CHAR(34)&amp;CHAR(34),F103,E103)),""),"")))</f>
        <v>"1/X"</v>
      </c>
      <c r="AA103" s="25" t="str">
        <f>IF(LEN(Y103)&gt;0,Y103,SUBSTITUTE(SUBSTITUTE(SUBSTITUTE(SUBSTITUTE(SUBSTITUTE(SUBSTITUTE(SUBSTITUTE(SUBSTITUTE(SUBSTITUTE(SUBSTITUTE(SUBSTITUTE( (SUBSTITUTE( SUBSTITUTE( SUBSTITUTE( SUBSTITUTE(Z103,"STD_SIGMA","SUM"),"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1/X</v>
      </c>
      <c r="AB103" s="1">
        <f>B103</f>
        <v>98</v>
      </c>
      <c r="AC103" t="str">
        <f>P103</f>
        <v>ITM_1ONX</v>
      </c>
      <c r="AD103" s="126" t="str">
        <f>IF(ISNA(VLOOKUP(AA103,'XEQM Shortlist'!J:J,1,0)),"//","")</f>
        <v/>
      </c>
      <c r="AF103" s="88" t="str">
        <f>IF(LEN(AA103)=0,"",SUBSTITUTE(SUBSTITUTE(SUBSTITUTE(SUBSTITUTE(SUBSTITUTE(SUBSTITUTE(SUBSTITUTE(SUBSTITUTE(SUBSTITUTE(SUBSTITUTE(SUBSTITUTE(SUBSTITUTE(SUBSTITUTE(SUBSTITUTE(SUBSTITUTE(SUBSTITUTE(SUBSTITUTE( (SUBSTITUTE( SUBSTITUTE( SUBSTITUTE( SUBSTITUTE(Z103,"STD_SIGMA","SUM"),"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1/X</v>
      </c>
      <c r="AG103" t="b">
        <f>AA103=AF103</f>
        <v>1</v>
      </c>
    </row>
    <row r="104" spans="1:33">
      <c r="A104" s="48">
        <f>IF(B104=INT(B104),ROW(),"")</f>
        <v>104</v>
      </c>
      <c r="B104" s="47">
        <f>IF(AND(MID(C104,2,1)&lt;&gt;"/",MID(C104,1,1)="/"),INT(B103)+1,B103+0.01)</f>
        <v>99</v>
      </c>
      <c r="C104" s="51" t="s">
        <v>3454</v>
      </c>
      <c r="D104" s="59" t="s">
        <v>2792</v>
      </c>
      <c r="E104" s="56" t="s">
        <v>1057</v>
      </c>
      <c r="F104" s="56" t="s">
        <v>1057</v>
      </c>
      <c r="G104" s="75">
        <v>0</v>
      </c>
      <c r="H104" s="75">
        <v>0</v>
      </c>
      <c r="I104" s="135" t="s">
        <v>3</v>
      </c>
      <c r="J104" s="56" t="s">
        <v>1375</v>
      </c>
      <c r="K104" s="57" t="s">
        <v>3945</v>
      </c>
      <c r="L104" s="55" t="s">
        <v>4769</v>
      </c>
      <c r="M104" s="55" t="s">
        <v>4825</v>
      </c>
      <c r="N104" s="55" t="s">
        <v>2238</v>
      </c>
      <c r="O104" s="51" t="s">
        <v>18</v>
      </c>
      <c r="P104" s="259" t="s">
        <v>1474</v>
      </c>
      <c r="Q104" s="13"/>
      <c r="R104"/>
      <c r="S104" t="str">
        <f>IF(E104=F104,"","NOT EQUAL")</f>
        <v/>
      </c>
      <c r="T104" s="44" t="str">
        <f>IF(ISNA(VLOOKUP(P104,Sheet1!E:F,2,0)),"--","PRESENT")</f>
        <v>PRESENT</v>
      </c>
      <c r="U104"/>
      <c r="V104">
        <f>IF(AA104&lt;&gt;"",V103+1,V103)</f>
        <v>53</v>
      </c>
      <c r="W104" s="75" t="s">
        <v>2659</v>
      </c>
      <c r="X104" s="57" t="s">
        <v>2238</v>
      </c>
      <c r="Y104" s="57" t="s">
        <v>2238</v>
      </c>
      <c r="Z104" s="25" t="str">
        <f>IF( OR(X104="CNST", I104="CAT_REGS"),IF(E104=CHAR(34)&amp;CHAR(34),F104,E104),
IF(X104="YES",UPPER(IF(E104=CHAR(34)&amp;CHAR(34),F104,E104)),
IF(   AND(X104&lt;&gt;"NO",I104="CAT_FNCT",D104&lt;&gt;"multiply", D104&lt;&gt;"divide"),IF(J104="SLS_ENABLED",   UPPER(IF(E104=CHAR(34)&amp;CHAR(34),F104,E104)),""),"")))</f>
        <v>"COS"</v>
      </c>
      <c r="AA104" s="25" t="str">
        <f>IF(LEN(Y104)&gt;0,Y104,SUBSTITUTE(SUBSTITUTE(SUBSTITUTE(SUBSTITUTE(SUBSTITUTE(SUBSTITUTE(SUBSTITUTE(SUBSTITUTE(SUBSTITUTE(SUBSTITUTE(SUBSTITUTE( (SUBSTITUTE( SUBSTITUTE( SUBSTITUTE( SUBSTITUTE(Z104,"STD_SIGMA","SUM"),"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COS</v>
      </c>
      <c r="AB104" s="1">
        <f>B104</f>
        <v>99</v>
      </c>
      <c r="AC104" t="str">
        <f>P104</f>
        <v>ITM_cos</v>
      </c>
      <c r="AD104" s="126" t="str">
        <f>IF(ISNA(VLOOKUP(AA104,'XEQM Shortlist'!J:J,1,0)),"//","")</f>
        <v/>
      </c>
      <c r="AF104" s="88" t="str">
        <f>IF(LEN(AA104)=0,"",SUBSTITUTE(SUBSTITUTE(SUBSTITUTE(SUBSTITUTE(SUBSTITUTE(SUBSTITUTE(SUBSTITUTE(SUBSTITUTE(SUBSTITUTE(SUBSTITUTE(SUBSTITUTE(SUBSTITUTE(SUBSTITUTE(SUBSTITUTE(SUBSTITUTE(SUBSTITUTE(SUBSTITUTE( (SUBSTITUTE( SUBSTITUTE( SUBSTITUTE( SUBSTITUTE(Z104,"STD_SIGMA","SUM"),"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COS</v>
      </c>
      <c r="AG104" t="b">
        <f>AA104=AF104</f>
        <v>1</v>
      </c>
    </row>
    <row r="105" spans="1:33">
      <c r="A105" s="48">
        <f>IF(B105=INT(B105),ROW(),"")</f>
        <v>105</v>
      </c>
      <c r="B105" s="47">
        <f>IF(AND(MID(C105,2,1)&lt;&gt;"/",MID(C105,1,1)="/"),INT(B104)+1,B104+0.01)</f>
        <v>100</v>
      </c>
      <c r="C105" s="51" t="s">
        <v>3455</v>
      </c>
      <c r="D105" s="51" t="s">
        <v>7</v>
      </c>
      <c r="E105" s="56" t="s">
        <v>57</v>
      </c>
      <c r="F105" s="56" t="s">
        <v>57</v>
      </c>
      <c r="G105" s="75">
        <v>0</v>
      </c>
      <c r="H105" s="75">
        <v>0</v>
      </c>
      <c r="I105" s="135" t="s">
        <v>3</v>
      </c>
      <c r="J105" s="56" t="s">
        <v>1375</v>
      </c>
      <c r="K105" s="57" t="s">
        <v>3945</v>
      </c>
      <c r="L105" s="55" t="s">
        <v>4769</v>
      </c>
      <c r="M105" s="55" t="s">
        <v>4825</v>
      </c>
      <c r="N105" s="55" t="s">
        <v>2238</v>
      </c>
      <c r="O105" s="55"/>
      <c r="P105" s="259" t="s">
        <v>1475</v>
      </c>
      <c r="Q105" s="13"/>
      <c r="R105"/>
      <c r="S105" t="str">
        <f>IF(E105=F105,"","NOT EQUAL")</f>
        <v/>
      </c>
      <c r="T105" s="44" t="str">
        <f>IF(ISNA(VLOOKUP(P105,Sheet1!E:F,2,0)),"--","PRESENT")</f>
        <v>PRESENT</v>
      </c>
      <c r="U105"/>
      <c r="V105">
        <f>IF(AA105&lt;&gt;"",V104+1,V104)</f>
        <v>54</v>
      </c>
      <c r="W105" s="75" t="s">
        <v>2659</v>
      </c>
      <c r="X105" s="57" t="s">
        <v>2238</v>
      </c>
      <c r="Y105" s="57" t="s">
        <v>2238</v>
      </c>
      <c r="Z105" s="25" t="str">
        <f>IF( OR(X105="CNST", I105="CAT_REGS"),IF(E105=CHAR(34)&amp;CHAR(34),F105,E105),
IF(X105="YES",UPPER(IF(E105=CHAR(34)&amp;CHAR(34),F105,E105)),
IF(   AND(X105&lt;&gt;"NO",I105="CAT_FNCT",D105&lt;&gt;"multiply", D105&lt;&gt;"divide"),IF(J105="SLS_ENABLED",   UPPER(IF(E105=CHAR(34)&amp;CHAR(34),F105,E105)),""),"")))</f>
        <v>"COSH"</v>
      </c>
      <c r="AA105" s="25" t="str">
        <f>IF(LEN(Y105)&gt;0,Y105,SUBSTITUTE(SUBSTITUTE(SUBSTITUTE(SUBSTITUTE(SUBSTITUTE(SUBSTITUTE(SUBSTITUTE(SUBSTITUTE(SUBSTITUTE(SUBSTITUTE(SUBSTITUTE( (SUBSTITUTE( SUBSTITUTE( SUBSTITUTE( SUBSTITUTE(Z105,"STD_SIGMA","SUM"),"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COSH</v>
      </c>
      <c r="AB105" s="1">
        <f>B105</f>
        <v>100</v>
      </c>
      <c r="AC105" t="str">
        <f>P105</f>
        <v>ITM_cosh</v>
      </c>
      <c r="AD105" s="126" t="str">
        <f>IF(ISNA(VLOOKUP(AA105,'XEQM Shortlist'!J:J,1,0)),"//","")</f>
        <v/>
      </c>
      <c r="AF105" s="88" t="str">
        <f>IF(LEN(AA105)=0,"",SUBSTITUTE(SUBSTITUTE(SUBSTITUTE(SUBSTITUTE(SUBSTITUTE(SUBSTITUTE(SUBSTITUTE(SUBSTITUTE(SUBSTITUTE(SUBSTITUTE(SUBSTITUTE(SUBSTITUTE(SUBSTITUTE(SUBSTITUTE(SUBSTITUTE(SUBSTITUTE(SUBSTITUTE( (SUBSTITUTE( SUBSTITUTE( SUBSTITUTE( SUBSTITUTE(Z105,"STD_SIGMA","SUM"),"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COSH</v>
      </c>
      <c r="AG105" t="b">
        <f>AA105=AF105</f>
        <v>1</v>
      </c>
    </row>
    <row r="106" spans="1:33">
      <c r="A106" s="48">
        <f>IF(B106=INT(B106),ROW(),"")</f>
        <v>106</v>
      </c>
      <c r="B106" s="47">
        <f>IF(AND(MID(C106,2,1)&lt;&gt;"/",MID(C106,1,1)="/"),INT(B105)+1,B105+0.01)</f>
        <v>101</v>
      </c>
      <c r="C106" s="51" t="s">
        <v>3456</v>
      </c>
      <c r="D106" s="59" t="s">
        <v>2792</v>
      </c>
      <c r="E106" s="56" t="s">
        <v>1239</v>
      </c>
      <c r="F106" s="56" t="s">
        <v>1239</v>
      </c>
      <c r="G106" s="144">
        <v>0</v>
      </c>
      <c r="H106" s="144">
        <v>0</v>
      </c>
      <c r="I106" s="135" t="s">
        <v>3</v>
      </c>
      <c r="J106" s="56" t="s">
        <v>1375</v>
      </c>
      <c r="K106" s="57" t="s">
        <v>3945</v>
      </c>
      <c r="L106" s="55" t="s">
        <v>4769</v>
      </c>
      <c r="M106" s="55" t="s">
        <v>4825</v>
      </c>
      <c r="N106" s="55" t="s">
        <v>2238</v>
      </c>
      <c r="O106" s="51" t="s">
        <v>319</v>
      </c>
      <c r="P106" s="259" t="s">
        <v>1870</v>
      </c>
      <c r="Q106" s="13"/>
      <c r="R106"/>
      <c r="S106" t="str">
        <f>IF(E106=F106,"","NOT EQUAL")</f>
        <v/>
      </c>
      <c r="T106" s="44" t="str">
        <f>IF(ISNA(VLOOKUP(P106,Sheet1!E:F,2,0)),"--","PRESENT")</f>
        <v>PRESENT</v>
      </c>
      <c r="U106"/>
      <c r="V106">
        <f>IF(AA106&lt;&gt;"",V105+1,V105)</f>
        <v>55</v>
      </c>
      <c r="W106" s="75" t="s">
        <v>2659</v>
      </c>
      <c r="X106" s="57" t="s">
        <v>2238</v>
      </c>
      <c r="Y106" s="57" t="s">
        <v>2238</v>
      </c>
      <c r="Z106" s="25" t="str">
        <f>IF( OR(X106="CNST", I106="CAT_REGS"),IF(E106=CHAR(34)&amp;CHAR(34),F106,E106),
IF(X106="YES",UPPER(IF(E106=CHAR(34)&amp;CHAR(34),F106,E106)),
IF(   AND(X106&lt;&gt;"NO",I106="CAT_FNCT",D106&lt;&gt;"multiply", D106&lt;&gt;"divide"),IF(J106="SLS_ENABLED",   UPPER(IF(E106=CHAR(34)&amp;CHAR(34),F106,E106)),""),"")))</f>
        <v>"SIN"</v>
      </c>
      <c r="AA106" s="25" t="str">
        <f>IF(LEN(Y106)&gt;0,Y106,SUBSTITUTE(SUBSTITUTE(SUBSTITUTE(SUBSTITUTE(SUBSTITUTE(SUBSTITUTE(SUBSTITUTE(SUBSTITUTE(SUBSTITUTE(SUBSTITUTE(SUBSTITUTE( (SUBSTITUTE( SUBSTITUTE( SUBSTITUTE( SUBSTITUTE(Z106,"STD_SIGMA","SUM"),"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SIN</v>
      </c>
      <c r="AB106" s="1">
        <f>B106</f>
        <v>101</v>
      </c>
      <c r="AC106" t="str">
        <f>P106</f>
        <v>ITM_sin</v>
      </c>
      <c r="AD106" s="126" t="str">
        <f>IF(ISNA(VLOOKUP(AA106,'XEQM Shortlist'!J:J,1,0)),"//","")</f>
        <v/>
      </c>
      <c r="AF106" s="88" t="str">
        <f>IF(LEN(AA106)=0,"",SUBSTITUTE(SUBSTITUTE(SUBSTITUTE(SUBSTITUTE(SUBSTITUTE(SUBSTITUTE(SUBSTITUTE(SUBSTITUTE(SUBSTITUTE(SUBSTITUTE(SUBSTITUTE(SUBSTITUTE(SUBSTITUTE(SUBSTITUTE(SUBSTITUTE(SUBSTITUTE(SUBSTITUTE( (SUBSTITUTE( SUBSTITUTE( SUBSTITUTE( SUBSTITUTE(Z106,"STD_SIGMA","SUM"),"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SIN</v>
      </c>
      <c r="AG106" t="b">
        <f>AA106=AF106</f>
        <v>1</v>
      </c>
    </row>
    <row r="107" spans="1:33">
      <c r="A107" s="48">
        <f>IF(B107=INT(B107),ROW(),"")</f>
        <v>107</v>
      </c>
      <c r="B107" s="47">
        <f>IF(AND(MID(C107,2,1)&lt;&gt;"/",MID(C107,1,1)="/"),INT(B106)+1,B106+0.01)</f>
        <v>102</v>
      </c>
      <c r="C107" s="98" t="s">
        <v>4839</v>
      </c>
      <c r="D107" s="98" t="s">
        <v>2279</v>
      </c>
      <c r="E107" s="99" t="s">
        <v>3797</v>
      </c>
      <c r="F107" s="99" t="s">
        <v>3797</v>
      </c>
      <c r="G107" s="298">
        <v>0</v>
      </c>
      <c r="H107" s="298">
        <v>99</v>
      </c>
      <c r="I107" s="135" t="s">
        <v>3</v>
      </c>
      <c r="J107" s="56" t="s">
        <v>1376</v>
      </c>
      <c r="K107" s="100" t="s">
        <v>3945</v>
      </c>
      <c r="L107" s="101" t="s">
        <v>4768</v>
      </c>
      <c r="M107" s="55" t="s">
        <v>4830</v>
      </c>
      <c r="N107" s="55" t="s">
        <v>2238</v>
      </c>
      <c r="O107" s="101"/>
      <c r="P107" s="259" t="s">
        <v>3798</v>
      </c>
      <c r="Q107" s="18"/>
      <c r="R107" s="101"/>
      <c r="S107" s="101" t="str">
        <f>IF(E107=F107,"","NOT EQUAL")</f>
        <v/>
      </c>
      <c r="T107" s="44" t="str">
        <f>IF(ISNA(VLOOKUP(P107,Sheet1!E:F,2,0)),"--","PRESENT")</f>
        <v>--</v>
      </c>
      <c r="U107" s="101"/>
      <c r="V107">
        <f>IF(AA107&lt;&gt;"",V106+1,V106)</f>
        <v>55</v>
      </c>
      <c r="W107" s="97" t="s">
        <v>2238</v>
      </c>
      <c r="X107" s="100" t="s">
        <v>2238</v>
      </c>
      <c r="Y107" s="100" t="s">
        <v>2238</v>
      </c>
      <c r="Z107" s="25" t="str">
        <f>IF( OR(X107="CNST", I107="CAT_REGS"),IF(E107=CHAR(34)&amp;CHAR(34),F107,E107),
IF(X107="YES",UPPER(IF(E107=CHAR(34)&amp;CHAR(34),F107,E107)),
IF(   AND(X107&lt;&gt;"NO",I107="CAT_FNCT",D107&lt;&gt;"multiply", D107&lt;&gt;"divide"),IF(J107="SLS_ENABLED",   UPPER(IF(E107=CHAR(34)&amp;CHAR(34),F107,E107)),""),"")))</f>
        <v/>
      </c>
      <c r="AA107" s="25" t="str">
        <f>IF(LEN(Y107)&gt;0,Y107,SUBSTITUTE(SUBSTITUTE(SUBSTITUTE(SUBSTITUTE(SUBSTITUTE(SUBSTITUTE(SUBSTITUTE(SUBSTITUTE(SUBSTITUTE(SUBSTITUTE(SUBSTITUTE( (SUBSTITUTE( SUBSTITUTE( SUBSTITUTE( SUBSTITUTE(Z107,"STD_SIGMA","SUM"),"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" s="1">
        <f>B107</f>
        <v>102</v>
      </c>
      <c r="AC107" t="str">
        <f>P107</f>
        <v>ITM_KEYQ</v>
      </c>
      <c r="AD107" s="126" t="str">
        <f>IF(ISNA(VLOOKUP(AA107,'XEQM Shortlist'!J:J,1,0)),"//","")</f>
        <v/>
      </c>
      <c r="AE107" s="101"/>
      <c r="AF107" s="88" t="str">
        <f>IF(LEN(AA107)=0,"",SUBSTITUTE(SUBSTITUTE(SUBSTITUTE(SUBSTITUTE(SUBSTITUTE(SUBSTITUTE(SUBSTITUTE(SUBSTITUTE(SUBSTITUTE(SUBSTITUTE(SUBSTITUTE(SUBSTITUTE(SUBSTITUTE(SUBSTITUTE(SUBSTITUTE(SUBSTITUTE(SUBSTITUTE( (SUBSTITUTE( SUBSTITUTE( SUBSTITUTE( SUBSTITUTE(Z107,"STD_SIGMA","SUM"),"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" t="b">
        <f>AA107=AF107</f>
        <v>1</v>
      </c>
    </row>
    <row r="108" spans="1:33">
      <c r="A108" s="48">
        <f>IF(B108=INT(B108),ROW(),"")</f>
        <v>108</v>
      </c>
      <c r="B108" s="47">
        <f>IF(AND(MID(C108,2,1)&lt;&gt;"/",MID(C108,1,1)="/"),INT(B107)+1,B107+0.01)</f>
        <v>103</v>
      </c>
      <c r="C108" s="51" t="s">
        <v>3458</v>
      </c>
      <c r="D108" s="51" t="s">
        <v>7</v>
      </c>
      <c r="E108" s="56" t="s">
        <v>321</v>
      </c>
      <c r="F108" s="56" t="s">
        <v>321</v>
      </c>
      <c r="G108" s="75">
        <v>0</v>
      </c>
      <c r="H108" s="75">
        <v>0</v>
      </c>
      <c r="I108" s="135" t="s">
        <v>3</v>
      </c>
      <c r="J108" s="56" t="s">
        <v>1375</v>
      </c>
      <c r="K108" s="57" t="s">
        <v>3945</v>
      </c>
      <c r="L108" s="55" t="s">
        <v>4769</v>
      </c>
      <c r="M108" s="55" t="s">
        <v>4825</v>
      </c>
      <c r="N108" s="55" t="s">
        <v>2238</v>
      </c>
      <c r="O108" s="55"/>
      <c r="P108" s="259" t="s">
        <v>1872</v>
      </c>
      <c r="Q108" s="13"/>
      <c r="R108"/>
      <c r="S108" t="str">
        <f>IF(E108=F108,"","NOT EQUAL")</f>
        <v/>
      </c>
      <c r="T108" s="44" t="str">
        <f>IF(ISNA(VLOOKUP(P108,Sheet1!E:F,2,0)),"--","PRESENT")</f>
        <v>PRESENT</v>
      </c>
      <c r="U108"/>
      <c r="V108">
        <f>IF(AA108&lt;&gt;"",V107+1,V107)</f>
        <v>56</v>
      </c>
      <c r="W108" s="75" t="s">
        <v>2660</v>
      </c>
      <c r="X108" s="57" t="s">
        <v>2238</v>
      </c>
      <c r="Y108" s="57" t="s">
        <v>2238</v>
      </c>
      <c r="Z108" s="25" t="str">
        <f>IF( OR(X108="CNST", I108="CAT_REGS"),IF(E108=CHAR(34)&amp;CHAR(34),F108,E108),
IF(X108="YES",UPPER(IF(E108=CHAR(34)&amp;CHAR(34),F108,E108)),
IF(   AND(X108&lt;&gt;"NO",I108="CAT_FNCT",D108&lt;&gt;"multiply", D108&lt;&gt;"divide"),IF(J108="SLS_ENABLED",   UPPER(IF(E108=CHAR(34)&amp;CHAR(34),F108,E108)),""),"")))</f>
        <v>"SINH"</v>
      </c>
      <c r="AA108" s="25" t="str">
        <f>IF(LEN(Y108)&gt;0,Y108,SUBSTITUTE(SUBSTITUTE(SUBSTITUTE(SUBSTITUTE(SUBSTITUTE(SUBSTITUTE(SUBSTITUTE(SUBSTITUTE(SUBSTITUTE(SUBSTITUTE(SUBSTITUTE( (SUBSTITUTE( SUBSTITUTE( SUBSTITUTE( SUBSTITUTE(Z108,"STD_SIGMA","SUM"),"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SINH</v>
      </c>
      <c r="AB108" s="1">
        <f>B108</f>
        <v>103</v>
      </c>
      <c r="AC108" t="str">
        <f>P108</f>
        <v>ITM_sinh</v>
      </c>
      <c r="AD108" s="126" t="str">
        <f>IF(ISNA(VLOOKUP(AA108,'XEQM Shortlist'!J:J,1,0)),"//","")</f>
        <v/>
      </c>
      <c r="AF108" s="88" t="str">
        <f>IF(LEN(AA108)=0,"",SUBSTITUTE(SUBSTITUTE(SUBSTITUTE(SUBSTITUTE(SUBSTITUTE(SUBSTITUTE(SUBSTITUTE(SUBSTITUTE(SUBSTITUTE(SUBSTITUTE(SUBSTITUTE(SUBSTITUTE(SUBSTITUTE(SUBSTITUTE(SUBSTITUTE(SUBSTITUTE(SUBSTITUTE( (SUBSTITUTE( SUBSTITUTE( SUBSTITUTE( SUBSTITUTE(Z108,"STD_SIGMA","SUM"),"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SINH</v>
      </c>
      <c r="AG108" t="b">
        <f>AA108=AF108</f>
        <v>1</v>
      </c>
    </row>
    <row r="109" spans="1:33">
      <c r="A109" s="48">
        <f>IF(B109=INT(B109),ROW(),"")</f>
        <v>109</v>
      </c>
      <c r="B109" s="47">
        <f>IF(AND(MID(C109,2,1)&lt;&gt;"/",MID(C109,1,1)="/"),INT(B108)+1,B108+0.01)</f>
        <v>104</v>
      </c>
      <c r="C109" s="51" t="s">
        <v>3459</v>
      </c>
      <c r="D109" s="59" t="s">
        <v>2792</v>
      </c>
      <c r="E109" s="56" t="s">
        <v>1258</v>
      </c>
      <c r="F109" s="56" t="s">
        <v>1258</v>
      </c>
      <c r="G109" s="75">
        <v>0</v>
      </c>
      <c r="H109" s="75">
        <v>0</v>
      </c>
      <c r="I109" s="135" t="s">
        <v>3</v>
      </c>
      <c r="J109" s="56" t="s">
        <v>1375</v>
      </c>
      <c r="K109" s="57" t="s">
        <v>3945</v>
      </c>
      <c r="L109" s="55" t="s">
        <v>4769</v>
      </c>
      <c r="M109" s="55" t="s">
        <v>4825</v>
      </c>
      <c r="N109" s="55" t="s">
        <v>2238</v>
      </c>
      <c r="O109" s="51" t="s">
        <v>319</v>
      </c>
      <c r="P109" s="259" t="s">
        <v>1904</v>
      </c>
      <c r="Q109" s="13"/>
      <c r="R109"/>
      <c r="S109" t="str">
        <f>IF(E109=F109,"","NOT EQUAL")</f>
        <v/>
      </c>
      <c r="T109" s="44" t="str">
        <f>IF(ISNA(VLOOKUP(P109,Sheet1!E:F,2,0)),"--","PRESENT")</f>
        <v>PRESENT</v>
      </c>
      <c r="U109"/>
      <c r="V109">
        <f>IF(AA109&lt;&gt;"",V108+1,V108)</f>
        <v>57</v>
      </c>
      <c r="W109" s="75" t="s">
        <v>2659</v>
      </c>
      <c r="X109" s="57" t="s">
        <v>2238</v>
      </c>
      <c r="Y109" s="57" t="s">
        <v>2238</v>
      </c>
      <c r="Z109" s="25" t="str">
        <f>IF( OR(X109="CNST", I109="CAT_REGS"),IF(E109=CHAR(34)&amp;CHAR(34),F109,E109),
IF(X109="YES",UPPER(IF(E109=CHAR(34)&amp;CHAR(34),F109,E109)),
IF(   AND(X109&lt;&gt;"NO",I109="CAT_FNCT",D109&lt;&gt;"multiply", D109&lt;&gt;"divide"),IF(J109="SLS_ENABLED",   UPPER(IF(E109=CHAR(34)&amp;CHAR(34),F109,E109)),""),"")))</f>
        <v>"TAN"</v>
      </c>
      <c r="AA109" s="25" t="str">
        <f>IF(LEN(Y109)&gt;0,Y109,SUBSTITUTE(SUBSTITUTE(SUBSTITUTE(SUBSTITUTE(SUBSTITUTE(SUBSTITUTE(SUBSTITUTE(SUBSTITUTE(SUBSTITUTE(SUBSTITUTE(SUBSTITUTE( (SUBSTITUTE( SUBSTITUTE( SUBSTITUTE( SUBSTITUTE(Z109,"STD_SIGMA","SUM"),"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TAN</v>
      </c>
      <c r="AB109" s="1">
        <f>B109</f>
        <v>104</v>
      </c>
      <c r="AC109" t="str">
        <f>P109</f>
        <v>ITM_tan</v>
      </c>
      <c r="AD109" s="126" t="str">
        <f>IF(ISNA(VLOOKUP(AA109,'XEQM Shortlist'!J:J,1,0)),"//","")</f>
        <v/>
      </c>
      <c r="AF109" s="88" t="str">
        <f>IF(LEN(AA109)=0,"",SUBSTITUTE(SUBSTITUTE(SUBSTITUTE(SUBSTITUTE(SUBSTITUTE(SUBSTITUTE(SUBSTITUTE(SUBSTITUTE(SUBSTITUTE(SUBSTITUTE(SUBSTITUTE(SUBSTITUTE(SUBSTITUTE(SUBSTITUTE(SUBSTITUTE(SUBSTITUTE(SUBSTITUTE( (SUBSTITUTE( SUBSTITUTE( SUBSTITUTE( SUBSTITUTE(Z109,"STD_SIGMA","SUM"),"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TAN</v>
      </c>
      <c r="AG109" t="b">
        <f>AA109=AF109</f>
        <v>1</v>
      </c>
    </row>
    <row r="110" spans="1:33">
      <c r="A110" s="48">
        <f>IF(B110=INT(B110),ROW(),"")</f>
        <v>110</v>
      </c>
      <c r="B110" s="47">
        <f>IF(AND(MID(C110,2,1)&lt;&gt;"/",MID(C110,1,1)="/"),INT(B109)+1,B109+0.01)</f>
        <v>105</v>
      </c>
      <c r="C110" s="51" t="s">
        <v>3460</v>
      </c>
      <c r="D110" s="51" t="s">
        <v>7</v>
      </c>
      <c r="E110" s="56" t="s">
        <v>346</v>
      </c>
      <c r="F110" s="56" t="s">
        <v>346</v>
      </c>
      <c r="G110" s="75">
        <v>0</v>
      </c>
      <c r="H110" s="75">
        <v>0</v>
      </c>
      <c r="I110" s="135" t="s">
        <v>3</v>
      </c>
      <c r="J110" s="56" t="s">
        <v>1375</v>
      </c>
      <c r="K110" s="57" t="s">
        <v>3945</v>
      </c>
      <c r="L110" s="55" t="s">
        <v>4769</v>
      </c>
      <c r="M110" s="55" t="s">
        <v>4825</v>
      </c>
      <c r="N110" s="55" t="s">
        <v>2238</v>
      </c>
      <c r="O110" s="55"/>
      <c r="P110" s="259" t="s">
        <v>1905</v>
      </c>
      <c r="Q110" s="13"/>
      <c r="R110"/>
      <c r="S110" t="str">
        <f>IF(E110=F110,"","NOT EQUAL")</f>
        <v/>
      </c>
      <c r="T110" s="44" t="str">
        <f>IF(ISNA(VLOOKUP(P110,Sheet1!E:F,2,0)),"--","PRESENT")</f>
        <v>PRESENT</v>
      </c>
      <c r="U110"/>
      <c r="V110">
        <f>IF(AA110&lt;&gt;"",V109+1,V109)</f>
        <v>58</v>
      </c>
      <c r="W110" s="75" t="s">
        <v>2659</v>
      </c>
      <c r="X110" s="57" t="s">
        <v>2238</v>
      </c>
      <c r="Y110" s="57" t="s">
        <v>2238</v>
      </c>
      <c r="Z110" s="25" t="str">
        <f>IF( OR(X110="CNST", I110="CAT_REGS"),IF(E110=CHAR(34)&amp;CHAR(34),F110,E110),
IF(X110="YES",UPPER(IF(E110=CHAR(34)&amp;CHAR(34),F110,E110)),
IF(   AND(X110&lt;&gt;"NO",I110="CAT_FNCT",D110&lt;&gt;"multiply", D110&lt;&gt;"divide"),IF(J110="SLS_ENABLED",   UPPER(IF(E110=CHAR(34)&amp;CHAR(34),F110,E110)),""),"")))</f>
        <v>"TANH"</v>
      </c>
      <c r="AA110" s="25" t="str">
        <f>IF(LEN(Y110)&gt;0,Y110,SUBSTITUTE(SUBSTITUTE(SUBSTITUTE(SUBSTITUTE(SUBSTITUTE(SUBSTITUTE(SUBSTITUTE(SUBSTITUTE(SUBSTITUTE(SUBSTITUTE(SUBSTITUTE( (SUBSTITUTE( SUBSTITUTE( SUBSTITUTE( SUBSTITUTE(Z110,"STD_SIGMA","SUM"),"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TANH</v>
      </c>
      <c r="AB110" s="1">
        <f>B110</f>
        <v>105</v>
      </c>
      <c r="AC110" t="str">
        <f>P110</f>
        <v>ITM_tanh</v>
      </c>
      <c r="AD110" s="126" t="str">
        <f>IF(ISNA(VLOOKUP(AA110,'XEQM Shortlist'!J:J,1,0)),"//","")</f>
        <v/>
      </c>
      <c r="AF110" s="88" t="str">
        <f>IF(LEN(AA110)=0,"",SUBSTITUTE(SUBSTITUTE(SUBSTITUTE(SUBSTITUTE(SUBSTITUTE(SUBSTITUTE(SUBSTITUTE(SUBSTITUTE(SUBSTITUTE(SUBSTITUTE(SUBSTITUTE(SUBSTITUTE(SUBSTITUTE(SUBSTITUTE(SUBSTITUTE(SUBSTITUTE(SUBSTITUTE( (SUBSTITUTE( SUBSTITUTE( SUBSTITUTE( SUBSTITUTE(Z110,"STD_SIGMA","SUM"),"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TANH</v>
      </c>
      <c r="AG110" t="b">
        <f>AA110=AF110</f>
        <v>1</v>
      </c>
    </row>
    <row r="111" spans="1:33">
      <c r="A111" s="48">
        <f>IF(B111=INT(B111),ROW(),"")</f>
        <v>111</v>
      </c>
      <c r="B111" s="47">
        <f>IF(AND(MID(C111,2,1)&lt;&gt;"/",MID(C111,1,1)="/"),INT(B110)+1,B110+0.01)</f>
        <v>106</v>
      </c>
      <c r="C111" s="51" t="s">
        <v>3461</v>
      </c>
      <c r="D111" s="59" t="s">
        <v>2792</v>
      </c>
      <c r="E111" s="56" t="s">
        <v>1024</v>
      </c>
      <c r="F111" s="56" t="s">
        <v>17</v>
      </c>
      <c r="G111" s="75">
        <v>0</v>
      </c>
      <c r="H111" s="75">
        <v>0</v>
      </c>
      <c r="I111" s="135" t="s">
        <v>3</v>
      </c>
      <c r="J111" s="56" t="s">
        <v>1375</v>
      </c>
      <c r="K111" s="57" t="s">
        <v>3945</v>
      </c>
      <c r="L111" s="55" t="s">
        <v>4769</v>
      </c>
      <c r="M111" s="55" t="s">
        <v>4825</v>
      </c>
      <c r="N111" s="55" t="s">
        <v>5452</v>
      </c>
      <c r="O111" s="51" t="s">
        <v>18</v>
      </c>
      <c r="P111" s="272" t="s">
        <v>1411</v>
      </c>
      <c r="Q111" s="13"/>
      <c r="R111"/>
      <c r="S111" t="str">
        <f>IF(E111=F111,"","NOT EQUAL")</f>
        <v>NOT EQUAL</v>
      </c>
      <c r="T111" s="44" t="str">
        <f>IF(ISNA(VLOOKUP(P111,Sheet1!E:F,2,0)),"--","PRESENT")</f>
        <v>PRESENT</v>
      </c>
      <c r="U111"/>
      <c r="V111">
        <f>IF(AA111&lt;&gt;"",V110+1,V110)</f>
        <v>59</v>
      </c>
      <c r="W111" s="75" t="s">
        <v>2659</v>
      </c>
      <c r="X111" s="57" t="s">
        <v>2238</v>
      </c>
      <c r="Y111" s="57" t="s">
        <v>2238</v>
      </c>
      <c r="Z111" s="25" t="str">
        <f>IF( OR(X111="CNST", I111="CAT_REGS"),IF(E111=CHAR(34)&amp;CHAR(34),F111,E111),
IF(X111="YES",UPPER(IF(E111=CHAR(34)&amp;CHAR(34),F111,E111)),
IF(   AND(X111&lt;&gt;"NO",I111="CAT_FNCT",D111&lt;&gt;"multiply", D111&lt;&gt;"divide"),IF(J111="SLS_ENABLED",   UPPER(IF(E111=CHAR(34)&amp;CHAR(34),F111,E111)),""),"")))</f>
        <v>"ARCCOS"</v>
      </c>
      <c r="AA111" s="25" t="str">
        <f>IF(LEN(Y111)&gt;0,Y111,SUBSTITUTE(SUBSTITUTE(SUBSTITUTE(SUBSTITUTE(SUBSTITUTE(SUBSTITUTE(SUBSTITUTE(SUBSTITUTE(SUBSTITUTE(SUBSTITUTE(SUBSTITUTE( (SUBSTITUTE( SUBSTITUTE( SUBSTITUTE( SUBSTITUTE(Z111,"STD_SIGMA","SUM"),"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ARCCOS</v>
      </c>
      <c r="AB111" s="1">
        <f>B111</f>
        <v>106</v>
      </c>
      <c r="AC111" t="str">
        <f>P111</f>
        <v>ITM_arccos</v>
      </c>
      <c r="AD111" s="126" t="str">
        <f>IF(ISNA(VLOOKUP(AA111,'XEQM Shortlist'!J:J,1,0)),"//","")</f>
        <v/>
      </c>
      <c r="AF111" s="88" t="str">
        <f>IF(LEN(AA111)=0,"",SUBSTITUTE(SUBSTITUTE(SUBSTITUTE(SUBSTITUTE(SUBSTITUTE(SUBSTITUTE(SUBSTITUTE(SUBSTITUTE(SUBSTITUTE(SUBSTITUTE(SUBSTITUTE(SUBSTITUTE(SUBSTITUTE(SUBSTITUTE(SUBSTITUTE(SUBSTITUTE(SUBSTITUTE( (SUBSTITUTE( SUBSTITUTE( SUBSTITUTE( SUBSTITUTE(Z111,"STD_SIGMA","SUM"),"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ARCCOS</v>
      </c>
      <c r="AG111" t="b">
        <f>AA111=AF111</f>
        <v>1</v>
      </c>
    </row>
    <row r="112" spans="1:33">
      <c r="A112" s="48">
        <f>IF(B112=INT(B112),ROW(),"")</f>
        <v>112</v>
      </c>
      <c r="B112" s="47">
        <f>IF(AND(MID(C112,2,1)&lt;&gt;"/",MID(C112,1,1)="/"),INT(B111)+1,B111+0.01)</f>
        <v>107</v>
      </c>
      <c r="C112" s="51" t="s">
        <v>3462</v>
      </c>
      <c r="D112" s="51" t="s">
        <v>7</v>
      </c>
      <c r="E112" s="56" t="s">
        <v>19</v>
      </c>
      <c r="F112" s="56" t="s">
        <v>19</v>
      </c>
      <c r="G112" s="75">
        <v>0</v>
      </c>
      <c r="H112" s="75">
        <v>0</v>
      </c>
      <c r="I112" s="135" t="s">
        <v>3</v>
      </c>
      <c r="J112" s="56" t="s">
        <v>1375</v>
      </c>
      <c r="K112" s="57" t="s">
        <v>3945</v>
      </c>
      <c r="L112" s="55" t="s">
        <v>4769</v>
      </c>
      <c r="M112" s="55" t="s">
        <v>4825</v>
      </c>
      <c r="N112" s="55" t="s">
        <v>2238</v>
      </c>
      <c r="O112" s="55"/>
      <c r="P112" s="259" t="s">
        <v>1412</v>
      </c>
      <c r="Q112" s="13"/>
      <c r="R112"/>
      <c r="S112" t="str">
        <f>IF(E112=F112,"","NOT EQUAL")</f>
        <v/>
      </c>
      <c r="T112" s="44" t="str">
        <f>IF(ISNA(VLOOKUP(P112,Sheet1!E:F,2,0)),"--","PRESENT")</f>
        <v>PRESENT</v>
      </c>
      <c r="U112"/>
      <c r="V112">
        <f>IF(AA112&lt;&gt;"",V111+1,V111)</f>
        <v>60</v>
      </c>
      <c r="W112" s="75" t="s">
        <v>2659</v>
      </c>
      <c r="X112" s="57" t="s">
        <v>2238</v>
      </c>
      <c r="Y112" s="57" t="s">
        <v>2757</v>
      </c>
      <c r="Z112" s="25" t="str">
        <f>IF( OR(X112="CNST", I112="CAT_REGS"),IF(E112=CHAR(34)&amp;CHAR(34),F112,E112),
IF(X112="YES",UPPER(IF(E112=CHAR(34)&amp;CHAR(34),F112,E112)),
IF(   AND(X112&lt;&gt;"NO",I112="CAT_FNCT",D112&lt;&gt;"multiply", D112&lt;&gt;"divide"),IF(J112="SLS_ENABLED",   UPPER(IF(E112=CHAR(34)&amp;CHAR(34),F112,E112)),""),"")))</f>
        <v>"ARCOSH"</v>
      </c>
      <c r="AA112" s="25" t="str">
        <f>IF(LEN(Y112)&gt;0,Y112,SUBSTITUTE(SUBSTITUTE(SUBSTITUTE(SUBSTITUTE(SUBSTITUTE(SUBSTITUTE(SUBSTITUTE(SUBSTITUTE(SUBSTITUTE(SUBSTITUTE(SUBSTITUTE( (SUBSTITUTE( SUBSTITUTE( SUBSTITUTE( SUBSTITUTE(Z112,"STD_SIGMA","SUM"),"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ARCCOSH</v>
      </c>
      <c r="AB112" s="1">
        <f>B112</f>
        <v>107</v>
      </c>
      <c r="AC112" t="str">
        <f>P112</f>
        <v>ITM_arcosh</v>
      </c>
      <c r="AD112" s="126" t="str">
        <f>IF(ISNA(VLOOKUP(AA112,'XEQM Shortlist'!J:J,1,0)),"//","")</f>
        <v/>
      </c>
      <c r="AF112" s="88" t="str">
        <f>IF(LEN(AA112)=0,"",SUBSTITUTE(SUBSTITUTE(SUBSTITUTE(SUBSTITUTE(SUBSTITUTE(SUBSTITUTE(SUBSTITUTE(SUBSTITUTE(SUBSTITUTE(SUBSTITUTE(SUBSTITUTE(SUBSTITUTE(SUBSTITUTE(SUBSTITUTE(SUBSTITUTE(SUBSTITUTE(SUBSTITUTE( (SUBSTITUTE( SUBSTITUTE( SUBSTITUTE( SUBSTITUTE(Z112,"STD_SIGMA","SUM"),"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ARCOSH</v>
      </c>
      <c r="AG112" t="b">
        <f>AA112=AF112</f>
        <v>0</v>
      </c>
    </row>
    <row r="113" spans="1:33">
      <c r="A113" s="48">
        <f>IF(B113=INT(B113),ROW(),"")</f>
        <v>113</v>
      </c>
      <c r="B113" s="47">
        <f>IF(AND(MID(C113,2,1)&lt;&gt;"/",MID(C113,1,1)="/"),INT(B112)+1,B112+0.01)</f>
        <v>108</v>
      </c>
      <c r="C113" s="51" t="s">
        <v>3463</v>
      </c>
      <c r="D113" s="59" t="s">
        <v>2792</v>
      </c>
      <c r="E113" s="56" t="s">
        <v>1025</v>
      </c>
      <c r="F113" s="56" t="s">
        <v>20</v>
      </c>
      <c r="G113" s="75">
        <v>0</v>
      </c>
      <c r="H113" s="75">
        <v>0</v>
      </c>
      <c r="I113" s="135" t="s">
        <v>3</v>
      </c>
      <c r="J113" s="56" t="s">
        <v>1375</v>
      </c>
      <c r="K113" s="57" t="s">
        <v>3945</v>
      </c>
      <c r="L113" s="55" t="s">
        <v>4769</v>
      </c>
      <c r="M113" s="55" t="s">
        <v>4825</v>
      </c>
      <c r="N113" s="55" t="s">
        <v>5452</v>
      </c>
      <c r="O113" s="51" t="s">
        <v>18</v>
      </c>
      <c r="P113" s="272" t="s">
        <v>1413</v>
      </c>
      <c r="Q113" s="13"/>
      <c r="R113"/>
      <c r="S113" t="str">
        <f>IF(E113=F113,"","NOT EQUAL")</f>
        <v>NOT EQUAL</v>
      </c>
      <c r="T113" s="44" t="str">
        <f>IF(ISNA(VLOOKUP(P113,Sheet1!E:F,2,0)),"--","PRESENT")</f>
        <v>PRESENT</v>
      </c>
      <c r="U113"/>
      <c r="V113">
        <f>IF(AA113&lt;&gt;"",V112+1,V112)</f>
        <v>61</v>
      </c>
      <c r="W113" s="75" t="s">
        <v>2659</v>
      </c>
      <c r="X113" s="57" t="s">
        <v>2238</v>
      </c>
      <c r="Y113" s="57" t="s">
        <v>2238</v>
      </c>
      <c r="Z113" s="25" t="str">
        <f>IF( OR(X113="CNST", I113="CAT_REGS"),IF(E113=CHAR(34)&amp;CHAR(34),F113,E113),
IF(X113="YES",UPPER(IF(E113=CHAR(34)&amp;CHAR(34),F113,E113)),
IF(   AND(X113&lt;&gt;"NO",I113="CAT_FNCT",D113&lt;&gt;"multiply", D113&lt;&gt;"divide"),IF(J113="SLS_ENABLED",   UPPER(IF(E113=CHAR(34)&amp;CHAR(34),F113,E113)),""),"")))</f>
        <v>"ARCSIN"</v>
      </c>
      <c r="AA113" s="25" t="str">
        <f>IF(LEN(Y113)&gt;0,Y113,SUBSTITUTE(SUBSTITUTE(SUBSTITUTE(SUBSTITUTE(SUBSTITUTE(SUBSTITUTE(SUBSTITUTE(SUBSTITUTE(SUBSTITUTE(SUBSTITUTE(SUBSTITUTE( (SUBSTITUTE( SUBSTITUTE( SUBSTITUTE( SUBSTITUTE(Z113,"STD_SIGMA","SUM"),"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ARCSIN</v>
      </c>
      <c r="AB113" s="1">
        <f>B113</f>
        <v>108</v>
      </c>
      <c r="AC113" t="str">
        <f>P113</f>
        <v>ITM_arcsin</v>
      </c>
      <c r="AD113" s="126" t="str">
        <f>IF(ISNA(VLOOKUP(AA113,'XEQM Shortlist'!J:J,1,0)),"//","")</f>
        <v/>
      </c>
      <c r="AF113" s="88" t="str">
        <f>IF(LEN(AA113)=0,"",SUBSTITUTE(SUBSTITUTE(SUBSTITUTE(SUBSTITUTE(SUBSTITUTE(SUBSTITUTE(SUBSTITUTE(SUBSTITUTE(SUBSTITUTE(SUBSTITUTE(SUBSTITUTE(SUBSTITUTE(SUBSTITUTE(SUBSTITUTE(SUBSTITUTE(SUBSTITUTE(SUBSTITUTE( (SUBSTITUTE( SUBSTITUTE( SUBSTITUTE( SUBSTITUTE(Z113,"STD_SIGMA","SUM"),"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ARCSIN</v>
      </c>
      <c r="AG113" t="b">
        <f>AA113=AF113</f>
        <v>1</v>
      </c>
    </row>
    <row r="114" spans="1:33">
      <c r="A114" s="48">
        <f>IF(B114=INT(B114),ROW(),"")</f>
        <v>114</v>
      </c>
      <c r="B114" s="47">
        <f>IF(AND(MID(C114,2,1)&lt;&gt;"/",MID(C114,1,1)="/"),INT(B113)+1,B113+0.01)</f>
        <v>109</v>
      </c>
      <c r="C114" s="51" t="s">
        <v>3464</v>
      </c>
      <c r="D114" s="51" t="s">
        <v>7</v>
      </c>
      <c r="E114" s="56" t="s">
        <v>22</v>
      </c>
      <c r="F114" s="56" t="s">
        <v>22</v>
      </c>
      <c r="G114" s="144">
        <v>0</v>
      </c>
      <c r="H114" s="144">
        <v>0</v>
      </c>
      <c r="I114" s="135" t="s">
        <v>3</v>
      </c>
      <c r="J114" s="56" t="s">
        <v>1375</v>
      </c>
      <c r="K114" s="57" t="s">
        <v>3945</v>
      </c>
      <c r="L114" s="55" t="s">
        <v>4769</v>
      </c>
      <c r="M114" s="55" t="s">
        <v>4825</v>
      </c>
      <c r="N114" s="55" t="s">
        <v>2238</v>
      </c>
      <c r="O114" s="55"/>
      <c r="P114" s="259" t="s">
        <v>1415</v>
      </c>
      <c r="Q114" s="13"/>
      <c r="R114"/>
      <c r="S114" t="str">
        <f>IF(E114=F114,"","NOT EQUAL")</f>
        <v/>
      </c>
      <c r="T114" s="44" t="str">
        <f>IF(ISNA(VLOOKUP(P114,Sheet1!E:F,2,0)),"--","PRESENT")</f>
        <v>PRESENT</v>
      </c>
      <c r="U114"/>
      <c r="V114">
        <f>IF(AA114&lt;&gt;"",V113+1,V113)</f>
        <v>62</v>
      </c>
      <c r="W114" s="75" t="s">
        <v>2659</v>
      </c>
      <c r="X114" s="57" t="s">
        <v>2238</v>
      </c>
      <c r="Y114" s="57" t="s">
        <v>2755</v>
      </c>
      <c r="Z114" s="25" t="str">
        <f>IF( OR(X114="CNST", I114="CAT_REGS"),IF(E114=CHAR(34)&amp;CHAR(34),F114,E114),
IF(X114="YES",UPPER(IF(E114=CHAR(34)&amp;CHAR(34),F114,E114)),
IF(   AND(X114&lt;&gt;"NO",I114="CAT_FNCT",D114&lt;&gt;"multiply", D114&lt;&gt;"divide"),IF(J114="SLS_ENABLED",   UPPER(IF(E114=CHAR(34)&amp;CHAR(34),F114,E114)),""),"")))</f>
        <v>"ARSINH"</v>
      </c>
      <c r="AA114" s="25" t="str">
        <f>IF(LEN(Y114)&gt;0,Y114,SUBSTITUTE(SUBSTITUTE(SUBSTITUTE(SUBSTITUTE(SUBSTITUTE(SUBSTITUTE(SUBSTITUTE(SUBSTITUTE(SUBSTITUTE(SUBSTITUTE(SUBSTITUTE( (SUBSTITUTE( SUBSTITUTE( SUBSTITUTE( SUBSTITUTE(Z114,"STD_SIGMA","SUM"),"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ARCSINH</v>
      </c>
      <c r="AB114" s="1">
        <f>B114</f>
        <v>109</v>
      </c>
      <c r="AC114" t="str">
        <f>P114</f>
        <v>ITM_arsinh</v>
      </c>
      <c r="AD114" s="126" t="str">
        <f>IF(ISNA(VLOOKUP(AA114,'XEQM Shortlist'!J:J,1,0)),"//","")</f>
        <v/>
      </c>
      <c r="AF114" s="88" t="str">
        <f>IF(LEN(AA114)=0,"",SUBSTITUTE(SUBSTITUTE(SUBSTITUTE(SUBSTITUTE(SUBSTITUTE(SUBSTITUTE(SUBSTITUTE(SUBSTITUTE(SUBSTITUTE(SUBSTITUTE(SUBSTITUTE(SUBSTITUTE(SUBSTITUTE(SUBSTITUTE(SUBSTITUTE(SUBSTITUTE(SUBSTITUTE( (SUBSTITUTE( SUBSTITUTE( SUBSTITUTE( SUBSTITUTE(Z114,"STD_SIGMA","SUM"),"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ARSINH</v>
      </c>
      <c r="AG114" t="b">
        <f>AA114=AF114</f>
        <v>0</v>
      </c>
    </row>
    <row r="115" spans="1:33">
      <c r="A115" s="48">
        <f>IF(B115=INT(B115),ROW(),"")</f>
        <v>115</v>
      </c>
      <c r="B115" s="47">
        <f>IF(AND(MID(C115,2,1)&lt;&gt;"/",MID(C115,1,1)="/"),INT(B114)+1,B114+0.01)</f>
        <v>110</v>
      </c>
      <c r="C115" s="51" t="s">
        <v>3465</v>
      </c>
      <c r="D115" s="59" t="s">
        <v>2792</v>
      </c>
      <c r="E115" s="56" t="s">
        <v>1026</v>
      </c>
      <c r="F115" s="56" t="s">
        <v>21</v>
      </c>
      <c r="G115" s="75">
        <v>0</v>
      </c>
      <c r="H115" s="75">
        <v>0</v>
      </c>
      <c r="I115" s="135" t="s">
        <v>3</v>
      </c>
      <c r="J115" s="56" t="s">
        <v>1375</v>
      </c>
      <c r="K115" s="57" t="s">
        <v>3945</v>
      </c>
      <c r="L115" s="55" t="s">
        <v>4769</v>
      </c>
      <c r="M115" s="55" t="s">
        <v>4825</v>
      </c>
      <c r="N115" s="55" t="s">
        <v>5452</v>
      </c>
      <c r="O115" s="51" t="s">
        <v>18</v>
      </c>
      <c r="P115" s="272" t="s">
        <v>1414</v>
      </c>
      <c r="Q115" s="13"/>
      <c r="R115"/>
      <c r="S115" t="str">
        <f>IF(E115=F115,"","NOT EQUAL")</f>
        <v>NOT EQUAL</v>
      </c>
      <c r="T115" s="44" t="str">
        <f>IF(ISNA(VLOOKUP(P115,Sheet1!E:F,2,0)),"--","PRESENT")</f>
        <v>PRESENT</v>
      </c>
      <c r="U115"/>
      <c r="V115">
        <f>IF(AA115&lt;&gt;"",V114+1,V114)</f>
        <v>63</v>
      </c>
      <c r="W115" s="75" t="s">
        <v>2659</v>
      </c>
      <c r="X115" s="57" t="s">
        <v>2238</v>
      </c>
      <c r="Y115" s="57" t="s">
        <v>2238</v>
      </c>
      <c r="Z115" s="25" t="str">
        <f>IF( OR(X115="CNST", I115="CAT_REGS"),IF(E115=CHAR(34)&amp;CHAR(34),F115,E115),
IF(X115="YES",UPPER(IF(E115=CHAR(34)&amp;CHAR(34),F115,E115)),
IF(   AND(X115&lt;&gt;"NO",I115="CAT_FNCT",D115&lt;&gt;"multiply", D115&lt;&gt;"divide"),IF(J115="SLS_ENABLED",   UPPER(IF(E115=CHAR(34)&amp;CHAR(34),F115,E115)),""),"")))</f>
        <v>"ARCTAN"</v>
      </c>
      <c r="AA115" s="25" t="str">
        <f>IF(LEN(Y115)&gt;0,Y115,SUBSTITUTE(SUBSTITUTE(SUBSTITUTE(SUBSTITUTE(SUBSTITUTE(SUBSTITUTE(SUBSTITUTE(SUBSTITUTE(SUBSTITUTE(SUBSTITUTE(SUBSTITUTE( (SUBSTITUTE( SUBSTITUTE( SUBSTITUTE( SUBSTITUTE(Z115,"STD_SIGMA","SUM"),"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ARCTAN</v>
      </c>
      <c r="AB115" s="1">
        <f>B115</f>
        <v>110</v>
      </c>
      <c r="AC115" t="str">
        <f>P115</f>
        <v>ITM_arctan</v>
      </c>
      <c r="AD115" s="126" t="str">
        <f>IF(ISNA(VLOOKUP(AA115,'XEQM Shortlist'!J:J,1,0)),"//","")</f>
        <v/>
      </c>
      <c r="AF115" s="88" t="str">
        <f>IF(LEN(AA115)=0,"",SUBSTITUTE(SUBSTITUTE(SUBSTITUTE(SUBSTITUTE(SUBSTITUTE(SUBSTITUTE(SUBSTITUTE(SUBSTITUTE(SUBSTITUTE(SUBSTITUTE(SUBSTITUTE(SUBSTITUTE(SUBSTITUTE(SUBSTITUTE(SUBSTITUTE(SUBSTITUTE(SUBSTITUTE( (SUBSTITUTE( SUBSTITUTE( SUBSTITUTE( SUBSTITUTE(Z115,"STD_SIGMA","SUM"),"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ARCTAN</v>
      </c>
      <c r="AG115" t="b">
        <f>AA115=AF115</f>
        <v>1</v>
      </c>
    </row>
    <row r="116" spans="1:33">
      <c r="A116" s="48">
        <f>IF(B116=INT(B116),ROW(),"")</f>
        <v>116</v>
      </c>
      <c r="B116" s="47">
        <f>IF(AND(MID(C116,2,1)&lt;&gt;"/",MID(C116,1,1)="/"),INT(B115)+1,B115+0.01)</f>
        <v>111</v>
      </c>
      <c r="C116" s="51" t="s">
        <v>3466</v>
      </c>
      <c r="D116" s="51" t="s">
        <v>7</v>
      </c>
      <c r="E116" s="56" t="s">
        <v>23</v>
      </c>
      <c r="F116" s="56" t="s">
        <v>23</v>
      </c>
      <c r="G116" s="75">
        <v>0</v>
      </c>
      <c r="H116" s="75">
        <v>0</v>
      </c>
      <c r="I116" s="135" t="s">
        <v>3</v>
      </c>
      <c r="J116" s="56" t="s">
        <v>1375</v>
      </c>
      <c r="K116" s="57" t="s">
        <v>3945</v>
      </c>
      <c r="L116" s="307" t="s">
        <v>4769</v>
      </c>
      <c r="M116" s="55" t="s">
        <v>4825</v>
      </c>
      <c r="N116" s="55" t="s">
        <v>2238</v>
      </c>
      <c r="O116" s="307"/>
      <c r="P116" s="259" t="s">
        <v>1416</v>
      </c>
      <c r="Q116" s="13"/>
      <c r="R116"/>
      <c r="S116" t="str">
        <f>IF(E116=F116,"","NOT EQUAL")</f>
        <v/>
      </c>
      <c r="T116" s="44" t="str">
        <f>IF(ISNA(VLOOKUP(P116,Sheet1!E:F,2,0)),"--","PRESENT")</f>
        <v>PRESENT</v>
      </c>
      <c r="U116"/>
      <c r="V116">
        <f>IF(AA116&lt;&gt;"",V115+1,V115)</f>
        <v>64</v>
      </c>
      <c r="W116" s="75" t="s">
        <v>2659</v>
      </c>
      <c r="X116" s="57" t="s">
        <v>2238</v>
      </c>
      <c r="Y116" s="57" t="s">
        <v>2756</v>
      </c>
      <c r="Z116" s="25" t="str">
        <f>IF( OR(X116="CNST", I116="CAT_REGS"),IF(E116=CHAR(34)&amp;CHAR(34),F116,E116),
IF(X116="YES",UPPER(IF(E116=CHAR(34)&amp;CHAR(34),F116,E116)),
IF(   AND(X116&lt;&gt;"NO",I116="CAT_FNCT",D116&lt;&gt;"multiply", D116&lt;&gt;"divide"),IF(J116="SLS_ENABLED",   UPPER(IF(E116=CHAR(34)&amp;CHAR(34),F116,E116)),""),"")))</f>
        <v>"ARTANH"</v>
      </c>
      <c r="AA116" s="25" t="str">
        <f>IF(LEN(Y116)&gt;0,Y116,SUBSTITUTE(SUBSTITUTE(SUBSTITUTE(SUBSTITUTE(SUBSTITUTE(SUBSTITUTE(SUBSTITUTE(SUBSTITUTE(SUBSTITUTE(SUBSTITUTE(SUBSTITUTE( (SUBSTITUTE( SUBSTITUTE( SUBSTITUTE( SUBSTITUTE(Z116,"STD_SIGMA","SUM"),"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ARCTANH</v>
      </c>
      <c r="AB116" s="1">
        <f>B116</f>
        <v>111</v>
      </c>
      <c r="AC116" t="str">
        <f>P116</f>
        <v>ITM_artanh</v>
      </c>
      <c r="AD116" s="126" t="str">
        <f>IF(ISNA(VLOOKUP(AA116,'XEQM Shortlist'!J:J,1,0)),"//","")</f>
        <v/>
      </c>
      <c r="AF116" s="88" t="str">
        <f>IF(LEN(AA116)=0,"",SUBSTITUTE(SUBSTITUTE(SUBSTITUTE(SUBSTITUTE(SUBSTITUTE(SUBSTITUTE(SUBSTITUTE(SUBSTITUTE(SUBSTITUTE(SUBSTITUTE(SUBSTITUTE(SUBSTITUTE(SUBSTITUTE(SUBSTITUTE(SUBSTITUTE(SUBSTITUTE(SUBSTITUTE( (SUBSTITUTE( SUBSTITUTE( SUBSTITUTE( SUBSTITUTE(Z116,"STD_SIGMA","SUM"),"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ARTANH</v>
      </c>
      <c r="AG116" t="b">
        <f>AA116=AF116</f>
        <v>0</v>
      </c>
    </row>
    <row r="117" spans="1:33">
      <c r="A117" s="48">
        <f>IF(B117=INT(B117),ROW(),"")</f>
        <v>117</v>
      </c>
      <c r="B117" s="47">
        <f>IF(AND(MID(C117,2,1)&lt;&gt;"/",MID(C117,1,1)="/"),INT(B116)+1,B116+0.01)</f>
        <v>112</v>
      </c>
      <c r="C117" s="51" t="s">
        <v>3467</v>
      </c>
      <c r="D117" s="51" t="s">
        <v>7</v>
      </c>
      <c r="E117" s="56" t="s">
        <v>4775</v>
      </c>
      <c r="F117" s="56" t="s">
        <v>4775</v>
      </c>
      <c r="G117" s="75">
        <v>0</v>
      </c>
      <c r="H117" s="75">
        <v>0</v>
      </c>
      <c r="I117" s="135" t="s">
        <v>3</v>
      </c>
      <c r="J117" s="56" t="s">
        <v>1375</v>
      </c>
      <c r="K117" s="57" t="s">
        <v>3945</v>
      </c>
      <c r="L117" s="55" t="s">
        <v>4769</v>
      </c>
      <c r="M117" s="55" t="s">
        <v>4825</v>
      </c>
      <c r="N117" s="55" t="s">
        <v>2238</v>
      </c>
      <c r="O117" s="55"/>
      <c r="P117" s="259" t="s">
        <v>1452</v>
      </c>
      <c r="Q117" s="13"/>
      <c r="R117"/>
      <c r="S117" t="str">
        <f>IF(E117=F117,"","NOT EQUAL")</f>
        <v/>
      </c>
      <c r="T117" s="44" t="str">
        <f>IF(ISNA(VLOOKUP(P117,Sheet1!E:F,2,0)),"--","PRESENT")</f>
        <v>PRESENT</v>
      </c>
      <c r="U117"/>
      <c r="V117">
        <f>IF(AA117&lt;&gt;"",V116+1,V116)</f>
        <v>65</v>
      </c>
      <c r="W117" s="75" t="s">
        <v>2660</v>
      </c>
      <c r="X117" s="57" t="s">
        <v>2598</v>
      </c>
      <c r="Y117" s="57" t="s">
        <v>3836</v>
      </c>
      <c r="Z117" s="25" t="str">
        <f>IF( OR(X117="CNST", I117="CAT_REGS"),IF(E117=CHAR(34)&amp;CHAR(34),F117,E117),
IF(X117="YES",UPPER(IF(E117=CHAR(34)&amp;CHAR(34),F117,E117)),
IF(   AND(X117&lt;&gt;"NO",I117="CAT_FNCT",D117&lt;&gt;"multiply", D117&lt;&gt;"divide"),IF(J117="SLS_ENABLED",   UPPER(IF(E117=CHAR(34)&amp;CHAR(34),F117,E117)),""),"")))</f>
        <v>"CEIL"</v>
      </c>
      <c r="AA117" s="25" t="str">
        <f>IF(LEN(Y117)&gt;0,Y117,SUBSTITUTE(SUBSTITUTE(SUBSTITUTE(SUBSTITUTE(SUBSTITUTE(SUBSTITUTE(SUBSTITUTE(SUBSTITUTE(SUBSTITUTE(SUBSTITUTE(SUBSTITUTE( (SUBSTITUTE( SUBSTITUTE( SUBSTITUTE( SUBSTITUTE(Z117,"STD_SIGMA","SUM"),"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CEIL</v>
      </c>
      <c r="AB117" s="1">
        <f>B117</f>
        <v>112</v>
      </c>
      <c r="AC117" t="str">
        <f>P117</f>
        <v>ITM_CEIL</v>
      </c>
      <c r="AD117" s="126" t="str">
        <f>IF(ISNA(VLOOKUP(AA117,'XEQM Shortlist'!J:J,1,0)),"//","")</f>
        <v>//</v>
      </c>
      <c r="AF117" s="88" t="str">
        <f>IF(LEN(AA117)=0,"",SUBSTITUTE(SUBSTITUTE(SUBSTITUTE(SUBSTITUTE(SUBSTITUTE(SUBSTITUTE(SUBSTITUTE(SUBSTITUTE(SUBSTITUTE(SUBSTITUTE(SUBSTITUTE(SUBSTITUTE(SUBSTITUTE(SUBSTITUTE(SUBSTITUTE(SUBSTITUTE(SUBSTITUTE( (SUBSTITUTE( SUBSTITUTE( SUBSTITUTE( SUBSTITUTE(Z117,"STD_SIGMA","SUM"),"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CEIL</v>
      </c>
      <c r="AG117" t="b">
        <f>AA117=AF117</f>
        <v>1</v>
      </c>
    </row>
    <row r="118" spans="1:33" s="101" customFormat="1">
      <c r="A118" s="48">
        <f>IF(B118=INT(B118),ROW(),"")</f>
        <v>118</v>
      </c>
      <c r="B118" s="47">
        <f>IF(AND(MID(C118,2,1)&lt;&gt;"/",MID(C118,1,1)="/"),INT(B117)+1,B117+0.01)</f>
        <v>113</v>
      </c>
      <c r="C118" s="51" t="s">
        <v>3468</v>
      </c>
      <c r="D118" s="51" t="s">
        <v>7</v>
      </c>
      <c r="E118" s="56" t="s">
        <v>4776</v>
      </c>
      <c r="F118" s="56" t="s">
        <v>4776</v>
      </c>
      <c r="G118" s="144">
        <v>0</v>
      </c>
      <c r="H118" s="144">
        <v>0</v>
      </c>
      <c r="I118" s="135" t="s">
        <v>3</v>
      </c>
      <c r="J118" s="56" t="s">
        <v>1375</v>
      </c>
      <c r="K118" s="57" t="s">
        <v>3945</v>
      </c>
      <c r="L118" s="55" t="s">
        <v>4769</v>
      </c>
      <c r="M118" s="55" t="s">
        <v>4825</v>
      </c>
      <c r="N118" s="55" t="s">
        <v>2238</v>
      </c>
      <c r="O118" s="55"/>
      <c r="P118" s="259" t="s">
        <v>1553</v>
      </c>
      <c r="Q118" s="13"/>
      <c r="R118"/>
      <c r="S118" t="str">
        <f>IF(E118=F118,"","NOT EQUAL")</f>
        <v/>
      </c>
      <c r="T118" s="44" t="str">
        <f>IF(ISNA(VLOOKUP(P118,Sheet1!E:F,2,0)),"--","PRESENT")</f>
        <v>PRESENT</v>
      </c>
      <c r="U118"/>
      <c r="V118">
        <f>IF(AA118&lt;&gt;"",V117+1,V117)</f>
        <v>66</v>
      </c>
      <c r="W118" s="75" t="s">
        <v>2660</v>
      </c>
      <c r="X118" s="57" t="s">
        <v>2598</v>
      </c>
      <c r="Y118" s="57" t="s">
        <v>3837</v>
      </c>
      <c r="Z118" s="25" t="str">
        <f>IF( OR(X118="CNST", I118="CAT_REGS"),IF(E118=CHAR(34)&amp;CHAR(34),F118,E118),
IF(X118="YES",UPPER(IF(E118=CHAR(34)&amp;CHAR(34),F118,E118)),
IF(   AND(X118&lt;&gt;"NO",I118="CAT_FNCT",D118&lt;&gt;"multiply", D118&lt;&gt;"divide"),IF(J118="SLS_ENABLED",   UPPER(IF(E118=CHAR(34)&amp;CHAR(34),F118,E118)),""),"")))</f>
        <v>"FLOOR"</v>
      </c>
      <c r="AA118" s="25" t="str">
        <f>IF(LEN(Y118)&gt;0,Y118,SUBSTITUTE(SUBSTITUTE(SUBSTITUTE(SUBSTITUTE(SUBSTITUTE(SUBSTITUTE(SUBSTITUTE(SUBSTITUTE(SUBSTITUTE(SUBSTITUTE(SUBSTITUTE( (SUBSTITUTE( SUBSTITUTE( SUBSTITUTE( SUBSTITUTE(Z118,"STD_SIGMA","SUM"),"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FLOOR</v>
      </c>
      <c r="AB118" s="1">
        <f>B118</f>
        <v>113</v>
      </c>
      <c r="AC118" t="str">
        <f>P118</f>
        <v>ITM_FLOOR</v>
      </c>
      <c r="AD118" s="126" t="str">
        <f>IF(ISNA(VLOOKUP(AA118,'XEQM Shortlist'!J:J,1,0)),"//","")</f>
        <v>//</v>
      </c>
      <c r="AE118"/>
      <c r="AF118" s="88" t="str">
        <f>IF(LEN(AA118)=0,"",SUBSTITUTE(SUBSTITUTE(SUBSTITUTE(SUBSTITUTE(SUBSTITUTE(SUBSTITUTE(SUBSTITUTE(SUBSTITUTE(SUBSTITUTE(SUBSTITUTE(SUBSTITUTE(SUBSTITUTE(SUBSTITUTE(SUBSTITUTE(SUBSTITUTE(SUBSTITUTE(SUBSTITUTE( (SUBSTITUTE( SUBSTITUTE( SUBSTITUTE( SUBSTITUTE(Z118,"STD_SIGMA","SUM"),"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FLOOR</v>
      </c>
      <c r="AG118" t="b">
        <f>AA118=AF118</f>
        <v>1</v>
      </c>
    </row>
    <row r="119" spans="1:33">
      <c r="A119" s="48">
        <f>IF(B119=INT(B119),ROW(),"")</f>
        <v>119</v>
      </c>
      <c r="B119" s="47">
        <f>IF(AND(MID(C119,2,1)&lt;&gt;"/",MID(C119,1,1)="/"),INT(B118)+1,B118+0.01)</f>
        <v>114</v>
      </c>
      <c r="C119" s="51" t="s">
        <v>3469</v>
      </c>
      <c r="D119" s="51" t="s">
        <v>7</v>
      </c>
      <c r="E119" s="56" t="s">
        <v>1109</v>
      </c>
      <c r="F119" s="56" t="s">
        <v>1109</v>
      </c>
      <c r="G119" s="75">
        <v>0</v>
      </c>
      <c r="H119" s="75">
        <v>0</v>
      </c>
      <c r="I119" s="135" t="s">
        <v>3</v>
      </c>
      <c r="J119" s="56" t="s">
        <v>1375</v>
      </c>
      <c r="K119" s="57" t="s">
        <v>3945</v>
      </c>
      <c r="L119" s="307" t="s">
        <v>4768</v>
      </c>
      <c r="M119" s="55" t="s">
        <v>4825</v>
      </c>
      <c r="N119" s="55" t="s">
        <v>2238</v>
      </c>
      <c r="O119" s="307"/>
      <c r="P119" s="259" t="s">
        <v>1578</v>
      </c>
      <c r="Q119" s="13"/>
      <c r="R119"/>
      <c r="S119" t="str">
        <f>IF(E119=F119,"","NOT EQUAL")</f>
        <v/>
      </c>
      <c r="T119" s="44" t="str">
        <f>IF(ISNA(VLOOKUP(P119,Sheet1!E:F,2,0)),"--","PRESENT")</f>
        <v>PRESENT</v>
      </c>
      <c r="U119"/>
      <c r="V119">
        <f>IF(AA119&lt;&gt;"",V118+1,V118)</f>
        <v>67</v>
      </c>
      <c r="W119" s="75" t="s">
        <v>2660</v>
      </c>
      <c r="X119" s="57" t="s">
        <v>2238</v>
      </c>
      <c r="Y119" s="57" t="s">
        <v>2238</v>
      </c>
      <c r="Z119" s="25" t="str">
        <f>IF( OR(X119="CNST", I119="CAT_REGS"),IF(E119=CHAR(34)&amp;CHAR(34),F119,E119),
IF(X119="YES",UPPER(IF(E119=CHAR(34)&amp;CHAR(34),F119,E119)),
IF(   AND(X119&lt;&gt;"NO",I119="CAT_FNCT",D119&lt;&gt;"multiply", D119&lt;&gt;"divide"),IF(J119="SLS_ENABLED",   UPPER(IF(E119=CHAR(34)&amp;CHAR(34),F119,E119)),""),"")))</f>
        <v>"GCD"</v>
      </c>
      <c r="AA119" s="25" t="str">
        <f>IF(LEN(Y119)&gt;0,Y119,SUBSTITUTE(SUBSTITUTE(SUBSTITUTE(SUBSTITUTE(SUBSTITUTE(SUBSTITUTE(SUBSTITUTE(SUBSTITUTE(SUBSTITUTE(SUBSTITUTE(SUBSTITUTE( (SUBSTITUTE( SUBSTITUTE( SUBSTITUTE( SUBSTITUTE(Z119,"STD_SIGMA","SUM"),"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GCD</v>
      </c>
      <c r="AB119" s="1">
        <f>B119</f>
        <v>114</v>
      </c>
      <c r="AC119" t="str">
        <f>P119</f>
        <v>ITM_GCD</v>
      </c>
      <c r="AD119" s="126" t="str">
        <f>IF(ISNA(VLOOKUP(AA119,'XEQM Shortlist'!J:J,1,0)),"//","")</f>
        <v/>
      </c>
      <c r="AF119" s="88" t="str">
        <f>IF(LEN(AA119)=0,"",SUBSTITUTE(SUBSTITUTE(SUBSTITUTE(SUBSTITUTE(SUBSTITUTE(SUBSTITUTE(SUBSTITUTE(SUBSTITUTE(SUBSTITUTE(SUBSTITUTE(SUBSTITUTE(SUBSTITUTE(SUBSTITUTE(SUBSTITUTE(SUBSTITUTE(SUBSTITUTE(SUBSTITUTE( (SUBSTITUTE( SUBSTITUTE( SUBSTITUTE( SUBSTITUTE(Z119,"STD_SIGMA","SUM"),"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GCD</v>
      </c>
      <c r="AG119" t="b">
        <f>AA119=AF119</f>
        <v>1</v>
      </c>
    </row>
    <row r="120" spans="1:33" s="101" customFormat="1">
      <c r="A120" s="48">
        <f>IF(B120=INT(B120),ROW(),"")</f>
        <v>120</v>
      </c>
      <c r="B120" s="47">
        <f>IF(AND(MID(C120,2,1)&lt;&gt;"/",MID(C120,1,1)="/"),INT(B119)+1,B119+0.01)</f>
        <v>115</v>
      </c>
      <c r="C120" s="51" t="s">
        <v>3470</v>
      </c>
      <c r="D120" s="51" t="s">
        <v>7</v>
      </c>
      <c r="E120" s="56" t="s">
        <v>1133</v>
      </c>
      <c r="F120" s="56" t="s">
        <v>1133</v>
      </c>
      <c r="G120" s="144">
        <v>0</v>
      </c>
      <c r="H120" s="144">
        <v>0</v>
      </c>
      <c r="I120" s="135" t="s">
        <v>3</v>
      </c>
      <c r="J120" s="56" t="s">
        <v>1375</v>
      </c>
      <c r="K120" s="57" t="s">
        <v>3945</v>
      </c>
      <c r="L120" s="55" t="s">
        <v>4768</v>
      </c>
      <c r="M120" s="55" t="s">
        <v>4825</v>
      </c>
      <c r="N120" s="55" t="s">
        <v>2238</v>
      </c>
      <c r="O120" s="55"/>
      <c r="P120" s="259" t="s">
        <v>1646</v>
      </c>
      <c r="Q120" s="13"/>
      <c r="R120"/>
      <c r="S120" t="str">
        <f>IF(E120=F120,"","NOT EQUAL")</f>
        <v/>
      </c>
      <c r="T120" s="44" t="str">
        <f>IF(ISNA(VLOOKUP(P120,Sheet1!E:F,2,0)),"--","PRESENT")</f>
        <v>PRESENT</v>
      </c>
      <c r="U120"/>
      <c r="V120">
        <f>IF(AA120&lt;&gt;"",V119+1,V119)</f>
        <v>68</v>
      </c>
      <c r="W120" s="75" t="s">
        <v>2660</v>
      </c>
      <c r="X120" s="57" t="s">
        <v>2238</v>
      </c>
      <c r="Y120" s="57" t="s">
        <v>2238</v>
      </c>
      <c r="Z120" s="25" t="str">
        <f>IF( OR(X120="CNST", I120="CAT_REGS"),IF(E120=CHAR(34)&amp;CHAR(34),F120,E120),
IF(X120="YES",UPPER(IF(E120=CHAR(34)&amp;CHAR(34),F120,E120)),
IF(   AND(X120&lt;&gt;"NO",I120="CAT_FNCT",D120&lt;&gt;"multiply", D120&lt;&gt;"divide"),IF(J120="SLS_ENABLED",   UPPER(IF(E120=CHAR(34)&amp;CHAR(34),F120,E120)),""),"")))</f>
        <v>"LCM"</v>
      </c>
      <c r="AA120" s="25" t="str">
        <f>IF(LEN(Y120)&gt;0,Y120,SUBSTITUTE(SUBSTITUTE(SUBSTITUTE(SUBSTITUTE(SUBSTITUTE(SUBSTITUTE(SUBSTITUTE(SUBSTITUTE(SUBSTITUTE(SUBSTITUTE(SUBSTITUTE( (SUBSTITUTE( SUBSTITUTE( SUBSTITUTE( SUBSTITUTE(Z120,"STD_SIGMA","SUM"),"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LCM</v>
      </c>
      <c r="AB120" s="1">
        <f>B120</f>
        <v>115</v>
      </c>
      <c r="AC120" t="str">
        <f>P120</f>
        <v>ITM_LCM</v>
      </c>
      <c r="AD120" s="126" t="str">
        <f>IF(ISNA(VLOOKUP(AA120,'XEQM Shortlist'!J:J,1,0)),"//","")</f>
        <v/>
      </c>
      <c r="AE120"/>
      <c r="AF120" s="88" t="str">
        <f>IF(LEN(AA120)=0,"",SUBSTITUTE(SUBSTITUTE(SUBSTITUTE(SUBSTITUTE(SUBSTITUTE(SUBSTITUTE(SUBSTITUTE(SUBSTITUTE(SUBSTITUTE(SUBSTITUTE(SUBSTITUTE(SUBSTITUTE(SUBSTITUTE(SUBSTITUTE(SUBSTITUTE(SUBSTITUTE(SUBSTITUTE( (SUBSTITUTE( SUBSTITUTE( SUBSTITUTE( SUBSTITUTE(Z120,"STD_SIGMA","SUM"),"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LCM</v>
      </c>
      <c r="AG120" t="b">
        <f>AA120=AF120</f>
        <v>1</v>
      </c>
    </row>
    <row r="121" spans="1:33" s="101" customFormat="1">
      <c r="A121" s="48">
        <f>IF(B121=INT(B121),ROW(),"")</f>
        <v>121</v>
      </c>
      <c r="B121" s="47">
        <f>IF(AND(MID(C121,2,1)&lt;&gt;"/",MID(C121,1,1)="/"),INT(B120)+1,B120+0.01)</f>
        <v>116</v>
      </c>
      <c r="C121" s="51" t="s">
        <v>3471</v>
      </c>
      <c r="D121" s="51" t="s">
        <v>2279</v>
      </c>
      <c r="E121" s="56" t="s">
        <v>1067</v>
      </c>
      <c r="F121" s="56" t="s">
        <v>1067</v>
      </c>
      <c r="G121" s="144">
        <v>0</v>
      </c>
      <c r="H121" s="144">
        <v>99</v>
      </c>
      <c r="I121" s="135" t="s">
        <v>3</v>
      </c>
      <c r="J121" s="56" t="s">
        <v>1375</v>
      </c>
      <c r="K121" s="57" t="s">
        <v>3945</v>
      </c>
      <c r="L121" s="55" t="s">
        <v>4768</v>
      </c>
      <c r="M121" s="55" t="s">
        <v>4830</v>
      </c>
      <c r="N121" s="55" t="s">
        <v>2238</v>
      </c>
      <c r="O121" s="55"/>
      <c r="P121" s="259" t="s">
        <v>1490</v>
      </c>
      <c r="Q121" s="13"/>
      <c r="R121"/>
      <c r="S121" t="str">
        <f>IF(E121=F121,"","NOT EQUAL")</f>
        <v/>
      </c>
      <c r="T121" s="44" t="str">
        <f>IF(ISNA(VLOOKUP(P121,Sheet1!E:F,2,0)),"--","PRESENT")</f>
        <v>PRESENT</v>
      </c>
      <c r="U121"/>
      <c r="V121">
        <f>IF(AA121&lt;&gt;"",V120+1,V120)</f>
        <v>69</v>
      </c>
      <c r="W121" s="75" t="s">
        <v>2660</v>
      </c>
      <c r="X121" s="57" t="s">
        <v>2238</v>
      </c>
      <c r="Y121" s="57" t="s">
        <v>2238</v>
      </c>
      <c r="Z121" s="25" t="str">
        <f>IF( OR(X121="CNST", I121="CAT_REGS"),IF(E121=CHAR(34)&amp;CHAR(34),F121,E121),
IF(X121="YES",UPPER(IF(E121=CHAR(34)&amp;CHAR(34),F121,E121)),
IF(   AND(X121&lt;&gt;"NO",I121="CAT_FNCT",D121&lt;&gt;"multiply", D121&lt;&gt;"divide"),IF(J121="SLS_ENABLED",   UPPER(IF(E121=CHAR(34)&amp;CHAR(34),F121,E121)),""),"")))</f>
        <v>"DEC"</v>
      </c>
      <c r="AA121" s="25" t="str">
        <f>IF(LEN(Y121)&gt;0,Y121,SUBSTITUTE(SUBSTITUTE(SUBSTITUTE(SUBSTITUTE(SUBSTITUTE(SUBSTITUTE(SUBSTITUTE(SUBSTITUTE(SUBSTITUTE(SUBSTITUTE(SUBSTITUTE( (SUBSTITUTE( SUBSTITUTE( SUBSTITUTE( SUBSTITUTE(Z121,"STD_SIGMA","SUM"),"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DEC</v>
      </c>
      <c r="AB121" s="1">
        <f>B121</f>
        <v>116</v>
      </c>
      <c r="AC121" t="str">
        <f>P121</f>
        <v>ITM_DEC</v>
      </c>
      <c r="AD121" s="126" t="str">
        <f>IF(ISNA(VLOOKUP(AA121,'XEQM Shortlist'!J:J,1,0)),"//","")</f>
        <v/>
      </c>
      <c r="AE121"/>
      <c r="AF121" s="88" t="str">
        <f>IF(LEN(AA121)=0,"",SUBSTITUTE(SUBSTITUTE(SUBSTITUTE(SUBSTITUTE(SUBSTITUTE(SUBSTITUTE(SUBSTITUTE(SUBSTITUTE(SUBSTITUTE(SUBSTITUTE(SUBSTITUTE(SUBSTITUTE(SUBSTITUTE(SUBSTITUTE(SUBSTITUTE(SUBSTITUTE(SUBSTITUTE( (SUBSTITUTE( SUBSTITUTE( SUBSTITUTE( SUBSTITUTE(Z121,"STD_SIGMA","SUM"),"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DEC</v>
      </c>
      <c r="AG121" t="b">
        <f>AA121=AF121</f>
        <v>1</v>
      </c>
    </row>
    <row r="122" spans="1:33" s="101" customFormat="1">
      <c r="A122" s="48">
        <f>IF(B122=INT(B122),ROW(),"")</f>
        <v>122</v>
      </c>
      <c r="B122" s="47">
        <f>IF(AND(MID(C122,2,1)&lt;&gt;"/",MID(C122,1,1)="/"),INT(B121)+1,B121+0.01)</f>
        <v>117</v>
      </c>
      <c r="C122" s="51" t="s">
        <v>3472</v>
      </c>
      <c r="D122" s="51" t="s">
        <v>2279</v>
      </c>
      <c r="E122" s="56" t="s">
        <v>3947</v>
      </c>
      <c r="F122" s="56" t="s">
        <v>3947</v>
      </c>
      <c r="G122" s="144">
        <v>0</v>
      </c>
      <c r="H122" s="144">
        <v>99</v>
      </c>
      <c r="I122" s="135" t="s">
        <v>3</v>
      </c>
      <c r="J122" s="56" t="s">
        <v>1375</v>
      </c>
      <c r="K122" s="57" t="s">
        <v>3945</v>
      </c>
      <c r="L122" s="55" t="s">
        <v>4768</v>
      </c>
      <c r="M122" s="55" t="s">
        <v>4830</v>
      </c>
      <c r="N122" s="55" t="s">
        <v>2238</v>
      </c>
      <c r="O122" s="55"/>
      <c r="P122" s="259" t="s">
        <v>1607</v>
      </c>
      <c r="Q122" s="13"/>
      <c r="R122"/>
      <c r="S122" t="str">
        <f>IF(E122=F122,"","NOT EQUAL")</f>
        <v/>
      </c>
      <c r="T122" s="44" t="str">
        <f>IF(ISNA(VLOOKUP(P122,Sheet1!E:F,2,0)),"--","PRESENT")</f>
        <v>PRESENT</v>
      </c>
      <c r="U122"/>
      <c r="V122">
        <f>IF(AA122&lt;&gt;"",V121+1,V121)</f>
        <v>70</v>
      </c>
      <c r="W122" s="75" t="s">
        <v>2660</v>
      </c>
      <c r="X122" s="57" t="s">
        <v>2238</v>
      </c>
      <c r="Y122" s="57" t="s">
        <v>2238</v>
      </c>
      <c r="Z122" s="25" t="str">
        <f>IF( OR(X122="CNST", I122="CAT_REGS"),IF(E122=CHAR(34)&amp;CHAR(34),F122,E122),
IF(X122="YES",UPPER(IF(E122=CHAR(34)&amp;CHAR(34),F122,E122)),
IF(   AND(X122&lt;&gt;"NO",I122="CAT_FNCT",D122&lt;&gt;"multiply", D122&lt;&gt;"divide"),IF(J122="SLS_ENABLED",   UPPER(IF(E122=CHAR(34)&amp;CHAR(34),F122,E122)),""),"")))</f>
        <v>"INC"</v>
      </c>
      <c r="AA122" s="25" t="str">
        <f>IF(LEN(Y122)&gt;0,Y122,SUBSTITUTE(SUBSTITUTE(SUBSTITUTE(SUBSTITUTE(SUBSTITUTE(SUBSTITUTE(SUBSTITUTE(SUBSTITUTE(SUBSTITUTE(SUBSTITUTE(SUBSTITUTE( (SUBSTITUTE( SUBSTITUTE( SUBSTITUTE( SUBSTITUTE(Z122,"STD_SIGMA","SUM"),"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INC</v>
      </c>
      <c r="AB122" s="1">
        <f>B122</f>
        <v>117</v>
      </c>
      <c r="AC122" t="str">
        <f>P122</f>
        <v>ITM_INC</v>
      </c>
      <c r="AD122" s="126" t="str">
        <f>IF(ISNA(VLOOKUP(AA122,'XEQM Shortlist'!J:J,1,0)),"//","")</f>
        <v/>
      </c>
      <c r="AE122"/>
      <c r="AF122" s="88" t="str">
        <f>IF(LEN(AA122)=0,"",SUBSTITUTE(SUBSTITUTE(SUBSTITUTE(SUBSTITUTE(SUBSTITUTE(SUBSTITUTE(SUBSTITUTE(SUBSTITUTE(SUBSTITUTE(SUBSTITUTE(SUBSTITUTE(SUBSTITUTE(SUBSTITUTE(SUBSTITUTE(SUBSTITUTE(SUBSTITUTE(SUBSTITUTE( (SUBSTITUTE( SUBSTITUTE( SUBSTITUTE( SUBSTITUTE(Z122,"STD_SIGMA","SUM"),"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INC</v>
      </c>
      <c r="AG122" t="b">
        <f>AA122=AF122</f>
        <v>1</v>
      </c>
    </row>
    <row r="123" spans="1:33" s="101" customFormat="1">
      <c r="A123" s="48">
        <f>IF(B123=INT(B123),ROW(),"")</f>
        <v>123</v>
      </c>
      <c r="B123" s="47">
        <f>IF(AND(MID(C123,2,1)&lt;&gt;"/",MID(C123,1,1)="/"),INT(B122)+1,B122+0.01)</f>
        <v>118</v>
      </c>
      <c r="C123" s="51" t="s">
        <v>3473</v>
      </c>
      <c r="D123" s="51" t="s">
        <v>7</v>
      </c>
      <c r="E123" s="56" t="s">
        <v>147</v>
      </c>
      <c r="F123" s="56" t="s">
        <v>147</v>
      </c>
      <c r="G123" s="144">
        <v>0</v>
      </c>
      <c r="H123" s="144">
        <v>0</v>
      </c>
      <c r="I123" s="135" t="s">
        <v>3</v>
      </c>
      <c r="J123" s="56" t="s">
        <v>1375</v>
      </c>
      <c r="K123" s="57" t="s">
        <v>3945</v>
      </c>
      <c r="L123" s="55" t="s">
        <v>4768</v>
      </c>
      <c r="M123" s="55" t="s">
        <v>4825</v>
      </c>
      <c r="N123" s="55" t="s">
        <v>2238</v>
      </c>
      <c r="O123" s="55"/>
      <c r="P123" s="259" t="s">
        <v>1613</v>
      </c>
      <c r="Q123" s="13"/>
      <c r="R123"/>
      <c r="S123" t="str">
        <f>IF(E123=F123,"","NOT EQUAL")</f>
        <v/>
      </c>
      <c r="T123" s="44" t="str">
        <f>IF(ISNA(VLOOKUP(P123,Sheet1!E:F,2,0)),"--","PRESENT")</f>
        <v>PRESENT</v>
      </c>
      <c r="U123"/>
      <c r="V123">
        <f>IF(AA123&lt;&gt;"",V122+1,V122)</f>
        <v>71</v>
      </c>
      <c r="W123" s="75" t="s">
        <v>2660</v>
      </c>
      <c r="X123" s="57" t="s">
        <v>2238</v>
      </c>
      <c r="Y123" s="57" t="s">
        <v>2238</v>
      </c>
      <c r="Z123" s="25" t="str">
        <f>IF( OR(X123="CNST", I123="CAT_REGS"),IF(E123=CHAR(34)&amp;CHAR(34),F123,E123),
IF(X123="YES",UPPER(IF(E123=CHAR(34)&amp;CHAR(34),F123,E123)),
IF(   AND(X123&lt;&gt;"NO",I123="CAT_FNCT",D123&lt;&gt;"multiply", D123&lt;&gt;"divide"),IF(J123="SLS_ENABLED",   UPPER(IF(E123=CHAR(34)&amp;CHAR(34),F123,E123)),""),"")))</f>
        <v>"IP"</v>
      </c>
      <c r="AA123" s="25" t="str">
        <f>IF(LEN(Y123)&gt;0,Y123,SUBSTITUTE(SUBSTITUTE(SUBSTITUTE(SUBSTITUTE(SUBSTITUTE(SUBSTITUTE(SUBSTITUTE(SUBSTITUTE(SUBSTITUTE(SUBSTITUTE(SUBSTITUTE( (SUBSTITUTE( SUBSTITUTE( SUBSTITUTE( SUBSTITUTE(Z123,"STD_SIGMA","SUM"),"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IP</v>
      </c>
      <c r="AB123" s="1">
        <f>B123</f>
        <v>118</v>
      </c>
      <c r="AC123" t="str">
        <f>P123</f>
        <v>ITM_IP</v>
      </c>
      <c r="AD123" s="126" t="str">
        <f>IF(ISNA(VLOOKUP(AA123,'XEQM Shortlist'!J:J,1,0)),"//","")</f>
        <v/>
      </c>
      <c r="AE123"/>
      <c r="AF123" s="88" t="str">
        <f>IF(LEN(AA123)=0,"",SUBSTITUTE(SUBSTITUTE(SUBSTITUTE(SUBSTITUTE(SUBSTITUTE(SUBSTITUTE(SUBSTITUTE(SUBSTITUTE(SUBSTITUTE(SUBSTITUTE(SUBSTITUTE(SUBSTITUTE(SUBSTITUTE(SUBSTITUTE(SUBSTITUTE(SUBSTITUTE(SUBSTITUTE( (SUBSTITUTE( SUBSTITUTE( SUBSTITUTE( SUBSTITUTE(Z123,"STD_SIGMA","SUM"),"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IP</v>
      </c>
      <c r="AG123" t="b">
        <f>AA123=AF123</f>
        <v>1</v>
      </c>
    </row>
    <row r="124" spans="1:33" s="101" customFormat="1">
      <c r="A124" s="48">
        <f>IF(B124=INT(B124),ROW(),"")</f>
        <v>124</v>
      </c>
      <c r="B124" s="47">
        <f>IF(AND(MID(C124,2,1)&lt;&gt;"/",MID(C124,1,1)="/"),INT(B123)+1,B123+0.01)</f>
        <v>119</v>
      </c>
      <c r="C124" s="51" t="s">
        <v>3474</v>
      </c>
      <c r="D124" s="51" t="s">
        <v>7</v>
      </c>
      <c r="E124" s="56" t="s">
        <v>106</v>
      </c>
      <c r="F124" s="56" t="s">
        <v>106</v>
      </c>
      <c r="G124" s="144">
        <v>0</v>
      </c>
      <c r="H124" s="144">
        <v>0</v>
      </c>
      <c r="I124" s="135" t="s">
        <v>3</v>
      </c>
      <c r="J124" s="56" t="s">
        <v>1375</v>
      </c>
      <c r="K124" s="57" t="s">
        <v>3945</v>
      </c>
      <c r="L124" s="55" t="s">
        <v>4768</v>
      </c>
      <c r="M124" s="55" t="s">
        <v>4825</v>
      </c>
      <c r="N124" s="55" t="s">
        <v>2238</v>
      </c>
      <c r="O124" s="55"/>
      <c r="P124" s="259" t="s">
        <v>1554</v>
      </c>
      <c r="Q124" s="13"/>
      <c r="R124"/>
      <c r="S124" t="str">
        <f>IF(E124=F124,"","NOT EQUAL")</f>
        <v/>
      </c>
      <c r="T124" s="44" t="str">
        <f>IF(ISNA(VLOOKUP(P124,Sheet1!E:F,2,0)),"--","PRESENT")</f>
        <v>PRESENT</v>
      </c>
      <c r="U124"/>
      <c r="V124">
        <f>IF(AA124&lt;&gt;"",V123+1,V123)</f>
        <v>72</v>
      </c>
      <c r="W124" s="75" t="s">
        <v>2660</v>
      </c>
      <c r="X124" s="57" t="s">
        <v>2238</v>
      </c>
      <c r="Y124" s="57" t="s">
        <v>2238</v>
      </c>
      <c r="Z124" s="25" t="str">
        <f>IF( OR(X124="CNST", I124="CAT_REGS"),IF(E124=CHAR(34)&amp;CHAR(34),F124,E124),
IF(X124="YES",UPPER(IF(E124=CHAR(34)&amp;CHAR(34),F124,E124)),
IF(   AND(X124&lt;&gt;"NO",I124="CAT_FNCT",D124&lt;&gt;"multiply", D124&lt;&gt;"divide"),IF(J124="SLS_ENABLED",   UPPER(IF(E124=CHAR(34)&amp;CHAR(34),F124,E124)),""),"")))</f>
        <v>"FP"</v>
      </c>
      <c r="AA124" s="25" t="str">
        <f>IF(LEN(Y124)&gt;0,Y124,SUBSTITUTE(SUBSTITUTE(SUBSTITUTE(SUBSTITUTE(SUBSTITUTE(SUBSTITUTE(SUBSTITUTE(SUBSTITUTE(SUBSTITUTE(SUBSTITUTE(SUBSTITUTE( (SUBSTITUTE( SUBSTITUTE( SUBSTITUTE( SUBSTITUTE(Z124,"STD_SIGMA","SUM"),"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FP</v>
      </c>
      <c r="AB124" s="1">
        <f>B124</f>
        <v>119</v>
      </c>
      <c r="AC124" t="str">
        <f>P124</f>
        <v>ITM_FP</v>
      </c>
      <c r="AD124" s="126" t="str">
        <f>IF(ISNA(VLOOKUP(AA124,'XEQM Shortlist'!J:J,1,0)),"//","")</f>
        <v/>
      </c>
      <c r="AE124"/>
      <c r="AF124" s="88" t="str">
        <f>IF(LEN(AA124)=0,"",SUBSTITUTE(SUBSTITUTE(SUBSTITUTE(SUBSTITUTE(SUBSTITUTE(SUBSTITUTE(SUBSTITUTE(SUBSTITUTE(SUBSTITUTE(SUBSTITUTE(SUBSTITUTE(SUBSTITUTE(SUBSTITUTE(SUBSTITUTE(SUBSTITUTE(SUBSTITUTE(SUBSTITUTE( (SUBSTITUTE( SUBSTITUTE( SUBSTITUTE( SUBSTITUTE(Z124,"STD_SIGMA","SUM"),"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FP</v>
      </c>
      <c r="AG124" t="b">
        <f>AA124=AF124</f>
        <v>1</v>
      </c>
    </row>
    <row r="125" spans="1:33" s="101" customFormat="1">
      <c r="A125" s="48">
        <f>IF(B125=INT(B125),ROW(),"")</f>
        <v>125</v>
      </c>
      <c r="B125" s="47">
        <f>IF(AND(MID(C125,2,1)&lt;&gt;"/",MID(C125,1,1)="/"),INT(B124)+1,B124+0.01)</f>
        <v>120</v>
      </c>
      <c r="C125" s="51" t="s">
        <v>3475</v>
      </c>
      <c r="D125" s="51" t="s">
        <v>994</v>
      </c>
      <c r="E125" s="56" t="s">
        <v>1315</v>
      </c>
      <c r="F125" s="56" t="s">
        <v>1315</v>
      </c>
      <c r="G125" s="61">
        <v>0</v>
      </c>
      <c r="H125" s="61">
        <v>0</v>
      </c>
      <c r="I125" s="135" t="s">
        <v>3</v>
      </c>
      <c r="J125" s="56" t="s">
        <v>1375</v>
      </c>
      <c r="K125" s="57" t="s">
        <v>3945</v>
      </c>
      <c r="L125" s="55" t="s">
        <v>4768</v>
      </c>
      <c r="M125" s="55" t="s">
        <v>4825</v>
      </c>
      <c r="N125" s="55" t="s">
        <v>2238</v>
      </c>
      <c r="O125" s="55"/>
      <c r="P125" s="259" t="s">
        <v>994</v>
      </c>
      <c r="Q125" s="13"/>
      <c r="R125"/>
      <c r="S125" t="str">
        <f>IF(E125=F125,"","NOT EQUAL")</f>
        <v/>
      </c>
      <c r="T125" s="44" t="str">
        <f>IF(ISNA(VLOOKUP(P125,Sheet1!E:F,2,0)),"--","PRESENT")</f>
        <v>PRESENT</v>
      </c>
      <c r="U125"/>
      <c r="V125">
        <f>IF(AA125&lt;&gt;"",V124+1,V124)</f>
        <v>73</v>
      </c>
      <c r="W125" s="75" t="s">
        <v>2660</v>
      </c>
      <c r="X125" s="57" t="s">
        <v>2238</v>
      </c>
      <c r="Y125" s="57" t="s">
        <v>2238</v>
      </c>
      <c r="Z125" s="25" t="str">
        <f>IF( OR(X125="CNST", I125="CAT_REGS"),IF(E125=CHAR(34)&amp;CHAR(34),F125,E125),
IF(X125="YES",UPPER(IF(E125=CHAR(34)&amp;CHAR(34),F125,E125)),
IF(   AND(X125&lt;&gt;"NO",I125="CAT_FNCT",D125&lt;&gt;"multiply", D125&lt;&gt;"divide"),IF(J125="SLS_ENABLED",   UPPER(IF(E125=CHAR(34)&amp;CHAR(34),F125,E125)),""),"")))</f>
        <v>"+"</v>
      </c>
      <c r="AA125" s="25" t="str">
        <f>IF(LEN(Y125)&gt;0,Y125,SUBSTITUTE(SUBSTITUTE(SUBSTITUTE(SUBSTITUTE(SUBSTITUTE(SUBSTITUTE(SUBSTITUTE(SUBSTITUTE(SUBSTITUTE(SUBSTITUTE(SUBSTITUTE( (SUBSTITUTE( SUBSTITUTE( SUBSTITUTE( SUBSTITUTE(Z125,"STD_SIGMA","SUM"),"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+</v>
      </c>
      <c r="AB125" s="1">
        <f>B125</f>
        <v>120</v>
      </c>
      <c r="AC125" t="str">
        <f>P125</f>
        <v>ITM_ADD</v>
      </c>
      <c r="AD125" s="126" t="str">
        <f>IF(ISNA(VLOOKUP(AA125,'XEQM Shortlist'!J:J,1,0)),"//","")</f>
        <v/>
      </c>
      <c r="AE125"/>
      <c r="AF125" s="88" t="str">
        <f>IF(LEN(AA125)=0,"",SUBSTITUTE(SUBSTITUTE(SUBSTITUTE(SUBSTITUTE(SUBSTITUTE(SUBSTITUTE(SUBSTITUTE(SUBSTITUTE(SUBSTITUTE(SUBSTITUTE(SUBSTITUTE(SUBSTITUTE(SUBSTITUTE(SUBSTITUTE(SUBSTITUTE(SUBSTITUTE(SUBSTITUTE( (SUBSTITUTE( SUBSTITUTE( SUBSTITUTE( SUBSTITUTE(Z125,"STD_SIGMA","SUM"),"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+</v>
      </c>
      <c r="AG125" t="b">
        <f>AA125=AF125</f>
        <v>1</v>
      </c>
    </row>
    <row r="126" spans="1:33" s="101" customFormat="1">
      <c r="A126" s="48">
        <f>IF(B126=INT(B126),ROW(),"")</f>
        <v>126</v>
      </c>
      <c r="B126" s="47">
        <f>IF(AND(MID(C126,2,1)&lt;&gt;"/",MID(C126,1,1)="/"),INT(B125)+1,B125+0.01)</f>
        <v>121</v>
      </c>
      <c r="C126" s="51" t="s">
        <v>3476</v>
      </c>
      <c r="D126" s="51" t="s">
        <v>429</v>
      </c>
      <c r="E126" s="56" t="s">
        <v>1317</v>
      </c>
      <c r="F126" s="56" t="s">
        <v>1317</v>
      </c>
      <c r="G126" s="61">
        <v>0</v>
      </c>
      <c r="H126" s="61">
        <v>0</v>
      </c>
      <c r="I126" s="135" t="s">
        <v>3</v>
      </c>
      <c r="J126" s="56" t="s">
        <v>1375</v>
      </c>
      <c r="K126" s="57" t="s">
        <v>3945</v>
      </c>
      <c r="L126" s="55" t="s">
        <v>4768</v>
      </c>
      <c r="M126" s="55" t="s">
        <v>4825</v>
      </c>
      <c r="N126" s="55" t="s">
        <v>2238</v>
      </c>
      <c r="O126" s="55"/>
      <c r="P126" s="259" t="s">
        <v>429</v>
      </c>
      <c r="Q126" s="13"/>
      <c r="R126"/>
      <c r="S126" t="str">
        <f>IF(E126=F126,"","NOT EQUAL")</f>
        <v/>
      </c>
      <c r="T126" s="44" t="str">
        <f>IF(ISNA(VLOOKUP(P126,Sheet1!E:F,2,0)),"--","PRESENT")</f>
        <v>PRESENT</v>
      </c>
      <c r="U126"/>
      <c r="V126">
        <f>IF(AA126&lt;&gt;"",V125+1,V125)</f>
        <v>74</v>
      </c>
      <c r="W126" s="75" t="s">
        <v>2660</v>
      </c>
      <c r="X126" s="57" t="s">
        <v>2238</v>
      </c>
      <c r="Y126" s="57" t="s">
        <v>2238</v>
      </c>
      <c r="Z126" s="25" t="str">
        <f>IF( OR(X126="CNST", I126="CAT_REGS"),IF(E126=CHAR(34)&amp;CHAR(34),F126,E126),
IF(X126="YES",UPPER(IF(E126=CHAR(34)&amp;CHAR(34),F126,E126)),
IF(   AND(X126&lt;&gt;"NO",I126="CAT_FNCT",D126&lt;&gt;"multiply", D126&lt;&gt;"divide"),IF(J126="SLS_ENABLED",   UPPER(IF(E126=CHAR(34)&amp;CHAR(34),F126,E126)),""),"")))</f>
        <v>"-"</v>
      </c>
      <c r="AA126" s="25" t="str">
        <f>IF(LEN(Y126)&gt;0,Y126,SUBSTITUTE(SUBSTITUTE(SUBSTITUTE(SUBSTITUTE(SUBSTITUTE(SUBSTITUTE(SUBSTITUTE(SUBSTITUTE(SUBSTITUTE(SUBSTITUTE(SUBSTITUTE( (SUBSTITUTE( SUBSTITUTE( SUBSTITUTE( SUBSTITUTE(Z126,"STD_SIGMA","SUM"),"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-</v>
      </c>
      <c r="AB126" s="1">
        <f>B126</f>
        <v>121</v>
      </c>
      <c r="AC126" t="str">
        <f>P126</f>
        <v>ITM_SUB</v>
      </c>
      <c r="AD126" s="126" t="str">
        <f>IF(ISNA(VLOOKUP(AA126,'XEQM Shortlist'!J:J,1,0)),"//","")</f>
        <v/>
      </c>
      <c r="AE126"/>
      <c r="AF126" s="88" t="str">
        <f>IF(LEN(AA126)=0,"",SUBSTITUTE(SUBSTITUTE(SUBSTITUTE(SUBSTITUTE(SUBSTITUTE(SUBSTITUTE(SUBSTITUTE(SUBSTITUTE(SUBSTITUTE(SUBSTITUTE(SUBSTITUTE(SUBSTITUTE(SUBSTITUTE(SUBSTITUTE(SUBSTITUTE(SUBSTITUTE(SUBSTITUTE( (SUBSTITUTE( SUBSTITUTE( SUBSTITUTE( SUBSTITUTE(Z126,"STD_SIGMA","SUM"),"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-</v>
      </c>
      <c r="AG126" t="b">
        <f>AA126=AF126</f>
        <v>1</v>
      </c>
    </row>
    <row r="127" spans="1:33" s="101" customFormat="1">
      <c r="A127" s="48">
        <f>IF(B127=INT(B127),ROW(),"")</f>
        <v>127</v>
      </c>
      <c r="B127" s="47">
        <f>IF(AND(MID(C127,2,1)&lt;&gt;"/",MID(C127,1,1)="/"),INT(B126)+1,B126+0.01)</f>
        <v>122</v>
      </c>
      <c r="C127" s="51" t="s">
        <v>3477</v>
      </c>
      <c r="D127" s="59" t="s">
        <v>2793</v>
      </c>
      <c r="E127" s="56" t="s">
        <v>1316</v>
      </c>
      <c r="F127" s="56" t="s">
        <v>1316</v>
      </c>
      <c r="G127" s="61">
        <v>0</v>
      </c>
      <c r="H127" s="61">
        <v>0</v>
      </c>
      <c r="I127" s="135" t="s">
        <v>3</v>
      </c>
      <c r="J127" s="56" t="s">
        <v>1375</v>
      </c>
      <c r="K127" s="57" t="s">
        <v>3945</v>
      </c>
      <c r="L127" s="55" t="s">
        <v>4768</v>
      </c>
      <c r="M127" s="55" t="s">
        <v>4825</v>
      </c>
      <c r="N127" s="55" t="s">
        <v>2238</v>
      </c>
      <c r="O127" s="51" t="s">
        <v>428</v>
      </c>
      <c r="P127" s="259" t="s">
        <v>427</v>
      </c>
      <c r="Q127" s="13"/>
      <c r="R127"/>
      <c r="S127" t="str">
        <f>IF(E127=F127,"","NOT EQUAL")</f>
        <v/>
      </c>
      <c r="T127" s="44" t="str">
        <f>IF(ISNA(VLOOKUP(P127,Sheet1!E:F,2,0)),"--","PRESENT")</f>
        <v>PRESENT</v>
      </c>
      <c r="U127"/>
      <c r="V127">
        <f>IF(AA127&lt;&gt;"",V126+1,V126)</f>
        <v>75</v>
      </c>
      <c r="W127" s="75" t="s">
        <v>2660</v>
      </c>
      <c r="X127" s="57" t="s">
        <v>2238</v>
      </c>
      <c r="Y127" s="57" t="s">
        <v>2238</v>
      </c>
      <c r="Z127" s="25" t="str">
        <f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"CHS"</v>
      </c>
      <c r="AA127" s="25" t="str">
        <f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CHS</v>
      </c>
      <c r="AB127" s="1">
        <f>B127</f>
        <v>122</v>
      </c>
      <c r="AC127" t="str">
        <f>P127</f>
        <v>ITM_CHS</v>
      </c>
      <c r="AD127" s="126" t="str">
        <f>IF(ISNA(VLOOKUP(AA127,'XEQM Shortlist'!J:J,1,0)),"//","")</f>
        <v/>
      </c>
      <c r="AE127"/>
      <c r="AF127" s="88" t="str">
        <f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27" t="b">
        <f>AA127=AF127</f>
        <v>1</v>
      </c>
    </row>
    <row r="128" spans="1:33" s="101" customFormat="1">
      <c r="A128" s="48">
        <f>IF(B128=INT(B128),ROW(),"")</f>
        <v>128</v>
      </c>
      <c r="B128" s="47">
        <f>IF(AND(MID(C128,2,1)&lt;&gt;"/",MID(C128,1,1)="/"),INT(B127)+1,B127+0.01)</f>
        <v>123</v>
      </c>
      <c r="C128" s="51" t="s">
        <v>3478</v>
      </c>
      <c r="D128" s="51" t="s">
        <v>431</v>
      </c>
      <c r="E128" s="56" t="s">
        <v>432</v>
      </c>
      <c r="F128" s="56" t="s">
        <v>432</v>
      </c>
      <c r="G128" s="293">
        <v>0</v>
      </c>
      <c r="H128" s="293">
        <v>0</v>
      </c>
      <c r="I128" s="135" t="s">
        <v>3</v>
      </c>
      <c r="J128" s="56" t="s">
        <v>1375</v>
      </c>
      <c r="K128" s="57" t="s">
        <v>3945</v>
      </c>
      <c r="L128" s="55" t="s">
        <v>4768</v>
      </c>
      <c r="M128" s="55" t="s">
        <v>4825</v>
      </c>
      <c r="N128" s="55" t="s">
        <v>2238</v>
      </c>
      <c r="O128" s="55"/>
      <c r="P128" s="259" t="s">
        <v>431</v>
      </c>
      <c r="Q128" s="13"/>
      <c r="R128"/>
      <c r="S128" t="str">
        <f>IF(E128=F128,"","NOT EQUAL")</f>
        <v/>
      </c>
      <c r="T128" s="44" t="str">
        <f>IF(ISNA(VLOOKUP(P128,Sheet1!E:F,2,0)),"--","PRESENT")</f>
        <v>PRESENT</v>
      </c>
      <c r="U128"/>
      <c r="V128">
        <f>IF(AA128&lt;&gt;"",V127+1,V127)</f>
        <v>76</v>
      </c>
      <c r="W128" s="75" t="s">
        <v>2660</v>
      </c>
      <c r="X128" s="57" t="s">
        <v>2238</v>
      </c>
      <c r="Y128" s="57" t="s">
        <v>2607</v>
      </c>
      <c r="Z128" s="25" t="str">
        <f>IF( OR(X128="CNST", I128="CAT_REGS"),IF(E128=CHAR(34)&amp;CHAR(34),F128,E128),
IF(X128="YES",UPPER(IF(E128=CHAR(34)&amp;CHAR(34),F128,E128)),
IF(   AND(X128&lt;&gt;"NO",I128="CAT_FNCT",D128&lt;&gt;"multiply", D128&lt;&gt;"divide"),IF(J128="SLS_ENABLED",   UPPER(IF(E128=CHAR(34)&amp;CHAR(34),F128,E128)),""),"")))</f>
        <v>STD_CROSS</v>
      </c>
      <c r="AA128" s="25" t="str">
        <f>IF(LEN(Y128)&gt;0,Y128,SUBSTITUTE(SUBSTITUTE(SUBSTITUTE(SUBSTITUTE(SUBSTITUTE(SUBSTITUTE(SUBSTITUTE(SUBSTITUTE(SUBSTITUTE(SUBSTITUTE(SUBSTITUTE( (SUBSTITUTE( SUBSTITUTE( SUBSTITUTE( SUBSTITUTE(Z128,"STD_SIGMA","SUM"),"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*</v>
      </c>
      <c r="AB128" s="1">
        <f>B128</f>
        <v>123</v>
      </c>
      <c r="AC128" t="str">
        <f>P128</f>
        <v>ITM_MULT</v>
      </c>
      <c r="AD128" s="126" t="str">
        <f>IF(ISNA(VLOOKUP(AA128,'XEQM Shortlist'!J:J,1,0)),"//","")</f>
        <v/>
      </c>
      <c r="AE128"/>
      <c r="AF128" s="88" t="str">
        <f>IF(LEN(AA128)=0,"",SUBSTITUTE(SUBSTITUTE(SUBSTITUTE(SUBSTITUTE(SUBSTITUTE(SUBSTITUTE(SUBSTITUTE(SUBSTITUTE(SUBSTITUTE(SUBSTITUTE(SUBSTITUTE(SUBSTITUTE(SUBSTITUTE(SUBSTITUTE(SUBSTITUTE(SUBSTITUTE(SUBSTITUTE( (SUBSTITUTE( SUBSTITUTE( SUBSTITUTE( SUBSTITUTE(Z128,"STD_SIGMA","SUM"),"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G128" t="b">
        <f>AA128=AF128</f>
        <v>1</v>
      </c>
    </row>
    <row r="129" spans="1:33" s="101" customFormat="1">
      <c r="A129" s="48">
        <f>IF(B129=INT(B129),ROW(),"")</f>
        <v>129</v>
      </c>
      <c r="B129" s="47">
        <f>IF(AND(MID(C129,2,1)&lt;&gt;"/",MID(C129,1,1)="/"),INT(B128)+1,B128+0.01)</f>
        <v>124</v>
      </c>
      <c r="C129" s="51" t="s">
        <v>3479</v>
      </c>
      <c r="D129" s="59" t="s">
        <v>2794</v>
      </c>
      <c r="E129" s="56" t="s">
        <v>763</v>
      </c>
      <c r="F129" s="56" t="s">
        <v>763</v>
      </c>
      <c r="G129" s="58">
        <v>0</v>
      </c>
      <c r="H129" s="58">
        <v>0</v>
      </c>
      <c r="I129" s="135" t="s">
        <v>3</v>
      </c>
      <c r="J129" s="56" t="s">
        <v>1375</v>
      </c>
      <c r="K129" s="57" t="s">
        <v>3945</v>
      </c>
      <c r="L129" s="55" t="s">
        <v>4768</v>
      </c>
      <c r="M129" s="55" t="s">
        <v>4825</v>
      </c>
      <c r="N129" s="55" t="s">
        <v>2238</v>
      </c>
      <c r="O129" s="55"/>
      <c r="P129" s="259" t="s">
        <v>433</v>
      </c>
      <c r="Q129" s="13"/>
      <c r="R129"/>
      <c r="S129" t="str">
        <f>IF(E129=F129,"","NOT EQUAL")</f>
        <v/>
      </c>
      <c r="T129" s="44" t="str">
        <f>IF(ISNA(VLOOKUP(P129,Sheet1!E:F,2,0)),"--","PRESENT")</f>
        <v>PRESENT</v>
      </c>
      <c r="U129"/>
      <c r="V129">
        <f>IF(AA129&lt;&gt;"",V128+1,V128)</f>
        <v>77</v>
      </c>
      <c r="W129" s="75" t="s">
        <v>2660</v>
      </c>
      <c r="X129" s="57" t="s">
        <v>2238</v>
      </c>
      <c r="Y129" s="57" t="s">
        <v>2238</v>
      </c>
      <c r="Z129" s="25" t="str">
        <f>IF( OR(X129="CNST", I129="CAT_REGS"),IF(E129=CHAR(34)&amp;CHAR(34),F129,E129),
IF(X129="YES",UPPER(IF(E129=CHAR(34)&amp;CHAR(34),F129,E129)),
IF(   AND(X129&lt;&gt;"NO",I129="CAT_FNCT",D129&lt;&gt;"multiply", D129&lt;&gt;"divide"),IF(J129="SLS_ENABLED",   UPPER(IF(E129=CHAR(34)&amp;CHAR(34),F129,E129)),""),"")))</f>
        <v>STD_DIVIDE</v>
      </c>
      <c r="AA129" s="25" t="str">
        <f>IF(LEN(Y129)&gt;0,Y129,SUBSTITUTE(SUBSTITUTE(SUBSTITUTE(SUBSTITUTE(SUBSTITUTE(SUBSTITUTE(SUBSTITUTE(SUBSTITUTE(SUBSTITUTE(SUBSTITUTE(SUBSTITUTE( (SUBSTITUTE( SUBSTITUTE( SUBSTITUTE( SUBSTITUTE(Z129,"STD_SIGMA","SUM"),"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/</v>
      </c>
      <c r="AB129" s="1">
        <f>B129</f>
        <v>124</v>
      </c>
      <c r="AC129" t="str">
        <f>P129</f>
        <v>ITM_DIV</v>
      </c>
      <c r="AD129" s="126" t="str">
        <f>IF(ISNA(VLOOKUP(AA129,'XEQM Shortlist'!J:J,1,0)),"//","")</f>
        <v/>
      </c>
      <c r="AE129"/>
      <c r="AF129" s="88" t="str">
        <f>IF(LEN(AA129)=0,"",SUBSTITUTE(SUBSTITUTE(SUBSTITUTE(SUBSTITUTE(SUBSTITUTE(SUBSTITUTE(SUBSTITUTE(SUBSTITUTE(SUBSTITUTE(SUBSTITUTE(SUBSTITUTE(SUBSTITUTE(SUBSTITUTE(SUBSTITUTE(SUBSTITUTE(SUBSTITUTE(SUBSTITUTE( (SUBSTITUTE( SUBSTITUTE( SUBSTITUTE( SUBSTITUTE(Z129,"STD_SIGMA","SUM"),"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G129" t="b">
        <f>AA129=AF129</f>
        <v>1</v>
      </c>
    </row>
    <row r="130" spans="1:33" s="101" customFormat="1">
      <c r="A130" s="48">
        <f>IF(B130=INT(B130),ROW(),"")</f>
        <v>130</v>
      </c>
      <c r="B130" s="47">
        <f>IF(AND(MID(C130,2,1)&lt;&gt;"/",MID(C130,1,1)="/"),INT(B129)+1,B129+0.01)</f>
        <v>125</v>
      </c>
      <c r="C130" s="51" t="s">
        <v>3480</v>
      </c>
      <c r="D130" s="51" t="s">
        <v>7</v>
      </c>
      <c r="E130" s="56" t="s">
        <v>139</v>
      </c>
      <c r="F130" s="56" t="s">
        <v>139</v>
      </c>
      <c r="G130" s="75">
        <v>0</v>
      </c>
      <c r="H130" s="75">
        <v>0</v>
      </c>
      <c r="I130" s="135" t="s">
        <v>3</v>
      </c>
      <c r="J130" s="56" t="s">
        <v>1375</v>
      </c>
      <c r="K130" s="57" t="s">
        <v>3945</v>
      </c>
      <c r="L130" s="55" t="s">
        <v>4769</v>
      </c>
      <c r="M130" s="55" t="s">
        <v>4825</v>
      </c>
      <c r="N130" s="55" t="s">
        <v>2238</v>
      </c>
      <c r="O130" s="55"/>
      <c r="P130" s="259" t="s">
        <v>1605</v>
      </c>
      <c r="Q130" s="13"/>
      <c r="R130"/>
      <c r="S130" t="str">
        <f>IF(E130=F130,"","NOT EQUAL")</f>
        <v/>
      </c>
      <c r="T130" s="44" t="str">
        <f>IF(ISNA(VLOOKUP(P130,Sheet1!E:F,2,0)),"--","PRESENT")</f>
        <v>PRESENT</v>
      </c>
      <c r="U130"/>
      <c r="V130">
        <f>IF(AA130&lt;&gt;"",V129+1,V129)</f>
        <v>78</v>
      </c>
      <c r="W130" s="75" t="s">
        <v>2660</v>
      </c>
      <c r="X130" s="57" t="s">
        <v>2238</v>
      </c>
      <c r="Y130" s="57" t="s">
        <v>2238</v>
      </c>
      <c r="Z130" s="25" t="str">
        <f>IF( OR(X130="CNST", I130="CAT_REGS"),IF(E130=CHAR(34)&amp;CHAR(34),F130,E130),
IF(X130="YES",UPPER(IF(E130=CHAR(34)&amp;CHAR(34),F130,E130)),
IF(   AND(X130&lt;&gt;"NO",I130="CAT_FNCT",D130&lt;&gt;"multiply", D130&lt;&gt;"divide"),IF(J130="SLS_ENABLED",   UPPER(IF(E130=CHAR(34)&amp;CHAR(34),F130,E130)),""),"")))</f>
        <v>"IDIV"</v>
      </c>
      <c r="AA130" s="25" t="str">
        <f>IF(LEN(Y130)&gt;0,Y130,SUBSTITUTE(SUBSTITUTE(SUBSTITUTE(SUBSTITUTE(SUBSTITUTE(SUBSTITUTE(SUBSTITUTE(SUBSTITUTE(SUBSTITUTE(SUBSTITUTE(SUBSTITUTE( (SUBSTITUTE( SUBSTITUTE( SUBSTITUTE( SUBSTITUTE(Z130,"STD_SIGMA","SUM"),"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IDIV</v>
      </c>
      <c r="AB130" s="1">
        <f>B130</f>
        <v>125</v>
      </c>
      <c r="AC130" t="str">
        <f>P130</f>
        <v>ITM_IDIV</v>
      </c>
      <c r="AD130" s="126" t="str">
        <f>IF(ISNA(VLOOKUP(AA130,'XEQM Shortlist'!J:J,1,0)),"//","")</f>
        <v/>
      </c>
      <c r="AE130"/>
      <c r="AF130" s="88" t="str">
        <f>IF(LEN(AA130)=0,"",SUBSTITUTE(SUBSTITUTE(SUBSTITUTE(SUBSTITUTE(SUBSTITUTE(SUBSTITUTE(SUBSTITUTE(SUBSTITUTE(SUBSTITUTE(SUBSTITUTE(SUBSTITUTE(SUBSTITUTE(SUBSTITUTE(SUBSTITUTE(SUBSTITUTE(SUBSTITUTE(SUBSTITUTE( (SUBSTITUTE( SUBSTITUTE( SUBSTITUTE( SUBSTITUTE(Z130,"STD_SIGMA","SUM"),"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IDIV</v>
      </c>
      <c r="AG130" t="b">
        <f>AA130=AF130</f>
        <v>1</v>
      </c>
    </row>
    <row r="131" spans="1:33" s="101" customFormat="1">
      <c r="A131" s="48">
        <f>IF(B131=INT(B131),ROW(),"")</f>
        <v>131</v>
      </c>
      <c r="B131" s="47">
        <f>IF(AND(MID(C131,2,1)&lt;&gt;"/",MID(C131,1,1)="/"),INT(B130)+1,B130+0.01)</f>
        <v>126</v>
      </c>
      <c r="C131" s="51" t="s">
        <v>4641</v>
      </c>
      <c r="D131" s="51" t="s">
        <v>4519</v>
      </c>
      <c r="E131" s="56" t="s">
        <v>364</v>
      </c>
      <c r="F131" s="56" t="s">
        <v>364</v>
      </c>
      <c r="G131" s="295">
        <v>0</v>
      </c>
      <c r="H131" s="295">
        <v>99</v>
      </c>
      <c r="I131" s="135" t="s">
        <v>3</v>
      </c>
      <c r="J131" s="56" t="s">
        <v>1376</v>
      </c>
      <c r="K131" s="57" t="s">
        <v>3783</v>
      </c>
      <c r="L131" s="55" t="s">
        <v>4768</v>
      </c>
      <c r="M131" s="55" t="s">
        <v>4830</v>
      </c>
      <c r="N131" s="55" t="s">
        <v>2238</v>
      </c>
      <c r="O131" s="55"/>
      <c r="P131" s="259" t="s">
        <v>1933</v>
      </c>
      <c r="Q131" s="13"/>
      <c r="R131"/>
      <c r="S131" t="str">
        <f>IF(E131=F131,"","NOT EQUAL")</f>
        <v/>
      </c>
      <c r="T131" s="44" t="str">
        <f>IF(ISNA(VLOOKUP(P131,Sheet1!E:F,2,0)),"--","PRESENT")</f>
        <v>PRESENT</v>
      </c>
      <c r="U131"/>
      <c r="V131">
        <f>IF(AA131&lt;&gt;"",V130+1,V130)</f>
        <v>79</v>
      </c>
      <c r="W131" s="75" t="s">
        <v>2238</v>
      </c>
      <c r="X131" s="57" t="s">
        <v>2598</v>
      </c>
      <c r="Y131" s="57" t="s">
        <v>2238</v>
      </c>
      <c r="Z131" s="25" t="str">
        <f>IF( OR(X131="CNST", I131="CAT_REGS"),IF(E131=CHAR(34)&amp;CHAR(34),F131,E131),
IF(X131="YES",UPPER(IF(E131=CHAR(34)&amp;CHAR(34),F131,E131)),
IF(   AND(X131&lt;&gt;"NO",I131="CAT_FNCT",D131&lt;&gt;"multiply", D131&lt;&gt;"divide"),IF(J131="SLS_ENABLED",   UPPER(IF(E131=CHAR(34)&amp;CHAR(34),F131,E131)),""),"")))</f>
        <v>"VIEW"</v>
      </c>
      <c r="AA131" s="25" t="str">
        <f>IF(LEN(Y131)&gt;0,Y131,SUBSTITUTE(SUBSTITUTE(SUBSTITUTE(SUBSTITUTE(SUBSTITUTE(SUBSTITUTE(SUBSTITUTE(SUBSTITUTE(SUBSTITUTE(SUBSTITUTE(SUBSTITUTE( (SUBSTITUTE( SUBSTITUTE( SUBSTITUTE( SUBSTITUTE(Z131,"STD_SIGMA","SUM"),"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VIEW</v>
      </c>
      <c r="AB131" s="1">
        <f>B131</f>
        <v>126</v>
      </c>
      <c r="AC131" t="str">
        <f>P131</f>
        <v>ITM_VIEW</v>
      </c>
      <c r="AD131" s="126"/>
      <c r="AE131"/>
      <c r="AF131" s="88" t="str">
        <f>IF(LEN(AA131)=0,"",SUBSTITUTE(SUBSTITUTE(SUBSTITUTE(SUBSTITUTE(SUBSTITUTE(SUBSTITUTE(SUBSTITUTE(SUBSTITUTE(SUBSTITUTE(SUBSTITUTE(SUBSTITUTE(SUBSTITUTE(SUBSTITUTE(SUBSTITUTE(SUBSTITUTE(SUBSTITUTE(SUBSTITUTE( (SUBSTITUTE( SUBSTITUTE( SUBSTITUTE( SUBSTITUTE(Z131,"STD_SIGMA","SUM"),"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VIEW</v>
      </c>
      <c r="AG131" t="b">
        <f>AA131=AF131</f>
        <v>1</v>
      </c>
    </row>
    <row r="132" spans="1:33" s="101" customFormat="1">
      <c r="A132" s="48">
        <f>IF(B132=INT(B132),ROW(),"")</f>
        <v>132</v>
      </c>
      <c r="B132" s="47">
        <f>IF(AND(MID(C132,2,1)&lt;&gt;"/",MID(C132,1,1)="/"),INT(B131)+1,B131+0.01)</f>
        <v>127</v>
      </c>
      <c r="C132" s="51" t="s">
        <v>3482</v>
      </c>
      <c r="D132" s="51" t="s">
        <v>7</v>
      </c>
      <c r="E132" s="56" t="s">
        <v>1157</v>
      </c>
      <c r="F132" s="56" t="s">
        <v>1157</v>
      </c>
      <c r="G132" s="144">
        <v>0</v>
      </c>
      <c r="H132" s="144">
        <v>0</v>
      </c>
      <c r="I132" s="135" t="s">
        <v>3</v>
      </c>
      <c r="J132" s="56" t="s">
        <v>1375</v>
      </c>
      <c r="K132" s="57" t="s">
        <v>3945</v>
      </c>
      <c r="L132" s="55" t="s">
        <v>4769</v>
      </c>
      <c r="M132" s="55" t="s">
        <v>4825</v>
      </c>
      <c r="N132" s="55" t="s">
        <v>2238</v>
      </c>
      <c r="O132" s="55"/>
      <c r="P132" s="259" t="s">
        <v>1695</v>
      </c>
      <c r="Q132" s="13"/>
      <c r="R132"/>
      <c r="S132" t="str">
        <f>IF(E132=F132,"","NOT EQUAL")</f>
        <v/>
      </c>
      <c r="T132" s="44" t="str">
        <f>IF(ISNA(VLOOKUP(P132,Sheet1!E:F,2,0)),"--","PRESENT")</f>
        <v>PRESENT</v>
      </c>
      <c r="U132"/>
      <c r="V132">
        <f>IF(AA132&lt;&gt;"",V131+1,V131)</f>
        <v>80</v>
      </c>
      <c r="W132" s="75" t="s">
        <v>2660</v>
      </c>
      <c r="X132" s="57" t="s">
        <v>2238</v>
      </c>
      <c r="Y132" s="57" t="s">
        <v>2238</v>
      </c>
      <c r="Z132" s="25" t="str">
        <f>IF( OR(X132="CNST", I132="CAT_REGS"),IF(E132=CHAR(34)&amp;CHAR(34),F132,E132),
IF(X132="YES",UPPER(IF(E132=CHAR(34)&amp;CHAR(34),F132,E132)),
IF(   AND(X132&lt;&gt;"NO",I132="CAT_FNCT",D132&lt;&gt;"multiply", D132&lt;&gt;"divide"),IF(J132="SLS_ENABLED",   UPPER(IF(E132=CHAR(34)&amp;CHAR(34),F132,E132)),""),"")))</f>
        <v>"MOD"</v>
      </c>
      <c r="AA132" s="25" t="str">
        <f>IF(LEN(Y132)&gt;0,Y132,SUBSTITUTE(SUBSTITUTE(SUBSTITUTE(SUBSTITUTE(SUBSTITUTE(SUBSTITUTE(SUBSTITUTE(SUBSTITUTE(SUBSTITUTE(SUBSTITUTE(SUBSTITUTE( (SUBSTITUTE( SUBSTITUTE( SUBSTITUTE( SUBSTITUTE(Z132,"STD_SIGMA","SUM"),"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MOD</v>
      </c>
      <c r="AB132" s="1">
        <f>B132</f>
        <v>127</v>
      </c>
      <c r="AC132" t="str">
        <f>P132</f>
        <v>ITM_MOD</v>
      </c>
      <c r="AD132" s="126" t="str">
        <f>IF(ISNA(VLOOKUP(AA132,'XEQM Shortlist'!J:J,1,0)),"//","")</f>
        <v/>
      </c>
      <c r="AE132"/>
      <c r="AF132" s="88" t="str">
        <f>IF(LEN(AA132)=0,"",SUBSTITUTE(SUBSTITUTE(SUBSTITUTE(SUBSTITUTE(SUBSTITUTE(SUBSTITUTE(SUBSTITUTE(SUBSTITUTE(SUBSTITUTE(SUBSTITUTE(SUBSTITUTE(SUBSTITUTE(SUBSTITUTE(SUBSTITUTE(SUBSTITUTE(SUBSTITUTE(SUBSTITUTE( (SUBSTITUTE( SUBSTITUTE( SUBSTITUTE( SUBSTITUTE(Z132,"STD_SIGMA","SUM"),"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MOD</v>
      </c>
      <c r="AG132" t="b">
        <f>AA132=AF132</f>
        <v>1</v>
      </c>
    </row>
    <row r="133" spans="1:33" s="42" customFormat="1">
      <c r="A133" s="48">
        <f>IF(B133=INT(B133),ROW(),"")</f>
        <v>133</v>
      </c>
      <c r="B133" s="47">
        <f>IF(AND(MID(C133,2,1)&lt;&gt;"/",MID(C133,1,1)="/"),INT(B132)+1,B132+0.01)</f>
        <v>128</v>
      </c>
      <c r="C133" s="51" t="s">
        <v>3483</v>
      </c>
      <c r="D133" s="51" t="s">
        <v>7</v>
      </c>
      <c r="E133" s="56" t="s">
        <v>1154</v>
      </c>
      <c r="F133" s="56" t="s">
        <v>1154</v>
      </c>
      <c r="G133" s="75">
        <v>0</v>
      </c>
      <c r="H133" s="75">
        <v>0</v>
      </c>
      <c r="I133" s="135" t="s">
        <v>3</v>
      </c>
      <c r="J133" s="56" t="s">
        <v>1375</v>
      </c>
      <c r="K133" s="57" t="s">
        <v>3945</v>
      </c>
      <c r="L133" s="55" t="s">
        <v>4769</v>
      </c>
      <c r="M133" s="55" t="s">
        <v>4825</v>
      </c>
      <c r="N133" s="55" t="s">
        <v>2238</v>
      </c>
      <c r="O133" s="55"/>
      <c r="P133" s="259" t="s">
        <v>1685</v>
      </c>
      <c r="Q133" s="13"/>
      <c r="R133"/>
      <c r="S133" t="str">
        <f>IF(E133=F133,"","NOT EQUAL")</f>
        <v/>
      </c>
      <c r="T133" s="44" t="str">
        <f>IF(ISNA(VLOOKUP(P133,Sheet1!E:F,2,0)),"--","PRESENT")</f>
        <v>PRESENT</v>
      </c>
      <c r="U133"/>
      <c r="V133">
        <f>IF(AA133&lt;&gt;"",V132+1,V132)</f>
        <v>81</v>
      </c>
      <c r="W133" s="75" t="s">
        <v>2660</v>
      </c>
      <c r="X133" s="57" t="s">
        <v>2238</v>
      </c>
      <c r="Y133" s="57" t="s">
        <v>2238</v>
      </c>
      <c r="Z133" s="25" t="str">
        <f>IF( OR(X133="CNST", I133="CAT_REGS"),IF(E133=CHAR(34)&amp;CHAR(34),F133,E133),
IF(X133="YES",UPPER(IF(E133=CHAR(34)&amp;CHAR(34),F133,E133)),
IF(   AND(X133&lt;&gt;"NO",I133="CAT_FNCT",D133&lt;&gt;"multiply", D133&lt;&gt;"divide"),IF(J133="SLS_ENABLED",   UPPER(IF(E133=CHAR(34)&amp;CHAR(34),F133,E133)),""),"")))</f>
        <v>"MAX"</v>
      </c>
      <c r="AA133" s="25" t="str">
        <f>IF(LEN(Y133)&gt;0,Y133,SUBSTITUTE(SUBSTITUTE(SUBSTITUTE(SUBSTITUTE(SUBSTITUTE(SUBSTITUTE(SUBSTITUTE(SUBSTITUTE(SUBSTITUTE(SUBSTITUTE(SUBSTITUTE( (SUBSTITUTE( SUBSTITUTE( SUBSTITUTE( SUBSTITUTE(Z133,"STD_SIGMA","SUM"),"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MAX</v>
      </c>
      <c r="AB133" s="1">
        <f>B133</f>
        <v>128</v>
      </c>
      <c r="AC133" t="str">
        <f>P133</f>
        <v>ITM_MAX</v>
      </c>
      <c r="AD133" s="126" t="str">
        <f>IF(ISNA(VLOOKUP(AA133,'XEQM Shortlist'!J:J,1,0)),"//","")</f>
        <v/>
      </c>
      <c r="AE133"/>
      <c r="AF133" s="88" t="str">
        <f>IF(LEN(AA133)=0,"",SUBSTITUTE(SUBSTITUTE(SUBSTITUTE(SUBSTITUTE(SUBSTITUTE(SUBSTITUTE(SUBSTITUTE(SUBSTITUTE(SUBSTITUTE(SUBSTITUTE(SUBSTITUTE(SUBSTITUTE(SUBSTITUTE(SUBSTITUTE(SUBSTITUTE(SUBSTITUTE(SUBSTITUTE( (SUBSTITUTE( SUBSTITUTE( SUBSTITUTE( SUBSTITUTE(Z133,"STD_SIGMA","SUM"),"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MAX</v>
      </c>
      <c r="AG133" t="b">
        <f>AA133=AF133</f>
        <v>1</v>
      </c>
    </row>
    <row r="134" spans="1:33" s="42" customFormat="1">
      <c r="A134" s="48">
        <f>IF(B134=INT(B134),ROW(),"")</f>
        <v>134</v>
      </c>
      <c r="B134" s="47">
        <f>IF(AND(MID(C134,2,1)&lt;&gt;"/",MID(C134,1,1)="/"),INT(B133)+1,B133+0.01)</f>
        <v>129</v>
      </c>
      <c r="C134" s="51" t="s">
        <v>3484</v>
      </c>
      <c r="D134" s="51" t="s">
        <v>7</v>
      </c>
      <c r="E134" s="56" t="s">
        <v>1156</v>
      </c>
      <c r="F134" s="56" t="s">
        <v>1156</v>
      </c>
      <c r="G134" s="75">
        <v>0</v>
      </c>
      <c r="H134" s="75">
        <v>0</v>
      </c>
      <c r="I134" s="135" t="s">
        <v>3</v>
      </c>
      <c r="J134" s="56" t="s">
        <v>1375</v>
      </c>
      <c r="K134" s="57" t="s">
        <v>3945</v>
      </c>
      <c r="L134" s="55" t="s">
        <v>4769</v>
      </c>
      <c r="M134" s="55" t="s">
        <v>4825</v>
      </c>
      <c r="N134" s="55" t="s">
        <v>2238</v>
      </c>
      <c r="O134" s="55"/>
      <c r="P134" s="259" t="s">
        <v>1690</v>
      </c>
      <c r="Q134" s="13"/>
      <c r="R134"/>
      <c r="S134" t="str">
        <f>IF(E134=F134,"","NOT EQUAL")</f>
        <v/>
      </c>
      <c r="T134" s="44" t="str">
        <f>IF(ISNA(VLOOKUP(P134,Sheet1!E:F,2,0)),"--","PRESENT")</f>
        <v>PRESENT</v>
      </c>
      <c r="U134"/>
      <c r="V134">
        <f>IF(AA134&lt;&gt;"",V133+1,V133)</f>
        <v>82</v>
      </c>
      <c r="W134" s="75" t="s">
        <v>2660</v>
      </c>
      <c r="X134" s="57" t="s">
        <v>2238</v>
      </c>
      <c r="Y134" s="57" t="s">
        <v>2238</v>
      </c>
      <c r="Z134" s="25" t="str">
        <f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>"MIN"</v>
      </c>
      <c r="AA134" s="25" t="str">
        <f>IF(LEN(Y134)&gt;0,Y134,SUBSTITUTE(SUBSTITUTE(SUBSTITUTE(SUBSTITUTE(SUBSTITUTE(SUBSTITUTE(SUBSTITUTE(SUBSTITUTE(SUBSTITUTE(SUBSTITUTE(SUBSTITUTE( (SUBSTITUTE( SUBSTITUTE( SUBSTITUTE( SUBSTITUTE(Z134,"STD_SIGMA","SUM"),"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34" s="1">
        <f>B134</f>
        <v>129</v>
      </c>
      <c r="AC134" t="str">
        <f>P134</f>
        <v>ITM_MIN</v>
      </c>
      <c r="AD134" s="126" t="str">
        <f>IF(ISNA(VLOOKUP(AA134,'XEQM Shortlist'!J:J,1,0)),"//","")</f>
        <v/>
      </c>
      <c r="AE134"/>
      <c r="AF134" s="88" t="str">
        <f>IF(LEN(AA134)=0,"",SUBSTITUTE(SUBSTITUTE(SUBSTITUTE(SUBSTITUTE(SUBSTITUTE(SUBSTITUTE(SUBSTITUTE(SUBSTITUTE(SUBSTITUTE(SUBSTITUTE(SUBSTITUTE(SUBSTITUTE(SUBSTITUTE(SUBSTITUTE(SUBSTITUTE(SUBSTITUTE(SUBSTITUTE( (SUBSTITUTE( SUBSTITUTE( SUBSTITUTE( SUBSTITUTE(Z134,"STD_SIGMA","SUM"),"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34" t="b">
        <f>AA134=AF134</f>
        <v>1</v>
      </c>
    </row>
    <row r="135" spans="1:33" s="42" customFormat="1">
      <c r="A135" s="48">
        <f>IF(B135=INT(B135),ROW(),"")</f>
        <v>135</v>
      </c>
      <c r="B135" s="47">
        <f>IF(AND(MID(C135,2,1)&lt;&gt;"/",MID(C135,1,1)="/"),INT(B134)+1,B134+0.01)</f>
        <v>130</v>
      </c>
      <c r="C135" s="51" t="s">
        <v>3485</v>
      </c>
      <c r="D135" s="51" t="s">
        <v>7</v>
      </c>
      <c r="E135" s="56" t="s">
        <v>1331</v>
      </c>
      <c r="F135" s="56" t="s">
        <v>1331</v>
      </c>
      <c r="G135" s="75">
        <v>0</v>
      </c>
      <c r="H135" s="75">
        <v>0</v>
      </c>
      <c r="I135" s="135" t="s">
        <v>3</v>
      </c>
      <c r="J135" s="56" t="s">
        <v>1375</v>
      </c>
      <c r="K135" s="57" t="s">
        <v>3945</v>
      </c>
      <c r="L135" s="55" t="s">
        <v>4769</v>
      </c>
      <c r="M135" s="55" t="s">
        <v>4825</v>
      </c>
      <c r="N135" s="55" t="s">
        <v>5452</v>
      </c>
      <c r="O135" s="55"/>
      <c r="P135" s="272" t="s">
        <v>2078</v>
      </c>
      <c r="Q135" s="13"/>
      <c r="R135"/>
      <c r="S135" t="str">
        <f>IF(E135=F135,"","NOT EQUAL")</f>
        <v/>
      </c>
      <c r="T135" s="44" t="str">
        <f>IF(ISNA(VLOOKUP(P135,Sheet1!E:F,2,0)),"--","PRESENT")</f>
        <v>PRESENT</v>
      </c>
      <c r="U135"/>
      <c r="V135">
        <f>IF(AA135&lt;&gt;"",V134+1,V134)</f>
        <v>83</v>
      </c>
      <c r="W135" s="75" t="s">
        <v>2660</v>
      </c>
      <c r="X135" s="57" t="s">
        <v>2238</v>
      </c>
      <c r="Y135" s="57" t="s">
        <v>2595</v>
      </c>
      <c r="Z135" s="25" t="str">
        <f>IF( OR(X135="CNST", I135="CAT_REGS"),IF(E135=CHAR(34)&amp;CHAR(34),F135,E135),
IF(X135="YES",UPPER(IF(E135=CHAR(34)&amp;CHAR(34),F135,E135)),
IF(   AND(X135&lt;&gt;"NO",I135="CAT_FNCT",D135&lt;&gt;"multiply", D135&lt;&gt;"divide"),IF(J135="SLS_ENABLED",   UPPER(IF(E135=CHAR(34)&amp;CHAR(34),F135,E135)),""),"")))</f>
        <v>"|X|"</v>
      </c>
      <c r="AA135" s="25" t="str">
        <f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ABS</v>
      </c>
      <c r="AB135" s="1">
        <f>B135</f>
        <v>130</v>
      </c>
      <c r="AC135" t="str">
        <f>P135</f>
        <v>ITM_MAGNITUDE</v>
      </c>
      <c r="AD135" s="126" t="str">
        <f>IF(ISNA(VLOOKUP(AA135,'XEQM Shortlist'!J:J,1,0)),"//","")</f>
        <v/>
      </c>
      <c r="AE135"/>
      <c r="AF135" s="88" t="str">
        <f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|X|</v>
      </c>
      <c r="AG135" t="b">
        <f>AA135=AF135</f>
        <v>0</v>
      </c>
    </row>
    <row r="136" spans="1:33" s="42" customFormat="1">
      <c r="A136" s="48">
        <f>IF(B136=INT(B136),ROW(),"")</f>
        <v>136</v>
      </c>
      <c r="B136" s="47">
        <f>IF(AND(MID(C136,2,1)&lt;&gt;"/",MID(C136,1,1)="/"),INT(B135)+1,B135+0.01)</f>
        <v>131</v>
      </c>
      <c r="C136" s="51" t="s">
        <v>3486</v>
      </c>
      <c r="D136" s="51" t="s">
        <v>7</v>
      </c>
      <c r="E136" s="56" t="s">
        <v>234</v>
      </c>
      <c r="F136" s="56" t="s">
        <v>234</v>
      </c>
      <c r="G136" s="75">
        <v>0</v>
      </c>
      <c r="H136" s="75">
        <v>0</v>
      </c>
      <c r="I136" s="135" t="s">
        <v>3</v>
      </c>
      <c r="J136" s="56" t="s">
        <v>1375</v>
      </c>
      <c r="K136" s="57" t="s">
        <v>3945</v>
      </c>
      <c r="L136" s="55" t="s">
        <v>4768</v>
      </c>
      <c r="M136" s="55" t="s">
        <v>4825</v>
      </c>
      <c r="N136" s="55" t="s">
        <v>2238</v>
      </c>
      <c r="O136" s="55"/>
      <c r="P136" s="259" t="s">
        <v>1742</v>
      </c>
      <c r="Q136" s="13"/>
      <c r="R136"/>
      <c r="S136" t="str">
        <f>IF(E136=F136,"","NOT EQUAL")</f>
        <v/>
      </c>
      <c r="T136" s="44" t="str">
        <f>IF(ISNA(VLOOKUP(P136,Sheet1!E:F,2,0)),"--","PRESENT")</f>
        <v>--</v>
      </c>
      <c r="U136"/>
      <c r="V136">
        <f>IF(AA136&lt;&gt;"",V135+1,V135)</f>
        <v>84</v>
      </c>
      <c r="W136" s="75" t="s">
        <v>2680</v>
      </c>
      <c r="X136" s="57" t="s">
        <v>2238</v>
      </c>
      <c r="Y136" s="57" t="s">
        <v>2238</v>
      </c>
      <c r="Z136" s="25" t="str">
        <f>IF( OR(X136="CNST", I136="CAT_REGS"),IF(E136=CHAR(34)&amp;CHAR(34),F136,E136),
IF(X136="YES",UPPER(IF(E136=CHAR(34)&amp;CHAR(34),F136,E136)),
IF(   AND(X136&lt;&gt;"NO",I136="CAT_FNCT",D136&lt;&gt;"multiply", D136&lt;&gt;"divide"),IF(J136="SLS_ENABLED",   UPPER(IF(E136=CHAR(34)&amp;CHAR(34),F136,E136)),""),"")))</f>
        <v>"NEIGHB"</v>
      </c>
      <c r="AA136" s="25" t="str">
        <f>IF(LEN(Y136)&gt;0,Y136,SUBSTITUTE(SUBSTITUTE(SUBSTITUTE(SUBSTITUTE(SUBSTITUTE(SUBSTITUTE(SUBSTITUTE(SUBSTITUTE(SUBSTITUTE(SUBSTITUTE(SUBSTITUTE( (SUBSTITUTE( SUBSTITUTE( SUBSTITUTE( SUBSTITUTE(Z136,"STD_SIGMA","SUM"),"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NEIGHB</v>
      </c>
      <c r="AB136" s="1">
        <f>B136</f>
        <v>131</v>
      </c>
      <c r="AC136" t="str">
        <f>P136</f>
        <v>ITM_NEIGHB</v>
      </c>
      <c r="AD136" s="126" t="str">
        <f>IF(ISNA(VLOOKUP(AA136,'XEQM Shortlist'!J:J,1,0)),"//","")</f>
        <v>//</v>
      </c>
      <c r="AE136"/>
      <c r="AF136" s="88" t="str">
        <f>IF(LEN(AA136)=0,"",SUBSTITUTE(SUBSTITUTE(SUBSTITUTE(SUBSTITUTE(SUBSTITUTE(SUBSTITUTE(SUBSTITUTE(SUBSTITUTE(SUBSTITUTE(SUBSTITUTE(SUBSTITUTE(SUBSTITUTE(SUBSTITUTE(SUBSTITUTE(SUBSTITUTE(SUBSTITUTE(SUBSTITUTE( (SUBSTITUTE( SUBSTITUTE( SUBSTITUTE( SUBSTITUTE(Z136,"STD_SIGMA","SUM"),"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NEIGHB</v>
      </c>
      <c r="AG136" t="b">
        <f>AA136=AF136</f>
        <v>1</v>
      </c>
    </row>
    <row r="137" spans="1:33">
      <c r="A137" s="48">
        <f>IF(B137=INT(B137),ROW(),"")</f>
        <v>137</v>
      </c>
      <c r="B137" s="47">
        <f>IF(AND(MID(C137,2,1)&lt;&gt;"/",MID(C137,1,1)="/"),INT(B136)+1,B136+0.01)</f>
        <v>132</v>
      </c>
      <c r="C137" s="51" t="s">
        <v>3487</v>
      </c>
      <c r="D137" s="51" t="s">
        <v>7</v>
      </c>
      <c r="E137" s="56" t="s">
        <v>1182</v>
      </c>
      <c r="F137" s="56" t="s">
        <v>1182</v>
      </c>
      <c r="G137" s="75">
        <v>0</v>
      </c>
      <c r="H137" s="75">
        <v>0</v>
      </c>
      <c r="I137" s="135" t="s">
        <v>3</v>
      </c>
      <c r="J137" s="56" t="s">
        <v>1375</v>
      </c>
      <c r="K137" s="57" t="s">
        <v>3945</v>
      </c>
      <c r="L137" s="55" t="s">
        <v>4768</v>
      </c>
      <c r="M137" s="55" t="s">
        <v>4825</v>
      </c>
      <c r="N137" s="55" t="s">
        <v>2238</v>
      </c>
      <c r="O137" s="55"/>
      <c r="P137" s="259" t="s">
        <v>1743</v>
      </c>
      <c r="Q137" s="13"/>
      <c r="R137"/>
      <c r="S137" t="str">
        <f>IF(E137=F137,"","NOT EQUAL")</f>
        <v/>
      </c>
      <c r="T137" s="44" t="str">
        <f>IF(ISNA(VLOOKUP(P137,Sheet1!E:F,2,0)),"--","PRESENT")</f>
        <v>PRESENT</v>
      </c>
      <c r="U137"/>
      <c r="V137">
        <f>IF(AA137&lt;&gt;"",V136+1,V136)</f>
        <v>85</v>
      </c>
      <c r="W137" s="75" t="s">
        <v>2660</v>
      </c>
      <c r="X137" s="57" t="s">
        <v>2238</v>
      </c>
      <c r="Y137" s="57" t="s">
        <v>2238</v>
      </c>
      <c r="Z137" s="25" t="str">
        <f>IF( OR(X137="CNST", I137="CAT_REGS"),IF(E137=CHAR(34)&amp;CHAR(34),F137,E137),
IF(X137="YES",UPPER(IF(E137=CHAR(34)&amp;CHAR(34),F137,E137)),
IF(   AND(X137&lt;&gt;"NO",I137="CAT_FNCT",D137&lt;&gt;"multiply", D137&lt;&gt;"divide"),IF(J137="SLS_ENABLED",   UPPER(IF(E137=CHAR(34)&amp;CHAR(34),F137,E137)),""),"")))</f>
        <v>"NEXTP"</v>
      </c>
      <c r="AA137" s="25" t="str">
        <f>IF(LEN(Y137)&gt;0,Y137,SUBSTITUTE(SUBSTITUTE(SUBSTITUTE(SUBSTITUTE(SUBSTITUTE(SUBSTITUTE(SUBSTITUTE(SUBSTITUTE(SUBSTITUTE(SUBSTITUTE(SUBSTITUTE( (SUBSTITUTE( SUBSTITUTE( SUBSTITUTE( SUBSTITUTE(Z137,"STD_SIGMA","SUM"),"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NEXTP</v>
      </c>
      <c r="AB137" s="1">
        <f>B137</f>
        <v>132</v>
      </c>
      <c r="AC137" t="str">
        <f>P137</f>
        <v>ITM_NEXTP</v>
      </c>
      <c r="AD137" s="126" t="str">
        <f>IF(ISNA(VLOOKUP(AA137,'XEQM Shortlist'!J:J,1,0)),"//","")</f>
        <v/>
      </c>
      <c r="AF137" s="88" t="str">
        <f>IF(LEN(AA137)=0,"",SUBSTITUTE(SUBSTITUTE(SUBSTITUTE(SUBSTITUTE(SUBSTITUTE(SUBSTITUTE(SUBSTITUTE(SUBSTITUTE(SUBSTITUTE(SUBSTITUTE(SUBSTITUTE(SUBSTITUTE(SUBSTITUTE(SUBSTITUTE(SUBSTITUTE(SUBSTITUTE(SUBSTITUTE( (SUBSTITUTE( SUBSTITUTE( SUBSTITUTE( SUBSTITUTE(Z137,"STD_SIGMA","SUM"),"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NEXTP</v>
      </c>
      <c r="AG137" t="b">
        <f>AA137=AF137</f>
        <v>1</v>
      </c>
    </row>
    <row r="138" spans="1:33">
      <c r="A138" s="48">
        <f>IF(B138=INT(B138),ROW(),"")</f>
        <v>138</v>
      </c>
      <c r="B138" s="47">
        <f>IF(AND(MID(C138,2,1)&lt;&gt;"/",MID(C138,1,1)="/"),INT(B137)+1,B137+0.01)</f>
        <v>133</v>
      </c>
      <c r="C138" s="51" t="s">
        <v>3488</v>
      </c>
      <c r="D138" s="51" t="s">
        <v>7</v>
      </c>
      <c r="E138" s="56" t="s">
        <v>378</v>
      </c>
      <c r="F138" s="56" t="s">
        <v>378</v>
      </c>
      <c r="G138" s="75">
        <v>0</v>
      </c>
      <c r="H138" s="75">
        <v>0</v>
      </c>
      <c r="I138" s="135" t="s">
        <v>3</v>
      </c>
      <c r="J138" s="56" t="s">
        <v>1375</v>
      </c>
      <c r="K138" s="57" t="s">
        <v>3945</v>
      </c>
      <c r="L138" s="55" t="s">
        <v>4769</v>
      </c>
      <c r="M138" s="55" t="s">
        <v>4825</v>
      </c>
      <c r="N138" s="55" t="s">
        <v>2238</v>
      </c>
      <c r="O138" s="55"/>
      <c r="P138" s="259" t="s">
        <v>1961</v>
      </c>
      <c r="Q138" s="13"/>
      <c r="R138"/>
      <c r="S138" t="str">
        <f>IF(E138=F138,"","NOT EQUAL")</f>
        <v/>
      </c>
      <c r="T138" s="44" t="str">
        <f>IF(ISNA(VLOOKUP(P138,Sheet1!E:F,2,0)),"--","PRESENT")</f>
        <v>PRESENT</v>
      </c>
      <c r="U138"/>
      <c r="V138">
        <f>IF(AA138&lt;&gt;"",V137+1,V137)</f>
        <v>86</v>
      </c>
      <c r="W138" s="75" t="s">
        <v>2660</v>
      </c>
      <c r="X138" s="57" t="s">
        <v>2238</v>
      </c>
      <c r="Y138" s="57" t="s">
        <v>2238</v>
      </c>
      <c r="Z138" s="25" t="str">
        <f>IF( OR(X138="CNST", I138="CAT_REGS"),IF(E138=CHAR(34)&amp;CHAR(34),F138,E138),
IF(X138="YES",UPPER(IF(E138=CHAR(34)&amp;CHAR(34),F138,E138)),
IF(   AND(X138&lt;&gt;"NO",I138="CAT_FNCT",D138&lt;&gt;"multiply", D138&lt;&gt;"divide"),IF(J138="SLS_ENABLED",   UPPER(IF(E138=CHAR(34)&amp;CHAR(34),F138,E138)),""),"")))</f>
        <v>"X!"</v>
      </c>
      <c r="AA138" s="25" t="str">
        <f>IF(LEN(Y138)&gt;0,Y138,SUBSTITUTE(SUBSTITUTE(SUBSTITUTE(SUBSTITUTE(SUBSTITUTE(SUBSTITUTE(SUBSTITUTE(SUBSTITUTE(SUBSTITUTE(SUBSTITUTE(SUBSTITUTE( (SUBSTITUTE( SUBSTITUTE( SUBSTITUTE( SUBSTITUTE(Z138,"STD_SIGMA","SUM"),"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X!</v>
      </c>
      <c r="AB138" s="1">
        <f>B138</f>
        <v>133</v>
      </c>
      <c r="AC138" t="str">
        <f>P138</f>
        <v>ITM_XFACT</v>
      </c>
      <c r="AD138" s="126" t="str">
        <f>IF(ISNA(VLOOKUP(AA138,'XEQM Shortlist'!J:J,1,0)),"//","")</f>
        <v>//</v>
      </c>
      <c r="AF138" s="88" t="str">
        <f>IF(LEN(AA138)=0,"",SUBSTITUTE(SUBSTITUTE(SUBSTITUTE(SUBSTITUTE(SUBSTITUTE(SUBSTITUTE(SUBSTITUTE(SUBSTITUTE(SUBSTITUTE(SUBSTITUTE(SUBSTITUTE(SUBSTITUTE(SUBSTITUTE(SUBSTITUTE(SUBSTITUTE(SUBSTITUTE(SUBSTITUTE( (SUBSTITUTE( SUBSTITUTE( SUBSTITUTE( SUBSTITUTE(Z138,"STD_SIGMA","SUM"),"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X!</v>
      </c>
      <c r="AG138" t="b">
        <f>AA138=AF138</f>
        <v>1</v>
      </c>
    </row>
    <row r="139" spans="1:33">
      <c r="A139" s="48">
        <f>IF(B139=INT(B139),ROW(),"")</f>
        <v>139</v>
      </c>
      <c r="B139" s="47">
        <f>IF(AND(MID(C139,2,1)&lt;&gt;"/",MID(C139,1,1)="/"),INT(B138)+1,B138+0.01)</f>
        <v>134</v>
      </c>
      <c r="C139" s="51" t="s">
        <v>3489</v>
      </c>
      <c r="D139" s="51" t="s">
        <v>7</v>
      </c>
      <c r="E139" s="56" t="s">
        <v>415</v>
      </c>
      <c r="F139" s="56" t="s">
        <v>415</v>
      </c>
      <c r="G139" s="295">
        <v>0</v>
      </c>
      <c r="H139" s="295">
        <v>0</v>
      </c>
      <c r="I139" s="56" t="s">
        <v>1</v>
      </c>
      <c r="J139" s="56" t="s">
        <v>1375</v>
      </c>
      <c r="K139" s="57" t="s">
        <v>3945</v>
      </c>
      <c r="L139" s="55" t="s">
        <v>4768</v>
      </c>
      <c r="M139" s="55" t="s">
        <v>4825</v>
      </c>
      <c r="N139" s="55" t="s">
        <v>2238</v>
      </c>
      <c r="O139" s="55"/>
      <c r="P139" s="259" t="s">
        <v>3201</v>
      </c>
      <c r="Q139" s="13"/>
      <c r="R139"/>
      <c r="S139" t="str">
        <f>IF(E139=F139,"","NOT EQUAL")</f>
        <v/>
      </c>
      <c r="T139" s="44" t="str">
        <f>IF(ISNA(VLOOKUP(P139,Sheet1!E:F,2,0)),"--","PRESENT")</f>
        <v>PRESENT</v>
      </c>
      <c r="U139"/>
      <c r="V139">
        <f>IF(AA139&lt;&gt;"",V138+1,V138)</f>
        <v>87</v>
      </c>
      <c r="W139" s="75" t="s">
        <v>2662</v>
      </c>
      <c r="X139" s="57" t="s">
        <v>2598</v>
      </c>
      <c r="Y139" s="57" t="s">
        <v>2238</v>
      </c>
      <c r="Z139" s="25" t="str">
        <f>IF( OR(X139="CNST", I139="CAT_REGS"),IF(E139=CHAR(34)&amp;CHAR(34),F139,E139),
IF(X139="YES",UPPER(IF(E139=CHAR(34)&amp;CHAR(34),F139,E139)),
IF(   AND(X139&lt;&gt;"NO",I139="CAT_FNCT",D139&lt;&gt;"multiply", D139&lt;&gt;"divide"),IF(J139="SLS_ENABLED",   UPPER(IF(E139=CHAR(34)&amp;CHAR(34),F139,E139)),""),"")))</f>
        <v>STD_PI</v>
      </c>
      <c r="AA139" s="25" t="str">
        <f>IF(LEN(Y139)&gt;0,Y139,SUBSTITUTE(SUBSTITUTE(SUBSTITUTE(SUBSTITUTE(SUBSTITUTE(SUBSTITUTE(SUBSTITUTE(SUBSTITUTE(SUBSTITUTE(SUBSTITUTE(SUBSTITUTE( (SUBSTITUTE( SUBSTITUTE( SUBSTITUTE( SUBSTITUTE(Z139,"STD_SIGMA","SUM"),"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PI</v>
      </c>
      <c r="AB139" s="1">
        <f>B139</f>
        <v>134</v>
      </c>
      <c r="AC139" t="str">
        <f>P139</f>
        <v>ITM_CONSTpi</v>
      </c>
      <c r="AD139" s="126" t="str">
        <f>IF(ISNA(VLOOKUP(AA139,'XEQM Shortlist'!J:J,1,0)),"//","")</f>
        <v/>
      </c>
      <c r="AF139" s="88" t="str">
        <f>IF(LEN(AA139)=0,"",SUBSTITUTE(SUBSTITUTE(SUBSTITUTE(SUBSTITUTE(SUBSTITUTE(SUBSTITUTE(SUBSTITUTE(SUBSTITUTE(SUBSTITUTE(SUBSTITUTE(SUBSTITUTE(SUBSTITUTE(SUBSTITUTE(SUBSTITUTE(SUBSTITUTE(SUBSTITUTE(SUBSTITUTE( (SUBSTITUTE( SUBSTITUTE( SUBSTITUTE( SUBSTITUTE(Z139,"STD_SIGMA","SUM"),"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</v>
      </c>
      <c r="AG139" t="b">
        <f>AA139=AF139</f>
        <v>1</v>
      </c>
    </row>
    <row r="140" spans="1:33">
      <c r="A140" s="48">
        <f>IF(B140=INT(B140),ROW(),"")</f>
        <v>140</v>
      </c>
      <c r="B140" s="47">
        <f>IF(AND(MID(C140,2,1)&lt;&gt;"/",MID(C140,1,1)="/"),INT(B139)+1,B139+0.01)</f>
        <v>135</v>
      </c>
      <c r="C140" s="51" t="s">
        <v>3490</v>
      </c>
      <c r="D140" s="51" t="s">
        <v>2358</v>
      </c>
      <c r="E140" s="56" t="s">
        <v>40</v>
      </c>
      <c r="F140" s="56" t="s">
        <v>40</v>
      </c>
      <c r="G140" s="75">
        <v>0</v>
      </c>
      <c r="H140" s="75">
        <v>99</v>
      </c>
      <c r="I140" s="135" t="s">
        <v>3</v>
      </c>
      <c r="J140" s="56" t="s">
        <v>1375</v>
      </c>
      <c r="K140" s="57" t="s">
        <v>3945</v>
      </c>
      <c r="L140" s="55" t="s">
        <v>4768</v>
      </c>
      <c r="M140" s="55" t="s">
        <v>4832</v>
      </c>
      <c r="N140" s="55" t="s">
        <v>2238</v>
      </c>
      <c r="O140" s="55"/>
      <c r="P140" s="259" t="s">
        <v>1453</v>
      </c>
      <c r="Q140" s="13"/>
      <c r="R140"/>
      <c r="S140" t="str">
        <f>IF(E140=F140,"","NOT EQUAL")</f>
        <v/>
      </c>
      <c r="T140" s="44" t="str">
        <f>IF(ISNA(VLOOKUP(P140,Sheet1!E:F,2,0)),"--","PRESENT")</f>
        <v>--</v>
      </c>
      <c r="U140"/>
      <c r="V140">
        <f>IF(AA140&lt;&gt;"",V139+1,V139)</f>
        <v>88</v>
      </c>
      <c r="W140" s="75" t="s">
        <v>2238</v>
      </c>
      <c r="X140" s="57" t="s">
        <v>2238</v>
      </c>
      <c r="Y140" s="57" t="s">
        <v>2238</v>
      </c>
      <c r="Z140" s="25" t="str">
        <f>IF( OR(X140="CNST", I140="CAT_REGS"),IF(E140=CHAR(34)&amp;CHAR(34),F140,E140),
IF(X140="YES",UPPER(IF(E140=CHAR(34)&amp;CHAR(34),F140,E140)),
IF(   AND(X140&lt;&gt;"NO",I140="CAT_FNCT",D140&lt;&gt;"multiply", D140&lt;&gt;"divide"),IF(J140="SLS_ENABLED",   UPPER(IF(E140=CHAR(34)&amp;CHAR(34),F140,E140)),""),"")))</f>
        <v>"CF"</v>
      </c>
      <c r="AA140" s="25" t="str">
        <f>IF(LEN(Y140)&gt;0,Y140,SUBSTITUTE(SUBSTITUTE(SUBSTITUTE(SUBSTITUTE(SUBSTITUTE(SUBSTITUTE(SUBSTITUTE(SUBSTITUTE(SUBSTITUTE(SUBSTITUTE(SUBSTITUTE( (SUBSTITUTE( SUBSTITUTE( SUBSTITUTE( SUBSTITUTE(Z140,"STD_SIGMA","SUM"),"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CF</v>
      </c>
      <c r="AB140" s="1">
        <f>B140</f>
        <v>135</v>
      </c>
      <c r="AC140" t="str">
        <f>P140</f>
        <v>ITM_CF</v>
      </c>
      <c r="AD140" s="126" t="str">
        <f>IF(ISNA(VLOOKUP(AA140,'XEQM Shortlist'!J:J,1,0)),"//","")</f>
        <v>//</v>
      </c>
      <c r="AF140" s="88" t="str">
        <f>IF(LEN(AA140)=0,"",SUBSTITUTE(SUBSTITUTE(SUBSTITUTE(SUBSTITUTE(SUBSTITUTE(SUBSTITUTE(SUBSTITUTE(SUBSTITUTE(SUBSTITUTE(SUBSTITUTE(SUBSTITUTE(SUBSTITUTE(SUBSTITUTE(SUBSTITUTE(SUBSTITUTE(SUBSTITUTE(SUBSTITUTE( (SUBSTITUTE( SUBSTITUTE( SUBSTITUTE( SUBSTITUTE(Z140,"STD_SIGMA","SUM"),"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CF</v>
      </c>
      <c r="AG140" t="b">
        <f>AA140=AF140</f>
        <v>1</v>
      </c>
    </row>
    <row r="141" spans="1:33">
      <c r="A141" s="48">
        <f>IF(B141=INT(B141),ROW(),"")</f>
        <v>141</v>
      </c>
      <c r="B141" s="47">
        <f>IF(AND(MID(C141,2,1)&lt;&gt;"/",MID(C141,1,1)="/"),INT(B140)+1,B140+0.01)</f>
        <v>136</v>
      </c>
      <c r="C141" s="51" t="s">
        <v>3491</v>
      </c>
      <c r="D141" s="51" t="s">
        <v>2358</v>
      </c>
      <c r="E141" s="56" t="s">
        <v>314</v>
      </c>
      <c r="F141" s="56" t="s">
        <v>314</v>
      </c>
      <c r="G141" s="75">
        <v>0</v>
      </c>
      <c r="H141" s="75">
        <v>99</v>
      </c>
      <c r="I141" s="135" t="s">
        <v>3</v>
      </c>
      <c r="J141" s="56" t="s">
        <v>1375</v>
      </c>
      <c r="K141" s="57" t="s">
        <v>3945</v>
      </c>
      <c r="L141" s="55" t="s">
        <v>4768</v>
      </c>
      <c r="M141" s="55" t="s">
        <v>4832</v>
      </c>
      <c r="N141" s="55" t="s">
        <v>2238</v>
      </c>
      <c r="O141" s="55"/>
      <c r="P141" s="259" t="s">
        <v>1866</v>
      </c>
      <c r="Q141" s="13"/>
      <c r="R141"/>
      <c r="S141" t="str">
        <f>IF(E141=F141,"","NOT EQUAL")</f>
        <v/>
      </c>
      <c r="T141" s="44" t="str">
        <f>IF(ISNA(VLOOKUP(P141,Sheet1!E:F,2,0)),"--","PRESENT")</f>
        <v>--</v>
      </c>
      <c r="U141"/>
      <c r="V141">
        <f>IF(AA141&lt;&gt;"",V140+1,V140)</f>
        <v>89</v>
      </c>
      <c r="W141" s="75" t="s">
        <v>2238</v>
      </c>
      <c r="X141" s="57" t="s">
        <v>2238</v>
      </c>
      <c r="Y141" s="57" t="s">
        <v>2238</v>
      </c>
      <c r="Z141" s="25" t="str">
        <f>IF( OR(X141="CNST", I141="CAT_REGS"),IF(E141=CHAR(34)&amp;CHAR(34),F141,E141),
IF(X141="YES",UPPER(IF(E141=CHAR(34)&amp;CHAR(34),F141,E141)),
IF(   AND(X141&lt;&gt;"NO",I141="CAT_FNCT",D141&lt;&gt;"multiply", D141&lt;&gt;"divide"),IF(J141="SLS_ENABLED",   UPPER(IF(E141=CHAR(34)&amp;CHAR(34),F141,E141)),""),"")))</f>
        <v>"SF"</v>
      </c>
      <c r="AA141" s="25" t="str">
        <f>IF(LEN(Y141)&gt;0,Y141,SUBSTITUTE(SUBSTITUTE(SUBSTITUTE(SUBSTITUTE(SUBSTITUTE(SUBSTITUTE(SUBSTITUTE(SUBSTITUTE(SUBSTITUTE(SUBSTITUTE(SUBSTITUTE( (SUBSTITUTE( SUBSTITUTE( SUBSTITUTE( SUBSTITUTE(Z141,"STD_SIGMA","SUM"),"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SF</v>
      </c>
      <c r="AB141" s="1">
        <f>B141</f>
        <v>136</v>
      </c>
      <c r="AC141" t="str">
        <f>P141</f>
        <v>ITM_SF</v>
      </c>
      <c r="AD141" s="126" t="str">
        <f>IF(ISNA(VLOOKUP(AA141,'XEQM Shortlist'!J:J,1,0)),"//","")</f>
        <v>//</v>
      </c>
      <c r="AF141" s="88" t="str">
        <f>IF(LEN(AA141)=0,"",SUBSTITUTE(SUBSTITUTE(SUBSTITUTE(SUBSTITUTE(SUBSTITUTE(SUBSTITUTE(SUBSTITUTE(SUBSTITUTE(SUBSTITUTE(SUBSTITUTE(SUBSTITUTE(SUBSTITUTE(SUBSTITUTE(SUBSTITUTE(SUBSTITUTE(SUBSTITUTE(SUBSTITUTE( (SUBSTITUTE( SUBSTITUTE( SUBSTITUTE( SUBSTITUTE(Z141,"STD_SIGMA","SUM"),"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SF</v>
      </c>
      <c r="AG141" t="b">
        <f>AA141=AF141</f>
        <v>1</v>
      </c>
    </row>
    <row r="142" spans="1:33">
      <c r="A142" s="48">
        <f>IF(B142=INT(B142),ROW(),"")</f>
        <v>142</v>
      </c>
      <c r="B142" s="47">
        <f>IF(AND(MID(C142,2,1)&lt;&gt;"/",MID(C142,1,1)="/"),INT(B141)+1,B141+0.01)</f>
        <v>137</v>
      </c>
      <c r="C142" s="51" t="s">
        <v>3492</v>
      </c>
      <c r="D142" s="51" t="s">
        <v>2358</v>
      </c>
      <c r="E142" s="56" t="s">
        <v>101</v>
      </c>
      <c r="F142" s="56" t="s">
        <v>101</v>
      </c>
      <c r="G142" s="75">
        <v>0</v>
      </c>
      <c r="H142" s="75">
        <v>99</v>
      </c>
      <c r="I142" s="135" t="s">
        <v>3</v>
      </c>
      <c r="J142" s="56" t="s">
        <v>1375</v>
      </c>
      <c r="K142" s="57" t="s">
        <v>3945</v>
      </c>
      <c r="L142" s="55" t="s">
        <v>4768</v>
      </c>
      <c r="M142" s="55" t="s">
        <v>4832</v>
      </c>
      <c r="N142" s="55" t="s">
        <v>2238</v>
      </c>
      <c r="O142" s="55"/>
      <c r="P142" s="259" t="s">
        <v>1545</v>
      </c>
      <c r="Q142" s="13"/>
      <c r="R142"/>
      <c r="S142" t="str">
        <f>IF(E142=F142,"","NOT EQUAL")</f>
        <v/>
      </c>
      <c r="T142" s="44" t="str">
        <f>IF(ISNA(VLOOKUP(P142,Sheet1!E:F,2,0)),"--","PRESENT")</f>
        <v>--</v>
      </c>
      <c r="U142"/>
      <c r="V142">
        <f>IF(AA142&lt;&gt;"",V141+1,V141)</f>
        <v>90</v>
      </c>
      <c r="W142" s="75" t="s">
        <v>2238</v>
      </c>
      <c r="X142" s="57" t="s">
        <v>2238</v>
      </c>
      <c r="Y142" s="57" t="s">
        <v>2238</v>
      </c>
      <c r="Z142" s="25" t="str">
        <f>IF( OR(X142="CNST", I142="CAT_REGS"),IF(E142=CHAR(34)&amp;CHAR(34),F142,E142),
IF(X142="YES",UPPER(IF(E142=CHAR(34)&amp;CHAR(34),F142,E142)),
IF(   AND(X142&lt;&gt;"NO",I142="CAT_FNCT",D142&lt;&gt;"multiply", D142&lt;&gt;"divide"),IF(J142="SLS_ENABLED",   UPPER(IF(E142=CHAR(34)&amp;CHAR(34),F142,E142)),""),"")))</f>
        <v>"FF"</v>
      </c>
      <c r="AA142" s="25" t="str">
        <f>IF(LEN(Y142)&gt;0,Y142,SUBSTITUTE(SUBSTITUTE(SUBSTITUTE(SUBSTITUTE(SUBSTITUTE(SUBSTITUTE(SUBSTITUTE(SUBSTITUTE(SUBSTITUTE(SUBSTITUTE(SUBSTITUTE( (SUBSTITUTE( SUBSTITUTE( SUBSTITUTE( SUBSTITUTE(Z142,"STD_SIGMA","SUM"),"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FF</v>
      </c>
      <c r="AB142" s="1">
        <f>B142</f>
        <v>137</v>
      </c>
      <c r="AC142" t="str">
        <f>P142</f>
        <v>ITM_FF</v>
      </c>
      <c r="AD142" s="126" t="str">
        <f>IF(ISNA(VLOOKUP(AA142,'XEQM Shortlist'!J:J,1,0)),"//","")</f>
        <v>//</v>
      </c>
      <c r="AF142" s="88" t="str">
        <f>IF(LEN(AA142)=0,"",SUBSTITUTE(SUBSTITUTE(SUBSTITUTE(SUBSTITUTE(SUBSTITUTE(SUBSTITUTE(SUBSTITUTE(SUBSTITUTE(SUBSTITUTE(SUBSTITUTE(SUBSTITUTE(SUBSTITUTE(SUBSTITUTE(SUBSTITUTE(SUBSTITUTE(SUBSTITUTE(SUBSTITUTE( (SUBSTITUTE( SUBSTITUTE( SUBSTITUTE( SUBSTITUTE(Z142,"STD_SIGMA","SUM"),"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FF</v>
      </c>
      <c r="AG142" t="b">
        <f>AA142=AF142</f>
        <v>1</v>
      </c>
    </row>
    <row r="143" spans="1:33">
      <c r="A143" s="48">
        <f>IF(B143=INT(B143),ROW(),"")</f>
        <v>143</v>
      </c>
      <c r="B143" s="47">
        <f>IF(AND(MID(C143,2,1)&lt;&gt;"/",MID(C143,1,1)="/"),INT(B142)+1,B142+0.01)</f>
        <v>138</v>
      </c>
      <c r="C143" s="98" t="s">
        <v>4284</v>
      </c>
      <c r="D143" s="98" t="s">
        <v>4502</v>
      </c>
      <c r="E143" s="99" t="s">
        <v>219</v>
      </c>
      <c r="F143" s="99" t="s">
        <v>219</v>
      </c>
      <c r="G143" s="298">
        <v>0</v>
      </c>
      <c r="H143" s="298">
        <v>0</v>
      </c>
      <c r="I143" s="135" t="s">
        <v>3</v>
      </c>
      <c r="J143" s="56" t="s">
        <v>1375</v>
      </c>
      <c r="K143" s="57" t="s">
        <v>3783</v>
      </c>
      <c r="L143" s="55" t="s">
        <v>4768</v>
      </c>
      <c r="M143" s="55" t="s">
        <v>4825</v>
      </c>
      <c r="N143" s="55" t="s">
        <v>2238</v>
      </c>
      <c r="O143" s="101"/>
      <c r="P143" s="259" t="s">
        <v>1722</v>
      </c>
      <c r="Q143" s="18"/>
      <c r="R143"/>
      <c r="S143" t="str">
        <f>IF(E143=F143,"","NOT EQUAL")</f>
        <v/>
      </c>
      <c r="T143" s="44" t="str">
        <f>IF(ISNA(VLOOKUP(P143,Sheet1!E:F,2,0)),"--","PRESENT")</f>
        <v>--</v>
      </c>
      <c r="U143"/>
      <c r="V143">
        <f>IF(AA143&lt;&gt;"",V142+1,V142)</f>
        <v>91</v>
      </c>
      <c r="W143" s="97" t="s">
        <v>2238</v>
      </c>
      <c r="X143" s="100" t="s">
        <v>2238</v>
      </c>
      <c r="Y143" s="100" t="s">
        <v>2238</v>
      </c>
      <c r="Z143" s="25" t="str">
        <f>IF( OR(X143="CNST", I143="CAT_REGS"),IF(E143=CHAR(34)&amp;CHAR(34),F143,E143),
IF(X143="YES",UPPER(IF(E143=CHAR(34)&amp;CHAR(34),F143,E143)),
IF(   AND(X143&lt;&gt;"NO",I143="CAT_FNCT",D143&lt;&gt;"multiply", D143&lt;&gt;"divide"),IF(J143="SLS_ENABLED",   UPPER(IF(E143=CHAR(34)&amp;CHAR(34),F143,E143)),""),"")))</f>
        <v>"M.SQR?"</v>
      </c>
      <c r="AA143" s="25" t="str">
        <f>IF(LEN(Y143)&gt;0,Y143,SUBSTITUTE(SUBSTITUTE(SUBSTITUTE(SUBSTITUTE(SUBSTITUTE(SUBSTITUTE(SUBSTITUTE(SUBSTITUTE(SUBSTITUTE(SUBSTITUTE(SUBSTITUTE( (SUBSTITUTE( SUBSTITUTE( SUBSTITUTE( SUBSTITUTE(Z143,"STD_SIGMA","SUM"),"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M.SQR?</v>
      </c>
      <c r="AB143" s="1">
        <f>B143</f>
        <v>138</v>
      </c>
      <c r="AC143" t="str">
        <f>P143</f>
        <v>ITM_M_SQR</v>
      </c>
      <c r="AD143" s="126" t="str">
        <f>IF(ISNA(VLOOKUP(AA143,'XEQM Shortlist'!J:J,1,0)),"//","")</f>
        <v>//</v>
      </c>
      <c r="AF143" s="88" t="str">
        <f>IF(LEN(AA143)=0,"",SUBSTITUTE(SUBSTITUTE(SUBSTITUTE(SUBSTITUTE(SUBSTITUTE(SUBSTITUTE(SUBSTITUTE(SUBSTITUTE(SUBSTITUTE(SUBSTITUTE(SUBSTITUTE(SUBSTITUTE(SUBSTITUTE(SUBSTITUTE(SUBSTITUTE(SUBSTITUTE(SUBSTITUTE( (SUBSTITUTE( SUBSTITUTE( SUBSTITUTE( SUBSTITUTE(Z143,"STD_SIGMA","SUM"),"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M.SQR?</v>
      </c>
      <c r="AG143" t="b">
        <f>AA143=AF143</f>
        <v>1</v>
      </c>
    </row>
    <row r="144" spans="1:33">
      <c r="A144" s="48">
        <f>IF(B144=INT(B144),ROW(),"")</f>
        <v>144</v>
      </c>
      <c r="B144" s="47">
        <f>IF(AND(MID(C144,2,1)&lt;&gt;"/",MID(C144,1,1)="/"),INT(B143)+1,B143+0.01)</f>
        <v>139</v>
      </c>
      <c r="C144" s="51" t="s">
        <v>3769</v>
      </c>
      <c r="D144" s="51" t="s">
        <v>7</v>
      </c>
      <c r="E144" s="106" t="s">
        <v>3793</v>
      </c>
      <c r="F144" s="106" t="s">
        <v>3793</v>
      </c>
      <c r="G144" s="63">
        <v>0</v>
      </c>
      <c r="H144" s="63">
        <v>0</v>
      </c>
      <c r="I144" s="56" t="s">
        <v>1</v>
      </c>
      <c r="J144" s="56" t="s">
        <v>1375</v>
      </c>
      <c r="K144" s="57" t="s">
        <v>3783</v>
      </c>
      <c r="L144" s="55" t="s">
        <v>4768</v>
      </c>
      <c r="M144" s="55" t="s">
        <v>4833</v>
      </c>
      <c r="N144" s="55" t="s">
        <v>2238</v>
      </c>
      <c r="O144" s="55" t="s">
        <v>3948</v>
      </c>
      <c r="P144" s="259" t="s">
        <v>3799</v>
      </c>
      <c r="Q144" s="13"/>
      <c r="R144"/>
      <c r="S144" t="str">
        <f>IF(E144=F144,"","NOT EQUAL")</f>
        <v/>
      </c>
      <c r="T144" s="44" t="str">
        <f>IF(ISNA(VLOOKUP(P144,Sheet1!E:F,2,0)),"--","PRESENT")</f>
        <v>--</v>
      </c>
      <c r="U144"/>
      <c r="V144">
        <f>IF(AA144&lt;&gt;"",V143+1,V143)</f>
        <v>91</v>
      </c>
      <c r="W144" s="75"/>
      <c r="X144" s="57"/>
      <c r="Y144" s="57"/>
      <c r="Z144" s="25" t="str">
        <f>IF( OR(X144="CNST", I144="CAT_REGS"),IF(E144=CHAR(34)&amp;CHAR(34),F144,E144),
IF(X144="YES",UPPER(IF(E144=CHAR(34)&amp;CHAR(34),F144,E144)),
IF(   AND(X144&lt;&gt;"NO",I144="CAT_FNCT",D144&lt;&gt;"multiply", D144&lt;&gt;"divide"),IF(J144="SLS_ENABLED",   UPPER(IF(E144=CHAR(34)&amp;CHAR(34),F144,E144)),""),"")))</f>
        <v/>
      </c>
      <c r="AA144" s="25" t="str">
        <f>IF(LEN(Y144)&gt;0,Y144,SUBSTITUTE(SUBSTITUTE(SUBSTITUTE(SUBSTITUTE(SUBSTITUTE(SUBSTITUTE(SUBSTITUTE(SUBSTITUTE(SUBSTITUTE(SUBSTITUTE(SUBSTITUTE( (SUBSTITUTE( SUBSTITUTE( SUBSTITUTE( SUBSTITUTE(Z144,"STD_SIGMA","SUM"),"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" s="1">
        <f>B144</f>
        <v>139</v>
      </c>
      <c r="AC144" t="str">
        <f>P144</f>
        <v>ITM_LITERAL</v>
      </c>
      <c r="AD144" s="126" t="str">
        <f>IF(ISNA(VLOOKUP(AA144,'XEQM Shortlist'!J:J,1,0)),"//","")</f>
        <v/>
      </c>
      <c r="AF144" s="88" t="str">
        <f>IF(LEN(AA144)=0,"",SUBSTITUTE(SUBSTITUTE(SUBSTITUTE(SUBSTITUTE(SUBSTITUTE(SUBSTITUTE(SUBSTITUTE(SUBSTITUTE(SUBSTITUTE(SUBSTITUTE(SUBSTITUTE(SUBSTITUTE(SUBSTITUTE(SUBSTITUTE(SUBSTITUTE(SUBSTITUTE(SUBSTITUTE( (SUBSTITUTE( SUBSTITUTE( SUBSTITUTE( SUBSTITUTE(Z144,"STD_SIGMA","SUM"),"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" t="b">
        <f>AA144=AF144</f>
        <v>1</v>
      </c>
    </row>
    <row r="145" spans="1:33">
      <c r="A145" s="48">
        <f>IF(B145=INT(B145),ROW(),"")</f>
        <v>145</v>
      </c>
      <c r="B145" s="47">
        <f>IF(AND(MID(C145,2,1)&lt;&gt;"/",MID(C145,1,1)="/"),INT(B144)+1,B144+0.01)</f>
        <v>140</v>
      </c>
      <c r="C145" s="98" t="s">
        <v>3622</v>
      </c>
      <c r="D145" s="108" t="s">
        <v>7</v>
      </c>
      <c r="E145" s="103" t="s">
        <v>1221</v>
      </c>
      <c r="F145" s="103" t="s">
        <v>1221</v>
      </c>
      <c r="G145" s="298">
        <v>0</v>
      </c>
      <c r="H145" s="298">
        <v>0</v>
      </c>
      <c r="I145" s="135" t="s">
        <v>3</v>
      </c>
      <c r="J145" s="99" t="s">
        <v>1375</v>
      </c>
      <c r="K145" s="100" t="s">
        <v>3945</v>
      </c>
      <c r="L145" s="101" t="s">
        <v>4769</v>
      </c>
      <c r="M145" s="55" t="s">
        <v>4825</v>
      </c>
      <c r="N145" s="55" t="s">
        <v>2238</v>
      </c>
      <c r="O145" s="101"/>
      <c r="P145" s="259" t="s">
        <v>1824</v>
      </c>
      <c r="Q145" s="18"/>
      <c r="R145"/>
      <c r="S145" t="str">
        <f>IF(E145=F145,"","NOT EQUAL")</f>
        <v/>
      </c>
      <c r="T145" s="44" t="str">
        <f>IF(ISNA(VLOOKUP(P145,Sheet1!E:F,2,0)),"--","PRESENT")</f>
        <v>PRESENT</v>
      </c>
      <c r="U145"/>
      <c r="V145">
        <f>IF(AA145&lt;&gt;"",V144+1,V144)</f>
        <v>92</v>
      </c>
      <c r="W145" s="97" t="s">
        <v>2660</v>
      </c>
      <c r="X145" s="100" t="s">
        <v>2238</v>
      </c>
      <c r="Y145" s="100" t="s">
        <v>2238</v>
      </c>
      <c r="Z145" s="25" t="str">
        <f>IF( OR(X145="CNST", I145="CAT_REGS"),IF(E145=CHAR(34)&amp;CHAR(34),F145,E145),
IF(X145="YES",UPPER(IF(E145=CHAR(34)&amp;CHAR(34),F145,E145)),
IF(   AND(X145&lt;&gt;"NO",I145="CAT_FNCT",D145&lt;&gt;"multiply", D145&lt;&gt;"divide"),IF(J145="SLS_ENABLED",   UPPER(IF(E145=CHAR(34)&amp;CHAR(34),F145,E145)),""),"")))</f>
        <v>"RMD"</v>
      </c>
      <c r="AA145" s="25" t="str">
        <f>IF(LEN(Y145)&gt;0,Y145,SUBSTITUTE(SUBSTITUTE(SUBSTITUTE(SUBSTITUTE(SUBSTITUTE(SUBSTITUTE(SUBSTITUTE(SUBSTITUTE(SUBSTITUTE(SUBSTITUTE(SUBSTITUTE( (SUBSTITUTE( SUBSTITUTE( SUBSTITUTE( SUBSTITUTE(Z145,"STD_SIGMA","SUM"),"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45" s="1">
        <f>B145</f>
        <v>140</v>
      </c>
      <c r="AC145" t="str">
        <f>P145</f>
        <v>ITM_RMD</v>
      </c>
      <c r="AD145" s="126" t="str">
        <f>IF(ISNA(VLOOKUP(AA145,'XEQM Shortlist'!J:J,1,0)),"//","")</f>
        <v>//</v>
      </c>
      <c r="AF145" s="88" t="str">
        <f>IF(LEN(AA145)=0,"",SUBSTITUTE(SUBSTITUTE(SUBSTITUTE(SUBSTITUTE(SUBSTITUTE(SUBSTITUTE(SUBSTITUTE(SUBSTITUTE(SUBSTITUTE(SUBSTITUTE(SUBSTITUTE(SUBSTITUTE(SUBSTITUTE(SUBSTITUTE(SUBSTITUTE(SUBSTITUTE(SUBSTITUTE( (SUBSTITUTE( SUBSTITUTE( SUBSTITUTE( SUBSTITUTE(Z145,"STD_SIGMA","SUM"),"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45" t="b">
        <f>AA145=AF145</f>
        <v>1</v>
      </c>
    </row>
    <row r="146" spans="1:33">
      <c r="A146" s="48">
        <f>IF(B146=INT(B146),ROW(),"")</f>
        <v>146</v>
      </c>
      <c r="B146" s="47">
        <f>IF(AND(MID(C146,2,1)&lt;&gt;"/",MID(C146,1,1)="/"),INT(B145)+1,B145+0.01)</f>
        <v>141</v>
      </c>
      <c r="C146" s="98" t="s">
        <v>3535</v>
      </c>
      <c r="D146" s="98" t="s">
        <v>7</v>
      </c>
      <c r="E146" s="99" t="s">
        <v>1187</v>
      </c>
      <c r="F146" s="99" t="s">
        <v>1187</v>
      </c>
      <c r="G146" s="97">
        <v>0</v>
      </c>
      <c r="H146" s="97">
        <v>0</v>
      </c>
      <c r="I146" s="135" t="s">
        <v>3</v>
      </c>
      <c r="J146" s="99" t="s">
        <v>1375</v>
      </c>
      <c r="K146" s="100" t="s">
        <v>3945</v>
      </c>
      <c r="L146" s="101" t="s">
        <v>4768</v>
      </c>
      <c r="M146" s="55" t="s">
        <v>4825</v>
      </c>
      <c r="N146" s="55" t="s">
        <v>2238</v>
      </c>
      <c r="O146" s="101"/>
      <c r="P146" s="259" t="s">
        <v>3214</v>
      </c>
      <c r="Q146" s="18"/>
      <c r="R146"/>
      <c r="S146" t="str">
        <f>IF(E146=F146,"","NOT EQUAL")</f>
        <v/>
      </c>
      <c r="T146" s="44" t="str">
        <f>IF(ISNA(VLOOKUP(P146,Sheet1!E:F,2,0)),"--","PRESENT")</f>
        <v>--</v>
      </c>
      <c r="U146"/>
      <c r="V146">
        <f>IF(AA146&lt;&gt;"",V145+1,V145)</f>
        <v>93</v>
      </c>
      <c r="W146" s="97" t="s">
        <v>2661</v>
      </c>
      <c r="X146" s="100" t="s">
        <v>2238</v>
      </c>
      <c r="Y146" s="100" t="s">
        <v>2238</v>
      </c>
      <c r="Z146" s="25" t="str">
        <f>IF( OR(X146="CNST", I146="CAT_REGS"),IF(E146=CHAR(34)&amp;CHAR(34),F146,E146),
IF(X146="YES",UPPER(IF(E146=CHAR(34)&amp;CHAR(34),F146,E146)),
IF(   AND(X146&lt;&gt;"NO",I146="CAT_FNCT",D146&lt;&gt;"multiply", D146&lt;&gt;"divide"),IF(J146="SLS_ENABLED",   UPPER(IF(E146=CHAR(34)&amp;CHAR(34),F146,E146)),""),"")))</f>
        <v>"NOT"</v>
      </c>
      <c r="AA146" s="25" t="str">
        <f>IF(LEN(Y146)&gt;0,Y146,SUBSTITUTE(SUBSTITUTE(SUBSTITUTE(SUBSTITUTE(SUBSTITUTE(SUBSTITUTE(SUBSTITUTE(SUBSTITUTE(SUBSTITUTE(SUBSTITUTE(SUBSTITUTE( (SUBSTITUTE( SUBSTITUTE( SUBSTITUTE( SUBSTITUTE(Z146,"STD_SIGMA","SUM"),"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NOT</v>
      </c>
      <c r="AB146" s="1">
        <f>B146</f>
        <v>141</v>
      </c>
      <c r="AC146" t="str">
        <f>P146</f>
        <v>ITM_LOGICALNOT</v>
      </c>
      <c r="AD146" s="126" t="str">
        <f>IF(ISNA(VLOOKUP(AA146,'XEQM Shortlist'!J:J,1,0)),"//","")</f>
        <v>//</v>
      </c>
      <c r="AF146" s="88" t="str">
        <f>IF(LEN(AA146)=0,"",SUBSTITUTE(SUBSTITUTE(SUBSTITUTE(SUBSTITUTE(SUBSTITUTE(SUBSTITUTE(SUBSTITUTE(SUBSTITUTE(SUBSTITUTE(SUBSTITUTE(SUBSTITUTE(SUBSTITUTE(SUBSTITUTE(SUBSTITUTE(SUBSTITUTE(SUBSTITUTE(SUBSTITUTE( (SUBSTITUTE( SUBSTITUTE( SUBSTITUTE( SUBSTITUTE(Z146,"STD_SIGMA","SUM"),"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NOT</v>
      </c>
      <c r="AG146" t="b">
        <f>AA146=AF146</f>
        <v>1</v>
      </c>
    </row>
    <row r="147" spans="1:33">
      <c r="A147" s="48">
        <f>IF(B147=INT(B147),ROW(),"")</f>
        <v>147</v>
      </c>
      <c r="B147" s="47">
        <f>IF(AND(MID(C147,2,1)&lt;&gt;"/",MID(C147,1,1)="/"),INT(B146)+1,B146+0.01)</f>
        <v>142</v>
      </c>
      <c r="C147" s="98" t="s">
        <v>3536</v>
      </c>
      <c r="D147" s="98" t="s">
        <v>7</v>
      </c>
      <c r="E147" s="99" t="s">
        <v>1023</v>
      </c>
      <c r="F147" s="99" t="s">
        <v>1023</v>
      </c>
      <c r="G147" s="97">
        <v>0</v>
      </c>
      <c r="H147" s="97">
        <v>0</v>
      </c>
      <c r="I147" s="135" t="s">
        <v>3</v>
      </c>
      <c r="J147" s="99" t="s">
        <v>1375</v>
      </c>
      <c r="K147" s="100" t="s">
        <v>3945</v>
      </c>
      <c r="L147" s="101" t="s">
        <v>4768</v>
      </c>
      <c r="M147" s="55" t="s">
        <v>4825</v>
      </c>
      <c r="N147" s="55" t="s">
        <v>2238</v>
      </c>
      <c r="O147" s="101"/>
      <c r="P147" s="259" t="s">
        <v>3215</v>
      </c>
      <c r="Q147" s="18"/>
      <c r="R147"/>
      <c r="S147" t="str">
        <f>IF(E147=F147,"","NOT EQUAL")</f>
        <v/>
      </c>
      <c r="T147" s="44" t="str">
        <f>IF(ISNA(VLOOKUP(P147,Sheet1!E:F,2,0)),"--","PRESENT")</f>
        <v>--</v>
      </c>
      <c r="U147"/>
      <c r="V147">
        <f>IF(AA147&lt;&gt;"",V146+1,V146)</f>
        <v>94</v>
      </c>
      <c r="W147" s="97" t="s">
        <v>2661</v>
      </c>
      <c r="X147" s="100" t="s">
        <v>2238</v>
      </c>
      <c r="Y147" s="100" t="s">
        <v>2238</v>
      </c>
      <c r="Z147" s="25" t="str">
        <f>IF( OR(X147="CNST", I147="CAT_REGS"),IF(E147=CHAR(34)&amp;CHAR(34),F147,E147),
IF(X147="YES",UPPER(IF(E147=CHAR(34)&amp;CHAR(34),F147,E147)),
IF(   AND(X147&lt;&gt;"NO",I147="CAT_FNCT",D147&lt;&gt;"multiply", D147&lt;&gt;"divide"),IF(J147="SLS_ENABLED",   UPPER(IF(E147=CHAR(34)&amp;CHAR(34),F147,E147)),""),"")))</f>
        <v>"AND"</v>
      </c>
      <c r="AA147" s="25" t="str">
        <f>IF(LEN(Y147)&gt;0,Y147,SUBSTITUTE(SUBSTITUTE(SUBSTITUTE(SUBSTITUTE(SUBSTITUTE(SUBSTITUTE(SUBSTITUTE(SUBSTITUTE(SUBSTITUTE(SUBSTITUTE(SUBSTITUTE( (SUBSTITUTE( SUBSTITUTE( SUBSTITUTE( SUBSTITUTE(Z147,"STD_SIGMA","SUM"),"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AND</v>
      </c>
      <c r="AB147" s="1">
        <f>B147</f>
        <v>142</v>
      </c>
      <c r="AC147" t="str">
        <f>P147</f>
        <v>ITM_LOGICALAND</v>
      </c>
      <c r="AD147" s="126" t="str">
        <f>IF(ISNA(VLOOKUP(AA147,'XEQM Shortlist'!J:J,1,0)),"//","")</f>
        <v>//</v>
      </c>
      <c r="AF147" s="88" t="str">
        <f>IF(LEN(AA147)=0,"",SUBSTITUTE(SUBSTITUTE(SUBSTITUTE(SUBSTITUTE(SUBSTITUTE(SUBSTITUTE(SUBSTITUTE(SUBSTITUTE(SUBSTITUTE(SUBSTITUTE(SUBSTITUTE(SUBSTITUTE(SUBSTITUTE(SUBSTITUTE(SUBSTITUTE(SUBSTITUTE(SUBSTITUTE( (SUBSTITUTE( SUBSTITUTE( SUBSTITUTE( SUBSTITUTE(Z147,"STD_SIGMA","SUM"),"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AND</v>
      </c>
      <c r="AG147" t="b">
        <f>AA147=AF147</f>
        <v>1</v>
      </c>
    </row>
    <row r="148" spans="1:33">
      <c r="A148" s="48">
        <f>IF(B148=INT(B148),ROW(),"")</f>
        <v>148</v>
      </c>
      <c r="B148" s="47">
        <f>IF(AND(MID(C148,2,1)&lt;&gt;"/",MID(C148,1,1)="/"),INT(B147)+1,B147+0.01)</f>
        <v>143</v>
      </c>
      <c r="C148" s="98" t="s">
        <v>3537</v>
      </c>
      <c r="D148" s="98" t="s">
        <v>7</v>
      </c>
      <c r="E148" s="99" t="s">
        <v>238</v>
      </c>
      <c r="F148" s="99" t="s">
        <v>238</v>
      </c>
      <c r="G148" s="97">
        <v>0</v>
      </c>
      <c r="H148" s="97">
        <v>0</v>
      </c>
      <c r="I148" s="135" t="s">
        <v>3</v>
      </c>
      <c r="J148" s="99" t="s">
        <v>1375</v>
      </c>
      <c r="K148" s="100" t="s">
        <v>3945</v>
      </c>
      <c r="L148" s="101" t="s">
        <v>4768</v>
      </c>
      <c r="M148" s="55" t="s">
        <v>4825</v>
      </c>
      <c r="N148" s="55" t="s">
        <v>2238</v>
      </c>
      <c r="O148" s="101"/>
      <c r="P148" s="259" t="s">
        <v>3216</v>
      </c>
      <c r="Q148" s="18"/>
      <c r="R148"/>
      <c r="S148" t="str">
        <f>IF(E148=F148,"","NOT EQUAL")</f>
        <v/>
      </c>
      <c r="T148" s="44" t="str">
        <f>IF(ISNA(VLOOKUP(P148,Sheet1!E:F,2,0)),"--","PRESENT")</f>
        <v>--</v>
      </c>
      <c r="U148"/>
      <c r="V148">
        <f>IF(AA148&lt;&gt;"",V147+1,V147)</f>
        <v>95</v>
      </c>
      <c r="W148" s="97" t="s">
        <v>2661</v>
      </c>
      <c r="X148" s="100" t="s">
        <v>2238</v>
      </c>
      <c r="Y148" s="100" t="s">
        <v>2238</v>
      </c>
      <c r="Z148" s="25" t="str">
        <f>IF( OR(X148="CNST", I148="CAT_REGS"),IF(E148=CHAR(34)&amp;CHAR(34),F148,E148),
IF(X148="YES",UPPER(IF(E148=CHAR(34)&amp;CHAR(34),F148,E148)),
IF(   AND(X148&lt;&gt;"NO",I148="CAT_FNCT",D148&lt;&gt;"multiply", D148&lt;&gt;"divide"),IF(J148="SLS_ENABLED",   UPPER(IF(E148=CHAR(34)&amp;CHAR(34),F148,E148)),""),"")))</f>
        <v>"OR"</v>
      </c>
      <c r="AA148" s="25" t="str">
        <f>IF(LEN(Y148)&gt;0,Y148,SUBSTITUTE(SUBSTITUTE(SUBSTITUTE(SUBSTITUTE(SUBSTITUTE(SUBSTITUTE(SUBSTITUTE(SUBSTITUTE(SUBSTITUTE(SUBSTITUTE(SUBSTITUTE( (SUBSTITUTE( SUBSTITUTE( SUBSTITUTE( SUBSTITUTE(Z148,"STD_SIGMA","SUM"),"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OR</v>
      </c>
      <c r="AB148" s="1">
        <f>B148</f>
        <v>143</v>
      </c>
      <c r="AC148" t="str">
        <f>P148</f>
        <v>ITM_LOGICALOR</v>
      </c>
      <c r="AD148" s="126" t="str">
        <f>IF(ISNA(VLOOKUP(AA148,'XEQM Shortlist'!J:J,1,0)),"//","")</f>
        <v>//</v>
      </c>
      <c r="AF148" s="88" t="str">
        <f>IF(LEN(AA148)=0,"",SUBSTITUTE(SUBSTITUTE(SUBSTITUTE(SUBSTITUTE(SUBSTITUTE(SUBSTITUTE(SUBSTITUTE(SUBSTITUTE(SUBSTITUTE(SUBSTITUTE(SUBSTITUTE(SUBSTITUTE(SUBSTITUTE(SUBSTITUTE(SUBSTITUTE(SUBSTITUTE(SUBSTITUTE( (SUBSTITUTE( SUBSTITUTE( SUBSTITUTE( SUBSTITUTE(Z148,"STD_SIGMA","SUM"),"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OR</v>
      </c>
      <c r="AG148" t="b">
        <f>AA148=AF148</f>
        <v>1</v>
      </c>
    </row>
    <row r="149" spans="1:33">
      <c r="A149" s="48">
        <f>IF(B149=INT(B149),ROW(),"")</f>
        <v>149</v>
      </c>
      <c r="B149" s="47">
        <f>IF(AND(MID(C149,2,1)&lt;&gt;"/",MID(C149,1,1)="/"),INT(B148)+1,B148+0.01)</f>
        <v>144</v>
      </c>
      <c r="C149" s="98" t="s">
        <v>3538</v>
      </c>
      <c r="D149" s="98" t="s">
        <v>7</v>
      </c>
      <c r="E149" s="99" t="s">
        <v>1280</v>
      </c>
      <c r="F149" s="99" t="s">
        <v>1280</v>
      </c>
      <c r="G149" s="97">
        <v>0</v>
      </c>
      <c r="H149" s="97">
        <v>0</v>
      </c>
      <c r="I149" s="135" t="s">
        <v>3</v>
      </c>
      <c r="J149" s="99" t="s">
        <v>1375</v>
      </c>
      <c r="K149" s="100" t="s">
        <v>3945</v>
      </c>
      <c r="L149" s="101" t="s">
        <v>4768</v>
      </c>
      <c r="M149" s="55" t="s">
        <v>4825</v>
      </c>
      <c r="N149" s="55" t="s">
        <v>2238</v>
      </c>
      <c r="O149" s="101"/>
      <c r="P149" s="259" t="s">
        <v>3217</v>
      </c>
      <c r="Q149" s="18"/>
      <c r="R149"/>
      <c r="S149" t="str">
        <f>IF(E149=F149,"","NOT EQUAL")</f>
        <v/>
      </c>
      <c r="T149" s="44" t="str">
        <f>IF(ISNA(VLOOKUP(P149,Sheet1!E:F,2,0)),"--","PRESENT")</f>
        <v>--</v>
      </c>
      <c r="U149"/>
      <c r="V149">
        <f>IF(AA149&lt;&gt;"",V148+1,V148)</f>
        <v>96</v>
      </c>
      <c r="W149" s="97" t="s">
        <v>2661</v>
      </c>
      <c r="X149" s="100" t="s">
        <v>2238</v>
      </c>
      <c r="Y149" s="100" t="s">
        <v>2238</v>
      </c>
      <c r="Z149" s="25" t="str">
        <f>IF( OR(X149="CNST", I149="CAT_REGS"),IF(E149=CHAR(34)&amp;CHAR(34),F149,E149),
IF(X149="YES",UPPER(IF(E149=CHAR(34)&amp;CHAR(34),F149,E149)),
IF(   AND(X149&lt;&gt;"NO",I149="CAT_FNCT",D149&lt;&gt;"multiply", D149&lt;&gt;"divide"),IF(J149="SLS_ENABLED",   UPPER(IF(E149=CHAR(34)&amp;CHAR(34),F149,E149)),""),"")))</f>
        <v>"XOR"</v>
      </c>
      <c r="AA149" s="25" t="str">
        <f>IF(LEN(Y149)&gt;0,Y149,SUBSTITUTE(SUBSTITUTE(SUBSTITUTE(SUBSTITUTE(SUBSTITUTE(SUBSTITUTE(SUBSTITUTE(SUBSTITUTE(SUBSTITUTE(SUBSTITUTE(SUBSTITUTE( (SUBSTITUTE( SUBSTITUTE( SUBSTITUTE( SUBSTITUTE(Z149,"STD_SIGMA","SUM"),"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XOR</v>
      </c>
      <c r="AB149" s="1">
        <f>B149</f>
        <v>144</v>
      </c>
      <c r="AC149" t="str">
        <f>P149</f>
        <v>ITM_LOGICALXOR</v>
      </c>
      <c r="AD149" s="126" t="str">
        <f>IF(ISNA(VLOOKUP(AA149,'XEQM Shortlist'!J:J,1,0)),"//","")</f>
        <v>//</v>
      </c>
      <c r="AF149" s="88" t="str">
        <f>IF(LEN(AA149)=0,"",SUBSTITUTE(SUBSTITUTE(SUBSTITUTE(SUBSTITUTE(SUBSTITUTE(SUBSTITUTE(SUBSTITUTE(SUBSTITUTE(SUBSTITUTE(SUBSTITUTE(SUBSTITUTE(SUBSTITUTE(SUBSTITUTE(SUBSTITUTE(SUBSTITUTE(SUBSTITUTE(SUBSTITUTE( (SUBSTITUTE( SUBSTITUTE( SUBSTITUTE( SUBSTITUTE(Z149,"STD_SIGMA","SUM"),"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XOR</v>
      </c>
      <c r="AG149" t="b">
        <f>AA149=AF149</f>
        <v>1</v>
      </c>
    </row>
    <row r="150" spans="1:33">
      <c r="A150" s="48">
        <f>IF(B150=INT(B150),ROW(),"")</f>
        <v>150</v>
      </c>
      <c r="B150" s="47">
        <f>IF(AND(MID(C150,2,1)&lt;&gt;"/",MID(C150,1,1)="/"),INT(B149)+1,B149+0.01)</f>
        <v>145</v>
      </c>
      <c r="C150" s="102" t="s">
        <v>3661</v>
      </c>
      <c r="D150" s="98" t="s">
        <v>2279</v>
      </c>
      <c r="E150" s="99" t="s">
        <v>1284</v>
      </c>
      <c r="F150" s="99" t="s">
        <v>1284</v>
      </c>
      <c r="G150" s="298">
        <v>0</v>
      </c>
      <c r="H150" s="298">
        <v>99</v>
      </c>
      <c r="I150" s="135" t="s">
        <v>3</v>
      </c>
      <c r="J150" s="99" t="s">
        <v>1375</v>
      </c>
      <c r="K150" s="100" t="s">
        <v>4578</v>
      </c>
      <c r="L150" s="101" t="s">
        <v>4768</v>
      </c>
      <c r="M150" s="55" t="s">
        <v>4830</v>
      </c>
      <c r="N150" s="55" t="s">
        <v>2238</v>
      </c>
      <c r="O150" s="101"/>
      <c r="P150" s="259" t="s">
        <v>1965</v>
      </c>
      <c r="Q150" s="18"/>
      <c r="R150" s="101"/>
      <c r="S150" s="101" t="str">
        <f>IF(E150=F150,"","NOT EQUAL")</f>
        <v/>
      </c>
      <c r="T150" s="44" t="str">
        <f>IF(ISNA(VLOOKUP(P150,Sheet1!E:F,2,0)),"--","PRESENT")</f>
        <v>--</v>
      </c>
      <c r="U150" s="101"/>
      <c r="V150">
        <f>IF(AA150&lt;&gt;"",V149+1,V149)</f>
        <v>97</v>
      </c>
      <c r="W150" s="97" t="s">
        <v>2676</v>
      </c>
      <c r="X150" s="100" t="s">
        <v>2238</v>
      </c>
      <c r="Y150" s="100" t="s">
        <v>2238</v>
      </c>
      <c r="Z150" s="25" t="str">
        <f>IF( OR(X150="CNST", I150="CAT_REGS"),IF(E150=CHAR(34)&amp;CHAR(34),F150,E150),
IF(X150="YES",UPPER(IF(E150=CHAR(34)&amp;CHAR(34),F150,E150)),
IF(   AND(X150&lt;&gt;"NO",I150="CAT_FNCT",D150&lt;&gt;"multiply", D150&lt;&gt;"divide"),IF(J150="SLS_ENABLED",   UPPER(IF(E150=CHAR(34)&amp;CHAR(34),F150,E150)),""),"")))</f>
        <v>"X" STD_LEFT_RIGHT_ARROWS</v>
      </c>
      <c r="AA150" s="25" t="str">
        <f>IF(LEN(Y150)&gt;0,Y150,SUBSTITUTE(SUBSTITUTE(SUBSTITUTE(SUBSTITUTE(SUBSTITUTE(SUBSTITUTE(SUBSTITUTE(SUBSTITUTE(SUBSTITUTE(SUBSTITUTE(SUBSTITUTE( (SUBSTITUTE( SUBSTITUTE( SUBSTITUTE( SUBSTITUTE(Z150,"STD_SIGMA","SUM"),"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X&lt;&gt;</v>
      </c>
      <c r="AB150" s="1">
        <f>B150</f>
        <v>145</v>
      </c>
      <c r="AC150" t="str">
        <f>P150</f>
        <v>ITM_Xex</v>
      </c>
      <c r="AD150" s="126" t="str">
        <f>IF(ISNA(VLOOKUP(AA150,'XEQM Shortlist'!J:J,1,0)),"//","")</f>
        <v>//</v>
      </c>
      <c r="AE150" s="101"/>
      <c r="AF150" s="88" t="str">
        <f>IF(LEN(AA150)=0,"",SUBSTITUTE(SUBSTITUTE(SUBSTITUTE(SUBSTITUTE(SUBSTITUTE(SUBSTITUTE(SUBSTITUTE(SUBSTITUTE(SUBSTITUTE(SUBSTITUTE(SUBSTITUTE(SUBSTITUTE(SUBSTITUTE(SUBSTITUTE(SUBSTITUTE(SUBSTITUTE(SUBSTITUTE( (SUBSTITUTE( SUBSTITUTE( SUBSTITUTE( SUBSTITUTE(Z150,"STD_SIGMA","SUM"),"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X&lt;&gt;</v>
      </c>
      <c r="AG150" t="b">
        <f>AA150=AF150</f>
        <v>1</v>
      </c>
    </row>
    <row r="151" spans="1:33">
      <c r="A151" s="48" t="str">
        <f>IF(B151=INT(B151),ROW(),"")</f>
        <v/>
      </c>
      <c r="B151" s="47">
        <f>IF(AND(MID(C151,2,1)&lt;&gt;"/",MID(C151,1,1)="/"),INT(B150)+1,B150+0.01)</f>
        <v>145.01</v>
      </c>
      <c r="C151" s="50" t="s">
        <v>2238</v>
      </c>
      <c r="D151" s="51"/>
      <c r="E151" s="54"/>
      <c r="F151" s="54"/>
      <c r="G151" s="75"/>
      <c r="H151" s="75"/>
      <c r="I151" s="56"/>
      <c r="J151" s="56"/>
      <c r="K151" s="57"/>
      <c r="L151" s="55"/>
      <c r="M151" s="55"/>
      <c r="N151" s="55" t="s">
        <v>2238</v>
      </c>
      <c r="O151" s="50"/>
      <c r="P151" s="259" t="s">
        <v>2238</v>
      </c>
      <c r="Q151" s="43"/>
      <c r="R151" s="44"/>
      <c r="S151" s="44"/>
      <c r="T151" s="44" t="str">
        <f>IF(ISNA(VLOOKUP(P151,Sheet1!E:F,2,0)),"--","PRESENT")</f>
        <v>--</v>
      </c>
      <c r="U151" s="44"/>
      <c r="V151">
        <f>IF(AA151&lt;&gt;"",V150+1,V150)</f>
        <v>97</v>
      </c>
      <c r="W151" s="75" t="s">
        <v>2238</v>
      </c>
      <c r="X151" s="74" t="s">
        <v>2238</v>
      </c>
      <c r="Y151" s="74" t="s">
        <v>2238</v>
      </c>
      <c r="Z151" s="25" t="str">
        <f>IF( OR(X151="CNST", I151="CAT_REGS"),IF(E151=CHAR(34)&amp;CHAR(34),F151,E151),
IF(X151="YES",UPPER(IF(E151=CHAR(34)&amp;CHAR(34),F151,E151)),
IF(   AND(X151&lt;&gt;"NO",I151="CAT_FNCT",D151&lt;&gt;"multiply", D151&lt;&gt;"divide"),IF(J151="SLS_ENABLED",   UPPER(IF(E151=CHAR(34)&amp;CHAR(34),F151,E151)),""),"")))</f>
        <v/>
      </c>
      <c r="AA151" s="25" t="str">
        <f>IF(LEN(Y151)&gt;0,Y151,SUBSTITUTE(SUBSTITUTE(SUBSTITUTE(SUBSTITUTE(SUBSTITUTE(SUBSTITUTE(SUBSTITUTE(SUBSTITUTE(SUBSTITUTE(SUBSTITUTE(SUBSTITUTE( (SUBSTITUTE( SUBSTITUTE( SUBSTITUTE( SUBSTITUTE(Z151,"STD_SIGMA","SUM"),"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1" s="1">
        <f>B151</f>
        <v>145.01</v>
      </c>
      <c r="AC151" t="str">
        <f>P151</f>
        <v/>
      </c>
      <c r="AD151" s="126" t="str">
        <f>IF(ISNA(VLOOKUP(AA151,'XEQM Shortlist'!J:J,1,0)),"//","")</f>
        <v/>
      </c>
      <c r="AE151" s="42"/>
      <c r="AF151" s="88" t="str">
        <f>IF(LEN(AA151)=0,"",SUBSTITUTE(SUBSTITUTE(SUBSTITUTE(SUBSTITUTE(SUBSTITUTE(SUBSTITUTE(SUBSTITUTE(SUBSTITUTE(SUBSTITUTE(SUBSTITUTE(SUBSTITUTE(SUBSTITUTE(SUBSTITUTE(SUBSTITUTE(SUBSTITUTE(SUBSTITUTE(SUBSTITUTE( (SUBSTITUTE( SUBSTITUTE( SUBSTITUTE( SUBSTITUTE(Z151,"STD_SIGMA","SUM"),"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1" t="b">
        <f>AA151=AF151</f>
        <v>1</v>
      </c>
    </row>
    <row r="152" spans="1:33">
      <c r="A152" s="48" t="str">
        <f>IF(B152=INT(B152),ROW(),"")</f>
        <v/>
      </c>
      <c r="B152" s="47">
        <f>IF(AND(MID(C152,2,1)&lt;&gt;"/",MID(C152,1,1)="/"),INT(B151)+1,B151+0.01)</f>
        <v>145.01999999999998</v>
      </c>
      <c r="C152" s="50" t="s">
        <v>2238</v>
      </c>
      <c r="D152" s="51"/>
      <c r="E152" s="54"/>
      <c r="F152" s="54"/>
      <c r="G152" s="75"/>
      <c r="H152" s="75"/>
      <c r="I152" s="56"/>
      <c r="J152" s="56"/>
      <c r="K152" s="57"/>
      <c r="L152" s="55"/>
      <c r="M152" s="55"/>
      <c r="N152" s="55" t="s">
        <v>2238</v>
      </c>
      <c r="O152" s="50"/>
      <c r="P152" s="259" t="s">
        <v>2238</v>
      </c>
      <c r="Q152" s="43"/>
      <c r="R152" s="44"/>
      <c r="S152" s="44"/>
      <c r="T152" s="44" t="str">
        <f>IF(ISNA(VLOOKUP(P152,Sheet1!E:F,2,0)),"--","PRESENT")</f>
        <v>--</v>
      </c>
      <c r="U152" s="44"/>
      <c r="V152">
        <f>IF(AA152&lt;&gt;"",V151+1,V151)</f>
        <v>97</v>
      </c>
      <c r="W152" s="75" t="s">
        <v>2238</v>
      </c>
      <c r="X152" s="74" t="s">
        <v>2238</v>
      </c>
      <c r="Y152" s="74" t="s">
        <v>2238</v>
      </c>
      <c r="Z152" s="25" t="str">
        <f>IF( OR(X152="CNST", I152="CAT_REGS"),IF(E152=CHAR(34)&amp;CHAR(34),F152,E152),
IF(X152="YES",UPPER(IF(E152=CHAR(34)&amp;CHAR(34),F152,E152)),
IF(   AND(X152&lt;&gt;"NO",I152="CAT_FNCT",D152&lt;&gt;"multiply", D152&lt;&gt;"divide"),IF(J152="SLS_ENABLED",   UPPER(IF(E152=CHAR(34)&amp;CHAR(34),F152,E152)),""),"")))</f>
        <v/>
      </c>
      <c r="AA152" s="25" t="str">
        <f>IF(LEN(Y152)&gt;0,Y152,SUBSTITUTE(SUBSTITUTE(SUBSTITUTE(SUBSTITUTE(SUBSTITUTE(SUBSTITUTE(SUBSTITUTE(SUBSTITUTE(SUBSTITUTE(SUBSTITUTE(SUBSTITUTE( (SUBSTITUTE( SUBSTITUTE( SUBSTITUTE( SUBSTITUTE(Z152,"STD_SIGMA","SUM"),"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2" s="1">
        <f>B152</f>
        <v>145.01999999999998</v>
      </c>
      <c r="AC152" t="str">
        <f>P152</f>
        <v/>
      </c>
      <c r="AD152" s="126" t="str">
        <f>IF(ISNA(VLOOKUP(AA152,'XEQM Shortlist'!J:J,1,0)),"//","")</f>
        <v/>
      </c>
      <c r="AE152" s="42"/>
      <c r="AF152" s="88" t="str">
        <f>IF(LEN(AA152)=0,"",SUBSTITUTE(SUBSTITUTE(SUBSTITUTE(SUBSTITUTE(SUBSTITUTE(SUBSTITUTE(SUBSTITUTE(SUBSTITUTE(SUBSTITUTE(SUBSTITUTE(SUBSTITUTE(SUBSTITUTE(SUBSTITUTE(SUBSTITUTE(SUBSTITUTE(SUBSTITUTE(SUBSTITUTE( (SUBSTITUTE( SUBSTITUTE( SUBSTITUTE( SUBSTITUTE(Z152,"STD_SIGMA","SUM"),"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2" t="b">
        <f>AA152=AF152</f>
        <v>1</v>
      </c>
    </row>
    <row r="153" spans="1:33">
      <c r="A153" s="48" t="str">
        <f>IF(B153=INT(B153),ROW(),"")</f>
        <v/>
      </c>
      <c r="B153" s="47">
        <f>IF(AND(MID(C153,2,1)&lt;&gt;"/",MID(C153,1,1)="/"),INT(B152)+1,B152+0.01)</f>
        <v>145.02999999999997</v>
      </c>
      <c r="C153" s="50" t="s">
        <v>2687</v>
      </c>
      <c r="D153" s="51"/>
      <c r="E153" s="54"/>
      <c r="F153" s="54"/>
      <c r="G153" s="75"/>
      <c r="H153" s="75"/>
      <c r="I153" s="56"/>
      <c r="J153" s="56"/>
      <c r="K153" s="57"/>
      <c r="L153" s="55"/>
      <c r="M153" s="55"/>
      <c r="N153" s="55" t="s">
        <v>2238</v>
      </c>
      <c r="O153" s="50"/>
      <c r="P153" s="259" t="str">
        <f>C153</f>
        <v>// Items from 128 to ... are 2 byte OP codes</v>
      </c>
      <c r="Q153" s="43"/>
      <c r="R153" s="44"/>
      <c r="S153" s="44"/>
      <c r="T153" s="44" t="str">
        <f>IF(ISNA(VLOOKUP(P153,Sheet1!E:F,2,0)),"--","PRESENT")</f>
        <v>--</v>
      </c>
      <c r="U153" s="44"/>
      <c r="V153">
        <f>IF(AA153&lt;&gt;"",V152+1,V152)</f>
        <v>97</v>
      </c>
      <c r="W153" s="75" t="s">
        <v>2238</v>
      </c>
      <c r="X153" s="74" t="s">
        <v>2238</v>
      </c>
      <c r="Y153" s="74" t="s">
        <v>2238</v>
      </c>
      <c r="Z153" s="25" t="str">
        <f>IF( OR(X153="CNST", I153="CAT_REGS"),IF(E153=CHAR(34)&amp;CHAR(34),F153,E153),
IF(X153="YES",UPPER(IF(E153=CHAR(34)&amp;CHAR(34),F153,E153)),
IF(   AND(X153&lt;&gt;"NO",I153="CAT_FNCT",D153&lt;&gt;"multiply", D153&lt;&gt;"divide"),IF(J153="SLS_ENABLED",   UPPER(IF(E153=CHAR(34)&amp;CHAR(34),F153,E153)),""),"")))</f>
        <v/>
      </c>
      <c r="AA153" s="25" t="str">
        <f>IF(LEN(Y153)&gt;0,Y153,SUBSTITUTE(SUBSTITUTE(SUBSTITUTE(SUBSTITUTE(SUBSTITUTE(SUBSTITUTE(SUBSTITUTE(SUBSTITUTE(SUBSTITUTE(SUBSTITUTE(SUBSTITUTE( (SUBSTITUTE( SUBSTITUTE( SUBSTITUTE( SUBSTITUTE(Z153,"STD_SIGMA","SUM"),"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3" s="1">
        <f>B153</f>
        <v>145.02999999999997</v>
      </c>
      <c r="AC153" t="str">
        <f>P153</f>
        <v>// Items from 128 to ... are 2 byte OP codes</v>
      </c>
      <c r="AD153" s="126" t="str">
        <f>IF(ISNA(VLOOKUP(AA153,'XEQM Shortlist'!J:J,1,0)),"//","")</f>
        <v/>
      </c>
      <c r="AE153" s="42"/>
      <c r="AF153" s="88" t="str">
        <f>IF(LEN(AA153)=0,"",SUBSTITUTE(SUBSTITUTE(SUBSTITUTE(SUBSTITUTE(SUBSTITUTE(SUBSTITUTE(SUBSTITUTE(SUBSTITUTE(SUBSTITUTE(SUBSTITUTE(SUBSTITUTE(SUBSTITUTE(SUBSTITUTE(SUBSTITUTE(SUBSTITUTE(SUBSTITUTE(SUBSTITUTE( (SUBSTITUTE( SUBSTITUTE( SUBSTITUTE( SUBSTITUTE(Z153,"STD_SIGMA","SUM"),"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3" t="b">
        <f>AA153=AF153</f>
        <v>1</v>
      </c>
    </row>
    <row r="154" spans="1:33">
      <c r="A154" s="48" t="str">
        <f>IF(B154=INT(B154),ROW(),"")</f>
        <v/>
      </c>
      <c r="B154" s="47">
        <f>IF(AND(MID(C154,2,1)&lt;&gt;"/",MID(C154,1,1)="/"),INT(B153)+1,B153+0.01)</f>
        <v>145.03999999999996</v>
      </c>
      <c r="C154" s="50" t="s">
        <v>2688</v>
      </c>
      <c r="D154" s="51"/>
      <c r="E154" s="54"/>
      <c r="F154" s="54"/>
      <c r="G154" s="75"/>
      <c r="H154" s="75"/>
      <c r="I154" s="56"/>
      <c r="J154" s="56"/>
      <c r="K154" s="57"/>
      <c r="L154" s="55"/>
      <c r="M154" s="55"/>
      <c r="N154" s="55" t="s">
        <v>2238</v>
      </c>
      <c r="O154" s="50"/>
      <c r="P154" s="259" t="str">
        <f>C154</f>
        <v>// Constants</v>
      </c>
      <c r="Q154" s="43"/>
      <c r="R154" s="44"/>
      <c r="S154" s="44"/>
      <c r="T154" s="44" t="str">
        <f>IF(ISNA(VLOOKUP(P154,Sheet1!E:F,2,0)),"--","PRESENT")</f>
        <v>--</v>
      </c>
      <c r="U154" s="44"/>
      <c r="V154">
        <f>IF(AA154&lt;&gt;"",V153+1,V153)</f>
        <v>97</v>
      </c>
      <c r="W154" s="75" t="s">
        <v>2238</v>
      </c>
      <c r="X154" s="74" t="s">
        <v>2238</v>
      </c>
      <c r="Y154" s="74" t="s">
        <v>2238</v>
      </c>
      <c r="Z154" s="25" t="str">
        <f>IF( OR(X154="CNST", I154="CAT_REGS"),IF(E154=CHAR(34)&amp;CHAR(34),F154,E154),
IF(X154="YES",UPPER(IF(E154=CHAR(34)&amp;CHAR(34),F154,E154)),
IF(   AND(X154&lt;&gt;"NO",I154="CAT_FNCT",D154&lt;&gt;"multiply", D154&lt;&gt;"divide"),IF(J154="SLS_ENABLED",   UPPER(IF(E154=CHAR(34)&amp;CHAR(34),F154,E154)),""),"")))</f>
        <v/>
      </c>
      <c r="AA154" s="25" t="str">
        <f>IF(LEN(Y154)&gt;0,Y154,SUBSTITUTE(SUBSTITUTE(SUBSTITUTE(SUBSTITUTE(SUBSTITUTE(SUBSTITUTE(SUBSTITUTE(SUBSTITUTE(SUBSTITUTE(SUBSTITUTE(SUBSTITUTE( (SUBSTITUTE( SUBSTITUTE( SUBSTITUTE( SUBSTITUTE(Z154,"STD_SIGMA","SUM"),"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4" s="1">
        <f>B154</f>
        <v>145.03999999999996</v>
      </c>
      <c r="AC154" t="str">
        <f>P154</f>
        <v>// Constants</v>
      </c>
      <c r="AD154" s="126" t="str">
        <f>IF(ISNA(VLOOKUP(AA154,'XEQM Shortlist'!J:J,1,0)),"//","")</f>
        <v/>
      </c>
      <c r="AE154" s="42"/>
      <c r="AF154" s="88" t="str">
        <f>IF(LEN(AA154)=0,"",SUBSTITUTE(SUBSTITUTE(SUBSTITUTE(SUBSTITUTE(SUBSTITUTE(SUBSTITUTE(SUBSTITUTE(SUBSTITUTE(SUBSTITUTE(SUBSTITUTE(SUBSTITUTE(SUBSTITUTE(SUBSTITUTE(SUBSTITUTE(SUBSTITUTE(SUBSTITUTE(SUBSTITUTE( (SUBSTITUTE( SUBSTITUTE( SUBSTITUTE( SUBSTITUTE(Z154,"STD_SIGMA","SUM"),"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4" t="b">
        <f>AA154=AF154</f>
        <v>1</v>
      </c>
    </row>
    <row r="155" spans="1:33">
      <c r="A155" s="48">
        <f>IF(B155=INT(B155),ROW(),"")</f>
        <v>155</v>
      </c>
      <c r="B155" s="47">
        <f>IF(AND(MID(C155,2,1)&lt;&gt;"/",MID(C155,1,1)="/"),INT(B154)+1,B154+0.01)</f>
        <v>146</v>
      </c>
      <c r="C155" s="51" t="s">
        <v>3494</v>
      </c>
      <c r="D155" s="51">
        <v>0</v>
      </c>
      <c r="E155" s="56" t="s">
        <v>494</v>
      </c>
      <c r="F155" s="56" t="s">
        <v>494</v>
      </c>
      <c r="G155" s="144">
        <v>0</v>
      </c>
      <c r="H155" s="144">
        <v>0</v>
      </c>
      <c r="I155" s="133" t="s">
        <v>6</v>
      </c>
      <c r="J155" s="56" t="s">
        <v>1375</v>
      </c>
      <c r="K155" s="57" t="s">
        <v>3945</v>
      </c>
      <c r="L155" s="55" t="s">
        <v>4768</v>
      </c>
      <c r="M155" s="55" t="s">
        <v>4825</v>
      </c>
      <c r="N155" s="55" t="s">
        <v>2238</v>
      </c>
      <c r="O155" s="55"/>
      <c r="P155" s="259" t="s">
        <v>1401</v>
      </c>
      <c r="Q155" s="13"/>
      <c r="R155"/>
      <c r="S155" t="str">
        <f>IF(E155=F155,"","NOT EQUAL")</f>
        <v/>
      </c>
      <c r="T155" s="44" t="str">
        <f>IF(ISNA(VLOOKUP(P155,Sheet1!E:F,2,0)),"--","PRESENT")</f>
        <v>--</v>
      </c>
      <c r="U155"/>
      <c r="V155">
        <f>IF(AA155&lt;&gt;"",V154+1,V154)</f>
        <v>97</v>
      </c>
      <c r="W155" s="75" t="s">
        <v>2238</v>
      </c>
      <c r="X155" s="57" t="s">
        <v>2238</v>
      </c>
      <c r="Y155" s="57" t="s">
        <v>2238</v>
      </c>
      <c r="Z155" s="25" t="str">
        <f>IF( OR(X155="CNST", I155="CAT_REGS"),IF(E155=CHAR(34)&amp;CHAR(34),F155,E155),
IF(X155="YES",UPPER(IF(E155=CHAR(34)&amp;CHAR(34),F155,E155)),
IF(   AND(X155&lt;&gt;"NO",I155="CAT_FNCT",D155&lt;&gt;"multiply", D155&lt;&gt;"divide"),IF(J155="SLS_ENABLED",   UPPER(IF(E155=CHAR(34)&amp;CHAR(34),F155,E155)),""),"")))</f>
        <v/>
      </c>
      <c r="AA155" s="25" t="str">
        <f>IF(LEN(Y155)&gt;0,Y155,SUBSTITUTE(SUBSTITUTE(SUBSTITUTE(SUBSTITUTE(SUBSTITUTE(SUBSTITUTE(SUBSTITUTE(SUBSTITUTE(SUBSTITUTE(SUBSTITUTE(SUBSTITUTE( (SUBSTITUTE( SUBSTITUTE( SUBSTITUTE( SUBSTITUTE(Z155,"STD_SIGMA","SUM"),"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5" s="1">
        <f>B155</f>
        <v>146</v>
      </c>
      <c r="AC155" t="str">
        <f>P155</f>
        <v>CST_01</v>
      </c>
      <c r="AD155" s="126" t="str">
        <f>IF(ISNA(VLOOKUP(AA155,'XEQM Shortlist'!J:J,1,0)),"//","")</f>
        <v/>
      </c>
      <c r="AF155" s="88" t="str">
        <f>IF(LEN(AA155)=0,"",SUBSTITUTE(SUBSTITUTE(SUBSTITUTE(SUBSTITUTE(SUBSTITUTE(SUBSTITUTE(SUBSTITUTE(SUBSTITUTE(SUBSTITUTE(SUBSTITUTE(SUBSTITUTE(SUBSTITUTE(SUBSTITUTE(SUBSTITUTE(SUBSTITUTE(SUBSTITUTE(SUBSTITUTE( (SUBSTITUTE( SUBSTITUTE( SUBSTITUTE( SUBSTITUTE(Z155,"STD_SIGMA","SUM"),"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5" t="b">
        <f>AA155=AF155</f>
        <v>1</v>
      </c>
    </row>
    <row r="156" spans="1:33">
      <c r="A156" s="48">
        <f>IF(B156=INT(B156),ROW(),"")</f>
        <v>156</v>
      </c>
      <c r="B156" s="47">
        <f>IF(AND(MID(C156,2,1)&lt;&gt;"/",MID(C156,1,1)="/"),INT(B155)+1,B155+0.01)</f>
        <v>147</v>
      </c>
      <c r="C156" s="51" t="s">
        <v>3494</v>
      </c>
      <c r="D156" s="51">
        <v>1</v>
      </c>
      <c r="E156" s="56" t="s">
        <v>1016</v>
      </c>
      <c r="F156" s="56" t="s">
        <v>1016</v>
      </c>
      <c r="G156" s="75">
        <v>0</v>
      </c>
      <c r="H156" s="75">
        <v>0</v>
      </c>
      <c r="I156" s="133" t="s">
        <v>6</v>
      </c>
      <c r="J156" s="56" t="s">
        <v>1375</v>
      </c>
      <c r="K156" s="57" t="s">
        <v>3945</v>
      </c>
      <c r="L156" s="55" t="s">
        <v>4768</v>
      </c>
      <c r="M156" s="55" t="s">
        <v>4825</v>
      </c>
      <c r="N156" s="55" t="s">
        <v>2238</v>
      </c>
      <c r="O156" s="55"/>
      <c r="P156" s="259" t="s">
        <v>1402</v>
      </c>
      <c r="Q156" s="13"/>
      <c r="R156"/>
      <c r="S156" t="str">
        <f>IF(E156=F156,"","NOT EQUAL")</f>
        <v/>
      </c>
      <c r="T156" s="44" t="str">
        <f>IF(ISNA(VLOOKUP(P156,Sheet1!E:F,2,0)),"--","PRESENT")</f>
        <v>--</v>
      </c>
      <c r="U156"/>
      <c r="V156">
        <f>IF(AA156&lt;&gt;"",V155+1,V155)</f>
        <v>97</v>
      </c>
      <c r="W156" s="75" t="s">
        <v>2238</v>
      </c>
      <c r="X156" s="57" t="s">
        <v>2238</v>
      </c>
      <c r="Y156" s="57" t="s">
        <v>2238</v>
      </c>
      <c r="Z156" s="25" t="str">
        <f>IF( OR(X156="CNST", I156="CAT_REGS"),IF(E156=CHAR(34)&amp;CHAR(34),F156,E156),
IF(X156="YES",UPPER(IF(E156=CHAR(34)&amp;CHAR(34),F156,E156)),
IF(   AND(X156&lt;&gt;"NO",I156="CAT_FNCT",D156&lt;&gt;"multiply", D156&lt;&gt;"divide"),IF(J156="SLS_ENABLED",   UPPER(IF(E156=CHAR(34)&amp;CHAR(34),F156,E156)),""),"")))</f>
        <v/>
      </c>
      <c r="AA156" s="25" t="str">
        <f>IF(LEN(Y156)&gt;0,Y156,SUBSTITUTE(SUBSTITUTE(SUBSTITUTE(SUBSTITUTE(SUBSTITUTE(SUBSTITUTE(SUBSTITUTE(SUBSTITUTE(SUBSTITUTE(SUBSTITUTE(SUBSTITUTE( (SUBSTITUTE( SUBSTITUTE( SUBSTITUTE( SUBSTITUTE(Z156,"STD_SIGMA","SUM"),"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6" s="1">
        <f>B156</f>
        <v>147</v>
      </c>
      <c r="AC156" t="str">
        <f>P156</f>
        <v>CST_02</v>
      </c>
      <c r="AD156" s="126" t="str">
        <f>IF(ISNA(VLOOKUP(AA156,'XEQM Shortlist'!J:J,1,0)),"//","")</f>
        <v/>
      </c>
      <c r="AF156" s="88" t="str">
        <f>IF(LEN(AA156)=0,"",SUBSTITUTE(SUBSTITUTE(SUBSTITUTE(SUBSTITUTE(SUBSTITUTE(SUBSTITUTE(SUBSTITUTE(SUBSTITUTE(SUBSTITUTE(SUBSTITUTE(SUBSTITUTE(SUBSTITUTE(SUBSTITUTE(SUBSTITUTE(SUBSTITUTE(SUBSTITUTE(SUBSTITUTE( (SUBSTITUTE( SUBSTITUTE( SUBSTITUTE( SUBSTITUTE(Z156,"STD_SIGMA","SUM"),"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6" t="b">
        <f>AA156=AF156</f>
        <v>1</v>
      </c>
    </row>
    <row r="157" spans="1:33">
      <c r="A157" s="48">
        <f>IF(B157=INT(B157),ROW(),"")</f>
        <v>157</v>
      </c>
      <c r="B157" s="47">
        <f>IF(AND(MID(C157,2,1)&lt;&gt;"/",MID(C157,1,1)="/"),INT(B156)+1,B156+0.01)</f>
        <v>148</v>
      </c>
      <c r="C157" s="51" t="s">
        <v>3494</v>
      </c>
      <c r="D157" s="51">
        <v>2</v>
      </c>
      <c r="E157" s="56" t="s">
        <v>1022</v>
      </c>
      <c r="F157" s="56" t="s">
        <v>1022</v>
      </c>
      <c r="G157" s="75">
        <v>0</v>
      </c>
      <c r="H157" s="75">
        <v>0</v>
      </c>
      <c r="I157" s="133" t="s">
        <v>6</v>
      </c>
      <c r="J157" s="56" t="s">
        <v>1375</v>
      </c>
      <c r="K157" s="57" t="s">
        <v>3945</v>
      </c>
      <c r="L157" s="55" t="s">
        <v>4768</v>
      </c>
      <c r="M157" s="55" t="s">
        <v>4825</v>
      </c>
      <c r="N157" s="55" t="s">
        <v>2238</v>
      </c>
      <c r="O157" s="55"/>
      <c r="P157" s="259" t="s">
        <v>1408</v>
      </c>
      <c r="Q157" s="13"/>
      <c r="R157"/>
      <c r="S157" t="str">
        <f>IF(E157=F157,"","NOT EQUAL")</f>
        <v/>
      </c>
      <c r="T157" s="44" t="str">
        <f>IF(ISNA(VLOOKUP(P157,Sheet1!E:F,2,0)),"--","PRESENT")</f>
        <v>--</v>
      </c>
      <c r="U157"/>
      <c r="V157">
        <f>IF(AA157&lt;&gt;"",V156+1,V156)</f>
        <v>97</v>
      </c>
      <c r="W157" s="75" t="s">
        <v>2238</v>
      </c>
      <c r="X157" s="57" t="s">
        <v>2238</v>
      </c>
      <c r="Y157" s="57" t="s">
        <v>2238</v>
      </c>
      <c r="Z157" s="25" t="str">
        <f>IF( OR(X157="CNST", I157="CAT_REGS"),IF(E157=CHAR(34)&amp;CHAR(34),F157,E157),
IF(X157="YES",UPPER(IF(E157=CHAR(34)&amp;CHAR(34),F157,E157)),
IF(   AND(X157&lt;&gt;"NO",I157="CAT_FNCT",D157&lt;&gt;"multiply", D157&lt;&gt;"divide"),IF(J157="SLS_ENABLED",   UPPER(IF(E157=CHAR(34)&amp;CHAR(34),F157,E157)),""),"")))</f>
        <v/>
      </c>
      <c r="AA157" s="25" t="str">
        <f>IF(LEN(Y157)&gt;0,Y157,SUBSTITUTE(SUBSTITUTE(SUBSTITUTE(SUBSTITUTE(SUBSTITUTE(SUBSTITUTE(SUBSTITUTE(SUBSTITUTE(SUBSTITUTE(SUBSTITUTE(SUBSTITUTE( (SUBSTITUTE( SUBSTITUTE( SUBSTITUTE( SUBSTITUTE(Z157,"STD_SIGMA","SUM"),"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7" s="1">
        <f>B157</f>
        <v>148</v>
      </c>
      <c r="AC157" t="str">
        <f>P157</f>
        <v>CST_03</v>
      </c>
      <c r="AD157" s="126" t="str">
        <f>IF(ISNA(VLOOKUP(AA157,'XEQM Shortlist'!J:J,1,0)),"//","")</f>
        <v/>
      </c>
      <c r="AF157" s="88" t="str">
        <f>IF(LEN(AA157)=0,"",SUBSTITUTE(SUBSTITUTE(SUBSTITUTE(SUBSTITUTE(SUBSTITUTE(SUBSTITUTE(SUBSTITUTE(SUBSTITUTE(SUBSTITUTE(SUBSTITUTE(SUBSTITUTE(SUBSTITUTE(SUBSTITUTE(SUBSTITUTE(SUBSTITUTE(SUBSTITUTE(SUBSTITUTE( (SUBSTITUTE( SUBSTITUTE( SUBSTITUTE( SUBSTITUTE(Z157,"STD_SIGMA","SUM"),"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7" t="b">
        <f>AA157=AF157</f>
        <v>1</v>
      </c>
    </row>
    <row r="158" spans="1:33">
      <c r="A158" s="48">
        <f>IF(B158=INT(B158),ROW(),"")</f>
        <v>158</v>
      </c>
      <c r="B158" s="47">
        <f>IF(AND(MID(C158,2,1)&lt;&gt;"/",MID(C158,1,1)="/"),INT(B157)+1,B157+0.01)</f>
        <v>149</v>
      </c>
      <c r="C158" s="51" t="s">
        <v>3494</v>
      </c>
      <c r="D158" s="51">
        <v>3</v>
      </c>
      <c r="E158" s="56" t="s">
        <v>1028</v>
      </c>
      <c r="F158" s="56" t="s">
        <v>1028</v>
      </c>
      <c r="G158" s="75">
        <v>0</v>
      </c>
      <c r="H158" s="75">
        <v>0</v>
      </c>
      <c r="I158" s="133" t="s">
        <v>6</v>
      </c>
      <c r="J158" s="56" t="s">
        <v>1375</v>
      </c>
      <c r="K158" s="57" t="s">
        <v>3945</v>
      </c>
      <c r="L158" s="55" t="s">
        <v>4768</v>
      </c>
      <c r="M158" s="55" t="s">
        <v>4825</v>
      </c>
      <c r="N158" s="55" t="s">
        <v>2238</v>
      </c>
      <c r="O158" s="55"/>
      <c r="P158" s="259" t="s">
        <v>1422</v>
      </c>
      <c r="Q158" s="13"/>
      <c r="R158"/>
      <c r="S158" t="str">
        <f>IF(E158=F158,"","NOT EQUAL")</f>
        <v/>
      </c>
      <c r="T158" s="44" t="str">
        <f>IF(ISNA(VLOOKUP(P158,Sheet1!E:F,2,0)),"--","PRESENT")</f>
        <v>--</v>
      </c>
      <c r="U158"/>
      <c r="V158">
        <f>IF(AA158&lt;&gt;"",V157+1,V157)</f>
        <v>97</v>
      </c>
      <c r="W158" s="75" t="s">
        <v>2238</v>
      </c>
      <c r="X158" s="57" t="s">
        <v>2238</v>
      </c>
      <c r="Y158" s="57" t="s">
        <v>2238</v>
      </c>
      <c r="Z158" s="25" t="str">
        <f>IF( OR(X158="CNST", I158="CAT_REGS"),IF(E158=CHAR(34)&amp;CHAR(34),F158,E158),
IF(X158="YES",UPPER(IF(E158=CHAR(34)&amp;CHAR(34),F158,E158)),
IF(   AND(X158&lt;&gt;"NO",I158="CAT_FNCT",D158&lt;&gt;"multiply", D158&lt;&gt;"divide"),IF(J158="SLS_ENABLED",   UPPER(IF(E158=CHAR(34)&amp;CHAR(34),F158,E158)),""),"")))</f>
        <v/>
      </c>
      <c r="AA158" s="25" t="str">
        <f>IF(LEN(Y158)&gt;0,Y158,SUBSTITUTE(SUBSTITUTE(SUBSTITUTE(SUBSTITUTE(SUBSTITUTE(SUBSTITUTE(SUBSTITUTE(SUBSTITUTE(SUBSTITUTE(SUBSTITUTE(SUBSTITUTE( (SUBSTITUTE( SUBSTITUTE( SUBSTITUTE( SUBSTITUTE(Z158,"STD_SIGMA","SUM"),"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8" s="1">
        <f>B158</f>
        <v>149</v>
      </c>
      <c r="AC158" t="str">
        <f>P158</f>
        <v>CST_04</v>
      </c>
      <c r="AD158" s="126" t="str">
        <f>IF(ISNA(VLOOKUP(AA158,'XEQM Shortlist'!J:J,1,0)),"//","")</f>
        <v/>
      </c>
      <c r="AF158" s="88" t="str">
        <f>IF(LEN(AA158)=0,"",SUBSTITUTE(SUBSTITUTE(SUBSTITUTE(SUBSTITUTE(SUBSTITUTE(SUBSTITUTE(SUBSTITUTE(SUBSTITUTE(SUBSTITUTE(SUBSTITUTE(SUBSTITUTE(SUBSTITUTE(SUBSTITUTE(SUBSTITUTE(SUBSTITUTE(SUBSTITUTE(SUBSTITUTE( (SUBSTITUTE( SUBSTITUTE( SUBSTITUTE( SUBSTITUTE(Z158,"STD_SIGMA","SUM"),"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8" t="b">
        <f>AA158=AF158</f>
        <v>1</v>
      </c>
    </row>
    <row r="159" spans="1:33">
      <c r="A159" s="48">
        <f>IF(B159=INT(B159),ROW(),"")</f>
        <v>159</v>
      </c>
      <c r="B159" s="47">
        <f>IF(AND(MID(C159,2,1)&lt;&gt;"/",MID(C159,1,1)="/"),INT(B158)+1,B158+0.01)</f>
        <v>150</v>
      </c>
      <c r="C159" s="51" t="s">
        <v>3494</v>
      </c>
      <c r="D159" s="51">
        <v>4</v>
      </c>
      <c r="E159" s="56" t="s">
        <v>496</v>
      </c>
      <c r="F159" s="56" t="s">
        <v>496</v>
      </c>
      <c r="G159" s="75">
        <v>0</v>
      </c>
      <c r="H159" s="75">
        <v>0</v>
      </c>
      <c r="I159" s="133" t="s">
        <v>6</v>
      </c>
      <c r="J159" s="56" t="s">
        <v>1375</v>
      </c>
      <c r="K159" s="57" t="s">
        <v>3945</v>
      </c>
      <c r="L159" s="55" t="s">
        <v>4768</v>
      </c>
      <c r="M159" s="55" t="s">
        <v>4825</v>
      </c>
      <c r="N159" s="55" t="s">
        <v>2238</v>
      </c>
      <c r="O159" s="55"/>
      <c r="P159" s="259" t="s">
        <v>1440</v>
      </c>
      <c r="Q159" s="13"/>
      <c r="R159"/>
      <c r="S159" t="str">
        <f>IF(E159=F159,"","NOT EQUAL")</f>
        <v/>
      </c>
      <c r="T159" s="44" t="str">
        <f>IF(ISNA(VLOOKUP(P159,Sheet1!E:F,2,0)),"--","PRESENT")</f>
        <v>PRESENT</v>
      </c>
      <c r="U159"/>
      <c r="V159">
        <f>IF(AA159&lt;&gt;"",V158+1,V158)</f>
        <v>98</v>
      </c>
      <c r="W159" s="75" t="s">
        <v>2662</v>
      </c>
      <c r="X159" s="57" t="s">
        <v>2604</v>
      </c>
      <c r="Y159" s="77" t="s">
        <v>2238</v>
      </c>
      <c r="Z159" s="25" t="str">
        <f>IF( OR(X159="CNST", I159="CAT_REGS"),IF(E159=CHAR(34)&amp;CHAR(34),F159,E159),
IF(X159="YES",UPPER(IF(E159=CHAR(34)&amp;CHAR(34),F159,E159)),
IF(   AND(X159&lt;&gt;"NO",I159="CAT_FNCT",D159&lt;&gt;"multiply", D159&lt;&gt;"divide"),IF(J159="SLS_ENABLED",   UPPER(IF(E159=CHAR(34)&amp;CHAR(34),F159,E159)),""),"")))</f>
        <v>"c"</v>
      </c>
      <c r="AA159" s="25" t="str">
        <f>IF(LEN(Y159)&gt;0,Y159,SUBSTITUTE(SUBSTITUTE(SUBSTITUTE(SUBSTITUTE(SUBSTITUTE(SUBSTITUTE(SUBSTITUTE(SUBSTITUTE(SUBSTITUTE(SUBSTITUTE(SUBSTITUTE( (SUBSTITUTE( SUBSTITUTE( SUBSTITUTE( SUBSTITUTE(Z159,"STD_SIGMA","SUM"),"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</v>
      </c>
      <c r="AB159" s="1">
        <f>B159</f>
        <v>150</v>
      </c>
      <c r="AC159" t="str">
        <f>P159</f>
        <v>CST_05</v>
      </c>
      <c r="AD159" s="126" t="str">
        <f>IF(ISNA(VLOOKUP(AA159,'XEQM Shortlist'!J:J,1,0)),"//","")</f>
        <v/>
      </c>
      <c r="AF159" s="88" t="str">
        <f>IF(LEN(AA159)=0,"",SUBSTITUTE(SUBSTITUTE(SUBSTITUTE(SUBSTITUTE(SUBSTITUTE(SUBSTITUTE(SUBSTITUTE(SUBSTITUTE(SUBSTITUTE(SUBSTITUTE(SUBSTITUTE(SUBSTITUTE(SUBSTITUTE(SUBSTITUTE(SUBSTITUTE(SUBSTITUTE(SUBSTITUTE( (SUBSTITUTE( SUBSTITUTE( SUBSTITUTE( SUBSTITUTE(Z159,"STD_SIGMA","SUM"),"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</v>
      </c>
      <c r="AG159" t="b">
        <f>AA159=AF159</f>
        <v>1</v>
      </c>
    </row>
    <row r="160" spans="1:33">
      <c r="A160" s="48">
        <f>IF(B160=INT(B160),ROW(),"")</f>
        <v>160</v>
      </c>
      <c r="B160" s="47">
        <f>IF(AND(MID(C160,2,1)&lt;&gt;"/",MID(C160,1,1)="/"),INT(B159)+1,B159+0.01)</f>
        <v>151</v>
      </c>
      <c r="C160" s="51" t="s">
        <v>3494</v>
      </c>
      <c r="D160" s="51">
        <v>5</v>
      </c>
      <c r="E160" s="56" t="s">
        <v>1037</v>
      </c>
      <c r="F160" s="56" t="s">
        <v>1037</v>
      </c>
      <c r="G160" s="75">
        <v>0</v>
      </c>
      <c r="H160" s="75">
        <v>0</v>
      </c>
      <c r="I160" s="133" t="s">
        <v>6</v>
      </c>
      <c r="J160" s="56" t="s">
        <v>1375</v>
      </c>
      <c r="K160" s="57" t="s">
        <v>3945</v>
      </c>
      <c r="L160" s="55" t="s">
        <v>4768</v>
      </c>
      <c r="M160" s="55" t="s">
        <v>4825</v>
      </c>
      <c r="N160" s="55" t="s">
        <v>2238</v>
      </c>
      <c r="O160" s="55"/>
      <c r="P160" s="259" t="s">
        <v>1441</v>
      </c>
      <c r="Q160" s="13"/>
      <c r="R160"/>
      <c r="S160" t="str">
        <f>IF(E160=F160,"","NOT EQUAL")</f>
        <v/>
      </c>
      <c r="T160" s="44" t="str">
        <f>IF(ISNA(VLOOKUP(P160,Sheet1!E:F,2,0)),"--","PRESENT")</f>
        <v>--</v>
      </c>
      <c r="U160"/>
      <c r="V160">
        <f>IF(AA160&lt;&gt;"",V159+1,V159)</f>
        <v>98</v>
      </c>
      <c r="W160" s="75" t="s">
        <v>2238</v>
      </c>
      <c r="X160" s="57" t="s">
        <v>2238</v>
      </c>
      <c r="Y160" s="57" t="s">
        <v>2238</v>
      </c>
      <c r="Z160" s="25" t="str">
        <f>IF( OR(X160="CNST", I160="CAT_REGS"),IF(E160=CHAR(34)&amp;CHAR(34),F160,E160),
IF(X160="YES",UPPER(IF(E160=CHAR(34)&amp;CHAR(34),F160,E160)),
IF(   AND(X160&lt;&gt;"NO",I160="CAT_FNCT",D160&lt;&gt;"multiply", D160&lt;&gt;"divide"),IF(J160="SLS_ENABLED",   UPPER(IF(E160=CHAR(34)&amp;CHAR(34),F160,E160)),""),"")))</f>
        <v/>
      </c>
      <c r="AA160" s="25" t="str">
        <f>IF(LEN(Y160)&gt;0,Y160,SUBSTITUTE(SUBSTITUTE(SUBSTITUTE(SUBSTITUTE(SUBSTITUTE(SUBSTITUTE(SUBSTITUTE(SUBSTITUTE(SUBSTITUTE(SUBSTITUTE(SUBSTITUTE( (SUBSTITUTE( SUBSTITUTE( SUBSTITUTE( SUBSTITUTE(Z160,"STD_SIGMA","SUM"),"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0" s="1">
        <f>B160</f>
        <v>151</v>
      </c>
      <c r="AC160" t="str">
        <f>P160</f>
        <v>CST_06</v>
      </c>
      <c r="AD160" s="126" t="str">
        <f>IF(ISNA(VLOOKUP(AA160,'XEQM Shortlist'!J:J,1,0)),"//","")</f>
        <v/>
      </c>
      <c r="AF160" s="88" t="str">
        <f>IF(LEN(AA160)=0,"",SUBSTITUTE(SUBSTITUTE(SUBSTITUTE(SUBSTITUTE(SUBSTITUTE(SUBSTITUTE(SUBSTITUTE(SUBSTITUTE(SUBSTITUTE(SUBSTITUTE(SUBSTITUTE(SUBSTITUTE(SUBSTITUTE(SUBSTITUTE(SUBSTITUTE(SUBSTITUTE(SUBSTITUTE( (SUBSTITUTE( SUBSTITUTE( SUBSTITUTE( SUBSTITUTE(Z160,"STD_SIGMA","SUM"),"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0" t="b">
        <f>AA160=AF160</f>
        <v>1</v>
      </c>
    </row>
    <row r="161" spans="1:33">
      <c r="A161" s="48">
        <f>IF(B161=INT(B161),ROW(),"")</f>
        <v>161</v>
      </c>
      <c r="B161" s="47">
        <f>IF(AND(MID(C161,2,1)&lt;&gt;"/",MID(C161,1,1)="/"),INT(B160)+1,B160+0.01)</f>
        <v>152</v>
      </c>
      <c r="C161" s="51" t="s">
        <v>3494</v>
      </c>
      <c r="D161" s="51">
        <v>6</v>
      </c>
      <c r="E161" s="56" t="s">
        <v>1038</v>
      </c>
      <c r="F161" s="56" t="s">
        <v>1038</v>
      </c>
      <c r="G161" s="75">
        <v>0</v>
      </c>
      <c r="H161" s="75">
        <v>0</v>
      </c>
      <c r="I161" s="133" t="s">
        <v>6</v>
      </c>
      <c r="J161" s="56" t="s">
        <v>1375</v>
      </c>
      <c r="K161" s="57" t="s">
        <v>3945</v>
      </c>
      <c r="L161" s="55" t="s">
        <v>4768</v>
      </c>
      <c r="M161" s="55" t="s">
        <v>4825</v>
      </c>
      <c r="N161" s="55" t="s">
        <v>2238</v>
      </c>
      <c r="O161" s="55"/>
      <c r="P161" s="259" t="s">
        <v>1442</v>
      </c>
      <c r="Q161" s="13"/>
      <c r="R161"/>
      <c r="S161" t="str">
        <f>IF(E161=F161,"","NOT EQUAL")</f>
        <v/>
      </c>
      <c r="T161" s="44" t="str">
        <f>IF(ISNA(VLOOKUP(P161,Sheet1!E:F,2,0)),"--","PRESENT")</f>
        <v>--</v>
      </c>
      <c r="U161"/>
      <c r="V161">
        <f>IF(AA161&lt;&gt;"",V160+1,V160)</f>
        <v>98</v>
      </c>
      <c r="W161" s="75" t="s">
        <v>2238</v>
      </c>
      <c r="X161" s="57" t="s">
        <v>2238</v>
      </c>
      <c r="Y161" s="57" t="s">
        <v>2238</v>
      </c>
      <c r="Z161" s="25" t="str">
        <f>IF( OR(X161="CNST", I161="CAT_REGS"),IF(E161=CHAR(34)&amp;CHAR(34),F161,E161),
IF(X161="YES",UPPER(IF(E161=CHAR(34)&amp;CHAR(34),F161,E161)),
IF(   AND(X161&lt;&gt;"NO",I161="CAT_FNCT",D161&lt;&gt;"multiply", D161&lt;&gt;"divide"),IF(J161="SLS_ENABLED",   UPPER(IF(E161=CHAR(34)&amp;CHAR(34),F161,E161)),""),"")))</f>
        <v/>
      </c>
      <c r="AA161" s="25" t="str">
        <f>IF(LEN(Y161)&gt;0,Y161,SUBSTITUTE(SUBSTITUTE(SUBSTITUTE(SUBSTITUTE(SUBSTITUTE(SUBSTITUTE(SUBSTITUTE(SUBSTITUTE(SUBSTITUTE(SUBSTITUTE(SUBSTITUTE( (SUBSTITUTE( SUBSTITUTE( SUBSTITUTE( SUBSTITUTE(Z161,"STD_SIGMA","SUM"),"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" s="1">
        <f>B161</f>
        <v>152</v>
      </c>
      <c r="AC161" t="str">
        <f>P161</f>
        <v>CST_07</v>
      </c>
      <c r="AD161" s="126" t="str">
        <f>IF(ISNA(VLOOKUP(AA161,'XEQM Shortlist'!J:J,1,0)),"//","")</f>
        <v/>
      </c>
      <c r="AF161" s="88" t="str">
        <f>IF(LEN(AA161)=0,"",SUBSTITUTE(SUBSTITUTE(SUBSTITUTE(SUBSTITUTE(SUBSTITUTE(SUBSTITUTE(SUBSTITUTE(SUBSTITUTE(SUBSTITUTE(SUBSTITUTE(SUBSTITUTE(SUBSTITUTE(SUBSTITUTE(SUBSTITUTE(SUBSTITUTE(SUBSTITUTE(SUBSTITUTE( (SUBSTITUTE( SUBSTITUTE( SUBSTITUTE( SUBSTITUTE(Z161,"STD_SIGMA","SUM"),"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" t="b">
        <f>AA161=AF161</f>
        <v>1</v>
      </c>
    </row>
    <row r="162" spans="1:33">
      <c r="A162" s="48">
        <f>IF(B162=INT(B162),ROW(),"")</f>
        <v>162</v>
      </c>
      <c r="B162" s="47">
        <f>IF(AND(MID(C162,2,1)&lt;&gt;"/",MID(C162,1,1)="/"),INT(B161)+1,B161+0.01)</f>
        <v>153</v>
      </c>
      <c r="C162" s="51" t="s">
        <v>3494</v>
      </c>
      <c r="D162" s="51">
        <v>7</v>
      </c>
      <c r="E162" s="56" t="s">
        <v>498</v>
      </c>
      <c r="F162" s="56" t="s">
        <v>498</v>
      </c>
      <c r="G162" s="75">
        <v>0</v>
      </c>
      <c r="H162" s="75">
        <v>0</v>
      </c>
      <c r="I162" s="133" t="s">
        <v>6</v>
      </c>
      <c r="J162" s="56" t="s">
        <v>1375</v>
      </c>
      <c r="K162" s="57" t="s">
        <v>3945</v>
      </c>
      <c r="L162" s="55" t="s">
        <v>4768</v>
      </c>
      <c r="M162" s="55" t="s">
        <v>4825</v>
      </c>
      <c r="N162" s="55" t="s">
        <v>2238</v>
      </c>
      <c r="O162" s="55"/>
      <c r="P162" s="259" t="s">
        <v>1507</v>
      </c>
      <c r="Q162" s="13"/>
      <c r="R162"/>
      <c r="S162" t="str">
        <f>IF(E162=F162,"","NOT EQUAL")</f>
        <v/>
      </c>
      <c r="T162" s="44" t="str">
        <f>IF(ISNA(VLOOKUP(P162,Sheet1!E:F,2,0)),"--","PRESENT")</f>
        <v>--</v>
      </c>
      <c r="U162"/>
      <c r="V162">
        <f>IF(AA162&lt;&gt;"",V161+1,V161)</f>
        <v>99</v>
      </c>
      <c r="W162" s="75" t="s">
        <v>2662</v>
      </c>
      <c r="X162" s="57" t="s">
        <v>2604</v>
      </c>
      <c r="Y162" s="77" t="s">
        <v>2238</v>
      </c>
      <c r="Z162" s="25" t="str">
        <f>IF( OR(X162="CNST", I162="CAT_REGS"),IF(E162=CHAR(34)&amp;CHAR(34),F162,E162),
IF(X162="YES",UPPER(IF(E162=CHAR(34)&amp;CHAR(34),F162,E162)),
IF(   AND(X162&lt;&gt;"NO",I162="CAT_FNCT",D162&lt;&gt;"multiply", D162&lt;&gt;"divide"),IF(J162="SLS_ENABLED",   UPPER(IF(E162=CHAR(34)&amp;CHAR(34),F162,E162)),""),"")))</f>
        <v>"e"</v>
      </c>
      <c r="AA162" s="25" t="str">
        <f>IF(LEN(Y162)&gt;0,Y162,SUBSTITUTE(SUBSTITUTE(SUBSTITUTE(SUBSTITUTE(SUBSTITUTE(SUBSTITUTE(SUBSTITUTE(SUBSTITUTE(SUBSTITUTE(SUBSTITUTE(SUBSTITUTE( (SUBSTITUTE( SUBSTITUTE( SUBSTITUTE( SUBSTITUTE(Z162,"STD_SIGMA","SUM"),"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</v>
      </c>
      <c r="AB162" s="1">
        <f>B162</f>
        <v>153</v>
      </c>
      <c r="AC162" t="str">
        <f>P162</f>
        <v>CST_08</v>
      </c>
      <c r="AD162" s="126" t="str">
        <f>IF(ISNA(VLOOKUP(AA162,'XEQM Shortlist'!J:J,1,0)),"//","")</f>
        <v>//</v>
      </c>
      <c r="AF162" s="88" t="str">
        <f>IF(LEN(AA162)=0,"",SUBSTITUTE(SUBSTITUTE(SUBSTITUTE(SUBSTITUTE(SUBSTITUTE(SUBSTITUTE(SUBSTITUTE(SUBSTITUTE(SUBSTITUTE(SUBSTITUTE(SUBSTITUTE(SUBSTITUTE(SUBSTITUTE(SUBSTITUTE(SUBSTITUTE(SUBSTITUTE(SUBSTITUTE( (SUBSTITUTE( SUBSTITUTE( SUBSTITUTE( SUBSTITUTE(Z162,"STD_SIGMA","SUM"),"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</v>
      </c>
      <c r="AG162" t="b">
        <f>AA162=AF162</f>
        <v>1</v>
      </c>
    </row>
    <row r="163" spans="1:33">
      <c r="A163" s="48">
        <f>IF(B163=INT(B163),ROW(),"")</f>
        <v>163</v>
      </c>
      <c r="B163" s="47">
        <f>IF(AND(MID(C163,2,1)&lt;&gt;"/",MID(C163,1,1)="/"),INT(B162)+1,B162+0.01)</f>
        <v>154</v>
      </c>
      <c r="C163" s="51" t="s">
        <v>3494</v>
      </c>
      <c r="D163" s="51">
        <v>8</v>
      </c>
      <c r="E163" s="56" t="s">
        <v>1079</v>
      </c>
      <c r="F163" s="56" t="s">
        <v>1079</v>
      </c>
      <c r="G163" s="75">
        <v>0</v>
      </c>
      <c r="H163" s="75">
        <v>0</v>
      </c>
      <c r="I163" s="133" t="s">
        <v>6</v>
      </c>
      <c r="J163" s="56" t="s">
        <v>1375</v>
      </c>
      <c r="K163" s="57" t="s">
        <v>3945</v>
      </c>
      <c r="L163" s="55" t="s">
        <v>4768</v>
      </c>
      <c r="M163" s="55" t="s">
        <v>4825</v>
      </c>
      <c r="N163" s="55" t="s">
        <v>2238</v>
      </c>
      <c r="O163" s="55"/>
      <c r="P163" s="259" t="s">
        <v>1508</v>
      </c>
      <c r="Q163" s="13"/>
      <c r="R163"/>
      <c r="S163" t="str">
        <f>IF(E163=F163,"","NOT EQUAL")</f>
        <v/>
      </c>
      <c r="T163" s="44" t="str">
        <f>IF(ISNA(VLOOKUP(P163,Sheet1!E:F,2,0)),"--","PRESENT")</f>
        <v>--</v>
      </c>
      <c r="U163"/>
      <c r="V163">
        <f>IF(AA163&lt;&gt;"",V162+1,V162)</f>
        <v>99</v>
      </c>
      <c r="W163" s="75" t="s">
        <v>2238</v>
      </c>
      <c r="X163" s="57" t="s">
        <v>2238</v>
      </c>
      <c r="Y163" s="57" t="s">
        <v>2238</v>
      </c>
      <c r="Z163" s="25" t="str">
        <f>IF( OR(X163="CNST", I163="CAT_REGS"),IF(E163=CHAR(34)&amp;CHAR(34),F163,E163),
IF(X163="YES",UPPER(IF(E163=CHAR(34)&amp;CHAR(34),F163,E163)),
IF(   AND(X163&lt;&gt;"NO",I163="CAT_FNCT",D163&lt;&gt;"multiply", D163&lt;&gt;"divide"),IF(J163="SLS_ENABLED",   UPPER(IF(E163=CHAR(34)&amp;CHAR(34),F163,E163)),""),"")))</f>
        <v/>
      </c>
      <c r="AA163" s="25" t="str">
        <f>IF(LEN(Y163)&gt;0,Y163,SUBSTITUTE(SUBSTITUTE(SUBSTITUTE(SUBSTITUTE(SUBSTITUTE(SUBSTITUTE(SUBSTITUTE(SUBSTITUTE(SUBSTITUTE(SUBSTITUTE(SUBSTITUTE( (SUBSTITUTE( SUBSTITUTE( SUBSTITUTE( SUBSTITUTE(Z163,"STD_SIGMA","SUM"),"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3" s="1">
        <f>B163</f>
        <v>154</v>
      </c>
      <c r="AC163" t="str">
        <f>P163</f>
        <v>CST_09</v>
      </c>
      <c r="AD163" s="126" t="str">
        <f>IF(ISNA(VLOOKUP(AA163,'XEQM Shortlist'!J:J,1,0)),"//","")</f>
        <v/>
      </c>
      <c r="AF163" s="88" t="str">
        <f>IF(LEN(AA163)=0,"",SUBSTITUTE(SUBSTITUTE(SUBSTITUTE(SUBSTITUTE(SUBSTITUTE(SUBSTITUTE(SUBSTITUTE(SUBSTITUTE(SUBSTITUTE(SUBSTITUTE(SUBSTITUTE(SUBSTITUTE(SUBSTITUTE(SUBSTITUTE(SUBSTITUTE(SUBSTITUTE(SUBSTITUTE( (SUBSTITUTE( SUBSTITUTE( SUBSTITUTE( SUBSTITUTE(Z163,"STD_SIGMA","SUM"),"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3" t="b">
        <f>AA163=AF163</f>
        <v>1</v>
      </c>
    </row>
    <row r="164" spans="1:33">
      <c r="A164" s="48">
        <f>IF(B164=INT(B164),ROW(),"")</f>
        <v>164</v>
      </c>
      <c r="B164" s="47">
        <f>IF(AND(MID(C164,2,1)&lt;&gt;"/",MID(C164,1,1)="/"),INT(B163)+1,B163+0.01)</f>
        <v>155</v>
      </c>
      <c r="C164" s="51" t="s">
        <v>3494</v>
      </c>
      <c r="D164" s="51">
        <v>9</v>
      </c>
      <c r="E164" s="56" t="s">
        <v>94</v>
      </c>
      <c r="F164" s="56" t="s">
        <v>94</v>
      </c>
      <c r="G164" s="75">
        <v>0</v>
      </c>
      <c r="H164" s="75">
        <v>0</v>
      </c>
      <c r="I164" s="133" t="s">
        <v>6</v>
      </c>
      <c r="J164" s="56" t="s">
        <v>1375</v>
      </c>
      <c r="K164" s="57" t="s">
        <v>3945</v>
      </c>
      <c r="L164" s="55" t="s">
        <v>4768</v>
      </c>
      <c r="M164" s="55" t="s">
        <v>4825</v>
      </c>
      <c r="N164" s="55" t="s">
        <v>2238</v>
      </c>
      <c r="O164" s="55"/>
      <c r="P164" s="259" t="s">
        <v>1535</v>
      </c>
      <c r="Q164" s="13"/>
      <c r="R164"/>
      <c r="S164" t="str">
        <f>IF(E164=F164,"","NOT EQUAL")</f>
        <v/>
      </c>
      <c r="T164" s="44" t="str">
        <f>IF(ISNA(VLOOKUP(P164,Sheet1!E:F,2,0)),"--","PRESENT")</f>
        <v>--</v>
      </c>
      <c r="U164"/>
      <c r="V164">
        <f>IF(AA164&lt;&gt;"",V163+1,V163)</f>
        <v>99</v>
      </c>
      <c r="W164" s="75" t="s">
        <v>2238</v>
      </c>
      <c r="X164" s="57" t="s">
        <v>2238</v>
      </c>
      <c r="Y164" s="57" t="s">
        <v>2238</v>
      </c>
      <c r="Z164" s="25" t="str">
        <f>IF( OR(X164="CNST", I164="CAT_REGS"),IF(E164=CHAR(34)&amp;CHAR(34),F164,E164),
IF(X164="YES",UPPER(IF(E164=CHAR(34)&amp;CHAR(34),F164,E164)),
IF(   AND(X164&lt;&gt;"NO",I164="CAT_FNCT",D164&lt;&gt;"multiply", D164&lt;&gt;"divide"),IF(J164="SLS_ENABLED",   UPPER(IF(E164=CHAR(34)&amp;CHAR(34),F164,E164)),""),"")))</f>
        <v/>
      </c>
      <c r="AA164" s="25" t="str">
        <f>IF(LEN(Y164)&gt;0,Y164,SUBSTITUTE(SUBSTITUTE(SUBSTITUTE(SUBSTITUTE(SUBSTITUTE(SUBSTITUTE(SUBSTITUTE(SUBSTITUTE(SUBSTITUTE(SUBSTITUTE(SUBSTITUTE( (SUBSTITUTE( SUBSTITUTE( SUBSTITUTE( SUBSTITUTE(Z164,"STD_SIGMA","SUM"),"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4" s="1">
        <f>B164</f>
        <v>155</v>
      </c>
      <c r="AC164" t="str">
        <f>P164</f>
        <v>CST_10</v>
      </c>
      <c r="AD164" s="126" t="str">
        <f>IF(ISNA(VLOOKUP(AA164,'XEQM Shortlist'!J:J,1,0)),"//","")</f>
        <v/>
      </c>
      <c r="AF164" s="88" t="str">
        <f>IF(LEN(AA164)=0,"",SUBSTITUTE(SUBSTITUTE(SUBSTITUTE(SUBSTITUTE(SUBSTITUTE(SUBSTITUTE(SUBSTITUTE(SUBSTITUTE(SUBSTITUTE(SUBSTITUTE(SUBSTITUTE(SUBSTITUTE(SUBSTITUTE(SUBSTITUTE(SUBSTITUTE(SUBSTITUTE(SUBSTITUTE( (SUBSTITUTE( SUBSTITUTE( SUBSTITUTE( SUBSTITUTE(Z164,"STD_SIGMA","SUM"),"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4" t="b">
        <f>AA164=AF164</f>
        <v>1</v>
      </c>
    </row>
    <row r="165" spans="1:33">
      <c r="A165" s="48">
        <f>IF(B165=INT(B165),ROW(),"")</f>
        <v>165</v>
      </c>
      <c r="B165" s="47">
        <f>IF(AND(MID(C165,2,1)&lt;&gt;"/",MID(C165,1,1)="/"),INT(B164)+1,B164+0.01)</f>
        <v>156</v>
      </c>
      <c r="C165" s="51" t="s">
        <v>3494</v>
      </c>
      <c r="D165" s="51">
        <v>10</v>
      </c>
      <c r="E165" s="56" t="s">
        <v>114</v>
      </c>
      <c r="F165" s="56" t="s">
        <v>114</v>
      </c>
      <c r="G165" s="75">
        <v>0</v>
      </c>
      <c r="H165" s="75">
        <v>0</v>
      </c>
      <c r="I165" s="133" t="s">
        <v>6</v>
      </c>
      <c r="J165" s="56" t="s">
        <v>1375</v>
      </c>
      <c r="K165" s="57" t="s">
        <v>3945</v>
      </c>
      <c r="L165" s="55" t="s">
        <v>4768</v>
      </c>
      <c r="M165" s="55" t="s">
        <v>4825</v>
      </c>
      <c r="N165" s="55" t="s">
        <v>2238</v>
      </c>
      <c r="O165" s="55"/>
      <c r="P165" s="259" t="s">
        <v>1537</v>
      </c>
      <c r="Q165" s="13"/>
      <c r="R165"/>
      <c r="S165" t="str">
        <f>IF(E165=F165,"","NOT EQUAL")</f>
        <v/>
      </c>
      <c r="T165" s="44" t="str">
        <f>IF(ISNA(VLOOKUP(P165,Sheet1!E:F,2,0)),"--","PRESENT")</f>
        <v>--</v>
      </c>
      <c r="U165"/>
      <c r="V165">
        <f>IF(AA165&lt;&gt;"",V164+1,V164)</f>
        <v>99</v>
      </c>
      <c r="W165" s="75" t="s">
        <v>2238</v>
      </c>
      <c r="X165" s="57" t="s">
        <v>2238</v>
      </c>
      <c r="Y165" s="57" t="s">
        <v>2238</v>
      </c>
      <c r="Z165" s="25" t="str">
        <f>IF( OR(X165="CNST", I165="CAT_REGS"),IF(E165=CHAR(34)&amp;CHAR(34),F165,E165),
IF(X165="YES",UPPER(IF(E165=CHAR(34)&amp;CHAR(34),F165,E165)),
IF(   AND(X165&lt;&gt;"NO",I165="CAT_FNCT",D165&lt;&gt;"multiply", D165&lt;&gt;"divide"),IF(J165="SLS_ENABLED",   UPPER(IF(E165=CHAR(34)&amp;CHAR(34),F165,E165)),""),"")))</f>
        <v/>
      </c>
      <c r="AA165" s="25" t="str">
        <f>IF(LEN(Y165)&gt;0,Y165,SUBSTITUTE(SUBSTITUTE(SUBSTITUTE(SUBSTITUTE(SUBSTITUTE(SUBSTITUTE(SUBSTITUTE(SUBSTITUTE(SUBSTITUTE(SUBSTITUTE(SUBSTITUTE( (SUBSTITUTE( SUBSTITUTE( SUBSTITUTE( SUBSTITUTE(Z165,"STD_SIGMA","SUM"),"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5" s="1">
        <f>B165</f>
        <v>156</v>
      </c>
      <c r="AC165" t="str">
        <f>P165</f>
        <v>CST_11</v>
      </c>
      <c r="AD165" s="126" t="str">
        <f>IF(ISNA(VLOOKUP(AA165,'XEQM Shortlist'!J:J,1,0)),"//","")</f>
        <v/>
      </c>
      <c r="AF165" s="88" t="str">
        <f>IF(LEN(AA165)=0,"",SUBSTITUTE(SUBSTITUTE(SUBSTITUTE(SUBSTITUTE(SUBSTITUTE(SUBSTITUTE(SUBSTITUTE(SUBSTITUTE(SUBSTITUTE(SUBSTITUTE(SUBSTITUTE(SUBSTITUTE(SUBSTITUTE(SUBSTITUTE(SUBSTITUTE(SUBSTITUTE(SUBSTITUTE( (SUBSTITUTE( SUBSTITUTE( SUBSTITUTE( SUBSTITUTE(Z165,"STD_SIGMA","SUM"),"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5" t="b">
        <f>AA165=AF165</f>
        <v>1</v>
      </c>
    </row>
    <row r="166" spans="1:33">
      <c r="A166" s="48">
        <f>IF(B166=INT(B166),ROW(),"")</f>
        <v>166</v>
      </c>
      <c r="B166" s="47">
        <f>IF(AND(MID(C166,2,1)&lt;&gt;"/",MID(C166,1,1)="/"),INT(B165)+1,B165+0.01)</f>
        <v>157</v>
      </c>
      <c r="C166" s="51" t="s">
        <v>3494</v>
      </c>
      <c r="D166" s="51">
        <v>11</v>
      </c>
      <c r="E166" s="56" t="s">
        <v>115</v>
      </c>
      <c r="F166" s="56" t="s">
        <v>115</v>
      </c>
      <c r="G166" s="75">
        <v>0</v>
      </c>
      <c r="H166" s="75">
        <v>0</v>
      </c>
      <c r="I166" s="133" t="s">
        <v>6</v>
      </c>
      <c r="J166" s="56" t="s">
        <v>1375</v>
      </c>
      <c r="K166" s="57" t="s">
        <v>3945</v>
      </c>
      <c r="L166" s="55" t="s">
        <v>4768</v>
      </c>
      <c r="M166" s="55" t="s">
        <v>4825</v>
      </c>
      <c r="N166" s="55" t="s">
        <v>2238</v>
      </c>
      <c r="O166" s="55"/>
      <c r="P166" s="259" t="s">
        <v>1566</v>
      </c>
      <c r="Q166" s="13"/>
      <c r="R166"/>
      <c r="S166" t="str">
        <f>IF(E166=F166,"","NOT EQUAL")</f>
        <v/>
      </c>
      <c r="T166" s="44" t="str">
        <f>IF(ISNA(VLOOKUP(P166,Sheet1!E:F,2,0)),"--","PRESENT")</f>
        <v>--</v>
      </c>
      <c r="U166"/>
      <c r="V166">
        <f>IF(AA166&lt;&gt;"",V165+1,V165)</f>
        <v>99</v>
      </c>
      <c r="W166" s="75" t="s">
        <v>2238</v>
      </c>
      <c r="X166" s="57" t="s">
        <v>2238</v>
      </c>
      <c r="Y166" s="57" t="s">
        <v>2238</v>
      </c>
      <c r="Z166" s="25" t="str">
        <f>IF( OR(X166="CNST", I166="CAT_REGS"),IF(E166=CHAR(34)&amp;CHAR(34),F166,E166),
IF(X166="YES",UPPER(IF(E166=CHAR(34)&amp;CHAR(34),F166,E166)),
IF(   AND(X166&lt;&gt;"NO",I166="CAT_FNCT",D166&lt;&gt;"multiply", D166&lt;&gt;"divide"),IF(J166="SLS_ENABLED",   UPPER(IF(E166=CHAR(34)&amp;CHAR(34),F166,E166)),""),"")))</f>
        <v/>
      </c>
      <c r="AA166" s="25" t="str">
        <f>IF(LEN(Y166)&gt;0,Y166,SUBSTITUTE(SUBSTITUTE(SUBSTITUTE(SUBSTITUTE(SUBSTITUTE(SUBSTITUTE(SUBSTITUTE(SUBSTITUTE(SUBSTITUTE(SUBSTITUTE(SUBSTITUTE( (SUBSTITUTE( SUBSTITUTE( SUBSTITUTE( SUBSTITUTE(Z166,"STD_SIGMA","SUM"),"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6" s="1">
        <f>B166</f>
        <v>157</v>
      </c>
      <c r="AC166" t="str">
        <f>P166</f>
        <v>CST_12</v>
      </c>
      <c r="AD166" s="126" t="str">
        <f>IF(ISNA(VLOOKUP(AA166,'XEQM Shortlist'!J:J,1,0)),"//","")</f>
        <v/>
      </c>
      <c r="AF166" s="88" t="str">
        <f>IF(LEN(AA166)=0,"",SUBSTITUTE(SUBSTITUTE(SUBSTITUTE(SUBSTITUTE(SUBSTITUTE(SUBSTITUTE(SUBSTITUTE(SUBSTITUTE(SUBSTITUTE(SUBSTITUTE(SUBSTITUTE(SUBSTITUTE(SUBSTITUTE(SUBSTITUTE(SUBSTITUTE(SUBSTITUTE(SUBSTITUTE( (SUBSTITUTE( SUBSTITUTE( SUBSTITUTE( SUBSTITUTE(Z166,"STD_SIGMA","SUM"),"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6" t="b">
        <f>AA166=AF166</f>
        <v>1</v>
      </c>
    </row>
    <row r="167" spans="1:33">
      <c r="A167" s="48">
        <f>IF(B167=INT(B167),ROW(),"")</f>
        <v>167</v>
      </c>
      <c r="B167" s="47">
        <f>IF(AND(MID(C167,2,1)&lt;&gt;"/",MID(C167,1,1)="/"),INT(B166)+1,B166+0.01)</f>
        <v>158</v>
      </c>
      <c r="C167" s="51" t="s">
        <v>3494</v>
      </c>
      <c r="D167" s="51">
        <v>12</v>
      </c>
      <c r="E167" s="56" t="s">
        <v>120</v>
      </c>
      <c r="F167" s="56" t="s">
        <v>120</v>
      </c>
      <c r="G167" s="75">
        <v>0</v>
      </c>
      <c r="H167" s="75">
        <v>0</v>
      </c>
      <c r="I167" s="133" t="s">
        <v>6</v>
      </c>
      <c r="J167" s="56" t="s">
        <v>1375</v>
      </c>
      <c r="K167" s="57" t="s">
        <v>3945</v>
      </c>
      <c r="L167" s="55" t="s">
        <v>4768</v>
      </c>
      <c r="M167" s="55" t="s">
        <v>4825</v>
      </c>
      <c r="N167" s="55" t="s">
        <v>2238</v>
      </c>
      <c r="O167" s="55"/>
      <c r="P167" s="259" t="s">
        <v>1567</v>
      </c>
      <c r="Q167" s="13"/>
      <c r="R167"/>
      <c r="S167" t="str">
        <f>IF(E167=F167,"","NOT EQUAL")</f>
        <v/>
      </c>
      <c r="T167" s="44" t="str">
        <f>IF(ISNA(VLOOKUP(P167,Sheet1!E:F,2,0)),"--","PRESENT")</f>
        <v>--</v>
      </c>
      <c r="U167"/>
      <c r="V167">
        <f>IF(AA167&lt;&gt;"",V166+1,V166)</f>
        <v>99</v>
      </c>
      <c r="W167" s="75" t="s">
        <v>2238</v>
      </c>
      <c r="X167" s="57" t="s">
        <v>2238</v>
      </c>
      <c r="Y167" s="57" t="s">
        <v>2238</v>
      </c>
      <c r="Z167" s="25" t="str">
        <f>IF( OR(X167="CNST", I167="CAT_REGS"),IF(E167=CHAR(34)&amp;CHAR(34),F167,E167),
IF(X167="YES",UPPER(IF(E167=CHAR(34)&amp;CHAR(34),F167,E167)),
IF(   AND(X167&lt;&gt;"NO",I167="CAT_FNCT",D167&lt;&gt;"multiply", D167&lt;&gt;"divide"),IF(J167="SLS_ENABLED",   UPPER(IF(E167=CHAR(34)&amp;CHAR(34),F167,E167)),""),"")))</f>
        <v/>
      </c>
      <c r="AA167" s="25" t="str">
        <f>IF(LEN(Y167)&gt;0,Y167,SUBSTITUTE(SUBSTITUTE(SUBSTITUTE(SUBSTITUTE(SUBSTITUTE(SUBSTITUTE(SUBSTITUTE(SUBSTITUTE(SUBSTITUTE(SUBSTITUTE(SUBSTITUTE( (SUBSTITUTE( SUBSTITUTE( SUBSTITUTE( SUBSTITUTE(Z167,"STD_SIGMA","SUM"),"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7" s="1">
        <f>B167</f>
        <v>158</v>
      </c>
      <c r="AC167" t="str">
        <f>P167</f>
        <v>CST_13</v>
      </c>
      <c r="AD167" s="126" t="str">
        <f>IF(ISNA(VLOOKUP(AA167,'XEQM Shortlist'!J:J,1,0)),"//","")</f>
        <v/>
      </c>
      <c r="AF167" s="88" t="str">
        <f>IF(LEN(AA167)=0,"",SUBSTITUTE(SUBSTITUTE(SUBSTITUTE(SUBSTITUTE(SUBSTITUTE(SUBSTITUTE(SUBSTITUTE(SUBSTITUTE(SUBSTITUTE(SUBSTITUTE(SUBSTITUTE(SUBSTITUTE(SUBSTITUTE(SUBSTITUTE(SUBSTITUTE(SUBSTITUTE(SUBSTITUTE( (SUBSTITUTE( SUBSTITUTE( SUBSTITUTE( SUBSTITUTE(Z167,"STD_SIGMA","SUM"),"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7" t="b">
        <f>AA167=AF167</f>
        <v>1</v>
      </c>
    </row>
    <row r="168" spans="1:33">
      <c r="A168" s="48">
        <f>IF(B168=INT(B168),ROW(),"")</f>
        <v>168</v>
      </c>
      <c r="B168" s="47">
        <f>IF(AND(MID(C168,2,1)&lt;&gt;"/",MID(C168,1,1)="/"),INT(B167)+1,B167+0.01)</f>
        <v>159</v>
      </c>
      <c r="C168" s="51" t="s">
        <v>3494</v>
      </c>
      <c r="D168" s="51">
        <v>13</v>
      </c>
      <c r="E168" s="56" t="s">
        <v>121</v>
      </c>
      <c r="F168" s="56" t="s">
        <v>121</v>
      </c>
      <c r="G168" s="75">
        <v>0</v>
      </c>
      <c r="H168" s="75">
        <v>0</v>
      </c>
      <c r="I168" s="133" t="s">
        <v>6</v>
      </c>
      <c r="J168" s="56" t="s">
        <v>1375</v>
      </c>
      <c r="K168" s="57" t="s">
        <v>3945</v>
      </c>
      <c r="L168" s="55" t="s">
        <v>4768</v>
      </c>
      <c r="M168" s="55" t="s">
        <v>4825</v>
      </c>
      <c r="N168" s="55" t="s">
        <v>2238</v>
      </c>
      <c r="O168" s="55"/>
      <c r="P168" s="259" t="s">
        <v>1574</v>
      </c>
      <c r="Q168" s="13"/>
      <c r="R168"/>
      <c r="S168" t="str">
        <f>IF(E168=F168,"","NOT EQUAL")</f>
        <v/>
      </c>
      <c r="T168" s="44" t="str">
        <f>IF(ISNA(VLOOKUP(P168,Sheet1!E:F,2,0)),"--","PRESENT")</f>
        <v>--</v>
      </c>
      <c r="U168"/>
      <c r="V168">
        <f>IF(AA168&lt;&gt;"",V167+1,V167)</f>
        <v>99</v>
      </c>
      <c r="W168" s="75" t="s">
        <v>2238</v>
      </c>
      <c r="X168" s="57" t="s">
        <v>2238</v>
      </c>
      <c r="Y168" s="57" t="s">
        <v>2238</v>
      </c>
      <c r="Z168" s="25" t="str">
        <f>IF( OR(X168="CNST", I168="CAT_REGS"),IF(E168=CHAR(34)&amp;CHAR(34),F168,E168),
IF(X168="YES",UPPER(IF(E168=CHAR(34)&amp;CHAR(34),F168,E168)),
IF(   AND(X168&lt;&gt;"NO",I168="CAT_FNCT",D168&lt;&gt;"multiply", D168&lt;&gt;"divide"),IF(J168="SLS_ENABLED",   UPPER(IF(E168=CHAR(34)&amp;CHAR(34),F168,E168)),""),"")))</f>
        <v/>
      </c>
      <c r="AA168" s="25" t="str">
        <f>IF(LEN(Y168)&gt;0,Y168,SUBSTITUTE(SUBSTITUTE(SUBSTITUTE(SUBSTITUTE(SUBSTITUTE(SUBSTITUTE(SUBSTITUTE(SUBSTITUTE(SUBSTITUTE(SUBSTITUTE(SUBSTITUTE( (SUBSTITUTE( SUBSTITUTE( SUBSTITUTE( SUBSTITUTE(Z168,"STD_SIGMA","SUM"),"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8" s="1">
        <f>B168</f>
        <v>159</v>
      </c>
      <c r="AC168" t="str">
        <f>P168</f>
        <v>CST_14</v>
      </c>
      <c r="AD168" s="126" t="str">
        <f>IF(ISNA(VLOOKUP(AA168,'XEQM Shortlist'!J:J,1,0)),"//","")</f>
        <v/>
      </c>
      <c r="AF168" s="88" t="str">
        <f>IF(LEN(AA168)=0,"",SUBSTITUTE(SUBSTITUTE(SUBSTITUTE(SUBSTITUTE(SUBSTITUTE(SUBSTITUTE(SUBSTITUTE(SUBSTITUTE(SUBSTITUTE(SUBSTITUTE(SUBSTITUTE(SUBSTITUTE(SUBSTITUTE(SUBSTITUTE(SUBSTITUTE(SUBSTITUTE(SUBSTITUTE( (SUBSTITUTE( SUBSTITUTE( SUBSTITUTE( SUBSTITUTE(Z168,"STD_SIGMA","SUM"),"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8" t="b">
        <f>AA168=AF168</f>
        <v>1</v>
      </c>
    </row>
    <row r="169" spans="1:33">
      <c r="A169" s="48">
        <f>IF(B169=INT(B169),ROW(),"")</f>
        <v>169</v>
      </c>
      <c r="B169" s="47">
        <f>IF(AND(MID(C169,2,1)&lt;&gt;"/",MID(C169,1,1)="/"),INT(B168)+1,B168+0.01)</f>
        <v>160</v>
      </c>
      <c r="C169" s="51" t="s">
        <v>3494</v>
      </c>
      <c r="D169" s="51">
        <v>14</v>
      </c>
      <c r="E169" s="56" t="s">
        <v>123</v>
      </c>
      <c r="F169" s="56" t="s">
        <v>123</v>
      </c>
      <c r="G169" s="75">
        <v>0</v>
      </c>
      <c r="H169" s="75">
        <v>0</v>
      </c>
      <c r="I169" s="133" t="s">
        <v>6</v>
      </c>
      <c r="J169" s="56" t="s">
        <v>1375</v>
      </c>
      <c r="K169" s="57" t="s">
        <v>3945</v>
      </c>
      <c r="L169" s="55" t="s">
        <v>4768</v>
      </c>
      <c r="M169" s="55" t="s">
        <v>4825</v>
      </c>
      <c r="N169" s="55" t="s">
        <v>2238</v>
      </c>
      <c r="O169" s="55"/>
      <c r="P169" s="259" t="s">
        <v>1575</v>
      </c>
      <c r="Q169" s="13"/>
      <c r="R169"/>
      <c r="S169" t="str">
        <f>IF(E169=F169,"","NOT EQUAL")</f>
        <v/>
      </c>
      <c r="T169" s="44" t="str">
        <f>IF(ISNA(VLOOKUP(P169,Sheet1!E:F,2,0)),"--","PRESENT")</f>
        <v>--</v>
      </c>
      <c r="U169"/>
      <c r="V169">
        <f>IF(AA169&lt;&gt;"",V168+1,V168)</f>
        <v>99</v>
      </c>
      <c r="W169" s="75" t="s">
        <v>2238</v>
      </c>
      <c r="X169" s="57" t="s">
        <v>2238</v>
      </c>
      <c r="Y169" s="57" t="s">
        <v>2238</v>
      </c>
      <c r="Z169" s="25" t="str">
        <f>IF( OR(X169="CNST", I169="CAT_REGS"),IF(E169=CHAR(34)&amp;CHAR(34),F169,E169),
IF(X169="YES",UPPER(IF(E169=CHAR(34)&amp;CHAR(34),F169,E169)),
IF(   AND(X169&lt;&gt;"NO",I169="CAT_FNCT",D169&lt;&gt;"multiply", D169&lt;&gt;"divide"),IF(J169="SLS_ENABLED",   UPPER(IF(E169=CHAR(34)&amp;CHAR(34),F169,E169)),""),"")))</f>
        <v/>
      </c>
      <c r="AA169" s="25" t="str">
        <f>IF(LEN(Y169)&gt;0,Y169,SUBSTITUTE(SUBSTITUTE(SUBSTITUTE(SUBSTITUTE(SUBSTITUTE(SUBSTITUTE(SUBSTITUTE(SUBSTITUTE(SUBSTITUTE(SUBSTITUTE(SUBSTITUTE( (SUBSTITUTE( SUBSTITUTE( SUBSTITUTE( SUBSTITUTE(Z169,"STD_SIGMA","SUM"),"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9" s="1">
        <f>B169</f>
        <v>160</v>
      </c>
      <c r="AC169" t="str">
        <f>P169</f>
        <v>CST_15</v>
      </c>
      <c r="AD169" s="126" t="str">
        <f>IF(ISNA(VLOOKUP(AA169,'XEQM Shortlist'!J:J,1,0)),"//","")</f>
        <v/>
      </c>
      <c r="AF169" s="88" t="str">
        <f>IF(LEN(AA169)=0,"",SUBSTITUTE(SUBSTITUTE(SUBSTITUTE(SUBSTITUTE(SUBSTITUTE(SUBSTITUTE(SUBSTITUTE(SUBSTITUTE(SUBSTITUTE(SUBSTITUTE(SUBSTITUTE(SUBSTITUTE(SUBSTITUTE(SUBSTITUTE(SUBSTITUTE(SUBSTITUTE(SUBSTITUTE( (SUBSTITUTE( SUBSTITUTE( SUBSTITUTE( SUBSTITUTE(Z169,"STD_SIGMA","SUM"),"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9" t="b">
        <f>AA169=AF169</f>
        <v>1</v>
      </c>
    </row>
    <row r="170" spans="1:33">
      <c r="A170" s="48">
        <f>IF(B170=INT(B170),ROW(),"")</f>
        <v>170</v>
      </c>
      <c r="B170" s="47">
        <f>IF(AND(MID(C170,2,1)&lt;&gt;"/",MID(C170,1,1)="/"),INT(B169)+1,B169+0.01)</f>
        <v>161</v>
      </c>
      <c r="C170" s="51" t="s">
        <v>3494</v>
      </c>
      <c r="D170" s="51">
        <v>15</v>
      </c>
      <c r="E170" s="56" t="s">
        <v>124</v>
      </c>
      <c r="F170" s="56" t="s">
        <v>124</v>
      </c>
      <c r="G170" s="75">
        <v>0</v>
      </c>
      <c r="H170" s="75">
        <v>0</v>
      </c>
      <c r="I170" s="133" t="s">
        <v>6</v>
      </c>
      <c r="J170" s="56" t="s">
        <v>1375</v>
      </c>
      <c r="K170" s="57" t="s">
        <v>3945</v>
      </c>
      <c r="L170" s="55" t="s">
        <v>4768</v>
      </c>
      <c r="M170" s="55" t="s">
        <v>4825</v>
      </c>
      <c r="N170" s="55" t="s">
        <v>2238</v>
      </c>
      <c r="O170" s="55"/>
      <c r="P170" s="259" t="s">
        <v>1577</v>
      </c>
      <c r="Q170" s="13"/>
      <c r="R170"/>
      <c r="S170" t="str">
        <f>IF(E170=F170,"","NOT EQUAL")</f>
        <v/>
      </c>
      <c r="T170" s="44" t="str">
        <f>IF(ISNA(VLOOKUP(P170,Sheet1!E:F,2,0)),"--","PRESENT")</f>
        <v>--</v>
      </c>
      <c r="U170"/>
      <c r="V170">
        <f>IF(AA170&lt;&gt;"",V169+1,V169)</f>
        <v>100</v>
      </c>
      <c r="W170" s="75" t="s">
        <v>2662</v>
      </c>
      <c r="X170" s="57" t="s">
        <v>2604</v>
      </c>
      <c r="Y170" s="77" t="s">
        <v>2238</v>
      </c>
      <c r="Z170" s="25" t="str">
        <f>IF( OR(X170="CNST", I170="CAT_REGS"),IF(E170=CHAR(34)&amp;CHAR(34),F170,E170),
IF(X170="YES",UPPER(IF(E170=CHAR(34)&amp;CHAR(34),F170,E170)),
IF(   AND(X170&lt;&gt;"NO",I170="CAT_FNCT",D170&lt;&gt;"multiply", D170&lt;&gt;"divide"),IF(J170="SLS_ENABLED",   UPPER(IF(E170=CHAR(34)&amp;CHAR(34),F170,E170)),""),"")))</f>
        <v>"g" STD_SUB_e</v>
      </c>
      <c r="AA170" s="25" t="str">
        <f>IF(LEN(Y170)&gt;0,Y170,SUBSTITUTE(SUBSTITUTE(SUBSTITUTE(SUBSTITUTE(SUBSTITUTE(SUBSTITUTE(SUBSTITUTE(SUBSTITUTE(SUBSTITUTE(SUBSTITUTE(SUBSTITUTE( (SUBSTITUTE( SUBSTITUTE( SUBSTITUTE( SUBSTITUTE(Z170,"STD_SIGMA","SUM"),"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ge</v>
      </c>
      <c r="AB170" s="1">
        <f>B170</f>
        <v>161</v>
      </c>
      <c r="AC170" t="str">
        <f>P170</f>
        <v>CST_16</v>
      </c>
      <c r="AD170" s="126" t="str">
        <f>IF(ISNA(VLOOKUP(AA170,'XEQM Shortlist'!J:J,1,0)),"//","")</f>
        <v>//</v>
      </c>
      <c r="AF170" s="88" t="str">
        <f>IF(LEN(AA170)=0,"",SUBSTITUTE(SUBSTITUTE(SUBSTITUTE(SUBSTITUTE(SUBSTITUTE(SUBSTITUTE(SUBSTITUTE(SUBSTITUTE(SUBSTITUTE(SUBSTITUTE(SUBSTITUTE(SUBSTITUTE(SUBSTITUTE(SUBSTITUTE(SUBSTITUTE(SUBSTITUTE(SUBSTITUTE( (SUBSTITUTE( SUBSTITUTE( SUBSTITUTE( SUBSTITUTE(Z170,"STD_SIGMA","SUM"),"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ge</v>
      </c>
      <c r="AG170" t="b">
        <f>AA170=AF170</f>
        <v>1</v>
      </c>
    </row>
    <row r="171" spans="1:33">
      <c r="A171" s="48">
        <f>IF(B171=INT(B171),ROW(),"")</f>
        <v>171</v>
      </c>
      <c r="B171" s="47">
        <f>IF(AND(MID(C171,2,1)&lt;&gt;"/",MID(C171,1,1)="/"),INT(B170)+1,B170+0.01)</f>
        <v>162</v>
      </c>
      <c r="C171" s="51" t="s">
        <v>3494</v>
      </c>
      <c r="D171" s="51">
        <v>16</v>
      </c>
      <c r="E171" s="56" t="s">
        <v>127</v>
      </c>
      <c r="F171" s="56" t="s">
        <v>127</v>
      </c>
      <c r="G171" s="75">
        <v>0</v>
      </c>
      <c r="H171" s="75">
        <v>0</v>
      </c>
      <c r="I171" s="133" t="s">
        <v>6</v>
      </c>
      <c r="J171" s="56" t="s">
        <v>1375</v>
      </c>
      <c r="K171" s="57" t="s">
        <v>3945</v>
      </c>
      <c r="L171" s="55" t="s">
        <v>4768</v>
      </c>
      <c r="M171" s="55" t="s">
        <v>4825</v>
      </c>
      <c r="N171" s="55" t="s">
        <v>2238</v>
      </c>
      <c r="O171" s="55"/>
      <c r="P171" s="259" t="s">
        <v>1581</v>
      </c>
      <c r="Q171" s="13"/>
      <c r="R171"/>
      <c r="S171" t="str">
        <f>IF(E171=F171,"","NOT EQUAL")</f>
        <v/>
      </c>
      <c r="T171" s="44" t="str">
        <f>IF(ISNA(VLOOKUP(P171,Sheet1!E:F,2,0)),"--","PRESENT")</f>
        <v>--</v>
      </c>
      <c r="U171"/>
      <c r="V171">
        <f>IF(AA171&lt;&gt;"",V170+1,V170)</f>
        <v>100</v>
      </c>
      <c r="W171" s="75" t="s">
        <v>2238</v>
      </c>
      <c r="X171" s="57" t="s">
        <v>2238</v>
      </c>
      <c r="Y171" s="57" t="s">
        <v>2238</v>
      </c>
      <c r="Z171" s="25" t="str">
        <f>IF( OR(X171="CNST", I171="CAT_REGS"),IF(E171=CHAR(34)&amp;CHAR(34),F171,E171),
IF(X171="YES",UPPER(IF(E171=CHAR(34)&amp;CHAR(34),F171,E171)),
IF(   AND(X171&lt;&gt;"NO",I171="CAT_FNCT",D171&lt;&gt;"multiply", D171&lt;&gt;"divide"),IF(J171="SLS_ENABLED",   UPPER(IF(E171=CHAR(34)&amp;CHAR(34),F171,E171)),""),"")))</f>
        <v/>
      </c>
      <c r="AA171" s="25" t="str">
        <f>IF(LEN(Y171)&gt;0,Y171,SUBSTITUTE(SUBSTITUTE(SUBSTITUTE(SUBSTITUTE(SUBSTITUTE(SUBSTITUTE(SUBSTITUTE(SUBSTITUTE(SUBSTITUTE(SUBSTITUTE(SUBSTITUTE( (SUBSTITUTE( SUBSTITUTE( SUBSTITUTE( SUBSTITUTE(Z171,"STD_SIGMA","SUM"),"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1" s="1">
        <f>B171</f>
        <v>162</v>
      </c>
      <c r="AC171" t="str">
        <f>P171</f>
        <v>CST_17</v>
      </c>
      <c r="AD171" s="126" t="str">
        <f>IF(ISNA(VLOOKUP(AA171,'XEQM Shortlist'!J:J,1,0)),"//","")</f>
        <v/>
      </c>
      <c r="AF171" s="88" t="str">
        <f>IF(LEN(AA171)=0,"",SUBSTITUTE(SUBSTITUTE(SUBSTITUTE(SUBSTITUTE(SUBSTITUTE(SUBSTITUTE(SUBSTITUTE(SUBSTITUTE(SUBSTITUTE(SUBSTITUTE(SUBSTITUTE(SUBSTITUTE(SUBSTITUTE(SUBSTITUTE(SUBSTITUTE(SUBSTITUTE(SUBSTITUTE( (SUBSTITUTE( SUBSTITUTE( SUBSTITUTE( SUBSTITUTE(Z171,"STD_SIGMA","SUM"),"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1" t="b">
        <f>AA171=AF171</f>
        <v>1</v>
      </c>
    </row>
    <row r="172" spans="1:33">
      <c r="A172" s="48">
        <f>IF(B172=INT(B172),ROW(),"")</f>
        <v>172</v>
      </c>
      <c r="B172" s="47">
        <f>IF(AND(MID(C172,2,1)&lt;&gt;"/",MID(C172,1,1)="/"),INT(B171)+1,B171+0.01)</f>
        <v>163</v>
      </c>
      <c r="C172" s="51" t="s">
        <v>3494</v>
      </c>
      <c r="D172" s="51">
        <v>17</v>
      </c>
      <c r="E172" s="56" t="s">
        <v>131</v>
      </c>
      <c r="F172" s="56" t="s">
        <v>131</v>
      </c>
      <c r="G172" s="75">
        <v>0</v>
      </c>
      <c r="H172" s="75">
        <v>0</v>
      </c>
      <c r="I172" s="133" t="s">
        <v>6</v>
      </c>
      <c r="J172" s="56" t="s">
        <v>1375</v>
      </c>
      <c r="K172" s="57" t="s">
        <v>3945</v>
      </c>
      <c r="L172" s="55" t="s">
        <v>4768</v>
      </c>
      <c r="M172" s="55" t="s">
        <v>4825</v>
      </c>
      <c r="N172" s="55" t="s">
        <v>2238</v>
      </c>
      <c r="O172" s="55"/>
      <c r="P172" s="259" t="s">
        <v>1587</v>
      </c>
      <c r="Q172" s="13"/>
      <c r="R172"/>
      <c r="S172" t="str">
        <f>IF(E172=F172,"","NOT EQUAL")</f>
        <v/>
      </c>
      <c r="T172" s="44" t="str">
        <f>IF(ISNA(VLOOKUP(P172,Sheet1!E:F,2,0)),"--","PRESENT")</f>
        <v>--</v>
      </c>
      <c r="U172"/>
      <c r="V172">
        <f>IF(AA172&lt;&gt;"",V171+1,V171)</f>
        <v>101</v>
      </c>
      <c r="W172" s="75" t="s">
        <v>2662</v>
      </c>
      <c r="X172" s="76" t="s">
        <v>2604</v>
      </c>
      <c r="Y172" s="77" t="s">
        <v>2238</v>
      </c>
      <c r="Z172" s="25" t="str">
        <f>IF( OR(X172="CNST", I172="CAT_REGS"),IF(E172=CHAR(34)&amp;CHAR(34),F172,E172),
IF(X172="YES",UPPER(IF(E172=CHAR(34)&amp;CHAR(34),F172,E172)),
IF(   AND(X172&lt;&gt;"NO",I172="CAT_FNCT",D172&lt;&gt;"multiply", D172&lt;&gt;"divide"),IF(J172="SLS_ENABLED",   UPPER(IF(E172=CHAR(34)&amp;CHAR(34),F172,E172)),""),"")))</f>
        <v>"g" STD_SUB_EARTH</v>
      </c>
      <c r="AA172" s="25" t="str">
        <f>IF(LEN(Y172)&gt;0,Y172,SUBSTITUTE(SUBSTITUTE(SUBSTITUTE(SUBSTITUTE(SUBSTITUTE(SUBSTITUTE(SUBSTITUTE(SUBSTITUTE(SUBSTITUTE(SUBSTITUTE(SUBSTITUTE( (SUBSTITUTE( SUBSTITUTE( SUBSTITUTE( SUBSTITUTE(Z172,"STD_SIGMA","SUM"),"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gEARTH</v>
      </c>
      <c r="AB172" s="1">
        <f>B172</f>
        <v>163</v>
      </c>
      <c r="AC172" t="str">
        <f>P172</f>
        <v>CST_18</v>
      </c>
      <c r="AD172" s="126" t="str">
        <f>IF(ISNA(VLOOKUP(AA172,'XEQM Shortlist'!J:J,1,0)),"//","")</f>
        <v>//</v>
      </c>
      <c r="AF172" s="88" t="str">
        <f>IF(LEN(AA172)=0,"",SUBSTITUTE(SUBSTITUTE(SUBSTITUTE(SUBSTITUTE(SUBSTITUTE(SUBSTITUTE(SUBSTITUTE(SUBSTITUTE(SUBSTITUTE(SUBSTITUTE(SUBSTITUTE(SUBSTITUTE(SUBSTITUTE(SUBSTITUTE(SUBSTITUTE(SUBSTITUTE(SUBSTITUTE( (SUBSTITUTE( SUBSTITUTE( SUBSTITUTE( SUBSTITUTE(Z172,"STD_SIGMA","SUM"),"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gEARTH</v>
      </c>
      <c r="AG172" t="b">
        <f>AA172=AF172</f>
        <v>1</v>
      </c>
    </row>
    <row r="173" spans="1:33">
      <c r="A173" s="48">
        <f>IF(B173=INT(B173),ROW(),"")</f>
        <v>173</v>
      </c>
      <c r="B173" s="47">
        <f>IF(AND(MID(C173,2,1)&lt;&gt;"/",MID(C173,1,1)="/"),INT(B172)+1,B172+0.01)</f>
        <v>164</v>
      </c>
      <c r="C173" s="51" t="s">
        <v>3494</v>
      </c>
      <c r="D173" s="51">
        <v>18</v>
      </c>
      <c r="E173" s="56" t="s">
        <v>132</v>
      </c>
      <c r="F173" s="56" t="s">
        <v>132</v>
      </c>
      <c r="G173" s="295">
        <v>0</v>
      </c>
      <c r="H173" s="295">
        <v>0</v>
      </c>
      <c r="I173" s="133" t="s">
        <v>6</v>
      </c>
      <c r="J173" s="56" t="s">
        <v>1375</v>
      </c>
      <c r="K173" s="57" t="s">
        <v>3945</v>
      </c>
      <c r="L173" s="55" t="s">
        <v>4768</v>
      </c>
      <c r="M173" s="55" t="s">
        <v>4825</v>
      </c>
      <c r="N173" s="55" t="s">
        <v>2238</v>
      </c>
      <c r="O173" s="55"/>
      <c r="P173" s="259" t="s">
        <v>1592</v>
      </c>
      <c r="Q173" s="13"/>
      <c r="R173"/>
      <c r="S173" t="str">
        <f>IF(E173=F173,"","NOT EQUAL")</f>
        <v/>
      </c>
      <c r="T173" s="44" t="str">
        <f>IF(ISNA(VLOOKUP(P173,Sheet1!E:F,2,0)),"--","PRESENT")</f>
        <v>--</v>
      </c>
      <c r="U173"/>
      <c r="V173">
        <f>IF(AA173&lt;&gt;"",V172+1,V172)</f>
        <v>101</v>
      </c>
      <c r="W173" s="75" t="s">
        <v>2238</v>
      </c>
      <c r="X173" s="57" t="s">
        <v>2238</v>
      </c>
      <c r="Y173" s="57" t="s">
        <v>2238</v>
      </c>
      <c r="Z173" s="25" t="str">
        <f>IF( OR(X173="CNST", I173="CAT_REGS"),IF(E173=CHAR(34)&amp;CHAR(34),F173,E173),
IF(X173="YES",UPPER(IF(E173=CHAR(34)&amp;CHAR(34),F173,E173)),
IF(   AND(X173&lt;&gt;"NO",I173="CAT_FNCT",D173&lt;&gt;"multiply", D173&lt;&gt;"divide"),IF(J173="SLS_ENABLED",   UPPER(IF(E173=CHAR(34)&amp;CHAR(34),F173,E173)),""),"")))</f>
        <v/>
      </c>
      <c r="AA173" s="25" t="str">
        <f>IF(LEN(Y173)&gt;0,Y173,SUBSTITUTE(SUBSTITUTE(SUBSTITUTE(SUBSTITUTE(SUBSTITUTE(SUBSTITUTE(SUBSTITUTE(SUBSTITUTE(SUBSTITUTE(SUBSTITUTE(SUBSTITUTE( (SUBSTITUTE( SUBSTITUTE( SUBSTITUTE( SUBSTITUTE(Z173,"STD_SIGMA","SUM"),"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3" s="1">
        <f>B173</f>
        <v>164</v>
      </c>
      <c r="AC173" t="str">
        <f>P173</f>
        <v>CST_19</v>
      </c>
      <c r="AD173" s="126" t="str">
        <f>IF(ISNA(VLOOKUP(AA173,'XEQM Shortlist'!J:J,1,0)),"//","")</f>
        <v/>
      </c>
      <c r="AF173" s="88" t="str">
        <f>IF(LEN(AA173)=0,"",SUBSTITUTE(SUBSTITUTE(SUBSTITUTE(SUBSTITUTE(SUBSTITUTE(SUBSTITUTE(SUBSTITUTE(SUBSTITUTE(SUBSTITUTE(SUBSTITUTE(SUBSTITUTE(SUBSTITUTE(SUBSTITUTE(SUBSTITUTE(SUBSTITUTE(SUBSTITUTE(SUBSTITUTE( (SUBSTITUTE( SUBSTITUTE( SUBSTITUTE( SUBSTITUTE(Z173,"STD_SIGMA","SUM"),"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3" t="b">
        <f>AA173=AF173</f>
        <v>1</v>
      </c>
    </row>
    <row r="174" spans="1:33">
      <c r="A174" s="48">
        <f>IF(B174=INT(B174),ROW(),"")</f>
        <v>174</v>
      </c>
      <c r="B174" s="47">
        <f>IF(AND(MID(C174,2,1)&lt;&gt;"/",MID(C174,1,1)="/"),INT(B173)+1,B173+0.01)</f>
        <v>165</v>
      </c>
      <c r="C174" s="51" t="s">
        <v>3494</v>
      </c>
      <c r="D174" s="51">
        <v>19</v>
      </c>
      <c r="E174" s="56" t="s">
        <v>137</v>
      </c>
      <c r="F174" s="56" t="s">
        <v>137</v>
      </c>
      <c r="G174" s="75">
        <v>0</v>
      </c>
      <c r="H174" s="75">
        <v>0</v>
      </c>
      <c r="I174" s="133" t="s">
        <v>6</v>
      </c>
      <c r="J174" s="56" t="s">
        <v>1375</v>
      </c>
      <c r="K174" s="57" t="s">
        <v>3945</v>
      </c>
      <c r="L174" s="55" t="s">
        <v>4768</v>
      </c>
      <c r="M174" s="55" t="s">
        <v>4825</v>
      </c>
      <c r="N174" s="55" t="s">
        <v>2238</v>
      </c>
      <c r="O174" s="55"/>
      <c r="P174" s="259" t="s">
        <v>1593</v>
      </c>
      <c r="Q174" s="13"/>
      <c r="R174"/>
      <c r="S174" t="str">
        <f>IF(E174=F174,"","NOT EQUAL")</f>
        <v/>
      </c>
      <c r="T174" s="44" t="str">
        <f>IF(ISNA(VLOOKUP(P174,Sheet1!E:F,2,0)),"--","PRESENT")</f>
        <v>--</v>
      </c>
      <c r="U174"/>
      <c r="V174">
        <f>IF(AA174&lt;&gt;"",V173+1,V173)</f>
        <v>101</v>
      </c>
      <c r="W174" s="75" t="s">
        <v>2238</v>
      </c>
      <c r="X174" s="57" t="s">
        <v>2238</v>
      </c>
      <c r="Y174" s="57" t="s">
        <v>2238</v>
      </c>
      <c r="Z174" s="25" t="str">
        <f>IF( OR(X174="CNST", I174="CAT_REGS"),IF(E174=CHAR(34)&amp;CHAR(34),F174,E174),
IF(X174="YES",UPPER(IF(E174=CHAR(34)&amp;CHAR(34),F174,E174)),
IF(   AND(X174&lt;&gt;"NO",I174="CAT_FNCT",D174&lt;&gt;"multiply", D174&lt;&gt;"divide"),IF(J174="SLS_ENABLED",   UPPER(IF(E174=CHAR(34)&amp;CHAR(34),F174,E174)),""),"")))</f>
        <v/>
      </c>
      <c r="AA174" s="25" t="str">
        <f>IF(LEN(Y174)&gt;0,Y174,SUBSTITUTE(SUBSTITUTE(SUBSTITUTE(SUBSTITUTE(SUBSTITUTE(SUBSTITUTE(SUBSTITUTE(SUBSTITUTE(SUBSTITUTE(SUBSTITUTE(SUBSTITUTE( (SUBSTITUTE( SUBSTITUTE( SUBSTITUTE( SUBSTITUTE(Z174,"STD_SIGMA","SUM"),"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4" s="1">
        <f>B174</f>
        <v>165</v>
      </c>
      <c r="AC174" t="str">
        <f>P174</f>
        <v>CST_20</v>
      </c>
      <c r="AD174" s="126" t="str">
        <f>IF(ISNA(VLOOKUP(AA174,'XEQM Shortlist'!J:J,1,0)),"//","")</f>
        <v/>
      </c>
      <c r="AF174" s="88" t="str">
        <f>IF(LEN(AA174)=0,"",SUBSTITUTE(SUBSTITUTE(SUBSTITUTE(SUBSTITUTE(SUBSTITUTE(SUBSTITUTE(SUBSTITUTE(SUBSTITUTE(SUBSTITUTE(SUBSTITUTE(SUBSTITUTE(SUBSTITUTE(SUBSTITUTE(SUBSTITUTE(SUBSTITUTE(SUBSTITUTE(SUBSTITUTE( (SUBSTITUTE( SUBSTITUTE( SUBSTITUTE( SUBSTITUTE(Z174,"STD_SIGMA","SUM"),"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4" t="b">
        <f>AA174=AF174</f>
        <v>1</v>
      </c>
    </row>
    <row r="175" spans="1:33">
      <c r="A175" s="48">
        <f>IF(B175=INT(B175),ROW(),"")</f>
        <v>175</v>
      </c>
      <c r="B175" s="47">
        <f>IF(AND(MID(C175,2,1)&lt;&gt;"/",MID(C175,1,1)="/"),INT(B174)+1,B174+0.01)</f>
        <v>166</v>
      </c>
      <c r="C175" s="51" t="s">
        <v>3494</v>
      </c>
      <c r="D175" s="51">
        <v>20</v>
      </c>
      <c r="E175" s="56" t="s">
        <v>159</v>
      </c>
      <c r="F175" s="56" t="s">
        <v>159</v>
      </c>
      <c r="G175" s="75">
        <v>0</v>
      </c>
      <c r="H175" s="75">
        <v>0</v>
      </c>
      <c r="I175" s="133" t="s">
        <v>6</v>
      </c>
      <c r="J175" s="56" t="s">
        <v>1375</v>
      </c>
      <c r="K175" s="57" t="s">
        <v>3945</v>
      </c>
      <c r="L175" s="55" t="s">
        <v>4768</v>
      </c>
      <c r="M175" s="55" t="s">
        <v>4825</v>
      </c>
      <c r="N175" s="55" t="s">
        <v>2238</v>
      </c>
      <c r="O175" s="55"/>
      <c r="P175" s="259" t="s">
        <v>1604</v>
      </c>
      <c r="Q175" s="13"/>
      <c r="R175"/>
      <c r="S175" t="str">
        <f>IF(E175=F175,"","NOT EQUAL")</f>
        <v/>
      </c>
      <c r="T175" s="44" t="str">
        <f>IF(ISNA(VLOOKUP(P175,Sheet1!E:F,2,0)),"--","PRESENT")</f>
        <v>--</v>
      </c>
      <c r="U175"/>
      <c r="V175">
        <f>IF(AA175&lt;&gt;"",V174+1,V174)</f>
        <v>101</v>
      </c>
      <c r="W175" s="75" t="s">
        <v>2238</v>
      </c>
      <c r="X175" s="57" t="s">
        <v>2238</v>
      </c>
      <c r="Y175" s="57" t="s">
        <v>2238</v>
      </c>
      <c r="Z175" s="25" t="str">
        <f>IF( OR(X175="CNST", I175="CAT_REGS"),IF(E175=CHAR(34)&amp;CHAR(34),F175,E175),
IF(X175="YES",UPPER(IF(E175=CHAR(34)&amp;CHAR(34),F175,E175)),
IF(   AND(X175&lt;&gt;"NO",I175="CAT_FNCT",D175&lt;&gt;"multiply", D175&lt;&gt;"divide"),IF(J175="SLS_ENABLED",   UPPER(IF(E175=CHAR(34)&amp;CHAR(34),F175,E175)),""),"")))</f>
        <v/>
      </c>
      <c r="AA175" s="25" t="str">
        <f>IF(LEN(Y175)&gt;0,Y175,SUBSTITUTE(SUBSTITUTE(SUBSTITUTE(SUBSTITUTE(SUBSTITUTE(SUBSTITUTE(SUBSTITUTE(SUBSTITUTE(SUBSTITUTE(SUBSTITUTE(SUBSTITUTE( (SUBSTITUTE( SUBSTITUTE( SUBSTITUTE( SUBSTITUTE(Z175,"STD_SIGMA","SUM"),"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5" s="1">
        <f>B175</f>
        <v>166</v>
      </c>
      <c r="AC175" t="str">
        <f>P175</f>
        <v>CST_21</v>
      </c>
      <c r="AD175" s="126" t="str">
        <f>IF(ISNA(VLOOKUP(AA175,'XEQM Shortlist'!J:J,1,0)),"//","")</f>
        <v/>
      </c>
      <c r="AF175" s="88" t="str">
        <f>IF(LEN(AA175)=0,"",SUBSTITUTE(SUBSTITUTE(SUBSTITUTE(SUBSTITUTE(SUBSTITUTE(SUBSTITUTE(SUBSTITUTE(SUBSTITUTE(SUBSTITUTE(SUBSTITUTE(SUBSTITUTE(SUBSTITUTE(SUBSTITUTE(SUBSTITUTE(SUBSTITUTE(SUBSTITUTE(SUBSTITUTE( (SUBSTITUTE( SUBSTITUTE( SUBSTITUTE( SUBSTITUTE(Z175,"STD_SIGMA","SUM"),"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5" t="b">
        <f>AA175=AF175</f>
        <v>1</v>
      </c>
    </row>
    <row r="176" spans="1:33">
      <c r="A176" s="48">
        <f>IF(B176=INT(B176),ROW(),"")</f>
        <v>176</v>
      </c>
      <c r="B176" s="47">
        <f>IF(AND(MID(C176,2,1)&lt;&gt;"/",MID(C176,1,1)="/"),INT(B175)+1,B175+0.01)</f>
        <v>167</v>
      </c>
      <c r="C176" s="51" t="s">
        <v>3494</v>
      </c>
      <c r="D176" s="51">
        <v>21</v>
      </c>
      <c r="E176" s="56" t="s">
        <v>168</v>
      </c>
      <c r="F176" s="56" t="s">
        <v>168</v>
      </c>
      <c r="G176" s="75">
        <v>0</v>
      </c>
      <c r="H176" s="75">
        <v>0</v>
      </c>
      <c r="I176" s="133" t="s">
        <v>6</v>
      </c>
      <c r="J176" s="56" t="s">
        <v>1375</v>
      </c>
      <c r="K176" s="57" t="s">
        <v>3945</v>
      </c>
      <c r="L176" s="55" t="s">
        <v>4768</v>
      </c>
      <c r="M176" s="55" t="s">
        <v>4825</v>
      </c>
      <c r="N176" s="55" t="s">
        <v>2238</v>
      </c>
      <c r="O176" s="55"/>
      <c r="P176" s="259" t="s">
        <v>1629</v>
      </c>
      <c r="Q176" s="13"/>
      <c r="R176"/>
      <c r="S176" t="str">
        <f>IF(E176=F176,"","NOT EQUAL")</f>
        <v/>
      </c>
      <c r="T176" s="44" t="str">
        <f>IF(ISNA(VLOOKUP(P176,Sheet1!E:F,2,0)),"--","PRESENT")</f>
        <v>--</v>
      </c>
      <c r="U176"/>
      <c r="V176">
        <f>IF(AA176&lt;&gt;"",V175+1,V175)</f>
        <v>101</v>
      </c>
      <c r="W176" s="75" t="s">
        <v>2238</v>
      </c>
      <c r="X176" s="57" t="s">
        <v>2238</v>
      </c>
      <c r="Y176" s="57" t="s">
        <v>2238</v>
      </c>
      <c r="Z176" s="25" t="str">
        <f>IF( OR(X176="CNST", I176="CAT_REGS"),IF(E176=CHAR(34)&amp;CHAR(34),F176,E176),
IF(X176="YES",UPPER(IF(E176=CHAR(34)&amp;CHAR(34),F176,E176)),
IF(   AND(X176&lt;&gt;"NO",I176="CAT_FNCT",D176&lt;&gt;"multiply", D176&lt;&gt;"divide"),IF(J176="SLS_ENABLED",   UPPER(IF(E176=CHAR(34)&amp;CHAR(34),F176,E176)),""),"")))</f>
        <v/>
      </c>
      <c r="AA176" s="25" t="str">
        <f>IF(LEN(Y176)&gt;0,Y176,SUBSTITUTE(SUBSTITUTE(SUBSTITUTE(SUBSTITUTE(SUBSTITUTE(SUBSTITUTE(SUBSTITUTE(SUBSTITUTE(SUBSTITUTE(SUBSTITUTE(SUBSTITUTE( (SUBSTITUTE( SUBSTITUTE( SUBSTITUTE( SUBSTITUTE(Z176,"STD_SIGMA","SUM"),"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6" s="1">
        <f>B176</f>
        <v>167</v>
      </c>
      <c r="AC176" t="str">
        <f>P176</f>
        <v>CST_22</v>
      </c>
      <c r="AD176" s="126" t="str">
        <f>IF(ISNA(VLOOKUP(AA176,'XEQM Shortlist'!J:J,1,0)),"//","")</f>
        <v/>
      </c>
      <c r="AF176" s="88" t="str">
        <f>IF(LEN(AA176)=0,"",SUBSTITUTE(SUBSTITUTE(SUBSTITUTE(SUBSTITUTE(SUBSTITUTE(SUBSTITUTE(SUBSTITUTE(SUBSTITUTE(SUBSTITUTE(SUBSTITUTE(SUBSTITUTE(SUBSTITUTE(SUBSTITUTE(SUBSTITUTE(SUBSTITUTE(SUBSTITUTE(SUBSTITUTE( (SUBSTITUTE( SUBSTITUTE( SUBSTITUTE( SUBSTITUTE(Z176,"STD_SIGMA","SUM"),"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6" t="b">
        <f>AA176=AF176</f>
        <v>1</v>
      </c>
    </row>
    <row r="177" spans="1:33">
      <c r="A177" s="48">
        <f>IF(B177=INT(B177),ROW(),"")</f>
        <v>177</v>
      </c>
      <c r="B177" s="47">
        <f>IF(AND(MID(C177,2,1)&lt;&gt;"/",MID(C177,1,1)="/"),INT(B176)+1,B176+0.01)</f>
        <v>168</v>
      </c>
      <c r="C177" s="51" t="s">
        <v>3494</v>
      </c>
      <c r="D177" s="51">
        <v>22</v>
      </c>
      <c r="E177" s="56" t="s">
        <v>188</v>
      </c>
      <c r="F177" s="56" t="s">
        <v>188</v>
      </c>
      <c r="G177" s="75">
        <v>0</v>
      </c>
      <c r="H177" s="75">
        <v>0</v>
      </c>
      <c r="I177" s="133" t="s">
        <v>6</v>
      </c>
      <c r="J177" s="56" t="s">
        <v>1375</v>
      </c>
      <c r="K177" s="57" t="s">
        <v>3945</v>
      </c>
      <c r="L177" s="55" t="s">
        <v>4768</v>
      </c>
      <c r="M177" s="55" t="s">
        <v>4825</v>
      </c>
      <c r="N177" s="55" t="s">
        <v>2238</v>
      </c>
      <c r="O177" s="55"/>
      <c r="P177" s="259" t="s">
        <v>1639</v>
      </c>
      <c r="Q177" s="13"/>
      <c r="R177"/>
      <c r="S177" t="str">
        <f>IF(E177=F177,"","NOT EQUAL")</f>
        <v/>
      </c>
      <c r="T177" s="44" t="str">
        <f>IF(ISNA(VLOOKUP(P177,Sheet1!E:F,2,0)),"--","PRESENT")</f>
        <v>--</v>
      </c>
      <c r="U177"/>
      <c r="V177">
        <f>IF(AA177&lt;&gt;"",V176+1,V176)</f>
        <v>101</v>
      </c>
      <c r="W177" s="75" t="s">
        <v>2238</v>
      </c>
      <c r="X177" s="57" t="s">
        <v>2238</v>
      </c>
      <c r="Y177" s="57" t="s">
        <v>2238</v>
      </c>
      <c r="Z177" s="25" t="str">
        <f>IF( OR(X177="CNST", I177="CAT_REGS"),IF(E177=CHAR(34)&amp;CHAR(34),F177,E177),
IF(X177="YES",UPPER(IF(E177=CHAR(34)&amp;CHAR(34),F177,E177)),
IF(   AND(X177&lt;&gt;"NO",I177="CAT_FNCT",D177&lt;&gt;"multiply", D177&lt;&gt;"divide"),IF(J177="SLS_ENABLED",   UPPER(IF(E177=CHAR(34)&amp;CHAR(34),F177,E177)),""),"")))</f>
        <v/>
      </c>
      <c r="AA177" s="25" t="str">
        <f>IF(LEN(Y177)&gt;0,Y177,SUBSTITUTE(SUBSTITUTE(SUBSTITUTE(SUBSTITUTE(SUBSTITUTE(SUBSTITUTE(SUBSTITUTE(SUBSTITUTE(SUBSTITUTE(SUBSTITUTE(SUBSTITUTE( (SUBSTITUTE( SUBSTITUTE( SUBSTITUTE( SUBSTITUTE(Z177,"STD_SIGMA","SUM"),"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" s="1">
        <f>B177</f>
        <v>168</v>
      </c>
      <c r="AC177" t="str">
        <f>P177</f>
        <v>CST_23</v>
      </c>
      <c r="AD177" s="126" t="str">
        <f>IF(ISNA(VLOOKUP(AA177,'XEQM Shortlist'!J:J,1,0)),"//","")</f>
        <v/>
      </c>
      <c r="AF177" s="88" t="str">
        <f>IF(LEN(AA177)=0,"",SUBSTITUTE(SUBSTITUTE(SUBSTITUTE(SUBSTITUTE(SUBSTITUTE(SUBSTITUTE(SUBSTITUTE(SUBSTITUTE(SUBSTITUTE(SUBSTITUTE(SUBSTITUTE(SUBSTITUTE(SUBSTITUTE(SUBSTITUTE(SUBSTITUTE(SUBSTITUTE(SUBSTITUTE( (SUBSTITUTE( SUBSTITUTE( SUBSTITUTE( SUBSTITUTE(Z177,"STD_SIGMA","SUM"),"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" t="b">
        <f>AA177=AF177</f>
        <v>1</v>
      </c>
    </row>
    <row r="178" spans="1:33">
      <c r="A178" s="48">
        <f>IF(B178=INT(B178),ROW(),"")</f>
        <v>178</v>
      </c>
      <c r="B178" s="47">
        <f>IF(AND(MID(C178,2,1)&lt;&gt;"/",MID(C178,1,1)="/"),INT(B177)+1,B177+0.01)</f>
        <v>169</v>
      </c>
      <c r="C178" s="51" t="s">
        <v>3494</v>
      </c>
      <c r="D178" s="51">
        <v>23</v>
      </c>
      <c r="E178" s="56" t="s">
        <v>192</v>
      </c>
      <c r="F178" s="56" t="s">
        <v>192</v>
      </c>
      <c r="G178" s="75">
        <v>0</v>
      </c>
      <c r="H178" s="75">
        <v>0</v>
      </c>
      <c r="I178" s="133" t="s">
        <v>6</v>
      </c>
      <c r="J178" s="56" t="s">
        <v>1375</v>
      </c>
      <c r="K178" s="57" t="s">
        <v>3945</v>
      </c>
      <c r="L178" s="55" t="s">
        <v>4768</v>
      </c>
      <c r="M178" s="55" t="s">
        <v>4825</v>
      </c>
      <c r="N178" s="55" t="s">
        <v>2238</v>
      </c>
      <c r="O178" s="55"/>
      <c r="P178" s="259" t="s">
        <v>1676</v>
      </c>
      <c r="Q178" s="13"/>
      <c r="R178"/>
      <c r="S178" t="str">
        <f>IF(E178=F178,"","NOT EQUAL")</f>
        <v/>
      </c>
      <c r="T178" s="44" t="str">
        <f>IF(ISNA(VLOOKUP(P178,Sheet1!E:F,2,0)),"--","PRESENT")</f>
        <v>--</v>
      </c>
      <c r="U178"/>
      <c r="V178">
        <f>IF(AA178&lt;&gt;"",V177+1,V177)</f>
        <v>101</v>
      </c>
      <c r="W178" s="75" t="s">
        <v>2238</v>
      </c>
      <c r="X178" s="57" t="s">
        <v>2238</v>
      </c>
      <c r="Y178" s="57" t="s">
        <v>2238</v>
      </c>
      <c r="Z178" s="25" t="str">
        <f>IF( OR(X178="CNST", I178="CAT_REGS"),IF(E178=CHAR(34)&amp;CHAR(34),F178,E178),
IF(X178="YES",UPPER(IF(E178=CHAR(34)&amp;CHAR(34),F178,E178)),
IF(   AND(X178&lt;&gt;"NO",I178="CAT_FNCT",D178&lt;&gt;"multiply", D178&lt;&gt;"divide"),IF(J178="SLS_ENABLED",   UPPER(IF(E178=CHAR(34)&amp;CHAR(34),F178,E178)),""),"")))</f>
        <v/>
      </c>
      <c r="AA178" s="25" t="str">
        <f>IF(LEN(Y178)&gt;0,Y178,SUBSTITUTE(SUBSTITUTE(SUBSTITUTE(SUBSTITUTE(SUBSTITUTE(SUBSTITUTE(SUBSTITUTE(SUBSTITUTE(SUBSTITUTE(SUBSTITUTE(SUBSTITUTE( (SUBSTITUTE( SUBSTITUTE( SUBSTITUTE( SUBSTITUTE(Z178,"STD_SIGMA","SUM"),"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" s="1">
        <f>B178</f>
        <v>169</v>
      </c>
      <c r="AC178" t="str">
        <f>P178</f>
        <v>CST_24</v>
      </c>
      <c r="AD178" s="126" t="str">
        <f>IF(ISNA(VLOOKUP(AA178,'XEQM Shortlist'!J:J,1,0)),"//","")</f>
        <v/>
      </c>
      <c r="AF178" s="88" t="str">
        <f>IF(LEN(AA178)=0,"",SUBSTITUTE(SUBSTITUTE(SUBSTITUTE(SUBSTITUTE(SUBSTITUTE(SUBSTITUTE(SUBSTITUTE(SUBSTITUTE(SUBSTITUTE(SUBSTITUTE(SUBSTITUTE(SUBSTITUTE(SUBSTITUTE(SUBSTITUTE(SUBSTITUTE(SUBSTITUTE(SUBSTITUTE( (SUBSTITUTE( SUBSTITUTE( SUBSTITUTE( SUBSTITUTE(Z178,"STD_SIGMA","SUM"),"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" t="b">
        <f>AA178=AF178</f>
        <v>1</v>
      </c>
    </row>
    <row r="179" spans="1:33">
      <c r="A179" s="48">
        <f>IF(B179=INT(B179),ROW(),"")</f>
        <v>179</v>
      </c>
      <c r="B179" s="47">
        <f>IF(AND(MID(C179,2,1)&lt;&gt;"/",MID(C179,1,1)="/"),INT(B178)+1,B178+0.01)</f>
        <v>170</v>
      </c>
      <c r="C179" s="51" t="s">
        <v>3494</v>
      </c>
      <c r="D179" s="51">
        <v>24</v>
      </c>
      <c r="E179" s="56" t="s">
        <v>196</v>
      </c>
      <c r="F179" s="56" t="s">
        <v>196</v>
      </c>
      <c r="G179" s="75">
        <v>0</v>
      </c>
      <c r="H179" s="75">
        <v>0</v>
      </c>
      <c r="I179" s="133" t="s">
        <v>6</v>
      </c>
      <c r="J179" s="56" t="s">
        <v>1375</v>
      </c>
      <c r="K179" s="57" t="s">
        <v>3945</v>
      </c>
      <c r="L179" s="55" t="s">
        <v>4768</v>
      </c>
      <c r="M179" s="55" t="s">
        <v>4825</v>
      </c>
      <c r="N179" s="55" t="s">
        <v>2238</v>
      </c>
      <c r="O179" s="55"/>
      <c r="P179" s="259" t="s">
        <v>1686</v>
      </c>
      <c r="Q179" s="13"/>
      <c r="R179"/>
      <c r="S179" t="str">
        <f>IF(E179=F179,"","NOT EQUAL")</f>
        <v/>
      </c>
      <c r="T179" s="44" t="str">
        <f>IF(ISNA(VLOOKUP(P179,Sheet1!E:F,2,0)),"--","PRESENT")</f>
        <v>--</v>
      </c>
      <c r="U179"/>
      <c r="V179">
        <f>IF(AA179&lt;&gt;"",V178+1,V178)</f>
        <v>101</v>
      </c>
      <c r="W179" s="75" t="s">
        <v>2238</v>
      </c>
      <c r="X179" s="57" t="s">
        <v>2238</v>
      </c>
      <c r="Y179" s="57" t="s">
        <v>2238</v>
      </c>
      <c r="Z179" s="25" t="str">
        <f>IF( OR(X179="CNST", I179="CAT_REGS"),IF(E179=CHAR(34)&amp;CHAR(34),F179,E179),
IF(X179="YES",UPPER(IF(E179=CHAR(34)&amp;CHAR(34),F179,E179)),
IF(   AND(X179&lt;&gt;"NO",I179="CAT_FNCT",D179&lt;&gt;"multiply", D179&lt;&gt;"divide"),IF(J179="SLS_ENABLED",   UPPER(IF(E179=CHAR(34)&amp;CHAR(34),F179,E179)),""),"")))</f>
        <v/>
      </c>
      <c r="AA179" s="25" t="str">
        <f>IF(LEN(Y179)&gt;0,Y179,SUBSTITUTE(SUBSTITUTE(SUBSTITUTE(SUBSTITUTE(SUBSTITUTE(SUBSTITUTE(SUBSTITUTE(SUBSTITUTE(SUBSTITUTE(SUBSTITUTE(SUBSTITUTE( (SUBSTITUTE( SUBSTITUTE( SUBSTITUTE( SUBSTITUTE(Z179,"STD_SIGMA","SUM"),"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" s="1">
        <f>B179</f>
        <v>170</v>
      </c>
      <c r="AC179" t="str">
        <f>P179</f>
        <v>CST_25</v>
      </c>
      <c r="AD179" s="126" t="str">
        <f>IF(ISNA(VLOOKUP(AA179,'XEQM Shortlist'!J:J,1,0)),"//","")</f>
        <v/>
      </c>
      <c r="AF179" s="88" t="str">
        <f>IF(LEN(AA179)=0,"",SUBSTITUTE(SUBSTITUTE(SUBSTITUTE(SUBSTITUTE(SUBSTITUTE(SUBSTITUTE(SUBSTITUTE(SUBSTITUTE(SUBSTITUTE(SUBSTITUTE(SUBSTITUTE(SUBSTITUTE(SUBSTITUTE(SUBSTITUTE(SUBSTITUTE(SUBSTITUTE(SUBSTITUTE( (SUBSTITUTE( SUBSTITUTE( SUBSTITUTE( SUBSTITUTE(Z179,"STD_SIGMA","SUM"),"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" t="b">
        <f>AA179=AF179</f>
        <v>1</v>
      </c>
    </row>
    <row r="180" spans="1:33">
      <c r="A180" s="48">
        <f>IF(B180=INT(B180),ROW(),"")</f>
        <v>180</v>
      </c>
      <c r="B180" s="47">
        <f>IF(AND(MID(C180,2,1)&lt;&gt;"/",MID(C180,1,1)="/"),INT(B179)+1,B179+0.01)</f>
        <v>171</v>
      </c>
      <c r="C180" s="51" t="s">
        <v>3494</v>
      </c>
      <c r="D180" s="51">
        <v>25</v>
      </c>
      <c r="E180" s="56" t="s">
        <v>197</v>
      </c>
      <c r="F180" s="56" t="s">
        <v>197</v>
      </c>
      <c r="G180" s="75">
        <v>0</v>
      </c>
      <c r="H180" s="75">
        <v>0</v>
      </c>
      <c r="I180" s="133" t="s">
        <v>6</v>
      </c>
      <c r="J180" s="56" t="s">
        <v>1375</v>
      </c>
      <c r="K180" s="57" t="s">
        <v>3945</v>
      </c>
      <c r="L180" s="55" t="s">
        <v>4768</v>
      </c>
      <c r="M180" s="55" t="s">
        <v>4825</v>
      </c>
      <c r="N180" s="55" t="s">
        <v>2238</v>
      </c>
      <c r="O180" s="55"/>
      <c r="P180" s="259" t="s">
        <v>1692</v>
      </c>
      <c r="Q180" s="13"/>
      <c r="R180"/>
      <c r="S180" t="str">
        <f>IF(E180=F180,"","NOT EQUAL")</f>
        <v/>
      </c>
      <c r="T180" s="44" t="str">
        <f>IF(ISNA(VLOOKUP(P180,Sheet1!E:F,2,0)),"--","PRESENT")</f>
        <v>--</v>
      </c>
      <c r="U180"/>
      <c r="V180">
        <f>IF(AA180&lt;&gt;"",V179+1,V179)</f>
        <v>101</v>
      </c>
      <c r="W180" s="75" t="s">
        <v>2238</v>
      </c>
      <c r="X180" s="57" t="s">
        <v>2238</v>
      </c>
      <c r="Y180" s="57" t="s">
        <v>2238</v>
      </c>
      <c r="Z180" s="25" t="str">
        <f>IF( OR(X180="CNST", I180="CAT_REGS"),IF(E180=CHAR(34)&amp;CHAR(34),F180,E180),
IF(X180="YES",UPPER(IF(E180=CHAR(34)&amp;CHAR(34),F180,E180)),
IF(   AND(X180&lt;&gt;"NO",I180="CAT_FNCT",D180&lt;&gt;"multiply", D180&lt;&gt;"divide"),IF(J180="SLS_ENABLED",   UPPER(IF(E180=CHAR(34)&amp;CHAR(34),F180,E180)),""),"")))</f>
        <v/>
      </c>
      <c r="AA180" s="25" t="str">
        <f>IF(LEN(Y180)&gt;0,Y180,SUBSTITUTE(SUBSTITUTE(SUBSTITUTE(SUBSTITUTE(SUBSTITUTE(SUBSTITUTE(SUBSTITUTE(SUBSTITUTE(SUBSTITUTE(SUBSTITUTE(SUBSTITUTE( (SUBSTITUTE( SUBSTITUTE( SUBSTITUTE( SUBSTITUTE(Z180,"STD_SIGMA","SUM"),"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" s="1">
        <f>B180</f>
        <v>171</v>
      </c>
      <c r="AC180" t="str">
        <f>P180</f>
        <v>CST_26</v>
      </c>
      <c r="AD180" s="126" t="str">
        <f>IF(ISNA(VLOOKUP(AA180,'XEQM Shortlist'!J:J,1,0)),"//","")</f>
        <v/>
      </c>
      <c r="AF180" s="88" t="str">
        <f>IF(LEN(AA180)=0,"",SUBSTITUTE(SUBSTITUTE(SUBSTITUTE(SUBSTITUTE(SUBSTITUTE(SUBSTITUTE(SUBSTITUTE(SUBSTITUTE(SUBSTITUTE(SUBSTITUTE(SUBSTITUTE(SUBSTITUTE(SUBSTITUTE(SUBSTITUTE(SUBSTITUTE(SUBSTITUTE(SUBSTITUTE( (SUBSTITUTE( SUBSTITUTE( SUBSTITUTE( SUBSTITUTE(Z180,"STD_SIGMA","SUM"),"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" t="b">
        <f>AA180=AF180</f>
        <v>1</v>
      </c>
    </row>
    <row r="181" spans="1:33">
      <c r="A181" s="48">
        <f>IF(B181=INT(B181),ROW(),"")</f>
        <v>181</v>
      </c>
      <c r="B181" s="47">
        <f>IF(AND(MID(C181,2,1)&lt;&gt;"/",MID(C181,1,1)="/"),INT(B180)+1,B180+0.01)</f>
        <v>172</v>
      </c>
      <c r="C181" s="51" t="s">
        <v>3494</v>
      </c>
      <c r="D181" s="51">
        <v>26</v>
      </c>
      <c r="E181" s="56" t="s">
        <v>198</v>
      </c>
      <c r="F181" s="56" t="s">
        <v>198</v>
      </c>
      <c r="G181" s="144">
        <v>0</v>
      </c>
      <c r="H181" s="144">
        <v>0</v>
      </c>
      <c r="I181" s="133" t="s">
        <v>6</v>
      </c>
      <c r="J181" s="56" t="s">
        <v>1375</v>
      </c>
      <c r="K181" s="57" t="s">
        <v>3945</v>
      </c>
      <c r="L181" s="55" t="s">
        <v>4768</v>
      </c>
      <c r="M181" s="55" t="s">
        <v>4825</v>
      </c>
      <c r="N181" s="55" t="s">
        <v>2238</v>
      </c>
      <c r="O181" s="55"/>
      <c r="P181" s="259" t="s">
        <v>1693</v>
      </c>
      <c r="Q181" s="13"/>
      <c r="R181"/>
      <c r="S181" t="str">
        <f>IF(E181=F181,"","NOT EQUAL")</f>
        <v/>
      </c>
      <c r="T181" s="44" t="str">
        <f>IF(ISNA(VLOOKUP(P181,Sheet1!E:F,2,0)),"--","PRESENT")</f>
        <v>--</v>
      </c>
      <c r="U181"/>
      <c r="V181">
        <f>IF(AA181&lt;&gt;"",V180+1,V180)</f>
        <v>101</v>
      </c>
      <c r="W181" s="75" t="s">
        <v>2238</v>
      </c>
      <c r="X181" s="57" t="s">
        <v>2238</v>
      </c>
      <c r="Y181" s="57" t="s">
        <v>2238</v>
      </c>
      <c r="Z181" s="25" t="str">
        <f>IF( OR(X181="CNST", I181="CAT_REGS"),IF(E181=CHAR(34)&amp;CHAR(34),F181,E181),
IF(X181="YES",UPPER(IF(E181=CHAR(34)&amp;CHAR(34),F181,E181)),
IF(   AND(X181&lt;&gt;"NO",I181="CAT_FNCT",D181&lt;&gt;"multiply", D181&lt;&gt;"divide"),IF(J181="SLS_ENABLED",   UPPER(IF(E181=CHAR(34)&amp;CHAR(34),F181,E181)),""),"")))</f>
        <v/>
      </c>
      <c r="AA181" s="25" t="str">
        <f>IF(LEN(Y181)&gt;0,Y181,SUBSTITUTE(SUBSTITUTE(SUBSTITUTE(SUBSTITUTE(SUBSTITUTE(SUBSTITUTE(SUBSTITUTE(SUBSTITUTE(SUBSTITUTE(SUBSTITUTE(SUBSTITUTE( (SUBSTITUTE( SUBSTITUTE( SUBSTITUTE( SUBSTITUTE(Z181,"STD_SIGMA","SUM"),"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" s="1">
        <f>B181</f>
        <v>172</v>
      </c>
      <c r="AC181" t="str">
        <f>P181</f>
        <v>CST_27</v>
      </c>
      <c r="AD181" s="126" t="str">
        <f>IF(ISNA(VLOOKUP(AA181,'XEQM Shortlist'!J:J,1,0)),"//","")</f>
        <v/>
      </c>
      <c r="AF181" s="88" t="str">
        <f>IF(LEN(AA181)=0,"",SUBSTITUTE(SUBSTITUTE(SUBSTITUTE(SUBSTITUTE(SUBSTITUTE(SUBSTITUTE(SUBSTITUTE(SUBSTITUTE(SUBSTITUTE(SUBSTITUTE(SUBSTITUTE(SUBSTITUTE(SUBSTITUTE(SUBSTITUTE(SUBSTITUTE(SUBSTITUTE(SUBSTITUTE( (SUBSTITUTE( SUBSTITUTE( SUBSTITUTE( SUBSTITUTE(Z181,"STD_SIGMA","SUM"),"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" t="b">
        <f>AA181=AF181</f>
        <v>1</v>
      </c>
    </row>
    <row r="182" spans="1:33">
      <c r="A182" s="48">
        <f>IF(B182=INT(B182),ROW(),"")</f>
        <v>182</v>
      </c>
      <c r="B182" s="47">
        <f>IF(AND(MID(C182,2,1)&lt;&gt;"/",MID(C182,1,1)="/"),INT(B181)+1,B181+0.01)</f>
        <v>173</v>
      </c>
      <c r="C182" s="51" t="s">
        <v>3494</v>
      </c>
      <c r="D182" s="51">
        <v>27</v>
      </c>
      <c r="E182" s="56" t="s">
        <v>200</v>
      </c>
      <c r="F182" s="56" t="s">
        <v>200</v>
      </c>
      <c r="G182" s="75">
        <v>0</v>
      </c>
      <c r="H182" s="75">
        <v>0</v>
      </c>
      <c r="I182" s="133" t="s">
        <v>6</v>
      </c>
      <c r="J182" s="56" t="s">
        <v>1375</v>
      </c>
      <c r="K182" s="57" t="s">
        <v>3945</v>
      </c>
      <c r="L182" s="55" t="s">
        <v>4768</v>
      </c>
      <c r="M182" s="55" t="s">
        <v>4825</v>
      </c>
      <c r="N182" s="55" t="s">
        <v>2238</v>
      </c>
      <c r="O182" s="55"/>
      <c r="P182" s="259" t="s">
        <v>1694</v>
      </c>
      <c r="Q182" s="13"/>
      <c r="R182"/>
      <c r="S182" t="str">
        <f>IF(E182=F182,"","NOT EQUAL")</f>
        <v/>
      </c>
      <c r="T182" s="44" t="str">
        <f>IF(ISNA(VLOOKUP(P182,Sheet1!E:F,2,0)),"--","PRESENT")</f>
        <v>--</v>
      </c>
      <c r="U182"/>
      <c r="V182">
        <f>IF(AA182&lt;&gt;"",V181+1,V181)</f>
        <v>101</v>
      </c>
      <c r="W182" s="75" t="s">
        <v>2238</v>
      </c>
      <c r="X182" s="57" t="s">
        <v>2238</v>
      </c>
      <c r="Y182" s="57" t="s">
        <v>2238</v>
      </c>
      <c r="Z182" s="25" t="str">
        <f>IF( OR(X182="CNST", I182="CAT_REGS"),IF(E182=CHAR(34)&amp;CHAR(34),F182,E182),
IF(X182="YES",UPPER(IF(E182=CHAR(34)&amp;CHAR(34),F182,E182)),
IF(   AND(X182&lt;&gt;"NO",I182="CAT_FNCT",D182&lt;&gt;"multiply", D182&lt;&gt;"divide"),IF(J182="SLS_ENABLED",   UPPER(IF(E182=CHAR(34)&amp;CHAR(34),F182,E182)),""),"")))</f>
        <v/>
      </c>
      <c r="AA182" s="25" t="str">
        <f>IF(LEN(Y182)&gt;0,Y182,SUBSTITUTE(SUBSTITUTE(SUBSTITUTE(SUBSTITUTE(SUBSTITUTE(SUBSTITUTE(SUBSTITUTE(SUBSTITUTE(SUBSTITUTE(SUBSTITUTE(SUBSTITUTE( (SUBSTITUTE( SUBSTITUTE( SUBSTITUTE( SUBSTITUTE(Z182,"STD_SIGMA","SUM"),"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" s="1">
        <f>B182</f>
        <v>173</v>
      </c>
      <c r="AC182" t="str">
        <f>P182</f>
        <v>CST_28</v>
      </c>
      <c r="AD182" s="126" t="str">
        <f>IF(ISNA(VLOOKUP(AA182,'XEQM Shortlist'!J:J,1,0)),"//","")</f>
        <v/>
      </c>
      <c r="AF182" s="88" t="str">
        <f>IF(LEN(AA182)=0,"",SUBSTITUTE(SUBSTITUTE(SUBSTITUTE(SUBSTITUTE(SUBSTITUTE(SUBSTITUTE(SUBSTITUTE(SUBSTITUTE(SUBSTITUTE(SUBSTITUTE(SUBSTITUTE(SUBSTITUTE(SUBSTITUTE(SUBSTITUTE(SUBSTITUTE(SUBSTITUTE(SUBSTITUTE( (SUBSTITUTE( SUBSTITUTE( SUBSTITUTE( SUBSTITUTE(Z182,"STD_SIGMA","SUM"),"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" t="b">
        <f>AA182=AF182</f>
        <v>1</v>
      </c>
    </row>
    <row r="183" spans="1:33">
      <c r="A183" s="48">
        <f>IF(B183=INT(B183),ROW(),"")</f>
        <v>183</v>
      </c>
      <c r="B183" s="47">
        <f>IF(AND(MID(C183,2,1)&lt;&gt;"/",MID(C183,1,1)="/"),INT(B182)+1,B182+0.01)</f>
        <v>174</v>
      </c>
      <c r="C183" s="51" t="s">
        <v>3494</v>
      </c>
      <c r="D183" s="51">
        <v>28</v>
      </c>
      <c r="E183" s="56" t="s">
        <v>201</v>
      </c>
      <c r="F183" s="56" t="s">
        <v>201</v>
      </c>
      <c r="G183" s="75">
        <v>0</v>
      </c>
      <c r="H183" s="75">
        <v>0</v>
      </c>
      <c r="I183" s="133" t="s">
        <v>6</v>
      </c>
      <c r="J183" s="56" t="s">
        <v>1375</v>
      </c>
      <c r="K183" s="57" t="s">
        <v>3945</v>
      </c>
      <c r="L183" s="55" t="s">
        <v>4768</v>
      </c>
      <c r="M183" s="55" t="s">
        <v>4825</v>
      </c>
      <c r="N183" s="55" t="s">
        <v>2238</v>
      </c>
      <c r="O183" s="55"/>
      <c r="P183" s="259" t="s">
        <v>1698</v>
      </c>
      <c r="Q183" s="13"/>
      <c r="R183"/>
      <c r="S183" t="str">
        <f>IF(E183=F183,"","NOT EQUAL")</f>
        <v/>
      </c>
      <c r="T183" s="44" t="str">
        <f>IF(ISNA(VLOOKUP(P183,Sheet1!E:F,2,0)),"--","PRESENT")</f>
        <v>--</v>
      </c>
      <c r="U183"/>
      <c r="V183">
        <f>IF(AA183&lt;&gt;"",V182+1,V182)</f>
        <v>101</v>
      </c>
      <c r="W183" s="75" t="s">
        <v>2238</v>
      </c>
      <c r="X183" s="57" t="s">
        <v>2238</v>
      </c>
      <c r="Y183" s="57" t="s">
        <v>2238</v>
      </c>
      <c r="Z183" s="25" t="str">
        <f>IF( OR(X183="CNST", I183="CAT_REGS"),IF(E183=CHAR(34)&amp;CHAR(34),F183,E183),
IF(X183="YES",UPPER(IF(E183=CHAR(34)&amp;CHAR(34),F183,E183)),
IF(   AND(X183&lt;&gt;"NO",I183="CAT_FNCT",D183&lt;&gt;"multiply", D183&lt;&gt;"divide"),IF(J183="SLS_ENABLED",   UPPER(IF(E183=CHAR(34)&amp;CHAR(34),F183,E183)),""),"")))</f>
        <v/>
      </c>
      <c r="AA183" s="25" t="str">
        <f>IF(LEN(Y183)&gt;0,Y183,SUBSTITUTE(SUBSTITUTE(SUBSTITUTE(SUBSTITUTE(SUBSTITUTE(SUBSTITUTE(SUBSTITUTE(SUBSTITUTE(SUBSTITUTE(SUBSTITUTE(SUBSTITUTE( (SUBSTITUTE( SUBSTITUTE( SUBSTITUTE( SUBSTITUTE(Z183,"STD_SIGMA","SUM"),"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" s="1">
        <f>B183</f>
        <v>174</v>
      </c>
      <c r="AC183" t="str">
        <f>P183</f>
        <v>CST_29</v>
      </c>
      <c r="AD183" s="126" t="str">
        <f>IF(ISNA(VLOOKUP(AA183,'XEQM Shortlist'!J:J,1,0)),"//","")</f>
        <v/>
      </c>
      <c r="AF183" s="88" t="str">
        <f>IF(LEN(AA183)=0,"",SUBSTITUTE(SUBSTITUTE(SUBSTITUTE(SUBSTITUTE(SUBSTITUTE(SUBSTITUTE(SUBSTITUTE(SUBSTITUTE(SUBSTITUTE(SUBSTITUTE(SUBSTITUTE(SUBSTITUTE(SUBSTITUTE(SUBSTITUTE(SUBSTITUTE(SUBSTITUTE(SUBSTITUTE( (SUBSTITUTE( SUBSTITUTE( SUBSTITUTE( SUBSTITUTE(Z183,"STD_SIGMA","SUM"),"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" t="b">
        <f>AA183=AF183</f>
        <v>1</v>
      </c>
    </row>
    <row r="184" spans="1:33">
      <c r="A184" s="48">
        <f>IF(B184=INT(B184),ROW(),"")</f>
        <v>184</v>
      </c>
      <c r="B184" s="47">
        <f>IF(AND(MID(C184,2,1)&lt;&gt;"/",MID(C184,1,1)="/"),INT(B183)+1,B183+0.01)</f>
        <v>175</v>
      </c>
      <c r="C184" s="51" t="s">
        <v>3494</v>
      </c>
      <c r="D184" s="51">
        <v>29</v>
      </c>
      <c r="E184" s="56" t="s">
        <v>202</v>
      </c>
      <c r="F184" s="56" t="s">
        <v>202</v>
      </c>
      <c r="G184" s="75">
        <v>0</v>
      </c>
      <c r="H184" s="75">
        <v>0</v>
      </c>
      <c r="I184" s="133" t="s">
        <v>6</v>
      </c>
      <c r="J184" s="56" t="s">
        <v>1375</v>
      </c>
      <c r="K184" s="57" t="s">
        <v>3945</v>
      </c>
      <c r="L184" s="55" t="s">
        <v>4768</v>
      </c>
      <c r="M184" s="55" t="s">
        <v>4825</v>
      </c>
      <c r="N184" s="55" t="s">
        <v>2238</v>
      </c>
      <c r="O184" s="55"/>
      <c r="P184" s="259" t="s">
        <v>1699</v>
      </c>
      <c r="Q184" s="13"/>
      <c r="R184"/>
      <c r="S184" t="str">
        <f>IF(E184=F184,"","NOT EQUAL")</f>
        <v/>
      </c>
      <c r="T184" s="44" t="str">
        <f>IF(ISNA(VLOOKUP(P184,Sheet1!E:F,2,0)),"--","PRESENT")</f>
        <v>--</v>
      </c>
      <c r="U184"/>
      <c r="V184">
        <f>IF(AA184&lt;&gt;"",V183+1,V183)</f>
        <v>101</v>
      </c>
      <c r="W184" s="75" t="s">
        <v>2238</v>
      </c>
      <c r="X184" s="57" t="s">
        <v>2238</v>
      </c>
      <c r="Y184" s="57" t="s">
        <v>2238</v>
      </c>
      <c r="Z184" s="25" t="str">
        <f>IF( OR(X184="CNST", I184="CAT_REGS"),IF(E184=CHAR(34)&amp;CHAR(34),F184,E184),
IF(X184="YES",UPPER(IF(E184=CHAR(34)&amp;CHAR(34),F184,E184)),
IF(   AND(X184&lt;&gt;"NO",I184="CAT_FNCT",D184&lt;&gt;"multiply", D184&lt;&gt;"divide"),IF(J184="SLS_ENABLED",   UPPER(IF(E184=CHAR(34)&amp;CHAR(34),F184,E184)),""),"")))</f>
        <v/>
      </c>
      <c r="AA184" s="25" t="str">
        <f>IF(LEN(Y184)&gt;0,Y184,SUBSTITUTE(SUBSTITUTE(SUBSTITUTE(SUBSTITUTE(SUBSTITUTE(SUBSTITUTE(SUBSTITUTE(SUBSTITUTE(SUBSTITUTE(SUBSTITUTE(SUBSTITUTE( (SUBSTITUTE( SUBSTITUTE( SUBSTITUTE( SUBSTITUTE(Z184,"STD_SIGMA","SUM"),"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" s="1">
        <f>B184</f>
        <v>175</v>
      </c>
      <c r="AC184" t="str">
        <f>P184</f>
        <v>CST_30</v>
      </c>
      <c r="AD184" s="126" t="str">
        <f>IF(ISNA(VLOOKUP(AA184,'XEQM Shortlist'!J:J,1,0)),"//","")</f>
        <v/>
      </c>
      <c r="AF184" s="88" t="str">
        <f>IF(LEN(AA184)=0,"",SUBSTITUTE(SUBSTITUTE(SUBSTITUTE(SUBSTITUTE(SUBSTITUTE(SUBSTITUTE(SUBSTITUTE(SUBSTITUTE(SUBSTITUTE(SUBSTITUTE(SUBSTITUTE(SUBSTITUTE(SUBSTITUTE(SUBSTITUTE(SUBSTITUTE(SUBSTITUTE(SUBSTITUTE( (SUBSTITUTE( SUBSTITUTE( SUBSTITUTE( SUBSTITUTE(Z184,"STD_SIGMA","SUM"),"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" t="b">
        <f>AA184=AF184</f>
        <v>1</v>
      </c>
    </row>
    <row r="185" spans="1:33">
      <c r="A185" s="48">
        <f>IF(B185=INT(B185),ROW(),"")</f>
        <v>185</v>
      </c>
      <c r="B185" s="47">
        <f>IF(AND(MID(C185,2,1)&lt;&gt;"/",MID(C185,1,1)="/"),INT(B184)+1,B184+0.01)</f>
        <v>176</v>
      </c>
      <c r="C185" s="51" t="s">
        <v>3494</v>
      </c>
      <c r="D185" s="51">
        <v>30</v>
      </c>
      <c r="E185" s="56" t="s">
        <v>203</v>
      </c>
      <c r="F185" s="56" t="s">
        <v>203</v>
      </c>
      <c r="G185" s="75">
        <v>0</v>
      </c>
      <c r="H185" s="75">
        <v>0</v>
      </c>
      <c r="I185" s="133" t="s">
        <v>6</v>
      </c>
      <c r="J185" s="56" t="s">
        <v>1375</v>
      </c>
      <c r="K185" s="57" t="s">
        <v>3945</v>
      </c>
      <c r="L185" s="55" t="s">
        <v>4768</v>
      </c>
      <c r="M185" s="55" t="s">
        <v>4825</v>
      </c>
      <c r="N185" s="55" t="s">
        <v>2238</v>
      </c>
      <c r="O185" s="55"/>
      <c r="P185" s="259" t="s">
        <v>1700</v>
      </c>
      <c r="Q185" s="13"/>
      <c r="R185"/>
      <c r="S185" t="str">
        <f>IF(E185=F185,"","NOT EQUAL")</f>
        <v/>
      </c>
      <c r="T185" s="44" t="str">
        <f>IF(ISNA(VLOOKUP(P185,Sheet1!E:F,2,0)),"--","PRESENT")</f>
        <v>--</v>
      </c>
      <c r="U185"/>
      <c r="V185">
        <f>IF(AA185&lt;&gt;"",V184+1,V184)</f>
        <v>101</v>
      </c>
      <c r="W185" s="75" t="s">
        <v>2238</v>
      </c>
      <c r="X185" s="57" t="s">
        <v>2238</v>
      </c>
      <c r="Y185" s="57" t="s">
        <v>2238</v>
      </c>
      <c r="Z185" s="25" t="str">
        <f>IF( OR(X185="CNST", I185="CAT_REGS"),IF(E185=CHAR(34)&amp;CHAR(34),F185,E185),
IF(X185="YES",UPPER(IF(E185=CHAR(34)&amp;CHAR(34),F185,E185)),
IF(   AND(X185&lt;&gt;"NO",I185="CAT_FNCT",D185&lt;&gt;"multiply", D185&lt;&gt;"divide"),IF(J185="SLS_ENABLED",   UPPER(IF(E185=CHAR(34)&amp;CHAR(34),F185,E185)),""),"")))</f>
        <v/>
      </c>
      <c r="AA185" s="25" t="str">
        <f>IF(LEN(Y185)&gt;0,Y185,SUBSTITUTE(SUBSTITUTE(SUBSTITUTE(SUBSTITUTE(SUBSTITUTE(SUBSTITUTE(SUBSTITUTE(SUBSTITUTE(SUBSTITUTE(SUBSTITUTE(SUBSTITUTE( (SUBSTITUTE( SUBSTITUTE( SUBSTITUTE( SUBSTITUTE(Z185,"STD_SIGMA","SUM"),"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" s="1">
        <f>B185</f>
        <v>176</v>
      </c>
      <c r="AC185" t="str">
        <f>P185</f>
        <v>CST_31</v>
      </c>
      <c r="AD185" s="126" t="str">
        <f>IF(ISNA(VLOOKUP(AA185,'XEQM Shortlist'!J:J,1,0)),"//","")</f>
        <v/>
      </c>
      <c r="AF185" s="88" t="str">
        <f>IF(LEN(AA185)=0,"",SUBSTITUTE(SUBSTITUTE(SUBSTITUTE(SUBSTITUTE(SUBSTITUTE(SUBSTITUTE(SUBSTITUTE(SUBSTITUTE(SUBSTITUTE(SUBSTITUTE(SUBSTITUTE(SUBSTITUTE(SUBSTITUTE(SUBSTITUTE(SUBSTITUTE(SUBSTITUTE(SUBSTITUTE( (SUBSTITUTE( SUBSTITUTE( SUBSTITUTE( SUBSTITUTE(Z185,"STD_SIGMA","SUM"),"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" t="b">
        <f>AA185=AF185</f>
        <v>1</v>
      </c>
    </row>
    <row r="186" spans="1:33">
      <c r="A186" s="48">
        <f>IF(B186=INT(B186),ROW(),"")</f>
        <v>186</v>
      </c>
      <c r="B186" s="47">
        <f>IF(AND(MID(C186,2,1)&lt;&gt;"/",MID(C186,1,1)="/"),INT(B185)+1,B185+0.01)</f>
        <v>177</v>
      </c>
      <c r="C186" s="51" t="s">
        <v>3494</v>
      </c>
      <c r="D186" s="51">
        <v>31</v>
      </c>
      <c r="E186" s="56" t="s">
        <v>204</v>
      </c>
      <c r="F186" s="56" t="s">
        <v>204</v>
      </c>
      <c r="G186" s="75">
        <v>0</v>
      </c>
      <c r="H186" s="75">
        <v>0</v>
      </c>
      <c r="I186" s="133" t="s">
        <v>6</v>
      </c>
      <c r="J186" s="56" t="s">
        <v>1375</v>
      </c>
      <c r="K186" s="57" t="s">
        <v>3945</v>
      </c>
      <c r="L186" s="55" t="s">
        <v>4768</v>
      </c>
      <c r="M186" s="55" t="s">
        <v>4825</v>
      </c>
      <c r="N186" s="55" t="s">
        <v>2238</v>
      </c>
      <c r="O186" s="55"/>
      <c r="P186" s="259" t="s">
        <v>1702</v>
      </c>
      <c r="Q186" s="13"/>
      <c r="R186"/>
      <c r="S186" t="str">
        <f>IF(E186=F186,"","NOT EQUAL")</f>
        <v/>
      </c>
      <c r="T186" s="44" t="str">
        <f>IF(ISNA(VLOOKUP(P186,Sheet1!E:F,2,0)),"--","PRESENT")</f>
        <v>--</v>
      </c>
      <c r="U186"/>
      <c r="V186">
        <f>IF(AA186&lt;&gt;"",V185+1,V185)</f>
        <v>101</v>
      </c>
      <c r="W186" s="75" t="s">
        <v>2238</v>
      </c>
      <c r="X186" s="57" t="s">
        <v>2238</v>
      </c>
      <c r="Y186" s="57" t="s">
        <v>2238</v>
      </c>
      <c r="Z186" s="25" t="str">
        <f>IF( OR(X186="CNST", I186="CAT_REGS"),IF(E186=CHAR(34)&amp;CHAR(34),F186,E186),
IF(X186="YES",UPPER(IF(E186=CHAR(34)&amp;CHAR(34),F186,E186)),
IF(   AND(X186&lt;&gt;"NO",I186="CAT_FNCT",D186&lt;&gt;"multiply", D186&lt;&gt;"divide"),IF(J186="SLS_ENABLED",   UPPER(IF(E186=CHAR(34)&amp;CHAR(34),F186,E186)),""),"")))</f>
        <v/>
      </c>
      <c r="AA186" s="25" t="str">
        <f>IF(LEN(Y186)&gt;0,Y186,SUBSTITUTE(SUBSTITUTE(SUBSTITUTE(SUBSTITUTE(SUBSTITUTE(SUBSTITUTE(SUBSTITUTE(SUBSTITUTE(SUBSTITUTE(SUBSTITUTE(SUBSTITUTE( (SUBSTITUTE( SUBSTITUTE( SUBSTITUTE( SUBSTITUTE(Z186,"STD_SIGMA","SUM"),"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6" s="1">
        <f>B186</f>
        <v>177</v>
      </c>
      <c r="AC186" t="str">
        <f>P186</f>
        <v>CST_32</v>
      </c>
      <c r="AD186" s="126" t="str">
        <f>IF(ISNA(VLOOKUP(AA186,'XEQM Shortlist'!J:J,1,0)),"//","")</f>
        <v/>
      </c>
      <c r="AF186" s="88" t="str">
        <f>IF(LEN(AA186)=0,"",SUBSTITUTE(SUBSTITUTE(SUBSTITUTE(SUBSTITUTE(SUBSTITUTE(SUBSTITUTE(SUBSTITUTE(SUBSTITUTE(SUBSTITUTE(SUBSTITUTE(SUBSTITUTE(SUBSTITUTE(SUBSTITUTE(SUBSTITUTE(SUBSTITUTE(SUBSTITUTE(SUBSTITUTE( (SUBSTITUTE( SUBSTITUTE( SUBSTITUTE( SUBSTITUTE(Z186,"STD_SIGMA","SUM"),"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6" t="b">
        <f>AA186=AF186</f>
        <v>1</v>
      </c>
    </row>
    <row r="187" spans="1:33">
      <c r="A187" s="48">
        <f>IF(B187=INT(B187),ROW(),"")</f>
        <v>187</v>
      </c>
      <c r="B187" s="47">
        <f>IF(AND(MID(C187,2,1)&lt;&gt;"/",MID(C187,1,1)="/"),INT(B186)+1,B186+0.01)</f>
        <v>178</v>
      </c>
      <c r="C187" s="51" t="s">
        <v>3494</v>
      </c>
      <c r="D187" s="51">
        <v>32</v>
      </c>
      <c r="E187" s="56" t="s">
        <v>210</v>
      </c>
      <c r="F187" s="56" t="s">
        <v>210</v>
      </c>
      <c r="G187" s="75">
        <v>0</v>
      </c>
      <c r="H187" s="75">
        <v>0</v>
      </c>
      <c r="I187" s="133" t="s">
        <v>6</v>
      </c>
      <c r="J187" s="56" t="s">
        <v>1375</v>
      </c>
      <c r="K187" s="57" t="s">
        <v>3945</v>
      </c>
      <c r="L187" s="55" t="s">
        <v>4768</v>
      </c>
      <c r="M187" s="55" t="s">
        <v>4825</v>
      </c>
      <c r="N187" s="55" t="s">
        <v>2238</v>
      </c>
      <c r="O187" s="55"/>
      <c r="P187" s="259" t="s">
        <v>1703</v>
      </c>
      <c r="Q187" s="13"/>
      <c r="R187"/>
      <c r="S187" t="str">
        <f>IF(E187=F187,"","NOT EQUAL")</f>
        <v/>
      </c>
      <c r="T187" s="44" t="str">
        <f>IF(ISNA(VLOOKUP(P187,Sheet1!E:F,2,0)),"--","PRESENT")</f>
        <v>--</v>
      </c>
      <c r="U187"/>
      <c r="V187">
        <f>IF(AA187&lt;&gt;"",V186+1,V186)</f>
        <v>101</v>
      </c>
      <c r="W187" s="75" t="s">
        <v>2238</v>
      </c>
      <c r="X187" s="57" t="s">
        <v>2238</v>
      </c>
      <c r="Y187" s="57" t="s">
        <v>2238</v>
      </c>
      <c r="Z187" s="25" t="str">
        <f>IF( OR(X187="CNST", I187="CAT_REGS"),IF(E187=CHAR(34)&amp;CHAR(34),F187,E187),
IF(X187="YES",UPPER(IF(E187=CHAR(34)&amp;CHAR(34),F187,E187)),
IF(   AND(X187&lt;&gt;"NO",I187="CAT_FNCT",D187&lt;&gt;"multiply", D187&lt;&gt;"divide"),IF(J187="SLS_ENABLED",   UPPER(IF(E187=CHAR(34)&amp;CHAR(34),F187,E187)),""),"")))</f>
        <v/>
      </c>
      <c r="AA187" s="25" t="str">
        <f>IF(LEN(Y187)&gt;0,Y187,SUBSTITUTE(SUBSTITUTE(SUBSTITUTE(SUBSTITUTE(SUBSTITUTE(SUBSTITUTE(SUBSTITUTE(SUBSTITUTE(SUBSTITUTE(SUBSTITUTE(SUBSTITUTE( (SUBSTITUTE( SUBSTITUTE( SUBSTITUTE( SUBSTITUTE(Z187,"STD_SIGMA","SUM"),"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7" s="1">
        <f>B187</f>
        <v>178</v>
      </c>
      <c r="AC187" t="str">
        <f>P187</f>
        <v>CST_33</v>
      </c>
      <c r="AD187" s="126" t="str">
        <f>IF(ISNA(VLOOKUP(AA187,'XEQM Shortlist'!J:J,1,0)),"//","")</f>
        <v/>
      </c>
      <c r="AF187" s="88" t="str">
        <f>IF(LEN(AA187)=0,"",SUBSTITUTE(SUBSTITUTE(SUBSTITUTE(SUBSTITUTE(SUBSTITUTE(SUBSTITUTE(SUBSTITUTE(SUBSTITUTE(SUBSTITUTE(SUBSTITUTE(SUBSTITUTE(SUBSTITUTE(SUBSTITUTE(SUBSTITUTE(SUBSTITUTE(SUBSTITUTE(SUBSTITUTE( (SUBSTITUTE( SUBSTITUTE( SUBSTITUTE( SUBSTITUTE(Z187,"STD_SIGMA","SUM"),"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7" t="b">
        <f>AA187=AF187</f>
        <v>1</v>
      </c>
    </row>
    <row r="188" spans="1:33">
      <c r="A188" s="48">
        <f>IF(B188=INT(B188),ROW(),"")</f>
        <v>188</v>
      </c>
      <c r="B188" s="47">
        <f>IF(AND(MID(C188,2,1)&lt;&gt;"/",MID(C188,1,1)="/"),INT(B187)+1,B187+0.01)</f>
        <v>179</v>
      </c>
      <c r="C188" s="51" t="s">
        <v>3494</v>
      </c>
      <c r="D188" s="51">
        <v>33</v>
      </c>
      <c r="E188" s="56" t="s">
        <v>226</v>
      </c>
      <c r="F188" s="56" t="s">
        <v>226</v>
      </c>
      <c r="G188" s="75">
        <v>0</v>
      </c>
      <c r="H188" s="75">
        <v>0</v>
      </c>
      <c r="I188" s="133" t="s">
        <v>6</v>
      </c>
      <c r="J188" s="56" t="s">
        <v>1375</v>
      </c>
      <c r="K188" s="57" t="s">
        <v>3945</v>
      </c>
      <c r="L188" s="55" t="s">
        <v>4768</v>
      </c>
      <c r="M188" s="55" t="s">
        <v>4825</v>
      </c>
      <c r="N188" s="55" t="s">
        <v>2238</v>
      </c>
      <c r="O188" s="55"/>
      <c r="P188" s="259" t="s">
        <v>1708</v>
      </c>
      <c r="Q188" s="13"/>
      <c r="R188"/>
      <c r="S188" t="str">
        <f>IF(E188=F188,"","NOT EQUAL")</f>
        <v/>
      </c>
      <c r="T188" s="44" t="str">
        <f>IF(ISNA(VLOOKUP(P188,Sheet1!E:F,2,0)),"--","PRESENT")</f>
        <v>--</v>
      </c>
      <c r="U188"/>
      <c r="V188">
        <f>IF(AA188&lt;&gt;"",V187+1,V187)</f>
        <v>101</v>
      </c>
      <c r="W188" s="75" t="s">
        <v>2238</v>
      </c>
      <c r="X188" s="57" t="s">
        <v>2238</v>
      </c>
      <c r="Y188" s="57" t="s">
        <v>2238</v>
      </c>
      <c r="Z188" s="25" t="str">
        <f>IF( OR(X188="CNST", I188="CAT_REGS"),IF(E188=CHAR(34)&amp;CHAR(34),F188,E188),
IF(X188="YES",UPPER(IF(E188=CHAR(34)&amp;CHAR(34),F188,E188)),
IF(   AND(X188&lt;&gt;"NO",I188="CAT_FNCT",D188&lt;&gt;"multiply", D188&lt;&gt;"divide"),IF(J188="SLS_ENABLED",   UPPER(IF(E188=CHAR(34)&amp;CHAR(34),F188,E188)),""),"")))</f>
        <v/>
      </c>
      <c r="AA188" s="25" t="str">
        <f>IF(LEN(Y188)&gt;0,Y188,SUBSTITUTE(SUBSTITUTE(SUBSTITUTE(SUBSTITUTE(SUBSTITUTE(SUBSTITUTE(SUBSTITUTE(SUBSTITUTE(SUBSTITUTE(SUBSTITUTE(SUBSTITUTE( (SUBSTITUTE( SUBSTITUTE( SUBSTITUTE( SUBSTITUTE(Z188,"STD_SIGMA","SUM"),"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" s="1">
        <f>B188</f>
        <v>179</v>
      </c>
      <c r="AC188" t="str">
        <f>P188</f>
        <v>CST_34</v>
      </c>
      <c r="AD188" s="126" t="str">
        <f>IF(ISNA(VLOOKUP(AA188,'XEQM Shortlist'!J:J,1,0)),"//","")</f>
        <v/>
      </c>
      <c r="AF188" s="88" t="str">
        <f>IF(LEN(AA188)=0,"",SUBSTITUTE(SUBSTITUTE(SUBSTITUTE(SUBSTITUTE(SUBSTITUTE(SUBSTITUTE(SUBSTITUTE(SUBSTITUTE(SUBSTITUTE(SUBSTITUTE(SUBSTITUTE(SUBSTITUTE(SUBSTITUTE(SUBSTITUTE(SUBSTITUTE(SUBSTITUTE(SUBSTITUTE( (SUBSTITUTE( SUBSTITUTE( SUBSTITUTE( SUBSTITUTE(Z188,"STD_SIGMA","SUM"),"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" t="b">
        <f>AA188=AF188</f>
        <v>1</v>
      </c>
    </row>
    <row r="189" spans="1:33">
      <c r="A189" s="48">
        <f>IF(B189=INT(B189),ROW(),"")</f>
        <v>189</v>
      </c>
      <c r="B189" s="47">
        <f>IF(AND(MID(C189,2,1)&lt;&gt;"/",MID(C189,1,1)="/"),INT(B188)+1,B188+0.01)</f>
        <v>180</v>
      </c>
      <c r="C189" s="51" t="s">
        <v>3494</v>
      </c>
      <c r="D189" s="51">
        <v>34</v>
      </c>
      <c r="E189" s="56" t="s">
        <v>227</v>
      </c>
      <c r="F189" s="56" t="s">
        <v>227</v>
      </c>
      <c r="G189" s="75">
        <v>0</v>
      </c>
      <c r="H189" s="75">
        <v>0</v>
      </c>
      <c r="I189" s="133" t="s">
        <v>6</v>
      </c>
      <c r="J189" s="56" t="s">
        <v>1375</v>
      </c>
      <c r="K189" s="57" t="s">
        <v>3945</v>
      </c>
      <c r="L189" s="55" t="s">
        <v>4768</v>
      </c>
      <c r="M189" s="55" t="s">
        <v>4825</v>
      </c>
      <c r="N189" s="55" t="s">
        <v>2238</v>
      </c>
      <c r="O189" s="55"/>
      <c r="P189" s="259" t="s">
        <v>1731</v>
      </c>
      <c r="Q189" s="13"/>
      <c r="R189"/>
      <c r="S189" t="str">
        <f>IF(E189=F189,"","NOT EQUAL")</f>
        <v/>
      </c>
      <c r="T189" s="44" t="str">
        <f>IF(ISNA(VLOOKUP(P189,Sheet1!E:F,2,0)),"--","PRESENT")</f>
        <v>--</v>
      </c>
      <c r="U189"/>
      <c r="V189">
        <f>IF(AA189&lt;&gt;"",V188+1,V188)</f>
        <v>101</v>
      </c>
      <c r="W189" s="75" t="s">
        <v>2238</v>
      </c>
      <c r="X189" s="57" t="s">
        <v>2238</v>
      </c>
      <c r="Y189" s="57" t="s">
        <v>2238</v>
      </c>
      <c r="Z189" s="25" t="str">
        <f>IF( OR(X189="CNST", I189="CAT_REGS"),IF(E189=CHAR(34)&amp;CHAR(34),F189,E189),
IF(X189="YES",UPPER(IF(E189=CHAR(34)&amp;CHAR(34),F189,E189)),
IF(   AND(X189&lt;&gt;"NO",I189="CAT_FNCT",D189&lt;&gt;"multiply", D189&lt;&gt;"divide"),IF(J189="SLS_ENABLED",   UPPER(IF(E189=CHAR(34)&amp;CHAR(34),F189,E189)),""),"")))</f>
        <v/>
      </c>
      <c r="AA189" s="25" t="str">
        <f>IF(LEN(Y189)&gt;0,Y189,SUBSTITUTE(SUBSTITUTE(SUBSTITUTE(SUBSTITUTE(SUBSTITUTE(SUBSTITUTE(SUBSTITUTE(SUBSTITUTE(SUBSTITUTE(SUBSTITUTE(SUBSTITUTE( (SUBSTITUTE( SUBSTITUTE( SUBSTITUTE( SUBSTITUTE(Z189,"STD_SIGMA","SUM"),"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9" s="1">
        <f>B189</f>
        <v>180</v>
      </c>
      <c r="AC189" t="str">
        <f>P189</f>
        <v>CST_35</v>
      </c>
      <c r="AD189" s="126" t="str">
        <f>IF(ISNA(VLOOKUP(AA189,'XEQM Shortlist'!J:J,1,0)),"//","")</f>
        <v/>
      </c>
      <c r="AF189" s="88" t="str">
        <f>IF(LEN(AA189)=0,"",SUBSTITUTE(SUBSTITUTE(SUBSTITUTE(SUBSTITUTE(SUBSTITUTE(SUBSTITUTE(SUBSTITUTE(SUBSTITUTE(SUBSTITUTE(SUBSTITUTE(SUBSTITUTE(SUBSTITUTE(SUBSTITUTE(SUBSTITUTE(SUBSTITUTE(SUBSTITUTE(SUBSTITUTE( (SUBSTITUTE( SUBSTITUTE( SUBSTITUTE( SUBSTITUTE(Z189,"STD_SIGMA","SUM"),"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9" t="b">
        <f>AA189=AF189</f>
        <v>1</v>
      </c>
    </row>
    <row r="190" spans="1:33">
      <c r="A190" s="48">
        <f>IF(B190=INT(B190),ROW(),"")</f>
        <v>190</v>
      </c>
      <c r="B190" s="47">
        <f>IF(AND(MID(C190,2,1)&lt;&gt;"/",MID(C190,1,1)="/"),INT(B189)+1,B189+0.01)</f>
        <v>181</v>
      </c>
      <c r="C190" s="51" t="s">
        <v>3494</v>
      </c>
      <c r="D190" s="51">
        <v>35</v>
      </c>
      <c r="E190" s="56" t="s">
        <v>228</v>
      </c>
      <c r="F190" s="56" t="s">
        <v>228</v>
      </c>
      <c r="G190" s="75">
        <v>0</v>
      </c>
      <c r="H190" s="75">
        <v>0</v>
      </c>
      <c r="I190" s="133" t="s">
        <v>6</v>
      </c>
      <c r="J190" s="56" t="s">
        <v>1375</v>
      </c>
      <c r="K190" s="57" t="s">
        <v>3945</v>
      </c>
      <c r="L190" s="55" t="s">
        <v>4768</v>
      </c>
      <c r="M190" s="55" t="s">
        <v>4825</v>
      </c>
      <c r="N190" s="55" t="s">
        <v>2238</v>
      </c>
      <c r="O190" s="55"/>
      <c r="P190" s="259" t="s">
        <v>1732</v>
      </c>
      <c r="Q190" s="13"/>
      <c r="R190"/>
      <c r="S190" t="str">
        <f>IF(E190=F190,"","NOT EQUAL")</f>
        <v/>
      </c>
      <c r="T190" s="44" t="str">
        <f>IF(ISNA(VLOOKUP(P190,Sheet1!E:F,2,0)),"--","PRESENT")</f>
        <v>--</v>
      </c>
      <c r="U190"/>
      <c r="V190">
        <f>IF(AA190&lt;&gt;"",V189+1,V189)</f>
        <v>101</v>
      </c>
      <c r="W190" s="75" t="s">
        <v>2238</v>
      </c>
      <c r="X190" s="57" t="s">
        <v>2238</v>
      </c>
      <c r="Y190" s="57" t="s">
        <v>2238</v>
      </c>
      <c r="Z190" s="25" t="str">
        <f>IF( OR(X190="CNST", I190="CAT_REGS"),IF(E190=CHAR(34)&amp;CHAR(34),F190,E190),
IF(X190="YES",UPPER(IF(E190=CHAR(34)&amp;CHAR(34),F190,E190)),
IF(   AND(X190&lt;&gt;"NO",I190="CAT_FNCT",D190&lt;&gt;"multiply", D190&lt;&gt;"divide"),IF(J190="SLS_ENABLED",   UPPER(IF(E190=CHAR(34)&amp;CHAR(34),F190,E190)),""),"")))</f>
        <v/>
      </c>
      <c r="AA190" s="25" t="str">
        <f>IF(LEN(Y190)&gt;0,Y190,SUBSTITUTE(SUBSTITUTE(SUBSTITUTE(SUBSTITUTE(SUBSTITUTE(SUBSTITUTE(SUBSTITUTE(SUBSTITUTE(SUBSTITUTE(SUBSTITUTE(SUBSTITUTE( (SUBSTITUTE( SUBSTITUTE( SUBSTITUTE( SUBSTITUTE(Z190,"STD_SIGMA","SUM"),"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" s="1">
        <f>B190</f>
        <v>181</v>
      </c>
      <c r="AC190" t="str">
        <f>P190</f>
        <v>CST_36</v>
      </c>
      <c r="AD190" s="126" t="str">
        <f>IF(ISNA(VLOOKUP(AA190,'XEQM Shortlist'!J:J,1,0)),"//","")</f>
        <v/>
      </c>
      <c r="AF190" s="88" t="str">
        <f>IF(LEN(AA190)=0,"",SUBSTITUTE(SUBSTITUTE(SUBSTITUTE(SUBSTITUTE(SUBSTITUTE(SUBSTITUTE(SUBSTITUTE(SUBSTITUTE(SUBSTITUTE(SUBSTITUTE(SUBSTITUTE(SUBSTITUTE(SUBSTITUTE(SUBSTITUTE(SUBSTITUTE(SUBSTITUTE(SUBSTITUTE( (SUBSTITUTE( SUBSTITUTE( SUBSTITUTE( SUBSTITUTE(Z190,"STD_SIGMA","SUM"),"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" t="b">
        <f>AA190=AF190</f>
        <v>1</v>
      </c>
    </row>
    <row r="191" spans="1:33">
      <c r="A191" s="48">
        <f>IF(B191=INT(B191),ROW(),"")</f>
        <v>191</v>
      </c>
      <c r="B191" s="47">
        <f>IF(AND(MID(C191,2,1)&lt;&gt;"/",MID(C191,1,1)="/"),INT(B190)+1,B190+0.01)</f>
        <v>182</v>
      </c>
      <c r="C191" s="51" t="s">
        <v>3494</v>
      </c>
      <c r="D191" s="51">
        <v>36</v>
      </c>
      <c r="E191" s="56" t="s">
        <v>229</v>
      </c>
      <c r="F191" s="56" t="s">
        <v>229</v>
      </c>
      <c r="G191" s="75">
        <v>0</v>
      </c>
      <c r="H191" s="75">
        <v>0</v>
      </c>
      <c r="I191" s="133" t="s">
        <v>6</v>
      </c>
      <c r="J191" s="56" t="s">
        <v>1375</v>
      </c>
      <c r="K191" s="57" t="s">
        <v>3945</v>
      </c>
      <c r="L191" s="55" t="s">
        <v>4768</v>
      </c>
      <c r="M191" s="55" t="s">
        <v>4825</v>
      </c>
      <c r="N191" s="55" t="s">
        <v>2238</v>
      </c>
      <c r="O191" s="55"/>
      <c r="P191" s="259" t="s">
        <v>1733</v>
      </c>
      <c r="Q191" s="13"/>
      <c r="R191"/>
      <c r="S191" t="str">
        <f>IF(E191=F191,"","NOT EQUAL")</f>
        <v/>
      </c>
      <c r="T191" s="44" t="str">
        <f>IF(ISNA(VLOOKUP(P191,Sheet1!E:F,2,0)),"--","PRESENT")</f>
        <v>--</v>
      </c>
      <c r="U191"/>
      <c r="V191">
        <f>IF(AA191&lt;&gt;"",V190+1,V190)</f>
        <v>101</v>
      </c>
      <c r="W191" s="75" t="s">
        <v>2238</v>
      </c>
      <c r="X191" s="57" t="s">
        <v>2238</v>
      </c>
      <c r="Y191" s="57" t="s">
        <v>2238</v>
      </c>
      <c r="Z191" s="25" t="str">
        <f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>B191</f>
        <v>182</v>
      </c>
      <c r="AC191" t="str">
        <f>P191</f>
        <v>CST_37</v>
      </c>
      <c r="AD191" s="126" t="str">
        <f>IF(ISNA(VLOOKUP(AA191,'XEQM Shortlist'!J:J,1,0)),"//","")</f>
        <v/>
      </c>
      <c r="AF191" s="88" t="str">
        <f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>AA191=AF191</f>
        <v>1</v>
      </c>
    </row>
    <row r="192" spans="1:33">
      <c r="A192" s="48">
        <f>IF(B192=INT(B192),ROW(),"")</f>
        <v>192</v>
      </c>
      <c r="B192" s="47">
        <f>IF(AND(MID(C192,2,1)&lt;&gt;"/",MID(C192,1,1)="/"),INT(B191)+1,B191+0.01)</f>
        <v>183</v>
      </c>
      <c r="C192" s="51" t="s">
        <v>3494</v>
      </c>
      <c r="D192" s="51">
        <v>37</v>
      </c>
      <c r="E192" s="56" t="s">
        <v>241</v>
      </c>
      <c r="F192" s="56" t="s">
        <v>241</v>
      </c>
      <c r="G192" s="75">
        <v>0</v>
      </c>
      <c r="H192" s="75">
        <v>0</v>
      </c>
      <c r="I192" s="133" t="s">
        <v>6</v>
      </c>
      <c r="J192" s="56" t="s">
        <v>1375</v>
      </c>
      <c r="K192" s="57" t="s">
        <v>3945</v>
      </c>
      <c r="L192" s="55" t="s">
        <v>4768</v>
      </c>
      <c r="M192" s="55" t="s">
        <v>4825</v>
      </c>
      <c r="N192" s="55" t="s">
        <v>2238</v>
      </c>
      <c r="O192" s="55"/>
      <c r="P192" s="259" t="s">
        <v>1734</v>
      </c>
      <c r="Q192" s="13"/>
      <c r="R192"/>
      <c r="S192" t="str">
        <f>IF(E192=F192,"","NOT EQUAL")</f>
        <v/>
      </c>
      <c r="T192" s="44" t="str">
        <f>IF(ISNA(VLOOKUP(P192,Sheet1!E:F,2,0)),"--","PRESENT")</f>
        <v>--</v>
      </c>
      <c r="U192"/>
      <c r="V192">
        <f>IF(AA192&lt;&gt;"",V191+1,V191)</f>
        <v>101</v>
      </c>
      <c r="W192" s="75" t="s">
        <v>2238</v>
      </c>
      <c r="X192" s="57" t="s">
        <v>2238</v>
      </c>
      <c r="Y192" s="57" t="s">
        <v>2238</v>
      </c>
      <c r="Z192" s="25" t="str">
        <f>IF( OR(X192="CNST", I192="CAT_REGS"),IF(E192=CHAR(34)&amp;CHAR(34),F192,E192),
IF(X192="YES",UPPER(IF(E192=CHAR(34)&amp;CHAR(34),F192,E192)),
IF(   AND(X192&lt;&gt;"NO",I192="CAT_FNCT",D192&lt;&gt;"multiply", D192&lt;&gt;"divide"),IF(J192="SLS_ENABLED",   UPPER(IF(E192=CHAR(34)&amp;CHAR(34),F192,E192)),""),"")))</f>
        <v/>
      </c>
      <c r="AA192" s="25" t="str">
        <f>IF(LEN(Y192)&gt;0,Y192,SUBSTITUTE(SUBSTITUTE(SUBSTITUTE(SUBSTITUTE(SUBSTITUTE(SUBSTITUTE(SUBSTITUTE(SUBSTITUTE(SUBSTITUTE(SUBSTITUTE(SUBSTITUTE( (SUBSTITUTE( SUBSTITUTE( SUBSTITUTE( SUBSTITUTE(Z192,"STD_SIGMA","SUM"),"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" s="1">
        <f>B192</f>
        <v>183</v>
      </c>
      <c r="AC192" t="str">
        <f>P192</f>
        <v>CST_38</v>
      </c>
      <c r="AD192" s="126" t="str">
        <f>IF(ISNA(VLOOKUP(AA192,'XEQM Shortlist'!J:J,1,0)),"//","")</f>
        <v/>
      </c>
      <c r="AF192" s="88" t="str">
        <f>IF(LEN(AA192)=0,"",SUBSTITUTE(SUBSTITUTE(SUBSTITUTE(SUBSTITUTE(SUBSTITUTE(SUBSTITUTE(SUBSTITUTE(SUBSTITUTE(SUBSTITUTE(SUBSTITUTE(SUBSTITUTE(SUBSTITUTE(SUBSTITUTE(SUBSTITUTE(SUBSTITUTE(SUBSTITUTE(SUBSTITUTE( (SUBSTITUTE( SUBSTITUTE( SUBSTITUTE( SUBSTITUTE(Z192,"STD_SIGMA","SUM"),"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" t="b">
        <f>AA192=AF192</f>
        <v>1</v>
      </c>
    </row>
    <row r="193" spans="1:33">
      <c r="A193" s="48">
        <f>IF(B193=INT(B193),ROW(),"")</f>
        <v>193</v>
      </c>
      <c r="B193" s="47">
        <f>IF(AND(MID(C193,2,1)&lt;&gt;"/",MID(C193,1,1)="/"),INT(B192)+1,B192+0.01)</f>
        <v>184</v>
      </c>
      <c r="C193" s="51" t="s">
        <v>3494</v>
      </c>
      <c r="D193" s="51">
        <v>38</v>
      </c>
      <c r="E193" s="56" t="s">
        <v>264</v>
      </c>
      <c r="F193" s="56" t="s">
        <v>264</v>
      </c>
      <c r="G193" s="75">
        <v>0</v>
      </c>
      <c r="H193" s="75">
        <v>0</v>
      </c>
      <c r="I193" s="133" t="s">
        <v>6</v>
      </c>
      <c r="J193" s="56" t="s">
        <v>1375</v>
      </c>
      <c r="K193" s="57" t="s">
        <v>3945</v>
      </c>
      <c r="L193" s="55" t="s">
        <v>4768</v>
      </c>
      <c r="M193" s="55" t="s">
        <v>4825</v>
      </c>
      <c r="N193" s="55" t="s">
        <v>2238</v>
      </c>
      <c r="O193" s="55"/>
      <c r="P193" s="259" t="s">
        <v>1759</v>
      </c>
      <c r="Q193" s="13"/>
      <c r="R193"/>
      <c r="S193" t="str">
        <f>IF(E193=F193,"","NOT EQUAL")</f>
        <v/>
      </c>
      <c r="T193" s="44" t="str">
        <f>IF(ISNA(VLOOKUP(P193,Sheet1!E:F,2,0)),"--","PRESENT")</f>
        <v>--</v>
      </c>
      <c r="U193"/>
      <c r="V193">
        <f>IF(AA193&lt;&gt;"",V192+1,V192)</f>
        <v>101</v>
      </c>
      <c r="W193" s="75" t="s">
        <v>2238</v>
      </c>
      <c r="X193" s="57" t="s">
        <v>2238</v>
      </c>
      <c r="Y193" s="57" t="s">
        <v>2238</v>
      </c>
      <c r="Z193" s="25" t="str">
        <f>IF( OR(X193="CNST", I193="CAT_REGS"),IF(E193=CHAR(34)&amp;CHAR(34),F193,E193),
IF(X193="YES",UPPER(IF(E193=CHAR(34)&amp;CHAR(34),F193,E193)),
IF(   AND(X193&lt;&gt;"NO",I193="CAT_FNCT",D193&lt;&gt;"multiply", D193&lt;&gt;"divide"),IF(J193="SLS_ENABLED",   UPPER(IF(E193=CHAR(34)&amp;CHAR(34),F193,E193)),""),"")))</f>
        <v/>
      </c>
      <c r="AA193" s="25" t="str">
        <f>IF(LEN(Y193)&gt;0,Y193,SUBSTITUTE(SUBSTITUTE(SUBSTITUTE(SUBSTITUTE(SUBSTITUTE(SUBSTITUTE(SUBSTITUTE(SUBSTITUTE(SUBSTITUTE(SUBSTITUTE(SUBSTITUTE( (SUBSTITUTE( SUBSTITUTE( SUBSTITUTE( SUBSTITUTE(Z193,"STD_SIGMA","SUM"),"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" s="1">
        <f>B193</f>
        <v>184</v>
      </c>
      <c r="AC193" t="str">
        <f>P193</f>
        <v>CST_39</v>
      </c>
      <c r="AD193" s="126" t="str">
        <f>IF(ISNA(VLOOKUP(AA193,'XEQM Shortlist'!J:J,1,0)),"//","")</f>
        <v/>
      </c>
      <c r="AF193" s="88" t="str">
        <f>IF(LEN(AA193)=0,"",SUBSTITUTE(SUBSTITUTE(SUBSTITUTE(SUBSTITUTE(SUBSTITUTE(SUBSTITUTE(SUBSTITUTE(SUBSTITUTE(SUBSTITUTE(SUBSTITUTE(SUBSTITUTE(SUBSTITUTE(SUBSTITUTE(SUBSTITUTE(SUBSTITUTE(SUBSTITUTE(SUBSTITUTE( (SUBSTITUTE( SUBSTITUTE( SUBSTITUTE( SUBSTITUTE(Z193,"STD_SIGMA","SUM"),"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" t="b">
        <f>AA193=AF193</f>
        <v>1</v>
      </c>
    </row>
    <row r="194" spans="1:33">
      <c r="A194" s="48">
        <f>IF(B194=INT(B194),ROW(),"")</f>
        <v>194</v>
      </c>
      <c r="B194" s="47">
        <f>IF(AND(MID(C194,2,1)&lt;&gt;"/",MID(C194,1,1)="/"),INT(B193)+1,B193+0.01)</f>
        <v>185</v>
      </c>
      <c r="C194" s="51" t="s">
        <v>3494</v>
      </c>
      <c r="D194" s="51">
        <v>39</v>
      </c>
      <c r="E194" s="56" t="s">
        <v>276</v>
      </c>
      <c r="F194" s="56" t="s">
        <v>276</v>
      </c>
      <c r="G194" s="75">
        <v>0</v>
      </c>
      <c r="H194" s="75">
        <v>0</v>
      </c>
      <c r="I194" s="133" t="s">
        <v>6</v>
      </c>
      <c r="J194" s="56" t="s">
        <v>1375</v>
      </c>
      <c r="K194" s="57" t="s">
        <v>3945</v>
      </c>
      <c r="L194" s="55" t="s">
        <v>4768</v>
      </c>
      <c r="M194" s="55" t="s">
        <v>4825</v>
      </c>
      <c r="N194" s="55" t="s">
        <v>2238</v>
      </c>
      <c r="O194" s="55"/>
      <c r="P194" s="259" t="s">
        <v>1792</v>
      </c>
      <c r="Q194" s="13"/>
      <c r="R194"/>
      <c r="S194" t="str">
        <f>IF(E194=F194,"","NOT EQUAL")</f>
        <v/>
      </c>
      <c r="T194" s="44" t="str">
        <f>IF(ISNA(VLOOKUP(P194,Sheet1!E:F,2,0)),"--","PRESENT")</f>
        <v>--</v>
      </c>
      <c r="U194"/>
      <c r="V194">
        <f>IF(AA194&lt;&gt;"",V193+1,V193)</f>
        <v>101</v>
      </c>
      <c r="W194" s="75" t="s">
        <v>2238</v>
      </c>
      <c r="X194" s="57" t="s">
        <v>2238</v>
      </c>
      <c r="Y194" s="57" t="s">
        <v>2238</v>
      </c>
      <c r="Z194" s="25" t="str">
        <f>IF( OR(X194="CNST", I194="CAT_REGS"),IF(E194=CHAR(34)&amp;CHAR(34),F194,E194),
IF(X194="YES",UPPER(IF(E194=CHAR(34)&amp;CHAR(34),F194,E194)),
IF(   AND(X194&lt;&gt;"NO",I194="CAT_FNCT",D194&lt;&gt;"multiply", D194&lt;&gt;"divide"),IF(J194="SLS_ENABLED",   UPPER(IF(E194=CHAR(34)&amp;CHAR(34),F194,E194)),""),"")))</f>
        <v/>
      </c>
      <c r="AA194" s="25" t="str">
        <f>IF(LEN(Y194)&gt;0,Y194,SUBSTITUTE(SUBSTITUTE(SUBSTITUTE(SUBSTITUTE(SUBSTITUTE(SUBSTITUTE(SUBSTITUTE(SUBSTITUTE(SUBSTITUTE(SUBSTITUTE(SUBSTITUTE( (SUBSTITUTE( SUBSTITUTE( SUBSTITUTE( SUBSTITUTE(Z194,"STD_SIGMA","SUM"),"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" s="1">
        <f>B194</f>
        <v>185</v>
      </c>
      <c r="AC194" t="str">
        <f>P194</f>
        <v>CST_40</v>
      </c>
      <c r="AD194" s="126" t="str">
        <f>IF(ISNA(VLOOKUP(AA194,'XEQM Shortlist'!J:J,1,0)),"//","")</f>
        <v/>
      </c>
      <c r="AF194" s="88" t="str">
        <f>IF(LEN(AA194)=0,"",SUBSTITUTE(SUBSTITUTE(SUBSTITUTE(SUBSTITUTE(SUBSTITUTE(SUBSTITUTE(SUBSTITUTE(SUBSTITUTE(SUBSTITUTE(SUBSTITUTE(SUBSTITUTE(SUBSTITUTE(SUBSTITUTE(SUBSTITUTE(SUBSTITUTE(SUBSTITUTE(SUBSTITUTE( (SUBSTITUTE( SUBSTITUTE( SUBSTITUTE( SUBSTITUTE(Z194,"STD_SIGMA","SUM"),"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" t="b">
        <f>AA194=AF194</f>
        <v>1</v>
      </c>
    </row>
    <row r="195" spans="1:33">
      <c r="A195" s="48">
        <f>IF(B195=INT(B195),ROW(),"")</f>
        <v>195</v>
      </c>
      <c r="B195" s="47">
        <f>IF(AND(MID(C195,2,1)&lt;&gt;"/",MID(C195,1,1)="/"),INT(B194)+1,B194+0.01)</f>
        <v>186</v>
      </c>
      <c r="C195" s="51" t="s">
        <v>3494</v>
      </c>
      <c r="D195" s="51">
        <v>40</v>
      </c>
      <c r="E195" s="56" t="s">
        <v>281</v>
      </c>
      <c r="F195" s="56" t="s">
        <v>281</v>
      </c>
      <c r="G195" s="75">
        <v>0</v>
      </c>
      <c r="H195" s="75">
        <v>0</v>
      </c>
      <c r="I195" s="133" t="s">
        <v>6</v>
      </c>
      <c r="J195" s="56" t="s">
        <v>1375</v>
      </c>
      <c r="K195" s="57" t="s">
        <v>3945</v>
      </c>
      <c r="L195" s="55" t="s">
        <v>4768</v>
      </c>
      <c r="M195" s="55" t="s">
        <v>4825</v>
      </c>
      <c r="N195" s="55" t="s">
        <v>2238</v>
      </c>
      <c r="O195" s="55"/>
      <c r="P195" s="259" t="s">
        <v>1809</v>
      </c>
      <c r="Q195" s="13"/>
      <c r="R195"/>
      <c r="S195" t="str">
        <f>IF(E195=F195,"","NOT EQUAL")</f>
        <v/>
      </c>
      <c r="T195" s="44" t="str">
        <f>IF(ISNA(VLOOKUP(P195,Sheet1!E:F,2,0)),"--","PRESENT")</f>
        <v>--</v>
      </c>
      <c r="U195"/>
      <c r="V195">
        <f>IF(AA195&lt;&gt;"",V194+1,V194)</f>
        <v>101</v>
      </c>
      <c r="W195" s="75" t="s">
        <v>2238</v>
      </c>
      <c r="X195" s="57" t="s">
        <v>2238</v>
      </c>
      <c r="Y195" s="57" t="s">
        <v>2238</v>
      </c>
      <c r="Z195" s="25" t="str">
        <f>IF( OR(X195="CNST", I195="CAT_REGS"),IF(E195=CHAR(34)&amp;CHAR(34),F195,E195),
IF(X195="YES",UPPER(IF(E195=CHAR(34)&amp;CHAR(34),F195,E195)),
IF(   AND(X195&lt;&gt;"NO",I195="CAT_FNCT",D195&lt;&gt;"multiply", D195&lt;&gt;"divide"),IF(J195="SLS_ENABLED",   UPPER(IF(E195=CHAR(34)&amp;CHAR(34),F195,E195)),""),"")))</f>
        <v/>
      </c>
      <c r="AA195" s="25" t="str">
        <f>IF(LEN(Y195)&gt;0,Y195,SUBSTITUTE(SUBSTITUTE(SUBSTITUTE(SUBSTITUTE(SUBSTITUTE(SUBSTITUTE(SUBSTITUTE(SUBSTITUTE(SUBSTITUTE(SUBSTITUTE(SUBSTITUTE( (SUBSTITUTE( SUBSTITUTE( SUBSTITUTE( SUBSTITUTE(Z195,"STD_SIGMA","SUM"),"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" s="1">
        <f>B195</f>
        <v>186</v>
      </c>
      <c r="AC195" t="str">
        <f>P195</f>
        <v>CST_41</v>
      </c>
      <c r="AD195" s="126" t="str">
        <f>IF(ISNA(VLOOKUP(AA195,'XEQM Shortlist'!J:J,1,0)),"//","")</f>
        <v/>
      </c>
      <c r="AF195" s="88" t="str">
        <f>IF(LEN(AA195)=0,"",SUBSTITUTE(SUBSTITUTE(SUBSTITUTE(SUBSTITUTE(SUBSTITUTE(SUBSTITUTE(SUBSTITUTE(SUBSTITUTE(SUBSTITUTE(SUBSTITUTE(SUBSTITUTE(SUBSTITUTE(SUBSTITUTE(SUBSTITUTE(SUBSTITUTE(SUBSTITUTE(SUBSTITUTE( (SUBSTITUTE( SUBSTITUTE( SUBSTITUTE( SUBSTITUTE(Z195,"STD_SIGMA","SUM"),"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" t="b">
        <f>AA195=AF195</f>
        <v>1</v>
      </c>
    </row>
    <row r="196" spans="1:33">
      <c r="A196" s="48">
        <f>IF(B196=INT(B196),ROW(),"")</f>
        <v>196</v>
      </c>
      <c r="B196" s="47">
        <f>IF(AND(MID(C196,2,1)&lt;&gt;"/",MID(C196,1,1)="/"),INT(B195)+1,B195+0.01)</f>
        <v>187</v>
      </c>
      <c r="C196" s="51" t="s">
        <v>3494</v>
      </c>
      <c r="D196" s="51">
        <v>41</v>
      </c>
      <c r="E196" s="56" t="s">
        <v>283</v>
      </c>
      <c r="F196" s="56" t="s">
        <v>283</v>
      </c>
      <c r="G196" s="75">
        <v>0</v>
      </c>
      <c r="H196" s="75">
        <v>0</v>
      </c>
      <c r="I196" s="133" t="s">
        <v>6</v>
      </c>
      <c r="J196" s="56" t="s">
        <v>1375</v>
      </c>
      <c r="K196" s="57" t="s">
        <v>3945</v>
      </c>
      <c r="L196" s="55" t="s">
        <v>4768</v>
      </c>
      <c r="M196" s="55" t="s">
        <v>4825</v>
      </c>
      <c r="N196" s="55" t="s">
        <v>2238</v>
      </c>
      <c r="O196" s="55"/>
      <c r="P196" s="259" t="s">
        <v>1818</v>
      </c>
      <c r="Q196" s="13"/>
      <c r="R196"/>
      <c r="S196" t="str">
        <f>IF(E196=F196,"","NOT EQUAL")</f>
        <v/>
      </c>
      <c r="T196" s="44" t="str">
        <f>IF(ISNA(VLOOKUP(P196,Sheet1!E:F,2,0)),"--","PRESENT")</f>
        <v>--</v>
      </c>
      <c r="U196"/>
      <c r="V196">
        <f>IF(AA196&lt;&gt;"",V195+1,V195)</f>
        <v>101</v>
      </c>
      <c r="W196" s="75" t="s">
        <v>2238</v>
      </c>
      <c r="X196" s="57" t="s">
        <v>2238</v>
      </c>
      <c r="Y196" s="57" t="s">
        <v>2238</v>
      </c>
      <c r="Z196" s="25" t="str">
        <f>IF( OR(X196="CNST", I196="CAT_REGS"),IF(E196=CHAR(34)&amp;CHAR(34),F196,E196),
IF(X196="YES",UPPER(IF(E196=CHAR(34)&amp;CHAR(34),F196,E196)),
IF(   AND(X196&lt;&gt;"NO",I196="CAT_FNCT",D196&lt;&gt;"multiply", D196&lt;&gt;"divide"),IF(J196="SLS_ENABLED",   UPPER(IF(E196=CHAR(34)&amp;CHAR(34),F196,E196)),""),"")))</f>
        <v/>
      </c>
      <c r="AA196" s="25" t="str">
        <f>IF(LEN(Y196)&gt;0,Y196,SUBSTITUTE(SUBSTITUTE(SUBSTITUTE(SUBSTITUTE(SUBSTITUTE(SUBSTITUTE(SUBSTITUTE(SUBSTITUTE(SUBSTITUTE(SUBSTITUTE(SUBSTITUTE( (SUBSTITUTE( SUBSTITUTE( SUBSTITUTE( SUBSTITUTE(Z196,"STD_SIGMA","SUM"),"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" s="1">
        <f>B196</f>
        <v>187</v>
      </c>
      <c r="AC196" t="str">
        <f>P196</f>
        <v>CST_42</v>
      </c>
      <c r="AD196" s="126" t="str">
        <f>IF(ISNA(VLOOKUP(AA196,'XEQM Shortlist'!J:J,1,0)),"//","")</f>
        <v/>
      </c>
      <c r="AF196" s="88" t="str">
        <f>IF(LEN(AA196)=0,"",SUBSTITUTE(SUBSTITUTE(SUBSTITUTE(SUBSTITUTE(SUBSTITUTE(SUBSTITUTE(SUBSTITUTE(SUBSTITUTE(SUBSTITUTE(SUBSTITUTE(SUBSTITUTE(SUBSTITUTE(SUBSTITUTE(SUBSTITUTE(SUBSTITUTE(SUBSTITUTE(SUBSTITUTE( (SUBSTITUTE( SUBSTITUTE( SUBSTITUTE( SUBSTITUTE(Z196,"STD_SIGMA","SUM"),"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" t="b">
        <f>AA196=AF196</f>
        <v>1</v>
      </c>
    </row>
    <row r="197" spans="1:33">
      <c r="A197" s="48">
        <f>IF(B197=INT(B197),ROW(),"")</f>
        <v>197</v>
      </c>
      <c r="B197" s="47">
        <f>IF(AND(MID(C197,2,1)&lt;&gt;"/",MID(C197,1,1)="/"),INT(B196)+1,B196+0.01)</f>
        <v>188</v>
      </c>
      <c r="C197" s="51" t="s">
        <v>3494</v>
      </c>
      <c r="D197" s="51">
        <v>42</v>
      </c>
      <c r="E197" s="56" t="s">
        <v>292</v>
      </c>
      <c r="F197" s="56" t="s">
        <v>292</v>
      </c>
      <c r="G197" s="75">
        <v>0</v>
      </c>
      <c r="H197" s="75">
        <v>0</v>
      </c>
      <c r="I197" s="133" t="s">
        <v>6</v>
      </c>
      <c r="J197" s="56" t="s">
        <v>1375</v>
      </c>
      <c r="K197" s="57" t="s">
        <v>3945</v>
      </c>
      <c r="L197" s="55" t="s">
        <v>4768</v>
      </c>
      <c r="M197" s="55" t="s">
        <v>4825</v>
      </c>
      <c r="N197" s="55" t="s">
        <v>2238</v>
      </c>
      <c r="O197" s="55"/>
      <c r="P197" s="259" t="s">
        <v>1821</v>
      </c>
      <c r="Q197" s="13"/>
      <c r="R197"/>
      <c r="S197" t="str">
        <f>IF(E197=F197,"","NOT EQUAL")</f>
        <v/>
      </c>
      <c r="T197" s="44" t="str">
        <f>IF(ISNA(VLOOKUP(P197,Sheet1!E:F,2,0)),"--","PRESENT")</f>
        <v>--</v>
      </c>
      <c r="U197"/>
      <c r="V197">
        <f>IF(AA197&lt;&gt;"",V196+1,V196)</f>
        <v>101</v>
      </c>
      <c r="W197" s="75" t="s">
        <v>2238</v>
      </c>
      <c r="X197" s="57" t="s">
        <v>2238</v>
      </c>
      <c r="Y197" s="57" t="s">
        <v>2238</v>
      </c>
      <c r="Z197" s="25" t="str">
        <f>IF( OR(X197="CNST", I197="CAT_REGS"),IF(E197=CHAR(34)&amp;CHAR(34),F197,E197),
IF(X197="YES",UPPER(IF(E197=CHAR(34)&amp;CHAR(34),F197,E197)),
IF(   AND(X197&lt;&gt;"NO",I197="CAT_FNCT",D197&lt;&gt;"multiply", D197&lt;&gt;"divide"),IF(J197="SLS_ENABLED",   UPPER(IF(E197=CHAR(34)&amp;CHAR(34),F197,E197)),""),"")))</f>
        <v/>
      </c>
      <c r="AA197" s="25" t="str">
        <f>IF(LEN(Y197)&gt;0,Y197,SUBSTITUTE(SUBSTITUTE(SUBSTITUTE(SUBSTITUTE(SUBSTITUTE(SUBSTITUTE(SUBSTITUTE(SUBSTITUTE(SUBSTITUTE(SUBSTITUTE(SUBSTITUTE( (SUBSTITUTE( SUBSTITUTE( SUBSTITUTE( SUBSTITUTE(Z197,"STD_SIGMA","SUM"),"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7" s="1">
        <f>B197</f>
        <v>188</v>
      </c>
      <c r="AC197" t="str">
        <f>P197</f>
        <v>CST_43</v>
      </c>
      <c r="AD197" s="126" t="str">
        <f>IF(ISNA(VLOOKUP(AA197,'XEQM Shortlist'!J:J,1,0)),"//","")</f>
        <v/>
      </c>
      <c r="AF197" s="88" t="str">
        <f>IF(LEN(AA197)=0,"",SUBSTITUTE(SUBSTITUTE(SUBSTITUTE(SUBSTITUTE(SUBSTITUTE(SUBSTITUTE(SUBSTITUTE(SUBSTITUTE(SUBSTITUTE(SUBSTITUTE(SUBSTITUTE(SUBSTITUTE(SUBSTITUTE(SUBSTITUTE(SUBSTITUTE(SUBSTITUTE(SUBSTITUTE( (SUBSTITUTE( SUBSTITUTE( SUBSTITUTE( SUBSTITUTE(Z197,"STD_SIGMA","SUM"),"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7" t="b">
        <f>AA197=AF197</f>
        <v>1</v>
      </c>
    </row>
    <row r="198" spans="1:33">
      <c r="A198" s="48">
        <f>IF(B198=INT(B198),ROW(),"")</f>
        <v>198</v>
      </c>
      <c r="B198" s="47">
        <f>IF(AND(MID(C198,2,1)&lt;&gt;"/",MID(C198,1,1)="/"),INT(B197)+1,B197+0.01)</f>
        <v>189</v>
      </c>
      <c r="C198" s="51" t="s">
        <v>3494</v>
      </c>
      <c r="D198" s="51">
        <v>43</v>
      </c>
      <c r="E198" s="56" t="s">
        <v>293</v>
      </c>
      <c r="F198" s="56" t="s">
        <v>293</v>
      </c>
      <c r="G198" s="75">
        <v>0</v>
      </c>
      <c r="H198" s="75">
        <v>0</v>
      </c>
      <c r="I198" s="133" t="s">
        <v>6</v>
      </c>
      <c r="J198" s="56" t="s">
        <v>1375</v>
      </c>
      <c r="K198" s="57" t="s">
        <v>3945</v>
      </c>
      <c r="L198" s="55" t="s">
        <v>4768</v>
      </c>
      <c r="M198" s="55" t="s">
        <v>4825</v>
      </c>
      <c r="N198" s="55" t="s">
        <v>2238</v>
      </c>
      <c r="O198" s="55"/>
      <c r="P198" s="259" t="s">
        <v>1841</v>
      </c>
      <c r="Q198" s="13"/>
      <c r="R198"/>
      <c r="S198" t="str">
        <f>IF(E198=F198,"","NOT EQUAL")</f>
        <v/>
      </c>
      <c r="T198" s="44" t="str">
        <f>IF(ISNA(VLOOKUP(P198,Sheet1!E:F,2,0)),"--","PRESENT")</f>
        <v>--</v>
      </c>
      <c r="U198"/>
      <c r="V198">
        <f>IF(AA198&lt;&gt;"",V197+1,V197)</f>
        <v>101</v>
      </c>
      <c r="W198" s="75" t="s">
        <v>2238</v>
      </c>
      <c r="X198" s="57" t="s">
        <v>2238</v>
      </c>
      <c r="Y198" s="57" t="s">
        <v>2238</v>
      </c>
      <c r="Z198" s="25" t="str">
        <f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>IF(LEN(Y198)&gt;0,Y198,SUBSTITUTE(SUBSTITUTE(SUBSTITUTE(SUBSTITUTE(SUBSTITUTE(SUBSTITUTE(SUBSTITUTE(SUBSTITUTE(SUBSTITUTE(SUBSTITUTE(SUBSTITUTE( (SUBSTITUTE( SUBSTITUTE( SUBSTITUTE( SUBSTITUTE(Z198,"STD_SIGMA","SUM"),"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8" s="1">
        <f>B198</f>
        <v>189</v>
      </c>
      <c r="AC198" t="str">
        <f>P198</f>
        <v>CST_44</v>
      </c>
      <c r="AD198" s="126" t="str">
        <f>IF(ISNA(VLOOKUP(AA198,'XEQM Shortlist'!J:J,1,0)),"//","")</f>
        <v/>
      </c>
      <c r="AF198" s="88" t="str">
        <f>IF(LEN(AA198)=0,"",SUBSTITUTE(SUBSTITUTE(SUBSTITUTE(SUBSTITUTE(SUBSTITUTE(SUBSTITUTE(SUBSTITUTE(SUBSTITUTE(SUBSTITUTE(SUBSTITUTE(SUBSTITUTE(SUBSTITUTE(SUBSTITUTE(SUBSTITUTE(SUBSTITUTE(SUBSTITUTE(SUBSTITUTE( (SUBSTITUTE( SUBSTITUTE( SUBSTITUTE( SUBSTITUTE(Z198,"STD_SIGMA","SUM"),"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8" t="b">
        <f>AA198=AF198</f>
        <v>1</v>
      </c>
    </row>
    <row r="199" spans="1:33">
      <c r="A199" s="48">
        <f>IF(B199=INT(B199),ROW(),"")</f>
        <v>199</v>
      </c>
      <c r="B199" s="47">
        <f>IF(AND(MID(C199,2,1)&lt;&gt;"/",MID(C199,1,1)="/"),INT(B198)+1,B198+0.01)</f>
        <v>190</v>
      </c>
      <c r="C199" s="51" t="s">
        <v>3494</v>
      </c>
      <c r="D199" s="51">
        <v>44</v>
      </c>
      <c r="E199" s="56" t="s">
        <v>294</v>
      </c>
      <c r="F199" s="56" t="s">
        <v>294</v>
      </c>
      <c r="G199" s="295">
        <v>0</v>
      </c>
      <c r="H199" s="295">
        <v>0</v>
      </c>
      <c r="I199" s="133" t="s">
        <v>6</v>
      </c>
      <c r="J199" s="56" t="s">
        <v>1375</v>
      </c>
      <c r="K199" s="57" t="s">
        <v>3945</v>
      </c>
      <c r="L199" s="55" t="s">
        <v>4768</v>
      </c>
      <c r="M199" s="55" t="s">
        <v>4825</v>
      </c>
      <c r="N199" s="55" t="s">
        <v>2238</v>
      </c>
      <c r="O199" s="55"/>
      <c r="P199" s="259" t="s">
        <v>1842</v>
      </c>
      <c r="Q199" s="13"/>
      <c r="R199"/>
      <c r="S199" t="str">
        <f>IF(E199=F199,"","NOT EQUAL")</f>
        <v/>
      </c>
      <c r="T199" s="44" t="str">
        <f>IF(ISNA(VLOOKUP(P199,Sheet1!E:F,2,0)),"--","PRESENT")</f>
        <v>--</v>
      </c>
      <c r="U199"/>
      <c r="V199">
        <f>IF(AA199&lt;&gt;"",V198+1,V198)</f>
        <v>101</v>
      </c>
      <c r="W199" s="75" t="s">
        <v>2238</v>
      </c>
      <c r="X199" s="57" t="s">
        <v>2238</v>
      </c>
      <c r="Y199" s="57" t="s">
        <v>2238</v>
      </c>
      <c r="Z199" s="25" t="str">
        <f>IF( OR(X199="CNST", I199="CAT_REGS"),IF(E199=CHAR(34)&amp;CHAR(34),F199,E199),
IF(X199="YES",UPPER(IF(E199=CHAR(34)&amp;CHAR(34),F199,E199)),
IF(   AND(X199&lt;&gt;"NO",I199="CAT_FNCT",D199&lt;&gt;"multiply", D199&lt;&gt;"divide"),IF(J199="SLS_ENABLED",   UPPER(IF(E199=CHAR(34)&amp;CHAR(34),F199,E199)),""),"")))</f>
        <v/>
      </c>
      <c r="AA199" s="25" t="str">
        <f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>B199</f>
        <v>190</v>
      </c>
      <c r="AC199" t="str">
        <f>P199</f>
        <v>CST_45</v>
      </c>
      <c r="AD199" s="126" t="str">
        <f>IF(ISNA(VLOOKUP(AA199,'XEQM Shortlist'!J:J,1,0)),"//","")</f>
        <v/>
      </c>
      <c r="AF199" s="88" t="str">
        <f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>AA199=AF199</f>
        <v>1</v>
      </c>
    </row>
    <row r="200" spans="1:33">
      <c r="A200" s="48">
        <f>IF(B200=INT(B200),ROW(),"")</f>
        <v>200</v>
      </c>
      <c r="B200" s="47">
        <f>IF(AND(MID(C200,2,1)&lt;&gt;"/",MID(C200,1,1)="/"),INT(B199)+1,B199+0.01)</f>
        <v>191</v>
      </c>
      <c r="C200" s="51" t="s">
        <v>3494</v>
      </c>
      <c r="D200" s="51">
        <v>45</v>
      </c>
      <c r="E200" s="56" t="s">
        <v>295</v>
      </c>
      <c r="F200" s="56" t="s">
        <v>295</v>
      </c>
      <c r="G200" s="75">
        <v>0</v>
      </c>
      <c r="H200" s="75">
        <v>0</v>
      </c>
      <c r="I200" s="133" t="s">
        <v>6</v>
      </c>
      <c r="J200" s="56" t="s">
        <v>1375</v>
      </c>
      <c r="K200" s="57" t="s">
        <v>3945</v>
      </c>
      <c r="L200" s="55" t="s">
        <v>4768</v>
      </c>
      <c r="M200" s="55" t="s">
        <v>4825</v>
      </c>
      <c r="N200" s="55" t="s">
        <v>2238</v>
      </c>
      <c r="O200" s="55"/>
      <c r="P200" s="259" t="s">
        <v>1843</v>
      </c>
      <c r="Q200" s="13"/>
      <c r="R200"/>
      <c r="S200" t="str">
        <f>IF(E200=F200,"","NOT EQUAL")</f>
        <v/>
      </c>
      <c r="T200" s="44" t="str">
        <f>IF(ISNA(VLOOKUP(P200,Sheet1!E:F,2,0)),"--","PRESENT")</f>
        <v>--</v>
      </c>
      <c r="U200"/>
      <c r="V200">
        <f>IF(AA200&lt;&gt;"",V199+1,V199)</f>
        <v>101</v>
      </c>
      <c r="W200" s="75" t="s">
        <v>2238</v>
      </c>
      <c r="X200" s="57" t="s">
        <v>2238</v>
      </c>
      <c r="Y200" s="57" t="s">
        <v>2238</v>
      </c>
      <c r="Z200" s="25" t="str">
        <f>IF( OR(X200="CNST", I200="CAT_REGS"),IF(E200=CHAR(34)&amp;CHAR(34),F200,E200),
IF(X200="YES",UPPER(IF(E200=CHAR(34)&amp;CHAR(34),F200,E200)),
IF(   AND(X200&lt;&gt;"NO",I200="CAT_FNCT",D200&lt;&gt;"multiply", D200&lt;&gt;"divide"),IF(J200="SLS_ENABLED",   UPPER(IF(E200=CHAR(34)&amp;CHAR(34),F200,E200)),""),"")))</f>
        <v/>
      </c>
      <c r="AA200" s="25" t="str">
        <f>IF(LEN(Y200)&gt;0,Y200,SUBSTITUTE(SUBSTITUTE(SUBSTITUTE(SUBSTITUTE(SUBSTITUTE(SUBSTITUTE(SUBSTITUTE(SUBSTITUTE(SUBSTITUTE(SUBSTITUTE(SUBSTITUTE( (SUBSTITUTE( SUBSTITUTE( SUBSTITUTE( SUBSTITUTE(Z200,"STD_SIGMA","SUM"),"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" s="1">
        <f>B200</f>
        <v>191</v>
      </c>
      <c r="AC200" t="str">
        <f>P200</f>
        <v>CST_46</v>
      </c>
      <c r="AD200" s="126" t="str">
        <f>IF(ISNA(VLOOKUP(AA200,'XEQM Shortlist'!J:J,1,0)),"//","")</f>
        <v/>
      </c>
      <c r="AF200" s="88" t="str">
        <f>IF(LEN(AA200)=0,"",SUBSTITUTE(SUBSTITUTE(SUBSTITUTE(SUBSTITUTE(SUBSTITUTE(SUBSTITUTE(SUBSTITUTE(SUBSTITUTE(SUBSTITUTE(SUBSTITUTE(SUBSTITUTE(SUBSTITUTE(SUBSTITUTE(SUBSTITUTE(SUBSTITUTE(SUBSTITUTE(SUBSTITUTE( (SUBSTITUTE( SUBSTITUTE( SUBSTITUTE( SUBSTITUTE(Z200,"STD_SIGMA","SUM"),"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" t="b">
        <f>AA200=AF200</f>
        <v>1</v>
      </c>
    </row>
    <row r="201" spans="1:33">
      <c r="A201" s="48">
        <f>IF(B201=INT(B201),ROW(),"")</f>
        <v>201</v>
      </c>
      <c r="B201" s="47">
        <f>IF(AND(MID(C201,2,1)&lt;&gt;"/",MID(C201,1,1)="/"),INT(B200)+1,B200+0.01)</f>
        <v>192</v>
      </c>
      <c r="C201" s="51" t="s">
        <v>3494</v>
      </c>
      <c r="D201" s="51">
        <v>46</v>
      </c>
      <c r="E201" s="56" t="s">
        <v>298</v>
      </c>
      <c r="F201" s="56" t="s">
        <v>298</v>
      </c>
      <c r="G201" s="75">
        <v>0</v>
      </c>
      <c r="H201" s="75">
        <v>0</v>
      </c>
      <c r="I201" s="133" t="s">
        <v>6</v>
      </c>
      <c r="J201" s="56" t="s">
        <v>1375</v>
      </c>
      <c r="K201" s="57" t="s">
        <v>3945</v>
      </c>
      <c r="L201" s="55" t="s">
        <v>4768</v>
      </c>
      <c r="M201" s="55" t="s">
        <v>4825</v>
      </c>
      <c r="N201" s="55" t="s">
        <v>2238</v>
      </c>
      <c r="O201" s="55"/>
      <c r="P201" s="259" t="s">
        <v>1845</v>
      </c>
      <c r="Q201" s="13"/>
      <c r="R201"/>
      <c r="S201" t="str">
        <f>IF(E201=F201,"","NOT EQUAL")</f>
        <v/>
      </c>
      <c r="T201" s="44" t="str">
        <f>IF(ISNA(VLOOKUP(P201,Sheet1!E:F,2,0)),"--","PRESENT")</f>
        <v>--</v>
      </c>
      <c r="U201"/>
      <c r="V201">
        <f>IF(AA201&lt;&gt;"",V200+1,V200)</f>
        <v>101</v>
      </c>
      <c r="W201" s="75" t="s">
        <v>2238</v>
      </c>
      <c r="X201" s="57" t="s">
        <v>2238</v>
      </c>
      <c r="Y201" s="57" t="s">
        <v>2238</v>
      </c>
      <c r="Z201" s="25" t="str">
        <f>IF( OR(X201="CNST", I201="CAT_REGS"),IF(E201=CHAR(34)&amp;CHAR(34),F201,E201),
IF(X201="YES",UPPER(IF(E201=CHAR(34)&amp;CHAR(34),F201,E201)),
IF(   AND(X201&lt;&gt;"NO",I201="CAT_FNCT",D201&lt;&gt;"multiply", D201&lt;&gt;"divide"),IF(J201="SLS_ENABLED",   UPPER(IF(E201=CHAR(34)&amp;CHAR(34),F201,E201)),""),"")))</f>
        <v/>
      </c>
      <c r="AA201" s="25" t="str">
        <f>IF(LEN(Y201)&gt;0,Y201,SUBSTITUTE(SUBSTITUTE(SUBSTITUTE(SUBSTITUTE(SUBSTITUTE(SUBSTITUTE(SUBSTITUTE(SUBSTITUTE(SUBSTITUTE(SUBSTITUTE(SUBSTITUTE( (SUBSTITUTE( SUBSTITUTE( SUBSTITUTE( SUBSTITUTE(Z201,"STD_SIGMA","SUM"),"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1" s="1">
        <f>B201</f>
        <v>192</v>
      </c>
      <c r="AC201" t="str">
        <f>P201</f>
        <v>CST_47</v>
      </c>
      <c r="AD201" s="126" t="str">
        <f>IF(ISNA(VLOOKUP(AA201,'XEQM Shortlist'!J:J,1,0)),"//","")</f>
        <v/>
      </c>
      <c r="AF201" s="88" t="str">
        <f>IF(LEN(AA201)=0,"",SUBSTITUTE(SUBSTITUTE(SUBSTITUTE(SUBSTITUTE(SUBSTITUTE(SUBSTITUTE(SUBSTITUTE(SUBSTITUTE(SUBSTITUTE(SUBSTITUTE(SUBSTITUTE(SUBSTITUTE(SUBSTITUTE(SUBSTITUTE(SUBSTITUTE(SUBSTITUTE(SUBSTITUTE( (SUBSTITUTE( SUBSTITUTE( SUBSTITUTE( SUBSTITUTE(Z201,"STD_SIGMA","SUM"),"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1" t="b">
        <f>AA201=AF201</f>
        <v>1</v>
      </c>
    </row>
    <row r="202" spans="1:33">
      <c r="A202" s="48">
        <f>IF(B202=INT(B202),ROW(),"")</f>
        <v>202</v>
      </c>
      <c r="B202" s="47">
        <f>IF(AND(MID(C202,2,1)&lt;&gt;"/",MID(C202,1,1)="/"),INT(B201)+1,B201+0.01)</f>
        <v>193</v>
      </c>
      <c r="C202" s="51" t="s">
        <v>3494</v>
      </c>
      <c r="D202" s="51">
        <v>47</v>
      </c>
      <c r="E202" s="56" t="s">
        <v>303</v>
      </c>
      <c r="F202" s="56" t="s">
        <v>303</v>
      </c>
      <c r="G202" s="75">
        <v>0</v>
      </c>
      <c r="H202" s="75">
        <v>0</v>
      </c>
      <c r="I202" s="133" t="s">
        <v>6</v>
      </c>
      <c r="J202" s="56" t="s">
        <v>1375</v>
      </c>
      <c r="K202" s="57" t="s">
        <v>3945</v>
      </c>
      <c r="L202" s="55" t="s">
        <v>4768</v>
      </c>
      <c r="M202" s="55" t="s">
        <v>4825</v>
      </c>
      <c r="N202" s="55" t="s">
        <v>2238</v>
      </c>
      <c r="O202" s="55"/>
      <c r="P202" s="259" t="s">
        <v>1848</v>
      </c>
      <c r="Q202" s="13"/>
      <c r="R202"/>
      <c r="S202" t="str">
        <f>IF(E202=F202,"","NOT EQUAL")</f>
        <v/>
      </c>
      <c r="T202" s="44" t="str">
        <f>IF(ISNA(VLOOKUP(P202,Sheet1!E:F,2,0)),"--","PRESENT")</f>
        <v>--</v>
      </c>
      <c r="U202"/>
      <c r="V202">
        <f>IF(AA202&lt;&gt;"",V201+1,V201)</f>
        <v>101</v>
      </c>
      <c r="W202" s="75" t="s">
        <v>2662</v>
      </c>
      <c r="X202" s="57" t="s">
        <v>2238</v>
      </c>
      <c r="Y202" s="57" t="s">
        <v>2238</v>
      </c>
      <c r="Z202" s="25" t="str">
        <f>IF( OR(X202="CNST", I202="CAT_REGS"),IF(E202=CHAR(34)&amp;CHAR(34),F202,E202),
IF(X202="YES",UPPER(IF(E202=CHAR(34)&amp;CHAR(34),F202,E202)),
IF(   AND(X202&lt;&gt;"NO",I202="CAT_FNCT",D202&lt;&gt;"multiply", D202&lt;&gt;"divide"),IF(J202="SLS_ENABLED",   UPPER(IF(E202=CHAR(34)&amp;CHAR(34),F202,E202)),""),"")))</f>
        <v/>
      </c>
      <c r="AA202" s="25" t="str">
        <f>IF(LEN(Y202)&gt;0,Y202,SUBSTITUTE(SUBSTITUTE(SUBSTITUTE(SUBSTITUTE(SUBSTITUTE(SUBSTITUTE(SUBSTITUTE(SUBSTITUTE(SUBSTITUTE(SUBSTITUTE(SUBSTITUTE( (SUBSTITUTE( SUBSTITUTE( SUBSTITUTE( SUBSTITUTE(Z202,"STD_SIGMA","SUM"),"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" s="1">
        <f>B202</f>
        <v>193</v>
      </c>
      <c r="AC202" t="str">
        <f>P202</f>
        <v>CST_48</v>
      </c>
      <c r="AD202" s="126" t="str">
        <f>IF(ISNA(VLOOKUP(AA202,'XEQM Shortlist'!J:J,1,0)),"//","")</f>
        <v/>
      </c>
      <c r="AF202" s="88" t="str">
        <f>IF(LEN(AA202)=0,"",SUBSTITUTE(SUBSTITUTE(SUBSTITUTE(SUBSTITUTE(SUBSTITUTE(SUBSTITUTE(SUBSTITUTE(SUBSTITUTE(SUBSTITUTE(SUBSTITUTE(SUBSTITUTE(SUBSTITUTE(SUBSTITUTE(SUBSTITUTE(SUBSTITUTE(SUBSTITUTE(SUBSTITUTE( (SUBSTITUTE( SUBSTITUTE( SUBSTITUTE( SUBSTITUTE(Z202,"STD_SIGMA","SUM"),"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" t="b">
        <f>AA202=AF202</f>
        <v>1</v>
      </c>
    </row>
    <row r="203" spans="1:33">
      <c r="A203" s="48">
        <f>IF(B203=INT(B203),ROW(),"")</f>
        <v>203</v>
      </c>
      <c r="B203" s="47">
        <f>IF(AND(MID(C203,2,1)&lt;&gt;"/",MID(C203,1,1)="/"),INT(B202)+1,B202+0.01)</f>
        <v>194</v>
      </c>
      <c r="C203" s="51" t="s">
        <v>3494</v>
      </c>
      <c r="D203" s="51">
        <v>48</v>
      </c>
      <c r="E203" s="56" t="s">
        <v>313</v>
      </c>
      <c r="F203" s="56" t="s">
        <v>313</v>
      </c>
      <c r="G203" s="75">
        <v>0</v>
      </c>
      <c r="H203" s="75">
        <v>0</v>
      </c>
      <c r="I203" s="133" t="s">
        <v>6</v>
      </c>
      <c r="J203" s="56" t="s">
        <v>1375</v>
      </c>
      <c r="K203" s="57" t="s">
        <v>3945</v>
      </c>
      <c r="L203" s="55" t="s">
        <v>4768</v>
      </c>
      <c r="M203" s="55" t="s">
        <v>4825</v>
      </c>
      <c r="N203" s="55" t="s">
        <v>2238</v>
      </c>
      <c r="O203" s="55"/>
      <c r="P203" s="259" t="s">
        <v>1854</v>
      </c>
      <c r="Q203" s="13"/>
      <c r="R203"/>
      <c r="S203" t="str">
        <f>IF(E203=F203,"","NOT EQUAL")</f>
        <v/>
      </c>
      <c r="T203" s="44" t="str">
        <f>IF(ISNA(VLOOKUP(P203,Sheet1!E:F,2,0)),"--","PRESENT")</f>
        <v>--</v>
      </c>
      <c r="U203"/>
      <c r="V203">
        <f>IF(AA203&lt;&gt;"",V202+1,V202)</f>
        <v>101</v>
      </c>
      <c r="W203" s="75" t="s">
        <v>2238</v>
      </c>
      <c r="X203" s="57" t="s">
        <v>2238</v>
      </c>
      <c r="Y203" s="57" t="s">
        <v>2238</v>
      </c>
      <c r="Z203" s="25" t="str">
        <f>IF( OR(X203="CNST", I203="CAT_REGS"),IF(E203=CHAR(34)&amp;CHAR(34),F203,E203),
IF(X203="YES",UPPER(IF(E203=CHAR(34)&amp;CHAR(34),F203,E203)),
IF(   AND(X203&lt;&gt;"NO",I203="CAT_FNCT",D203&lt;&gt;"multiply", D203&lt;&gt;"divide"),IF(J203="SLS_ENABLED",   UPPER(IF(E203=CHAR(34)&amp;CHAR(34),F203,E203)),""),"")))</f>
        <v/>
      </c>
      <c r="AA203" s="25" t="str">
        <f>IF(LEN(Y203)&gt;0,Y203,SUBSTITUTE(SUBSTITUTE(SUBSTITUTE(SUBSTITUTE(SUBSTITUTE(SUBSTITUTE(SUBSTITUTE(SUBSTITUTE(SUBSTITUTE(SUBSTITUTE(SUBSTITUTE( (SUBSTITUTE( SUBSTITUTE( SUBSTITUTE( SUBSTITUTE(Z203,"STD_SIGMA","SUM"),"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" s="1">
        <f>B203</f>
        <v>194</v>
      </c>
      <c r="AC203" t="str">
        <f>P203</f>
        <v>CST_49</v>
      </c>
      <c r="AD203" s="126" t="str">
        <f>IF(ISNA(VLOOKUP(AA203,'XEQM Shortlist'!J:J,1,0)),"//","")</f>
        <v/>
      </c>
      <c r="AF203" s="88" t="str">
        <f>IF(LEN(AA203)=0,"",SUBSTITUTE(SUBSTITUTE(SUBSTITUTE(SUBSTITUTE(SUBSTITUTE(SUBSTITUTE(SUBSTITUTE(SUBSTITUTE(SUBSTITUTE(SUBSTITUTE(SUBSTITUTE(SUBSTITUTE(SUBSTITUTE(SUBSTITUTE(SUBSTITUTE(SUBSTITUTE(SUBSTITUTE( (SUBSTITUTE( SUBSTITUTE( SUBSTITUTE( SUBSTITUTE(Z203,"STD_SIGMA","SUM"),"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" t="b">
        <f>AA203=AF203</f>
        <v>1</v>
      </c>
    </row>
    <row r="204" spans="1:33">
      <c r="A204" s="48">
        <f>IF(B204=INT(B204),ROW(),"")</f>
        <v>204</v>
      </c>
      <c r="B204" s="47">
        <f>IF(AND(MID(C204,2,1)&lt;&gt;"/",MID(C204,1,1)="/"),INT(B203)+1,B203+0.01)</f>
        <v>195</v>
      </c>
      <c r="C204" s="51" t="s">
        <v>3494</v>
      </c>
      <c r="D204" s="51">
        <v>49</v>
      </c>
      <c r="E204" s="56" t="s">
        <v>315</v>
      </c>
      <c r="F204" s="56" t="s">
        <v>315</v>
      </c>
      <c r="G204" s="75">
        <v>0</v>
      </c>
      <c r="H204" s="75">
        <v>0</v>
      </c>
      <c r="I204" s="133" t="s">
        <v>6</v>
      </c>
      <c r="J204" s="56" t="s">
        <v>1375</v>
      </c>
      <c r="K204" s="57" t="s">
        <v>3945</v>
      </c>
      <c r="L204" s="55" t="s">
        <v>4768</v>
      </c>
      <c r="M204" s="55" t="s">
        <v>4825</v>
      </c>
      <c r="N204" s="55" t="s">
        <v>2238</v>
      </c>
      <c r="O204" s="55"/>
      <c r="P204" s="259" t="s">
        <v>1865</v>
      </c>
      <c r="Q204" s="13"/>
      <c r="R204"/>
      <c r="S204" t="str">
        <f>IF(E204=F204,"","NOT EQUAL")</f>
        <v/>
      </c>
      <c r="T204" s="44" t="str">
        <f>IF(ISNA(VLOOKUP(P204,Sheet1!E:F,2,0)),"--","PRESENT")</f>
        <v>--</v>
      </c>
      <c r="U204"/>
      <c r="V204">
        <f>IF(AA204&lt;&gt;"",V203+1,V203)</f>
        <v>101</v>
      </c>
      <c r="W204" s="75" t="s">
        <v>2238</v>
      </c>
      <c r="X204" s="57" t="s">
        <v>2238</v>
      </c>
      <c r="Y204" s="57" t="s">
        <v>2238</v>
      </c>
      <c r="Z204" s="25" t="str">
        <f>IF( OR(X204="CNST", I204="CAT_REGS"),IF(E204=CHAR(34)&amp;CHAR(34),F204,E204),
IF(X204="YES",UPPER(IF(E204=CHAR(34)&amp;CHAR(34),F204,E204)),
IF(   AND(X204&lt;&gt;"NO",I204="CAT_FNCT",D204&lt;&gt;"multiply", D204&lt;&gt;"divide"),IF(J204="SLS_ENABLED",   UPPER(IF(E204=CHAR(34)&amp;CHAR(34),F204,E204)),""),"")))</f>
        <v/>
      </c>
      <c r="AA204" s="25" t="str">
        <f>IF(LEN(Y204)&gt;0,Y204,SUBSTITUTE(SUBSTITUTE(SUBSTITUTE(SUBSTITUTE(SUBSTITUTE(SUBSTITUTE(SUBSTITUTE(SUBSTITUTE(SUBSTITUTE(SUBSTITUTE(SUBSTITUTE( (SUBSTITUTE( SUBSTITUTE( SUBSTITUTE( SUBSTITUTE(Z204,"STD_SIGMA","SUM"),"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" s="1">
        <f>B204</f>
        <v>195</v>
      </c>
      <c r="AC204" t="str">
        <f>P204</f>
        <v>CST_50</v>
      </c>
      <c r="AD204" s="126" t="str">
        <f>IF(ISNA(VLOOKUP(AA204,'XEQM Shortlist'!J:J,1,0)),"//","")</f>
        <v/>
      </c>
      <c r="AF204" s="88" t="str">
        <f>IF(LEN(AA204)=0,"",SUBSTITUTE(SUBSTITUTE(SUBSTITUTE(SUBSTITUTE(SUBSTITUTE(SUBSTITUTE(SUBSTITUTE(SUBSTITUTE(SUBSTITUTE(SUBSTITUTE(SUBSTITUTE(SUBSTITUTE(SUBSTITUTE(SUBSTITUTE(SUBSTITUTE(SUBSTITUTE(SUBSTITUTE( (SUBSTITUTE( SUBSTITUTE( SUBSTITUTE( SUBSTITUTE(Z204,"STD_SIGMA","SUM"),"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" t="b">
        <f>AA204=AF204</f>
        <v>1</v>
      </c>
    </row>
    <row r="205" spans="1:33">
      <c r="A205" s="48">
        <f>IF(B205=INT(B205),ROW(),"")</f>
        <v>205</v>
      </c>
      <c r="B205" s="47">
        <f>IF(AND(MID(C205,2,1)&lt;&gt;"/",MID(C205,1,1)="/"),INT(B204)+1,B204+0.01)</f>
        <v>196</v>
      </c>
      <c r="C205" s="51" t="s">
        <v>3494</v>
      </c>
      <c r="D205" s="51">
        <v>50</v>
      </c>
      <c r="E205" s="56" t="s">
        <v>345</v>
      </c>
      <c r="F205" s="56" t="s">
        <v>345</v>
      </c>
      <c r="G205" s="75">
        <v>0</v>
      </c>
      <c r="H205" s="75">
        <v>0</v>
      </c>
      <c r="I205" s="133" t="s">
        <v>6</v>
      </c>
      <c r="J205" s="56" t="s">
        <v>1375</v>
      </c>
      <c r="K205" s="57" t="s">
        <v>3945</v>
      </c>
      <c r="L205" s="55" t="s">
        <v>4768</v>
      </c>
      <c r="M205" s="55" t="s">
        <v>4825</v>
      </c>
      <c r="N205" s="55" t="s">
        <v>2238</v>
      </c>
      <c r="O205" s="55"/>
      <c r="P205" s="259" t="s">
        <v>1867</v>
      </c>
      <c r="Q205" s="13"/>
      <c r="R205"/>
      <c r="S205" t="str">
        <f>IF(E205=F205,"","NOT EQUAL")</f>
        <v/>
      </c>
      <c r="T205" s="44" t="str">
        <f>IF(ISNA(VLOOKUP(P205,Sheet1!E:F,2,0)),"--","PRESENT")</f>
        <v>--</v>
      </c>
      <c r="U205"/>
      <c r="V205">
        <f>IF(AA205&lt;&gt;"",V204+1,V204)</f>
        <v>101</v>
      </c>
      <c r="W205" s="75" t="s">
        <v>2238</v>
      </c>
      <c r="X205" s="57" t="s">
        <v>2238</v>
      </c>
      <c r="Y205" s="57" t="s">
        <v>2238</v>
      </c>
      <c r="Z205" s="25" t="str">
        <f>IF( OR(X205="CNST", I205="CAT_REGS"),IF(E205=CHAR(34)&amp;CHAR(34),F205,E205),
IF(X205="YES",UPPER(IF(E205=CHAR(34)&amp;CHAR(34),F205,E205)),
IF(   AND(X205&lt;&gt;"NO",I205="CAT_FNCT",D205&lt;&gt;"multiply", D205&lt;&gt;"divide"),IF(J205="SLS_ENABLED",   UPPER(IF(E205=CHAR(34)&amp;CHAR(34),F205,E205)),""),"")))</f>
        <v/>
      </c>
      <c r="AA205" s="25" t="str">
        <f>IF(LEN(Y205)&gt;0,Y205,SUBSTITUTE(SUBSTITUTE(SUBSTITUTE(SUBSTITUTE(SUBSTITUTE(SUBSTITUTE(SUBSTITUTE(SUBSTITUTE(SUBSTITUTE(SUBSTITUTE(SUBSTITUTE( (SUBSTITUTE( SUBSTITUTE( SUBSTITUTE( SUBSTITUTE(Z205,"STD_SIGMA","SUM"),"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" s="1">
        <f>B205</f>
        <v>196</v>
      </c>
      <c r="AC205" t="str">
        <f>P205</f>
        <v>CST_51</v>
      </c>
      <c r="AD205" s="126" t="str">
        <f>IF(ISNA(VLOOKUP(AA205,'XEQM Shortlist'!J:J,1,0)),"//","")</f>
        <v/>
      </c>
      <c r="AF205" s="88" t="str">
        <f>IF(LEN(AA205)=0,"",SUBSTITUTE(SUBSTITUTE(SUBSTITUTE(SUBSTITUTE(SUBSTITUTE(SUBSTITUTE(SUBSTITUTE(SUBSTITUTE(SUBSTITUTE(SUBSTITUTE(SUBSTITUTE(SUBSTITUTE(SUBSTITUTE(SUBSTITUTE(SUBSTITUTE(SUBSTITUTE(SUBSTITUTE( (SUBSTITUTE( SUBSTITUTE( SUBSTITUTE( SUBSTITUTE(Z205,"STD_SIGMA","SUM"),"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" t="b">
        <f>AA205=AF205</f>
        <v>1</v>
      </c>
    </row>
    <row r="206" spans="1:33">
      <c r="A206" s="48">
        <f>IF(B206=INT(B206),ROW(),"")</f>
        <v>206</v>
      </c>
      <c r="B206" s="47">
        <f>IF(AND(MID(C206,2,1)&lt;&gt;"/",MID(C206,1,1)="/"),INT(B205)+1,B205+0.01)</f>
        <v>197</v>
      </c>
      <c r="C206" s="51" t="s">
        <v>3494</v>
      </c>
      <c r="D206" s="51">
        <v>51</v>
      </c>
      <c r="E206" s="56" t="s">
        <v>354</v>
      </c>
      <c r="F206" s="56" t="s">
        <v>1263</v>
      </c>
      <c r="G206" s="75">
        <v>0</v>
      </c>
      <c r="H206" s="75">
        <v>0</v>
      </c>
      <c r="I206" s="133" t="s">
        <v>6</v>
      </c>
      <c r="J206" s="56" t="s">
        <v>1375</v>
      </c>
      <c r="K206" s="57" t="s">
        <v>3945</v>
      </c>
      <c r="L206" s="55" t="s">
        <v>4768</v>
      </c>
      <c r="M206" s="55" t="s">
        <v>4825</v>
      </c>
      <c r="N206" s="55" t="s">
        <v>2238</v>
      </c>
      <c r="O206" s="55"/>
      <c r="P206" s="259" t="s">
        <v>1903</v>
      </c>
      <c r="Q206" s="13"/>
      <c r="R206"/>
      <c r="S206" t="str">
        <f>IF(E206=F206,"","NOT EQUAL")</f>
        <v/>
      </c>
      <c r="T206" s="44" t="str">
        <f>IF(ISNA(VLOOKUP(P206,Sheet1!E:F,2,0)),"--","PRESENT")</f>
        <v>--</v>
      </c>
      <c r="U206"/>
      <c r="V206">
        <f>IF(AA206&lt;&gt;"",V205+1,V205)</f>
        <v>101</v>
      </c>
      <c r="W206" s="75" t="s">
        <v>2238</v>
      </c>
      <c r="X206" s="57" t="s">
        <v>2238</v>
      </c>
      <c r="Y206" s="57" t="s">
        <v>2238</v>
      </c>
      <c r="Z206" s="25" t="str">
        <f>IF( OR(X206="CNST", I206="CAT_REGS"),IF(E206=CHAR(34)&amp;CHAR(34),F206,E206),
IF(X206="YES",UPPER(IF(E206=CHAR(34)&amp;CHAR(34),F206,E206)),
IF(   AND(X206&lt;&gt;"NO",I206="CAT_FNCT",D206&lt;&gt;"multiply", D206&lt;&gt;"divide"),IF(J206="SLS_ENABLED",   UPPER(IF(E206=CHAR(34)&amp;CHAR(34),F206,E206)),""),"")))</f>
        <v/>
      </c>
      <c r="AA206" s="25" t="str">
        <f>IF(LEN(Y206)&gt;0,Y206,SUBSTITUTE(SUBSTITUTE(SUBSTITUTE(SUBSTITUTE(SUBSTITUTE(SUBSTITUTE(SUBSTITUTE(SUBSTITUTE(SUBSTITUTE(SUBSTITUTE(SUBSTITUTE( (SUBSTITUTE( SUBSTITUTE( SUBSTITUTE( SUBSTITUTE(Z206,"STD_SIGMA","SUM"),"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" s="1">
        <f>B206</f>
        <v>197</v>
      </c>
      <c r="AC206" t="str">
        <f>P206</f>
        <v>CST_52</v>
      </c>
      <c r="AD206" s="126" t="str">
        <f>IF(ISNA(VLOOKUP(AA206,'XEQM Shortlist'!J:J,1,0)),"//","")</f>
        <v/>
      </c>
      <c r="AF206" s="88" t="str">
        <f>IF(LEN(AA206)=0,"",SUBSTITUTE(SUBSTITUTE(SUBSTITUTE(SUBSTITUTE(SUBSTITUTE(SUBSTITUTE(SUBSTITUTE(SUBSTITUTE(SUBSTITUTE(SUBSTITUTE(SUBSTITUTE(SUBSTITUTE(SUBSTITUTE(SUBSTITUTE(SUBSTITUTE(SUBSTITUTE(SUBSTITUTE( (SUBSTITUTE( SUBSTITUTE( SUBSTITUTE( SUBSTITUTE(Z206,"STD_SIGMA","SUM"),"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" t="b">
        <f>AA206=AF206</f>
        <v>1</v>
      </c>
    </row>
    <row r="207" spans="1:33">
      <c r="A207" s="48">
        <f>IF(B207=INT(B207),ROW(),"")</f>
        <v>207</v>
      </c>
      <c r="B207" s="47">
        <f>IF(AND(MID(C207,2,1)&lt;&gt;"/",MID(C207,1,1)="/"),INT(B206)+1,B206+0.01)</f>
        <v>198</v>
      </c>
      <c r="C207" s="51" t="s">
        <v>3494</v>
      </c>
      <c r="D207" s="51">
        <v>52</v>
      </c>
      <c r="E207" s="56" t="s">
        <v>355</v>
      </c>
      <c r="F207" s="56" t="s">
        <v>355</v>
      </c>
      <c r="G207" s="75">
        <v>0</v>
      </c>
      <c r="H207" s="75">
        <v>0</v>
      </c>
      <c r="I207" s="133" t="s">
        <v>6</v>
      </c>
      <c r="J207" s="56" t="s">
        <v>1375</v>
      </c>
      <c r="K207" s="57" t="s">
        <v>3945</v>
      </c>
      <c r="L207" s="55" t="s">
        <v>4768</v>
      </c>
      <c r="M207" s="55" t="s">
        <v>4825</v>
      </c>
      <c r="N207" s="55" t="s">
        <v>2238</v>
      </c>
      <c r="O207" s="55"/>
      <c r="P207" s="259" t="s">
        <v>1916</v>
      </c>
      <c r="Q207" s="13"/>
      <c r="R207"/>
      <c r="S207" t="str">
        <f>IF(E207=F207,"","NOT EQUAL")</f>
        <v/>
      </c>
      <c r="T207" s="44" t="str">
        <f>IF(ISNA(VLOOKUP(P207,Sheet1!E:F,2,0)),"--","PRESENT")</f>
        <v>--</v>
      </c>
      <c r="U207"/>
      <c r="V207">
        <f>IF(AA207&lt;&gt;"",V206+1,V206)</f>
        <v>101</v>
      </c>
      <c r="W207" s="75" t="s">
        <v>2238</v>
      </c>
      <c r="X207" s="57" t="s">
        <v>2238</v>
      </c>
      <c r="Y207" s="57" t="s">
        <v>2238</v>
      </c>
      <c r="Z207" s="25" t="str">
        <f>IF( OR(X207="CNST", I207="CAT_REGS"),IF(E207=CHAR(34)&amp;CHAR(34),F207,E207),
IF(X207="YES",UPPER(IF(E207=CHAR(34)&amp;CHAR(34),F207,E207)),
IF(   AND(X207&lt;&gt;"NO",I207="CAT_FNCT",D207&lt;&gt;"multiply", D207&lt;&gt;"divide"),IF(J207="SLS_ENABLED",   UPPER(IF(E207=CHAR(34)&amp;CHAR(34),F207,E207)),""),"")))</f>
        <v/>
      </c>
      <c r="AA207" s="25" t="str">
        <f>IF(LEN(Y207)&gt;0,Y207,SUBSTITUTE(SUBSTITUTE(SUBSTITUTE(SUBSTITUTE(SUBSTITUTE(SUBSTITUTE(SUBSTITUTE(SUBSTITUTE(SUBSTITUTE(SUBSTITUTE(SUBSTITUTE( (SUBSTITUTE( SUBSTITUTE( SUBSTITUTE( SUBSTITUTE(Z207,"STD_SIGMA","SUM"),"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7" s="1">
        <f>B207</f>
        <v>198</v>
      </c>
      <c r="AC207" t="str">
        <f>P207</f>
        <v>CST_53</v>
      </c>
      <c r="AD207" s="126" t="str">
        <f>IF(ISNA(VLOOKUP(AA207,'XEQM Shortlist'!J:J,1,0)),"//","")</f>
        <v/>
      </c>
      <c r="AF207" s="88" t="str">
        <f>IF(LEN(AA207)=0,"",SUBSTITUTE(SUBSTITUTE(SUBSTITUTE(SUBSTITUTE(SUBSTITUTE(SUBSTITUTE(SUBSTITUTE(SUBSTITUTE(SUBSTITUTE(SUBSTITUTE(SUBSTITUTE(SUBSTITUTE(SUBSTITUTE(SUBSTITUTE(SUBSTITUTE(SUBSTITUTE(SUBSTITUTE( (SUBSTITUTE( SUBSTITUTE( SUBSTITUTE( SUBSTITUTE(Z207,"STD_SIGMA","SUM"),"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" t="b">
        <f>AA207=AF207</f>
        <v>1</v>
      </c>
    </row>
    <row r="208" spans="1:33">
      <c r="A208" s="48">
        <f>IF(B208=INT(B208),ROW(),"")</f>
        <v>208</v>
      </c>
      <c r="B208" s="47">
        <f>IF(AND(MID(C208,2,1)&lt;&gt;"/",MID(C208,1,1)="/"),INT(B207)+1,B207+0.01)</f>
        <v>199</v>
      </c>
      <c r="C208" s="51" t="s">
        <v>3494</v>
      </c>
      <c r="D208" s="51">
        <v>53</v>
      </c>
      <c r="E208" s="56" t="s">
        <v>365</v>
      </c>
      <c r="F208" s="56" t="s">
        <v>365</v>
      </c>
      <c r="G208" s="75">
        <v>0</v>
      </c>
      <c r="H208" s="75">
        <v>0</v>
      </c>
      <c r="I208" s="133" t="s">
        <v>6</v>
      </c>
      <c r="J208" s="56" t="s">
        <v>1375</v>
      </c>
      <c r="K208" s="57" t="s">
        <v>3945</v>
      </c>
      <c r="L208" s="55" t="s">
        <v>4768</v>
      </c>
      <c r="M208" s="55" t="s">
        <v>4825</v>
      </c>
      <c r="N208" s="55" t="s">
        <v>2238</v>
      </c>
      <c r="O208" s="55"/>
      <c r="P208" s="259" t="s">
        <v>1917</v>
      </c>
      <c r="Q208" s="13"/>
      <c r="R208"/>
      <c r="S208" t="str">
        <f>IF(E208=F208,"","NOT EQUAL")</f>
        <v/>
      </c>
      <c r="T208" s="44" t="str">
        <f>IF(ISNA(VLOOKUP(P208,Sheet1!E:F,2,0)),"--","PRESENT")</f>
        <v>--</v>
      </c>
      <c r="U208"/>
      <c r="V208">
        <f>IF(AA208&lt;&gt;"",V207+1,V207)</f>
        <v>101</v>
      </c>
      <c r="W208" s="75" t="s">
        <v>2238</v>
      </c>
      <c r="X208" s="57" t="s">
        <v>2238</v>
      </c>
      <c r="Y208" s="57" t="s">
        <v>2238</v>
      </c>
      <c r="Z208" s="25" t="str">
        <f>IF( OR(X208="CNST", I208="CAT_REGS"),IF(E208=CHAR(34)&amp;CHAR(34),F208,E208),
IF(X208="YES",UPPER(IF(E208=CHAR(34)&amp;CHAR(34),F208,E208)),
IF(   AND(X208&lt;&gt;"NO",I208="CAT_FNCT",D208&lt;&gt;"multiply", D208&lt;&gt;"divide"),IF(J208="SLS_ENABLED",   UPPER(IF(E208=CHAR(34)&amp;CHAR(34),F208,E208)),""),"")))</f>
        <v/>
      </c>
      <c r="AA208" s="25" t="str">
        <f>IF(LEN(Y208)&gt;0,Y208,SUBSTITUTE(SUBSTITUTE(SUBSTITUTE(SUBSTITUTE(SUBSTITUTE(SUBSTITUTE(SUBSTITUTE(SUBSTITUTE(SUBSTITUTE(SUBSTITUTE(SUBSTITUTE( (SUBSTITUTE( SUBSTITUTE( SUBSTITUTE( SUBSTITUTE(Z208,"STD_SIGMA","SUM"),"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" s="1">
        <f>B208</f>
        <v>199</v>
      </c>
      <c r="AC208" t="str">
        <f>P208</f>
        <v>CST_54</v>
      </c>
      <c r="AD208" s="126" t="str">
        <f>IF(ISNA(VLOOKUP(AA208,'XEQM Shortlist'!J:J,1,0)),"//","")</f>
        <v/>
      </c>
      <c r="AF208" s="88" t="str">
        <f>IF(LEN(AA208)=0,"",SUBSTITUTE(SUBSTITUTE(SUBSTITUTE(SUBSTITUTE(SUBSTITUTE(SUBSTITUTE(SUBSTITUTE(SUBSTITUTE(SUBSTITUTE(SUBSTITUTE(SUBSTITUTE(SUBSTITUTE(SUBSTITUTE(SUBSTITUTE(SUBSTITUTE(SUBSTITUTE(SUBSTITUTE( (SUBSTITUTE( SUBSTITUTE( SUBSTITUTE( SUBSTITUTE(Z208,"STD_SIGMA","SUM"),"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" t="b">
        <f>AA208=AF208</f>
        <v>1</v>
      </c>
    </row>
    <row r="209" spans="1:33">
      <c r="A209" s="48">
        <f>IF(B209=INT(B209),ROW(),"")</f>
        <v>209</v>
      </c>
      <c r="B209" s="47">
        <f>IF(AND(MID(C209,2,1)&lt;&gt;"/",MID(C209,1,1)="/"),INT(B208)+1,B208+0.01)</f>
        <v>200</v>
      </c>
      <c r="C209" s="51" t="s">
        <v>3494</v>
      </c>
      <c r="D209" s="51">
        <v>54</v>
      </c>
      <c r="E209" s="56" t="s">
        <v>389</v>
      </c>
      <c r="F209" s="56" t="s">
        <v>389</v>
      </c>
      <c r="G209" s="75">
        <v>0</v>
      </c>
      <c r="H209" s="75">
        <v>0</v>
      </c>
      <c r="I209" s="133" t="s">
        <v>6</v>
      </c>
      <c r="J209" s="56" t="s">
        <v>1375</v>
      </c>
      <c r="K209" s="57" t="s">
        <v>3945</v>
      </c>
      <c r="L209" s="55" t="s">
        <v>4768</v>
      </c>
      <c r="M209" s="55" t="s">
        <v>4825</v>
      </c>
      <c r="N209" s="55" t="s">
        <v>2238</v>
      </c>
      <c r="O209" s="55"/>
      <c r="P209" s="259" t="s">
        <v>1934</v>
      </c>
      <c r="Q209" s="13"/>
      <c r="R209"/>
      <c r="S209" t="str">
        <f>IF(E209=F209,"","NOT EQUAL")</f>
        <v/>
      </c>
      <c r="T209" s="44" t="str">
        <f>IF(ISNA(VLOOKUP(P209,Sheet1!E:F,2,0)),"--","PRESENT")</f>
        <v>--</v>
      </c>
      <c r="U209"/>
      <c r="V209">
        <f>IF(AA209&lt;&gt;"",V208+1,V208)</f>
        <v>101</v>
      </c>
      <c r="W209" s="75" t="s">
        <v>2238</v>
      </c>
      <c r="X209" s="57" t="s">
        <v>2238</v>
      </c>
      <c r="Y209" s="57" t="s">
        <v>2238</v>
      </c>
      <c r="Z209" s="25" t="str">
        <f>IF( OR(X209="CNST", I209="CAT_REGS"),IF(E209=CHAR(34)&amp;CHAR(34),F209,E209),
IF(X209="YES",UPPER(IF(E209=CHAR(34)&amp;CHAR(34),F209,E209)),
IF(   AND(X209&lt;&gt;"NO",I209="CAT_FNCT",D209&lt;&gt;"multiply", D209&lt;&gt;"divide"),IF(J209="SLS_ENABLED",   UPPER(IF(E209=CHAR(34)&amp;CHAR(34),F209,E209)),""),"")))</f>
        <v/>
      </c>
      <c r="AA209" s="25" t="str">
        <f>IF(LEN(Y209)&gt;0,Y209,SUBSTITUTE(SUBSTITUTE(SUBSTITUTE(SUBSTITUTE(SUBSTITUTE(SUBSTITUTE(SUBSTITUTE(SUBSTITUTE(SUBSTITUTE(SUBSTITUTE(SUBSTITUTE( (SUBSTITUTE( SUBSTITUTE( SUBSTITUTE( SUBSTITUTE(Z209,"STD_SIGMA","SUM"),"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9" s="1">
        <f>B209</f>
        <v>200</v>
      </c>
      <c r="AC209" t="str">
        <f>P209</f>
        <v>CST_55</v>
      </c>
      <c r="AD209" s="126" t="str">
        <f>IF(ISNA(VLOOKUP(AA209,'XEQM Shortlist'!J:J,1,0)),"//","")</f>
        <v/>
      </c>
      <c r="AF209" s="88" t="str">
        <f>IF(LEN(AA209)=0,"",SUBSTITUTE(SUBSTITUTE(SUBSTITUTE(SUBSTITUTE(SUBSTITUTE(SUBSTITUTE(SUBSTITUTE(SUBSTITUTE(SUBSTITUTE(SUBSTITUTE(SUBSTITUTE(SUBSTITUTE(SUBSTITUTE(SUBSTITUTE(SUBSTITUTE(SUBSTITUTE(SUBSTITUTE( (SUBSTITUTE( SUBSTITUTE( SUBSTITUTE( SUBSTITUTE(Z209,"STD_SIGMA","SUM"),"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9" t="b">
        <f>AA209=AF209</f>
        <v>1</v>
      </c>
    </row>
    <row r="210" spans="1:33">
      <c r="A210" s="48">
        <f>IF(B210=INT(B210),ROW(),"")</f>
        <v>210</v>
      </c>
      <c r="B210" s="47">
        <f>IF(AND(MID(C210,2,1)&lt;&gt;"/",MID(C210,1,1)="/"),INT(B209)+1,B209+0.01)</f>
        <v>201</v>
      </c>
      <c r="C210" s="51" t="s">
        <v>3494</v>
      </c>
      <c r="D210" s="51">
        <v>55</v>
      </c>
      <c r="E210" s="56" t="s">
        <v>0</v>
      </c>
      <c r="F210" s="56" t="s">
        <v>0</v>
      </c>
      <c r="G210" s="75">
        <v>0</v>
      </c>
      <c r="H210" s="75">
        <v>0</v>
      </c>
      <c r="I210" s="133" t="s">
        <v>6</v>
      </c>
      <c r="J210" s="56" t="s">
        <v>1375</v>
      </c>
      <c r="K210" s="57" t="s">
        <v>3945</v>
      </c>
      <c r="L210" s="55" t="s">
        <v>4768</v>
      </c>
      <c r="M210" s="55" t="s">
        <v>4825</v>
      </c>
      <c r="N210" s="55" t="s">
        <v>2238</v>
      </c>
      <c r="O210" s="55"/>
      <c r="P210" s="259" t="s">
        <v>1984</v>
      </c>
      <c r="Q210" s="13"/>
      <c r="R210"/>
      <c r="S210" t="str">
        <f>IF(E210=F210,"","NOT EQUAL")</f>
        <v/>
      </c>
      <c r="T210" s="44" t="str">
        <f>IF(ISNA(VLOOKUP(P210,Sheet1!E:F,2,0)),"--","PRESENT")</f>
        <v>--</v>
      </c>
      <c r="U210"/>
      <c r="V210">
        <f>IF(AA210&lt;&gt;"",V209+1,V209)</f>
        <v>101</v>
      </c>
      <c r="W210" s="75" t="s">
        <v>2238</v>
      </c>
      <c r="X210" s="57" t="s">
        <v>2238</v>
      </c>
      <c r="Y210" s="57" t="s">
        <v>2238</v>
      </c>
      <c r="Z210" s="25" t="str">
        <f>IF( OR(X210="CNST", I210="CAT_REGS"),IF(E210=CHAR(34)&amp;CHAR(34),F210,E210),
IF(X210="YES",UPPER(IF(E210=CHAR(34)&amp;CHAR(34),F210,E210)),
IF(   AND(X210&lt;&gt;"NO",I210="CAT_FNCT",D210&lt;&gt;"multiply", D210&lt;&gt;"divide"),IF(J210="SLS_ENABLED",   UPPER(IF(E210=CHAR(34)&amp;CHAR(34),F210,E210)),""),"")))</f>
        <v/>
      </c>
      <c r="AA210" s="25" t="str">
        <f>IF(LEN(Y210)&gt;0,Y210,SUBSTITUTE(SUBSTITUTE(SUBSTITUTE(SUBSTITUTE(SUBSTITUTE(SUBSTITUTE(SUBSTITUTE(SUBSTITUTE(SUBSTITUTE(SUBSTITUTE(SUBSTITUTE( (SUBSTITUTE( SUBSTITUTE( SUBSTITUTE( SUBSTITUTE(Z210,"STD_SIGMA","SUM"),"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" s="1">
        <f>B210</f>
        <v>201</v>
      </c>
      <c r="AC210" t="str">
        <f>P210</f>
        <v>CST_56</v>
      </c>
      <c r="AD210" s="126" t="str">
        <f>IF(ISNA(VLOOKUP(AA210,'XEQM Shortlist'!J:J,1,0)),"//","")</f>
        <v/>
      </c>
      <c r="AF210" s="88" t="str">
        <f>IF(LEN(AA210)=0,"",SUBSTITUTE(SUBSTITUTE(SUBSTITUTE(SUBSTITUTE(SUBSTITUTE(SUBSTITUTE(SUBSTITUTE(SUBSTITUTE(SUBSTITUTE(SUBSTITUTE(SUBSTITUTE(SUBSTITUTE(SUBSTITUTE(SUBSTITUTE(SUBSTITUTE(SUBSTITUTE(SUBSTITUTE( (SUBSTITUTE( SUBSTITUTE( SUBSTITUTE( SUBSTITUTE(Z210,"STD_SIGMA","SUM"),"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" t="b">
        <f>AA210=AF210</f>
        <v>1</v>
      </c>
    </row>
    <row r="211" spans="1:33">
      <c r="A211" s="48">
        <f>IF(B211=INT(B211),ROW(),"")</f>
        <v>211</v>
      </c>
      <c r="B211" s="47">
        <f>IF(AND(MID(C211,2,1)&lt;&gt;"/",MID(C211,1,1)="/"),INT(B210)+1,B210+0.01)</f>
        <v>202</v>
      </c>
      <c r="C211" s="51" t="s">
        <v>3494</v>
      </c>
      <c r="D211" s="51">
        <v>56</v>
      </c>
      <c r="E211" s="56" t="s">
        <v>398</v>
      </c>
      <c r="F211" s="56" t="s">
        <v>398</v>
      </c>
      <c r="G211" s="75">
        <v>0</v>
      </c>
      <c r="H211" s="75">
        <v>0</v>
      </c>
      <c r="I211" s="133" t="s">
        <v>6</v>
      </c>
      <c r="J211" s="56" t="s">
        <v>1375</v>
      </c>
      <c r="K211" s="57" t="s">
        <v>3945</v>
      </c>
      <c r="L211" s="55" t="s">
        <v>4768</v>
      </c>
      <c r="M211" s="55" t="s">
        <v>4825</v>
      </c>
      <c r="N211" s="55" t="s">
        <v>2238</v>
      </c>
      <c r="O211" s="55"/>
      <c r="P211" s="259" t="s">
        <v>1986</v>
      </c>
      <c r="Q211" s="13"/>
      <c r="R211"/>
      <c r="S211" t="str">
        <f>IF(E211=F211,"","NOT EQUAL")</f>
        <v/>
      </c>
      <c r="T211" s="44" t="str">
        <f>IF(ISNA(VLOOKUP(P211,Sheet1!E:F,2,0)),"--","PRESENT")</f>
        <v>--</v>
      </c>
      <c r="U211"/>
      <c r="V211">
        <f>IF(AA211&lt;&gt;"",V210+1,V210)</f>
        <v>101</v>
      </c>
      <c r="W211" s="75" t="s">
        <v>2238</v>
      </c>
      <c r="X211" s="57" t="s">
        <v>2238</v>
      </c>
      <c r="Y211" s="57" t="s">
        <v>2238</v>
      </c>
      <c r="Z211" s="25" t="str">
        <f>IF( OR(X211="CNST", I211="CAT_REGS"),IF(E211=CHAR(34)&amp;CHAR(34),F211,E211),
IF(X211="YES",UPPER(IF(E211=CHAR(34)&amp;CHAR(34),F211,E211)),
IF(   AND(X211&lt;&gt;"NO",I211="CAT_FNCT",D211&lt;&gt;"multiply", D211&lt;&gt;"divide"),IF(J211="SLS_ENABLED",   UPPER(IF(E211=CHAR(34)&amp;CHAR(34),F211,E211)),""),"")))</f>
        <v/>
      </c>
      <c r="AA211" s="25" t="str">
        <f>IF(LEN(Y211)&gt;0,Y211,SUBSTITUTE(SUBSTITUTE(SUBSTITUTE(SUBSTITUTE(SUBSTITUTE(SUBSTITUTE(SUBSTITUTE(SUBSTITUTE(SUBSTITUTE(SUBSTITUTE(SUBSTITUTE( (SUBSTITUTE( SUBSTITUTE( SUBSTITUTE( SUBSTITUTE(Z211,"STD_SIGMA","SUM"),"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" s="1">
        <f>B211</f>
        <v>202</v>
      </c>
      <c r="AC211" t="str">
        <f>P211</f>
        <v>CST_57</v>
      </c>
      <c r="AD211" s="126" t="str">
        <f>IF(ISNA(VLOOKUP(AA211,'XEQM Shortlist'!J:J,1,0)),"//","")</f>
        <v/>
      </c>
      <c r="AF211" s="88" t="str">
        <f>IF(LEN(AA211)=0,"",SUBSTITUTE(SUBSTITUTE(SUBSTITUTE(SUBSTITUTE(SUBSTITUTE(SUBSTITUTE(SUBSTITUTE(SUBSTITUTE(SUBSTITUTE(SUBSTITUTE(SUBSTITUTE(SUBSTITUTE(SUBSTITUTE(SUBSTITUTE(SUBSTITUTE(SUBSTITUTE(SUBSTITUTE( (SUBSTITUTE( SUBSTITUTE( SUBSTITUTE( SUBSTITUTE(Z211,"STD_SIGMA","SUM"),"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" t="b">
        <f>AA211=AF211</f>
        <v>1</v>
      </c>
    </row>
    <row r="212" spans="1:33">
      <c r="A212" s="48">
        <f>IF(B212=INT(B212),ROW(),"")</f>
        <v>212</v>
      </c>
      <c r="B212" s="47">
        <f>IF(AND(MID(C212,2,1)&lt;&gt;"/",MID(C212,1,1)="/"),INT(B211)+1,B211+0.01)</f>
        <v>203</v>
      </c>
      <c r="C212" s="51" t="s">
        <v>3494</v>
      </c>
      <c r="D212" s="51">
        <v>57</v>
      </c>
      <c r="E212" s="56" t="s">
        <v>399</v>
      </c>
      <c r="F212" s="56" t="s">
        <v>399</v>
      </c>
      <c r="G212" s="75">
        <v>0</v>
      </c>
      <c r="H212" s="75">
        <v>0</v>
      </c>
      <c r="I212" s="133" t="s">
        <v>6</v>
      </c>
      <c r="J212" s="56" t="s">
        <v>1375</v>
      </c>
      <c r="K212" s="57" t="s">
        <v>3945</v>
      </c>
      <c r="L212" s="55" t="s">
        <v>4768</v>
      </c>
      <c r="M212" s="55" t="s">
        <v>4825</v>
      </c>
      <c r="N212" s="55" t="s">
        <v>2238</v>
      </c>
      <c r="O212" s="55"/>
      <c r="P212" s="259" t="s">
        <v>1999</v>
      </c>
      <c r="Q212" s="13"/>
      <c r="R212"/>
      <c r="S212" t="str">
        <f>IF(E212=F212,"","NOT EQUAL")</f>
        <v/>
      </c>
      <c r="T212" s="44" t="str">
        <f>IF(ISNA(VLOOKUP(P212,Sheet1!E:F,2,0)),"--","PRESENT")</f>
        <v>--</v>
      </c>
      <c r="U212"/>
      <c r="V212">
        <f>IF(AA212&lt;&gt;"",V211+1,V211)</f>
        <v>101</v>
      </c>
      <c r="W212" s="75" t="s">
        <v>2238</v>
      </c>
      <c r="X212" s="57" t="s">
        <v>2238</v>
      </c>
      <c r="Y212" s="57" t="s">
        <v>2238</v>
      </c>
      <c r="Z212" s="25" t="str">
        <f>IF( OR(X212="CNST", I212="CAT_REGS"),IF(E212=CHAR(34)&amp;CHAR(34),F212,E212),
IF(X212="YES",UPPER(IF(E212=CHAR(34)&amp;CHAR(34),F212,E212)),
IF(   AND(X212&lt;&gt;"NO",I212="CAT_FNCT",D212&lt;&gt;"multiply", D212&lt;&gt;"divide"),IF(J212="SLS_ENABLED",   UPPER(IF(E212=CHAR(34)&amp;CHAR(34),F212,E212)),""),"")))</f>
        <v/>
      </c>
      <c r="AA212" s="25" t="str">
        <f>IF(LEN(Y212)&gt;0,Y212,SUBSTITUTE(SUBSTITUTE(SUBSTITUTE(SUBSTITUTE(SUBSTITUTE(SUBSTITUTE(SUBSTITUTE(SUBSTITUTE(SUBSTITUTE(SUBSTITUTE(SUBSTITUTE( (SUBSTITUTE( SUBSTITUTE( SUBSTITUTE( SUBSTITUTE(Z212,"STD_SIGMA","SUM"),"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" s="1">
        <f>B212</f>
        <v>203</v>
      </c>
      <c r="AC212" t="str">
        <f>P212</f>
        <v>CST_58</v>
      </c>
      <c r="AD212" s="126" t="str">
        <f>IF(ISNA(VLOOKUP(AA212,'XEQM Shortlist'!J:J,1,0)),"//","")</f>
        <v/>
      </c>
      <c r="AF212" s="88" t="str">
        <f>IF(LEN(AA212)=0,"",SUBSTITUTE(SUBSTITUTE(SUBSTITUTE(SUBSTITUTE(SUBSTITUTE(SUBSTITUTE(SUBSTITUTE(SUBSTITUTE(SUBSTITUTE(SUBSTITUTE(SUBSTITUTE(SUBSTITUTE(SUBSTITUTE(SUBSTITUTE(SUBSTITUTE(SUBSTITUTE(SUBSTITUTE( (SUBSTITUTE( SUBSTITUTE( SUBSTITUTE( SUBSTITUTE(Z212,"STD_SIGMA","SUM"),"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" t="b">
        <f>AA212=AF212</f>
        <v>1</v>
      </c>
    </row>
    <row r="213" spans="1:33">
      <c r="A213" s="48">
        <f>IF(B213=INT(B213),ROW(),"")</f>
        <v>213</v>
      </c>
      <c r="B213" s="47">
        <f>IF(AND(MID(C213,2,1)&lt;&gt;"/",MID(C213,1,1)="/"),INT(B212)+1,B212+0.01)</f>
        <v>204</v>
      </c>
      <c r="C213" s="51" t="s">
        <v>3494</v>
      </c>
      <c r="D213" s="51">
        <v>58</v>
      </c>
      <c r="E213" s="56" t="s">
        <v>400</v>
      </c>
      <c r="F213" s="56" t="s">
        <v>400</v>
      </c>
      <c r="G213" s="75">
        <v>0</v>
      </c>
      <c r="H213" s="75">
        <v>0</v>
      </c>
      <c r="I213" s="133" t="s">
        <v>6</v>
      </c>
      <c r="J213" s="56" t="s">
        <v>1375</v>
      </c>
      <c r="K213" s="57" t="s">
        <v>3945</v>
      </c>
      <c r="L213" s="55" t="s">
        <v>4768</v>
      </c>
      <c r="M213" s="55" t="s">
        <v>4825</v>
      </c>
      <c r="N213" s="55" t="s">
        <v>2238</v>
      </c>
      <c r="O213" s="55"/>
      <c r="P213" s="259" t="s">
        <v>2000</v>
      </c>
      <c r="Q213" s="13"/>
      <c r="R213"/>
      <c r="S213" t="str">
        <f>IF(E213=F213,"","NOT EQUAL")</f>
        <v/>
      </c>
      <c r="T213" s="44" t="str">
        <f>IF(ISNA(VLOOKUP(P213,Sheet1!E:F,2,0)),"--","PRESENT")</f>
        <v>--</v>
      </c>
      <c r="U213"/>
      <c r="V213">
        <f>IF(AA213&lt;&gt;"",V212+1,V212)</f>
        <v>101</v>
      </c>
      <c r="W213" s="75" t="s">
        <v>2238</v>
      </c>
      <c r="X213" s="57" t="s">
        <v>2238</v>
      </c>
      <c r="Y213" s="57" t="s">
        <v>2238</v>
      </c>
      <c r="Z213" s="25" t="str">
        <f>IF( OR(X213="CNST", I213="CAT_REGS"),IF(E213=CHAR(34)&amp;CHAR(34),F213,E213),
IF(X213="YES",UPPER(IF(E213=CHAR(34)&amp;CHAR(34),F213,E213)),
IF(   AND(X213&lt;&gt;"NO",I213="CAT_FNCT",D213&lt;&gt;"multiply", D213&lt;&gt;"divide"),IF(J213="SLS_ENABLED",   UPPER(IF(E213=CHAR(34)&amp;CHAR(34),F213,E213)),""),"")))</f>
        <v/>
      </c>
      <c r="AA213" s="25" t="str">
        <f>IF(LEN(Y213)&gt;0,Y213,SUBSTITUTE(SUBSTITUTE(SUBSTITUTE(SUBSTITUTE(SUBSTITUTE(SUBSTITUTE(SUBSTITUTE(SUBSTITUTE(SUBSTITUTE(SUBSTITUTE(SUBSTITUTE( (SUBSTITUTE( SUBSTITUTE( SUBSTITUTE( SUBSTITUTE(Z213,"STD_SIGMA","SUM"),"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" s="1">
        <f>B213</f>
        <v>204</v>
      </c>
      <c r="AC213" t="str">
        <f>P213</f>
        <v>CST_59</v>
      </c>
      <c r="AD213" s="126" t="str">
        <f>IF(ISNA(VLOOKUP(AA213,'XEQM Shortlist'!J:J,1,0)),"//","")</f>
        <v/>
      </c>
      <c r="AF213" s="88" t="str">
        <f>IF(LEN(AA213)=0,"",SUBSTITUTE(SUBSTITUTE(SUBSTITUTE(SUBSTITUTE(SUBSTITUTE(SUBSTITUTE(SUBSTITUTE(SUBSTITUTE(SUBSTITUTE(SUBSTITUTE(SUBSTITUTE(SUBSTITUTE(SUBSTITUTE(SUBSTITUTE(SUBSTITUTE(SUBSTITUTE(SUBSTITUTE( (SUBSTITUTE( SUBSTITUTE( SUBSTITUTE( SUBSTITUTE(Z213,"STD_SIGMA","SUM"),"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" t="b">
        <f>AA213=AF213</f>
        <v>1</v>
      </c>
    </row>
    <row r="214" spans="1:33">
      <c r="A214" s="48">
        <f>IF(B214=INT(B214),ROW(),"")</f>
        <v>214</v>
      </c>
      <c r="B214" s="47">
        <f>IF(AND(MID(C214,2,1)&lt;&gt;"/",MID(C214,1,1)="/"),INT(B213)+1,B213+0.01)</f>
        <v>205</v>
      </c>
      <c r="C214" s="51" t="s">
        <v>3494</v>
      </c>
      <c r="D214" s="51">
        <v>59</v>
      </c>
      <c r="E214" s="56" t="s">
        <v>76</v>
      </c>
      <c r="F214" s="56" t="s">
        <v>76</v>
      </c>
      <c r="G214" s="75">
        <v>0</v>
      </c>
      <c r="H214" s="75">
        <v>0</v>
      </c>
      <c r="I214" s="133" t="s">
        <v>6</v>
      </c>
      <c r="J214" s="56" t="s">
        <v>1375</v>
      </c>
      <c r="K214" s="57" t="s">
        <v>3945</v>
      </c>
      <c r="L214" s="55" t="s">
        <v>4768</v>
      </c>
      <c r="M214" s="55" t="s">
        <v>4825</v>
      </c>
      <c r="N214" s="55" t="s">
        <v>2238</v>
      </c>
      <c r="O214" s="55"/>
      <c r="P214" s="259" t="s">
        <v>2001</v>
      </c>
      <c r="Q214" s="13"/>
      <c r="R214"/>
      <c r="S214" t="str">
        <f>IF(E214=F214,"","NOT EQUAL")</f>
        <v/>
      </c>
      <c r="T214" s="44" t="str">
        <f>IF(ISNA(VLOOKUP(P214,Sheet1!E:F,2,0)),"--","PRESENT")</f>
        <v>--</v>
      </c>
      <c r="U214"/>
      <c r="V214">
        <f>IF(AA214&lt;&gt;"",V213+1,V213)</f>
        <v>101</v>
      </c>
      <c r="W214" s="75" t="s">
        <v>2238</v>
      </c>
      <c r="X214" s="57" t="s">
        <v>2238</v>
      </c>
      <c r="Y214" s="57" t="s">
        <v>2238</v>
      </c>
      <c r="Z214" s="25" t="str">
        <f>IF( OR(X214="CNST", I214="CAT_REGS"),IF(E214=CHAR(34)&amp;CHAR(34),F214,E214),
IF(X214="YES",UPPER(IF(E214=CHAR(34)&amp;CHAR(34),F214,E214)),
IF(   AND(X214&lt;&gt;"NO",I214="CAT_FNCT",D214&lt;&gt;"multiply", D214&lt;&gt;"divide"),IF(J214="SLS_ENABLED",   UPPER(IF(E214=CHAR(34)&amp;CHAR(34),F214,E214)),""),"")))</f>
        <v/>
      </c>
      <c r="AA214" s="25" t="str">
        <f>IF(LEN(Y214)&gt;0,Y214,SUBSTITUTE(SUBSTITUTE(SUBSTITUTE(SUBSTITUTE(SUBSTITUTE(SUBSTITUTE(SUBSTITUTE(SUBSTITUTE(SUBSTITUTE(SUBSTITUTE(SUBSTITUTE( (SUBSTITUTE( SUBSTITUTE( SUBSTITUTE( SUBSTITUTE(Z214,"STD_SIGMA","SUM"),"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" s="1">
        <f>B214</f>
        <v>205</v>
      </c>
      <c r="AC214" t="str">
        <f>P214</f>
        <v>CST_60</v>
      </c>
      <c r="AD214" s="126" t="str">
        <f>IF(ISNA(VLOOKUP(AA214,'XEQM Shortlist'!J:J,1,0)),"//","")</f>
        <v/>
      </c>
      <c r="AF214" s="88" t="str">
        <f>IF(LEN(AA214)=0,"",SUBSTITUTE(SUBSTITUTE(SUBSTITUTE(SUBSTITUTE(SUBSTITUTE(SUBSTITUTE(SUBSTITUTE(SUBSTITUTE(SUBSTITUTE(SUBSTITUTE(SUBSTITUTE(SUBSTITUTE(SUBSTITUTE(SUBSTITUTE(SUBSTITUTE(SUBSTITUTE(SUBSTITUTE( (SUBSTITUTE( SUBSTITUTE( SUBSTITUTE( SUBSTITUTE(Z214,"STD_SIGMA","SUM"),"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" t="b">
        <f>AA214=AF214</f>
        <v>1</v>
      </c>
    </row>
    <row r="215" spans="1:33">
      <c r="A215" s="48">
        <f>IF(B215=INT(B215),ROW(),"")</f>
        <v>215</v>
      </c>
      <c r="B215" s="47">
        <f>IF(AND(MID(C215,2,1)&lt;&gt;"/",MID(C215,1,1)="/"),INT(B214)+1,B214+0.01)</f>
        <v>206</v>
      </c>
      <c r="C215" s="51" t="s">
        <v>3494</v>
      </c>
      <c r="D215" s="51">
        <v>60</v>
      </c>
      <c r="E215" s="56" t="s">
        <v>401</v>
      </c>
      <c r="F215" s="56" t="s">
        <v>401</v>
      </c>
      <c r="G215" s="75">
        <v>0</v>
      </c>
      <c r="H215" s="75">
        <v>0</v>
      </c>
      <c r="I215" s="133" t="s">
        <v>6</v>
      </c>
      <c r="J215" s="56" t="s">
        <v>1375</v>
      </c>
      <c r="K215" s="57" t="s">
        <v>3945</v>
      </c>
      <c r="L215" s="55" t="s">
        <v>4768</v>
      </c>
      <c r="M215" s="55" t="s">
        <v>4825</v>
      </c>
      <c r="N215" s="55" t="s">
        <v>2238</v>
      </c>
      <c r="O215" s="55"/>
      <c r="P215" s="259" t="s">
        <v>2007</v>
      </c>
      <c r="Q215" s="13"/>
      <c r="R215"/>
      <c r="S215" t="str">
        <f>IF(E215=F215,"","NOT EQUAL")</f>
        <v/>
      </c>
      <c r="T215" s="44" t="str">
        <f>IF(ISNA(VLOOKUP(P215,Sheet1!E:F,2,0)),"--","PRESENT")</f>
        <v>--</v>
      </c>
      <c r="U215"/>
      <c r="V215">
        <f>IF(AA215&lt;&gt;"",V214+1,V214)</f>
        <v>101</v>
      </c>
      <c r="W215" s="75" t="s">
        <v>2238</v>
      </c>
      <c r="X215" s="57" t="s">
        <v>2238</v>
      </c>
      <c r="Y215" s="57" t="s">
        <v>2238</v>
      </c>
      <c r="Z215" s="25" t="str">
        <f>IF( OR(X215="CNST", I215="CAT_REGS"),IF(E215=CHAR(34)&amp;CHAR(34),F215,E215),
IF(X215="YES",UPPER(IF(E215=CHAR(34)&amp;CHAR(34),F215,E215)),
IF(   AND(X215&lt;&gt;"NO",I215="CAT_FNCT",D215&lt;&gt;"multiply", D215&lt;&gt;"divide"),IF(J215="SLS_ENABLED",   UPPER(IF(E215=CHAR(34)&amp;CHAR(34),F215,E215)),""),"")))</f>
        <v/>
      </c>
      <c r="AA215" s="25" t="str">
        <f>IF(LEN(Y215)&gt;0,Y215,SUBSTITUTE(SUBSTITUTE(SUBSTITUTE(SUBSTITUTE(SUBSTITUTE(SUBSTITUTE(SUBSTITUTE(SUBSTITUTE(SUBSTITUTE(SUBSTITUTE(SUBSTITUTE( (SUBSTITUTE( SUBSTITUTE( SUBSTITUTE( SUBSTITUTE(Z215,"STD_SIGMA","SUM"),"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" s="1">
        <f>B215</f>
        <v>206</v>
      </c>
      <c r="AC215" t="str">
        <f>P215</f>
        <v>CST_61</v>
      </c>
      <c r="AD215" s="126" t="str">
        <f>IF(ISNA(VLOOKUP(AA215,'XEQM Shortlist'!J:J,1,0)),"//","")</f>
        <v/>
      </c>
      <c r="AF215" s="88" t="str">
        <f>IF(LEN(AA215)=0,"",SUBSTITUTE(SUBSTITUTE(SUBSTITUTE(SUBSTITUTE(SUBSTITUTE(SUBSTITUTE(SUBSTITUTE(SUBSTITUTE(SUBSTITUTE(SUBSTITUTE(SUBSTITUTE(SUBSTITUTE(SUBSTITUTE(SUBSTITUTE(SUBSTITUTE(SUBSTITUTE(SUBSTITUTE( (SUBSTITUTE( SUBSTITUTE( SUBSTITUTE( SUBSTITUTE(Z215,"STD_SIGMA","SUM"),"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" t="b">
        <f>AA215=AF215</f>
        <v>1</v>
      </c>
    </row>
    <row r="216" spans="1:33">
      <c r="A216" s="48">
        <f>IF(B216=INT(B216),ROW(),"")</f>
        <v>216</v>
      </c>
      <c r="B216" s="47">
        <f>IF(AND(MID(C216,2,1)&lt;&gt;"/",MID(C216,1,1)="/"),INT(B215)+1,B215+0.01)</f>
        <v>207</v>
      </c>
      <c r="C216" s="51" t="s">
        <v>3494</v>
      </c>
      <c r="D216" s="51">
        <v>61</v>
      </c>
      <c r="E216" s="56" t="s">
        <v>403</v>
      </c>
      <c r="F216" s="56" t="s">
        <v>403</v>
      </c>
      <c r="G216" s="75">
        <v>0</v>
      </c>
      <c r="H216" s="75">
        <v>0</v>
      </c>
      <c r="I216" s="133" t="s">
        <v>6</v>
      </c>
      <c r="J216" s="56" t="s">
        <v>1375</v>
      </c>
      <c r="K216" s="57" t="s">
        <v>3945</v>
      </c>
      <c r="L216" s="55" t="s">
        <v>4768</v>
      </c>
      <c r="M216" s="55" t="s">
        <v>4825</v>
      </c>
      <c r="N216" s="55" t="s">
        <v>2238</v>
      </c>
      <c r="O216" s="55"/>
      <c r="P216" s="259" t="s">
        <v>2009</v>
      </c>
      <c r="Q216" s="13"/>
      <c r="R216"/>
      <c r="S216" t="str">
        <f>IF(E216=F216,"","NOT EQUAL")</f>
        <v/>
      </c>
      <c r="T216" s="44" t="str">
        <f>IF(ISNA(VLOOKUP(P216,Sheet1!E:F,2,0)),"--","PRESENT")</f>
        <v>--</v>
      </c>
      <c r="U216"/>
      <c r="V216">
        <f>IF(AA216&lt;&gt;"",V215+1,V215)</f>
        <v>101</v>
      </c>
      <c r="W216" s="75" t="s">
        <v>2238</v>
      </c>
      <c r="X216" s="57" t="s">
        <v>2238</v>
      </c>
      <c r="Y216" s="57" t="s">
        <v>2238</v>
      </c>
      <c r="Z216" s="25" t="str">
        <f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>B216</f>
        <v>207</v>
      </c>
      <c r="AC216" t="str">
        <f>P216</f>
        <v>CST_62</v>
      </c>
      <c r="AD216" s="126" t="str">
        <f>IF(ISNA(VLOOKUP(AA216,'XEQM Shortlist'!J:J,1,0)),"//","")</f>
        <v/>
      </c>
      <c r="AF216" s="88" t="str">
        <f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>AA216=AF216</f>
        <v>1</v>
      </c>
    </row>
    <row r="217" spans="1:33">
      <c r="A217" s="48">
        <f>IF(B217=INT(B217),ROW(),"")</f>
        <v>217</v>
      </c>
      <c r="B217" s="47">
        <f>IF(AND(MID(C217,2,1)&lt;&gt;"/",MID(C217,1,1)="/"),INT(B216)+1,B216+0.01)</f>
        <v>208</v>
      </c>
      <c r="C217" s="51" t="s">
        <v>3494</v>
      </c>
      <c r="D217" s="51">
        <v>62</v>
      </c>
      <c r="E217" s="56" t="s">
        <v>404</v>
      </c>
      <c r="F217" s="56" t="s">
        <v>404</v>
      </c>
      <c r="G217" s="75">
        <v>0</v>
      </c>
      <c r="H217" s="75">
        <v>0</v>
      </c>
      <c r="I217" s="133" t="s">
        <v>6</v>
      </c>
      <c r="J217" s="56" t="s">
        <v>1375</v>
      </c>
      <c r="K217" s="57" t="s">
        <v>3945</v>
      </c>
      <c r="L217" s="55" t="s">
        <v>4768</v>
      </c>
      <c r="M217" s="55" t="s">
        <v>4825</v>
      </c>
      <c r="N217" s="55" t="s">
        <v>2238</v>
      </c>
      <c r="O217" s="55"/>
      <c r="P217" s="259" t="s">
        <v>2010</v>
      </c>
      <c r="Q217" s="13"/>
      <c r="R217"/>
      <c r="S217" t="str">
        <f>IF(E217=F217,"","NOT EQUAL")</f>
        <v/>
      </c>
      <c r="T217" s="44" t="str">
        <f>IF(ISNA(VLOOKUP(P217,Sheet1!E:F,2,0)),"--","PRESENT")</f>
        <v>--</v>
      </c>
      <c r="U217"/>
      <c r="V217">
        <f>IF(AA217&lt;&gt;"",V216+1,V216)</f>
        <v>101</v>
      </c>
      <c r="W217" s="75" t="s">
        <v>2238</v>
      </c>
      <c r="X217" s="57" t="s">
        <v>2238</v>
      </c>
      <c r="Y217" s="57" t="s">
        <v>2238</v>
      </c>
      <c r="Z217" s="25" t="str">
        <f>IF( OR(X217="CNST", I217="CAT_REGS"),IF(E217=CHAR(34)&amp;CHAR(34),F217,E217),
IF(X217="YES",UPPER(IF(E217=CHAR(34)&amp;CHAR(34),F217,E217)),
IF(   AND(X217&lt;&gt;"NO",I217="CAT_FNCT",D217&lt;&gt;"multiply", D217&lt;&gt;"divide"),IF(J217="SLS_ENABLED",   UPPER(IF(E217=CHAR(34)&amp;CHAR(34),F217,E217)),""),"")))</f>
        <v/>
      </c>
      <c r="AA217" s="25" t="str">
        <f>IF(LEN(Y217)&gt;0,Y217,SUBSTITUTE(SUBSTITUTE(SUBSTITUTE(SUBSTITUTE(SUBSTITUTE(SUBSTITUTE(SUBSTITUTE(SUBSTITUTE(SUBSTITUTE(SUBSTITUTE(SUBSTITUTE( (SUBSTITUTE( SUBSTITUTE( SUBSTITUTE( SUBSTITUTE(Z217,"STD_SIGMA","SUM"),"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" s="1">
        <f>B217</f>
        <v>208</v>
      </c>
      <c r="AC217" t="str">
        <f>P217</f>
        <v>CST_63</v>
      </c>
      <c r="AD217" s="126" t="str">
        <f>IF(ISNA(VLOOKUP(AA217,'XEQM Shortlist'!J:J,1,0)),"//","")</f>
        <v/>
      </c>
      <c r="AF217" s="88" t="str">
        <f>IF(LEN(AA217)=0,"",SUBSTITUTE(SUBSTITUTE(SUBSTITUTE(SUBSTITUTE(SUBSTITUTE(SUBSTITUTE(SUBSTITUTE(SUBSTITUTE(SUBSTITUTE(SUBSTITUTE(SUBSTITUTE(SUBSTITUTE(SUBSTITUTE(SUBSTITUTE(SUBSTITUTE(SUBSTITUTE(SUBSTITUTE( (SUBSTITUTE( SUBSTITUTE( SUBSTITUTE( SUBSTITUTE(Z217,"STD_SIGMA","SUM"),"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" t="b">
        <f>AA217=AF217</f>
        <v>1</v>
      </c>
    </row>
    <row r="218" spans="1:33">
      <c r="A218" s="48">
        <f>IF(B218=INT(B218),ROW(),"")</f>
        <v>218</v>
      </c>
      <c r="B218" s="47">
        <f>IF(AND(MID(C218,2,1)&lt;&gt;"/",MID(C218,1,1)="/"),INT(B217)+1,B217+0.01)</f>
        <v>209</v>
      </c>
      <c r="C218" s="51" t="s">
        <v>3494</v>
      </c>
      <c r="D218" s="51">
        <v>63</v>
      </c>
      <c r="E218" s="56" t="s">
        <v>405</v>
      </c>
      <c r="F218" s="56" t="s">
        <v>405</v>
      </c>
      <c r="G218" s="75">
        <v>0</v>
      </c>
      <c r="H218" s="75">
        <v>0</v>
      </c>
      <c r="I218" s="133" t="s">
        <v>6</v>
      </c>
      <c r="J218" s="56" t="s">
        <v>1375</v>
      </c>
      <c r="K218" s="57" t="s">
        <v>3945</v>
      </c>
      <c r="L218" s="55" t="s">
        <v>4768</v>
      </c>
      <c r="M218" s="55" t="s">
        <v>4825</v>
      </c>
      <c r="N218" s="55" t="s">
        <v>2238</v>
      </c>
      <c r="O218" s="55"/>
      <c r="P218" s="259" t="s">
        <v>2011</v>
      </c>
      <c r="Q218" s="13"/>
      <c r="R218"/>
      <c r="S218" t="str">
        <f>IF(E218=F218,"","NOT EQUAL")</f>
        <v/>
      </c>
      <c r="T218" s="44" t="str">
        <f>IF(ISNA(VLOOKUP(P218,Sheet1!E:F,2,0)),"--","PRESENT")</f>
        <v>--</v>
      </c>
      <c r="U218"/>
      <c r="V218">
        <f>IF(AA218&lt;&gt;"",V217+1,V217)</f>
        <v>101</v>
      </c>
      <c r="W218" s="75" t="s">
        <v>2238</v>
      </c>
      <c r="X218" s="57" t="s">
        <v>2238</v>
      </c>
      <c r="Y218" s="57" t="s">
        <v>2238</v>
      </c>
      <c r="Z218" s="25" t="str">
        <f>IF( OR(X218="CNST", I218="CAT_REGS"),IF(E218=CHAR(34)&amp;CHAR(34),F218,E218),
IF(X218="YES",UPPER(IF(E218=CHAR(34)&amp;CHAR(34),F218,E218)),
IF(   AND(X218&lt;&gt;"NO",I218="CAT_FNCT",D218&lt;&gt;"multiply", D218&lt;&gt;"divide"),IF(J218="SLS_ENABLED",   UPPER(IF(E218=CHAR(34)&amp;CHAR(34),F218,E218)),""),"")))</f>
        <v/>
      </c>
      <c r="AA218" s="25" t="str">
        <f>IF(LEN(Y218)&gt;0,Y218,SUBSTITUTE(SUBSTITUTE(SUBSTITUTE(SUBSTITUTE(SUBSTITUTE(SUBSTITUTE(SUBSTITUTE(SUBSTITUTE(SUBSTITUTE(SUBSTITUTE(SUBSTITUTE( (SUBSTITUTE( SUBSTITUTE( SUBSTITUTE( SUBSTITUTE(Z218,"STD_SIGMA","SUM"),"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" s="1">
        <f>B218</f>
        <v>209</v>
      </c>
      <c r="AC218" t="str">
        <f>P218</f>
        <v>CST_64</v>
      </c>
      <c r="AD218" s="126" t="str">
        <f>IF(ISNA(VLOOKUP(AA218,'XEQM Shortlist'!J:J,1,0)),"//","")</f>
        <v/>
      </c>
      <c r="AF218" s="88" t="str">
        <f>IF(LEN(AA218)=0,"",SUBSTITUTE(SUBSTITUTE(SUBSTITUTE(SUBSTITUTE(SUBSTITUTE(SUBSTITUTE(SUBSTITUTE(SUBSTITUTE(SUBSTITUTE(SUBSTITUTE(SUBSTITUTE(SUBSTITUTE(SUBSTITUTE(SUBSTITUTE(SUBSTITUTE(SUBSTITUTE(SUBSTITUTE( (SUBSTITUTE( SUBSTITUTE( SUBSTITUTE( SUBSTITUTE(Z218,"STD_SIGMA","SUM"),"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" t="b">
        <f>AA218=AF218</f>
        <v>1</v>
      </c>
    </row>
    <row r="219" spans="1:33">
      <c r="A219" s="48">
        <f>IF(B219=INT(B219),ROW(),"")</f>
        <v>219</v>
      </c>
      <c r="B219" s="47">
        <f>IF(AND(MID(C219,2,1)&lt;&gt;"/",MID(C219,1,1)="/"),INT(B218)+1,B218+0.01)</f>
        <v>210</v>
      </c>
      <c r="C219" s="51" t="s">
        <v>3494</v>
      </c>
      <c r="D219" s="51">
        <v>64</v>
      </c>
      <c r="E219" s="56" t="s">
        <v>406</v>
      </c>
      <c r="F219" s="56" t="s">
        <v>406</v>
      </c>
      <c r="G219" s="75">
        <v>0</v>
      </c>
      <c r="H219" s="75">
        <v>0</v>
      </c>
      <c r="I219" s="133" t="s">
        <v>6</v>
      </c>
      <c r="J219" s="56" t="s">
        <v>1375</v>
      </c>
      <c r="K219" s="57" t="s">
        <v>3945</v>
      </c>
      <c r="L219" s="55" t="s">
        <v>4768</v>
      </c>
      <c r="M219" s="55" t="s">
        <v>4825</v>
      </c>
      <c r="N219" s="55" t="s">
        <v>2238</v>
      </c>
      <c r="O219" s="55"/>
      <c r="P219" s="259" t="s">
        <v>2012</v>
      </c>
      <c r="Q219" s="13"/>
      <c r="R219"/>
      <c r="S219" t="str">
        <f>IF(E219=F219,"","NOT EQUAL")</f>
        <v/>
      </c>
      <c r="T219" s="44" t="str">
        <f>IF(ISNA(VLOOKUP(P219,Sheet1!E:F,2,0)),"--","PRESENT")</f>
        <v>--</v>
      </c>
      <c r="U219"/>
      <c r="V219">
        <f>IF(AA219&lt;&gt;"",V218+1,V218)</f>
        <v>102</v>
      </c>
      <c r="W219" s="75" t="s">
        <v>2662</v>
      </c>
      <c r="X219" s="76" t="s">
        <v>2604</v>
      </c>
      <c r="Y219" s="77" t="s">
        <v>2238</v>
      </c>
      <c r="Z219" s="25" t="str">
        <f>IF( OR(X219="CNST", I219="CAT_REGS"),IF(E219=CHAR(34)&amp;CHAR(34),F219,E219),
IF(X219="YES",UPPER(IF(E219=CHAR(34)&amp;CHAR(34),F219,E219)),
IF(   AND(X219&lt;&gt;"NO",I219="CAT_FNCT",D219&lt;&gt;"multiply", D219&lt;&gt;"divide"),IF(J219="SLS_ENABLED",   UPPER(IF(E219=CHAR(34)&amp;CHAR(34),F219,E219)),""),"")))</f>
        <v>STD_mu STD_SUB_0</v>
      </c>
      <c r="AA219" s="25" t="str">
        <f>IF(LEN(Y219)&gt;0,Y219,SUBSTITUTE(SUBSTITUTE(SUBSTITUTE(SUBSTITUTE(SUBSTITUTE(SUBSTITUTE(SUBSTITUTE(SUBSTITUTE(SUBSTITUTE(SUBSTITUTE(SUBSTITUTE( (SUBSTITUTE( SUBSTITUTE( SUBSTITUTE( SUBSTITUTE(Z219,"STD_SIGMA","SUM"),"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mu0</v>
      </c>
      <c r="AB219" s="1">
        <f>B219</f>
        <v>210</v>
      </c>
      <c r="AC219" t="str">
        <f>P219</f>
        <v>CST_65</v>
      </c>
      <c r="AD219" s="126" t="str">
        <f>IF(ISNA(VLOOKUP(AA219,'XEQM Shortlist'!J:J,1,0)),"//","")</f>
        <v>//</v>
      </c>
      <c r="AF219" s="88" t="str">
        <f>IF(LEN(AA219)=0,"",SUBSTITUTE(SUBSTITUTE(SUBSTITUTE(SUBSTITUTE(SUBSTITUTE(SUBSTITUTE(SUBSTITUTE(SUBSTITUTE(SUBSTITUTE(SUBSTITUTE(SUBSTITUTE(SUBSTITUTE(SUBSTITUTE(SUBSTITUTE(SUBSTITUTE(SUBSTITUTE(SUBSTITUTE( (SUBSTITUTE( SUBSTITUTE( SUBSTITUTE( SUBSTITUTE(Z219,"STD_SIGMA","SUM"),"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mu0</v>
      </c>
      <c r="AG219" t="b">
        <f>AA219=AF219</f>
        <v>1</v>
      </c>
    </row>
    <row r="220" spans="1:33">
      <c r="A220" s="48">
        <f>IF(B220=INT(B220),ROW(),"")</f>
        <v>220</v>
      </c>
      <c r="B220" s="47">
        <f>IF(AND(MID(C220,2,1)&lt;&gt;"/",MID(C220,1,1)="/"),INT(B219)+1,B219+0.01)</f>
        <v>211</v>
      </c>
      <c r="C220" s="51" t="s">
        <v>3494</v>
      </c>
      <c r="D220" s="51">
        <v>65</v>
      </c>
      <c r="E220" s="56" t="s">
        <v>407</v>
      </c>
      <c r="F220" s="56" t="s">
        <v>407</v>
      </c>
      <c r="G220" s="75">
        <v>0</v>
      </c>
      <c r="H220" s="75">
        <v>0</v>
      </c>
      <c r="I220" s="133" t="s">
        <v>6</v>
      </c>
      <c r="J220" s="56" t="s">
        <v>1375</v>
      </c>
      <c r="K220" s="57" t="s">
        <v>3945</v>
      </c>
      <c r="L220" s="55" t="s">
        <v>4768</v>
      </c>
      <c r="M220" s="55" t="s">
        <v>4825</v>
      </c>
      <c r="N220" s="55" t="s">
        <v>2238</v>
      </c>
      <c r="O220" s="55"/>
      <c r="P220" s="259" t="s">
        <v>2013</v>
      </c>
      <c r="Q220" s="13"/>
      <c r="R220"/>
      <c r="S220" t="str">
        <f>IF(E220=F220,"","NOT EQUAL")</f>
        <v/>
      </c>
      <c r="T220" s="44" t="str">
        <f>IF(ISNA(VLOOKUP(P220,Sheet1!E:F,2,0)),"--","PRESENT")</f>
        <v>--</v>
      </c>
      <c r="U220"/>
      <c r="V220">
        <f>IF(AA220&lt;&gt;"",V219+1,V219)</f>
        <v>102</v>
      </c>
      <c r="W220" s="75" t="s">
        <v>2238</v>
      </c>
      <c r="X220" s="57" t="s">
        <v>2238</v>
      </c>
      <c r="Y220" s="57" t="s">
        <v>2238</v>
      </c>
      <c r="Z220" s="25" t="str">
        <f>IF( OR(X220="CNST", I220="CAT_REGS"),IF(E220=CHAR(34)&amp;CHAR(34),F220,E220),
IF(X220="YES",UPPER(IF(E220=CHAR(34)&amp;CHAR(34),F220,E220)),
IF(   AND(X220&lt;&gt;"NO",I220="CAT_FNCT",D220&lt;&gt;"multiply", D220&lt;&gt;"divide"),IF(J220="SLS_ENABLED",   UPPER(IF(E220=CHAR(34)&amp;CHAR(34),F220,E220)),""),"")))</f>
        <v/>
      </c>
      <c r="AA220" s="25" t="str">
        <f>IF(LEN(Y220)&gt;0,Y220,SUBSTITUTE(SUBSTITUTE(SUBSTITUTE(SUBSTITUTE(SUBSTITUTE(SUBSTITUTE(SUBSTITUTE(SUBSTITUTE(SUBSTITUTE(SUBSTITUTE(SUBSTITUTE( (SUBSTITUTE( SUBSTITUTE( SUBSTITUTE( SUBSTITUTE(Z220,"STD_SIGMA","SUM"),"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" s="1">
        <f>B220</f>
        <v>211</v>
      </c>
      <c r="AC220" t="str">
        <f>P220</f>
        <v>CST_66</v>
      </c>
      <c r="AD220" s="126" t="str">
        <f>IF(ISNA(VLOOKUP(AA220,'XEQM Shortlist'!J:J,1,0)),"//","")</f>
        <v/>
      </c>
      <c r="AF220" s="88" t="str">
        <f>IF(LEN(AA220)=0,"",SUBSTITUTE(SUBSTITUTE(SUBSTITUTE(SUBSTITUTE(SUBSTITUTE(SUBSTITUTE(SUBSTITUTE(SUBSTITUTE(SUBSTITUTE(SUBSTITUTE(SUBSTITUTE(SUBSTITUTE(SUBSTITUTE(SUBSTITUTE(SUBSTITUTE(SUBSTITUTE(SUBSTITUTE( (SUBSTITUTE( SUBSTITUTE( SUBSTITUTE( SUBSTITUTE(Z220,"STD_SIGMA","SUM"),"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" t="b">
        <f>AA220=AF220</f>
        <v>1</v>
      </c>
    </row>
    <row r="221" spans="1:33">
      <c r="A221" s="48">
        <f>IF(B221=INT(B221),ROW(),"")</f>
        <v>221</v>
      </c>
      <c r="B221" s="47">
        <f>IF(AND(MID(C221,2,1)&lt;&gt;"/",MID(C221,1,1)="/"),INT(B220)+1,B220+0.01)</f>
        <v>212</v>
      </c>
      <c r="C221" s="51" t="s">
        <v>3494</v>
      </c>
      <c r="D221" s="51">
        <v>66</v>
      </c>
      <c r="E221" s="56" t="s">
        <v>408</v>
      </c>
      <c r="F221" s="56" t="s">
        <v>408</v>
      </c>
      <c r="G221" s="75">
        <v>0</v>
      </c>
      <c r="H221" s="75">
        <v>0</v>
      </c>
      <c r="I221" s="133" t="s">
        <v>6</v>
      </c>
      <c r="J221" s="56" t="s">
        <v>1375</v>
      </c>
      <c r="K221" s="57" t="s">
        <v>3945</v>
      </c>
      <c r="L221" s="55" t="s">
        <v>4768</v>
      </c>
      <c r="M221" s="55" t="s">
        <v>4825</v>
      </c>
      <c r="N221" s="55" t="s">
        <v>2238</v>
      </c>
      <c r="O221" s="55"/>
      <c r="P221" s="259" t="s">
        <v>2014</v>
      </c>
      <c r="Q221" s="13"/>
      <c r="R221"/>
      <c r="S221" t="str">
        <f>IF(E221=F221,"","NOT EQUAL")</f>
        <v/>
      </c>
      <c r="T221" s="44" t="str">
        <f>IF(ISNA(VLOOKUP(P221,Sheet1!E:F,2,0)),"--","PRESENT")</f>
        <v>--</v>
      </c>
      <c r="U221"/>
      <c r="V221">
        <f>IF(AA221&lt;&gt;"",V220+1,V220)</f>
        <v>102</v>
      </c>
      <c r="W221" s="75" t="s">
        <v>2238</v>
      </c>
      <c r="X221" s="57" t="s">
        <v>2238</v>
      </c>
      <c r="Y221" s="57" t="s">
        <v>2238</v>
      </c>
      <c r="Z221" s="25" t="str">
        <f>IF( OR(X221="CNST", I221="CAT_REGS"),IF(E221=CHAR(34)&amp;CHAR(34),F221,E221),
IF(X221="YES",UPPER(IF(E221=CHAR(34)&amp;CHAR(34),F221,E221)),
IF(   AND(X221&lt;&gt;"NO",I221="CAT_FNCT",D221&lt;&gt;"multiply", D221&lt;&gt;"divide"),IF(J221="SLS_ENABLED",   UPPER(IF(E221=CHAR(34)&amp;CHAR(34),F221,E221)),""),"")))</f>
        <v/>
      </c>
      <c r="AA221" s="25" t="str">
        <f>IF(LEN(Y221)&gt;0,Y221,SUBSTITUTE(SUBSTITUTE(SUBSTITUTE(SUBSTITUTE(SUBSTITUTE(SUBSTITUTE(SUBSTITUTE(SUBSTITUTE(SUBSTITUTE(SUBSTITUTE(SUBSTITUTE( (SUBSTITUTE( SUBSTITUTE( SUBSTITUTE( SUBSTITUTE(Z221,"STD_SIGMA","SUM"),"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1" s="1">
        <f>B221</f>
        <v>212</v>
      </c>
      <c r="AC221" t="str">
        <f>P221</f>
        <v>CST_67</v>
      </c>
      <c r="AD221" s="126" t="str">
        <f>IF(ISNA(VLOOKUP(AA221,'XEQM Shortlist'!J:J,1,0)),"//","")</f>
        <v/>
      </c>
      <c r="AF221" s="88" t="str">
        <f>IF(LEN(AA221)=0,"",SUBSTITUTE(SUBSTITUTE(SUBSTITUTE(SUBSTITUTE(SUBSTITUTE(SUBSTITUTE(SUBSTITUTE(SUBSTITUTE(SUBSTITUTE(SUBSTITUTE(SUBSTITUTE(SUBSTITUTE(SUBSTITUTE(SUBSTITUTE(SUBSTITUTE(SUBSTITUTE(SUBSTITUTE( (SUBSTITUTE( SUBSTITUTE( SUBSTITUTE( SUBSTITUTE(Z221,"STD_SIGMA","SUM"),"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1" t="b">
        <f>AA221=AF221</f>
        <v>1</v>
      </c>
    </row>
    <row r="222" spans="1:33">
      <c r="A222" s="48">
        <f>IF(B222=INT(B222),ROW(),"")</f>
        <v>222</v>
      </c>
      <c r="B222" s="47">
        <f>IF(AND(MID(C222,2,1)&lt;&gt;"/",MID(C222,1,1)="/"),INT(B221)+1,B221+0.01)</f>
        <v>213</v>
      </c>
      <c r="C222" s="51" t="s">
        <v>3494</v>
      </c>
      <c r="D222" s="51">
        <v>67</v>
      </c>
      <c r="E222" s="56" t="s">
        <v>409</v>
      </c>
      <c r="F222" s="56" t="s">
        <v>409</v>
      </c>
      <c r="G222" s="75">
        <v>0</v>
      </c>
      <c r="H222" s="75">
        <v>0</v>
      </c>
      <c r="I222" s="133" t="s">
        <v>6</v>
      </c>
      <c r="J222" s="56" t="s">
        <v>1375</v>
      </c>
      <c r="K222" s="57" t="s">
        <v>3945</v>
      </c>
      <c r="L222" s="55" t="s">
        <v>4768</v>
      </c>
      <c r="M222" s="55" t="s">
        <v>4825</v>
      </c>
      <c r="N222" s="55" t="s">
        <v>2238</v>
      </c>
      <c r="O222" s="55"/>
      <c r="P222" s="259" t="s">
        <v>2015</v>
      </c>
      <c r="Q222" s="13"/>
      <c r="R222"/>
      <c r="S222" t="str">
        <f>IF(E222=F222,"","NOT EQUAL")</f>
        <v/>
      </c>
      <c r="T222" s="44" t="str">
        <f>IF(ISNA(VLOOKUP(P222,Sheet1!E:F,2,0)),"--","PRESENT")</f>
        <v>--</v>
      </c>
      <c r="U222"/>
      <c r="V222">
        <f>IF(AA222&lt;&gt;"",V221+1,V221)</f>
        <v>102</v>
      </c>
      <c r="W222" s="75" t="s">
        <v>2238</v>
      </c>
      <c r="X222" s="57" t="s">
        <v>2238</v>
      </c>
      <c r="Y222" s="57" t="s">
        <v>2238</v>
      </c>
      <c r="Z222" s="25" t="str">
        <f>IF( OR(X222="CNST", I222="CAT_REGS"),IF(E222=CHAR(34)&amp;CHAR(34),F222,E222),
IF(X222="YES",UPPER(IF(E222=CHAR(34)&amp;CHAR(34),F222,E222)),
IF(   AND(X222&lt;&gt;"NO",I222="CAT_FNCT",D222&lt;&gt;"multiply", D222&lt;&gt;"divide"),IF(J222="SLS_ENABLED",   UPPER(IF(E222=CHAR(34)&amp;CHAR(34),F222,E222)),""),"")))</f>
        <v/>
      </c>
      <c r="AA222" s="25" t="str">
        <f>IF(LEN(Y222)&gt;0,Y222,SUBSTITUTE(SUBSTITUTE(SUBSTITUTE(SUBSTITUTE(SUBSTITUTE(SUBSTITUTE(SUBSTITUTE(SUBSTITUTE(SUBSTITUTE(SUBSTITUTE(SUBSTITUTE( (SUBSTITUTE( SUBSTITUTE( SUBSTITUTE( SUBSTITUTE(Z222,"STD_SIGMA","SUM"),"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" s="1">
        <f>B222</f>
        <v>213</v>
      </c>
      <c r="AC222" t="str">
        <f>P222</f>
        <v>CST_68</v>
      </c>
      <c r="AD222" s="126" t="str">
        <f>IF(ISNA(VLOOKUP(AA222,'XEQM Shortlist'!J:J,1,0)),"//","")</f>
        <v/>
      </c>
      <c r="AF222" s="88" t="str">
        <f>IF(LEN(AA222)=0,"",SUBSTITUTE(SUBSTITUTE(SUBSTITUTE(SUBSTITUTE(SUBSTITUTE(SUBSTITUTE(SUBSTITUTE(SUBSTITUTE(SUBSTITUTE(SUBSTITUTE(SUBSTITUTE(SUBSTITUTE(SUBSTITUTE(SUBSTITUTE(SUBSTITUTE(SUBSTITUTE(SUBSTITUTE( (SUBSTITUTE( SUBSTITUTE( SUBSTITUTE( SUBSTITUTE(Z222,"STD_SIGMA","SUM"),"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2" t="b">
        <f>AA222=AF222</f>
        <v>1</v>
      </c>
    </row>
    <row r="223" spans="1:33">
      <c r="A223" s="48">
        <f>IF(B223=INT(B223),ROW(),"")</f>
        <v>223</v>
      </c>
      <c r="B223" s="47">
        <f>IF(AND(MID(C223,2,1)&lt;&gt;"/",MID(C223,1,1)="/"),INT(B222)+1,B222+0.01)</f>
        <v>214</v>
      </c>
      <c r="C223" s="51" t="s">
        <v>3494</v>
      </c>
      <c r="D223" s="51">
        <v>68</v>
      </c>
      <c r="E223" s="56" t="s">
        <v>410</v>
      </c>
      <c r="F223" s="56" t="s">
        <v>410</v>
      </c>
      <c r="G223" s="75">
        <v>0</v>
      </c>
      <c r="H223" s="75">
        <v>0</v>
      </c>
      <c r="I223" s="133" t="s">
        <v>6</v>
      </c>
      <c r="J223" s="56" t="s">
        <v>1375</v>
      </c>
      <c r="K223" s="57" t="s">
        <v>3945</v>
      </c>
      <c r="L223" s="55" t="s">
        <v>4768</v>
      </c>
      <c r="M223" s="55" t="s">
        <v>4825</v>
      </c>
      <c r="N223" s="55" t="s">
        <v>2238</v>
      </c>
      <c r="O223" s="55"/>
      <c r="P223" s="259" t="s">
        <v>2016</v>
      </c>
      <c r="Q223" s="13"/>
      <c r="R223"/>
      <c r="S223" t="str">
        <f>IF(E223=F223,"","NOT EQUAL")</f>
        <v/>
      </c>
      <c r="T223" s="44" t="str">
        <f>IF(ISNA(VLOOKUP(P223,Sheet1!E:F,2,0)),"--","PRESENT")</f>
        <v>--</v>
      </c>
      <c r="U223"/>
      <c r="V223">
        <f>IF(AA223&lt;&gt;"",V222+1,V222)</f>
        <v>102</v>
      </c>
      <c r="W223" s="75" t="s">
        <v>2238</v>
      </c>
      <c r="X223" s="57" t="s">
        <v>2238</v>
      </c>
      <c r="Y223" s="57" t="s">
        <v>2238</v>
      </c>
      <c r="Z223" s="25" t="str">
        <f>IF( OR(X223="CNST", I223="CAT_REGS"),IF(E223=CHAR(34)&amp;CHAR(34),F223,E223),
IF(X223="YES",UPPER(IF(E223=CHAR(34)&amp;CHAR(34),F223,E223)),
IF(   AND(X223&lt;&gt;"NO",I223="CAT_FNCT",D223&lt;&gt;"multiply", D223&lt;&gt;"divide"),IF(J223="SLS_ENABLED",   UPPER(IF(E223=CHAR(34)&amp;CHAR(34),F223,E223)),""),"")))</f>
        <v/>
      </c>
      <c r="AA223" s="25" t="str">
        <f>IF(LEN(Y223)&gt;0,Y223,SUBSTITUTE(SUBSTITUTE(SUBSTITUTE(SUBSTITUTE(SUBSTITUTE(SUBSTITUTE(SUBSTITUTE(SUBSTITUTE(SUBSTITUTE(SUBSTITUTE(SUBSTITUTE( (SUBSTITUTE( SUBSTITUTE( SUBSTITUTE( SUBSTITUTE(Z223,"STD_SIGMA","SUM"),"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3" s="1">
        <f>B223</f>
        <v>214</v>
      </c>
      <c r="AC223" t="str">
        <f>P223</f>
        <v>CST_69</v>
      </c>
      <c r="AD223" s="126" t="str">
        <f>IF(ISNA(VLOOKUP(AA223,'XEQM Shortlist'!J:J,1,0)),"//","")</f>
        <v/>
      </c>
      <c r="AF223" s="88" t="str">
        <f>IF(LEN(AA223)=0,"",SUBSTITUTE(SUBSTITUTE(SUBSTITUTE(SUBSTITUTE(SUBSTITUTE(SUBSTITUTE(SUBSTITUTE(SUBSTITUTE(SUBSTITUTE(SUBSTITUTE(SUBSTITUTE(SUBSTITUTE(SUBSTITUTE(SUBSTITUTE(SUBSTITUTE(SUBSTITUTE(SUBSTITUTE( (SUBSTITUTE( SUBSTITUTE( SUBSTITUTE( SUBSTITUTE(Z223,"STD_SIGMA","SUM"),"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3" t="b">
        <f>AA223=AF223</f>
        <v>1</v>
      </c>
    </row>
    <row r="224" spans="1:33">
      <c r="A224" s="48">
        <f>IF(B224=INT(B224),ROW(),"")</f>
        <v>224</v>
      </c>
      <c r="B224" s="47">
        <f>IF(AND(MID(C224,2,1)&lt;&gt;"/",MID(C224,1,1)="/"),INT(B223)+1,B223+0.01)</f>
        <v>215</v>
      </c>
      <c r="C224" s="51" t="s">
        <v>3494</v>
      </c>
      <c r="D224" s="51">
        <v>69</v>
      </c>
      <c r="E224" s="56" t="s">
        <v>411</v>
      </c>
      <c r="F224" s="56" t="s">
        <v>411</v>
      </c>
      <c r="G224" s="75">
        <v>0</v>
      </c>
      <c r="H224" s="75">
        <v>0</v>
      </c>
      <c r="I224" s="133" t="s">
        <v>6</v>
      </c>
      <c r="J224" s="56" t="s">
        <v>1375</v>
      </c>
      <c r="K224" s="57" t="s">
        <v>3945</v>
      </c>
      <c r="L224" s="55" t="s">
        <v>4768</v>
      </c>
      <c r="M224" s="55" t="s">
        <v>4825</v>
      </c>
      <c r="N224" s="55" t="s">
        <v>2238</v>
      </c>
      <c r="O224" s="55"/>
      <c r="P224" s="259" t="s">
        <v>2017</v>
      </c>
      <c r="Q224" s="13"/>
      <c r="R224"/>
      <c r="S224" t="str">
        <f>IF(E224=F224,"","NOT EQUAL")</f>
        <v/>
      </c>
      <c r="T224" s="44" t="str">
        <f>IF(ISNA(VLOOKUP(P224,Sheet1!E:F,2,0)),"--","PRESENT")</f>
        <v>--</v>
      </c>
      <c r="U224"/>
      <c r="V224">
        <f>IF(AA224&lt;&gt;"",V223+1,V223)</f>
        <v>102</v>
      </c>
      <c r="W224" s="75" t="s">
        <v>2238</v>
      </c>
      <c r="X224" s="57" t="s">
        <v>2238</v>
      </c>
      <c r="Y224" s="57" t="s">
        <v>2238</v>
      </c>
      <c r="Z224" s="25" t="str">
        <f>IF( OR(X224="CNST", I224="CAT_REGS"),IF(E224=CHAR(34)&amp;CHAR(34),F224,E224),
IF(X224="YES",UPPER(IF(E224=CHAR(34)&amp;CHAR(34),F224,E224)),
IF(   AND(X224&lt;&gt;"NO",I224="CAT_FNCT",D224&lt;&gt;"multiply", D224&lt;&gt;"divide"),IF(J224="SLS_ENABLED",   UPPER(IF(E224=CHAR(34)&amp;CHAR(34),F224,E224)),""),"")))</f>
        <v/>
      </c>
      <c r="AA224" s="25" t="str">
        <f>IF(LEN(Y224)&gt;0,Y224,SUBSTITUTE(SUBSTITUTE(SUBSTITUTE(SUBSTITUTE(SUBSTITUTE(SUBSTITUTE(SUBSTITUTE(SUBSTITUTE(SUBSTITUTE(SUBSTITUTE(SUBSTITUTE( (SUBSTITUTE( SUBSTITUTE( SUBSTITUTE( SUBSTITUTE(Z224,"STD_SIGMA","SUM"),"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4" s="1">
        <f>B224</f>
        <v>215</v>
      </c>
      <c r="AC224" t="str">
        <f>P224</f>
        <v>CST_70</v>
      </c>
      <c r="AD224" s="126" t="str">
        <f>IF(ISNA(VLOOKUP(AA224,'XEQM Shortlist'!J:J,1,0)),"//","")</f>
        <v/>
      </c>
      <c r="AF224" s="88" t="str">
        <f>IF(LEN(AA224)=0,"",SUBSTITUTE(SUBSTITUTE(SUBSTITUTE(SUBSTITUTE(SUBSTITUTE(SUBSTITUTE(SUBSTITUTE(SUBSTITUTE(SUBSTITUTE(SUBSTITUTE(SUBSTITUTE(SUBSTITUTE(SUBSTITUTE(SUBSTITUTE(SUBSTITUTE(SUBSTITUTE(SUBSTITUTE( (SUBSTITUTE( SUBSTITUTE( SUBSTITUTE( SUBSTITUTE(Z224,"STD_SIGMA","SUM"),"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4" t="b">
        <f>AA224=AF224</f>
        <v>1</v>
      </c>
    </row>
    <row r="225" spans="1:33">
      <c r="A225" s="48">
        <f>IF(B225=INT(B225),ROW(),"")</f>
        <v>225</v>
      </c>
      <c r="B225" s="47">
        <f>IF(AND(MID(C225,2,1)&lt;&gt;"/",MID(C225,1,1)="/"),INT(B224)+1,B224+0.01)</f>
        <v>216</v>
      </c>
      <c r="C225" s="51" t="s">
        <v>3494</v>
      </c>
      <c r="D225" s="51">
        <v>70</v>
      </c>
      <c r="E225" s="56" t="s">
        <v>412</v>
      </c>
      <c r="F225" s="56" t="s">
        <v>412</v>
      </c>
      <c r="G225" s="75">
        <v>0</v>
      </c>
      <c r="H225" s="75">
        <v>0</v>
      </c>
      <c r="I225" s="133" t="s">
        <v>6</v>
      </c>
      <c r="J225" s="56" t="s">
        <v>1375</v>
      </c>
      <c r="K225" s="57" t="s">
        <v>3945</v>
      </c>
      <c r="L225" s="55" t="s">
        <v>4768</v>
      </c>
      <c r="M225" s="55" t="s">
        <v>4825</v>
      </c>
      <c r="N225" s="55" t="s">
        <v>2238</v>
      </c>
      <c r="O225" s="55"/>
      <c r="P225" s="259" t="s">
        <v>2018</v>
      </c>
      <c r="Q225" s="13"/>
      <c r="R225"/>
      <c r="S225" t="str">
        <f>IF(E225=F225,"","NOT EQUAL")</f>
        <v/>
      </c>
      <c r="T225" s="44" t="str">
        <f>IF(ISNA(VLOOKUP(P225,Sheet1!E:F,2,0)),"--","PRESENT")</f>
        <v>--</v>
      </c>
      <c r="U225"/>
      <c r="V225">
        <f>IF(AA225&lt;&gt;"",V224+1,V224)</f>
        <v>102</v>
      </c>
      <c r="W225" s="75" t="s">
        <v>2238</v>
      </c>
      <c r="X225" s="57" t="s">
        <v>2238</v>
      </c>
      <c r="Y225" s="57" t="s">
        <v>2238</v>
      </c>
      <c r="Z225" s="25" t="str">
        <f>IF( OR(X225="CNST", I225="CAT_REGS"),IF(E225=CHAR(34)&amp;CHAR(34),F225,E225),
IF(X225="YES",UPPER(IF(E225=CHAR(34)&amp;CHAR(34),F225,E225)),
IF(   AND(X225&lt;&gt;"NO",I225="CAT_FNCT",D225&lt;&gt;"multiply", D225&lt;&gt;"divide"),IF(J225="SLS_ENABLED",   UPPER(IF(E225=CHAR(34)&amp;CHAR(34),F225,E225)),""),"")))</f>
        <v/>
      </c>
      <c r="AA225" s="25" t="str">
        <f>IF(LEN(Y225)&gt;0,Y225,SUBSTITUTE(SUBSTITUTE(SUBSTITUTE(SUBSTITUTE(SUBSTITUTE(SUBSTITUTE(SUBSTITUTE(SUBSTITUTE(SUBSTITUTE(SUBSTITUTE(SUBSTITUTE( (SUBSTITUTE( SUBSTITUTE( SUBSTITUTE( SUBSTITUTE(Z225,"STD_SIGMA","SUM"),"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5" s="1">
        <f>B225</f>
        <v>216</v>
      </c>
      <c r="AC225" t="str">
        <f>P225</f>
        <v>CST_71</v>
      </c>
      <c r="AD225" s="126" t="str">
        <f>IF(ISNA(VLOOKUP(AA225,'XEQM Shortlist'!J:J,1,0)),"//","")</f>
        <v/>
      </c>
      <c r="AF225" s="88" t="str">
        <f>IF(LEN(AA225)=0,"",SUBSTITUTE(SUBSTITUTE(SUBSTITUTE(SUBSTITUTE(SUBSTITUTE(SUBSTITUTE(SUBSTITUTE(SUBSTITUTE(SUBSTITUTE(SUBSTITUTE(SUBSTITUTE(SUBSTITUTE(SUBSTITUTE(SUBSTITUTE(SUBSTITUTE(SUBSTITUTE(SUBSTITUTE( (SUBSTITUTE( SUBSTITUTE( SUBSTITUTE( SUBSTITUTE(Z225,"STD_SIGMA","SUM"),"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5" t="b">
        <f>AA225=AF225</f>
        <v>1</v>
      </c>
    </row>
    <row r="226" spans="1:33">
      <c r="A226" s="48">
        <f>IF(B226=INT(B226),ROW(),"")</f>
        <v>226</v>
      </c>
      <c r="B226" s="47">
        <f>IF(AND(MID(C226,2,1)&lt;&gt;"/",MID(C226,1,1)="/"),INT(B225)+1,B225+0.01)</f>
        <v>217</v>
      </c>
      <c r="C226" s="51" t="s">
        <v>3494</v>
      </c>
      <c r="D226" s="51">
        <v>71</v>
      </c>
      <c r="E226" s="56" t="s">
        <v>413</v>
      </c>
      <c r="F226" s="56" t="s">
        <v>413</v>
      </c>
      <c r="G226" s="75">
        <v>0</v>
      </c>
      <c r="H226" s="75">
        <v>0</v>
      </c>
      <c r="I226" s="133" t="s">
        <v>6</v>
      </c>
      <c r="J226" s="56" t="s">
        <v>1375</v>
      </c>
      <c r="K226" s="57" t="s">
        <v>3945</v>
      </c>
      <c r="L226" s="55" t="s">
        <v>4768</v>
      </c>
      <c r="M226" s="55" t="s">
        <v>4825</v>
      </c>
      <c r="N226" s="55" t="s">
        <v>2238</v>
      </c>
      <c r="O226" s="55"/>
      <c r="P226" s="259" t="s">
        <v>2019</v>
      </c>
      <c r="Q226" s="13"/>
      <c r="R226"/>
      <c r="S226" t="str">
        <f>IF(E226=F226,"","NOT EQUAL")</f>
        <v/>
      </c>
      <c r="T226" s="44" t="str">
        <f>IF(ISNA(VLOOKUP(P226,Sheet1!E:F,2,0)),"--","PRESENT")</f>
        <v>--</v>
      </c>
      <c r="U226"/>
      <c r="V226">
        <f>IF(AA226&lt;&gt;"",V225+1,V225)</f>
        <v>102</v>
      </c>
      <c r="W226" s="75" t="s">
        <v>2238</v>
      </c>
      <c r="X226" s="57" t="s">
        <v>2238</v>
      </c>
      <c r="Y226" s="57" t="s">
        <v>2238</v>
      </c>
      <c r="Z226" s="25" t="str">
        <f>IF( OR(X226="CNST", I226="CAT_REGS"),IF(E226=CHAR(34)&amp;CHAR(34),F226,E226),
IF(X226="YES",UPPER(IF(E226=CHAR(34)&amp;CHAR(34),F226,E226)),
IF(   AND(X226&lt;&gt;"NO",I226="CAT_FNCT",D226&lt;&gt;"multiply", D226&lt;&gt;"divide"),IF(J226="SLS_ENABLED",   UPPER(IF(E226=CHAR(34)&amp;CHAR(34),F226,E226)),""),"")))</f>
        <v/>
      </c>
      <c r="AA226" s="25" t="str">
        <f>IF(LEN(Y226)&gt;0,Y226,SUBSTITUTE(SUBSTITUTE(SUBSTITUTE(SUBSTITUTE(SUBSTITUTE(SUBSTITUTE(SUBSTITUTE(SUBSTITUTE(SUBSTITUTE(SUBSTITUTE(SUBSTITUTE( (SUBSTITUTE( SUBSTITUTE( SUBSTITUTE( SUBSTITUTE(Z226,"STD_SIGMA","SUM"),"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6" s="1">
        <f>B226</f>
        <v>217</v>
      </c>
      <c r="AC226" t="str">
        <f>P226</f>
        <v>CST_72</v>
      </c>
      <c r="AD226" s="126" t="str">
        <f>IF(ISNA(VLOOKUP(AA226,'XEQM Shortlist'!J:J,1,0)),"//","")</f>
        <v/>
      </c>
      <c r="AF226" s="88" t="str">
        <f>IF(LEN(AA226)=0,"",SUBSTITUTE(SUBSTITUTE(SUBSTITUTE(SUBSTITUTE(SUBSTITUTE(SUBSTITUTE(SUBSTITUTE(SUBSTITUTE(SUBSTITUTE(SUBSTITUTE(SUBSTITUTE(SUBSTITUTE(SUBSTITUTE(SUBSTITUTE(SUBSTITUTE(SUBSTITUTE(SUBSTITUTE( (SUBSTITUTE( SUBSTITUTE( SUBSTITUTE( SUBSTITUTE(Z226,"STD_SIGMA","SUM"),"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6" t="b">
        <f>AA226=AF226</f>
        <v>1</v>
      </c>
    </row>
    <row r="227" spans="1:33">
      <c r="A227" s="48">
        <f>IF(B227=INT(B227),ROW(),"")</f>
        <v>227</v>
      </c>
      <c r="B227" s="47">
        <f>IF(AND(MID(C227,2,1)&lt;&gt;"/",MID(C227,1,1)="/"),INT(B226)+1,B226+0.01)</f>
        <v>218</v>
      </c>
      <c r="C227" s="51" t="s">
        <v>3494</v>
      </c>
      <c r="D227" s="51">
        <v>72</v>
      </c>
      <c r="E227" s="56" t="s">
        <v>416</v>
      </c>
      <c r="F227" s="56" t="s">
        <v>416</v>
      </c>
      <c r="G227" s="75">
        <v>0</v>
      </c>
      <c r="H227" s="75">
        <v>0</v>
      </c>
      <c r="I227" s="133" t="s">
        <v>6</v>
      </c>
      <c r="J227" s="56" t="s">
        <v>1375</v>
      </c>
      <c r="K227" s="57" t="s">
        <v>3945</v>
      </c>
      <c r="L227" s="55" t="s">
        <v>4768</v>
      </c>
      <c r="M227" s="55" t="s">
        <v>4825</v>
      </c>
      <c r="N227" s="55" t="s">
        <v>2238</v>
      </c>
      <c r="O227" s="55"/>
      <c r="P227" s="259" t="s">
        <v>2024</v>
      </c>
      <c r="Q227" s="13"/>
      <c r="R227"/>
      <c r="S227" t="str">
        <f>IF(E227=F227,"","NOT EQUAL")</f>
        <v/>
      </c>
      <c r="T227" s="44" t="str">
        <f>IF(ISNA(VLOOKUP(P227,Sheet1!E:F,2,0)),"--","PRESENT")</f>
        <v>--</v>
      </c>
      <c r="U227"/>
      <c r="V227">
        <f>IF(AA227&lt;&gt;"",V226+1,V226)</f>
        <v>102</v>
      </c>
      <c r="W227" s="75" t="s">
        <v>2238</v>
      </c>
      <c r="X227" s="57" t="s">
        <v>2238</v>
      </c>
      <c r="Y227" s="57" t="s">
        <v>2238</v>
      </c>
      <c r="Z227" s="25" t="str">
        <f>IF( OR(X227="CNST", I227="CAT_REGS"),IF(E227=CHAR(34)&amp;CHAR(34),F227,E227),
IF(X227="YES",UPPER(IF(E227=CHAR(34)&amp;CHAR(34),F227,E227)),
IF(   AND(X227&lt;&gt;"NO",I227="CAT_FNCT",D227&lt;&gt;"multiply", D227&lt;&gt;"divide"),IF(J227="SLS_ENABLED",   UPPER(IF(E227=CHAR(34)&amp;CHAR(34),F227,E227)),""),"")))</f>
        <v/>
      </c>
      <c r="AA227" s="25" t="str">
        <f>IF(LEN(Y227)&gt;0,Y227,SUBSTITUTE(SUBSTITUTE(SUBSTITUTE(SUBSTITUTE(SUBSTITUTE(SUBSTITUTE(SUBSTITUTE(SUBSTITUTE(SUBSTITUTE(SUBSTITUTE(SUBSTITUTE( (SUBSTITUTE( SUBSTITUTE( SUBSTITUTE( SUBSTITUTE(Z227,"STD_SIGMA","SUM"),"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7" s="1">
        <f>B227</f>
        <v>218</v>
      </c>
      <c r="AC227" t="str">
        <f>P227</f>
        <v>CST_73</v>
      </c>
      <c r="AD227" s="126" t="str">
        <f>IF(ISNA(VLOOKUP(AA227,'XEQM Shortlist'!J:J,1,0)),"//","")</f>
        <v/>
      </c>
      <c r="AF227" s="88" t="str">
        <f>IF(LEN(AA227)=0,"",SUBSTITUTE(SUBSTITUTE(SUBSTITUTE(SUBSTITUTE(SUBSTITUTE(SUBSTITUTE(SUBSTITUTE(SUBSTITUTE(SUBSTITUTE(SUBSTITUTE(SUBSTITUTE(SUBSTITUTE(SUBSTITUTE(SUBSTITUTE(SUBSTITUTE(SUBSTITUTE(SUBSTITUTE( (SUBSTITUTE( SUBSTITUTE( SUBSTITUTE( SUBSTITUTE(Z227,"STD_SIGMA","SUM"),"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7" t="b">
        <f>AA227=AF227</f>
        <v>1</v>
      </c>
    </row>
    <row r="228" spans="1:33">
      <c r="A228" s="48">
        <f>IF(B228=INT(B228),ROW(),"")</f>
        <v>228</v>
      </c>
      <c r="B228" s="47">
        <f>IF(AND(MID(C228,2,1)&lt;&gt;"/",MID(C228,1,1)="/"),INT(B227)+1,B227+0.01)</f>
        <v>219</v>
      </c>
      <c r="C228" s="51" t="s">
        <v>3494</v>
      </c>
      <c r="D228" s="51">
        <v>73</v>
      </c>
      <c r="E228" s="56" t="s">
        <v>572</v>
      </c>
      <c r="F228" s="56" t="s">
        <v>572</v>
      </c>
      <c r="G228" s="75">
        <v>0</v>
      </c>
      <c r="H228" s="75">
        <v>0</v>
      </c>
      <c r="I228" s="133" t="s">
        <v>6</v>
      </c>
      <c r="J228" s="56" t="s">
        <v>1375</v>
      </c>
      <c r="K228" s="57" t="s">
        <v>3945</v>
      </c>
      <c r="L228" s="55" t="s">
        <v>4768</v>
      </c>
      <c r="M228" s="55" t="s">
        <v>4825</v>
      </c>
      <c r="N228" s="55" t="s">
        <v>2238</v>
      </c>
      <c r="O228" s="55"/>
      <c r="P228" s="259" t="s">
        <v>2039</v>
      </c>
      <c r="Q228" s="13"/>
      <c r="R228"/>
      <c r="S228" t="str">
        <f>IF(E228=F228,"","NOT EQUAL")</f>
        <v/>
      </c>
      <c r="T228" s="44" t="str">
        <f>IF(ISNA(VLOOKUP(P228,Sheet1!E:F,2,0)),"--","PRESENT")</f>
        <v>PRESENT</v>
      </c>
      <c r="U228"/>
      <c r="V228">
        <f>IF(AA228&lt;&gt;"",V227+1,V227)</f>
        <v>103</v>
      </c>
      <c r="W228" s="75" t="s">
        <v>2662</v>
      </c>
      <c r="X228" s="76" t="s">
        <v>2604</v>
      </c>
      <c r="Y228" s="77" t="s">
        <v>2238</v>
      </c>
      <c r="Z228" s="25" t="str">
        <f>IF( OR(X228="CNST", I228="CAT_REGS"),IF(E228=CHAR(34)&amp;CHAR(34),F228,E228),
IF(X228="YES",UPPER(IF(E228=CHAR(34)&amp;CHAR(34),F228,E228)),
IF(   AND(X228&lt;&gt;"NO",I228="CAT_FNCT",D228&lt;&gt;"multiply", D228&lt;&gt;"divide"),IF(J228="SLS_ENABLED",   UPPER(IF(E228=CHAR(34)&amp;CHAR(34),F228,E228)),""),"")))</f>
        <v>STD_phi</v>
      </c>
      <c r="AA228" s="25" t="str">
        <f>IF(LEN(Y228)&gt;0,Y228,SUBSTITUTE(SUBSTITUTE(SUBSTITUTE(SUBSTITUTE(SUBSTITUTE(SUBSTITUTE(SUBSTITUTE(SUBSTITUTE(SUBSTITUTE(SUBSTITUTE(SUBSTITUTE( (SUBSTITUTE( SUBSTITUTE( SUBSTITUTE( SUBSTITUTE(Z228,"STD_SIGMA","SUM"),"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phi</v>
      </c>
      <c r="AB228" s="1">
        <f>B228</f>
        <v>219</v>
      </c>
      <c r="AC228" t="str">
        <f>P228</f>
        <v>CST_74</v>
      </c>
      <c r="AD228" s="126" t="str">
        <f>IF(ISNA(VLOOKUP(AA228,'XEQM Shortlist'!J:J,1,0)),"//","")</f>
        <v/>
      </c>
      <c r="AF228" s="88" t="str">
        <f>IF(LEN(AA228)=0,"",SUBSTITUTE(SUBSTITUTE(SUBSTITUTE(SUBSTITUTE(SUBSTITUTE(SUBSTITUTE(SUBSTITUTE(SUBSTITUTE(SUBSTITUTE(SUBSTITUTE(SUBSTITUTE(SUBSTITUTE(SUBSTITUTE(SUBSTITUTE(SUBSTITUTE(SUBSTITUTE(SUBSTITUTE( (SUBSTITUTE( SUBSTITUTE( SUBSTITUTE( SUBSTITUTE(Z228,"STD_SIGMA","SUM"),"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phi</v>
      </c>
      <c r="AG228" t="b">
        <f>AA228=AF228</f>
        <v>1</v>
      </c>
    </row>
    <row r="229" spans="1:33" s="42" customFormat="1">
      <c r="A229" s="48">
        <f>IF(B229=INT(B229),ROW(),"")</f>
        <v>229</v>
      </c>
      <c r="B229" s="47">
        <f>IF(AND(MID(C229,2,1)&lt;&gt;"/",MID(C229,1,1)="/"),INT(B228)+1,B228+0.01)</f>
        <v>220</v>
      </c>
      <c r="C229" s="51" t="s">
        <v>3494</v>
      </c>
      <c r="D229" s="51">
        <v>74</v>
      </c>
      <c r="E229" s="56" t="s">
        <v>5431</v>
      </c>
      <c r="F229" s="56" t="s">
        <v>5431</v>
      </c>
      <c r="G229" s="75">
        <v>0</v>
      </c>
      <c r="H229" s="75">
        <v>0</v>
      </c>
      <c r="I229" s="133" t="s">
        <v>6</v>
      </c>
      <c r="J229" s="56" t="s">
        <v>1375</v>
      </c>
      <c r="K229" s="57" t="s">
        <v>3945</v>
      </c>
      <c r="L229" s="55" t="s">
        <v>4768</v>
      </c>
      <c r="M229" s="55" t="s">
        <v>4825</v>
      </c>
      <c r="N229" s="55" t="s">
        <v>2238</v>
      </c>
      <c r="O229" s="55"/>
      <c r="P229" s="259" t="s">
        <v>2040</v>
      </c>
      <c r="Q229" s="13"/>
      <c r="R229"/>
      <c r="S229" t="str">
        <f>IF(E229=F229,"","NOT EQUAL")</f>
        <v/>
      </c>
      <c r="T229" s="44" t="str">
        <f>IF(ISNA(VLOOKUP(P229,Sheet1!E:F,2,0)),"--","PRESENT")</f>
        <v>--</v>
      </c>
      <c r="U229"/>
      <c r="V229">
        <f>IF(AA229&lt;&gt;"",V228+1,V228)</f>
        <v>103</v>
      </c>
      <c r="W229" s="75" t="s">
        <v>2238</v>
      </c>
      <c r="X229" s="57" t="s">
        <v>2238</v>
      </c>
      <c r="Y229" s="57" t="s">
        <v>2238</v>
      </c>
      <c r="Z229" s="25" t="str">
        <f>IF( OR(X229="CNST", I229="CAT_REGS"),IF(E229=CHAR(34)&amp;CHAR(34),F229,E229),
IF(X229="YES",UPPER(IF(E229=CHAR(34)&amp;CHAR(34),F229,E229)),
IF(   AND(X229&lt;&gt;"NO",I229="CAT_FNCT",D229&lt;&gt;"multiply", D229&lt;&gt;"divide"),IF(J229="SLS_ENABLED",   UPPER(IF(E229=CHAR(34)&amp;CHAR(34),F229,E229)),""),"")))</f>
        <v/>
      </c>
      <c r="AA229" s="25" t="str">
        <f>IF(LEN(Y229)&gt;0,Y229,SUBSTITUTE(SUBSTITUTE(SUBSTITUTE(SUBSTITUTE(SUBSTITUTE(SUBSTITUTE(SUBSTITUTE(SUBSTITUTE(SUBSTITUTE(SUBSTITUTE(SUBSTITUTE( (SUBSTITUTE( SUBSTITUTE( SUBSTITUTE( SUBSTITUTE(Z229,"STD_SIGMA","SUM"),"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9" s="1">
        <f>B229</f>
        <v>220</v>
      </c>
      <c r="AC229" t="str">
        <f>P229</f>
        <v>CST_75</v>
      </c>
      <c r="AD229" s="126" t="str">
        <f>IF(ISNA(VLOOKUP(AA229,'XEQM Shortlist'!J:J,1,0)),"//","")</f>
        <v/>
      </c>
      <c r="AE229"/>
      <c r="AF229" s="88" t="str">
        <f>IF(LEN(AA229)=0,"",SUBSTITUTE(SUBSTITUTE(SUBSTITUTE(SUBSTITUTE(SUBSTITUTE(SUBSTITUTE(SUBSTITUTE(SUBSTITUTE(SUBSTITUTE(SUBSTITUTE(SUBSTITUTE(SUBSTITUTE(SUBSTITUTE(SUBSTITUTE(SUBSTITUTE(SUBSTITUTE(SUBSTITUTE( (SUBSTITUTE( SUBSTITUTE( SUBSTITUTE( SUBSTITUTE(Z229,"STD_SIGMA","SUM"),"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9" t="b">
        <f>AA229=AF229</f>
        <v>1</v>
      </c>
    </row>
    <row r="230" spans="1:33" s="42" customFormat="1">
      <c r="A230" s="48">
        <f>IF(B230=INT(B230),ROW(),"")</f>
        <v>230</v>
      </c>
      <c r="B230" s="47">
        <f>IF(AND(MID(C230,2,1)&lt;&gt;"/",MID(C230,1,1)="/"),INT(B229)+1,B229+0.01)</f>
        <v>221</v>
      </c>
      <c r="C230" s="51" t="s">
        <v>3494</v>
      </c>
      <c r="D230" s="51">
        <v>75</v>
      </c>
      <c r="E230" s="56" t="s">
        <v>425</v>
      </c>
      <c r="F230" s="56" t="s">
        <v>425</v>
      </c>
      <c r="G230" s="58">
        <v>0</v>
      </c>
      <c r="H230" s="58">
        <v>0</v>
      </c>
      <c r="I230" s="133" t="s">
        <v>6</v>
      </c>
      <c r="J230" s="56" t="s">
        <v>1375</v>
      </c>
      <c r="K230" s="57" t="s">
        <v>3945</v>
      </c>
      <c r="L230" s="55" t="s">
        <v>4768</v>
      </c>
      <c r="M230" s="55" t="s">
        <v>4825</v>
      </c>
      <c r="N230" s="55" t="s">
        <v>2238</v>
      </c>
      <c r="O230" s="55"/>
      <c r="P230" s="259" t="s">
        <v>2047</v>
      </c>
      <c r="Q230" s="13"/>
      <c r="R230"/>
      <c r="S230" t="str">
        <f>IF(E230=F230,"","NOT EQUAL")</f>
        <v/>
      </c>
      <c r="T230" s="44" t="str">
        <f>IF(ISNA(VLOOKUP(P230,Sheet1!E:F,2,0)),"--","PRESENT")</f>
        <v>--</v>
      </c>
      <c r="U230"/>
      <c r="V230">
        <f>IF(AA230&lt;&gt;"",V229+1,V229)</f>
        <v>103</v>
      </c>
      <c r="W230" s="75" t="s">
        <v>2238</v>
      </c>
      <c r="X230" s="57" t="s">
        <v>2238</v>
      </c>
      <c r="Y230" s="57" t="s">
        <v>2238</v>
      </c>
      <c r="Z230" s="25" t="str">
        <f>IF( OR(X230="CNST", I230="CAT_REGS"),IF(E230=CHAR(34)&amp;CHAR(34),F230,E230),
IF(X230="YES",UPPER(IF(E230=CHAR(34)&amp;CHAR(34),F230,E230)),
IF(   AND(X230&lt;&gt;"NO",I230="CAT_FNCT",D230&lt;&gt;"multiply", D230&lt;&gt;"divide"),IF(J230="SLS_ENABLED",   UPPER(IF(E230=CHAR(34)&amp;CHAR(34),F230,E230)),""),"")))</f>
        <v/>
      </c>
      <c r="AA230" s="25" t="str">
        <f>IF(LEN(Y230)&gt;0,Y230,SUBSTITUTE(SUBSTITUTE(SUBSTITUTE(SUBSTITUTE(SUBSTITUTE(SUBSTITUTE(SUBSTITUTE(SUBSTITUTE(SUBSTITUTE(SUBSTITUTE(SUBSTITUTE( (SUBSTITUTE( SUBSTITUTE( SUBSTITUTE( SUBSTITUTE(Z230,"STD_SIGMA","SUM"),"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30" s="1">
        <f>B230</f>
        <v>221</v>
      </c>
      <c r="AC230" t="str">
        <f>P230</f>
        <v>CST_76</v>
      </c>
      <c r="AD230" s="126" t="str">
        <f>IF(ISNA(VLOOKUP(AA230,'XEQM Shortlist'!J:J,1,0)),"//","")</f>
        <v/>
      </c>
      <c r="AE230"/>
      <c r="AF230" s="88" t="str">
        <f>IF(LEN(AA230)=0,"",SUBSTITUTE(SUBSTITUTE(SUBSTITUTE(SUBSTITUTE(SUBSTITUTE(SUBSTITUTE(SUBSTITUTE(SUBSTITUTE(SUBSTITUTE(SUBSTITUTE(SUBSTITUTE(SUBSTITUTE(SUBSTITUTE(SUBSTITUTE(SUBSTITUTE(SUBSTITUTE(SUBSTITUTE( (SUBSTITUTE( SUBSTITUTE( SUBSTITUTE( SUBSTITUTE(Z230,"STD_SIGMA","SUM"),"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30" t="b">
        <f>AA230=AF230</f>
        <v>1</v>
      </c>
    </row>
    <row r="231" spans="1:33" s="42" customFormat="1">
      <c r="A231" s="48">
        <f>IF(B231=INT(B231),ROW(),"")</f>
        <v>231</v>
      </c>
      <c r="B231" s="47">
        <f>IF(AND(MID(C231,2,1)&lt;&gt;"/",MID(C231,1,1)="/"),INT(B230)+1,B230+0.01)</f>
        <v>222</v>
      </c>
      <c r="C231" s="51" t="s">
        <v>3494</v>
      </c>
      <c r="D231" s="51">
        <v>76</v>
      </c>
      <c r="E231" s="56" t="s">
        <v>430</v>
      </c>
      <c r="F231" s="56" t="s">
        <v>430</v>
      </c>
      <c r="G231" s="58">
        <v>0</v>
      </c>
      <c r="H231" s="58">
        <v>0</v>
      </c>
      <c r="I231" s="133" t="s">
        <v>6</v>
      </c>
      <c r="J231" s="56" t="s">
        <v>1375</v>
      </c>
      <c r="K231" s="57" t="s">
        <v>3945</v>
      </c>
      <c r="L231" s="55" t="s">
        <v>4768</v>
      </c>
      <c r="M231" s="55" t="s">
        <v>4825</v>
      </c>
      <c r="N231" s="55" t="s">
        <v>2238</v>
      </c>
      <c r="O231" s="55"/>
      <c r="P231" s="259" t="s">
        <v>2049</v>
      </c>
      <c r="Q231" s="13"/>
      <c r="R231"/>
      <c r="S231" t="str">
        <f>IF(E231=F231,"","NOT EQUAL")</f>
        <v/>
      </c>
      <c r="T231" s="44" t="str">
        <f>IF(ISNA(VLOOKUP(P231,Sheet1!E:F,2,0)),"--","PRESENT")</f>
        <v>--</v>
      </c>
      <c r="U231"/>
      <c r="V231">
        <f>IF(AA231&lt;&gt;"",V230+1,V230)</f>
        <v>104</v>
      </c>
      <c r="W231" s="75" t="s">
        <v>2662</v>
      </c>
      <c r="X231" s="76" t="s">
        <v>2604</v>
      </c>
      <c r="Y231" s="116" t="s">
        <v>3951</v>
      </c>
      <c r="Z231" s="25" t="str">
        <f>IF( OR(X231="CNST", I231="CAT_REGS"),IF(E231=CHAR(34)&amp;CHAR(34),F231,E231),
IF(X231="YES",UPPER(IF(E231=CHAR(34)&amp;CHAR(34),F231,E231)),
IF(   AND(X231&lt;&gt;"NO",I231="CAT_FNCT",D231&lt;&gt;"multiply", D231&lt;&gt;"divide"),IF(J231="SLS_ENABLED",   UPPER(IF(E231=CHAR(34)&amp;CHAR(34),F231,E231)),""),"")))</f>
        <v>"-" STD_INFINITY</v>
      </c>
      <c r="AA231" s="25" t="str">
        <f>IF(LEN(Y231)&gt;0,Y231,SUBSTITUTE(SUBSTITUTE(SUBSTITUTE(SUBSTITUTE(SUBSTITUTE(SUBSTITUTE(SUBSTITUTE(SUBSTITUTE(SUBSTITUTE(SUBSTITUTE(SUBSTITUTE( (SUBSTITUTE( SUBSTITUTE( SUBSTITUTE( SUBSTITUTE(Z231,"STD_SIGMA","SUM"),"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-INF</v>
      </c>
      <c r="AB231" s="1">
        <f>B231</f>
        <v>222</v>
      </c>
      <c r="AC231" t="str">
        <f>P231</f>
        <v>CST_77</v>
      </c>
      <c r="AD231" s="126" t="str">
        <f>IF(ISNA(VLOOKUP(AA231,'XEQM Shortlist'!J:J,1,0)),"//","")</f>
        <v>//</v>
      </c>
      <c r="AE231"/>
      <c r="AF231" s="88" t="str">
        <f>IF(LEN(AA231)=0,"",SUBSTITUTE(SUBSTITUTE(SUBSTITUTE(SUBSTITUTE(SUBSTITUTE(SUBSTITUTE(SUBSTITUTE(SUBSTITUTE(SUBSTITUTE(SUBSTITUTE(SUBSTITUTE(SUBSTITUTE(SUBSTITUTE(SUBSTITUTE(SUBSTITUTE(SUBSTITUTE(SUBSTITUTE( (SUBSTITUTE( SUBSTITUTE( SUBSTITUTE( SUBSTITUTE(Z231,"STD_SIGMA","SUM"),"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-INFINITY</v>
      </c>
      <c r="AG231" t="b">
        <f>AA231=AF231</f>
        <v>0</v>
      </c>
    </row>
    <row r="232" spans="1:33">
      <c r="A232" s="48">
        <f>IF(B232=INT(B232),ROW(),"")</f>
        <v>232</v>
      </c>
      <c r="B232" s="47">
        <f>IF(AND(MID(C232,2,1)&lt;&gt;"/",MID(C232,1,1)="/"),INT(B231)+1,B231+0.01)</f>
        <v>223</v>
      </c>
      <c r="C232" s="51" t="s">
        <v>3494</v>
      </c>
      <c r="D232" s="51">
        <v>77</v>
      </c>
      <c r="E232" s="56" t="s">
        <v>450</v>
      </c>
      <c r="F232" s="56" t="s">
        <v>450</v>
      </c>
      <c r="G232" s="75">
        <v>0</v>
      </c>
      <c r="H232" s="75">
        <v>0</v>
      </c>
      <c r="I232" s="133" t="s">
        <v>6</v>
      </c>
      <c r="J232" s="56" t="s">
        <v>1375</v>
      </c>
      <c r="K232" s="57" t="s">
        <v>3945</v>
      </c>
      <c r="L232" s="55" t="s">
        <v>4768</v>
      </c>
      <c r="M232" s="55" t="s">
        <v>4825</v>
      </c>
      <c r="N232" s="55" t="s">
        <v>2238</v>
      </c>
      <c r="O232" s="55"/>
      <c r="P232" s="259" t="s">
        <v>2075</v>
      </c>
      <c r="Q232" s="13"/>
      <c r="R232"/>
      <c r="S232" t="str">
        <f>IF(E232=F232,"","NOT EQUAL")</f>
        <v/>
      </c>
      <c r="T232" s="44" t="str">
        <f>IF(ISNA(VLOOKUP(P232,Sheet1!E:F,2,0)),"--","PRESENT")</f>
        <v>--</v>
      </c>
      <c r="U232"/>
      <c r="V232">
        <f>IF(AA232&lt;&gt;"",V231+1,V231)</f>
        <v>105</v>
      </c>
      <c r="W232" s="78" t="s">
        <v>2662</v>
      </c>
      <c r="X232" s="76" t="s">
        <v>2604</v>
      </c>
      <c r="Y232" s="77" t="s">
        <v>3952</v>
      </c>
      <c r="Z232" s="25" t="str">
        <f>IF( OR(X232="CNST", I232="CAT_REGS"),IF(E232=CHAR(34)&amp;CHAR(34),F232,E232),
IF(X232="YES",UPPER(IF(E232=CHAR(34)&amp;CHAR(34),F232,E232)),
IF(   AND(X232&lt;&gt;"NO",I232="CAT_FNCT",D232&lt;&gt;"multiply", D232&lt;&gt;"divide"),IF(J232="SLS_ENABLED",   UPPER(IF(E232=CHAR(34)&amp;CHAR(34),F232,E232)),""),"")))</f>
        <v>STD_INFINITY</v>
      </c>
      <c r="AA232" s="25" t="str">
        <f>IF(LEN(Y232)&gt;0,Y232,SUBSTITUTE(SUBSTITUTE(SUBSTITUTE(SUBSTITUTE(SUBSTITUTE(SUBSTITUTE(SUBSTITUTE(SUBSTITUTE(SUBSTITUTE(SUBSTITUTE(SUBSTITUTE( (SUBSTITUTE( SUBSTITUTE( SUBSTITUTE( SUBSTITUTE(Z232,"STD_SIGMA","SUM"),"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INF</v>
      </c>
      <c r="AB232" s="1">
        <f>B232</f>
        <v>223</v>
      </c>
      <c r="AC232" t="str">
        <f>P232</f>
        <v>CST_78</v>
      </c>
      <c r="AD232" s="126" t="str">
        <f>IF(ISNA(VLOOKUP(AA232,'XEQM Shortlist'!J:J,1,0)),"//","")</f>
        <v>//</v>
      </c>
      <c r="AF232" s="88" t="str">
        <f>IF(LEN(AA232)=0,"",SUBSTITUTE(SUBSTITUTE(SUBSTITUTE(SUBSTITUTE(SUBSTITUTE(SUBSTITUTE(SUBSTITUTE(SUBSTITUTE(SUBSTITUTE(SUBSTITUTE(SUBSTITUTE(SUBSTITUTE(SUBSTITUTE(SUBSTITUTE(SUBSTITUTE(SUBSTITUTE(SUBSTITUTE( (SUBSTITUTE( SUBSTITUTE( SUBSTITUTE( SUBSTITUTE(Z232,"STD_SIGMA","SUM"),"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INFINITY</v>
      </c>
      <c r="AG232" t="b">
        <f>AA232=AF232</f>
        <v>0</v>
      </c>
    </row>
    <row r="233" spans="1:33">
      <c r="A233" s="48">
        <f>IF(B233=INT(B233),ROW(),"")</f>
        <v>233</v>
      </c>
      <c r="B233" s="47">
        <f>IF(AND(MID(C233,2,1)&lt;&gt;"/",MID(C233,1,1)="/"),INT(B232)+1,B232+0.01)</f>
        <v>224</v>
      </c>
      <c r="C233" s="51" t="s">
        <v>3769</v>
      </c>
      <c r="D233" s="51">
        <v>78</v>
      </c>
      <c r="E233" s="56" t="s">
        <v>1323</v>
      </c>
      <c r="F233" s="56" t="s">
        <v>1323</v>
      </c>
      <c r="G233" s="75">
        <v>0</v>
      </c>
      <c r="H233" s="75">
        <v>0</v>
      </c>
      <c r="I233" s="56" t="s">
        <v>1</v>
      </c>
      <c r="J233" s="56" t="s">
        <v>1375</v>
      </c>
      <c r="K233" s="57" t="s">
        <v>3783</v>
      </c>
      <c r="L233" s="55" t="s">
        <v>4768</v>
      </c>
      <c r="M233" s="55" t="s">
        <v>4825</v>
      </c>
      <c r="N233" s="55" t="s">
        <v>2238</v>
      </c>
      <c r="O233" s="55"/>
      <c r="P233" s="259" t="s">
        <v>2098</v>
      </c>
      <c r="Q233" s="13"/>
      <c r="R233"/>
      <c r="S233" t="str">
        <f>IF(E233=F233,"","NOT EQUAL")</f>
        <v/>
      </c>
      <c r="T233" s="44" t="str">
        <f>IF(ISNA(VLOOKUP(P233,Sheet1!E:F,2,0)),"--","PRESENT")</f>
        <v>--</v>
      </c>
      <c r="U233"/>
      <c r="V233">
        <f>IF(AA233&lt;&gt;"",V232+1,V232)</f>
        <v>105</v>
      </c>
      <c r="W233" s="75" t="s">
        <v>2238</v>
      </c>
      <c r="X233" s="57" t="s">
        <v>2238</v>
      </c>
      <c r="Y233" s="57" t="s">
        <v>2238</v>
      </c>
      <c r="Z233" s="25" t="str">
        <f>IF( OR(X233="CNST", I233="CAT_REGS"),IF(E233=CHAR(34)&amp;CHAR(34),F233,E233),
IF(X233="YES",UPPER(IF(E233=CHAR(34)&amp;CHAR(34),F233,E233)),
IF(   AND(X233&lt;&gt;"NO",I233="CAT_FNCT",D233&lt;&gt;"multiply", D233&lt;&gt;"divide"),IF(J233="SLS_ENABLED",   UPPER(IF(E233=CHAR(34)&amp;CHAR(34),F233,E233)),""),"")))</f>
        <v/>
      </c>
      <c r="AA233" s="25" t="str">
        <f>IF(LEN(Y233)&gt;0,Y233,SUBSTITUTE(SUBSTITUTE(SUBSTITUTE(SUBSTITUTE(SUBSTITUTE(SUBSTITUTE(SUBSTITUTE(SUBSTITUTE(SUBSTITUTE(SUBSTITUTE(SUBSTITUTE( (SUBSTITUTE( SUBSTITUTE( SUBSTITUTE( SUBSTITUTE(Z233,"STD_SIGMA","SUM"),"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33" s="1">
        <f>B233</f>
        <v>224</v>
      </c>
      <c r="AC233" t="str">
        <f>P233</f>
        <v>CST_79</v>
      </c>
      <c r="AD233" s="126" t="str">
        <f>IF(ISNA(VLOOKUP(AA233,'XEQM Shortlist'!J:J,1,0)),"//","")</f>
        <v/>
      </c>
      <c r="AF233" s="88" t="str">
        <f>IF(LEN(AA233)=0,"",SUBSTITUTE(SUBSTITUTE(SUBSTITUTE(SUBSTITUTE(SUBSTITUTE(SUBSTITUTE(SUBSTITUTE(SUBSTITUTE(SUBSTITUTE(SUBSTITUTE(SUBSTITUTE(SUBSTITUTE(SUBSTITUTE(SUBSTITUTE(SUBSTITUTE(SUBSTITUTE(SUBSTITUTE( (SUBSTITUTE( SUBSTITUTE( SUBSTITUTE( SUBSTITUTE(Z233,"STD_SIGMA","SUM"),"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33" t="b">
        <f>AA233=AF233</f>
        <v>1</v>
      </c>
    </row>
    <row r="234" spans="1:33">
      <c r="A234" s="48">
        <f>IF(B234=INT(B234),ROW(),"")</f>
        <v>234</v>
      </c>
      <c r="B234" s="47">
        <f>IF(AND(MID(C234,2,1)&lt;&gt;"/",MID(C234,1,1)="/"),INT(B233)+1,B233+0.01)</f>
        <v>225</v>
      </c>
      <c r="C234" s="51" t="s">
        <v>3494</v>
      </c>
      <c r="D234" s="51" t="s">
        <v>12</v>
      </c>
      <c r="E234" s="56" t="s">
        <v>52</v>
      </c>
      <c r="F234" s="56" t="s">
        <v>52</v>
      </c>
      <c r="G234" s="75">
        <v>0</v>
      </c>
      <c r="H234" s="75">
        <v>215</v>
      </c>
      <c r="I234" s="135" t="s">
        <v>3</v>
      </c>
      <c r="J234" s="56" t="s">
        <v>1375</v>
      </c>
      <c r="K234" s="57" t="s">
        <v>3945</v>
      </c>
      <c r="L234" s="55" t="s">
        <v>4768</v>
      </c>
      <c r="M234" s="55" t="s">
        <v>5444</v>
      </c>
      <c r="N234" s="55" t="s">
        <v>2238</v>
      </c>
      <c r="O234" s="51" t="s">
        <v>2795</v>
      </c>
      <c r="P234" s="259" t="s">
        <v>2289</v>
      </c>
      <c r="Q234" s="13"/>
      <c r="R234"/>
      <c r="S234" t="str">
        <f>IF(E234=F234,"","NOT EQUAL")</f>
        <v/>
      </c>
      <c r="T234" s="44" t="str">
        <f>IF(ISNA(VLOOKUP(P234,Sheet1!E:F,2,0)),"--","PRESENT")</f>
        <v>--</v>
      </c>
      <c r="U234"/>
      <c r="V234">
        <f>IF(AA234&lt;&gt;"",V233+1,V233)</f>
        <v>105</v>
      </c>
      <c r="W234" s="75" t="s">
        <v>2662</v>
      </c>
      <c r="X234" s="57" t="s">
        <v>2592</v>
      </c>
      <c r="Y234" s="57" t="s">
        <v>2238</v>
      </c>
      <c r="Z234" s="25" t="str">
        <f>IF( OR(X234="CNST", I234="CAT_REGS"),IF(E234=CHAR(34)&amp;CHAR(34),F234,E234),
IF(X234="YES",UPPER(IF(E234=CHAR(34)&amp;CHAR(34),F234,E234)),
IF(   AND(X234&lt;&gt;"NO",I234="CAT_FNCT",D234&lt;&gt;"multiply", D234&lt;&gt;"divide"),IF(J234="SLS_ENABLED",   UPPER(IF(E234=CHAR(34)&amp;CHAR(34),F234,E234)),""),"")))</f>
        <v/>
      </c>
      <c r="AA234" s="25" t="str">
        <f>IF(LEN(Y234)&gt;0,Y234,SUBSTITUTE(SUBSTITUTE(SUBSTITUTE(SUBSTITUTE(SUBSTITUTE(SUBSTITUTE(SUBSTITUTE(SUBSTITUTE(SUBSTITUTE(SUBSTITUTE(SUBSTITUTE( (SUBSTITUTE( SUBSTITUTE( SUBSTITUTE( SUBSTITUTE(Z234,"STD_SIGMA","SUM"),"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34" s="1">
        <f>B234</f>
        <v>225</v>
      </c>
      <c r="AC234" t="str">
        <f>P234</f>
        <v>ITM_CNST</v>
      </c>
      <c r="AD234" s="126" t="str">
        <f>IF(ISNA(VLOOKUP(AA234,'XEQM Shortlist'!J:J,1,0)),"//","")</f>
        <v/>
      </c>
      <c r="AF234" s="88" t="str">
        <f>IF(LEN(AA234)=0,"",SUBSTITUTE(SUBSTITUTE(SUBSTITUTE(SUBSTITUTE(SUBSTITUTE(SUBSTITUTE(SUBSTITUTE(SUBSTITUTE(SUBSTITUTE(SUBSTITUTE(SUBSTITUTE(SUBSTITUTE(SUBSTITUTE(SUBSTITUTE(SUBSTITUTE(SUBSTITUTE(SUBSTITUTE( (SUBSTITUTE( SUBSTITUTE( SUBSTITUTE( SUBSTITUTE(Z234,"STD_SIGMA","SUM"),"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34" t="b">
        <f>AA234=AF234</f>
        <v>1</v>
      </c>
    </row>
    <row r="235" spans="1:33">
      <c r="A235" s="48">
        <f>IF(B235=INT(B235),ROW(),"")</f>
        <v>235</v>
      </c>
      <c r="B235" s="47">
        <f>IF(AND(MID(C235,2,1)&lt;&gt;"/",MID(C235,1,1)="/"),INT(B234)+1,B234+0.01)</f>
        <v>226</v>
      </c>
      <c r="C235" s="51" t="s">
        <v>3769</v>
      </c>
      <c r="D235" s="51" t="s">
        <v>7</v>
      </c>
      <c r="E235" s="62" t="s">
        <v>2796</v>
      </c>
      <c r="F235" s="62" t="s">
        <v>2796</v>
      </c>
      <c r="G235" s="63">
        <v>0</v>
      </c>
      <c r="H235" s="63">
        <v>0</v>
      </c>
      <c r="I235" s="139" t="s">
        <v>28</v>
      </c>
      <c r="J235" s="56" t="s">
        <v>1375</v>
      </c>
      <c r="K235" s="57" t="s">
        <v>3783</v>
      </c>
      <c r="L235" s="55" t="s">
        <v>4768</v>
      </c>
      <c r="M235" s="55" t="s">
        <v>4827</v>
      </c>
      <c r="N235" s="55" t="s">
        <v>2238</v>
      </c>
      <c r="O235" s="55"/>
      <c r="P235" s="259" t="s">
        <v>3202</v>
      </c>
      <c r="Q235" s="20"/>
      <c r="R235"/>
      <c r="S235" t="str">
        <f>IF(E235=F235,"","NOT EQUAL")</f>
        <v/>
      </c>
      <c r="T235" s="44" t="str">
        <f>IF(ISNA(VLOOKUP(P235,Sheet1!E:F,2,0)),"--","PRESENT")</f>
        <v>--</v>
      </c>
      <c r="U235"/>
      <c r="V235">
        <f>IF(AA235&lt;&gt;"",V234+1,V234)</f>
        <v>105</v>
      </c>
      <c r="W235" s="75" t="s">
        <v>2238</v>
      </c>
      <c r="X235" s="57" t="s">
        <v>2238</v>
      </c>
      <c r="Y235" s="57" t="s">
        <v>2238</v>
      </c>
      <c r="Z235" s="25" t="str">
        <f>IF( OR(X235="CNST", I235="CAT_REGS"),IF(E235=CHAR(34)&amp;CHAR(34),F235,E235),
IF(X235="YES",UPPER(IF(E235=CHAR(34)&amp;CHAR(34),F235,E235)),
IF(   AND(X235&lt;&gt;"NO",I235="CAT_FNCT",D235&lt;&gt;"multiply", D235&lt;&gt;"divide"),IF(J235="SLS_ENABLED",   UPPER(IF(E235=CHAR(34)&amp;CHAR(34),F235,E235)),""),"")))</f>
        <v/>
      </c>
      <c r="AA235" s="25" t="str">
        <f>IF(LEN(Y235)&gt;0,Y235,SUBSTITUTE(SUBSTITUTE(SUBSTITUTE(SUBSTITUTE(SUBSTITUTE(SUBSTITUTE(SUBSTITUTE(SUBSTITUTE(SUBSTITUTE(SUBSTITUTE(SUBSTITUTE( (SUBSTITUTE( SUBSTITUTE( SUBSTITUTE( SUBSTITUTE(Z235,"STD_SIGMA","SUM"),"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35" s="1">
        <f>B235</f>
        <v>226</v>
      </c>
      <c r="AC235" t="str">
        <f>P235</f>
        <v>ITM_0208</v>
      </c>
      <c r="AD235" s="126" t="str">
        <f>IF(ISNA(VLOOKUP(AA235,'XEQM Shortlist'!J:J,1,0)),"//","")</f>
        <v/>
      </c>
      <c r="AF235" s="88" t="str">
        <f>IF(LEN(AA235)=0,"",SUBSTITUTE(SUBSTITUTE(SUBSTITUTE(SUBSTITUTE(SUBSTITUTE(SUBSTITUTE(SUBSTITUTE(SUBSTITUTE(SUBSTITUTE(SUBSTITUTE(SUBSTITUTE(SUBSTITUTE(SUBSTITUTE(SUBSTITUTE(SUBSTITUTE(SUBSTITUTE(SUBSTITUTE( (SUBSTITUTE( SUBSTITUTE( SUBSTITUTE( SUBSTITUTE(Z235,"STD_SIGMA","SUM"),"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35" t="b">
        <f>AA235=AF235</f>
        <v>1</v>
      </c>
    </row>
    <row r="236" spans="1:33">
      <c r="A236" s="48">
        <f>IF(B236=INT(B236),ROW(),"")</f>
        <v>236</v>
      </c>
      <c r="B236" s="47">
        <f>IF(AND(MID(C236,2,1)&lt;&gt;"/",MID(C236,1,1)="/"),INT(B235)+1,B235+0.01)</f>
        <v>227</v>
      </c>
      <c r="C236" s="51" t="s">
        <v>3769</v>
      </c>
      <c r="D236" s="51" t="s">
        <v>7</v>
      </c>
      <c r="E236" s="62" t="s">
        <v>2797</v>
      </c>
      <c r="F236" s="62" t="s">
        <v>2797</v>
      </c>
      <c r="G236" s="63">
        <v>0</v>
      </c>
      <c r="H236" s="63">
        <v>0</v>
      </c>
      <c r="I236" s="139" t="s">
        <v>28</v>
      </c>
      <c r="J236" s="56" t="s">
        <v>1375</v>
      </c>
      <c r="K236" s="57" t="s">
        <v>3783</v>
      </c>
      <c r="L236" s="55" t="s">
        <v>4768</v>
      </c>
      <c r="M236" s="55" t="s">
        <v>4827</v>
      </c>
      <c r="N236" s="55" t="s">
        <v>2238</v>
      </c>
      <c r="O236" s="55"/>
      <c r="P236" s="259" t="s">
        <v>3203</v>
      </c>
      <c r="Q236" s="13"/>
      <c r="R236"/>
      <c r="S236" t="str">
        <f>IF(E236=F236,"","NOT EQUAL")</f>
        <v/>
      </c>
      <c r="T236" s="44" t="str">
        <f>IF(ISNA(VLOOKUP(P236,Sheet1!E:F,2,0)),"--","PRESENT")</f>
        <v>--</v>
      </c>
      <c r="U236"/>
      <c r="V236">
        <f>IF(AA236&lt;&gt;"",V235+1,V235)</f>
        <v>105</v>
      </c>
      <c r="W236" s="75" t="s">
        <v>2238</v>
      </c>
      <c r="X236" s="57" t="s">
        <v>2238</v>
      </c>
      <c r="Y236" s="57" t="s">
        <v>2238</v>
      </c>
      <c r="Z236" s="25" t="str">
        <f>IF( OR(X236="CNST", I236="CAT_REGS"),IF(E236=CHAR(34)&amp;CHAR(34),F236,E236),
IF(X236="YES",UPPER(IF(E236=CHAR(34)&amp;CHAR(34),F236,E236)),
IF(   AND(X236&lt;&gt;"NO",I236="CAT_FNCT",D236&lt;&gt;"multiply", D236&lt;&gt;"divide"),IF(J236="SLS_ENABLED",   UPPER(IF(E236=CHAR(34)&amp;CHAR(34),F236,E236)),""),"")))</f>
        <v/>
      </c>
      <c r="AA236" s="25" t="str">
        <f>IF(LEN(Y236)&gt;0,Y236,SUBSTITUTE(SUBSTITUTE(SUBSTITUTE(SUBSTITUTE(SUBSTITUTE(SUBSTITUTE(SUBSTITUTE(SUBSTITUTE(SUBSTITUTE(SUBSTITUTE(SUBSTITUTE( (SUBSTITUTE( SUBSTITUTE( SUBSTITUTE( SUBSTITUTE(Z236,"STD_SIGMA","SUM"),"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36" s="1">
        <f>B236</f>
        <v>227</v>
      </c>
      <c r="AC236" t="str">
        <f>P236</f>
        <v>ITM_0209</v>
      </c>
      <c r="AD236" s="126" t="str">
        <f>IF(ISNA(VLOOKUP(AA236,'XEQM Shortlist'!J:J,1,0)),"//","")</f>
        <v/>
      </c>
      <c r="AF236" s="88" t="str">
        <f>IF(LEN(AA236)=0,"",SUBSTITUTE(SUBSTITUTE(SUBSTITUTE(SUBSTITUTE(SUBSTITUTE(SUBSTITUTE(SUBSTITUTE(SUBSTITUTE(SUBSTITUTE(SUBSTITUTE(SUBSTITUTE(SUBSTITUTE(SUBSTITUTE(SUBSTITUTE(SUBSTITUTE(SUBSTITUTE(SUBSTITUTE( (SUBSTITUTE( SUBSTITUTE( SUBSTITUTE( SUBSTITUTE(Z236,"STD_SIGMA","SUM"),"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36" t="b">
        <f>AA236=AF236</f>
        <v>1</v>
      </c>
    </row>
    <row r="237" spans="1:33">
      <c r="A237" s="48">
        <f>IF(B237=INT(B237),ROW(),"")</f>
        <v>237</v>
      </c>
      <c r="B237" s="47">
        <f>IF(AND(MID(C237,2,1)&lt;&gt;"/",MID(C237,1,1)="/"),INT(B236)+1,B236+0.01)</f>
        <v>228</v>
      </c>
      <c r="C237" s="51" t="s">
        <v>3769</v>
      </c>
      <c r="D237" s="51" t="s">
        <v>7</v>
      </c>
      <c r="E237" s="62" t="s">
        <v>2798</v>
      </c>
      <c r="F237" s="62" t="s">
        <v>2798</v>
      </c>
      <c r="G237" s="63">
        <v>0</v>
      </c>
      <c r="H237" s="63">
        <v>0</v>
      </c>
      <c r="I237" s="139" t="s">
        <v>28</v>
      </c>
      <c r="J237" s="56" t="s">
        <v>1375</v>
      </c>
      <c r="K237" s="57" t="s">
        <v>3783</v>
      </c>
      <c r="L237" s="55" t="s">
        <v>4768</v>
      </c>
      <c r="M237" s="55" t="s">
        <v>4827</v>
      </c>
      <c r="N237" s="55" t="s">
        <v>2238</v>
      </c>
      <c r="O237" s="55"/>
      <c r="P237" s="259" t="s">
        <v>3204</v>
      </c>
      <c r="Q237" s="13"/>
      <c r="R237"/>
      <c r="S237" t="str">
        <f>IF(E237=F237,"","NOT EQUAL")</f>
        <v/>
      </c>
      <c r="T237" s="44" t="str">
        <f>IF(ISNA(VLOOKUP(P237,Sheet1!E:F,2,0)),"--","PRESENT")</f>
        <v>--</v>
      </c>
      <c r="U237"/>
      <c r="V237">
        <f>IF(AA237&lt;&gt;"",V236+1,V236)</f>
        <v>105</v>
      </c>
      <c r="W237" s="75" t="s">
        <v>2238</v>
      </c>
      <c r="X237" s="57" t="s">
        <v>2238</v>
      </c>
      <c r="Y237" s="57" t="s">
        <v>2238</v>
      </c>
      <c r="Z237" s="25" t="str">
        <f>IF( OR(X237="CNST", I237="CAT_REGS"),IF(E237=CHAR(34)&amp;CHAR(34),F237,E237),
IF(X237="YES",UPPER(IF(E237=CHAR(34)&amp;CHAR(34),F237,E237)),
IF(   AND(X237&lt;&gt;"NO",I237="CAT_FNCT",D237&lt;&gt;"multiply", D237&lt;&gt;"divide"),IF(J237="SLS_ENABLED",   UPPER(IF(E237=CHAR(34)&amp;CHAR(34),F237,E237)),""),"")))</f>
        <v/>
      </c>
      <c r="AA237" s="25" t="str">
        <f>IF(LEN(Y237)&gt;0,Y237,SUBSTITUTE(SUBSTITUTE(SUBSTITUTE(SUBSTITUTE(SUBSTITUTE(SUBSTITUTE(SUBSTITUTE(SUBSTITUTE(SUBSTITUTE(SUBSTITUTE(SUBSTITUTE( (SUBSTITUTE( SUBSTITUTE( SUBSTITUTE( SUBSTITUTE(Z237,"STD_SIGMA","SUM"),"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37" s="1">
        <f>B237</f>
        <v>228</v>
      </c>
      <c r="AC237" t="str">
        <f>P237</f>
        <v>ITM_0210</v>
      </c>
      <c r="AD237" s="126" t="str">
        <f>IF(ISNA(VLOOKUP(AA237,'XEQM Shortlist'!J:J,1,0)),"//","")</f>
        <v/>
      </c>
      <c r="AF237" s="88" t="str">
        <f>IF(LEN(AA237)=0,"",SUBSTITUTE(SUBSTITUTE(SUBSTITUTE(SUBSTITUTE(SUBSTITUTE(SUBSTITUTE(SUBSTITUTE(SUBSTITUTE(SUBSTITUTE(SUBSTITUTE(SUBSTITUTE(SUBSTITUTE(SUBSTITUTE(SUBSTITUTE(SUBSTITUTE(SUBSTITUTE(SUBSTITUTE( (SUBSTITUTE( SUBSTITUTE( SUBSTITUTE( SUBSTITUTE(Z237,"STD_SIGMA","SUM"),"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37" t="b">
        <f>AA237=AF237</f>
        <v>1</v>
      </c>
    </row>
    <row r="238" spans="1:33">
      <c r="A238" s="48">
        <f>IF(B238=INT(B238),ROW(),"")</f>
        <v>238</v>
      </c>
      <c r="B238" s="47">
        <f>IF(AND(MID(C238,2,1)&lt;&gt;"/",MID(C238,1,1)="/"),INT(B237)+1,B237+0.01)</f>
        <v>229</v>
      </c>
      <c r="C238" s="51" t="s">
        <v>3769</v>
      </c>
      <c r="D238" s="51" t="s">
        <v>7</v>
      </c>
      <c r="E238" s="62" t="s">
        <v>2799</v>
      </c>
      <c r="F238" s="62" t="s">
        <v>2799</v>
      </c>
      <c r="G238" s="63">
        <v>0</v>
      </c>
      <c r="H238" s="63">
        <v>0</v>
      </c>
      <c r="I238" s="139" t="s">
        <v>28</v>
      </c>
      <c r="J238" s="56" t="s">
        <v>1375</v>
      </c>
      <c r="K238" s="57" t="s">
        <v>3783</v>
      </c>
      <c r="L238" s="55" t="s">
        <v>4768</v>
      </c>
      <c r="M238" s="55" t="s">
        <v>4827</v>
      </c>
      <c r="N238" s="55" t="s">
        <v>2238</v>
      </c>
      <c r="O238" s="55"/>
      <c r="P238" s="259" t="s">
        <v>3205</v>
      </c>
      <c r="Q238" s="13"/>
      <c r="R238"/>
      <c r="S238" t="str">
        <f>IF(E238=F238,"","NOT EQUAL")</f>
        <v/>
      </c>
      <c r="T238" s="44" t="str">
        <f>IF(ISNA(VLOOKUP(P238,Sheet1!E:F,2,0)),"--","PRESENT")</f>
        <v>--</v>
      </c>
      <c r="U238"/>
      <c r="V238">
        <f>IF(AA238&lt;&gt;"",V237+1,V237)</f>
        <v>105</v>
      </c>
      <c r="W238" s="75" t="s">
        <v>2238</v>
      </c>
      <c r="X238" s="57" t="s">
        <v>2238</v>
      </c>
      <c r="Y238" s="57" t="s">
        <v>2238</v>
      </c>
      <c r="Z238" s="25" t="str">
        <f>IF( OR(X238="CNST", I238="CAT_REGS"),IF(E238=CHAR(34)&amp;CHAR(34),F238,E238),
IF(X238="YES",UPPER(IF(E238=CHAR(34)&amp;CHAR(34),F238,E238)),
IF(   AND(X238&lt;&gt;"NO",I238="CAT_FNCT",D238&lt;&gt;"multiply", D238&lt;&gt;"divide"),IF(J238="SLS_ENABLED",   UPPER(IF(E238=CHAR(34)&amp;CHAR(34),F238,E238)),""),"")))</f>
        <v/>
      </c>
      <c r="AA238" s="25" t="str">
        <f>IF(LEN(Y238)&gt;0,Y238,SUBSTITUTE(SUBSTITUTE(SUBSTITUTE(SUBSTITUTE(SUBSTITUTE(SUBSTITUTE(SUBSTITUTE(SUBSTITUTE(SUBSTITUTE(SUBSTITUTE(SUBSTITUTE( (SUBSTITUTE( SUBSTITUTE( SUBSTITUTE( SUBSTITUTE(Z238,"STD_SIGMA","SUM"),"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38" s="1">
        <f>B238</f>
        <v>229</v>
      </c>
      <c r="AC238" t="str">
        <f>P238</f>
        <v>ITM_0211</v>
      </c>
      <c r="AD238" s="126" t="str">
        <f>IF(ISNA(VLOOKUP(AA238,'XEQM Shortlist'!J:J,1,0)),"//","")</f>
        <v/>
      </c>
      <c r="AF238" s="88" t="str">
        <f>IF(LEN(AA238)=0,"",SUBSTITUTE(SUBSTITUTE(SUBSTITUTE(SUBSTITUTE(SUBSTITUTE(SUBSTITUTE(SUBSTITUTE(SUBSTITUTE(SUBSTITUTE(SUBSTITUTE(SUBSTITUTE(SUBSTITUTE(SUBSTITUTE(SUBSTITUTE(SUBSTITUTE(SUBSTITUTE(SUBSTITUTE( (SUBSTITUTE( SUBSTITUTE( SUBSTITUTE( SUBSTITUTE(Z238,"STD_SIGMA","SUM"),"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38" t="b">
        <f>AA238=AF238</f>
        <v>1</v>
      </c>
    </row>
    <row r="239" spans="1:33">
      <c r="A239" s="48">
        <f>IF(B239=INT(B239),ROW(),"")</f>
        <v>239</v>
      </c>
      <c r="B239" s="47">
        <f>IF(AND(MID(C239,2,1)&lt;&gt;"/",MID(C239,1,1)="/"),INT(B238)+1,B238+0.01)</f>
        <v>230</v>
      </c>
      <c r="C239" s="51" t="s">
        <v>3769</v>
      </c>
      <c r="D239" s="51" t="s">
        <v>7</v>
      </c>
      <c r="E239" s="62" t="s">
        <v>2800</v>
      </c>
      <c r="F239" s="62" t="s">
        <v>2800</v>
      </c>
      <c r="G239" s="63">
        <v>0</v>
      </c>
      <c r="H239" s="63">
        <v>0</v>
      </c>
      <c r="I239" s="139" t="s">
        <v>28</v>
      </c>
      <c r="J239" s="56" t="s">
        <v>1375</v>
      </c>
      <c r="K239" s="57" t="s">
        <v>3783</v>
      </c>
      <c r="L239" s="55" t="s">
        <v>4768</v>
      </c>
      <c r="M239" s="55" t="s">
        <v>4827</v>
      </c>
      <c r="N239" s="55" t="s">
        <v>2238</v>
      </c>
      <c r="O239" s="55"/>
      <c r="P239" s="259" t="s">
        <v>3206</v>
      </c>
      <c r="Q239" s="13"/>
      <c r="R239"/>
      <c r="S239" t="str">
        <f>IF(E239=F239,"","NOT EQUAL")</f>
        <v/>
      </c>
      <c r="T239" s="44" t="str">
        <f>IF(ISNA(VLOOKUP(P239,Sheet1!E:F,2,0)),"--","PRESENT")</f>
        <v>--</v>
      </c>
      <c r="U239"/>
      <c r="V239">
        <f>IF(AA239&lt;&gt;"",V238+1,V238)</f>
        <v>105</v>
      </c>
      <c r="W239" s="75" t="s">
        <v>2238</v>
      </c>
      <c r="X239" s="57" t="s">
        <v>2238</v>
      </c>
      <c r="Y239" s="57" t="s">
        <v>2238</v>
      </c>
      <c r="Z239" s="25" t="str">
        <f>IF( OR(X239="CNST", I239="CAT_REGS"),IF(E239=CHAR(34)&amp;CHAR(34),F239,E239),
IF(X239="YES",UPPER(IF(E239=CHAR(34)&amp;CHAR(34),F239,E239)),
IF(   AND(X239&lt;&gt;"NO",I239="CAT_FNCT",D239&lt;&gt;"multiply", D239&lt;&gt;"divide"),IF(J239="SLS_ENABLED",   UPPER(IF(E239=CHAR(34)&amp;CHAR(34),F239,E239)),""),"")))</f>
        <v/>
      </c>
      <c r="AA239" s="25" t="str">
        <f>IF(LEN(Y239)&gt;0,Y239,SUBSTITUTE(SUBSTITUTE(SUBSTITUTE(SUBSTITUTE(SUBSTITUTE(SUBSTITUTE(SUBSTITUTE(SUBSTITUTE(SUBSTITUTE(SUBSTITUTE(SUBSTITUTE( (SUBSTITUTE( SUBSTITUTE( SUBSTITUTE( SUBSTITUTE(Z239,"STD_SIGMA","SUM"),"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39" s="1">
        <f>B239</f>
        <v>230</v>
      </c>
      <c r="AC239" t="str">
        <f>P239</f>
        <v>ITM_0212</v>
      </c>
      <c r="AD239" s="126" t="str">
        <f>IF(ISNA(VLOOKUP(AA239,'XEQM Shortlist'!J:J,1,0)),"//","")</f>
        <v/>
      </c>
      <c r="AF239" s="88" t="str">
        <f>IF(LEN(AA239)=0,"",SUBSTITUTE(SUBSTITUTE(SUBSTITUTE(SUBSTITUTE(SUBSTITUTE(SUBSTITUTE(SUBSTITUTE(SUBSTITUTE(SUBSTITUTE(SUBSTITUTE(SUBSTITUTE(SUBSTITUTE(SUBSTITUTE(SUBSTITUTE(SUBSTITUTE(SUBSTITUTE(SUBSTITUTE( (SUBSTITUTE( SUBSTITUTE( SUBSTITUTE( SUBSTITUTE(Z239,"STD_SIGMA","SUM"),"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39" t="b">
        <f>AA239=AF239</f>
        <v>1</v>
      </c>
    </row>
    <row r="240" spans="1:33">
      <c r="A240" s="48">
        <f>IF(B240=INT(B240),ROW(),"")</f>
        <v>240</v>
      </c>
      <c r="B240" s="47">
        <f>IF(AND(MID(C240,2,1)&lt;&gt;"/",MID(C240,1,1)="/"),INT(B239)+1,B239+0.01)</f>
        <v>231</v>
      </c>
      <c r="C240" s="51" t="s">
        <v>3769</v>
      </c>
      <c r="D240" s="51" t="s">
        <v>7</v>
      </c>
      <c r="E240" s="62" t="s">
        <v>2801</v>
      </c>
      <c r="F240" s="62" t="s">
        <v>2801</v>
      </c>
      <c r="G240" s="63">
        <v>0</v>
      </c>
      <c r="H240" s="63">
        <v>0</v>
      </c>
      <c r="I240" s="139" t="s">
        <v>28</v>
      </c>
      <c r="J240" s="56" t="s">
        <v>1375</v>
      </c>
      <c r="K240" s="57" t="s">
        <v>3783</v>
      </c>
      <c r="L240" s="55" t="s">
        <v>4768</v>
      </c>
      <c r="M240" s="55" t="s">
        <v>4827</v>
      </c>
      <c r="N240" s="55" t="s">
        <v>2238</v>
      </c>
      <c r="O240" s="55"/>
      <c r="P240" s="259" t="s">
        <v>3207</v>
      </c>
      <c r="Q240" s="13"/>
      <c r="R240"/>
      <c r="S240" t="str">
        <f>IF(E240=F240,"","NOT EQUAL")</f>
        <v/>
      </c>
      <c r="T240" s="44" t="str">
        <f>IF(ISNA(VLOOKUP(P240,Sheet1!E:F,2,0)),"--","PRESENT")</f>
        <v>--</v>
      </c>
      <c r="U240"/>
      <c r="V240">
        <f>IF(AA240&lt;&gt;"",V239+1,V239)</f>
        <v>105</v>
      </c>
      <c r="W240" s="75" t="s">
        <v>2238</v>
      </c>
      <c r="X240" s="57" t="s">
        <v>2238</v>
      </c>
      <c r="Y240" s="57" t="s">
        <v>2238</v>
      </c>
      <c r="Z240" s="25" t="str">
        <f>IF( OR(X240="CNST", I240="CAT_REGS"),IF(E240=CHAR(34)&amp;CHAR(34),F240,E240),
IF(X240="YES",UPPER(IF(E240=CHAR(34)&amp;CHAR(34),F240,E240)),
IF(   AND(X240&lt;&gt;"NO",I240="CAT_FNCT",D240&lt;&gt;"multiply", D240&lt;&gt;"divide"),IF(J240="SLS_ENABLED",   UPPER(IF(E240=CHAR(34)&amp;CHAR(34),F240,E240)),""),"")))</f>
        <v/>
      </c>
      <c r="AA240" s="25" t="str">
        <f>IF(LEN(Y240)&gt;0,Y240,SUBSTITUTE(SUBSTITUTE(SUBSTITUTE(SUBSTITUTE(SUBSTITUTE(SUBSTITUTE(SUBSTITUTE(SUBSTITUTE(SUBSTITUTE(SUBSTITUTE(SUBSTITUTE( (SUBSTITUTE( SUBSTITUTE( SUBSTITUTE( SUBSTITUTE(Z240,"STD_SIGMA","SUM"),"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0" s="1">
        <f>B240</f>
        <v>231</v>
      </c>
      <c r="AC240" t="str">
        <f>P240</f>
        <v>ITM_0213</v>
      </c>
      <c r="AD240" s="126" t="str">
        <f>IF(ISNA(VLOOKUP(AA240,'XEQM Shortlist'!J:J,1,0)),"//","")</f>
        <v/>
      </c>
      <c r="AF240" s="88" t="str">
        <f>IF(LEN(AA240)=0,"",SUBSTITUTE(SUBSTITUTE(SUBSTITUTE(SUBSTITUTE(SUBSTITUTE(SUBSTITUTE(SUBSTITUTE(SUBSTITUTE(SUBSTITUTE(SUBSTITUTE(SUBSTITUTE(SUBSTITUTE(SUBSTITUTE(SUBSTITUTE(SUBSTITUTE(SUBSTITUTE(SUBSTITUTE( (SUBSTITUTE( SUBSTITUTE( SUBSTITUTE( SUBSTITUTE(Z240,"STD_SIGMA","SUM"),"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0" t="b">
        <f>AA240=AF240</f>
        <v>1</v>
      </c>
    </row>
    <row r="241" spans="1:33">
      <c r="A241" s="48">
        <f>IF(B241=INT(B241),ROW(),"")</f>
        <v>241</v>
      </c>
      <c r="B241" s="47">
        <f>IF(AND(MID(C241,2,1)&lt;&gt;"/",MID(C241,1,1)="/"),INT(B240)+1,B240+0.01)</f>
        <v>232</v>
      </c>
      <c r="C241" s="51" t="s">
        <v>3769</v>
      </c>
      <c r="D241" s="51" t="s">
        <v>7</v>
      </c>
      <c r="E241" s="62" t="s">
        <v>2802</v>
      </c>
      <c r="F241" s="62" t="s">
        <v>2802</v>
      </c>
      <c r="G241" s="63">
        <v>0</v>
      </c>
      <c r="H241" s="63">
        <v>0</v>
      </c>
      <c r="I241" s="139" t="s">
        <v>28</v>
      </c>
      <c r="J241" s="56" t="s">
        <v>1375</v>
      </c>
      <c r="K241" s="57" t="s">
        <v>3783</v>
      </c>
      <c r="L241" s="55" t="s">
        <v>4768</v>
      </c>
      <c r="M241" s="55" t="s">
        <v>4827</v>
      </c>
      <c r="N241" s="55" t="s">
        <v>2238</v>
      </c>
      <c r="O241" s="55"/>
      <c r="P241" s="259" t="s">
        <v>3208</v>
      </c>
      <c r="Q241" s="13"/>
      <c r="R241"/>
      <c r="S241" t="str">
        <f>IF(E241=F241,"","NOT EQUAL")</f>
        <v/>
      </c>
      <c r="T241" s="44" t="str">
        <f>IF(ISNA(VLOOKUP(P241,Sheet1!E:F,2,0)),"--","PRESENT")</f>
        <v>--</v>
      </c>
      <c r="U241"/>
      <c r="V241">
        <f>IF(AA241&lt;&gt;"",V240+1,V240)</f>
        <v>105</v>
      </c>
      <c r="W241" s="75" t="s">
        <v>2238</v>
      </c>
      <c r="X241" s="57" t="s">
        <v>2238</v>
      </c>
      <c r="Y241" s="57" t="s">
        <v>2238</v>
      </c>
      <c r="Z241" s="25" t="str">
        <f>IF( OR(X241="CNST", I241="CAT_REGS"),IF(E241=CHAR(34)&amp;CHAR(34),F241,E241),
IF(X241="YES",UPPER(IF(E241=CHAR(34)&amp;CHAR(34),F241,E241)),
IF(   AND(X241&lt;&gt;"NO",I241="CAT_FNCT",D241&lt;&gt;"multiply", D241&lt;&gt;"divide"),IF(J241="SLS_ENABLED",   UPPER(IF(E241=CHAR(34)&amp;CHAR(34),F241,E241)),""),"")))</f>
        <v/>
      </c>
      <c r="AA241" s="25" t="str">
        <f>IF(LEN(Y241)&gt;0,Y241,SUBSTITUTE(SUBSTITUTE(SUBSTITUTE(SUBSTITUTE(SUBSTITUTE(SUBSTITUTE(SUBSTITUTE(SUBSTITUTE(SUBSTITUTE(SUBSTITUTE(SUBSTITUTE( (SUBSTITUTE( SUBSTITUTE( SUBSTITUTE( SUBSTITUTE(Z241,"STD_SIGMA","SUM"),"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1" s="1">
        <f>B241</f>
        <v>232</v>
      </c>
      <c r="AC241" t="str">
        <f>P241</f>
        <v>ITM_0214</v>
      </c>
      <c r="AD241" s="126" t="str">
        <f>IF(ISNA(VLOOKUP(AA241,'XEQM Shortlist'!J:J,1,0)),"//","")</f>
        <v/>
      </c>
      <c r="AF241" s="88" t="str">
        <f>IF(LEN(AA241)=0,"",SUBSTITUTE(SUBSTITUTE(SUBSTITUTE(SUBSTITUTE(SUBSTITUTE(SUBSTITUTE(SUBSTITUTE(SUBSTITUTE(SUBSTITUTE(SUBSTITUTE(SUBSTITUTE(SUBSTITUTE(SUBSTITUTE(SUBSTITUTE(SUBSTITUTE(SUBSTITUTE(SUBSTITUTE( (SUBSTITUTE( SUBSTITUTE( SUBSTITUTE( SUBSTITUTE(Z241,"STD_SIGMA","SUM"),"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1" t="b">
        <f>AA241=AF241</f>
        <v>1</v>
      </c>
    </row>
    <row r="242" spans="1:33">
      <c r="A242" s="48">
        <f>IF(B242=INT(B242),ROW(),"")</f>
        <v>242</v>
      </c>
      <c r="B242" s="47">
        <f>IF(AND(MID(C242,2,1)&lt;&gt;"/",MID(C242,1,1)="/"),INT(B241)+1,B241+0.01)</f>
        <v>233</v>
      </c>
      <c r="C242" s="51" t="s">
        <v>3769</v>
      </c>
      <c r="D242" s="51" t="s">
        <v>7</v>
      </c>
      <c r="E242" s="62" t="s">
        <v>2803</v>
      </c>
      <c r="F242" s="62" t="s">
        <v>2803</v>
      </c>
      <c r="G242" s="63">
        <v>0</v>
      </c>
      <c r="H242" s="63">
        <v>0</v>
      </c>
      <c r="I242" s="139" t="s">
        <v>28</v>
      </c>
      <c r="J242" s="56" t="s">
        <v>1375</v>
      </c>
      <c r="K242" s="57" t="s">
        <v>3783</v>
      </c>
      <c r="L242" s="55" t="s">
        <v>4768</v>
      </c>
      <c r="M242" s="55" t="s">
        <v>4827</v>
      </c>
      <c r="N242" s="55" t="s">
        <v>2238</v>
      </c>
      <c r="O242" s="55"/>
      <c r="P242" s="259" t="s">
        <v>3209</v>
      </c>
      <c r="Q242" s="13"/>
      <c r="R242"/>
      <c r="S242" t="str">
        <f>IF(E242=F242,"","NOT EQUAL")</f>
        <v/>
      </c>
      <c r="T242" s="44" t="str">
        <f>IF(ISNA(VLOOKUP(P242,Sheet1!E:F,2,0)),"--","PRESENT")</f>
        <v>--</v>
      </c>
      <c r="U242"/>
      <c r="V242">
        <f>IF(AA242&lt;&gt;"",V241+1,V241)</f>
        <v>105</v>
      </c>
      <c r="W242" s="75" t="s">
        <v>2238</v>
      </c>
      <c r="X242" s="57" t="s">
        <v>2238</v>
      </c>
      <c r="Y242" s="57" t="s">
        <v>2238</v>
      </c>
      <c r="Z242" s="25" t="str">
        <f>IF( OR(X242="CNST", I242="CAT_REGS"),IF(E242=CHAR(34)&amp;CHAR(34),F242,E242),
IF(X242="YES",UPPER(IF(E242=CHAR(34)&amp;CHAR(34),F242,E242)),
IF(   AND(X242&lt;&gt;"NO",I242="CAT_FNCT",D242&lt;&gt;"multiply", D242&lt;&gt;"divide"),IF(J242="SLS_ENABLED",   UPPER(IF(E242=CHAR(34)&amp;CHAR(34),F242,E242)),""),"")))</f>
        <v/>
      </c>
      <c r="AA242" s="25" t="str">
        <f>IF(LEN(Y242)&gt;0,Y242,SUBSTITUTE(SUBSTITUTE(SUBSTITUTE(SUBSTITUTE(SUBSTITUTE(SUBSTITUTE(SUBSTITUTE(SUBSTITUTE(SUBSTITUTE(SUBSTITUTE(SUBSTITUTE( (SUBSTITUTE( SUBSTITUTE( SUBSTITUTE( SUBSTITUTE(Z242,"STD_SIGMA","SUM"),"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2" s="1">
        <f>B242</f>
        <v>233</v>
      </c>
      <c r="AC242" t="str">
        <f>P242</f>
        <v>ITM_0215</v>
      </c>
      <c r="AD242" s="126" t="str">
        <f>IF(ISNA(VLOOKUP(AA242,'XEQM Shortlist'!J:J,1,0)),"//","")</f>
        <v/>
      </c>
      <c r="AF242" s="88" t="str">
        <f>IF(LEN(AA242)=0,"",SUBSTITUTE(SUBSTITUTE(SUBSTITUTE(SUBSTITUTE(SUBSTITUTE(SUBSTITUTE(SUBSTITUTE(SUBSTITUTE(SUBSTITUTE(SUBSTITUTE(SUBSTITUTE(SUBSTITUTE(SUBSTITUTE(SUBSTITUTE(SUBSTITUTE(SUBSTITUTE(SUBSTITUTE( (SUBSTITUTE( SUBSTITUTE( SUBSTITUTE( SUBSTITUTE(Z242,"STD_SIGMA","SUM"),"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2" t="b">
        <f>AA242=AF242</f>
        <v>1</v>
      </c>
    </row>
    <row r="243" spans="1:33">
      <c r="A243" s="48">
        <f>IF(B243=INT(B243),ROW(),"")</f>
        <v>243</v>
      </c>
      <c r="B243" s="47">
        <f>IF(AND(MID(C243,2,1)&lt;&gt;"/",MID(C243,1,1)="/"),INT(B242)+1,B242+0.01)</f>
        <v>234</v>
      </c>
      <c r="C243" s="51" t="s">
        <v>3769</v>
      </c>
      <c r="D243" s="51" t="s">
        <v>7</v>
      </c>
      <c r="E243" s="62" t="s">
        <v>2804</v>
      </c>
      <c r="F243" s="62" t="s">
        <v>2804</v>
      </c>
      <c r="G243" s="63">
        <v>0</v>
      </c>
      <c r="H243" s="63">
        <v>0</v>
      </c>
      <c r="I243" s="139" t="s">
        <v>28</v>
      </c>
      <c r="J243" s="56" t="s">
        <v>1375</v>
      </c>
      <c r="K243" s="57" t="s">
        <v>3783</v>
      </c>
      <c r="L243" s="55" t="s">
        <v>4768</v>
      </c>
      <c r="M243" s="55" t="s">
        <v>4827</v>
      </c>
      <c r="N243" s="55" t="s">
        <v>2238</v>
      </c>
      <c r="O243" s="55"/>
      <c r="P243" s="259" t="s">
        <v>3210</v>
      </c>
      <c r="Q243" s="13"/>
      <c r="R243"/>
      <c r="S243" t="str">
        <f>IF(E243=F243,"","NOT EQUAL")</f>
        <v/>
      </c>
      <c r="T243" s="44" t="str">
        <f>IF(ISNA(VLOOKUP(P243,Sheet1!E:F,2,0)),"--","PRESENT")</f>
        <v>--</v>
      </c>
      <c r="U243"/>
      <c r="V243">
        <f>IF(AA243&lt;&gt;"",V242+1,V242)</f>
        <v>105</v>
      </c>
      <c r="W243" s="75" t="s">
        <v>2238</v>
      </c>
      <c r="X243" s="57" t="s">
        <v>2238</v>
      </c>
      <c r="Y243" s="57" t="s">
        <v>2238</v>
      </c>
      <c r="Z243" s="25" t="str">
        <f>IF( OR(X243="CNST", I243="CAT_REGS"),IF(E243=CHAR(34)&amp;CHAR(34),F243,E243),
IF(X243="YES",UPPER(IF(E243=CHAR(34)&amp;CHAR(34),F243,E243)),
IF(   AND(X243&lt;&gt;"NO",I243="CAT_FNCT",D243&lt;&gt;"multiply", D243&lt;&gt;"divide"),IF(J243="SLS_ENABLED",   UPPER(IF(E243=CHAR(34)&amp;CHAR(34),F243,E243)),""),"")))</f>
        <v/>
      </c>
      <c r="AA243" s="25" t="str">
        <f>IF(LEN(Y243)&gt;0,Y243,SUBSTITUTE(SUBSTITUTE(SUBSTITUTE(SUBSTITUTE(SUBSTITUTE(SUBSTITUTE(SUBSTITUTE(SUBSTITUTE(SUBSTITUTE(SUBSTITUTE(SUBSTITUTE( (SUBSTITUTE( SUBSTITUTE( SUBSTITUTE( SUBSTITUTE(Z243,"STD_SIGMA","SUM"),"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3" s="1">
        <f>B243</f>
        <v>234</v>
      </c>
      <c r="AC243" t="str">
        <f>P243</f>
        <v>ITM_0216</v>
      </c>
      <c r="AD243" s="126" t="str">
        <f>IF(ISNA(VLOOKUP(AA243,'XEQM Shortlist'!J:J,1,0)),"//","")</f>
        <v/>
      </c>
      <c r="AF243" s="88" t="str">
        <f>IF(LEN(AA243)=0,"",SUBSTITUTE(SUBSTITUTE(SUBSTITUTE(SUBSTITUTE(SUBSTITUTE(SUBSTITUTE(SUBSTITUTE(SUBSTITUTE(SUBSTITUTE(SUBSTITUTE(SUBSTITUTE(SUBSTITUTE(SUBSTITUTE(SUBSTITUTE(SUBSTITUTE(SUBSTITUTE(SUBSTITUTE( (SUBSTITUTE( SUBSTITUTE( SUBSTITUTE( SUBSTITUTE(Z243,"STD_SIGMA","SUM"),"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3" t="b">
        <f>AA243=AF243</f>
        <v>1</v>
      </c>
    </row>
    <row r="244" spans="1:33">
      <c r="A244" s="48">
        <f>IF(B244=INT(B244),ROW(),"")</f>
        <v>244</v>
      </c>
      <c r="B244" s="47">
        <f>IF(AND(MID(C244,2,1)&lt;&gt;"/",MID(C244,1,1)="/"),INT(B243)+1,B243+0.01)</f>
        <v>235</v>
      </c>
      <c r="C244" s="51" t="s">
        <v>3769</v>
      </c>
      <c r="D244" s="51" t="s">
        <v>7</v>
      </c>
      <c r="E244" s="62" t="s">
        <v>2805</v>
      </c>
      <c r="F244" s="62" t="s">
        <v>2805</v>
      </c>
      <c r="G244" s="63">
        <v>0</v>
      </c>
      <c r="H244" s="63">
        <v>0</v>
      </c>
      <c r="I244" s="139" t="s">
        <v>28</v>
      </c>
      <c r="J244" s="56" t="s">
        <v>1375</v>
      </c>
      <c r="K244" s="57" t="s">
        <v>3783</v>
      </c>
      <c r="L244" s="55" t="s">
        <v>4768</v>
      </c>
      <c r="M244" s="55" t="s">
        <v>4827</v>
      </c>
      <c r="N244" s="55" t="s">
        <v>2238</v>
      </c>
      <c r="O244" s="55"/>
      <c r="P244" s="259" t="s">
        <v>3211</v>
      </c>
      <c r="Q244" s="13"/>
      <c r="R244"/>
      <c r="S244" t="str">
        <f>IF(E244=F244,"","NOT EQUAL")</f>
        <v/>
      </c>
      <c r="T244" s="44" t="str">
        <f>IF(ISNA(VLOOKUP(P244,Sheet1!E:F,2,0)),"--","PRESENT")</f>
        <v>--</v>
      </c>
      <c r="U244"/>
      <c r="V244">
        <f>IF(AA244&lt;&gt;"",V243+1,V243)</f>
        <v>105</v>
      </c>
      <c r="W244" s="75" t="s">
        <v>2238</v>
      </c>
      <c r="X244" s="57" t="s">
        <v>2238</v>
      </c>
      <c r="Y244" s="57" t="s">
        <v>2238</v>
      </c>
      <c r="Z244" s="25" t="str">
        <f>IF( OR(X244="CNST", I244="CAT_REGS"),IF(E244=CHAR(34)&amp;CHAR(34),F244,E244),
IF(X244="YES",UPPER(IF(E244=CHAR(34)&amp;CHAR(34),F244,E244)),
IF(   AND(X244&lt;&gt;"NO",I244="CAT_FNCT",D244&lt;&gt;"multiply", D244&lt;&gt;"divide"),IF(J244="SLS_ENABLED",   UPPER(IF(E244=CHAR(34)&amp;CHAR(34),F244,E244)),""),"")))</f>
        <v/>
      </c>
      <c r="AA244" s="25" t="str">
        <f>IF(LEN(Y244)&gt;0,Y244,SUBSTITUTE(SUBSTITUTE(SUBSTITUTE(SUBSTITUTE(SUBSTITUTE(SUBSTITUTE(SUBSTITUTE(SUBSTITUTE(SUBSTITUTE(SUBSTITUTE(SUBSTITUTE( (SUBSTITUTE( SUBSTITUTE( SUBSTITUTE( SUBSTITUTE(Z244,"STD_SIGMA","SUM"),"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4" s="1">
        <f>B244</f>
        <v>235</v>
      </c>
      <c r="AC244" t="str">
        <f>P244</f>
        <v>ITM_0217</v>
      </c>
      <c r="AD244" s="126" t="str">
        <f>IF(ISNA(VLOOKUP(AA244,'XEQM Shortlist'!J:J,1,0)),"//","")</f>
        <v/>
      </c>
      <c r="AF244" s="88" t="str">
        <f>IF(LEN(AA244)=0,"",SUBSTITUTE(SUBSTITUTE(SUBSTITUTE(SUBSTITUTE(SUBSTITUTE(SUBSTITUTE(SUBSTITUTE(SUBSTITUTE(SUBSTITUTE(SUBSTITUTE(SUBSTITUTE(SUBSTITUTE(SUBSTITUTE(SUBSTITUTE(SUBSTITUTE(SUBSTITUTE(SUBSTITUTE( (SUBSTITUTE( SUBSTITUTE( SUBSTITUTE( SUBSTITUTE(Z244,"STD_SIGMA","SUM"),"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4" t="b">
        <f>AA244=AF244</f>
        <v>1</v>
      </c>
    </row>
    <row r="245" spans="1:33">
      <c r="A245" s="48">
        <f>IF(B245=INT(B245),ROW(),"")</f>
        <v>245</v>
      </c>
      <c r="B245" s="47">
        <f>IF(AND(MID(C245,2,1)&lt;&gt;"/",MID(C245,1,1)="/"),INT(B244)+1,B244+0.01)</f>
        <v>236</v>
      </c>
      <c r="C245" s="51" t="s">
        <v>3769</v>
      </c>
      <c r="D245" s="51" t="s">
        <v>7</v>
      </c>
      <c r="E245" s="62" t="s">
        <v>2806</v>
      </c>
      <c r="F245" s="62" t="s">
        <v>2806</v>
      </c>
      <c r="G245" s="63">
        <v>0</v>
      </c>
      <c r="H245" s="63">
        <v>0</v>
      </c>
      <c r="I245" s="139" t="s">
        <v>28</v>
      </c>
      <c r="J245" s="56" t="s">
        <v>1375</v>
      </c>
      <c r="K245" s="57" t="s">
        <v>3783</v>
      </c>
      <c r="L245" s="55" t="s">
        <v>4768</v>
      </c>
      <c r="M245" s="55" t="s">
        <v>4827</v>
      </c>
      <c r="N245" s="55" t="s">
        <v>2238</v>
      </c>
      <c r="O245" s="55"/>
      <c r="P245" s="259" t="s">
        <v>3212</v>
      </c>
      <c r="Q245" s="13"/>
      <c r="R245"/>
      <c r="S245" t="str">
        <f>IF(E245=F245,"","NOT EQUAL")</f>
        <v/>
      </c>
      <c r="T245" s="44" t="str">
        <f>IF(ISNA(VLOOKUP(P245,Sheet1!E:F,2,0)),"--","PRESENT")</f>
        <v>--</v>
      </c>
      <c r="U245"/>
      <c r="V245">
        <f>IF(AA245&lt;&gt;"",V244+1,V244)</f>
        <v>105</v>
      </c>
      <c r="W245" s="75" t="s">
        <v>2238</v>
      </c>
      <c r="X245" s="57" t="s">
        <v>2238</v>
      </c>
      <c r="Y245" s="57" t="s">
        <v>2238</v>
      </c>
      <c r="Z245" s="25" t="str">
        <f>IF( OR(X245="CNST", I245="CAT_REGS"),IF(E245=CHAR(34)&amp;CHAR(34),F245,E245),
IF(X245="YES",UPPER(IF(E245=CHAR(34)&amp;CHAR(34),F245,E245)),
IF(   AND(X245&lt;&gt;"NO",I245="CAT_FNCT",D245&lt;&gt;"multiply", D245&lt;&gt;"divide"),IF(J245="SLS_ENABLED",   UPPER(IF(E245=CHAR(34)&amp;CHAR(34),F245,E245)),""),"")))</f>
        <v/>
      </c>
      <c r="AA245" s="25" t="str">
        <f>IF(LEN(Y245)&gt;0,Y245,SUBSTITUTE(SUBSTITUTE(SUBSTITUTE(SUBSTITUTE(SUBSTITUTE(SUBSTITUTE(SUBSTITUTE(SUBSTITUTE(SUBSTITUTE(SUBSTITUTE(SUBSTITUTE( (SUBSTITUTE( SUBSTITUTE( SUBSTITUTE( SUBSTITUTE(Z245,"STD_SIGMA","SUM"),"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5" s="1">
        <f>B245</f>
        <v>236</v>
      </c>
      <c r="AC245" t="str">
        <f>P245</f>
        <v>ITM_0218</v>
      </c>
      <c r="AD245" s="126" t="str">
        <f>IF(ISNA(VLOOKUP(AA245,'XEQM Shortlist'!J:J,1,0)),"//","")</f>
        <v/>
      </c>
      <c r="AF245" s="88" t="str">
        <f>IF(LEN(AA245)=0,"",SUBSTITUTE(SUBSTITUTE(SUBSTITUTE(SUBSTITUTE(SUBSTITUTE(SUBSTITUTE(SUBSTITUTE(SUBSTITUTE(SUBSTITUTE(SUBSTITUTE(SUBSTITUTE(SUBSTITUTE(SUBSTITUTE(SUBSTITUTE(SUBSTITUTE(SUBSTITUTE(SUBSTITUTE( (SUBSTITUTE( SUBSTITUTE( SUBSTITUTE( SUBSTITUTE(Z245,"STD_SIGMA","SUM"),"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5" t="b">
        <f>AA245=AF245</f>
        <v>1</v>
      </c>
    </row>
    <row r="246" spans="1:33">
      <c r="A246" s="48">
        <f>IF(B246=INT(B246),ROW(),"")</f>
        <v>246</v>
      </c>
      <c r="B246" s="47">
        <f>IF(AND(MID(C246,2,1)&lt;&gt;"/",MID(C246,1,1)="/"),INT(B245)+1,B245+0.01)</f>
        <v>237</v>
      </c>
      <c r="C246" s="51" t="s">
        <v>3769</v>
      </c>
      <c r="D246" s="51" t="s">
        <v>7</v>
      </c>
      <c r="E246" s="62" t="s">
        <v>2807</v>
      </c>
      <c r="F246" s="62" t="s">
        <v>2807</v>
      </c>
      <c r="G246" s="63">
        <v>0</v>
      </c>
      <c r="H246" s="63">
        <v>0</v>
      </c>
      <c r="I246" s="139" t="s">
        <v>28</v>
      </c>
      <c r="J246" s="56" t="s">
        <v>1375</v>
      </c>
      <c r="K246" s="57" t="s">
        <v>3783</v>
      </c>
      <c r="L246" s="55" t="s">
        <v>4768</v>
      </c>
      <c r="M246" s="55" t="s">
        <v>4827</v>
      </c>
      <c r="N246" s="55" t="s">
        <v>2238</v>
      </c>
      <c r="O246" s="55"/>
      <c r="P246" s="309" t="s">
        <v>3213</v>
      </c>
      <c r="Q246" s="13"/>
      <c r="R246"/>
      <c r="S246" t="str">
        <f>IF(E246=F246,"","NOT EQUAL")</f>
        <v/>
      </c>
      <c r="T246" s="44" t="str">
        <f>IF(ISNA(VLOOKUP(P246,Sheet1!E:F,2,0)),"--","PRESENT")</f>
        <v>--</v>
      </c>
      <c r="U246"/>
      <c r="V246">
        <f>IF(AA246&lt;&gt;"",V245+1,V245)</f>
        <v>105</v>
      </c>
      <c r="W246" s="75"/>
      <c r="X246" s="57"/>
      <c r="Y246" s="57"/>
      <c r="Z246" s="25" t="str">
        <f>IF( OR(X246="CNST", I246="CAT_REGS"),IF(E246=CHAR(34)&amp;CHAR(34),F246,E246),
IF(X246="YES",UPPER(IF(E246=CHAR(34)&amp;CHAR(34),F246,E246)),
IF(   AND(X246&lt;&gt;"NO",I246="CAT_FNCT",D246&lt;&gt;"multiply", D246&lt;&gt;"divide"),IF(J246="SLS_ENABLED",   UPPER(IF(E246=CHAR(34)&amp;CHAR(34),F246,E246)),""),"")))</f>
        <v/>
      </c>
      <c r="AA246" s="25" t="str">
        <f>IF(LEN(Y246)&gt;0,Y246,SUBSTITUTE(SUBSTITUTE(SUBSTITUTE(SUBSTITUTE(SUBSTITUTE(SUBSTITUTE(SUBSTITUTE(SUBSTITUTE(SUBSTITUTE(SUBSTITUTE(SUBSTITUTE( (SUBSTITUTE( SUBSTITUTE( SUBSTITUTE( SUBSTITUTE(Z246,"STD_SIGMA","SUM"),"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6" s="1">
        <f>B246</f>
        <v>237</v>
      </c>
      <c r="AC246" t="str">
        <f>P246</f>
        <v>ITM_0219</v>
      </c>
      <c r="AD246" s="126" t="str">
        <f>IF(ISNA(VLOOKUP(AA246,'XEQM Shortlist'!J:J,1,0)),"//","")</f>
        <v/>
      </c>
      <c r="AF246" s="88" t="str">
        <f>IF(LEN(AA246)=0,"",SUBSTITUTE(SUBSTITUTE(SUBSTITUTE(SUBSTITUTE(SUBSTITUTE(SUBSTITUTE(SUBSTITUTE(SUBSTITUTE(SUBSTITUTE(SUBSTITUTE(SUBSTITUTE(SUBSTITUTE(SUBSTITUTE(SUBSTITUTE(SUBSTITUTE(SUBSTITUTE(SUBSTITUTE( (SUBSTITUTE( SUBSTITUTE( SUBSTITUTE( SUBSTITUTE(Z246,"STD_SIGMA","SUM"),"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6" t="b">
        <f>AA246=AF246</f>
        <v>1</v>
      </c>
    </row>
    <row r="247" spans="1:33">
      <c r="A247" s="48" t="str">
        <f>IF(B247=INT(B247),ROW(),"")</f>
        <v/>
      </c>
      <c r="B247" s="47">
        <f>IF(AND(MID(C247,2,1)&lt;&gt;"/",MID(C247,1,1)="/"),INT(B246)+1,B246+0.01)</f>
        <v>237.01</v>
      </c>
      <c r="C247" s="50" t="s">
        <v>2238</v>
      </c>
      <c r="D247" s="51"/>
      <c r="E247" s="54"/>
      <c r="F247" s="54"/>
      <c r="G247" s="75"/>
      <c r="H247" s="75"/>
      <c r="I247" s="56"/>
      <c r="J247" s="56"/>
      <c r="K247" s="57"/>
      <c r="L247" s="55"/>
      <c r="M247" s="55"/>
      <c r="N247" s="55" t="s">
        <v>2238</v>
      </c>
      <c r="O247" s="50"/>
      <c r="P247" s="309" t="s">
        <v>2238</v>
      </c>
      <c r="Q247" s="43"/>
      <c r="R247" s="44"/>
      <c r="S247" s="44"/>
      <c r="T247" s="44" t="str">
        <f>IF(ISNA(VLOOKUP(P247,Sheet1!E:F,2,0)),"--","PRESENT")</f>
        <v>--</v>
      </c>
      <c r="U247" s="44"/>
      <c r="V247">
        <f>IF(AA247&lt;&gt;"",V246+1,V246)</f>
        <v>105</v>
      </c>
      <c r="W247" s="75" t="s">
        <v>2238</v>
      </c>
      <c r="X247" s="74" t="s">
        <v>2238</v>
      </c>
      <c r="Y247" s="74" t="s">
        <v>2238</v>
      </c>
      <c r="Z247" s="25" t="str">
        <f>IF( OR(X247="CNST", I247="CAT_REGS"),IF(E247=CHAR(34)&amp;CHAR(34),F247,E247),
IF(X247="YES",UPPER(IF(E247=CHAR(34)&amp;CHAR(34),F247,E247)),
IF(   AND(X247&lt;&gt;"NO",I247="CAT_FNCT",D247&lt;&gt;"multiply", D247&lt;&gt;"divide"),IF(J247="SLS_ENABLED",   UPPER(IF(E247=CHAR(34)&amp;CHAR(34),F247,E247)),""),"")))</f>
        <v/>
      </c>
      <c r="AA247" s="25" t="str">
        <f>IF(LEN(Y247)&gt;0,Y247,SUBSTITUTE(SUBSTITUTE(SUBSTITUTE(SUBSTITUTE(SUBSTITUTE(SUBSTITUTE(SUBSTITUTE(SUBSTITUTE(SUBSTITUTE(SUBSTITUTE(SUBSTITUTE( (SUBSTITUTE( SUBSTITUTE( SUBSTITUTE( SUBSTITUTE(Z247,"STD_SIGMA","SUM"),"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7" s="1">
        <f>B247</f>
        <v>237.01</v>
      </c>
      <c r="AC247" t="str">
        <f>P247</f>
        <v/>
      </c>
      <c r="AD247" s="126" t="str">
        <f>IF(ISNA(VLOOKUP(AA247,'XEQM Shortlist'!J:J,1,0)),"//","")</f>
        <v/>
      </c>
      <c r="AE247" s="42"/>
      <c r="AF247" s="88" t="str">
        <f>IF(LEN(AA247)=0,"",SUBSTITUTE(SUBSTITUTE(SUBSTITUTE(SUBSTITUTE(SUBSTITUTE(SUBSTITUTE(SUBSTITUTE(SUBSTITUTE(SUBSTITUTE(SUBSTITUTE(SUBSTITUTE(SUBSTITUTE(SUBSTITUTE(SUBSTITUTE(SUBSTITUTE(SUBSTITUTE(SUBSTITUTE( (SUBSTITUTE( SUBSTITUTE( SUBSTITUTE( SUBSTITUTE(Z247,"STD_SIGMA","SUM"),"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7" t="b">
        <f>AA247=AF247</f>
        <v>1</v>
      </c>
    </row>
    <row r="248" spans="1:33">
      <c r="A248" s="48" t="str">
        <f>IF(B248=INT(B248),ROW(),"")</f>
        <v/>
      </c>
      <c r="B248" s="47">
        <f>IF(AND(MID(C248,2,1)&lt;&gt;"/",MID(C248,1,1)="/"),INT(B247)+1,B247+0.01)</f>
        <v>237.01999999999998</v>
      </c>
      <c r="C248" s="50" t="s">
        <v>2238</v>
      </c>
      <c r="D248" s="51"/>
      <c r="E248" s="54"/>
      <c r="F248" s="54"/>
      <c r="G248" s="75"/>
      <c r="H248" s="75"/>
      <c r="I248" s="56"/>
      <c r="J248" s="56"/>
      <c r="K248" s="57"/>
      <c r="L248" s="55"/>
      <c r="M248" s="55"/>
      <c r="N248" s="55" t="s">
        <v>2238</v>
      </c>
      <c r="O248" s="50"/>
      <c r="P248" s="309" t="s">
        <v>2238</v>
      </c>
      <c r="Q248" s="43"/>
      <c r="R248" s="44"/>
      <c r="S248" s="44"/>
      <c r="T248" s="44" t="str">
        <f>IF(ISNA(VLOOKUP(P248,Sheet1!E:F,2,0)),"--","PRESENT")</f>
        <v>--</v>
      </c>
      <c r="U248" s="44"/>
      <c r="V248">
        <f>IF(AA248&lt;&gt;"",V247+1,V247)</f>
        <v>105</v>
      </c>
      <c r="W248" s="75" t="s">
        <v>2238</v>
      </c>
      <c r="X248" s="74" t="s">
        <v>2238</v>
      </c>
      <c r="Y248" s="74" t="s">
        <v>2238</v>
      </c>
      <c r="Z248" s="25" t="str">
        <f>IF( OR(X248="CNST", I248="CAT_REGS"),IF(E248=CHAR(34)&amp;CHAR(34),F248,E248),
IF(X248="YES",UPPER(IF(E248=CHAR(34)&amp;CHAR(34),F248,E248)),
IF(   AND(X248&lt;&gt;"NO",I248="CAT_FNCT",D248&lt;&gt;"multiply", D248&lt;&gt;"divide"),IF(J248="SLS_ENABLED",   UPPER(IF(E248=CHAR(34)&amp;CHAR(34),F248,E248)),""),"")))</f>
        <v/>
      </c>
      <c r="AA248" s="25" t="str">
        <f>IF(LEN(Y248)&gt;0,Y248,SUBSTITUTE(SUBSTITUTE(SUBSTITUTE(SUBSTITUTE(SUBSTITUTE(SUBSTITUTE(SUBSTITUTE(SUBSTITUTE(SUBSTITUTE(SUBSTITUTE(SUBSTITUTE( (SUBSTITUTE( SUBSTITUTE( SUBSTITUTE( SUBSTITUTE(Z248,"STD_SIGMA","SUM"),"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8" s="1">
        <f>B248</f>
        <v>237.01999999999998</v>
      </c>
      <c r="AC248" t="str">
        <f>P248</f>
        <v/>
      </c>
      <c r="AD248" s="126" t="str">
        <f>IF(ISNA(VLOOKUP(AA248,'XEQM Shortlist'!J:J,1,0)),"//","")</f>
        <v/>
      </c>
      <c r="AE248" s="42"/>
      <c r="AF248" s="88" t="str">
        <f>IF(LEN(AA248)=0,"",SUBSTITUTE(SUBSTITUTE(SUBSTITUTE(SUBSTITUTE(SUBSTITUTE(SUBSTITUTE(SUBSTITUTE(SUBSTITUTE(SUBSTITUTE(SUBSTITUTE(SUBSTITUTE(SUBSTITUTE(SUBSTITUTE(SUBSTITUTE(SUBSTITUTE(SUBSTITUTE(SUBSTITUTE( (SUBSTITUTE( SUBSTITUTE( SUBSTITUTE( SUBSTITUTE(Z248,"STD_SIGMA","SUM"),"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8" t="b">
        <f>AA248=AF248</f>
        <v>1</v>
      </c>
    </row>
    <row r="249" spans="1:33">
      <c r="A249" s="48" t="str">
        <f>IF(B249=INT(B249),ROW(),"")</f>
        <v/>
      </c>
      <c r="B249" s="47">
        <f>IF(AND(MID(C249,2,1)&lt;&gt;"/",MID(C249,1,1)="/"),INT(B248)+1,B248+0.01)</f>
        <v>237.02999999999997</v>
      </c>
      <c r="C249" s="50" t="s">
        <v>2689</v>
      </c>
      <c r="D249" s="51"/>
      <c r="E249" s="54"/>
      <c r="F249" s="54"/>
      <c r="G249" s="75"/>
      <c r="H249" s="75"/>
      <c r="I249" s="56"/>
      <c r="J249" s="56"/>
      <c r="K249" s="57"/>
      <c r="L249" s="55"/>
      <c r="M249" s="55"/>
      <c r="N249" s="55" t="s">
        <v>2238</v>
      </c>
      <c r="O249" s="50"/>
      <c r="P249" s="309" t="str">
        <f>C249</f>
        <v>// Conversions</v>
      </c>
      <c r="Q249" s="43"/>
      <c r="R249" s="44"/>
      <c r="S249" s="44"/>
      <c r="T249" s="44" t="str">
        <f>IF(ISNA(VLOOKUP(P249,Sheet1!E:F,2,0)),"--","PRESENT")</f>
        <v>--</v>
      </c>
      <c r="U249" s="44"/>
      <c r="V249">
        <f>IF(AA249&lt;&gt;"",V248+1,V248)</f>
        <v>105</v>
      </c>
      <c r="W249" s="75" t="s">
        <v>2238</v>
      </c>
      <c r="X249" s="74" t="s">
        <v>2238</v>
      </c>
      <c r="Y249" s="74" t="s">
        <v>2238</v>
      </c>
      <c r="Z249" s="25" t="str">
        <f>IF( OR(X249="CNST", I249="CAT_REGS"),IF(E249=CHAR(34)&amp;CHAR(34),F249,E249),
IF(X249="YES",UPPER(IF(E249=CHAR(34)&amp;CHAR(34),F249,E249)),
IF(   AND(X249&lt;&gt;"NO",I249="CAT_FNCT",D249&lt;&gt;"multiply", D249&lt;&gt;"divide"),IF(J249="SLS_ENABLED",   UPPER(IF(E249=CHAR(34)&amp;CHAR(34),F249,E249)),""),"")))</f>
        <v/>
      </c>
      <c r="AA249" s="25" t="str">
        <f>IF(LEN(Y249)&gt;0,Y249,SUBSTITUTE(SUBSTITUTE(SUBSTITUTE(SUBSTITUTE(SUBSTITUTE(SUBSTITUTE(SUBSTITUTE(SUBSTITUTE(SUBSTITUTE(SUBSTITUTE(SUBSTITUTE( (SUBSTITUTE( SUBSTITUTE( SUBSTITUTE( SUBSTITUTE(Z249,"STD_SIGMA","SUM"),"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49" s="1">
        <f>B249</f>
        <v>237.02999999999997</v>
      </c>
      <c r="AC249" t="str">
        <f>P249</f>
        <v>// Conversions</v>
      </c>
      <c r="AD249" s="126" t="str">
        <f>IF(ISNA(VLOOKUP(AA249,'XEQM Shortlist'!J:J,1,0)),"//","")</f>
        <v/>
      </c>
      <c r="AE249" s="42"/>
      <c r="AF249" s="88" t="str">
        <f>IF(LEN(AA249)=0,"",SUBSTITUTE(SUBSTITUTE(SUBSTITUTE(SUBSTITUTE(SUBSTITUTE(SUBSTITUTE(SUBSTITUTE(SUBSTITUTE(SUBSTITUTE(SUBSTITUTE(SUBSTITUTE(SUBSTITUTE(SUBSTITUTE(SUBSTITUTE(SUBSTITUTE(SUBSTITUTE(SUBSTITUTE( (SUBSTITUTE( SUBSTITUTE( SUBSTITUTE( SUBSTITUTE(Z249,"STD_SIGMA","SUM"),"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49" t="b">
        <f>AA249=AF249</f>
        <v>1</v>
      </c>
    </row>
    <row r="250" spans="1:33">
      <c r="A250" s="48">
        <f>IF(B250=INT(B250),ROW(),"")</f>
        <v>250</v>
      </c>
      <c r="B250" s="47">
        <f>IF(AND(MID(C250,2,1)&lt;&gt;"/",MID(C250,1,1)="/"),INT(B249)+1,B249+0.01)</f>
        <v>238</v>
      </c>
      <c r="C250" s="51" t="s">
        <v>3495</v>
      </c>
      <c r="D250" s="51" t="s">
        <v>7</v>
      </c>
      <c r="E250" s="56" t="s">
        <v>1012</v>
      </c>
      <c r="F250" s="56" t="s">
        <v>1012</v>
      </c>
      <c r="G250" s="75">
        <v>0</v>
      </c>
      <c r="H250" s="75">
        <v>0</v>
      </c>
      <c r="I250" s="135" t="s">
        <v>3</v>
      </c>
      <c r="J250" s="56" t="s">
        <v>1375</v>
      </c>
      <c r="K250" s="57" t="s">
        <v>3945</v>
      </c>
      <c r="L250" s="55" t="s">
        <v>4768</v>
      </c>
      <c r="M250" s="55" t="s">
        <v>4825</v>
      </c>
      <c r="N250" s="55" t="s">
        <v>2238</v>
      </c>
      <c r="O250" s="55"/>
      <c r="P250" s="309" t="s">
        <v>1393</v>
      </c>
      <c r="Q250" s="13"/>
      <c r="R250"/>
      <c r="S250" t="str">
        <f>IF(E250=F250,"","NOT EQUAL")</f>
        <v/>
      </c>
      <c r="T250" s="44" t="str">
        <f>IF(ISNA(VLOOKUP(P250,Sheet1!E:F,2,0)),"--","PRESENT")</f>
        <v>--</v>
      </c>
      <c r="U250"/>
      <c r="V250">
        <f>IF(AA250&lt;&gt;"",V249+1,V249)</f>
        <v>105</v>
      </c>
      <c r="W250" s="75" t="s">
        <v>2238</v>
      </c>
      <c r="X250" s="57" t="s">
        <v>2592</v>
      </c>
      <c r="Y250" s="57" t="s">
        <v>2238</v>
      </c>
      <c r="Z250" s="25" t="str">
        <f>IF( OR(X250="CNST", I250="CAT_REGS"),IF(E250=CHAR(34)&amp;CHAR(34),F250,E250),
IF(X250="YES",UPPER(IF(E250=CHAR(34)&amp;CHAR(34),F250,E250)),
IF(   AND(X250&lt;&gt;"NO",I250="CAT_FNCT",D250&lt;&gt;"multiply", D250&lt;&gt;"divide"),IF(J250="SLS_ENABLED",   UPPER(IF(E250=CHAR(34)&amp;CHAR(34),F250,E250)),""),"")))</f>
        <v/>
      </c>
      <c r="AA250" s="25" t="str">
        <f>IF(LEN(Y250)&gt;0,Y250,SUBSTITUTE(SUBSTITUTE(SUBSTITUTE(SUBSTITUTE(SUBSTITUTE(SUBSTITUTE(SUBSTITUTE(SUBSTITUTE(SUBSTITUTE(SUBSTITUTE(SUBSTITUTE( (SUBSTITUTE( SUBSTITUTE( SUBSTITUTE( SUBSTITUTE(Z250,"STD_SIGMA","SUM"),"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0" s="1">
        <f>B250</f>
        <v>238</v>
      </c>
      <c r="AC250" t="str">
        <f>P250</f>
        <v>ITM_CtoF</v>
      </c>
      <c r="AD250" s="126" t="str">
        <f>IF(ISNA(VLOOKUP(AA250,'XEQM Shortlist'!J:J,1,0)),"//","")</f>
        <v/>
      </c>
      <c r="AF250" s="88" t="str">
        <f>IF(LEN(AA250)=0,"",SUBSTITUTE(SUBSTITUTE(SUBSTITUTE(SUBSTITUTE(SUBSTITUTE(SUBSTITUTE(SUBSTITUTE(SUBSTITUTE(SUBSTITUTE(SUBSTITUTE(SUBSTITUTE(SUBSTITUTE(SUBSTITUTE(SUBSTITUTE(SUBSTITUTE(SUBSTITUTE(SUBSTITUTE( (SUBSTITUTE( SUBSTITUTE( SUBSTITUTE( SUBSTITUTE(Z250,"STD_SIGMA","SUM"),"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0" t="b">
        <f>AA250=AF250</f>
        <v>1</v>
      </c>
    </row>
    <row r="251" spans="1:33">
      <c r="A251" s="48">
        <f>IF(B251=INT(B251),ROW(),"")</f>
        <v>251</v>
      </c>
      <c r="B251" s="47">
        <f>IF(AND(MID(C251,2,1)&lt;&gt;"/",MID(C251,1,1)="/"),INT(B250)+1,B250+0.01)</f>
        <v>239</v>
      </c>
      <c r="C251" s="51" t="s">
        <v>3496</v>
      </c>
      <c r="D251" s="51" t="s">
        <v>7</v>
      </c>
      <c r="E251" s="56" t="s">
        <v>1013</v>
      </c>
      <c r="F251" s="56" t="s">
        <v>1013</v>
      </c>
      <c r="G251" s="75">
        <v>0</v>
      </c>
      <c r="H251" s="75">
        <v>0</v>
      </c>
      <c r="I251" s="135" t="s">
        <v>3</v>
      </c>
      <c r="J251" s="56" t="s">
        <v>1375</v>
      </c>
      <c r="K251" s="57" t="s">
        <v>3945</v>
      </c>
      <c r="L251" s="55" t="s">
        <v>4768</v>
      </c>
      <c r="M251" s="55" t="s">
        <v>4825</v>
      </c>
      <c r="N251" s="55" t="s">
        <v>2238</v>
      </c>
      <c r="O251" s="55"/>
      <c r="P251" s="309" t="s">
        <v>1394</v>
      </c>
      <c r="Q251" s="13"/>
      <c r="R251"/>
      <c r="S251" t="str">
        <f>IF(E251=F251,"","NOT EQUAL")</f>
        <v/>
      </c>
      <c r="T251" s="44" t="str">
        <f>IF(ISNA(VLOOKUP(P251,Sheet1!E:F,2,0)),"--","PRESENT")</f>
        <v>--</v>
      </c>
      <c r="U251"/>
      <c r="V251">
        <f>IF(AA251&lt;&gt;"",V250+1,V250)</f>
        <v>105</v>
      </c>
      <c r="W251" s="75" t="s">
        <v>2238</v>
      </c>
      <c r="X251" s="57" t="s">
        <v>2592</v>
      </c>
      <c r="Y251" s="57" t="s">
        <v>2238</v>
      </c>
      <c r="Z251" s="25" t="str">
        <f>IF( OR(X251="CNST", I251="CAT_REGS"),IF(E251=CHAR(34)&amp;CHAR(34),F251,E251),
IF(X251="YES",UPPER(IF(E251=CHAR(34)&amp;CHAR(34),F251,E251)),
IF(   AND(X251&lt;&gt;"NO",I251="CAT_FNCT",D251&lt;&gt;"multiply", D251&lt;&gt;"divide"),IF(J251="SLS_ENABLED",   UPPER(IF(E251=CHAR(34)&amp;CHAR(34),F251,E251)),""),"")))</f>
        <v/>
      </c>
      <c r="AA251" s="25" t="str">
        <f>IF(LEN(Y251)&gt;0,Y251,SUBSTITUTE(SUBSTITUTE(SUBSTITUTE(SUBSTITUTE(SUBSTITUTE(SUBSTITUTE(SUBSTITUTE(SUBSTITUTE(SUBSTITUTE(SUBSTITUTE(SUBSTITUTE( (SUBSTITUTE( SUBSTITUTE( SUBSTITUTE( SUBSTITUTE(Z251,"STD_SIGMA","SUM"),"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1" s="1">
        <f>B251</f>
        <v>239</v>
      </c>
      <c r="AC251" t="str">
        <f>P251</f>
        <v>ITM_FtoC</v>
      </c>
      <c r="AD251" s="126" t="str">
        <f>IF(ISNA(VLOOKUP(AA251,'XEQM Shortlist'!J:J,1,0)),"//","")</f>
        <v/>
      </c>
      <c r="AF251" s="88" t="str">
        <f>IF(LEN(AA251)=0,"",SUBSTITUTE(SUBSTITUTE(SUBSTITUTE(SUBSTITUTE(SUBSTITUTE(SUBSTITUTE(SUBSTITUTE(SUBSTITUTE(SUBSTITUTE(SUBSTITUTE(SUBSTITUTE(SUBSTITUTE(SUBSTITUTE(SUBSTITUTE(SUBSTITUTE(SUBSTITUTE(SUBSTITUTE( (SUBSTITUTE( SUBSTITUTE( SUBSTITUTE( SUBSTITUTE(Z251,"STD_SIGMA","SUM"),"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1" t="b">
        <f>AA251=AF251</f>
        <v>1</v>
      </c>
    </row>
    <row r="252" spans="1:33">
      <c r="A252" s="48">
        <f>IF(B252=INT(B252),ROW(),"")</f>
        <v>252</v>
      </c>
      <c r="B252" s="47">
        <f>IF(AND(MID(C252,2,1)&lt;&gt;"/",MID(C252,1,1)="/"),INT(B251)+1,B251+0.01)</f>
        <v>240</v>
      </c>
      <c r="C252" s="51" t="s">
        <v>3497</v>
      </c>
      <c r="D252" s="51">
        <v>10</v>
      </c>
      <c r="E252" s="56" t="s">
        <v>69</v>
      </c>
      <c r="F252" s="285" t="s">
        <v>5382</v>
      </c>
      <c r="G252" s="75">
        <v>0</v>
      </c>
      <c r="H252" s="75">
        <v>0</v>
      </c>
      <c r="I252" s="135" t="s">
        <v>3</v>
      </c>
      <c r="J252" s="56" t="s">
        <v>1375</v>
      </c>
      <c r="K252" s="57" t="s">
        <v>3945</v>
      </c>
      <c r="L252" s="55" t="s">
        <v>4768</v>
      </c>
      <c r="M252" s="55" t="s">
        <v>4825</v>
      </c>
      <c r="N252" s="55" t="s">
        <v>2238</v>
      </c>
      <c r="O252" s="55"/>
      <c r="P252" s="309" t="s">
        <v>1489</v>
      </c>
      <c r="Q252" s="13"/>
      <c r="R252"/>
      <c r="S252" t="str">
        <f>IF(E252=F252,"","NOT EQUAL")</f>
        <v>NOT EQUAL</v>
      </c>
      <c r="T252" s="44" t="str">
        <f>IF(ISNA(VLOOKUP(P252,Sheet1!E:F,2,0)),"--","PRESENT")</f>
        <v>--</v>
      </c>
      <c r="U252"/>
      <c r="V252">
        <f>IF(AA252&lt;&gt;"",V251+1,V251)</f>
        <v>105</v>
      </c>
      <c r="W252" s="75" t="s">
        <v>2238</v>
      </c>
      <c r="X252" s="57" t="s">
        <v>2592</v>
      </c>
      <c r="Y252" s="57" t="s">
        <v>2238</v>
      </c>
      <c r="Z252" s="25" t="str">
        <f>IF( OR(X252="CNST", I252="CAT_REGS"),IF(E252=CHAR(34)&amp;CHAR(34),F252,E252),
IF(X252="YES",UPPER(IF(E252=CHAR(34)&amp;CHAR(34),F252,E252)),
IF(   AND(X252&lt;&gt;"NO",I252="CAT_FNCT",D252&lt;&gt;"multiply", D252&lt;&gt;"divide"),IF(J252="SLS_ENABLED",   UPPER(IF(E252=CHAR(34)&amp;CHAR(34),F252,E252)),""),"")))</f>
        <v/>
      </c>
      <c r="AA252" s="25" t="str">
        <f>IF(LEN(Y252)&gt;0,Y252,SUBSTITUTE(SUBSTITUTE(SUBSTITUTE(SUBSTITUTE(SUBSTITUTE(SUBSTITUTE(SUBSTITUTE(SUBSTITUTE(SUBSTITUTE(SUBSTITUTE(SUBSTITUTE( (SUBSTITUTE( SUBSTITUTE( SUBSTITUTE( SUBSTITUTE(Z252,"STD_SIGMA","SUM"),"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2" s="1">
        <f>B252</f>
        <v>240</v>
      </c>
      <c r="AC252" t="str">
        <f>P252</f>
        <v>ITM_DBtoPR</v>
      </c>
      <c r="AD252" s="126" t="str">
        <f>IF(ISNA(VLOOKUP(AA252,'XEQM Shortlist'!J:J,1,0)),"//","")</f>
        <v/>
      </c>
      <c r="AF252" s="88" t="str">
        <f>IF(LEN(AA252)=0,"",SUBSTITUTE(SUBSTITUTE(SUBSTITUTE(SUBSTITUTE(SUBSTITUTE(SUBSTITUTE(SUBSTITUTE(SUBSTITUTE(SUBSTITUTE(SUBSTITUTE(SUBSTITUTE(SUBSTITUTE(SUBSTITUTE(SUBSTITUTE(SUBSTITUTE(SUBSTITUTE(SUBSTITUTE( (SUBSTITUTE( SUBSTITUTE( SUBSTITUTE( SUBSTITUTE(Z252,"STD_SIGMA","SUM"),"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2" t="b">
        <f>AA252=AF252</f>
        <v>1</v>
      </c>
    </row>
    <row r="253" spans="1:33">
      <c r="A253" s="48">
        <f>IF(B253=INT(B253),ROW(),"")</f>
        <v>253</v>
      </c>
      <c r="B253" s="47">
        <f>IF(AND(MID(C253,2,1)&lt;&gt;"/",MID(C253,1,1)="/"),INT(B252)+1,B252+0.01)</f>
        <v>241</v>
      </c>
      <c r="C253" s="51" t="s">
        <v>3497</v>
      </c>
      <c r="D253" s="51">
        <v>10</v>
      </c>
      <c r="E253" s="66" t="s">
        <v>69</v>
      </c>
      <c r="F253" s="284" t="s">
        <v>5377</v>
      </c>
      <c r="G253" s="75">
        <v>0</v>
      </c>
      <c r="H253" s="75">
        <v>0</v>
      </c>
      <c r="I253" s="134" t="s">
        <v>464</v>
      </c>
      <c r="J253" s="56" t="s">
        <v>1375</v>
      </c>
      <c r="K253" s="57" t="s">
        <v>3945</v>
      </c>
      <c r="L253" s="55" t="s">
        <v>4768</v>
      </c>
      <c r="M253" s="55" t="s">
        <v>4825</v>
      </c>
      <c r="N253" s="55" t="s">
        <v>2238</v>
      </c>
      <c r="O253" s="55"/>
      <c r="P253" s="309" t="s">
        <v>2102</v>
      </c>
      <c r="Q253" s="13"/>
      <c r="R253"/>
      <c r="S253" t="str">
        <f>IF(E253=F253,"","NOT EQUAL")</f>
        <v>NOT EQUAL</v>
      </c>
      <c r="T253" s="44" t="str">
        <f>IF(ISNA(VLOOKUP(P253,Sheet1!E:F,2,0)),"--","PRESENT")</f>
        <v>--</v>
      </c>
      <c r="U253"/>
      <c r="V253">
        <f>IF(AA253&lt;&gt;"",V252+1,V252)</f>
        <v>105</v>
      </c>
      <c r="W253" s="75" t="s">
        <v>2238</v>
      </c>
      <c r="X253" s="57" t="s">
        <v>2238</v>
      </c>
      <c r="Y253" s="57" t="s">
        <v>2238</v>
      </c>
      <c r="Z253" s="25" t="str">
        <f>IF( OR(X253="CNST", I253="CAT_REGS"),IF(E253=CHAR(34)&amp;CHAR(34),F253,E253),
IF(X253="YES",UPPER(IF(E253=CHAR(34)&amp;CHAR(34),F253,E253)),
IF(   AND(X253&lt;&gt;"NO",I253="CAT_FNCT",D253&lt;&gt;"multiply", D253&lt;&gt;"divide"),IF(J253="SLS_ENABLED",   UPPER(IF(E253=CHAR(34)&amp;CHAR(34),F253,E253)),""),"")))</f>
        <v/>
      </c>
      <c r="AA253" s="25" t="str">
        <f>IF(LEN(Y253)&gt;0,Y253,SUBSTITUTE(SUBSTITUTE(SUBSTITUTE(SUBSTITUTE(SUBSTITUTE(SUBSTITUTE(SUBSTITUTE(SUBSTITUTE(SUBSTITUTE(SUBSTITUTE(SUBSTITUTE( (SUBSTITUTE( SUBSTITUTE( SUBSTITUTE( SUBSTITUTE(Z253,"STD_SIGMA","SUM"),"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3" s="1">
        <f>B253</f>
        <v>241</v>
      </c>
      <c r="AC253" t="str">
        <f>P253</f>
        <v>ITM_DBtoPRb</v>
      </c>
      <c r="AD253" s="126" t="str">
        <f>IF(ISNA(VLOOKUP(AA253,'XEQM Shortlist'!J:J,1,0)),"//","")</f>
        <v/>
      </c>
      <c r="AF253" s="88" t="str">
        <f>IF(LEN(AA253)=0,"",SUBSTITUTE(SUBSTITUTE(SUBSTITUTE(SUBSTITUTE(SUBSTITUTE(SUBSTITUTE(SUBSTITUTE(SUBSTITUTE(SUBSTITUTE(SUBSTITUTE(SUBSTITUTE(SUBSTITUTE(SUBSTITUTE(SUBSTITUTE(SUBSTITUTE(SUBSTITUTE(SUBSTITUTE( (SUBSTITUTE( SUBSTITUTE( SUBSTITUTE( SUBSTITUTE(Z253,"STD_SIGMA","SUM"),"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3" t="b">
        <f>AA253=AF253</f>
        <v>1</v>
      </c>
    </row>
    <row r="254" spans="1:33">
      <c r="A254" s="48">
        <f>IF(B254=INT(B254),ROW(),"")</f>
        <v>254</v>
      </c>
      <c r="B254" s="47">
        <f>IF(AND(MID(C254,2,1)&lt;&gt;"/",MID(C254,1,1)="/"),INT(B253)+1,B253+0.01)</f>
        <v>242</v>
      </c>
      <c r="C254" s="51" t="s">
        <v>3497</v>
      </c>
      <c r="D254" s="51">
        <v>10</v>
      </c>
      <c r="E254" s="66" t="s">
        <v>69</v>
      </c>
      <c r="F254" s="284" t="s">
        <v>1343</v>
      </c>
      <c r="G254" s="75">
        <v>0</v>
      </c>
      <c r="H254" s="75">
        <v>0</v>
      </c>
      <c r="I254" s="134" t="s">
        <v>464</v>
      </c>
      <c r="J254" s="56" t="s">
        <v>1375</v>
      </c>
      <c r="K254" s="57" t="s">
        <v>3945</v>
      </c>
      <c r="L254" s="55" t="s">
        <v>4768</v>
      </c>
      <c r="M254" s="55" t="s">
        <v>4825</v>
      </c>
      <c r="N254" s="55" t="s">
        <v>2238</v>
      </c>
      <c r="O254" s="55"/>
      <c r="P254" s="259" t="s">
        <v>2103</v>
      </c>
      <c r="Q254" s="13"/>
      <c r="R254"/>
      <c r="S254" t="str">
        <f>IF(E254=F254,"","NOT EQUAL")</f>
        <v>NOT EQUAL</v>
      </c>
      <c r="T254" s="44" t="str">
        <f>IF(ISNA(VLOOKUP(P254,Sheet1!E:F,2,0)),"--","PRESENT")</f>
        <v>--</v>
      </c>
      <c r="U254"/>
      <c r="V254">
        <f>IF(AA254&lt;&gt;"",V253+1,V253)</f>
        <v>105</v>
      </c>
      <c r="W254" s="75" t="s">
        <v>2238</v>
      </c>
      <c r="X254" s="57" t="s">
        <v>2238</v>
      </c>
      <c r="Y254" s="57" t="s">
        <v>2238</v>
      </c>
      <c r="Z254" s="25" t="str">
        <f>IF( OR(X254="CNST", I254="CAT_REGS"),IF(E254=CHAR(34)&amp;CHAR(34),F254,E254),
IF(X254="YES",UPPER(IF(E254=CHAR(34)&amp;CHAR(34),F254,E254)),
IF(   AND(X254&lt;&gt;"NO",I254="CAT_FNCT",D254&lt;&gt;"multiply", D254&lt;&gt;"divide"),IF(J254="SLS_ENABLED",   UPPER(IF(E254=CHAR(34)&amp;CHAR(34),F254,E254)),""),"")))</f>
        <v/>
      </c>
      <c r="AA254" s="25" t="str">
        <f>IF(LEN(Y254)&gt;0,Y254,SUBSTITUTE(SUBSTITUTE(SUBSTITUTE(SUBSTITUTE(SUBSTITUTE(SUBSTITUTE(SUBSTITUTE(SUBSTITUTE(SUBSTITUTE(SUBSTITUTE(SUBSTITUTE( (SUBSTITUTE( SUBSTITUTE( SUBSTITUTE( SUBSTITUTE(Z254,"STD_SIGMA","SUM"),"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4" s="1">
        <f>B254</f>
        <v>242</v>
      </c>
      <c r="AC254" t="str">
        <f>P254</f>
        <v>ITM_DBtoPRc</v>
      </c>
      <c r="AD254" s="126" t="str">
        <f>IF(ISNA(VLOOKUP(AA254,'XEQM Shortlist'!J:J,1,0)),"//","")</f>
        <v/>
      </c>
      <c r="AF254" s="88" t="str">
        <f>IF(LEN(AA254)=0,"",SUBSTITUTE(SUBSTITUTE(SUBSTITUTE(SUBSTITUTE(SUBSTITUTE(SUBSTITUTE(SUBSTITUTE(SUBSTITUTE(SUBSTITUTE(SUBSTITUTE(SUBSTITUTE(SUBSTITUTE(SUBSTITUTE(SUBSTITUTE(SUBSTITUTE(SUBSTITUTE(SUBSTITUTE( (SUBSTITUTE( SUBSTITUTE( SUBSTITUTE( SUBSTITUTE(Z254,"STD_SIGMA","SUM"),"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4" t="b">
        <f>AA254=AF254</f>
        <v>1</v>
      </c>
    </row>
    <row r="255" spans="1:33">
      <c r="A255" s="48">
        <f>IF(B255=INT(B255),ROW(),"")</f>
        <v>255</v>
      </c>
      <c r="B255" s="47">
        <f>IF(AND(MID(C255,2,1)&lt;&gt;"/",MID(C255,1,1)="/"),INT(B254)+1,B254+0.01)</f>
        <v>243</v>
      </c>
      <c r="C255" s="51" t="s">
        <v>3497</v>
      </c>
      <c r="D255" s="51">
        <v>20</v>
      </c>
      <c r="E255" s="56" t="s">
        <v>68</v>
      </c>
      <c r="F255" s="242" t="s">
        <v>5382</v>
      </c>
      <c r="G255" s="75">
        <v>0</v>
      </c>
      <c r="H255" s="75">
        <v>0</v>
      </c>
      <c r="I255" s="135" t="s">
        <v>3</v>
      </c>
      <c r="J255" s="56" t="s">
        <v>1375</v>
      </c>
      <c r="K255" s="57" t="s">
        <v>3945</v>
      </c>
      <c r="L255" s="55" t="s">
        <v>4768</v>
      </c>
      <c r="M255" s="55" t="s">
        <v>4825</v>
      </c>
      <c r="N255" s="55" t="s">
        <v>2238</v>
      </c>
      <c r="O255" s="55"/>
      <c r="P255" s="259" t="s">
        <v>1488</v>
      </c>
      <c r="Q255" s="13"/>
      <c r="R255"/>
      <c r="S255" t="str">
        <f>IF(E255=F255,"","NOT EQUAL")</f>
        <v>NOT EQUAL</v>
      </c>
      <c r="T255" s="44" t="str">
        <f>IF(ISNA(VLOOKUP(P255,Sheet1!E:F,2,0)),"--","PRESENT")</f>
        <v>--</v>
      </c>
      <c r="U255"/>
      <c r="V255">
        <f>IF(AA255&lt;&gt;"",V254+1,V254)</f>
        <v>105</v>
      </c>
      <c r="W255" s="75" t="s">
        <v>2238</v>
      </c>
      <c r="X255" s="57" t="s">
        <v>2592</v>
      </c>
      <c r="Y255" s="57" t="s">
        <v>2238</v>
      </c>
      <c r="Z255" s="25" t="str">
        <f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>B255</f>
        <v>243</v>
      </c>
      <c r="AC255" t="str">
        <f>P255</f>
        <v>ITM_DBtoFR</v>
      </c>
      <c r="AD255" s="126" t="str">
        <f>IF(ISNA(VLOOKUP(AA255,'XEQM Shortlist'!J:J,1,0)),"//","")</f>
        <v/>
      </c>
      <c r="AF255" s="88" t="str">
        <f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>AA255=AF255</f>
        <v>1</v>
      </c>
    </row>
    <row r="256" spans="1:33">
      <c r="A256" s="48">
        <f>IF(B256=INT(B256),ROW(),"")</f>
        <v>256</v>
      </c>
      <c r="B256" s="47">
        <f>IF(AND(MID(C256,2,1)&lt;&gt;"/",MID(C256,1,1)="/"),INT(B255)+1,B255+0.01)</f>
        <v>244</v>
      </c>
      <c r="C256" s="51" t="s">
        <v>3497</v>
      </c>
      <c r="D256" s="51">
        <v>20</v>
      </c>
      <c r="E256" s="56" t="s">
        <v>68</v>
      </c>
      <c r="F256" s="244" t="s">
        <v>5378</v>
      </c>
      <c r="G256" s="75">
        <v>0</v>
      </c>
      <c r="H256" s="75">
        <v>0</v>
      </c>
      <c r="I256" s="134" t="s">
        <v>464</v>
      </c>
      <c r="J256" s="56" t="s">
        <v>1375</v>
      </c>
      <c r="K256" s="57" t="s">
        <v>3945</v>
      </c>
      <c r="L256" s="55" t="s">
        <v>4768</v>
      </c>
      <c r="M256" s="55" t="s">
        <v>4825</v>
      </c>
      <c r="N256" s="55" t="s">
        <v>2238</v>
      </c>
      <c r="O256" s="55"/>
      <c r="P256" s="259" t="s">
        <v>2100</v>
      </c>
      <c r="Q256" s="13"/>
      <c r="R256"/>
      <c r="S256" t="str">
        <f>IF(E256=F256,"","NOT EQUAL")</f>
        <v>NOT EQUAL</v>
      </c>
      <c r="T256" s="44" t="str">
        <f>IF(ISNA(VLOOKUP(P256,Sheet1!E:F,2,0)),"--","PRESENT")</f>
        <v>--</v>
      </c>
      <c r="U256"/>
      <c r="V256">
        <f>IF(AA256&lt;&gt;"",V255+1,V255)</f>
        <v>105</v>
      </c>
      <c r="W256" s="75" t="s">
        <v>2238</v>
      </c>
      <c r="X256" s="57" t="s">
        <v>2238</v>
      </c>
      <c r="Y256" s="57" t="s">
        <v>2238</v>
      </c>
      <c r="Z256" s="25" t="str">
        <f>IF( OR(X256="CNST", I256="CAT_REGS"),IF(E256=CHAR(34)&amp;CHAR(34),F256,E256),
IF(X256="YES",UPPER(IF(E256=CHAR(34)&amp;CHAR(34),F256,E256)),
IF(   AND(X256&lt;&gt;"NO",I256="CAT_FNCT",D256&lt;&gt;"multiply", D256&lt;&gt;"divide"),IF(J256="SLS_ENABLED",   UPPER(IF(E256=CHAR(34)&amp;CHAR(34),F256,E256)),""),"")))</f>
        <v/>
      </c>
      <c r="AA256" s="25" t="str">
        <f>IF(LEN(Y256)&gt;0,Y256,SUBSTITUTE(SUBSTITUTE(SUBSTITUTE(SUBSTITUTE(SUBSTITUTE(SUBSTITUTE(SUBSTITUTE(SUBSTITUTE(SUBSTITUTE(SUBSTITUTE(SUBSTITUTE( (SUBSTITUTE( SUBSTITUTE( SUBSTITUTE( SUBSTITUTE(Z256,"STD_SIGMA","SUM"),"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6" s="1">
        <f>B256</f>
        <v>244</v>
      </c>
      <c r="AC256" t="str">
        <f>P256</f>
        <v>ITM_DBtoFRb</v>
      </c>
      <c r="AD256" s="126" t="str">
        <f>IF(ISNA(VLOOKUP(AA256,'XEQM Shortlist'!J:J,1,0)),"//","")</f>
        <v/>
      </c>
      <c r="AF256" s="88" t="str">
        <f>IF(LEN(AA256)=0,"",SUBSTITUTE(SUBSTITUTE(SUBSTITUTE(SUBSTITUTE(SUBSTITUTE(SUBSTITUTE(SUBSTITUTE(SUBSTITUTE(SUBSTITUTE(SUBSTITUTE(SUBSTITUTE(SUBSTITUTE(SUBSTITUTE(SUBSTITUTE(SUBSTITUTE(SUBSTITUTE(SUBSTITUTE( (SUBSTITUTE( SUBSTITUTE( SUBSTITUTE( SUBSTITUTE(Z256,"STD_SIGMA","SUM"),"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6" t="b">
        <f>AA256=AF256</f>
        <v>1</v>
      </c>
    </row>
    <row r="257" spans="1:33">
      <c r="A257" s="48">
        <f>IF(B257=INT(B257),ROW(),"")</f>
        <v>257</v>
      </c>
      <c r="B257" s="47">
        <f>IF(AND(MID(C257,2,1)&lt;&gt;"/",MID(C257,1,1)="/"),INT(B256)+1,B256+0.01)</f>
        <v>245</v>
      </c>
      <c r="C257" s="51" t="s">
        <v>3497</v>
      </c>
      <c r="D257" s="51">
        <v>20</v>
      </c>
      <c r="E257" s="56" t="s">
        <v>68</v>
      </c>
      <c r="F257" s="244" t="s">
        <v>1343</v>
      </c>
      <c r="G257" s="75">
        <v>0</v>
      </c>
      <c r="H257" s="75">
        <v>0</v>
      </c>
      <c r="I257" s="134" t="s">
        <v>464</v>
      </c>
      <c r="J257" s="56" t="s">
        <v>1375</v>
      </c>
      <c r="K257" s="57" t="s">
        <v>3945</v>
      </c>
      <c r="L257" s="55" t="s">
        <v>4768</v>
      </c>
      <c r="M257" s="55" t="s">
        <v>4825</v>
      </c>
      <c r="N257" s="55" t="s">
        <v>2238</v>
      </c>
      <c r="O257" s="55"/>
      <c r="P257" s="259" t="s">
        <v>2101</v>
      </c>
      <c r="Q257" s="13"/>
      <c r="R257"/>
      <c r="S257" t="str">
        <f>IF(E257=F257,"","NOT EQUAL")</f>
        <v>NOT EQUAL</v>
      </c>
      <c r="T257" s="44" t="str">
        <f>IF(ISNA(VLOOKUP(P257,Sheet1!E:F,2,0)),"--","PRESENT")</f>
        <v>--</v>
      </c>
      <c r="U257"/>
      <c r="V257">
        <f>IF(AA257&lt;&gt;"",V256+1,V256)</f>
        <v>105</v>
      </c>
      <c r="W257" s="75" t="s">
        <v>2238</v>
      </c>
      <c r="X257" s="57" t="s">
        <v>2238</v>
      </c>
      <c r="Y257" s="57" t="s">
        <v>2238</v>
      </c>
      <c r="Z257" s="25" t="str">
        <f>IF( OR(X257="CNST", I257="CAT_REGS"),IF(E257=CHAR(34)&amp;CHAR(34),F257,E257),
IF(X257="YES",UPPER(IF(E257=CHAR(34)&amp;CHAR(34),F257,E257)),
IF(   AND(X257&lt;&gt;"NO",I257="CAT_FNCT",D257&lt;&gt;"multiply", D257&lt;&gt;"divide"),IF(J257="SLS_ENABLED",   UPPER(IF(E257=CHAR(34)&amp;CHAR(34),F257,E257)),""),"")))</f>
        <v/>
      </c>
      <c r="AA257" s="25" t="str">
        <f>IF(LEN(Y257)&gt;0,Y257,SUBSTITUTE(SUBSTITUTE(SUBSTITUTE(SUBSTITUTE(SUBSTITUTE(SUBSTITUTE(SUBSTITUTE(SUBSTITUTE(SUBSTITUTE(SUBSTITUTE(SUBSTITUTE( (SUBSTITUTE( SUBSTITUTE( SUBSTITUTE( SUBSTITUTE(Z257,"STD_SIGMA","SUM"),"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7" s="1">
        <f>B257</f>
        <v>245</v>
      </c>
      <c r="AC257" t="str">
        <f>P257</f>
        <v>ITM_DBtoFRc</v>
      </c>
      <c r="AD257" s="126" t="str">
        <f>IF(ISNA(VLOOKUP(AA257,'XEQM Shortlist'!J:J,1,0)),"//","")</f>
        <v/>
      </c>
      <c r="AF257" s="88" t="str">
        <f>IF(LEN(AA257)=0,"",SUBSTITUTE(SUBSTITUTE(SUBSTITUTE(SUBSTITUTE(SUBSTITUTE(SUBSTITUTE(SUBSTITUTE(SUBSTITUTE(SUBSTITUTE(SUBSTITUTE(SUBSTITUTE(SUBSTITUTE(SUBSTITUTE(SUBSTITUTE(SUBSTITUTE(SUBSTITUTE(SUBSTITUTE( (SUBSTITUTE( SUBSTITUTE( SUBSTITUTE( SUBSTITUTE(Z257,"STD_SIGMA","SUM"),"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7" t="b">
        <f>AA257=AF257</f>
        <v>1</v>
      </c>
    </row>
    <row r="258" spans="1:33">
      <c r="A258" s="48">
        <f>IF(B258=INT(B258),ROW(),"")</f>
        <v>258</v>
      </c>
      <c r="B258" s="47">
        <f>IF(AND(MID(C258,2,1)&lt;&gt;"/",MID(C258,1,1)="/"),INT(B257)+1,B257+0.01)</f>
        <v>246</v>
      </c>
      <c r="C258" s="51" t="s">
        <v>3498</v>
      </c>
      <c r="D258" s="51">
        <v>10</v>
      </c>
      <c r="E258" s="56" t="s">
        <v>255</v>
      </c>
      <c r="F258" s="243" t="s">
        <v>5377</v>
      </c>
      <c r="G258" s="75">
        <v>0</v>
      </c>
      <c r="H258" s="75">
        <v>0</v>
      </c>
      <c r="I258" s="135" t="s">
        <v>3</v>
      </c>
      <c r="J258" s="56" t="s">
        <v>1375</v>
      </c>
      <c r="K258" s="57" t="s">
        <v>3945</v>
      </c>
      <c r="L258" s="55" t="s">
        <v>4768</v>
      </c>
      <c r="M258" s="55" t="s">
        <v>4825</v>
      </c>
      <c r="N258" s="55" t="s">
        <v>2238</v>
      </c>
      <c r="O258" s="55"/>
      <c r="P258" s="259" t="s">
        <v>1781</v>
      </c>
      <c r="Q258" s="13"/>
      <c r="R258"/>
      <c r="S258" t="str">
        <f>IF(E258=F258,"","NOT EQUAL")</f>
        <v>NOT EQUAL</v>
      </c>
      <c r="T258" s="44" t="str">
        <f>IF(ISNA(VLOOKUP(P258,Sheet1!E:F,2,0)),"--","PRESENT")</f>
        <v>--</v>
      </c>
      <c r="U258"/>
      <c r="V258">
        <f>IF(AA258&lt;&gt;"",V257+1,V257)</f>
        <v>105</v>
      </c>
      <c r="W258" s="75" t="s">
        <v>2238</v>
      </c>
      <c r="X258" s="57" t="s">
        <v>2592</v>
      </c>
      <c r="Y258" s="57" t="s">
        <v>2238</v>
      </c>
      <c r="Z258" s="25" t="str">
        <f>IF( OR(X258="CNST", I258="CAT_REGS"),IF(E258=CHAR(34)&amp;CHAR(34),F258,E258),
IF(X258="YES",UPPER(IF(E258=CHAR(34)&amp;CHAR(34),F258,E258)),
IF(   AND(X258&lt;&gt;"NO",I258="CAT_FNCT",D258&lt;&gt;"multiply", D258&lt;&gt;"divide"),IF(J258="SLS_ENABLED",   UPPER(IF(E258=CHAR(34)&amp;CHAR(34),F258,E258)),""),"")))</f>
        <v/>
      </c>
      <c r="AA258" s="25" t="str">
        <f>IF(LEN(Y258)&gt;0,Y258,SUBSTITUTE(SUBSTITUTE(SUBSTITUTE(SUBSTITUTE(SUBSTITUTE(SUBSTITUTE(SUBSTITUTE(SUBSTITUTE(SUBSTITUTE(SUBSTITUTE(SUBSTITUTE( (SUBSTITUTE( SUBSTITUTE( SUBSTITUTE( SUBSTITUTE(Z258,"STD_SIGMA","SUM"),"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8" s="1">
        <f>B258</f>
        <v>246</v>
      </c>
      <c r="AC258" t="str">
        <f>P258</f>
        <v>ITM_PRtoDB</v>
      </c>
      <c r="AD258" s="126" t="str">
        <f>IF(ISNA(VLOOKUP(AA258,'XEQM Shortlist'!J:J,1,0)),"//","")</f>
        <v/>
      </c>
      <c r="AF258" s="88" t="str">
        <f>IF(LEN(AA258)=0,"",SUBSTITUTE(SUBSTITUTE(SUBSTITUTE(SUBSTITUTE(SUBSTITUTE(SUBSTITUTE(SUBSTITUTE(SUBSTITUTE(SUBSTITUTE(SUBSTITUTE(SUBSTITUTE(SUBSTITUTE(SUBSTITUTE(SUBSTITUTE(SUBSTITUTE(SUBSTITUTE(SUBSTITUTE( (SUBSTITUTE( SUBSTITUTE( SUBSTITUTE( SUBSTITUTE(Z258,"STD_SIGMA","SUM"),"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8" t="b">
        <f>AA258=AF258</f>
        <v>1</v>
      </c>
    </row>
    <row r="259" spans="1:33">
      <c r="A259" s="48">
        <f>IF(B259=INT(B259),ROW(),"")</f>
        <v>259</v>
      </c>
      <c r="B259" s="47">
        <f>IF(AND(MID(C259,2,1)&lt;&gt;"/",MID(C259,1,1)="/"),INT(B258)+1,B258+0.01)</f>
        <v>247</v>
      </c>
      <c r="C259" s="51" t="s">
        <v>3498</v>
      </c>
      <c r="D259" s="51">
        <v>10</v>
      </c>
      <c r="E259" s="56" t="s">
        <v>255</v>
      </c>
      <c r="F259" s="243" t="s">
        <v>1343</v>
      </c>
      <c r="G259" s="75">
        <v>0</v>
      </c>
      <c r="H259" s="75">
        <v>0</v>
      </c>
      <c r="I259" s="134" t="s">
        <v>464</v>
      </c>
      <c r="J259" s="56" t="s">
        <v>1375</v>
      </c>
      <c r="K259" s="57" t="s">
        <v>3945</v>
      </c>
      <c r="L259" s="55" t="s">
        <v>4768</v>
      </c>
      <c r="M259" s="55" t="s">
        <v>4825</v>
      </c>
      <c r="N259" s="55" t="s">
        <v>2238</v>
      </c>
      <c r="O259" s="55"/>
      <c r="P259" s="259" t="s">
        <v>2113</v>
      </c>
      <c r="Q259" s="13"/>
      <c r="R259"/>
      <c r="S259" t="str">
        <f>IF(E259=F259,"","NOT EQUAL")</f>
        <v>NOT EQUAL</v>
      </c>
      <c r="T259" s="44" t="str">
        <f>IF(ISNA(VLOOKUP(P259,Sheet1!E:F,2,0)),"--","PRESENT")</f>
        <v>--</v>
      </c>
      <c r="U259"/>
      <c r="V259">
        <f>IF(AA259&lt;&gt;"",V258+1,V258)</f>
        <v>105</v>
      </c>
      <c r="W259" s="75" t="s">
        <v>2238</v>
      </c>
      <c r="X259" s="57" t="s">
        <v>2238</v>
      </c>
      <c r="Y259" s="57" t="s">
        <v>2238</v>
      </c>
      <c r="Z259" s="25" t="str">
        <f>IF( OR(X259="CNST", I259="CAT_REGS"),IF(E259=CHAR(34)&amp;CHAR(34),F259,E259),
IF(X259="YES",UPPER(IF(E259=CHAR(34)&amp;CHAR(34),F259,E259)),
IF(   AND(X259&lt;&gt;"NO",I259="CAT_FNCT",D259&lt;&gt;"multiply", D259&lt;&gt;"divide"),IF(J259="SLS_ENABLED",   UPPER(IF(E259=CHAR(34)&amp;CHAR(34),F259,E259)),""),"")))</f>
        <v/>
      </c>
      <c r="AA259" s="25" t="str">
        <f>IF(LEN(Y259)&gt;0,Y259,SUBSTITUTE(SUBSTITUTE(SUBSTITUTE(SUBSTITUTE(SUBSTITUTE(SUBSTITUTE(SUBSTITUTE(SUBSTITUTE(SUBSTITUTE(SUBSTITUTE(SUBSTITUTE( (SUBSTITUTE( SUBSTITUTE( SUBSTITUTE( SUBSTITUTE(Z259,"STD_SIGMA","SUM"),"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9" s="1">
        <f>B259</f>
        <v>247</v>
      </c>
      <c r="AC259" t="str">
        <f>P259</f>
        <v>ITM_PRtoDBb</v>
      </c>
      <c r="AD259" s="126" t="str">
        <f>IF(ISNA(VLOOKUP(AA259,'XEQM Shortlist'!J:J,1,0)),"//","")</f>
        <v/>
      </c>
      <c r="AF259" s="88" t="str">
        <f>IF(LEN(AA259)=0,"",SUBSTITUTE(SUBSTITUTE(SUBSTITUTE(SUBSTITUTE(SUBSTITUTE(SUBSTITUTE(SUBSTITUTE(SUBSTITUTE(SUBSTITUTE(SUBSTITUTE(SUBSTITUTE(SUBSTITUTE(SUBSTITUTE(SUBSTITUTE(SUBSTITUTE(SUBSTITUTE(SUBSTITUTE( (SUBSTITUTE( SUBSTITUTE( SUBSTITUTE( SUBSTITUTE(Z259,"STD_SIGMA","SUM"),"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9" t="b">
        <f>AA259=AF259</f>
        <v>1</v>
      </c>
    </row>
    <row r="260" spans="1:33">
      <c r="A260" s="48">
        <f>IF(B260=INT(B260),ROW(),"")</f>
        <v>260</v>
      </c>
      <c r="B260" s="47">
        <f>IF(AND(MID(C260,2,1)&lt;&gt;"/",MID(C260,1,1)="/"),INT(B259)+1,B259+0.01)</f>
        <v>248</v>
      </c>
      <c r="C260" s="51" t="s">
        <v>3498</v>
      </c>
      <c r="D260" s="51">
        <v>10</v>
      </c>
      <c r="E260" s="56" t="s">
        <v>255</v>
      </c>
      <c r="F260" s="244" t="s">
        <v>5389</v>
      </c>
      <c r="G260" s="75">
        <v>0</v>
      </c>
      <c r="H260" s="75">
        <v>0</v>
      </c>
      <c r="I260" s="134" t="s">
        <v>464</v>
      </c>
      <c r="J260" s="56" t="s">
        <v>1375</v>
      </c>
      <c r="K260" s="57" t="s">
        <v>3945</v>
      </c>
      <c r="L260" s="55" t="s">
        <v>4768</v>
      </c>
      <c r="M260" s="55" t="s">
        <v>4825</v>
      </c>
      <c r="N260" s="55" t="s">
        <v>2238</v>
      </c>
      <c r="O260" s="55"/>
      <c r="P260" s="259" t="s">
        <v>2114</v>
      </c>
      <c r="Q260" s="13"/>
      <c r="R260"/>
      <c r="S260" t="str">
        <f>IF(E260=F260,"","NOT EQUAL")</f>
        <v>NOT EQUAL</v>
      </c>
      <c r="T260" s="44" t="str">
        <f>IF(ISNA(VLOOKUP(P260,Sheet1!E:F,2,0)),"--","PRESENT")</f>
        <v>--</v>
      </c>
      <c r="U260"/>
      <c r="V260">
        <f>IF(AA260&lt;&gt;"",V259+1,V259)</f>
        <v>105</v>
      </c>
      <c r="W260" s="75" t="s">
        <v>2238</v>
      </c>
      <c r="X260" s="57" t="s">
        <v>2238</v>
      </c>
      <c r="Y260" s="57" t="s">
        <v>2238</v>
      </c>
      <c r="Z260" s="25" t="str">
        <f>IF( OR(X260="CNST", I260="CAT_REGS"),IF(E260=CHAR(34)&amp;CHAR(34),F260,E260),
IF(X260="YES",UPPER(IF(E260=CHAR(34)&amp;CHAR(34),F260,E260)),
IF(   AND(X260&lt;&gt;"NO",I260="CAT_FNCT",D260&lt;&gt;"multiply", D260&lt;&gt;"divide"),IF(J260="SLS_ENABLED",   UPPER(IF(E260=CHAR(34)&amp;CHAR(34),F260,E260)),""),"")))</f>
        <v/>
      </c>
      <c r="AA260" s="25" t="str">
        <f>IF(LEN(Y260)&gt;0,Y260,SUBSTITUTE(SUBSTITUTE(SUBSTITUTE(SUBSTITUTE(SUBSTITUTE(SUBSTITUTE(SUBSTITUTE(SUBSTITUTE(SUBSTITUTE(SUBSTITUTE(SUBSTITUTE( (SUBSTITUTE( SUBSTITUTE( SUBSTITUTE( SUBSTITUTE(Z260,"STD_SIGMA","SUM"),"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0" s="1">
        <f>B260</f>
        <v>248</v>
      </c>
      <c r="AC260" t="str">
        <f>P260</f>
        <v>ITM_PRtoDBc</v>
      </c>
      <c r="AD260" s="126" t="str">
        <f>IF(ISNA(VLOOKUP(AA260,'XEQM Shortlist'!J:J,1,0)),"//","")</f>
        <v/>
      </c>
      <c r="AF260" s="88" t="str">
        <f>IF(LEN(AA260)=0,"",SUBSTITUTE(SUBSTITUTE(SUBSTITUTE(SUBSTITUTE(SUBSTITUTE(SUBSTITUTE(SUBSTITUTE(SUBSTITUTE(SUBSTITUTE(SUBSTITUTE(SUBSTITUTE(SUBSTITUTE(SUBSTITUTE(SUBSTITUTE(SUBSTITUTE(SUBSTITUTE(SUBSTITUTE( (SUBSTITUTE( SUBSTITUTE( SUBSTITUTE( SUBSTITUTE(Z260,"STD_SIGMA","SUM"),"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0" t="b">
        <f>AA260=AF260</f>
        <v>1</v>
      </c>
    </row>
    <row r="261" spans="1:33">
      <c r="A261" s="48">
        <f>IF(B261=INT(B261),ROW(),"")</f>
        <v>261</v>
      </c>
      <c r="B261" s="47">
        <f>IF(AND(MID(C261,2,1)&lt;&gt;"/",MID(C261,1,1)="/"),INT(B260)+1,B260+0.01)</f>
        <v>249</v>
      </c>
      <c r="C261" s="51" t="s">
        <v>3498</v>
      </c>
      <c r="D261" s="51">
        <v>20</v>
      </c>
      <c r="E261" s="56" t="s">
        <v>107</v>
      </c>
      <c r="F261" s="242" t="s">
        <v>5378</v>
      </c>
      <c r="G261" s="75">
        <v>0</v>
      </c>
      <c r="H261" s="75">
        <v>0</v>
      </c>
      <c r="I261" s="135" t="s">
        <v>3</v>
      </c>
      <c r="J261" s="56" t="s">
        <v>1375</v>
      </c>
      <c r="K261" s="57" t="s">
        <v>3945</v>
      </c>
      <c r="L261" s="55" t="s">
        <v>4768</v>
      </c>
      <c r="M261" s="55" t="s">
        <v>4825</v>
      </c>
      <c r="N261" s="55" t="s">
        <v>2238</v>
      </c>
      <c r="O261" s="55"/>
      <c r="P261" s="259" t="s">
        <v>1560</v>
      </c>
      <c r="Q261" s="13"/>
      <c r="R261"/>
      <c r="S261" t="str">
        <f>IF(E261=F261,"","NOT EQUAL")</f>
        <v>NOT EQUAL</v>
      </c>
      <c r="T261" s="44" t="str">
        <f>IF(ISNA(VLOOKUP(P261,Sheet1!E:F,2,0)),"--","PRESENT")</f>
        <v>--</v>
      </c>
      <c r="U261"/>
      <c r="V261">
        <f>IF(AA261&lt;&gt;"",V260+1,V260)</f>
        <v>105</v>
      </c>
      <c r="W261" s="75" t="s">
        <v>2238</v>
      </c>
      <c r="X261" s="57" t="s">
        <v>2592</v>
      </c>
      <c r="Y261" s="57" t="s">
        <v>2238</v>
      </c>
      <c r="Z261" s="25" t="str">
        <f>IF( OR(X261="CNST", I261="CAT_REGS"),IF(E261=CHAR(34)&amp;CHAR(34),F261,E261),
IF(X261="YES",UPPER(IF(E261=CHAR(34)&amp;CHAR(34),F261,E261)),
IF(   AND(X261&lt;&gt;"NO",I261="CAT_FNCT",D261&lt;&gt;"multiply", D261&lt;&gt;"divide"),IF(J261="SLS_ENABLED",   UPPER(IF(E261=CHAR(34)&amp;CHAR(34),F261,E261)),""),"")))</f>
        <v/>
      </c>
      <c r="AA261" s="25" t="str">
        <f>IF(LEN(Y261)&gt;0,Y261,SUBSTITUTE(SUBSTITUTE(SUBSTITUTE(SUBSTITUTE(SUBSTITUTE(SUBSTITUTE(SUBSTITUTE(SUBSTITUTE(SUBSTITUTE(SUBSTITUTE(SUBSTITUTE( (SUBSTITUTE( SUBSTITUTE( SUBSTITUTE( SUBSTITUTE(Z261,"STD_SIGMA","SUM"),"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1" s="1">
        <f>B261</f>
        <v>249</v>
      </c>
      <c r="AC261" t="str">
        <f>P261</f>
        <v>ITM_FRtoDB</v>
      </c>
      <c r="AD261" s="126" t="str">
        <f>IF(ISNA(VLOOKUP(AA261,'XEQM Shortlist'!J:J,1,0)),"//","")</f>
        <v/>
      </c>
      <c r="AF261" s="88" t="str">
        <f>IF(LEN(AA261)=0,"",SUBSTITUTE(SUBSTITUTE(SUBSTITUTE(SUBSTITUTE(SUBSTITUTE(SUBSTITUTE(SUBSTITUTE(SUBSTITUTE(SUBSTITUTE(SUBSTITUTE(SUBSTITUTE(SUBSTITUTE(SUBSTITUTE(SUBSTITUTE(SUBSTITUTE(SUBSTITUTE(SUBSTITUTE( (SUBSTITUTE( SUBSTITUTE( SUBSTITUTE( SUBSTITUTE(Z261,"STD_SIGMA","SUM"),"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1" t="b">
        <f>AA261=AF261</f>
        <v>1</v>
      </c>
    </row>
    <row r="262" spans="1:33">
      <c r="A262" s="48">
        <f>IF(B262=INT(B262),ROW(),"")</f>
        <v>262</v>
      </c>
      <c r="B262" s="47">
        <f>IF(AND(MID(C262,2,1)&lt;&gt;"/",MID(C262,1,1)="/"),INT(B261)+1,B261+0.01)</f>
        <v>250</v>
      </c>
      <c r="C262" s="51" t="s">
        <v>3498</v>
      </c>
      <c r="D262" s="51">
        <v>20</v>
      </c>
      <c r="E262" s="56" t="s">
        <v>107</v>
      </c>
      <c r="F262" s="242" t="s">
        <v>1343</v>
      </c>
      <c r="G262" s="75">
        <v>0</v>
      </c>
      <c r="H262" s="75">
        <v>0</v>
      </c>
      <c r="I262" s="134" t="s">
        <v>464</v>
      </c>
      <c r="J262" s="56" t="s">
        <v>1375</v>
      </c>
      <c r="K262" s="57" t="s">
        <v>3945</v>
      </c>
      <c r="L262" s="55" t="s">
        <v>4768</v>
      </c>
      <c r="M262" s="55" t="s">
        <v>4825</v>
      </c>
      <c r="N262" s="55" t="s">
        <v>2238</v>
      </c>
      <c r="O262" s="55"/>
      <c r="P262" s="259" t="s">
        <v>2104</v>
      </c>
      <c r="Q262" s="13"/>
      <c r="R262"/>
      <c r="S262" t="str">
        <f>IF(E262=F262,"","NOT EQUAL")</f>
        <v>NOT EQUAL</v>
      </c>
      <c r="T262" s="44" t="str">
        <f>IF(ISNA(VLOOKUP(P262,Sheet1!E:F,2,0)),"--","PRESENT")</f>
        <v>--</v>
      </c>
      <c r="U262"/>
      <c r="V262">
        <f>IF(AA262&lt;&gt;"",V261+1,V261)</f>
        <v>105</v>
      </c>
      <c r="W262" s="75" t="s">
        <v>2238</v>
      </c>
      <c r="X262" s="57" t="s">
        <v>2238</v>
      </c>
      <c r="Y262" s="57" t="s">
        <v>2238</v>
      </c>
      <c r="Z262" s="25" t="str">
        <f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>IF(LEN(Y262)&gt;0,Y262,SUBSTITUTE(SUBSTITUTE(SUBSTITUTE(SUBSTITUTE(SUBSTITUTE(SUBSTITUTE(SUBSTITUTE(SUBSTITUTE(SUBSTITUTE(SUBSTITUTE(SUBSTITUTE( (SUBSTITUTE( SUBSTITUTE( SUBSTITUTE( SUBSTITUTE(Z262,"STD_SIGMA","SUM"),"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2" s="1">
        <f>B262</f>
        <v>250</v>
      </c>
      <c r="AC262" t="str">
        <f>P262</f>
        <v>ITM_FRtoDBb</v>
      </c>
      <c r="AD262" s="126" t="str">
        <f>IF(ISNA(VLOOKUP(AA262,'XEQM Shortlist'!J:J,1,0)),"//","")</f>
        <v/>
      </c>
      <c r="AF262" s="88" t="str">
        <f>IF(LEN(AA262)=0,"",SUBSTITUTE(SUBSTITUTE(SUBSTITUTE(SUBSTITUTE(SUBSTITUTE(SUBSTITUTE(SUBSTITUTE(SUBSTITUTE(SUBSTITUTE(SUBSTITUTE(SUBSTITUTE(SUBSTITUTE(SUBSTITUTE(SUBSTITUTE(SUBSTITUTE(SUBSTITUTE(SUBSTITUTE( (SUBSTITUTE( SUBSTITUTE( SUBSTITUTE( SUBSTITUTE(Z262,"STD_SIGMA","SUM"),"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2" t="b">
        <f>AA262=AF262</f>
        <v>1</v>
      </c>
    </row>
    <row r="263" spans="1:33">
      <c r="A263" s="48">
        <f>IF(B263=INT(B263),ROW(),"")</f>
        <v>263</v>
      </c>
      <c r="B263" s="47">
        <f>IF(AND(MID(C263,2,1)&lt;&gt;"/",MID(C263,1,1)="/"),INT(B262)+1,B262+0.01)</f>
        <v>251</v>
      </c>
      <c r="C263" s="51" t="s">
        <v>3498</v>
      </c>
      <c r="D263" s="51">
        <v>20</v>
      </c>
      <c r="E263" s="56" t="s">
        <v>107</v>
      </c>
      <c r="F263" s="244" t="s">
        <v>5389</v>
      </c>
      <c r="G263" s="144">
        <v>0</v>
      </c>
      <c r="H263" s="144">
        <v>0</v>
      </c>
      <c r="I263" s="134" t="s">
        <v>464</v>
      </c>
      <c r="J263" s="56" t="s">
        <v>1375</v>
      </c>
      <c r="K263" s="57" t="s">
        <v>3945</v>
      </c>
      <c r="L263" s="55" t="s">
        <v>4768</v>
      </c>
      <c r="M263" s="55" t="s">
        <v>4825</v>
      </c>
      <c r="N263" s="55" t="s">
        <v>2238</v>
      </c>
      <c r="O263" s="55"/>
      <c r="P263" s="259" t="s">
        <v>2105</v>
      </c>
      <c r="Q263" s="13"/>
      <c r="R263"/>
      <c r="S263" t="str">
        <f>IF(E263=F263,"","NOT EQUAL")</f>
        <v>NOT EQUAL</v>
      </c>
      <c r="T263" s="44" t="str">
        <f>IF(ISNA(VLOOKUP(P263,Sheet1!E:F,2,0)),"--","PRESENT")</f>
        <v>--</v>
      </c>
      <c r="U263"/>
      <c r="V263">
        <f>IF(AA263&lt;&gt;"",V262+1,V262)</f>
        <v>105</v>
      </c>
      <c r="W263" s="75" t="s">
        <v>2238</v>
      </c>
      <c r="X263" s="57" t="s">
        <v>2238</v>
      </c>
      <c r="Y263" s="57" t="s">
        <v>2238</v>
      </c>
      <c r="Z263" s="25" t="str">
        <f>IF( OR(X263="CNST", I263="CAT_REGS"),IF(E263=CHAR(34)&amp;CHAR(34),F263,E263),
IF(X263="YES",UPPER(IF(E263=CHAR(34)&amp;CHAR(34),F263,E263)),
IF(   AND(X263&lt;&gt;"NO",I263="CAT_FNCT",D263&lt;&gt;"multiply", D263&lt;&gt;"divide"),IF(J263="SLS_ENABLED",   UPPER(IF(E263=CHAR(34)&amp;CHAR(34),F263,E263)),""),"")))</f>
        <v/>
      </c>
      <c r="AA263" s="25" t="str">
        <f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>B263</f>
        <v>251</v>
      </c>
      <c r="AC263" t="str">
        <f>P263</f>
        <v>ITM_FRtoDBc</v>
      </c>
      <c r="AD263" s="126" t="str">
        <f>IF(ISNA(VLOOKUP(AA263,'XEQM Shortlist'!J:J,1,0)),"//","")</f>
        <v/>
      </c>
      <c r="AF263" s="88" t="str">
        <f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>AA263=AF263</f>
        <v>1</v>
      </c>
    </row>
    <row r="264" spans="1:33">
      <c r="A264" s="48">
        <f>IF(B264=INT(B264),ROW(),"")</f>
        <v>264</v>
      </c>
      <c r="B264" s="47">
        <f>IF(AND(MID(C264,2,1)&lt;&gt;"/",MID(C264,1,1)="/"),INT(B263)+1,B263+0.01)</f>
        <v>252</v>
      </c>
      <c r="C264" s="111" t="s">
        <v>4329</v>
      </c>
      <c r="D264" t="s">
        <v>25</v>
      </c>
      <c r="E264" s="69" t="s">
        <v>4405</v>
      </c>
      <c r="F264" s="69" t="s">
        <v>10</v>
      </c>
      <c r="G264" s="75">
        <v>0</v>
      </c>
      <c r="H264" s="75">
        <v>0</v>
      </c>
      <c r="I264" s="135" t="s">
        <v>3</v>
      </c>
      <c r="J264" s="56" t="s">
        <v>1375</v>
      </c>
      <c r="K264" s="57" t="s">
        <v>3945</v>
      </c>
      <c r="L264" s="55" t="s">
        <v>4768</v>
      </c>
      <c r="M264" s="55" t="s">
        <v>4825</v>
      </c>
      <c r="N264" s="55" t="s">
        <v>2238</v>
      </c>
      <c r="O264" s="55"/>
      <c r="P264" s="96" t="s">
        <v>4363</v>
      </c>
      <c r="Q264" s="13"/>
      <c r="R264"/>
      <c r="S264" t="str">
        <f>IF(E264=F264,"","NOT EQUAL")</f>
        <v>NOT EQUAL</v>
      </c>
      <c r="T264" s="44" t="str">
        <f>IF(ISNA(VLOOKUP(P264,Sheet1!E:F,2,0)),"--","PRESENT")</f>
        <v>--</v>
      </c>
      <c r="U264"/>
      <c r="V264">
        <f>IF(AA264&lt;&gt;"",V263+1,V263)</f>
        <v>105</v>
      </c>
      <c r="W264" s="75" t="s">
        <v>2238</v>
      </c>
      <c r="X264" s="57" t="s">
        <v>2238</v>
      </c>
      <c r="Y264" s="57" t="s">
        <v>2238</v>
      </c>
      <c r="Z264" s="25" t="str">
        <f>IF( OR(X264="CNST", I264="CAT_REGS"),IF(E264=CHAR(34)&amp;CHAR(34),F264,E264),
IF(X264="YES",UPPER(IF(E264=CHAR(34)&amp;CHAR(34),F264,E264)),
IF(   AND(X264&lt;&gt;"NO",I264="CAT_FNCT",D264&lt;&gt;"multiply", D264&lt;&gt;"divide"),IF(J264="SLS_ENABLED",   UPPER(IF(E264=CHAR(34)&amp;CHAR(34),F264,E264)),""),"")))</f>
        <v/>
      </c>
      <c r="AA264" s="25" t="str">
        <f>IF(LEN(Y264)&gt;0,Y264,SUBSTITUTE(SUBSTITUTE(SUBSTITUTE(SUBSTITUTE(SUBSTITUTE(SUBSTITUTE(SUBSTITUTE(SUBSTITUTE(SUBSTITUTE(SUBSTITUTE(SUBSTITUTE( (SUBSTITUTE( SUBSTITUTE( SUBSTITUTE( SUBSTITUTE(Z264,"STD_SIGMA","SUM"),"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4" s="1">
        <f>B264</f>
        <v>252</v>
      </c>
      <c r="AC264" t="str">
        <f>P264</f>
        <v>ITM_ACtoHA</v>
      </c>
      <c r="AD264" s="126" t="str">
        <f>IF(ISNA(VLOOKUP(AA264,'XEQM Shortlist'!J:J,1,0)),"//","")</f>
        <v/>
      </c>
      <c r="AF264" s="88" t="str">
        <f>IF(LEN(AA264)=0,"",SUBSTITUTE(SUBSTITUTE(SUBSTITUTE(SUBSTITUTE(SUBSTITUTE(SUBSTITUTE(SUBSTITUTE(SUBSTITUTE(SUBSTITUTE(SUBSTITUTE(SUBSTITUTE(SUBSTITUTE(SUBSTITUTE(SUBSTITUTE(SUBSTITUTE(SUBSTITUTE(SUBSTITUTE( (SUBSTITUTE( SUBSTITUTE( SUBSTITUTE( SUBSTITUTE(Z264,"STD_SIGMA","SUM"),"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4" t="b">
        <f>AA264=AF264</f>
        <v>1</v>
      </c>
    </row>
    <row r="265" spans="1:33">
      <c r="A265" s="48">
        <f>IF(B265=INT(B265),ROW(),"")</f>
        <v>265</v>
      </c>
      <c r="B265" s="47">
        <f>IF(AND(MID(C265,2,1)&lt;&gt;"/",MID(C265,1,1)="/"),INT(B264)+1,B264+0.01)</f>
        <v>253</v>
      </c>
      <c r="C265" s="111" t="s">
        <v>4329</v>
      </c>
      <c r="D265" t="s">
        <v>25</v>
      </c>
      <c r="E265" s="69" t="s">
        <v>4405</v>
      </c>
      <c r="F265" s="69" t="s">
        <v>5390</v>
      </c>
      <c r="G265" s="75">
        <v>0</v>
      </c>
      <c r="H265" s="75">
        <v>0</v>
      </c>
      <c r="I265" s="134" t="s">
        <v>464</v>
      </c>
      <c r="J265" s="56" t="s">
        <v>1375</v>
      </c>
      <c r="K265" s="57" t="s">
        <v>3945</v>
      </c>
      <c r="L265" s="55" t="s">
        <v>4768</v>
      </c>
      <c r="M265" s="55" t="s">
        <v>4825</v>
      </c>
      <c r="N265" s="55" t="s">
        <v>2238</v>
      </c>
      <c r="O265" s="55"/>
      <c r="P265" s="96" t="s">
        <v>4364</v>
      </c>
      <c r="Q265" s="13"/>
      <c r="R265"/>
      <c r="S265" t="str">
        <f>IF(E265=F265,"","NOT EQUAL")</f>
        <v>NOT EQUAL</v>
      </c>
      <c r="T265" s="44" t="str">
        <f>IF(ISNA(VLOOKUP(P265,Sheet1!E:F,2,0)),"--","PRESENT")</f>
        <v>--</v>
      </c>
      <c r="U265"/>
      <c r="V265">
        <f>IF(AA265&lt;&gt;"",V264+1,V264)</f>
        <v>105</v>
      </c>
      <c r="W265" s="75" t="s">
        <v>2238</v>
      </c>
      <c r="X265" s="57" t="s">
        <v>2238</v>
      </c>
      <c r="Y265" s="57" t="s">
        <v>2238</v>
      </c>
      <c r="Z265" s="25" t="str">
        <f>IF( OR(X265="CNST", I265="CAT_REGS"),IF(E265=CHAR(34)&amp;CHAR(34),F265,E265),
IF(X265="YES",UPPER(IF(E265=CHAR(34)&amp;CHAR(34),F265,E265)),
IF(   AND(X265&lt;&gt;"NO",I265="CAT_FNCT",D265&lt;&gt;"multiply", D265&lt;&gt;"divide"),IF(J265="SLS_ENABLED",   UPPER(IF(E265=CHAR(34)&amp;CHAR(34),F265,E265)),""),"")))</f>
        <v/>
      </c>
      <c r="AA265" s="25" t="str">
        <f>IF(LEN(Y265)&gt;0,Y265,SUBSTITUTE(SUBSTITUTE(SUBSTITUTE(SUBSTITUTE(SUBSTITUTE(SUBSTITUTE(SUBSTITUTE(SUBSTITUTE(SUBSTITUTE(SUBSTITUTE(SUBSTITUTE( (SUBSTITUTE( SUBSTITUTE( SUBSTITUTE( SUBSTITUTE(Z265,"STD_SIGMA","SUM"),"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5" s="1">
        <f>B265</f>
        <v>253</v>
      </c>
      <c r="AC265" t="str">
        <f>P265</f>
        <v>ITM_ACtoHAb</v>
      </c>
      <c r="AD265" s="126" t="str">
        <f>IF(ISNA(VLOOKUP(AA265,'XEQM Shortlist'!J:J,1,0)),"//","")</f>
        <v/>
      </c>
      <c r="AF265" s="88" t="str">
        <f>IF(LEN(AA265)=0,"",SUBSTITUTE(SUBSTITUTE(SUBSTITUTE(SUBSTITUTE(SUBSTITUTE(SUBSTITUTE(SUBSTITUTE(SUBSTITUTE(SUBSTITUTE(SUBSTITUTE(SUBSTITUTE(SUBSTITUTE(SUBSTITUTE(SUBSTITUTE(SUBSTITUTE(SUBSTITUTE(SUBSTITUTE( (SUBSTITUTE( SUBSTITUTE( SUBSTITUTE( SUBSTITUTE(Z265,"STD_SIGMA","SUM"),"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5" t="b">
        <f>AA265=AF265</f>
        <v>1</v>
      </c>
    </row>
    <row r="266" spans="1:33">
      <c r="A266" s="48">
        <f>IF(B266=INT(B266),ROW(),"")</f>
        <v>266</v>
      </c>
      <c r="B266" s="47">
        <f>IF(AND(MID(C266,2,1)&lt;&gt;"/",MID(C266,1,1)="/"),INT(B265)+1,B265+0.01)</f>
        <v>254</v>
      </c>
      <c r="C266" s="111" t="s">
        <v>4329</v>
      </c>
      <c r="D266" t="s">
        <v>156</v>
      </c>
      <c r="E266" s="69" t="s">
        <v>4406</v>
      </c>
      <c r="F266" s="69" t="s">
        <v>5383</v>
      </c>
      <c r="G266" s="75">
        <v>0</v>
      </c>
      <c r="H266" s="75">
        <v>0</v>
      </c>
      <c r="I266" s="135" t="s">
        <v>3</v>
      </c>
      <c r="J266" s="56" t="s">
        <v>1375</v>
      </c>
      <c r="K266" s="57" t="s">
        <v>3945</v>
      </c>
      <c r="L266" s="55" t="s">
        <v>4768</v>
      </c>
      <c r="M266" s="55" t="s">
        <v>4825</v>
      </c>
      <c r="N266" s="55" t="s">
        <v>2238</v>
      </c>
      <c r="O266" s="55"/>
      <c r="P266" s="96" t="s">
        <v>4365</v>
      </c>
      <c r="Q266" s="13"/>
      <c r="R266"/>
      <c r="S266" t="str">
        <f>IF(E266=F266,"","NOT EQUAL")</f>
        <v>NOT EQUAL</v>
      </c>
      <c r="T266" s="44" t="str">
        <f>IF(ISNA(VLOOKUP(P266,Sheet1!E:F,2,0)),"--","PRESENT")</f>
        <v>--</v>
      </c>
      <c r="U266"/>
      <c r="V266">
        <f>IF(AA266&lt;&gt;"",V265+1,V265)</f>
        <v>105</v>
      </c>
      <c r="W266" s="75" t="s">
        <v>2238</v>
      </c>
      <c r="X266" s="57" t="s">
        <v>2238</v>
      </c>
      <c r="Y266" s="57" t="s">
        <v>2238</v>
      </c>
      <c r="Z266" s="25" t="str">
        <f>IF( OR(X266="CNST", I266="CAT_REGS"),IF(E266=CHAR(34)&amp;CHAR(34),F266,E266),
IF(X266="YES",UPPER(IF(E266=CHAR(34)&amp;CHAR(34),F266,E266)),
IF(   AND(X266&lt;&gt;"NO",I266="CAT_FNCT",D266&lt;&gt;"multiply", D266&lt;&gt;"divide"),IF(J266="SLS_ENABLED",   UPPER(IF(E266=CHAR(34)&amp;CHAR(34),F266,E266)),""),"")))</f>
        <v/>
      </c>
      <c r="AA266" s="25" t="str">
        <f>IF(LEN(Y266)&gt;0,Y266,SUBSTITUTE(SUBSTITUTE(SUBSTITUTE(SUBSTITUTE(SUBSTITUTE(SUBSTITUTE(SUBSTITUTE(SUBSTITUTE(SUBSTITUTE(SUBSTITUTE(SUBSTITUTE( (SUBSTITUTE( SUBSTITUTE( SUBSTITUTE( SUBSTITUTE(Z266,"STD_SIGMA","SUM"),"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6" s="1">
        <f>B266</f>
        <v>254</v>
      </c>
      <c r="AC266" t="str">
        <f>P266</f>
        <v>ITM_HAtoAC</v>
      </c>
      <c r="AD266" s="126" t="str">
        <f>IF(ISNA(VLOOKUP(AA266,'XEQM Shortlist'!J:J,1,0)),"//","")</f>
        <v/>
      </c>
      <c r="AF266" s="88" t="str">
        <f>IF(LEN(AA266)=0,"",SUBSTITUTE(SUBSTITUTE(SUBSTITUTE(SUBSTITUTE(SUBSTITUTE(SUBSTITUTE(SUBSTITUTE(SUBSTITUTE(SUBSTITUTE(SUBSTITUTE(SUBSTITUTE(SUBSTITUTE(SUBSTITUTE(SUBSTITUTE(SUBSTITUTE(SUBSTITUTE(SUBSTITUTE( (SUBSTITUTE( SUBSTITUTE( SUBSTITUTE( SUBSTITUTE(Z266,"STD_SIGMA","SUM"),"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6" t="b">
        <f>AA266=AF266</f>
        <v>1</v>
      </c>
    </row>
    <row r="267" spans="1:33">
      <c r="A267" s="48">
        <f>IF(B267=INT(B267),ROW(),"")</f>
        <v>267</v>
      </c>
      <c r="B267" s="47">
        <f>IF(AND(MID(C267,2,1)&lt;&gt;"/",MID(C267,1,1)="/"),INT(B266)+1,B266+0.01)</f>
        <v>255</v>
      </c>
      <c r="C267" s="111" t="s">
        <v>4329</v>
      </c>
      <c r="D267" t="s">
        <v>156</v>
      </c>
      <c r="E267" s="69" t="s">
        <v>4406</v>
      </c>
      <c r="F267" s="69" t="s">
        <v>10</v>
      </c>
      <c r="G267" s="75">
        <v>0</v>
      </c>
      <c r="H267" s="75">
        <v>0</v>
      </c>
      <c r="I267" s="134" t="s">
        <v>464</v>
      </c>
      <c r="J267" s="56" t="s">
        <v>1375</v>
      </c>
      <c r="K267" s="57" t="s">
        <v>3945</v>
      </c>
      <c r="L267" s="55" t="s">
        <v>4768</v>
      </c>
      <c r="M267" s="55" t="s">
        <v>4825</v>
      </c>
      <c r="N267" s="55" t="s">
        <v>2238</v>
      </c>
      <c r="O267" s="55"/>
      <c r="P267" s="96" t="s">
        <v>4366</v>
      </c>
      <c r="Q267" s="13"/>
      <c r="R267"/>
      <c r="S267" t="str">
        <f>IF(E267=F267,"","NOT EQUAL")</f>
        <v>NOT EQUAL</v>
      </c>
      <c r="T267" s="44" t="str">
        <f>IF(ISNA(VLOOKUP(P267,Sheet1!E:F,2,0)),"--","PRESENT")</f>
        <v>--</v>
      </c>
      <c r="U267"/>
      <c r="V267">
        <f>IF(AA267&lt;&gt;"",V266+1,V266)</f>
        <v>105</v>
      </c>
      <c r="W267" s="75" t="s">
        <v>2238</v>
      </c>
      <c r="X267" s="57" t="s">
        <v>2238</v>
      </c>
      <c r="Y267" s="57" t="s">
        <v>2238</v>
      </c>
      <c r="Z267" s="25" t="str">
        <f>IF( OR(X267="CNST", I267="CAT_REGS"),IF(E267=CHAR(34)&amp;CHAR(34),F267,E267),
IF(X267="YES",UPPER(IF(E267=CHAR(34)&amp;CHAR(34),F267,E267)),
IF(   AND(X267&lt;&gt;"NO",I267="CAT_FNCT",D267&lt;&gt;"multiply", D267&lt;&gt;"divide"),IF(J267="SLS_ENABLED",   UPPER(IF(E267=CHAR(34)&amp;CHAR(34),F267,E267)),""),"")))</f>
        <v/>
      </c>
      <c r="AA267" s="25" t="str">
        <f>IF(LEN(Y267)&gt;0,Y267,SUBSTITUTE(SUBSTITUTE(SUBSTITUTE(SUBSTITUTE(SUBSTITUTE(SUBSTITUTE(SUBSTITUTE(SUBSTITUTE(SUBSTITUTE(SUBSTITUTE(SUBSTITUTE( (SUBSTITUTE( SUBSTITUTE( SUBSTITUTE( SUBSTITUTE(Z267,"STD_SIGMA","SUM"),"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7" s="1">
        <f>B267</f>
        <v>255</v>
      </c>
      <c r="AC267" t="str">
        <f>P267</f>
        <v>ITM_HAtoACb</v>
      </c>
      <c r="AD267" s="126" t="str">
        <f>IF(ISNA(VLOOKUP(AA267,'XEQM Shortlist'!J:J,1,0)),"//","")</f>
        <v/>
      </c>
      <c r="AF267" s="88" t="str">
        <f>IF(LEN(AA267)=0,"",SUBSTITUTE(SUBSTITUTE(SUBSTITUTE(SUBSTITUTE(SUBSTITUTE(SUBSTITUTE(SUBSTITUTE(SUBSTITUTE(SUBSTITUTE(SUBSTITUTE(SUBSTITUTE(SUBSTITUTE(SUBSTITUTE(SUBSTITUTE(SUBSTITUTE(SUBSTITUTE(SUBSTITUTE( (SUBSTITUTE( SUBSTITUTE( SUBSTITUTE( SUBSTITUTE(Z267,"STD_SIGMA","SUM"),"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7" t="b">
        <f>AA267=AF267</f>
        <v>1</v>
      </c>
    </row>
    <row r="268" spans="1:33">
      <c r="A268" s="48">
        <f>IF(B268=INT(B268),ROW(),"")</f>
        <v>268</v>
      </c>
      <c r="B268" s="47">
        <f>IF(AND(MID(C268,2,1)&lt;&gt;"/",MID(C268,1,1)="/"),INT(B267)+1,B267+0.01)</f>
        <v>256</v>
      </c>
      <c r="C268" s="111" t="s">
        <v>4330</v>
      </c>
      <c r="D268" t="s">
        <v>25</v>
      </c>
      <c r="E268" s="69" t="s">
        <v>4407</v>
      </c>
      <c r="F268" s="69" t="s">
        <v>1019</v>
      </c>
      <c r="G268" s="75">
        <v>0</v>
      </c>
      <c r="H268" s="75">
        <v>0</v>
      </c>
      <c r="I268" s="135" t="s">
        <v>3</v>
      </c>
      <c r="J268" s="56" t="s">
        <v>1375</v>
      </c>
      <c r="K268" s="57" t="s">
        <v>3945</v>
      </c>
      <c r="L268" s="55" t="s">
        <v>4768</v>
      </c>
      <c r="M268" s="55" t="s">
        <v>4825</v>
      </c>
      <c r="N268" s="55" t="s">
        <v>2238</v>
      </c>
      <c r="O268" s="55"/>
      <c r="P268" s="96" t="s">
        <v>4367</v>
      </c>
      <c r="Q268" s="13"/>
      <c r="R268"/>
      <c r="S268" t="str">
        <f>IF(E268=F268,"","NOT EQUAL")</f>
        <v>NOT EQUAL</v>
      </c>
      <c r="T268" s="44" t="str">
        <f>IF(ISNA(VLOOKUP(P268,Sheet1!E:F,2,0)),"--","PRESENT")</f>
        <v>--</v>
      </c>
      <c r="U268"/>
      <c r="V268">
        <f>IF(AA268&lt;&gt;"",V267+1,V267)</f>
        <v>105</v>
      </c>
      <c r="W268" s="75" t="s">
        <v>2238</v>
      </c>
      <c r="X268" s="57" t="s">
        <v>2238</v>
      </c>
      <c r="Y268" s="57" t="s">
        <v>2238</v>
      </c>
      <c r="Z268" s="25" t="str">
        <f>IF( OR(X268="CNST", I268="CAT_REGS"),IF(E268=CHAR(34)&amp;CHAR(34),F268,E268),
IF(X268="YES",UPPER(IF(E268=CHAR(34)&amp;CHAR(34),F268,E268)),
IF(   AND(X268&lt;&gt;"NO",I268="CAT_FNCT",D268&lt;&gt;"multiply", D268&lt;&gt;"divide"),IF(J268="SLS_ENABLED",   UPPER(IF(E268=CHAR(34)&amp;CHAR(34),F268,E268)),""),"")))</f>
        <v/>
      </c>
      <c r="AA268" s="25" t="str">
        <f>IF(LEN(Y268)&gt;0,Y268,SUBSTITUTE(SUBSTITUTE(SUBSTITUTE(SUBSTITUTE(SUBSTITUTE(SUBSTITUTE(SUBSTITUTE(SUBSTITUTE(SUBSTITUTE(SUBSTITUTE(SUBSTITUTE( (SUBSTITUTE( SUBSTITUTE( SUBSTITUTE( SUBSTITUTE(Z268,"STD_SIGMA","SUM"),"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8" s="1">
        <f>B268</f>
        <v>256</v>
      </c>
      <c r="AC268" t="str">
        <f>P268</f>
        <v>ITM_ACUStoHA</v>
      </c>
      <c r="AD268" s="126" t="str">
        <f>IF(ISNA(VLOOKUP(AA268,'XEQM Shortlist'!J:J,1,0)),"//","")</f>
        <v/>
      </c>
      <c r="AF268" s="88" t="str">
        <f>IF(LEN(AA268)=0,"",SUBSTITUTE(SUBSTITUTE(SUBSTITUTE(SUBSTITUTE(SUBSTITUTE(SUBSTITUTE(SUBSTITUTE(SUBSTITUTE(SUBSTITUTE(SUBSTITUTE(SUBSTITUTE(SUBSTITUTE(SUBSTITUTE(SUBSTITUTE(SUBSTITUTE(SUBSTITUTE(SUBSTITUTE( (SUBSTITUTE( SUBSTITUTE( SUBSTITUTE( SUBSTITUTE(Z268,"STD_SIGMA","SUM"),"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8" t="b">
        <f>AA268=AF268</f>
        <v>1</v>
      </c>
    </row>
    <row r="269" spans="1:33">
      <c r="A269" s="48">
        <f>IF(B269=INT(B269),ROW(),"")</f>
        <v>269</v>
      </c>
      <c r="B269" s="47">
        <f>IF(AND(MID(C269,2,1)&lt;&gt;"/",MID(C269,1,1)="/"),INT(B268)+1,B268+0.01)</f>
        <v>257</v>
      </c>
      <c r="C269" s="111" t="s">
        <v>4330</v>
      </c>
      <c r="D269" t="s">
        <v>25</v>
      </c>
      <c r="E269" s="69" t="s">
        <v>4407</v>
      </c>
      <c r="F269" s="69" t="s">
        <v>5390</v>
      </c>
      <c r="G269" s="75">
        <v>0</v>
      </c>
      <c r="H269" s="75">
        <v>0</v>
      </c>
      <c r="I269" s="134" t="s">
        <v>464</v>
      </c>
      <c r="J269" s="56" t="s">
        <v>1375</v>
      </c>
      <c r="K269" s="57" t="s">
        <v>3945</v>
      </c>
      <c r="L269" s="55" t="s">
        <v>4768</v>
      </c>
      <c r="M269" s="55" t="s">
        <v>4825</v>
      </c>
      <c r="N269" s="55" t="s">
        <v>2238</v>
      </c>
      <c r="O269" s="55"/>
      <c r="P269" s="96" t="s">
        <v>4368</v>
      </c>
      <c r="Q269" s="13"/>
      <c r="R269"/>
      <c r="S269" t="str">
        <f>IF(E269=F269,"","NOT EQUAL")</f>
        <v>NOT EQUAL</v>
      </c>
      <c r="T269" s="44" t="str">
        <f>IF(ISNA(VLOOKUP(P269,Sheet1!E:F,2,0)),"--","PRESENT")</f>
        <v>--</v>
      </c>
      <c r="U269"/>
      <c r="V269">
        <f>IF(AA269&lt;&gt;"",V268+1,V268)</f>
        <v>105</v>
      </c>
      <c r="W269" s="75" t="s">
        <v>2238</v>
      </c>
      <c r="X269" s="57" t="s">
        <v>2238</v>
      </c>
      <c r="Y269" s="57" t="s">
        <v>2238</v>
      </c>
      <c r="Z269" s="25" t="str">
        <f>IF( OR(X269="CNST", I269="CAT_REGS"),IF(E269=CHAR(34)&amp;CHAR(34),F269,E269),
IF(X269="YES",UPPER(IF(E269=CHAR(34)&amp;CHAR(34),F269,E269)),
IF(   AND(X269&lt;&gt;"NO",I269="CAT_FNCT",D269&lt;&gt;"multiply", D269&lt;&gt;"divide"),IF(J269="SLS_ENABLED",   UPPER(IF(E269=CHAR(34)&amp;CHAR(34),F269,E269)),""),"")))</f>
        <v/>
      </c>
      <c r="AA269" s="25" t="str">
        <f>IF(LEN(Y269)&gt;0,Y269,SUBSTITUTE(SUBSTITUTE(SUBSTITUTE(SUBSTITUTE(SUBSTITUTE(SUBSTITUTE(SUBSTITUTE(SUBSTITUTE(SUBSTITUTE(SUBSTITUTE(SUBSTITUTE( (SUBSTITUTE( SUBSTITUTE( SUBSTITUTE( SUBSTITUTE(Z269,"STD_SIGMA","SUM"),"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9" s="1">
        <f>B269</f>
        <v>257</v>
      </c>
      <c r="AC269" t="str">
        <f>P269</f>
        <v>ITM_ACUStoHAb</v>
      </c>
      <c r="AD269" s="126" t="str">
        <f>IF(ISNA(VLOOKUP(AA269,'XEQM Shortlist'!J:J,1,0)),"//","")</f>
        <v/>
      </c>
      <c r="AF269" s="88" t="str">
        <f>IF(LEN(AA269)=0,"",SUBSTITUTE(SUBSTITUTE(SUBSTITUTE(SUBSTITUTE(SUBSTITUTE(SUBSTITUTE(SUBSTITUTE(SUBSTITUTE(SUBSTITUTE(SUBSTITUTE(SUBSTITUTE(SUBSTITUTE(SUBSTITUTE(SUBSTITUTE(SUBSTITUTE(SUBSTITUTE(SUBSTITUTE( (SUBSTITUTE( SUBSTITUTE( SUBSTITUTE( SUBSTITUTE(Z269,"STD_SIGMA","SUM"),"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9" t="b">
        <f>AA269=AF269</f>
        <v>1</v>
      </c>
    </row>
    <row r="270" spans="1:33">
      <c r="A270" s="48">
        <f>IF(B270=INT(B270),ROW(),"")</f>
        <v>270</v>
      </c>
      <c r="B270" s="47">
        <f>IF(AND(MID(C270,2,1)&lt;&gt;"/",MID(C270,1,1)="/"),INT(B269)+1,B269+0.01)</f>
        <v>258</v>
      </c>
      <c r="C270" s="111" t="s">
        <v>4330</v>
      </c>
      <c r="D270" t="s">
        <v>156</v>
      </c>
      <c r="E270" s="69" t="s">
        <v>4408</v>
      </c>
      <c r="F270" s="69" t="s">
        <v>5383</v>
      </c>
      <c r="G270" s="75">
        <v>0</v>
      </c>
      <c r="H270" s="75">
        <v>0</v>
      </c>
      <c r="I270" s="135" t="s">
        <v>3</v>
      </c>
      <c r="J270" s="56" t="s">
        <v>1375</v>
      </c>
      <c r="K270" s="57" t="s">
        <v>3945</v>
      </c>
      <c r="L270" s="55" t="s">
        <v>4768</v>
      </c>
      <c r="M270" s="55" t="s">
        <v>4825</v>
      </c>
      <c r="N270" s="55" t="s">
        <v>2238</v>
      </c>
      <c r="O270" s="55"/>
      <c r="P270" s="96" t="s">
        <v>4369</v>
      </c>
      <c r="Q270" s="13"/>
      <c r="R270"/>
      <c r="S270" t="str">
        <f>IF(E270=F270,"","NOT EQUAL")</f>
        <v>NOT EQUAL</v>
      </c>
      <c r="T270" s="44" t="str">
        <f>IF(ISNA(VLOOKUP(P270,Sheet1!E:F,2,0)),"--","PRESENT")</f>
        <v>--</v>
      </c>
      <c r="U270"/>
      <c r="V270">
        <f>IF(AA270&lt;&gt;"",V269+1,V269)</f>
        <v>105</v>
      </c>
      <c r="W270" s="75" t="s">
        <v>2238</v>
      </c>
      <c r="X270" s="57" t="s">
        <v>2238</v>
      </c>
      <c r="Y270" s="57" t="s">
        <v>2238</v>
      </c>
      <c r="Z270" s="25" t="str">
        <f>IF( OR(X270="CNST", I270="CAT_REGS"),IF(E270=CHAR(34)&amp;CHAR(34),F270,E270),
IF(X270="YES",UPPER(IF(E270=CHAR(34)&amp;CHAR(34),F270,E270)),
IF(   AND(X270&lt;&gt;"NO",I270="CAT_FNCT",D270&lt;&gt;"multiply", D270&lt;&gt;"divide"),IF(J270="SLS_ENABLED",   UPPER(IF(E270=CHAR(34)&amp;CHAR(34),F270,E270)),""),"")))</f>
        <v/>
      </c>
      <c r="AA270" s="25" t="str">
        <f>IF(LEN(Y270)&gt;0,Y270,SUBSTITUTE(SUBSTITUTE(SUBSTITUTE(SUBSTITUTE(SUBSTITUTE(SUBSTITUTE(SUBSTITUTE(SUBSTITUTE(SUBSTITUTE(SUBSTITUTE(SUBSTITUTE( (SUBSTITUTE( SUBSTITUTE( SUBSTITUTE( SUBSTITUTE(Z270,"STD_SIGMA","SUM"),"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0" s="1">
        <f>B270</f>
        <v>258</v>
      </c>
      <c r="AC270" t="str">
        <f>P270</f>
        <v>ITM_HAtoACUS</v>
      </c>
      <c r="AD270" s="126" t="str">
        <f>IF(ISNA(VLOOKUP(AA270,'XEQM Shortlist'!J:J,1,0)),"//","")</f>
        <v/>
      </c>
      <c r="AF270" s="88" t="str">
        <f>IF(LEN(AA270)=0,"",SUBSTITUTE(SUBSTITUTE(SUBSTITUTE(SUBSTITUTE(SUBSTITUTE(SUBSTITUTE(SUBSTITUTE(SUBSTITUTE(SUBSTITUTE(SUBSTITUTE(SUBSTITUTE(SUBSTITUTE(SUBSTITUTE(SUBSTITUTE(SUBSTITUTE(SUBSTITUTE(SUBSTITUTE( (SUBSTITUTE( SUBSTITUTE( SUBSTITUTE( SUBSTITUTE(Z270,"STD_SIGMA","SUM"),"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0" t="b">
        <f>AA270=AF270</f>
        <v>1</v>
      </c>
    </row>
    <row r="271" spans="1:33">
      <c r="A271" s="48">
        <f>IF(B271=INT(B271),ROW(),"")</f>
        <v>271</v>
      </c>
      <c r="B271" s="47">
        <f>IF(AND(MID(C271,2,1)&lt;&gt;"/",MID(C271,1,1)="/"),INT(B270)+1,B270+0.01)</f>
        <v>259</v>
      </c>
      <c r="C271" s="111" t="s">
        <v>4330</v>
      </c>
      <c r="D271" t="s">
        <v>156</v>
      </c>
      <c r="E271" s="69" t="s">
        <v>4408</v>
      </c>
      <c r="F271" s="69" t="s">
        <v>1019</v>
      </c>
      <c r="G271" s="75">
        <v>0</v>
      </c>
      <c r="H271" s="75">
        <v>0</v>
      </c>
      <c r="I271" s="134" t="s">
        <v>464</v>
      </c>
      <c r="J271" s="56" t="s">
        <v>1375</v>
      </c>
      <c r="K271" s="57" t="s">
        <v>3945</v>
      </c>
      <c r="L271" s="55" t="s">
        <v>4768</v>
      </c>
      <c r="M271" s="55" t="s">
        <v>4825</v>
      </c>
      <c r="N271" s="55" t="s">
        <v>2238</v>
      </c>
      <c r="O271" s="55"/>
      <c r="P271" s="96" t="s">
        <v>4370</v>
      </c>
      <c r="Q271" s="13"/>
      <c r="R271"/>
      <c r="S271" t="str">
        <f>IF(E271=F271,"","NOT EQUAL")</f>
        <v>NOT EQUAL</v>
      </c>
      <c r="T271" s="44" t="str">
        <f>IF(ISNA(VLOOKUP(P271,Sheet1!E:F,2,0)),"--","PRESENT")</f>
        <v>--</v>
      </c>
      <c r="U271"/>
      <c r="V271">
        <f>IF(AA271&lt;&gt;"",V270+1,V270)</f>
        <v>105</v>
      </c>
      <c r="W271" s="75" t="s">
        <v>2238</v>
      </c>
      <c r="X271" s="57" t="s">
        <v>2238</v>
      </c>
      <c r="Y271" s="57" t="s">
        <v>2238</v>
      </c>
      <c r="Z271" s="25" t="str">
        <f>IF( OR(X271="CNST", I271="CAT_REGS"),IF(E271=CHAR(34)&amp;CHAR(34),F271,E271),
IF(X271="YES",UPPER(IF(E271=CHAR(34)&amp;CHAR(34),F271,E271)),
IF(   AND(X271&lt;&gt;"NO",I271="CAT_FNCT",D271&lt;&gt;"multiply", D271&lt;&gt;"divide"),IF(J271="SLS_ENABLED",   UPPER(IF(E271=CHAR(34)&amp;CHAR(34),F271,E271)),""),"")))</f>
        <v/>
      </c>
      <c r="AA271" s="25" t="str">
        <f>IF(LEN(Y271)&gt;0,Y271,SUBSTITUTE(SUBSTITUTE(SUBSTITUTE(SUBSTITUTE(SUBSTITUTE(SUBSTITUTE(SUBSTITUTE(SUBSTITUTE(SUBSTITUTE(SUBSTITUTE(SUBSTITUTE( (SUBSTITUTE( SUBSTITUTE( SUBSTITUTE( SUBSTITUTE(Z271,"STD_SIGMA","SUM"),"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1" s="1">
        <f>B271</f>
        <v>259</v>
      </c>
      <c r="AC271" t="str">
        <f>P271</f>
        <v>ITM_HAtoACUSb</v>
      </c>
      <c r="AD271" s="126" t="str">
        <f>IF(ISNA(VLOOKUP(AA271,'XEQM Shortlist'!J:J,1,0)),"//","")</f>
        <v/>
      </c>
      <c r="AF271" s="88" t="str">
        <f>IF(LEN(AA271)=0,"",SUBSTITUTE(SUBSTITUTE(SUBSTITUTE(SUBSTITUTE(SUBSTITUTE(SUBSTITUTE(SUBSTITUTE(SUBSTITUTE(SUBSTITUTE(SUBSTITUTE(SUBSTITUTE(SUBSTITUTE(SUBSTITUTE(SUBSTITUTE(SUBSTITUTE(SUBSTITUTE(SUBSTITUTE( (SUBSTITUTE( SUBSTITUTE( SUBSTITUTE( SUBSTITUTE(Z271,"STD_SIGMA","SUM"),"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1" t="b">
        <f>AA271=AF271</f>
        <v>1</v>
      </c>
    </row>
    <row r="272" spans="1:33">
      <c r="A272" s="48">
        <f>IF(B272=INT(B272),ROW(),"")</f>
        <v>272</v>
      </c>
      <c r="B272" s="47">
        <f>IF(AND(MID(C272,2,1)&lt;&gt;"/",MID(C272,1,1)="/"),INT(B271)+1,B271+0.01)</f>
        <v>260</v>
      </c>
      <c r="C272" s="51" t="s">
        <v>3499</v>
      </c>
      <c r="D272" s="51" t="s">
        <v>156</v>
      </c>
      <c r="E272" s="56" t="s">
        <v>242</v>
      </c>
      <c r="F272" s="291" t="s">
        <v>242</v>
      </c>
      <c r="G272" s="75">
        <v>0</v>
      </c>
      <c r="H272" s="75">
        <v>0</v>
      </c>
      <c r="I272" s="135" t="s">
        <v>3</v>
      </c>
      <c r="J272" s="56" t="s">
        <v>1375</v>
      </c>
      <c r="K272" s="57" t="s">
        <v>3945</v>
      </c>
      <c r="L272" s="55" t="s">
        <v>4768</v>
      </c>
      <c r="M272" s="55" t="s">
        <v>4825</v>
      </c>
      <c r="N272" s="55" t="s">
        <v>2238</v>
      </c>
      <c r="O272" s="55"/>
      <c r="P272" s="259" t="s">
        <v>1761</v>
      </c>
      <c r="Q272" s="13"/>
      <c r="R272"/>
      <c r="S272" t="str">
        <f>IF(E272=F272,"","NOT EQUAL")</f>
        <v/>
      </c>
      <c r="T272" s="44" t="str">
        <f>IF(ISNA(VLOOKUP(P272,Sheet1!E:F,2,0)),"--","PRESENT")</f>
        <v>--</v>
      </c>
      <c r="U272"/>
      <c r="V272">
        <f>IF(AA272&lt;&gt;"",V271+1,V271)</f>
        <v>105</v>
      </c>
      <c r="W272" s="75" t="s">
        <v>2238</v>
      </c>
      <c r="X272" s="57" t="s">
        <v>2238</v>
      </c>
      <c r="Y272" s="57" t="s">
        <v>2238</v>
      </c>
      <c r="Z272" s="25" t="str">
        <f>IF( OR(X272="CNST", I272="CAT_REGS"),IF(E272=CHAR(34)&amp;CHAR(34),F272,E272),
IF(X272="YES",UPPER(IF(E272=CHAR(34)&amp;CHAR(34),F272,E272)),
IF(   AND(X272&lt;&gt;"NO",I272="CAT_FNCT",D272&lt;&gt;"multiply", D272&lt;&gt;"divide"),IF(J272="SLS_ENABLED",   UPPER(IF(E272=CHAR(34)&amp;CHAR(34),F272,E272)),""),"")))</f>
        <v/>
      </c>
      <c r="AA272" s="25" t="str">
        <f>IF(LEN(Y272)&gt;0,Y272,SUBSTITUTE(SUBSTITUTE(SUBSTITUTE(SUBSTITUTE(SUBSTITUTE(SUBSTITUTE(SUBSTITUTE(SUBSTITUTE(SUBSTITUTE(SUBSTITUTE(SUBSTITUTE( (SUBSTITUTE( SUBSTITUTE( SUBSTITUTE( SUBSTITUTE(Z272,"STD_SIGMA","SUM"),"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2" s="1">
        <f>B272</f>
        <v>260</v>
      </c>
      <c r="AC272" t="str">
        <f>P272</f>
        <v>ITM_PAtoATM</v>
      </c>
      <c r="AD272" s="126" t="str">
        <f>IF(ISNA(VLOOKUP(AA272,'XEQM Shortlist'!J:J,1,0)),"//","")</f>
        <v/>
      </c>
      <c r="AF272" s="88" t="str">
        <f>IF(LEN(AA272)=0,"",SUBSTITUTE(SUBSTITUTE(SUBSTITUTE(SUBSTITUTE(SUBSTITUTE(SUBSTITUTE(SUBSTITUTE(SUBSTITUTE(SUBSTITUTE(SUBSTITUTE(SUBSTITUTE(SUBSTITUTE(SUBSTITUTE(SUBSTITUTE(SUBSTITUTE(SUBSTITUTE(SUBSTITUTE( (SUBSTITUTE( SUBSTITUTE( SUBSTITUTE( SUBSTITUTE(Z272,"STD_SIGMA","SUM"),"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2" t="b">
        <f>AA272=AF272</f>
        <v>1</v>
      </c>
    </row>
    <row r="273" spans="1:33">
      <c r="A273" s="48">
        <f>IF(B273=INT(B273),ROW(),"")</f>
        <v>273</v>
      </c>
      <c r="B273" s="47">
        <f>IF(AND(MID(C273,2,1)&lt;&gt;"/",MID(C273,1,1)="/"),INT(B272)+1,B272+0.01)</f>
        <v>261</v>
      </c>
      <c r="C273" s="51" t="s">
        <v>3499</v>
      </c>
      <c r="D273" s="51" t="s">
        <v>25</v>
      </c>
      <c r="E273" s="56" t="s">
        <v>26</v>
      </c>
      <c r="F273" s="99" t="s">
        <v>26</v>
      </c>
      <c r="G273" s="75">
        <v>0</v>
      </c>
      <c r="H273" s="75">
        <v>0</v>
      </c>
      <c r="I273" s="135" t="s">
        <v>3</v>
      </c>
      <c r="J273" s="56" t="s">
        <v>1375</v>
      </c>
      <c r="K273" s="57" t="s">
        <v>3945</v>
      </c>
      <c r="L273" s="55" t="s">
        <v>4768</v>
      </c>
      <c r="M273" s="55" t="s">
        <v>4825</v>
      </c>
      <c r="N273" s="55" t="s">
        <v>2238</v>
      </c>
      <c r="O273" s="55"/>
      <c r="P273" s="259" t="s">
        <v>1419</v>
      </c>
      <c r="Q273" s="13"/>
      <c r="R273"/>
      <c r="S273" t="str">
        <f>IF(E273=F273,"","NOT EQUAL")</f>
        <v/>
      </c>
      <c r="T273" s="44" t="str">
        <f>IF(ISNA(VLOOKUP(P273,Sheet1!E:F,2,0)),"--","PRESENT")</f>
        <v>--</v>
      </c>
      <c r="U273"/>
      <c r="V273">
        <f>IF(AA273&lt;&gt;"",V272+1,V272)</f>
        <v>105</v>
      </c>
      <c r="W273" s="75" t="s">
        <v>2238</v>
      </c>
      <c r="X273" s="57" t="s">
        <v>2238</v>
      </c>
      <c r="Y273" s="57" t="s">
        <v>2238</v>
      </c>
      <c r="Z273" s="25" t="str">
        <f>IF( OR(X273="CNST", I273="CAT_REGS"),IF(E273=CHAR(34)&amp;CHAR(34),F273,E273),
IF(X273="YES",UPPER(IF(E273=CHAR(34)&amp;CHAR(34),F273,E273)),
IF(   AND(X273&lt;&gt;"NO",I273="CAT_FNCT",D273&lt;&gt;"multiply", D273&lt;&gt;"divide"),IF(J273="SLS_ENABLED",   UPPER(IF(E273=CHAR(34)&amp;CHAR(34),F273,E273)),""),"")))</f>
        <v/>
      </c>
      <c r="AA273" s="25" t="str">
        <f>IF(LEN(Y273)&gt;0,Y273,SUBSTITUTE(SUBSTITUTE(SUBSTITUTE(SUBSTITUTE(SUBSTITUTE(SUBSTITUTE(SUBSTITUTE(SUBSTITUTE(SUBSTITUTE(SUBSTITUTE(SUBSTITUTE( (SUBSTITUTE( SUBSTITUTE( SUBSTITUTE( SUBSTITUTE(Z273,"STD_SIGMA","SUM"),"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3" s="1">
        <f>B273</f>
        <v>261</v>
      </c>
      <c r="AC273" t="str">
        <f>P273</f>
        <v>ITM_ATMtoPA</v>
      </c>
      <c r="AD273" s="126" t="str">
        <f>IF(ISNA(VLOOKUP(AA273,'XEQM Shortlist'!J:J,1,0)),"//","")</f>
        <v/>
      </c>
      <c r="AF273" s="88" t="str">
        <f>IF(LEN(AA273)=0,"",SUBSTITUTE(SUBSTITUTE(SUBSTITUTE(SUBSTITUTE(SUBSTITUTE(SUBSTITUTE(SUBSTITUTE(SUBSTITUTE(SUBSTITUTE(SUBSTITUTE(SUBSTITUTE(SUBSTITUTE(SUBSTITUTE(SUBSTITUTE(SUBSTITUTE(SUBSTITUTE(SUBSTITUTE( (SUBSTITUTE( SUBSTITUTE( SUBSTITUTE( SUBSTITUTE(Z273,"STD_SIGMA","SUM"),"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3" t="b">
        <f>AA273=AF273</f>
        <v>1</v>
      </c>
    </row>
    <row r="274" spans="1:33">
      <c r="A274" s="48">
        <f>IF(B274=INT(B274),ROW(),"")</f>
        <v>274</v>
      </c>
      <c r="B274" s="47">
        <f>IF(AND(MID(C274,2,1)&lt;&gt;"/",MID(C274,1,1)="/"),INT(B273)+1,B273+0.01)</f>
        <v>262</v>
      </c>
      <c r="C274" s="51" t="s">
        <v>3500</v>
      </c>
      <c r="D274" s="51" t="s">
        <v>25</v>
      </c>
      <c r="E274" s="56" t="s">
        <v>27</v>
      </c>
      <c r="F274" s="56" t="s">
        <v>27</v>
      </c>
      <c r="G274" s="75">
        <v>0</v>
      </c>
      <c r="H274" s="75">
        <v>0</v>
      </c>
      <c r="I274" s="135" t="s">
        <v>3</v>
      </c>
      <c r="J274" s="56" t="s">
        <v>1375</v>
      </c>
      <c r="K274" s="57" t="s">
        <v>3945</v>
      </c>
      <c r="L274" s="55" t="s">
        <v>4768</v>
      </c>
      <c r="M274" s="55" t="s">
        <v>4825</v>
      </c>
      <c r="N274" s="55" t="s">
        <v>2238</v>
      </c>
      <c r="O274" s="55"/>
      <c r="P274" s="259" t="s">
        <v>1420</v>
      </c>
      <c r="Q274" s="13"/>
      <c r="R274"/>
      <c r="S274" t="str">
        <f>IF(E274=F274,"","NOT EQUAL")</f>
        <v/>
      </c>
      <c r="T274" s="44" t="str">
        <f>IF(ISNA(VLOOKUP(P274,Sheet1!E:F,2,0)),"--","PRESENT")</f>
        <v>--</v>
      </c>
      <c r="U274"/>
      <c r="V274">
        <f>IF(AA274&lt;&gt;"",V273+1,V273)</f>
        <v>105</v>
      </c>
      <c r="W274" s="75" t="s">
        <v>2238</v>
      </c>
      <c r="X274" s="57" t="s">
        <v>2238</v>
      </c>
      <c r="Y274" s="57" t="s">
        <v>2238</v>
      </c>
      <c r="Z274" s="25" t="str">
        <f>IF( OR(X274="CNST", I274="CAT_REGS"),IF(E274=CHAR(34)&amp;CHAR(34),F274,E274),
IF(X274="YES",UPPER(IF(E274=CHAR(34)&amp;CHAR(34),F274,E274)),
IF(   AND(X274&lt;&gt;"NO",I274="CAT_FNCT",D274&lt;&gt;"multiply", D274&lt;&gt;"divide"),IF(J274="SLS_ENABLED",   UPPER(IF(E274=CHAR(34)&amp;CHAR(34),F274,E274)),""),"")))</f>
        <v/>
      </c>
      <c r="AA274" s="25" t="str">
        <f>IF(LEN(Y274)&gt;0,Y274,SUBSTITUTE(SUBSTITUTE(SUBSTITUTE(SUBSTITUTE(SUBSTITUTE(SUBSTITUTE(SUBSTITUTE(SUBSTITUTE(SUBSTITUTE(SUBSTITUTE(SUBSTITUTE( (SUBSTITUTE( SUBSTITUTE( SUBSTITUTE( SUBSTITUTE(Z274,"STD_SIGMA","SUM"),"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4" s="1">
        <f>B274</f>
        <v>262</v>
      </c>
      <c r="AC274" t="str">
        <f>P274</f>
        <v>ITM_AUtoM</v>
      </c>
      <c r="AD274" s="126" t="str">
        <f>IF(ISNA(VLOOKUP(AA274,'XEQM Shortlist'!J:J,1,0)),"//","")</f>
        <v/>
      </c>
      <c r="AF274" s="88" t="str">
        <f>IF(LEN(AA274)=0,"",SUBSTITUTE(SUBSTITUTE(SUBSTITUTE(SUBSTITUTE(SUBSTITUTE(SUBSTITUTE(SUBSTITUTE(SUBSTITUTE(SUBSTITUTE(SUBSTITUTE(SUBSTITUTE(SUBSTITUTE(SUBSTITUTE(SUBSTITUTE(SUBSTITUTE(SUBSTITUTE(SUBSTITUTE( (SUBSTITUTE( SUBSTITUTE( SUBSTITUTE( SUBSTITUTE(Z274,"STD_SIGMA","SUM"),"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4" t="b">
        <f>AA274=AF274</f>
        <v>1</v>
      </c>
    </row>
    <row r="275" spans="1:33">
      <c r="A275" s="48">
        <f>IF(B275=INT(B275),ROW(),"")</f>
        <v>275</v>
      </c>
      <c r="B275" s="47">
        <f>IF(AND(MID(C275,2,1)&lt;&gt;"/",MID(C275,1,1)="/"),INT(B274)+1,B274+0.01)</f>
        <v>263</v>
      </c>
      <c r="C275" s="51" t="s">
        <v>3500</v>
      </c>
      <c r="D275" s="51" t="s">
        <v>156</v>
      </c>
      <c r="E275" s="56" t="s">
        <v>221</v>
      </c>
      <c r="F275" s="56" t="s">
        <v>221</v>
      </c>
      <c r="G275" s="75">
        <v>0</v>
      </c>
      <c r="H275" s="75">
        <v>0</v>
      </c>
      <c r="I275" s="135" t="s">
        <v>3</v>
      </c>
      <c r="J275" s="56" t="s">
        <v>1375</v>
      </c>
      <c r="K275" s="57" t="s">
        <v>3945</v>
      </c>
      <c r="L275" s="55" t="s">
        <v>4768</v>
      </c>
      <c r="M275" s="55" t="s">
        <v>4825</v>
      </c>
      <c r="N275" s="55" t="s">
        <v>2238</v>
      </c>
      <c r="O275" s="55"/>
      <c r="P275" s="259" t="s">
        <v>1725</v>
      </c>
      <c r="Q275" s="13"/>
      <c r="R275"/>
      <c r="S275" t="str">
        <f>IF(E275=F275,"","NOT EQUAL")</f>
        <v/>
      </c>
      <c r="T275" s="44" t="str">
        <f>IF(ISNA(VLOOKUP(P275,Sheet1!E:F,2,0)),"--","PRESENT")</f>
        <v>--</v>
      </c>
      <c r="U275"/>
      <c r="V275">
        <f>IF(AA275&lt;&gt;"",V274+1,V274)</f>
        <v>105</v>
      </c>
      <c r="W275" s="75" t="s">
        <v>2238</v>
      </c>
      <c r="X275" s="57" t="s">
        <v>2238</v>
      </c>
      <c r="Y275" s="57" t="s">
        <v>2238</v>
      </c>
      <c r="Z275" s="25" t="str">
        <f>IF( OR(X275="CNST", I275="CAT_REGS"),IF(E275=CHAR(34)&amp;CHAR(34),F275,E275),
IF(X275="YES",UPPER(IF(E275=CHAR(34)&amp;CHAR(34),F275,E275)),
IF(   AND(X275&lt;&gt;"NO",I275="CAT_FNCT",D275&lt;&gt;"multiply", D275&lt;&gt;"divide"),IF(J275="SLS_ENABLED",   UPPER(IF(E275=CHAR(34)&amp;CHAR(34),F275,E275)),""),"")))</f>
        <v/>
      </c>
      <c r="AA275" s="25" t="str">
        <f>IF(LEN(Y275)&gt;0,Y275,SUBSTITUTE(SUBSTITUTE(SUBSTITUTE(SUBSTITUTE(SUBSTITUTE(SUBSTITUTE(SUBSTITUTE(SUBSTITUTE(SUBSTITUTE(SUBSTITUTE(SUBSTITUTE( (SUBSTITUTE( SUBSTITUTE( SUBSTITUTE( SUBSTITUTE(Z275,"STD_SIGMA","SUM"),"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5" s="1">
        <f>B275</f>
        <v>263</v>
      </c>
      <c r="AC275" t="str">
        <f>P275</f>
        <v>ITM_MtoAU</v>
      </c>
      <c r="AD275" s="126" t="str">
        <f>IF(ISNA(VLOOKUP(AA275,'XEQM Shortlist'!J:J,1,0)),"//","")</f>
        <v/>
      </c>
      <c r="AF275" s="88" t="str">
        <f>IF(LEN(AA275)=0,"",SUBSTITUTE(SUBSTITUTE(SUBSTITUTE(SUBSTITUTE(SUBSTITUTE(SUBSTITUTE(SUBSTITUTE(SUBSTITUTE(SUBSTITUTE(SUBSTITUTE(SUBSTITUTE(SUBSTITUTE(SUBSTITUTE(SUBSTITUTE(SUBSTITUTE(SUBSTITUTE(SUBSTITUTE( (SUBSTITUTE( SUBSTITUTE( SUBSTITUTE( SUBSTITUTE(Z275,"STD_SIGMA","SUM"),"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5" t="b">
        <f>AA275=AF275</f>
        <v>1</v>
      </c>
    </row>
    <row r="276" spans="1:33">
      <c r="A276" s="48">
        <f>IF(B276=INT(B276),ROW(),"")</f>
        <v>276</v>
      </c>
      <c r="B276" s="47">
        <f>IF(AND(MID(C276,2,1)&lt;&gt;"/",MID(C276,1,1)="/"),INT(B275)+1,B275+0.01)</f>
        <v>264</v>
      </c>
      <c r="C276" s="51" t="s">
        <v>3501</v>
      </c>
      <c r="D276" s="51" t="s">
        <v>156</v>
      </c>
      <c r="E276" s="56" t="s">
        <v>243</v>
      </c>
      <c r="F276" s="56" t="s">
        <v>243</v>
      </c>
      <c r="G276" s="75">
        <v>0</v>
      </c>
      <c r="H276" s="75">
        <v>0</v>
      </c>
      <c r="I276" s="135" t="s">
        <v>3</v>
      </c>
      <c r="J276" s="56" t="s">
        <v>1375</v>
      </c>
      <c r="K276" s="57" t="s">
        <v>3945</v>
      </c>
      <c r="L276" s="55" t="s">
        <v>4768</v>
      </c>
      <c r="M276" s="55" t="s">
        <v>4825</v>
      </c>
      <c r="N276" s="55" t="s">
        <v>2238</v>
      </c>
      <c r="O276" s="55"/>
      <c r="P276" s="259" t="s">
        <v>1424</v>
      </c>
      <c r="Q276" s="13"/>
      <c r="R276"/>
      <c r="S276" t="str">
        <f>IF(E276=F276,"","NOT EQUAL")</f>
        <v/>
      </c>
      <c r="T276" s="44" t="str">
        <f>IF(ISNA(VLOOKUP(P276,Sheet1!E:F,2,0)),"--","PRESENT")</f>
        <v>--</v>
      </c>
      <c r="U276"/>
      <c r="V276">
        <f>IF(AA276&lt;&gt;"",V275+1,V275)</f>
        <v>105</v>
      </c>
      <c r="W276" s="75" t="s">
        <v>2238</v>
      </c>
      <c r="X276" s="57" t="s">
        <v>2238</v>
      </c>
      <c r="Y276" s="57" t="s">
        <v>2238</v>
      </c>
      <c r="Z276" s="25" t="str">
        <f>IF( OR(X276="CNST", I276="CAT_REGS"),IF(E276=CHAR(34)&amp;CHAR(34),F276,E276),
IF(X276="YES",UPPER(IF(E276=CHAR(34)&amp;CHAR(34),F276,E276)),
IF(   AND(X276&lt;&gt;"NO",I276="CAT_FNCT",D276&lt;&gt;"multiply", D276&lt;&gt;"divide"),IF(J276="SLS_ENABLED",   UPPER(IF(E276=CHAR(34)&amp;CHAR(34),F276,E276)),""),"")))</f>
        <v/>
      </c>
      <c r="AA276" s="25" t="str">
        <f>IF(LEN(Y276)&gt;0,Y276,SUBSTITUTE(SUBSTITUTE(SUBSTITUTE(SUBSTITUTE(SUBSTITUTE(SUBSTITUTE(SUBSTITUTE(SUBSTITUTE(SUBSTITUTE(SUBSTITUTE(SUBSTITUTE( (SUBSTITUTE( SUBSTITUTE( SUBSTITUTE( SUBSTITUTE(Z276,"STD_SIGMA","SUM"),"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6" s="1">
        <f>B276</f>
        <v>264</v>
      </c>
      <c r="AC276" t="str">
        <f>P276</f>
        <v>ITM_BARtoPA</v>
      </c>
      <c r="AD276" s="126" t="str">
        <f>IF(ISNA(VLOOKUP(AA276,'XEQM Shortlist'!J:J,1,0)),"//","")</f>
        <v/>
      </c>
      <c r="AF276" s="88" t="str">
        <f>IF(LEN(AA276)=0,"",SUBSTITUTE(SUBSTITUTE(SUBSTITUTE(SUBSTITUTE(SUBSTITUTE(SUBSTITUTE(SUBSTITUTE(SUBSTITUTE(SUBSTITUTE(SUBSTITUTE(SUBSTITUTE(SUBSTITUTE(SUBSTITUTE(SUBSTITUTE(SUBSTITUTE(SUBSTITUTE(SUBSTITUTE( (SUBSTITUTE( SUBSTITUTE( SUBSTITUTE( SUBSTITUTE(Z276,"STD_SIGMA","SUM"),"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6" t="b">
        <f>AA276=AF276</f>
        <v>1</v>
      </c>
    </row>
    <row r="277" spans="1:33">
      <c r="A277" s="48">
        <f>IF(B277=INT(B277),ROW(),"")</f>
        <v>277</v>
      </c>
      <c r="B277" s="47">
        <f>IF(AND(MID(C277,2,1)&lt;&gt;"/",MID(C277,1,1)="/"),INT(B276)+1,B276+0.01)</f>
        <v>265</v>
      </c>
      <c r="C277" s="51" t="s">
        <v>3501</v>
      </c>
      <c r="D277" s="51" t="s">
        <v>25</v>
      </c>
      <c r="E277" s="56" t="s">
        <v>30</v>
      </c>
      <c r="F277" s="56" t="s">
        <v>30</v>
      </c>
      <c r="G277" s="75">
        <v>0</v>
      </c>
      <c r="H277" s="75">
        <v>0</v>
      </c>
      <c r="I277" s="135" t="s">
        <v>3</v>
      </c>
      <c r="J277" s="56" t="s">
        <v>1375</v>
      </c>
      <c r="K277" s="57" t="s">
        <v>3945</v>
      </c>
      <c r="L277" s="55" t="s">
        <v>4768</v>
      </c>
      <c r="M277" s="55" t="s">
        <v>4825</v>
      </c>
      <c r="N277" s="55" t="s">
        <v>2238</v>
      </c>
      <c r="O277" s="55"/>
      <c r="P277" s="259" t="s">
        <v>1762</v>
      </c>
      <c r="Q277" s="13"/>
      <c r="R277"/>
      <c r="S277" t="str">
        <f>IF(E277=F277,"","NOT EQUAL")</f>
        <v/>
      </c>
      <c r="T277" s="44" t="str">
        <f>IF(ISNA(VLOOKUP(P277,Sheet1!E:F,2,0)),"--","PRESENT")</f>
        <v>--</v>
      </c>
      <c r="U277"/>
      <c r="V277">
        <f>IF(AA277&lt;&gt;"",V276+1,V276)</f>
        <v>105</v>
      </c>
      <c r="W277" s="75" t="s">
        <v>2238</v>
      </c>
      <c r="X277" s="57" t="s">
        <v>2238</v>
      </c>
      <c r="Y277" s="57" t="s">
        <v>2238</v>
      </c>
      <c r="Z277" s="25" t="str">
        <f>IF( OR(X277="CNST", I277="CAT_REGS"),IF(E277=CHAR(34)&amp;CHAR(34),F277,E277),
IF(X277="YES",UPPER(IF(E277=CHAR(34)&amp;CHAR(34),F277,E277)),
IF(   AND(X277&lt;&gt;"NO",I277="CAT_FNCT",D277&lt;&gt;"multiply", D277&lt;&gt;"divide"),IF(J277="SLS_ENABLED",   UPPER(IF(E277=CHAR(34)&amp;CHAR(34),F277,E277)),""),"")))</f>
        <v/>
      </c>
      <c r="AA277" s="25" t="str">
        <f>IF(LEN(Y277)&gt;0,Y277,SUBSTITUTE(SUBSTITUTE(SUBSTITUTE(SUBSTITUTE(SUBSTITUTE(SUBSTITUTE(SUBSTITUTE(SUBSTITUTE(SUBSTITUTE(SUBSTITUTE(SUBSTITUTE( (SUBSTITUTE( SUBSTITUTE( SUBSTITUTE( SUBSTITUTE(Z277,"STD_SIGMA","SUM"),"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7" s="1">
        <f>B277</f>
        <v>265</v>
      </c>
      <c r="AC277" t="str">
        <f>P277</f>
        <v>ITM_PAtoBAR</v>
      </c>
      <c r="AD277" s="126" t="str">
        <f>IF(ISNA(VLOOKUP(AA277,'XEQM Shortlist'!J:J,1,0)),"//","")</f>
        <v/>
      </c>
      <c r="AF277" s="88" t="str">
        <f>IF(LEN(AA277)=0,"",SUBSTITUTE(SUBSTITUTE(SUBSTITUTE(SUBSTITUTE(SUBSTITUTE(SUBSTITUTE(SUBSTITUTE(SUBSTITUTE(SUBSTITUTE(SUBSTITUTE(SUBSTITUTE(SUBSTITUTE(SUBSTITUTE(SUBSTITUTE(SUBSTITUTE(SUBSTITUTE(SUBSTITUTE( (SUBSTITUTE( SUBSTITUTE( SUBSTITUTE( SUBSTITUTE(Z277,"STD_SIGMA","SUM"),"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7" t="b">
        <f>AA277=AF277</f>
        <v>1</v>
      </c>
    </row>
    <row r="278" spans="1:33">
      <c r="A278" s="48">
        <f>IF(B278=INT(B278),ROW(),"")</f>
        <v>278</v>
      </c>
      <c r="B278" s="47">
        <f>IF(AND(MID(C278,2,1)&lt;&gt;"/",MID(C278,1,1)="/"),INT(B277)+1,B277+0.01)</f>
        <v>266</v>
      </c>
      <c r="C278" s="51" t="s">
        <v>3502</v>
      </c>
      <c r="D278" s="51" t="s">
        <v>25</v>
      </c>
      <c r="E278" s="274" t="s">
        <v>35</v>
      </c>
      <c r="F278" s="274" t="s">
        <v>35</v>
      </c>
      <c r="G278" s="75">
        <v>0</v>
      </c>
      <c r="H278" s="75">
        <v>0</v>
      </c>
      <c r="I278" s="135" t="s">
        <v>3</v>
      </c>
      <c r="J278" s="56" t="s">
        <v>1375</v>
      </c>
      <c r="K278" s="57" t="s">
        <v>3945</v>
      </c>
      <c r="L278" s="55" t="s">
        <v>4768</v>
      </c>
      <c r="M278" s="55" t="s">
        <v>4825</v>
      </c>
      <c r="N278" s="55" t="s">
        <v>2238</v>
      </c>
      <c r="O278" s="55"/>
      <c r="P278" s="309" t="s">
        <v>1439</v>
      </c>
      <c r="Q278" s="13"/>
      <c r="R278"/>
      <c r="S278" t="str">
        <f>IF(E278=F278,"","NOT EQUAL")</f>
        <v/>
      </c>
      <c r="T278" s="44" t="str">
        <f>IF(ISNA(VLOOKUP(P278,Sheet1!E:F,2,0)),"--","PRESENT")</f>
        <v>--</v>
      </c>
      <c r="U278"/>
      <c r="V278">
        <f>IF(AA278&lt;&gt;"",V277+1,V277)</f>
        <v>105</v>
      </c>
      <c r="W278" s="75" t="s">
        <v>2238</v>
      </c>
      <c r="X278" s="57" t="s">
        <v>2238</v>
      </c>
      <c r="Y278" s="57" t="s">
        <v>2238</v>
      </c>
      <c r="Z278" s="25" t="str">
        <f>IF( OR(X278="CNST", I278="CAT_REGS"),IF(E278=CHAR(34)&amp;CHAR(34),F278,E278),
IF(X278="YES",UPPER(IF(E278=CHAR(34)&amp;CHAR(34),F278,E278)),
IF(   AND(X278&lt;&gt;"NO",I278="CAT_FNCT",D278&lt;&gt;"multiply", D278&lt;&gt;"divide"),IF(J278="SLS_ENABLED",   UPPER(IF(E278=CHAR(34)&amp;CHAR(34),F278,E278)),""),"")))</f>
        <v/>
      </c>
      <c r="AA278" s="25" t="str">
        <f>IF(LEN(Y278)&gt;0,Y278,SUBSTITUTE(SUBSTITUTE(SUBSTITUTE(SUBSTITUTE(SUBSTITUTE(SUBSTITUTE(SUBSTITUTE(SUBSTITUTE(SUBSTITUTE(SUBSTITUTE(SUBSTITUTE( (SUBSTITUTE( SUBSTITUTE( SUBSTITUTE( SUBSTITUTE(Z278,"STD_SIGMA","SUM"),"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8" s="1">
        <f>B278</f>
        <v>266</v>
      </c>
      <c r="AC278" t="str">
        <f>P278</f>
        <v>ITM_BTUtoJ</v>
      </c>
      <c r="AD278" s="126" t="str">
        <f>IF(ISNA(VLOOKUP(AA278,'XEQM Shortlist'!J:J,1,0)),"//","")</f>
        <v/>
      </c>
      <c r="AF278" s="88" t="str">
        <f>IF(LEN(AA278)=0,"",SUBSTITUTE(SUBSTITUTE(SUBSTITUTE(SUBSTITUTE(SUBSTITUTE(SUBSTITUTE(SUBSTITUTE(SUBSTITUTE(SUBSTITUTE(SUBSTITUTE(SUBSTITUTE(SUBSTITUTE(SUBSTITUTE(SUBSTITUTE(SUBSTITUTE(SUBSTITUTE(SUBSTITUTE( (SUBSTITUTE( SUBSTITUTE( SUBSTITUTE( SUBSTITUTE(Z278,"STD_SIGMA","SUM"),"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8" t="b">
        <f>AA278=AF278</f>
        <v>1</v>
      </c>
    </row>
    <row r="279" spans="1:33">
      <c r="A279" s="48">
        <f>IF(B279=INT(B279),ROW(),"")</f>
        <v>279</v>
      </c>
      <c r="B279" s="47">
        <f>IF(AND(MID(C279,2,1)&lt;&gt;"/",MID(C279,1,1)="/"),INT(B278)+1,B278+0.01)</f>
        <v>267</v>
      </c>
      <c r="C279" s="51" t="s">
        <v>3502</v>
      </c>
      <c r="D279" s="51" t="s">
        <v>156</v>
      </c>
      <c r="E279" s="274" t="s">
        <v>154</v>
      </c>
      <c r="F279" s="274" t="s">
        <v>154</v>
      </c>
      <c r="G279" s="75">
        <v>0</v>
      </c>
      <c r="H279" s="75">
        <v>0</v>
      </c>
      <c r="I279" s="135" t="s">
        <v>3</v>
      </c>
      <c r="J279" s="56" t="s">
        <v>1375</v>
      </c>
      <c r="K279" s="57" t="s">
        <v>3945</v>
      </c>
      <c r="L279" s="55" t="s">
        <v>4768</v>
      </c>
      <c r="M279" s="55" t="s">
        <v>4825</v>
      </c>
      <c r="N279" s="55" t="s">
        <v>2238</v>
      </c>
      <c r="O279" s="55"/>
      <c r="P279" s="309" t="s">
        <v>1626</v>
      </c>
      <c r="Q279" s="13"/>
      <c r="R279"/>
      <c r="S279" t="str">
        <f>IF(E279=F279,"","NOT EQUAL")</f>
        <v/>
      </c>
      <c r="T279" s="44" t="str">
        <f>IF(ISNA(VLOOKUP(P279,Sheet1!E:F,2,0)),"--","PRESENT")</f>
        <v>--</v>
      </c>
      <c r="U279"/>
      <c r="V279">
        <f>IF(AA279&lt;&gt;"",V278+1,V278)</f>
        <v>105</v>
      </c>
      <c r="W279" s="75" t="s">
        <v>2238</v>
      </c>
      <c r="X279" s="57" t="s">
        <v>2238</v>
      </c>
      <c r="Y279" s="57" t="s">
        <v>2238</v>
      </c>
      <c r="Z279" s="25" t="str">
        <f>IF( OR(X279="CNST", I279="CAT_REGS"),IF(E279=CHAR(34)&amp;CHAR(34),F279,E279),
IF(X279="YES",UPPER(IF(E279=CHAR(34)&amp;CHAR(34),F279,E279)),
IF(   AND(X279&lt;&gt;"NO",I279="CAT_FNCT",D279&lt;&gt;"multiply", D279&lt;&gt;"divide"),IF(J279="SLS_ENABLED",   UPPER(IF(E279=CHAR(34)&amp;CHAR(34),F279,E279)),""),"")))</f>
        <v/>
      </c>
      <c r="AA279" s="25" t="str">
        <f>IF(LEN(Y279)&gt;0,Y279,SUBSTITUTE(SUBSTITUTE(SUBSTITUTE(SUBSTITUTE(SUBSTITUTE(SUBSTITUTE(SUBSTITUTE(SUBSTITUTE(SUBSTITUTE(SUBSTITUTE(SUBSTITUTE( (SUBSTITUTE( SUBSTITUTE( SUBSTITUTE( SUBSTITUTE(Z279,"STD_SIGMA","SUM"),"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79" s="1">
        <f>B279</f>
        <v>267</v>
      </c>
      <c r="AC279" t="str">
        <f>P279</f>
        <v>ITM_JtoBTU</v>
      </c>
      <c r="AD279" s="126" t="str">
        <f>IF(ISNA(VLOOKUP(AA279,'XEQM Shortlist'!J:J,1,0)),"//","")</f>
        <v/>
      </c>
      <c r="AF279" s="88" t="str">
        <f>IF(LEN(AA279)=0,"",SUBSTITUTE(SUBSTITUTE(SUBSTITUTE(SUBSTITUTE(SUBSTITUTE(SUBSTITUTE(SUBSTITUTE(SUBSTITUTE(SUBSTITUTE(SUBSTITUTE(SUBSTITUTE(SUBSTITUTE(SUBSTITUTE(SUBSTITUTE(SUBSTITUTE(SUBSTITUTE(SUBSTITUTE( (SUBSTITUTE( SUBSTITUTE( SUBSTITUTE( SUBSTITUTE(Z279,"STD_SIGMA","SUM"),"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79" t="b">
        <f>AA279=AF279</f>
        <v>1</v>
      </c>
    </row>
    <row r="280" spans="1:33">
      <c r="A280" s="48">
        <f>IF(B280=INT(B280),ROW(),"")</f>
        <v>280</v>
      </c>
      <c r="B280" s="47">
        <f>IF(AND(MID(C280,2,1)&lt;&gt;"/",MID(C280,1,1)="/"),INT(B279)+1,B279+0.01)</f>
        <v>268</v>
      </c>
      <c r="C280" s="51" t="s">
        <v>3503</v>
      </c>
      <c r="D280" s="51" t="s">
        <v>25</v>
      </c>
      <c r="E280" s="274" t="s">
        <v>36</v>
      </c>
      <c r="F280" s="274" t="s">
        <v>36</v>
      </c>
      <c r="G280" s="75">
        <v>0</v>
      </c>
      <c r="H280" s="75">
        <v>0</v>
      </c>
      <c r="I280" s="135" t="s">
        <v>3</v>
      </c>
      <c r="J280" s="56" t="s">
        <v>1375</v>
      </c>
      <c r="K280" s="57" t="s">
        <v>3945</v>
      </c>
      <c r="L280" s="55" t="s">
        <v>4768</v>
      </c>
      <c r="M280" s="55" t="s">
        <v>4825</v>
      </c>
      <c r="N280" s="55" t="s">
        <v>2238</v>
      </c>
      <c r="O280" s="55"/>
      <c r="P280" s="309" t="s">
        <v>1443</v>
      </c>
      <c r="Q280" s="13"/>
      <c r="R280"/>
      <c r="S280" t="str">
        <f>IF(E280=F280,"","NOT EQUAL")</f>
        <v/>
      </c>
      <c r="T280" s="44" t="str">
        <f>IF(ISNA(VLOOKUP(P280,Sheet1!E:F,2,0)),"--","PRESENT")</f>
        <v>--</v>
      </c>
      <c r="U280"/>
      <c r="V280">
        <f>IF(AA280&lt;&gt;"",V279+1,V279)</f>
        <v>105</v>
      </c>
      <c r="W280" s="75" t="s">
        <v>2238</v>
      </c>
      <c r="X280" s="57" t="s">
        <v>2238</v>
      </c>
      <c r="Y280" s="57" t="s">
        <v>2238</v>
      </c>
      <c r="Z280" s="25" t="str">
        <f>IF( OR(X280="CNST", I280="CAT_REGS"),IF(E280=CHAR(34)&amp;CHAR(34),F280,E280),
IF(X280="YES",UPPER(IF(E280=CHAR(34)&amp;CHAR(34),F280,E280)),
IF(   AND(X280&lt;&gt;"NO",I280="CAT_FNCT",D280&lt;&gt;"multiply", D280&lt;&gt;"divide"),IF(J280="SLS_ENABLED",   UPPER(IF(E280=CHAR(34)&amp;CHAR(34),F280,E280)),""),"")))</f>
        <v/>
      </c>
      <c r="AA280" s="25" t="str">
        <f>IF(LEN(Y280)&gt;0,Y280,SUBSTITUTE(SUBSTITUTE(SUBSTITUTE(SUBSTITUTE(SUBSTITUTE(SUBSTITUTE(SUBSTITUTE(SUBSTITUTE(SUBSTITUTE(SUBSTITUTE(SUBSTITUTE( (SUBSTITUTE( SUBSTITUTE( SUBSTITUTE( SUBSTITUTE(Z280,"STD_SIGMA","SUM"),"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0" s="1">
        <f>B280</f>
        <v>268</v>
      </c>
      <c r="AC280" t="str">
        <f>P280</f>
        <v>ITM_CALtoJ</v>
      </c>
      <c r="AD280" s="126" t="str">
        <f>IF(ISNA(VLOOKUP(AA280,'XEQM Shortlist'!J:J,1,0)),"//","")</f>
        <v/>
      </c>
      <c r="AF280" s="88" t="str">
        <f>IF(LEN(AA280)=0,"",SUBSTITUTE(SUBSTITUTE(SUBSTITUTE(SUBSTITUTE(SUBSTITUTE(SUBSTITUTE(SUBSTITUTE(SUBSTITUTE(SUBSTITUTE(SUBSTITUTE(SUBSTITUTE(SUBSTITUTE(SUBSTITUTE(SUBSTITUTE(SUBSTITUTE(SUBSTITUTE(SUBSTITUTE( (SUBSTITUTE( SUBSTITUTE( SUBSTITUTE( SUBSTITUTE(Z280,"STD_SIGMA","SUM"),"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0" t="b">
        <f>AA280=AF280</f>
        <v>1</v>
      </c>
    </row>
    <row r="281" spans="1:33">
      <c r="A281" s="48">
        <f>IF(B281=INT(B281),ROW(),"")</f>
        <v>281</v>
      </c>
      <c r="B281" s="47">
        <f>IF(AND(MID(C281,2,1)&lt;&gt;"/",MID(C281,1,1)="/"),INT(B280)+1,B280+0.01)</f>
        <v>269</v>
      </c>
      <c r="C281" s="51" t="s">
        <v>3503</v>
      </c>
      <c r="D281" s="51" t="s">
        <v>156</v>
      </c>
      <c r="E281" s="274" t="s">
        <v>155</v>
      </c>
      <c r="F281" s="274" t="s">
        <v>155</v>
      </c>
      <c r="G281" s="295">
        <v>0</v>
      </c>
      <c r="H281" s="295">
        <v>0</v>
      </c>
      <c r="I281" s="135" t="s">
        <v>3</v>
      </c>
      <c r="J281" s="56" t="s">
        <v>1375</v>
      </c>
      <c r="K281" s="57" t="s">
        <v>3945</v>
      </c>
      <c r="L281" s="55" t="s">
        <v>4768</v>
      </c>
      <c r="M281" s="55" t="s">
        <v>4825</v>
      </c>
      <c r="N281" s="55" t="s">
        <v>2238</v>
      </c>
      <c r="O281" s="55"/>
      <c r="P281" s="309" t="s">
        <v>1627</v>
      </c>
      <c r="Q281" s="13"/>
      <c r="R281"/>
      <c r="S281" t="str">
        <f>IF(E281=F281,"","NOT EQUAL")</f>
        <v/>
      </c>
      <c r="T281" s="44" t="str">
        <f>IF(ISNA(VLOOKUP(P281,Sheet1!E:F,2,0)),"--","PRESENT")</f>
        <v>--</v>
      </c>
      <c r="U281"/>
      <c r="V281">
        <f>IF(AA281&lt;&gt;"",V280+1,V280)</f>
        <v>105</v>
      </c>
      <c r="W281" s="75" t="s">
        <v>2238</v>
      </c>
      <c r="X281" s="57" t="s">
        <v>2238</v>
      </c>
      <c r="Y281" s="57" t="s">
        <v>2238</v>
      </c>
      <c r="Z281" s="25" t="str">
        <f>IF( OR(X281="CNST", I281="CAT_REGS"),IF(E281=CHAR(34)&amp;CHAR(34),F281,E281),
IF(X281="YES",UPPER(IF(E281=CHAR(34)&amp;CHAR(34),F281,E281)),
IF(   AND(X281&lt;&gt;"NO",I281="CAT_FNCT",D281&lt;&gt;"multiply", D281&lt;&gt;"divide"),IF(J281="SLS_ENABLED",   UPPER(IF(E281=CHAR(34)&amp;CHAR(34),F281,E281)),""),"")))</f>
        <v/>
      </c>
      <c r="AA281" s="25" t="str">
        <f>IF(LEN(Y281)&gt;0,Y281,SUBSTITUTE(SUBSTITUTE(SUBSTITUTE(SUBSTITUTE(SUBSTITUTE(SUBSTITUTE(SUBSTITUTE(SUBSTITUTE(SUBSTITUTE(SUBSTITUTE(SUBSTITUTE( (SUBSTITUTE( SUBSTITUTE( SUBSTITUTE( SUBSTITUTE(Z281,"STD_SIGMA","SUM"),"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1" s="1">
        <f>B281</f>
        <v>269</v>
      </c>
      <c r="AC281" t="str">
        <f>P281</f>
        <v>ITM_JtoCAL</v>
      </c>
      <c r="AD281" s="126" t="str">
        <f>IF(ISNA(VLOOKUP(AA281,'XEQM Shortlist'!J:J,1,0)),"//","")</f>
        <v/>
      </c>
      <c r="AF281" s="88" t="str">
        <f>IF(LEN(AA281)=0,"",SUBSTITUTE(SUBSTITUTE(SUBSTITUTE(SUBSTITUTE(SUBSTITUTE(SUBSTITUTE(SUBSTITUTE(SUBSTITUTE(SUBSTITUTE(SUBSTITUTE(SUBSTITUTE(SUBSTITUTE(SUBSTITUTE(SUBSTITUTE(SUBSTITUTE(SUBSTITUTE(SUBSTITUTE( (SUBSTITUTE( SUBSTITUTE( SUBSTITUTE( SUBSTITUTE(Z281,"STD_SIGMA","SUM"),"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1" t="b">
        <f>AA281=AF281</f>
        <v>1</v>
      </c>
    </row>
    <row r="282" spans="1:33">
      <c r="A282" s="48">
        <f>IF(B282=INT(B282),ROW(),"")</f>
        <v>282</v>
      </c>
      <c r="B282" s="47">
        <f>IF(AND(MID(C282,2,1)&lt;&gt;"/",MID(C282,1,1)="/"),INT(B281)+1,B281+0.01)</f>
        <v>270</v>
      </c>
      <c r="C282" s="51" t="s">
        <v>3504</v>
      </c>
      <c r="D282" s="51" t="s">
        <v>25</v>
      </c>
      <c r="E282" s="274" t="s">
        <v>2530</v>
      </c>
      <c r="F282" s="274" t="s">
        <v>2775</v>
      </c>
      <c r="G282" s="75">
        <v>0</v>
      </c>
      <c r="H282" s="75">
        <v>0</v>
      </c>
      <c r="I282" s="135" t="s">
        <v>3</v>
      </c>
      <c r="J282" s="56" t="s">
        <v>1375</v>
      </c>
      <c r="K282" s="57" t="s">
        <v>3945</v>
      </c>
      <c r="L282" s="55" t="s">
        <v>4768</v>
      </c>
      <c r="M282" s="55" t="s">
        <v>4825</v>
      </c>
      <c r="N282" s="55" t="s">
        <v>2238</v>
      </c>
      <c r="O282" s="55"/>
      <c r="P282" s="309" t="s">
        <v>2513</v>
      </c>
      <c r="Q282" s="13"/>
      <c r="R282"/>
      <c r="S282" t="str">
        <f>IF(E282=F282,"","NOT EQUAL")</f>
        <v>NOT EQUAL</v>
      </c>
      <c r="T282" s="44" t="str">
        <f>IF(ISNA(VLOOKUP(P282,Sheet1!E:F,2,0)),"--","PRESENT")</f>
        <v>--</v>
      </c>
      <c r="U282"/>
      <c r="V282">
        <f>IF(AA282&lt;&gt;"",V281+1,V281)</f>
        <v>105</v>
      </c>
      <c r="W282" s="75" t="s">
        <v>2238</v>
      </c>
      <c r="X282" s="57" t="s">
        <v>2238</v>
      </c>
      <c r="Y282" s="57" t="s">
        <v>2238</v>
      </c>
      <c r="Z282" s="25" t="str">
        <f>IF( OR(X282="CNST", I282="CAT_REGS"),IF(E282=CHAR(34)&amp;CHAR(34),F282,E282),
IF(X282="YES",UPPER(IF(E282=CHAR(34)&amp;CHAR(34),F282,E282)),
IF(   AND(X282&lt;&gt;"NO",I282="CAT_FNCT",D282&lt;&gt;"multiply", D282&lt;&gt;"divide"),IF(J282="SLS_ENABLED",   UPPER(IF(E282=CHAR(34)&amp;CHAR(34),F282,E282)),""),"")))</f>
        <v/>
      </c>
      <c r="AA282" s="25" t="str">
        <f>IF(LEN(Y282)&gt;0,Y282,SUBSTITUTE(SUBSTITUTE(SUBSTITUTE(SUBSTITUTE(SUBSTITUTE(SUBSTITUTE(SUBSTITUTE(SUBSTITUTE(SUBSTITUTE(SUBSTITUTE(SUBSTITUTE( (SUBSTITUTE( SUBSTITUTE( SUBSTITUTE( SUBSTITUTE(Z282,"STD_SIGMA","SUM"),"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2" s="1">
        <f>B282</f>
        <v>270</v>
      </c>
      <c r="AC282" t="str">
        <f>P282</f>
        <v>ITM_LBFFTtoNM</v>
      </c>
      <c r="AD282" s="126" t="str">
        <f>IF(ISNA(VLOOKUP(AA282,'XEQM Shortlist'!J:J,1,0)),"//","")</f>
        <v/>
      </c>
      <c r="AF282" s="88" t="str">
        <f>IF(LEN(AA282)=0,"",SUBSTITUTE(SUBSTITUTE(SUBSTITUTE(SUBSTITUTE(SUBSTITUTE(SUBSTITUTE(SUBSTITUTE(SUBSTITUTE(SUBSTITUTE(SUBSTITUTE(SUBSTITUTE(SUBSTITUTE(SUBSTITUTE(SUBSTITUTE(SUBSTITUTE(SUBSTITUTE(SUBSTITUTE( (SUBSTITUTE( SUBSTITUTE( SUBSTITUTE( SUBSTITUTE(Z282,"STD_SIGMA","SUM"),"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2" t="b">
        <f>AA282=AF282</f>
        <v>1</v>
      </c>
    </row>
    <row r="283" spans="1:33">
      <c r="A283" s="48">
        <f>IF(B283=INT(B283),ROW(),"")</f>
        <v>283</v>
      </c>
      <c r="B283" s="47">
        <f>IF(AND(MID(C283,2,1)&lt;&gt;"/",MID(C283,1,1)="/"),INT(B282)+1,B282+0.01)</f>
        <v>271</v>
      </c>
      <c r="C283" s="51" t="s">
        <v>3504</v>
      </c>
      <c r="D283" s="51" t="s">
        <v>25</v>
      </c>
      <c r="E283" s="274" t="s">
        <v>2530</v>
      </c>
      <c r="F283" s="274" t="s">
        <v>5391</v>
      </c>
      <c r="G283" s="75">
        <v>0</v>
      </c>
      <c r="H283" s="75">
        <v>0</v>
      </c>
      <c r="I283" s="134" t="s">
        <v>464</v>
      </c>
      <c r="J283" s="56" t="s">
        <v>1375</v>
      </c>
      <c r="K283" s="57" t="s">
        <v>3945</v>
      </c>
      <c r="L283" s="55" t="s">
        <v>4768</v>
      </c>
      <c r="M283" s="55" t="s">
        <v>4825</v>
      </c>
      <c r="N283" s="55" t="s">
        <v>2238</v>
      </c>
      <c r="O283" s="55"/>
      <c r="P283" s="309" t="s">
        <v>2514</v>
      </c>
      <c r="Q283" s="13"/>
      <c r="R283"/>
      <c r="S283" t="str">
        <f>IF(E283=F283,"","NOT EQUAL")</f>
        <v>NOT EQUAL</v>
      </c>
      <c r="T283" s="44" t="str">
        <f>IF(ISNA(VLOOKUP(P283,Sheet1!E:F,2,0)),"--","PRESENT")</f>
        <v>--</v>
      </c>
      <c r="U283"/>
      <c r="V283">
        <f>IF(AA283&lt;&gt;"",V282+1,V282)</f>
        <v>105</v>
      </c>
      <c r="W283" s="75" t="s">
        <v>2238</v>
      </c>
      <c r="X283" s="57" t="s">
        <v>2238</v>
      </c>
      <c r="Y283" s="57" t="s">
        <v>2238</v>
      </c>
      <c r="Z283" s="25" t="str">
        <f>IF( OR(X283="CNST", I283="CAT_REGS"),IF(E283=CHAR(34)&amp;CHAR(34),F283,E283),
IF(X283="YES",UPPER(IF(E283=CHAR(34)&amp;CHAR(34),F283,E283)),
IF(   AND(X283&lt;&gt;"NO",I283="CAT_FNCT",D283&lt;&gt;"multiply", D283&lt;&gt;"divide"),IF(J283="SLS_ENABLED",   UPPER(IF(E283=CHAR(34)&amp;CHAR(34),F283,E283)),""),"")))</f>
        <v/>
      </c>
      <c r="AA283" s="25" t="str">
        <f>IF(LEN(Y283)&gt;0,Y283,SUBSTITUTE(SUBSTITUTE(SUBSTITUTE(SUBSTITUTE(SUBSTITUTE(SUBSTITUTE(SUBSTITUTE(SUBSTITUTE(SUBSTITUTE(SUBSTITUTE(SUBSTITUTE( (SUBSTITUTE( SUBSTITUTE( SUBSTITUTE( SUBSTITUTE(Z283,"STD_SIGMA","SUM"),"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3" s="1">
        <f>B283</f>
        <v>271</v>
      </c>
      <c r="AC283" t="str">
        <f>P283</f>
        <v>ITM_LBFFTtoNMb</v>
      </c>
      <c r="AD283" s="126" t="str">
        <f>IF(ISNA(VLOOKUP(AA283,'XEQM Shortlist'!J:J,1,0)),"//","")</f>
        <v/>
      </c>
      <c r="AF283" s="88" t="str">
        <f>IF(LEN(AA283)=0,"",SUBSTITUTE(SUBSTITUTE(SUBSTITUTE(SUBSTITUTE(SUBSTITUTE(SUBSTITUTE(SUBSTITUTE(SUBSTITUTE(SUBSTITUTE(SUBSTITUTE(SUBSTITUTE(SUBSTITUTE(SUBSTITUTE(SUBSTITUTE(SUBSTITUTE(SUBSTITUTE(SUBSTITUTE( (SUBSTITUTE( SUBSTITUTE( SUBSTITUTE( SUBSTITUTE(Z283,"STD_SIGMA","SUM"),"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3" t="b">
        <f>AA283=AF283</f>
        <v>1</v>
      </c>
    </row>
    <row r="284" spans="1:33">
      <c r="A284" s="48">
        <f>IF(B284=INT(B284),ROW(),"")</f>
        <v>284</v>
      </c>
      <c r="B284" s="47">
        <f>IF(AND(MID(C284,2,1)&lt;&gt;"/",MID(C284,1,1)="/"),INT(B283)+1,B283+0.01)</f>
        <v>272</v>
      </c>
      <c r="C284" s="51" t="s">
        <v>3504</v>
      </c>
      <c r="D284" s="51" t="s">
        <v>156</v>
      </c>
      <c r="E284" s="274" t="s">
        <v>2531</v>
      </c>
      <c r="F284" s="283" t="s">
        <v>5380</v>
      </c>
      <c r="G284" s="75">
        <v>0</v>
      </c>
      <c r="H284" s="75">
        <v>0</v>
      </c>
      <c r="I284" s="135" t="s">
        <v>3</v>
      </c>
      <c r="J284" s="56" t="s">
        <v>1375</v>
      </c>
      <c r="K284" s="57" t="s">
        <v>3945</v>
      </c>
      <c r="L284" s="55" t="s">
        <v>4768</v>
      </c>
      <c r="M284" s="55" t="s">
        <v>4825</v>
      </c>
      <c r="N284" s="55" t="s">
        <v>2238</v>
      </c>
      <c r="O284" s="55"/>
      <c r="P284" s="309" t="s">
        <v>2515</v>
      </c>
      <c r="Q284" s="13"/>
      <c r="R284"/>
      <c r="S284" t="str">
        <f>IF(E284=F284,"","NOT EQUAL")</f>
        <v>NOT EQUAL</v>
      </c>
      <c r="T284" s="44" t="str">
        <f>IF(ISNA(VLOOKUP(P284,Sheet1!E:F,2,0)),"--","PRESENT")</f>
        <v>--</v>
      </c>
      <c r="U284"/>
      <c r="V284">
        <f>IF(AA284&lt;&gt;"",V283+1,V283)</f>
        <v>105</v>
      </c>
      <c r="W284" s="75" t="s">
        <v>2238</v>
      </c>
      <c r="X284" s="57" t="s">
        <v>2238</v>
      </c>
      <c r="Y284" s="57" t="s">
        <v>2238</v>
      </c>
      <c r="Z284" s="25" t="str">
        <f>IF( OR(X284="CNST", I284="CAT_REGS"),IF(E284=CHAR(34)&amp;CHAR(34),F284,E284),
IF(X284="YES",UPPER(IF(E284=CHAR(34)&amp;CHAR(34),F284,E284)),
IF(   AND(X284&lt;&gt;"NO",I284="CAT_FNCT",D284&lt;&gt;"multiply", D284&lt;&gt;"divide"),IF(J284="SLS_ENABLED",   UPPER(IF(E284=CHAR(34)&amp;CHAR(34),F284,E284)),""),"")))</f>
        <v/>
      </c>
      <c r="AA284" s="25" t="str">
        <f>IF(LEN(Y284)&gt;0,Y284,SUBSTITUTE(SUBSTITUTE(SUBSTITUTE(SUBSTITUTE(SUBSTITUTE(SUBSTITUTE(SUBSTITUTE(SUBSTITUTE(SUBSTITUTE(SUBSTITUTE(SUBSTITUTE( (SUBSTITUTE( SUBSTITUTE( SUBSTITUTE( SUBSTITUTE(Z284,"STD_SIGMA","SUM"),"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4" s="1">
        <f>B284</f>
        <v>272</v>
      </c>
      <c r="AC284" t="str">
        <f>P284</f>
        <v>ITM_NMtoLBFFT</v>
      </c>
      <c r="AD284" s="126" t="str">
        <f>IF(ISNA(VLOOKUP(AA284,'XEQM Shortlist'!J:J,1,0)),"//","")</f>
        <v/>
      </c>
      <c r="AF284" s="88" t="str">
        <f>IF(LEN(AA284)=0,"",SUBSTITUTE(SUBSTITUTE(SUBSTITUTE(SUBSTITUTE(SUBSTITUTE(SUBSTITUTE(SUBSTITUTE(SUBSTITUTE(SUBSTITUTE(SUBSTITUTE(SUBSTITUTE(SUBSTITUTE(SUBSTITUTE(SUBSTITUTE(SUBSTITUTE(SUBSTITUTE(SUBSTITUTE( (SUBSTITUTE( SUBSTITUTE( SUBSTITUTE( SUBSTITUTE(Z284,"STD_SIGMA","SUM"),"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4" t="b">
        <f>AA284=AF284</f>
        <v>1</v>
      </c>
    </row>
    <row r="285" spans="1:33">
      <c r="A285" s="48">
        <f>IF(B285=INT(B285),ROW(),"")</f>
        <v>285</v>
      </c>
      <c r="B285" s="47">
        <f>IF(AND(MID(C285,2,1)&lt;&gt;"/",MID(C285,1,1)="/"),INT(B284)+1,B284+0.01)</f>
        <v>273</v>
      </c>
      <c r="C285" s="51" t="s">
        <v>3504</v>
      </c>
      <c r="D285" s="51" t="s">
        <v>156</v>
      </c>
      <c r="E285" s="274" t="s">
        <v>2531</v>
      </c>
      <c r="F285" s="283" t="s">
        <v>2775</v>
      </c>
      <c r="G285" s="75">
        <v>0</v>
      </c>
      <c r="H285" s="75">
        <v>0</v>
      </c>
      <c r="I285" s="134" t="s">
        <v>464</v>
      </c>
      <c r="J285" s="56" t="s">
        <v>1375</v>
      </c>
      <c r="K285" s="57" t="s">
        <v>3945</v>
      </c>
      <c r="L285" s="55" t="s">
        <v>4768</v>
      </c>
      <c r="M285" s="55" t="s">
        <v>4825</v>
      </c>
      <c r="N285" s="55" t="s">
        <v>2238</v>
      </c>
      <c r="O285" s="55"/>
      <c r="P285" s="309" t="s">
        <v>2516</v>
      </c>
      <c r="Q285" s="13"/>
      <c r="R285"/>
      <c r="S285" t="str">
        <f>IF(E285=F285,"","NOT EQUAL")</f>
        <v>NOT EQUAL</v>
      </c>
      <c r="T285" s="44" t="str">
        <f>IF(ISNA(VLOOKUP(P285,Sheet1!E:F,2,0)),"--","PRESENT")</f>
        <v>--</v>
      </c>
      <c r="U285"/>
      <c r="V285">
        <f>IF(AA285&lt;&gt;"",V284+1,V284)</f>
        <v>105</v>
      </c>
      <c r="W285" s="75" t="s">
        <v>2238</v>
      </c>
      <c r="X285" s="57" t="s">
        <v>2238</v>
      </c>
      <c r="Y285" s="57" t="s">
        <v>2238</v>
      </c>
      <c r="Z285" s="25" t="str">
        <f>IF( OR(X285="CNST", I285="CAT_REGS"),IF(E285=CHAR(34)&amp;CHAR(34),F285,E285),
IF(X285="YES",UPPER(IF(E285=CHAR(34)&amp;CHAR(34),F285,E285)),
IF(   AND(X285&lt;&gt;"NO",I285="CAT_FNCT",D285&lt;&gt;"multiply", D285&lt;&gt;"divide"),IF(J285="SLS_ENABLED",   UPPER(IF(E285=CHAR(34)&amp;CHAR(34),F285,E285)),""),"")))</f>
        <v/>
      </c>
      <c r="AA285" s="25" t="str">
        <f>IF(LEN(Y285)&gt;0,Y285,SUBSTITUTE(SUBSTITUTE(SUBSTITUTE(SUBSTITUTE(SUBSTITUTE(SUBSTITUTE(SUBSTITUTE(SUBSTITUTE(SUBSTITUTE(SUBSTITUTE(SUBSTITUTE( (SUBSTITUTE( SUBSTITUTE( SUBSTITUTE( SUBSTITUTE(Z285,"STD_SIGMA","SUM"),"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5" s="1">
        <f>B285</f>
        <v>273</v>
      </c>
      <c r="AC285" t="str">
        <f>P285</f>
        <v>ITM_NMtoLBFFTb</v>
      </c>
      <c r="AD285" s="126" t="str">
        <f>IF(ISNA(VLOOKUP(AA285,'XEQM Shortlist'!J:J,1,0)),"//","")</f>
        <v/>
      </c>
      <c r="AF285" s="88" t="str">
        <f>IF(LEN(AA285)=0,"",SUBSTITUTE(SUBSTITUTE(SUBSTITUTE(SUBSTITUTE(SUBSTITUTE(SUBSTITUTE(SUBSTITUTE(SUBSTITUTE(SUBSTITUTE(SUBSTITUTE(SUBSTITUTE(SUBSTITUTE(SUBSTITUTE(SUBSTITUTE(SUBSTITUTE(SUBSTITUTE(SUBSTITUTE( (SUBSTITUTE( SUBSTITUTE( SUBSTITUTE( SUBSTITUTE(Z285,"STD_SIGMA","SUM"),"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5" t="b">
        <f>AA285=AF285</f>
        <v>1</v>
      </c>
    </row>
    <row r="286" spans="1:33">
      <c r="A286" s="48">
        <f>IF(B286=INT(B286),ROW(),"")</f>
        <v>286</v>
      </c>
      <c r="B286" s="47">
        <f>IF(AND(MID(C286,2,1)&lt;&gt;"/",MID(C286,1,1)="/"),INT(B285)+1,B285+0.01)</f>
        <v>274</v>
      </c>
      <c r="C286" s="51" t="s">
        <v>3505</v>
      </c>
      <c r="D286" s="51" t="s">
        <v>25</v>
      </c>
      <c r="E286" s="274" t="s">
        <v>63</v>
      </c>
      <c r="F286" s="274" t="s">
        <v>63</v>
      </c>
      <c r="G286" s="75">
        <v>0</v>
      </c>
      <c r="H286" s="75">
        <v>0</v>
      </c>
      <c r="I286" s="135" t="s">
        <v>3</v>
      </c>
      <c r="J286" s="56" t="s">
        <v>1375</v>
      </c>
      <c r="K286" s="57" t="s">
        <v>3945</v>
      </c>
      <c r="L286" s="55" t="s">
        <v>4768</v>
      </c>
      <c r="M286" s="55" t="s">
        <v>4825</v>
      </c>
      <c r="N286" s="55" t="s">
        <v>2238</v>
      </c>
      <c r="O286" s="55"/>
      <c r="P286" s="309" t="s">
        <v>1481</v>
      </c>
      <c r="Q286" s="13"/>
      <c r="R286"/>
      <c r="S286" t="str">
        <f>IF(E286=F286,"","NOT EQUAL")</f>
        <v/>
      </c>
      <c r="T286" s="44" t="str">
        <f>IF(ISNA(VLOOKUP(P286,Sheet1!E:F,2,0)),"--","PRESENT")</f>
        <v>--</v>
      </c>
      <c r="U286"/>
      <c r="V286">
        <f>IF(AA286&lt;&gt;"",V285+1,V285)</f>
        <v>105</v>
      </c>
      <c r="W286" s="75" t="s">
        <v>2238</v>
      </c>
      <c r="X286" s="57" t="s">
        <v>2238</v>
      </c>
      <c r="Y286" s="57" t="s">
        <v>2238</v>
      </c>
      <c r="Z286" s="25" t="str">
        <f>IF( OR(X286="CNST", I286="CAT_REGS"),IF(E286=CHAR(34)&amp;CHAR(34),F286,E286),
IF(X286="YES",UPPER(IF(E286=CHAR(34)&amp;CHAR(34),F286,E286)),
IF(   AND(X286&lt;&gt;"NO",I286="CAT_FNCT",D286&lt;&gt;"multiply", D286&lt;&gt;"divide"),IF(J286="SLS_ENABLED",   UPPER(IF(E286=CHAR(34)&amp;CHAR(34),F286,E286)),""),"")))</f>
        <v/>
      </c>
      <c r="AA286" s="25" t="str">
        <f>IF(LEN(Y286)&gt;0,Y286,SUBSTITUTE(SUBSTITUTE(SUBSTITUTE(SUBSTITUTE(SUBSTITUTE(SUBSTITUTE(SUBSTITUTE(SUBSTITUTE(SUBSTITUTE(SUBSTITUTE(SUBSTITUTE( (SUBSTITUTE( SUBSTITUTE( SUBSTITUTE( SUBSTITUTE(Z286,"STD_SIGMA","SUM"),"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6" s="1">
        <f>B286</f>
        <v>274</v>
      </c>
      <c r="AC286" t="str">
        <f>P286</f>
        <v>ITM_CWTtoKG</v>
      </c>
      <c r="AD286" s="126" t="str">
        <f>IF(ISNA(VLOOKUP(AA286,'XEQM Shortlist'!J:J,1,0)),"//","")</f>
        <v/>
      </c>
      <c r="AF286" s="88" t="str">
        <f>IF(LEN(AA286)=0,"",SUBSTITUTE(SUBSTITUTE(SUBSTITUTE(SUBSTITUTE(SUBSTITUTE(SUBSTITUTE(SUBSTITUTE(SUBSTITUTE(SUBSTITUTE(SUBSTITUTE(SUBSTITUTE(SUBSTITUTE(SUBSTITUTE(SUBSTITUTE(SUBSTITUTE(SUBSTITUTE(SUBSTITUTE( (SUBSTITUTE( SUBSTITUTE( SUBSTITUTE( SUBSTITUTE(Z286,"STD_SIGMA","SUM"),"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6" t="b">
        <f>AA286=AF286</f>
        <v>1</v>
      </c>
    </row>
    <row r="287" spans="1:33">
      <c r="A287" s="48">
        <f>IF(B287=INT(B287),ROW(),"")</f>
        <v>287</v>
      </c>
      <c r="B287" s="47">
        <f>IF(AND(MID(C287,2,1)&lt;&gt;"/",MID(C287,1,1)="/"),INT(B286)+1,B286+0.01)</f>
        <v>275</v>
      </c>
      <c r="C287" s="51" t="s">
        <v>3505</v>
      </c>
      <c r="D287" s="51" t="s">
        <v>156</v>
      </c>
      <c r="E287" s="274" t="s">
        <v>162</v>
      </c>
      <c r="F287" s="274" t="s">
        <v>162</v>
      </c>
      <c r="G287" s="75">
        <v>0</v>
      </c>
      <c r="H287" s="75">
        <v>0</v>
      </c>
      <c r="I287" s="135" t="s">
        <v>3</v>
      </c>
      <c r="J287" s="56" t="s">
        <v>1375</v>
      </c>
      <c r="K287" s="57" t="s">
        <v>3945</v>
      </c>
      <c r="L287" s="55" t="s">
        <v>4768</v>
      </c>
      <c r="M287" s="55" t="s">
        <v>4825</v>
      </c>
      <c r="N287" s="55" t="s">
        <v>2238</v>
      </c>
      <c r="O287" s="55"/>
      <c r="P287" s="309" t="s">
        <v>1633</v>
      </c>
      <c r="Q287" s="13"/>
      <c r="R287"/>
      <c r="S287" t="str">
        <f>IF(E287=F287,"","NOT EQUAL")</f>
        <v/>
      </c>
      <c r="T287" s="44" t="str">
        <f>IF(ISNA(VLOOKUP(P287,Sheet1!E:F,2,0)),"--","PRESENT")</f>
        <v>--</v>
      </c>
      <c r="U287"/>
      <c r="V287">
        <f>IF(AA287&lt;&gt;"",V286+1,V286)</f>
        <v>105</v>
      </c>
      <c r="W287" s="75" t="s">
        <v>2238</v>
      </c>
      <c r="X287" s="57" t="s">
        <v>2238</v>
      </c>
      <c r="Y287" s="57" t="s">
        <v>2238</v>
      </c>
      <c r="Z287" s="25" t="str">
        <f>IF( OR(X287="CNST", I287="CAT_REGS"),IF(E287=CHAR(34)&amp;CHAR(34),F287,E287),
IF(X287="YES",UPPER(IF(E287=CHAR(34)&amp;CHAR(34),F287,E287)),
IF(   AND(X287&lt;&gt;"NO",I287="CAT_FNCT",D287&lt;&gt;"multiply", D287&lt;&gt;"divide"),IF(J287="SLS_ENABLED",   UPPER(IF(E287=CHAR(34)&amp;CHAR(34),F287,E287)),""),"")))</f>
        <v/>
      </c>
      <c r="AA287" s="25" t="str">
        <f>IF(LEN(Y287)&gt;0,Y287,SUBSTITUTE(SUBSTITUTE(SUBSTITUTE(SUBSTITUTE(SUBSTITUTE(SUBSTITUTE(SUBSTITUTE(SUBSTITUTE(SUBSTITUTE(SUBSTITUTE(SUBSTITUTE( (SUBSTITUTE( SUBSTITUTE( SUBSTITUTE( SUBSTITUTE(Z287,"STD_SIGMA","SUM"),"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7" s="1">
        <f>B287</f>
        <v>275</v>
      </c>
      <c r="AC287" t="str">
        <f>P287</f>
        <v>ITM_KGtoCWT</v>
      </c>
      <c r="AD287" s="126" t="str">
        <f>IF(ISNA(VLOOKUP(AA287,'XEQM Shortlist'!J:J,1,0)),"//","")</f>
        <v/>
      </c>
      <c r="AF287" s="88" t="str">
        <f>IF(LEN(AA287)=0,"",SUBSTITUTE(SUBSTITUTE(SUBSTITUTE(SUBSTITUTE(SUBSTITUTE(SUBSTITUTE(SUBSTITUTE(SUBSTITUTE(SUBSTITUTE(SUBSTITUTE(SUBSTITUTE(SUBSTITUTE(SUBSTITUTE(SUBSTITUTE(SUBSTITUTE(SUBSTITUTE(SUBSTITUTE( (SUBSTITUTE( SUBSTITUTE( SUBSTITUTE( SUBSTITUTE(Z287,"STD_SIGMA","SUM"),"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7" t="b">
        <f>AA287=AF287</f>
        <v>1</v>
      </c>
    </row>
    <row r="288" spans="1:33">
      <c r="A288" s="48">
        <f>IF(B288=INT(B288),ROW(),"")</f>
        <v>288</v>
      </c>
      <c r="B288" s="47">
        <f>IF(AND(MID(C288,2,1)&lt;&gt;"/",MID(C288,1,1)="/"),INT(B287)+1,B287+0.01)</f>
        <v>276</v>
      </c>
      <c r="C288" s="51" t="s">
        <v>3506</v>
      </c>
      <c r="D288" s="51" t="s">
        <v>25</v>
      </c>
      <c r="E288" s="274" t="s">
        <v>100</v>
      </c>
      <c r="F288" s="283" t="s">
        <v>100</v>
      </c>
      <c r="G288" s="75">
        <v>0</v>
      </c>
      <c r="H288" s="75">
        <v>0</v>
      </c>
      <c r="I288" s="135" t="s">
        <v>3</v>
      </c>
      <c r="J288" s="56" t="s">
        <v>1375</v>
      </c>
      <c r="K288" s="57" t="s">
        <v>3945</v>
      </c>
      <c r="L288" s="55" t="s">
        <v>4768</v>
      </c>
      <c r="M288" s="55" t="s">
        <v>4825</v>
      </c>
      <c r="N288" s="55" t="s">
        <v>2238</v>
      </c>
      <c r="O288" s="55"/>
      <c r="P288" s="309" t="s">
        <v>1544</v>
      </c>
      <c r="Q288" s="13"/>
      <c r="R288"/>
      <c r="S288" t="str">
        <f>IF(E288=F288,"","NOT EQUAL")</f>
        <v/>
      </c>
      <c r="T288" s="44" t="str">
        <f>IF(ISNA(VLOOKUP(P288,Sheet1!E:F,2,0)),"--","PRESENT")</f>
        <v>--</v>
      </c>
      <c r="U288"/>
      <c r="V288">
        <f>IF(AA288&lt;&gt;"",V287+1,V287)</f>
        <v>105</v>
      </c>
      <c r="W288" s="75" t="s">
        <v>2238</v>
      </c>
      <c r="X288" s="57" t="s">
        <v>2238</v>
      </c>
      <c r="Y288" s="57" t="s">
        <v>2238</v>
      </c>
      <c r="Z288" s="25" t="str">
        <f>IF( OR(X288="CNST", I288="CAT_REGS"),IF(E288=CHAR(34)&amp;CHAR(34),F288,E288),
IF(X288="YES",UPPER(IF(E288=CHAR(34)&amp;CHAR(34),F288,E288)),
IF(   AND(X288&lt;&gt;"NO",I288="CAT_FNCT",D288&lt;&gt;"multiply", D288&lt;&gt;"divide"),IF(J288="SLS_ENABLED",   UPPER(IF(E288=CHAR(34)&amp;CHAR(34),F288,E288)),""),"")))</f>
        <v/>
      </c>
      <c r="AA288" s="25" t="str">
        <f>IF(LEN(Y288)&gt;0,Y288,SUBSTITUTE(SUBSTITUTE(SUBSTITUTE(SUBSTITUTE(SUBSTITUTE(SUBSTITUTE(SUBSTITUTE(SUBSTITUTE(SUBSTITUTE(SUBSTITUTE(SUBSTITUTE( (SUBSTITUTE( SUBSTITUTE( SUBSTITUTE( SUBSTITUTE(Z288,"STD_SIGMA","SUM"),"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8" s="1">
        <f>B288</f>
        <v>276</v>
      </c>
      <c r="AC288" t="str">
        <f>P288</f>
        <v>ITM_FTtoM</v>
      </c>
      <c r="AD288" s="126" t="str">
        <f>IF(ISNA(VLOOKUP(AA288,'XEQM Shortlist'!J:J,1,0)),"//","")</f>
        <v/>
      </c>
      <c r="AF288" s="88" t="str">
        <f>IF(LEN(AA288)=0,"",SUBSTITUTE(SUBSTITUTE(SUBSTITUTE(SUBSTITUTE(SUBSTITUTE(SUBSTITUTE(SUBSTITUTE(SUBSTITUTE(SUBSTITUTE(SUBSTITUTE(SUBSTITUTE(SUBSTITUTE(SUBSTITUTE(SUBSTITUTE(SUBSTITUTE(SUBSTITUTE(SUBSTITUTE( (SUBSTITUTE( SUBSTITUTE( SUBSTITUTE( SUBSTITUTE(Z288,"STD_SIGMA","SUM"),"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8" t="b">
        <f>AA288=AF288</f>
        <v>1</v>
      </c>
    </row>
    <row r="289" spans="1:33">
      <c r="A289" s="48">
        <f>IF(B289=INT(B289),ROW(),"")</f>
        <v>289</v>
      </c>
      <c r="B289" s="47">
        <f>IF(AND(MID(C289,2,1)&lt;&gt;"/",MID(C289,1,1)="/"),INT(B288)+1,B288+0.01)</f>
        <v>277</v>
      </c>
      <c r="C289" s="51" t="s">
        <v>3506</v>
      </c>
      <c r="D289" s="51" t="s">
        <v>156</v>
      </c>
      <c r="E289" s="274" t="s">
        <v>222</v>
      </c>
      <c r="F289" s="283" t="s">
        <v>222</v>
      </c>
      <c r="G289" s="75">
        <v>0</v>
      </c>
      <c r="H289" s="75">
        <v>0</v>
      </c>
      <c r="I289" s="135" t="s">
        <v>3</v>
      </c>
      <c r="J289" s="56" t="s">
        <v>1375</v>
      </c>
      <c r="K289" s="57" t="s">
        <v>3945</v>
      </c>
      <c r="L289" s="55" t="s">
        <v>4768</v>
      </c>
      <c r="M289" s="55" t="s">
        <v>4825</v>
      </c>
      <c r="N289" s="55" t="s">
        <v>2238</v>
      </c>
      <c r="O289" s="55"/>
      <c r="P289" s="309" t="s">
        <v>1726</v>
      </c>
      <c r="Q289" s="13"/>
      <c r="R289"/>
      <c r="S289" t="str">
        <f>IF(E289=F289,"","NOT EQUAL")</f>
        <v/>
      </c>
      <c r="T289" s="44" t="str">
        <f>IF(ISNA(VLOOKUP(P289,Sheet1!E:F,2,0)),"--","PRESENT")</f>
        <v>--</v>
      </c>
      <c r="U289"/>
      <c r="V289">
        <f>IF(AA289&lt;&gt;"",V288+1,V288)</f>
        <v>105</v>
      </c>
      <c r="W289" s="75" t="s">
        <v>2238</v>
      </c>
      <c r="X289" s="57" t="s">
        <v>2238</v>
      </c>
      <c r="Y289" s="57" t="s">
        <v>2238</v>
      </c>
      <c r="Z289" s="25" t="str">
        <f>IF( OR(X289="CNST", I289="CAT_REGS"),IF(E289=CHAR(34)&amp;CHAR(34),F289,E289),
IF(X289="YES",UPPER(IF(E289=CHAR(34)&amp;CHAR(34),F289,E289)),
IF(   AND(X289&lt;&gt;"NO",I289="CAT_FNCT",D289&lt;&gt;"multiply", D289&lt;&gt;"divide"),IF(J289="SLS_ENABLED",   UPPER(IF(E289=CHAR(34)&amp;CHAR(34),F289,E289)),""),"")))</f>
        <v/>
      </c>
      <c r="AA289" s="25" t="str">
        <f>IF(LEN(Y289)&gt;0,Y289,SUBSTITUTE(SUBSTITUTE(SUBSTITUTE(SUBSTITUTE(SUBSTITUTE(SUBSTITUTE(SUBSTITUTE(SUBSTITUTE(SUBSTITUTE(SUBSTITUTE(SUBSTITUTE( (SUBSTITUTE( SUBSTITUTE( SUBSTITUTE( SUBSTITUTE(Z289,"STD_SIGMA","SUM"),"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89" s="1">
        <f>B289</f>
        <v>277</v>
      </c>
      <c r="AC289" t="str">
        <f>P289</f>
        <v>ITM_MtoFT</v>
      </c>
      <c r="AD289" s="126" t="str">
        <f>IF(ISNA(VLOOKUP(AA289,'XEQM Shortlist'!J:J,1,0)),"//","")</f>
        <v/>
      </c>
      <c r="AF289" s="88" t="str">
        <f>IF(LEN(AA289)=0,"",SUBSTITUTE(SUBSTITUTE(SUBSTITUTE(SUBSTITUTE(SUBSTITUTE(SUBSTITUTE(SUBSTITUTE(SUBSTITUTE(SUBSTITUTE(SUBSTITUTE(SUBSTITUTE(SUBSTITUTE(SUBSTITUTE(SUBSTITUTE(SUBSTITUTE(SUBSTITUTE(SUBSTITUTE( (SUBSTITUTE( SUBSTITUTE( SUBSTITUTE( SUBSTITUTE(Z289,"STD_SIGMA","SUM"),"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89" t="b">
        <f>AA289=AF289</f>
        <v>1</v>
      </c>
    </row>
    <row r="290" spans="1:33">
      <c r="A290" s="48">
        <f>IF(B290=INT(B290),ROW(),"")</f>
        <v>290</v>
      </c>
      <c r="B290" s="47">
        <f>IF(AND(MID(C290,2,1)&lt;&gt;"/",MID(C290,1,1)="/"),INT(B289)+1,B289+0.01)</f>
        <v>278</v>
      </c>
      <c r="C290" s="51" t="s">
        <v>3507</v>
      </c>
      <c r="D290" s="51" t="s">
        <v>25</v>
      </c>
      <c r="E290" s="56" t="s">
        <v>111</v>
      </c>
      <c r="F290" s="242" t="s">
        <v>1104</v>
      </c>
      <c r="G290" s="75">
        <v>0</v>
      </c>
      <c r="H290" s="75">
        <v>0</v>
      </c>
      <c r="I290" s="135" t="s">
        <v>3</v>
      </c>
      <c r="J290" s="56" t="s">
        <v>1375</v>
      </c>
      <c r="K290" s="57" t="s">
        <v>3945</v>
      </c>
      <c r="L290" s="55" t="s">
        <v>4768</v>
      </c>
      <c r="M290" s="55" t="s">
        <v>4825</v>
      </c>
      <c r="N290" s="55" t="s">
        <v>2238</v>
      </c>
      <c r="O290" s="55"/>
      <c r="P290" s="259" t="s">
        <v>1565</v>
      </c>
      <c r="Q290" s="13"/>
      <c r="R290"/>
      <c r="S290" t="str">
        <f>IF(E290=F290,"","NOT EQUAL")</f>
        <v>NOT EQUAL</v>
      </c>
      <c r="T290" s="44" t="str">
        <f>IF(ISNA(VLOOKUP(P290,Sheet1!E:F,2,0)),"--","PRESENT")</f>
        <v>--</v>
      </c>
      <c r="U290"/>
      <c r="V290">
        <f>IF(AA290&lt;&gt;"",V289+1,V289)</f>
        <v>105</v>
      </c>
      <c r="W290" s="75" t="s">
        <v>2238</v>
      </c>
      <c r="X290" s="57" t="s">
        <v>2238</v>
      </c>
      <c r="Y290" s="57" t="s">
        <v>2238</v>
      </c>
      <c r="Z290" s="25" t="str">
        <f>IF( OR(X290="CNST", I290="CAT_REGS"),IF(E290=CHAR(34)&amp;CHAR(34),F290,E290),
IF(X290="YES",UPPER(IF(E290=CHAR(34)&amp;CHAR(34),F290,E290)),
IF(   AND(X290&lt;&gt;"NO",I290="CAT_FNCT",D290&lt;&gt;"multiply", D290&lt;&gt;"divide"),IF(J290="SLS_ENABLED",   UPPER(IF(E290=CHAR(34)&amp;CHAR(34),F290,E290)),""),"")))</f>
        <v/>
      </c>
      <c r="AA290" s="25" t="str">
        <f>IF(LEN(Y290)&gt;0,Y290,SUBSTITUTE(SUBSTITUTE(SUBSTITUTE(SUBSTITUTE(SUBSTITUTE(SUBSTITUTE(SUBSTITUTE(SUBSTITUTE(SUBSTITUTE(SUBSTITUTE(SUBSTITUTE( (SUBSTITUTE( SUBSTITUTE( SUBSTITUTE( SUBSTITUTE(Z290,"STD_SIGMA","SUM"),"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0" s="1">
        <f>B290</f>
        <v>278</v>
      </c>
      <c r="AC290" t="str">
        <f>P290</f>
        <v>ITM_FTUStoM</v>
      </c>
      <c r="AD290" s="126" t="str">
        <f>IF(ISNA(VLOOKUP(AA290,'XEQM Shortlist'!J:J,1,0)),"//","")</f>
        <v/>
      </c>
      <c r="AF290" s="88" t="str">
        <f>IF(LEN(AA290)=0,"",SUBSTITUTE(SUBSTITUTE(SUBSTITUTE(SUBSTITUTE(SUBSTITUTE(SUBSTITUTE(SUBSTITUTE(SUBSTITUTE(SUBSTITUTE(SUBSTITUTE(SUBSTITUTE(SUBSTITUTE(SUBSTITUTE(SUBSTITUTE(SUBSTITUTE(SUBSTITUTE(SUBSTITUTE( (SUBSTITUTE( SUBSTITUTE( SUBSTITUTE( SUBSTITUTE(Z290,"STD_SIGMA","SUM"),"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0" t="b">
        <f>AA290=AF290</f>
        <v>1</v>
      </c>
    </row>
    <row r="291" spans="1:33">
      <c r="A291" s="48">
        <f>IF(B291=INT(B291),ROW(),"")</f>
        <v>291</v>
      </c>
      <c r="B291" s="47">
        <f>IF(AND(MID(C291,2,1)&lt;&gt;"/",MID(C291,1,1)="/"),INT(B290)+1,B290+0.01)</f>
        <v>279</v>
      </c>
      <c r="C291" s="51" t="s">
        <v>3507</v>
      </c>
      <c r="D291" s="51" t="s">
        <v>25</v>
      </c>
      <c r="E291" s="56" t="s">
        <v>111</v>
      </c>
      <c r="F291" s="242" t="s">
        <v>5381</v>
      </c>
      <c r="G291" s="75">
        <v>0</v>
      </c>
      <c r="H291" s="75">
        <v>0</v>
      </c>
      <c r="I291" s="134" t="s">
        <v>464</v>
      </c>
      <c r="J291" s="56" t="s">
        <v>1375</v>
      </c>
      <c r="K291" s="57" t="s">
        <v>3945</v>
      </c>
      <c r="L291" s="55" t="s">
        <v>4768</v>
      </c>
      <c r="M291" s="55" t="s">
        <v>4825</v>
      </c>
      <c r="N291" s="55" t="s">
        <v>2238</v>
      </c>
      <c r="O291" s="55"/>
      <c r="P291" s="259" t="s">
        <v>2106</v>
      </c>
      <c r="Q291" s="13"/>
      <c r="R291"/>
      <c r="S291" t="str">
        <f>IF(E291=F291,"","NOT EQUAL")</f>
        <v>NOT EQUAL</v>
      </c>
      <c r="T291" s="44" t="str">
        <f>IF(ISNA(VLOOKUP(P291,Sheet1!E:F,2,0)),"--","PRESENT")</f>
        <v>--</v>
      </c>
      <c r="U291"/>
      <c r="V291">
        <f>IF(AA291&lt;&gt;"",V290+1,V290)</f>
        <v>105</v>
      </c>
      <c r="W291" s="75" t="s">
        <v>2238</v>
      </c>
      <c r="X291" s="57" t="s">
        <v>2238</v>
      </c>
      <c r="Y291" s="57" t="s">
        <v>2238</v>
      </c>
      <c r="Z291" s="25" t="str">
        <f>IF( OR(X291="CNST", I291="CAT_REGS"),IF(E291=CHAR(34)&amp;CHAR(34),F291,E291),
IF(X291="YES",UPPER(IF(E291=CHAR(34)&amp;CHAR(34),F291,E291)),
IF(   AND(X291&lt;&gt;"NO",I291="CAT_FNCT",D291&lt;&gt;"multiply", D291&lt;&gt;"divide"),IF(J291="SLS_ENABLED",   UPPER(IF(E291=CHAR(34)&amp;CHAR(34),F291,E291)),""),"")))</f>
        <v/>
      </c>
      <c r="AA291" s="25" t="str">
        <f>IF(LEN(Y291)&gt;0,Y291,SUBSTITUTE(SUBSTITUTE(SUBSTITUTE(SUBSTITUTE(SUBSTITUTE(SUBSTITUTE(SUBSTITUTE(SUBSTITUTE(SUBSTITUTE(SUBSTITUTE(SUBSTITUTE( (SUBSTITUTE( SUBSTITUTE( SUBSTITUTE( SUBSTITUTE(Z291,"STD_SIGMA","SUM"),"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1" s="1">
        <f>B291</f>
        <v>279</v>
      </c>
      <c r="AC291" t="str">
        <f>P291</f>
        <v>ITM_FTUStoMb</v>
      </c>
      <c r="AD291" s="126" t="str">
        <f>IF(ISNA(VLOOKUP(AA291,'XEQM Shortlist'!J:J,1,0)),"//","")</f>
        <v/>
      </c>
      <c r="AF291" s="88" t="str">
        <f>IF(LEN(AA291)=0,"",SUBSTITUTE(SUBSTITUTE(SUBSTITUTE(SUBSTITUTE(SUBSTITUTE(SUBSTITUTE(SUBSTITUTE(SUBSTITUTE(SUBSTITUTE(SUBSTITUTE(SUBSTITUTE(SUBSTITUTE(SUBSTITUTE(SUBSTITUTE(SUBSTITUTE(SUBSTITUTE(SUBSTITUTE( (SUBSTITUTE( SUBSTITUTE( SUBSTITUTE( SUBSTITUTE(Z291,"STD_SIGMA","SUM"),"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1" t="b">
        <f>AA291=AF291</f>
        <v>1</v>
      </c>
    </row>
    <row r="292" spans="1:33">
      <c r="A292" s="48">
        <f>IF(B292=INT(B292),ROW(),"")</f>
        <v>292</v>
      </c>
      <c r="B292" s="47">
        <f>IF(AND(MID(C292,2,1)&lt;&gt;"/",MID(C292,1,1)="/"),INT(B291)+1,B291+0.01)</f>
        <v>280</v>
      </c>
      <c r="C292" s="51" t="s">
        <v>3507</v>
      </c>
      <c r="D292" s="51" t="s">
        <v>25</v>
      </c>
      <c r="E292" s="56" t="s">
        <v>111</v>
      </c>
      <c r="F292" s="244" t="s">
        <v>5392</v>
      </c>
      <c r="G292" s="58">
        <v>0</v>
      </c>
      <c r="H292" s="58">
        <v>0</v>
      </c>
      <c r="I292" s="134" t="s">
        <v>464</v>
      </c>
      <c r="J292" s="56" t="s">
        <v>1375</v>
      </c>
      <c r="K292" s="57" t="s">
        <v>3945</v>
      </c>
      <c r="L292" s="55" t="s">
        <v>4768</v>
      </c>
      <c r="M292" s="55" t="s">
        <v>4825</v>
      </c>
      <c r="N292" s="55" t="s">
        <v>2238</v>
      </c>
      <c r="O292" s="55"/>
      <c r="P292" s="259" t="s">
        <v>2149</v>
      </c>
      <c r="Q292" s="13"/>
      <c r="R292"/>
      <c r="S292" t="str">
        <f>IF(E292=F292,"","NOT EQUAL")</f>
        <v>NOT EQUAL</v>
      </c>
      <c r="T292" s="44" t="str">
        <f>IF(ISNA(VLOOKUP(P292,Sheet1!E:F,2,0)),"--","PRESENT")</f>
        <v>--</v>
      </c>
      <c r="U292"/>
      <c r="V292">
        <f>IF(AA292&lt;&gt;"",V291+1,V291)</f>
        <v>105</v>
      </c>
      <c r="W292" s="75" t="s">
        <v>2238</v>
      </c>
      <c r="X292" s="57" t="s">
        <v>2238</v>
      </c>
      <c r="Y292" s="57" t="s">
        <v>2238</v>
      </c>
      <c r="Z292" s="25" t="str">
        <f>IF( OR(X292="CNST", I292="CAT_REGS"),IF(E292=CHAR(34)&amp;CHAR(34),F292,E292),
IF(X292="YES",UPPER(IF(E292=CHAR(34)&amp;CHAR(34),F292,E292)),
IF(   AND(X292&lt;&gt;"NO",I292="CAT_FNCT",D292&lt;&gt;"multiply", D292&lt;&gt;"divide"),IF(J292="SLS_ENABLED",   UPPER(IF(E292=CHAR(34)&amp;CHAR(34),F292,E292)),""),"")))</f>
        <v/>
      </c>
      <c r="AA292" s="25" t="str">
        <f>IF(LEN(Y292)&gt;0,Y292,SUBSTITUTE(SUBSTITUTE(SUBSTITUTE(SUBSTITUTE(SUBSTITUTE(SUBSTITUTE(SUBSTITUTE(SUBSTITUTE(SUBSTITUTE(SUBSTITUTE(SUBSTITUTE( (SUBSTITUTE( SUBSTITUTE( SUBSTITUTE( SUBSTITUTE(Z292,"STD_SIGMA","SUM"),"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2" s="1">
        <f>B292</f>
        <v>280</v>
      </c>
      <c r="AC292" t="str">
        <f>P292</f>
        <v>ITM_FTUStoMc</v>
      </c>
      <c r="AD292" s="126" t="str">
        <f>IF(ISNA(VLOOKUP(AA292,'XEQM Shortlist'!J:J,1,0)),"//","")</f>
        <v/>
      </c>
      <c r="AF292" s="88" t="str">
        <f>IF(LEN(AA292)=0,"",SUBSTITUTE(SUBSTITUTE(SUBSTITUTE(SUBSTITUTE(SUBSTITUTE(SUBSTITUTE(SUBSTITUTE(SUBSTITUTE(SUBSTITUTE(SUBSTITUTE(SUBSTITUTE(SUBSTITUTE(SUBSTITUTE(SUBSTITUTE(SUBSTITUTE(SUBSTITUTE(SUBSTITUTE( (SUBSTITUTE( SUBSTITUTE( SUBSTITUTE( SUBSTITUTE(Z292,"STD_SIGMA","SUM"),"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2" t="b">
        <f>AA292=AF292</f>
        <v>1</v>
      </c>
    </row>
    <row r="293" spans="1:33">
      <c r="A293" s="48">
        <f>IF(B293=INT(B293),ROW(),"")</f>
        <v>293</v>
      </c>
      <c r="B293" s="47">
        <f>IF(AND(MID(C293,2,1)&lt;&gt;"/",MID(C293,1,1)="/"),INT(B292)+1,B292+0.01)</f>
        <v>281</v>
      </c>
      <c r="C293" s="51" t="s">
        <v>3507</v>
      </c>
      <c r="D293" s="51" t="s">
        <v>156</v>
      </c>
      <c r="E293" s="56" t="s">
        <v>223</v>
      </c>
      <c r="F293" s="242" t="s">
        <v>5384</v>
      </c>
      <c r="G293" s="75">
        <v>0</v>
      </c>
      <c r="H293" s="75">
        <v>0</v>
      </c>
      <c r="I293" s="135" t="s">
        <v>3</v>
      </c>
      <c r="J293" s="56" t="s">
        <v>1375</v>
      </c>
      <c r="K293" s="57" t="s">
        <v>3945</v>
      </c>
      <c r="L293" s="55" t="s">
        <v>4768</v>
      </c>
      <c r="M293" s="55" t="s">
        <v>4825</v>
      </c>
      <c r="N293" s="55" t="s">
        <v>2238</v>
      </c>
      <c r="O293" s="55"/>
      <c r="P293" s="259" t="s">
        <v>1727</v>
      </c>
      <c r="Q293" s="13"/>
      <c r="R293"/>
      <c r="S293" t="str">
        <f>IF(E293=F293,"","NOT EQUAL")</f>
        <v>NOT EQUAL</v>
      </c>
      <c r="T293" s="44" t="str">
        <f>IF(ISNA(VLOOKUP(P293,Sheet1!E:F,2,0)),"--","PRESENT")</f>
        <v>--</v>
      </c>
      <c r="U293"/>
      <c r="V293">
        <f>IF(AA293&lt;&gt;"",V292+1,V292)</f>
        <v>105</v>
      </c>
      <c r="W293" s="75" t="s">
        <v>2238</v>
      </c>
      <c r="X293" s="57" t="s">
        <v>2238</v>
      </c>
      <c r="Y293" s="57" t="s">
        <v>2238</v>
      </c>
      <c r="Z293" s="25" t="str">
        <f>IF( OR(X293="CNST", I293="CAT_REGS"),IF(E293=CHAR(34)&amp;CHAR(34),F293,E293),
IF(X293="YES",UPPER(IF(E293=CHAR(34)&amp;CHAR(34),F293,E293)),
IF(   AND(X293&lt;&gt;"NO",I293="CAT_FNCT",D293&lt;&gt;"multiply", D293&lt;&gt;"divide"),IF(J293="SLS_ENABLED",   UPPER(IF(E293=CHAR(34)&amp;CHAR(34),F293,E293)),""),"")))</f>
        <v/>
      </c>
      <c r="AA293" s="25" t="str">
        <f>IF(LEN(Y293)&gt;0,Y293,SUBSTITUTE(SUBSTITUTE(SUBSTITUTE(SUBSTITUTE(SUBSTITUTE(SUBSTITUTE(SUBSTITUTE(SUBSTITUTE(SUBSTITUTE(SUBSTITUTE(SUBSTITUTE( (SUBSTITUTE( SUBSTITUTE( SUBSTITUTE( SUBSTITUTE(Z293,"STD_SIGMA","SUM"),"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3" s="1">
        <f>B293</f>
        <v>281</v>
      </c>
      <c r="AC293" t="str">
        <f>P293</f>
        <v>ITM_MtoFTUS</v>
      </c>
      <c r="AD293" s="126" t="str">
        <f>IF(ISNA(VLOOKUP(AA293,'XEQM Shortlist'!J:J,1,0)),"//","")</f>
        <v/>
      </c>
      <c r="AF293" s="88" t="str">
        <f>IF(LEN(AA293)=0,"",SUBSTITUTE(SUBSTITUTE(SUBSTITUTE(SUBSTITUTE(SUBSTITUTE(SUBSTITUTE(SUBSTITUTE(SUBSTITUTE(SUBSTITUTE(SUBSTITUTE(SUBSTITUTE(SUBSTITUTE(SUBSTITUTE(SUBSTITUTE(SUBSTITUTE(SUBSTITUTE(SUBSTITUTE( (SUBSTITUTE( SUBSTITUTE( SUBSTITUTE( SUBSTITUTE(Z293,"STD_SIGMA","SUM"),"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3" t="b">
        <f>AA293=AF293</f>
        <v>1</v>
      </c>
    </row>
    <row r="294" spans="1:33">
      <c r="A294" s="48">
        <f>IF(B294=INT(B294),ROW(),"")</f>
        <v>294</v>
      </c>
      <c r="B294" s="47">
        <f>IF(AND(MID(C294,2,1)&lt;&gt;"/",MID(C294,1,1)="/"),INT(B293)+1,B293+0.01)</f>
        <v>282</v>
      </c>
      <c r="C294" s="51" t="s">
        <v>3507</v>
      </c>
      <c r="D294" s="51" t="s">
        <v>156</v>
      </c>
      <c r="E294" s="56" t="s">
        <v>223</v>
      </c>
      <c r="F294" s="244" t="s">
        <v>1104</v>
      </c>
      <c r="G294" s="75">
        <v>0</v>
      </c>
      <c r="H294" s="75">
        <v>0</v>
      </c>
      <c r="I294" s="134" t="s">
        <v>464</v>
      </c>
      <c r="J294" s="56" t="s">
        <v>1375</v>
      </c>
      <c r="K294" s="57" t="s">
        <v>3945</v>
      </c>
      <c r="L294" s="55" t="s">
        <v>4768</v>
      </c>
      <c r="M294" s="55" t="s">
        <v>4825</v>
      </c>
      <c r="N294" s="55" t="s">
        <v>2238</v>
      </c>
      <c r="O294" s="55"/>
      <c r="P294" s="259" t="s">
        <v>2111</v>
      </c>
      <c r="Q294" s="13"/>
      <c r="R294"/>
      <c r="S294" t="str">
        <f>IF(E294=F294,"","NOT EQUAL")</f>
        <v>NOT EQUAL</v>
      </c>
      <c r="T294" s="44" t="str">
        <f>IF(ISNA(VLOOKUP(P294,Sheet1!E:F,2,0)),"--","PRESENT")</f>
        <v>--</v>
      </c>
      <c r="U294"/>
      <c r="V294">
        <f>IF(AA294&lt;&gt;"",V293+1,V293)</f>
        <v>105</v>
      </c>
      <c r="W294" s="75" t="s">
        <v>2238</v>
      </c>
      <c r="X294" s="57" t="s">
        <v>2238</v>
      </c>
      <c r="Y294" s="57" t="s">
        <v>2238</v>
      </c>
      <c r="Z294" s="25" t="str">
        <f>IF( OR(X294="CNST", I294="CAT_REGS"),IF(E294=CHAR(34)&amp;CHAR(34),F294,E294),
IF(X294="YES",UPPER(IF(E294=CHAR(34)&amp;CHAR(34),F294,E294)),
IF(   AND(X294&lt;&gt;"NO",I294="CAT_FNCT",D294&lt;&gt;"multiply", D294&lt;&gt;"divide"),IF(J294="SLS_ENABLED",   UPPER(IF(E294=CHAR(34)&amp;CHAR(34),F294,E294)),""),"")))</f>
        <v/>
      </c>
      <c r="AA294" s="25" t="str">
        <f>IF(LEN(Y294)&gt;0,Y294,SUBSTITUTE(SUBSTITUTE(SUBSTITUTE(SUBSTITUTE(SUBSTITUTE(SUBSTITUTE(SUBSTITUTE(SUBSTITUTE(SUBSTITUTE(SUBSTITUTE(SUBSTITUTE( (SUBSTITUTE( SUBSTITUTE( SUBSTITUTE( SUBSTITUTE(Z294,"STD_SIGMA","SUM"),"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4" s="1">
        <f>B294</f>
        <v>282</v>
      </c>
      <c r="AC294" t="str">
        <f>P294</f>
        <v>ITM_MtoFTUSb</v>
      </c>
      <c r="AD294" s="126" t="str">
        <f>IF(ISNA(VLOOKUP(AA294,'XEQM Shortlist'!J:J,1,0)),"//","")</f>
        <v/>
      </c>
      <c r="AF294" s="88" t="str">
        <f>IF(LEN(AA294)=0,"",SUBSTITUTE(SUBSTITUTE(SUBSTITUTE(SUBSTITUTE(SUBSTITUTE(SUBSTITUTE(SUBSTITUTE(SUBSTITUTE(SUBSTITUTE(SUBSTITUTE(SUBSTITUTE(SUBSTITUTE(SUBSTITUTE(SUBSTITUTE(SUBSTITUTE(SUBSTITUTE(SUBSTITUTE( (SUBSTITUTE( SUBSTITUTE( SUBSTITUTE( SUBSTITUTE(Z294,"STD_SIGMA","SUM"),"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4" t="b">
        <f>AA294=AF294</f>
        <v>1</v>
      </c>
    </row>
    <row r="295" spans="1:33">
      <c r="A295" s="48">
        <f>IF(B295=INT(B295),ROW(),"")</f>
        <v>295</v>
      </c>
      <c r="B295" s="47">
        <f>IF(AND(MID(C295,2,1)&lt;&gt;"/",MID(C295,1,1)="/"),INT(B294)+1,B294+0.01)</f>
        <v>283</v>
      </c>
      <c r="C295" s="51" t="s">
        <v>3507</v>
      </c>
      <c r="D295" s="51" t="s">
        <v>156</v>
      </c>
      <c r="E295" s="56" t="s">
        <v>223</v>
      </c>
      <c r="F295" s="244" t="s">
        <v>5381</v>
      </c>
      <c r="G295" s="58">
        <v>0</v>
      </c>
      <c r="H295" s="58">
        <v>0</v>
      </c>
      <c r="I295" s="134" t="s">
        <v>464</v>
      </c>
      <c r="J295" s="56" t="s">
        <v>1375</v>
      </c>
      <c r="K295" s="57" t="s">
        <v>3945</v>
      </c>
      <c r="L295" s="55" t="s">
        <v>4768</v>
      </c>
      <c r="M295" s="55" t="s">
        <v>4825</v>
      </c>
      <c r="N295" s="55" t="s">
        <v>2238</v>
      </c>
      <c r="O295" s="55"/>
      <c r="P295" s="259" t="s">
        <v>2150</v>
      </c>
      <c r="Q295" s="13"/>
      <c r="R295"/>
      <c r="S295" t="str">
        <f>IF(E295=F295,"","NOT EQUAL")</f>
        <v>NOT EQUAL</v>
      </c>
      <c r="T295" s="44" t="str">
        <f>IF(ISNA(VLOOKUP(P295,Sheet1!E:F,2,0)),"--","PRESENT")</f>
        <v>--</v>
      </c>
      <c r="U295"/>
      <c r="V295">
        <f>IF(AA295&lt;&gt;"",V294+1,V294)</f>
        <v>105</v>
      </c>
      <c r="W295" s="75" t="s">
        <v>2238</v>
      </c>
      <c r="X295" s="57" t="s">
        <v>2238</v>
      </c>
      <c r="Y295" s="57" t="s">
        <v>2238</v>
      </c>
      <c r="Z295" s="25" t="str">
        <f>IF( OR(X295="CNST", I295="CAT_REGS"),IF(E295=CHAR(34)&amp;CHAR(34),F295,E295),
IF(X295="YES",UPPER(IF(E295=CHAR(34)&amp;CHAR(34),F295,E295)),
IF(   AND(X295&lt;&gt;"NO",I295="CAT_FNCT",D295&lt;&gt;"multiply", D295&lt;&gt;"divide"),IF(J295="SLS_ENABLED",   UPPER(IF(E295=CHAR(34)&amp;CHAR(34),F295,E295)),""),"")))</f>
        <v/>
      </c>
      <c r="AA295" s="25" t="str">
        <f>IF(LEN(Y295)&gt;0,Y295,SUBSTITUTE(SUBSTITUTE(SUBSTITUTE(SUBSTITUTE(SUBSTITUTE(SUBSTITUTE(SUBSTITUTE(SUBSTITUTE(SUBSTITUTE(SUBSTITUTE(SUBSTITUTE( (SUBSTITUTE( SUBSTITUTE( SUBSTITUTE( SUBSTITUTE(Z295,"STD_SIGMA","SUM"),"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5" s="1">
        <f>B295</f>
        <v>283</v>
      </c>
      <c r="AC295" t="str">
        <f>P295</f>
        <v>ITM_MtoFTUSc</v>
      </c>
      <c r="AD295" s="126" t="str">
        <f>IF(ISNA(VLOOKUP(AA295,'XEQM Shortlist'!J:J,1,0)),"//","")</f>
        <v/>
      </c>
      <c r="AF295" s="88" t="str">
        <f>IF(LEN(AA295)=0,"",SUBSTITUTE(SUBSTITUTE(SUBSTITUTE(SUBSTITUTE(SUBSTITUTE(SUBSTITUTE(SUBSTITUTE(SUBSTITUTE(SUBSTITUTE(SUBSTITUTE(SUBSTITUTE(SUBSTITUTE(SUBSTITUTE(SUBSTITUTE(SUBSTITUTE(SUBSTITUTE(SUBSTITUTE( (SUBSTITUTE( SUBSTITUTE( SUBSTITUTE( SUBSTITUTE(Z295,"STD_SIGMA","SUM"),"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5" t="b">
        <f>AA295=AF295</f>
        <v>1</v>
      </c>
    </row>
    <row r="296" spans="1:33">
      <c r="A296" s="48">
        <f>IF(B296=INT(B296),ROW(),"")</f>
        <v>296</v>
      </c>
      <c r="B296" s="47">
        <f>IF(AND(MID(C296,2,1)&lt;&gt;"/",MID(C296,1,1)="/"),INT(B295)+1,B295+0.01)</f>
        <v>284</v>
      </c>
      <c r="C296" t="s">
        <v>4331</v>
      </c>
      <c r="D296" t="s">
        <v>25</v>
      </c>
      <c r="E296" s="96" t="s">
        <v>4332</v>
      </c>
      <c r="F296" s="96" t="s">
        <v>1105</v>
      </c>
      <c r="G296" s="75">
        <v>0</v>
      </c>
      <c r="H296" s="75">
        <v>0</v>
      </c>
      <c r="I296" s="135" t="s">
        <v>3</v>
      </c>
      <c r="J296" s="56" t="s">
        <v>1375</v>
      </c>
      <c r="K296" s="57" t="s">
        <v>3945</v>
      </c>
      <c r="L296" s="55" t="s">
        <v>4768</v>
      </c>
      <c r="M296" s="55" t="s">
        <v>4825</v>
      </c>
      <c r="N296" s="55" t="s">
        <v>2238</v>
      </c>
      <c r="O296" s="55"/>
      <c r="P296" s="96" t="s">
        <v>4371</v>
      </c>
      <c r="Q296" s="13"/>
      <c r="R296"/>
      <c r="S296" t="str">
        <f>IF(E296=F296,"","NOT EQUAL")</f>
        <v>NOT EQUAL</v>
      </c>
      <c r="T296" s="44" t="str">
        <f>IF(ISNA(VLOOKUP(P296,Sheet1!E:F,2,0)),"--","PRESENT")</f>
        <v>--</v>
      </c>
      <c r="U296"/>
      <c r="V296">
        <f>IF(AA296&lt;&gt;"",V295+1,V295)</f>
        <v>105</v>
      </c>
      <c r="W296" s="75" t="s">
        <v>2238</v>
      </c>
      <c r="X296" s="57" t="s">
        <v>2238</v>
      </c>
      <c r="Y296" s="57" t="s">
        <v>2238</v>
      </c>
      <c r="Z296" s="25" t="str">
        <f>IF( OR(X296="CNST", I296="CAT_REGS"),IF(E296=CHAR(34)&amp;CHAR(34),F296,E296),
IF(X296="YES",UPPER(IF(E296=CHAR(34)&amp;CHAR(34),F296,E296)),
IF(   AND(X296&lt;&gt;"NO",I296="CAT_FNCT",D296&lt;&gt;"multiply", D296&lt;&gt;"divide"),IF(J296="SLS_ENABLED",   UPPER(IF(E296=CHAR(34)&amp;CHAR(34),F296,E296)),""),"")))</f>
        <v/>
      </c>
      <c r="AA296" s="25" t="str">
        <f>IF(LEN(Y296)&gt;0,Y296,SUBSTITUTE(SUBSTITUTE(SUBSTITUTE(SUBSTITUTE(SUBSTITUTE(SUBSTITUTE(SUBSTITUTE(SUBSTITUTE(SUBSTITUTE(SUBSTITUTE(SUBSTITUTE( (SUBSTITUTE( SUBSTITUTE( SUBSTITUTE( SUBSTITUTE(Z296,"STD_SIGMA","SUM"),"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6" s="1">
        <f>B296</f>
        <v>284</v>
      </c>
      <c r="AC296" t="str">
        <f>P296</f>
        <v>ITM_FZUKtoML</v>
      </c>
      <c r="AD296" s="126" t="str">
        <f>IF(ISNA(VLOOKUP(AA296,'XEQM Shortlist'!J:J,1,0)),"//","")</f>
        <v/>
      </c>
      <c r="AF296" s="88" t="str">
        <f>IF(LEN(AA296)=0,"",SUBSTITUTE(SUBSTITUTE(SUBSTITUTE(SUBSTITUTE(SUBSTITUTE(SUBSTITUTE(SUBSTITUTE(SUBSTITUTE(SUBSTITUTE(SUBSTITUTE(SUBSTITUTE(SUBSTITUTE(SUBSTITUTE(SUBSTITUTE(SUBSTITUTE(SUBSTITUTE(SUBSTITUTE( (SUBSTITUTE( SUBSTITUTE( SUBSTITUTE( SUBSTITUTE(Z296,"STD_SIGMA","SUM"),"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6" t="b">
        <f>AA296=AF296</f>
        <v>1</v>
      </c>
    </row>
    <row r="297" spans="1:33">
      <c r="A297" s="48">
        <f>IF(B297=INT(B297),ROW(),"")</f>
        <v>297</v>
      </c>
      <c r="B297" s="47">
        <f>IF(AND(MID(C297,2,1)&lt;&gt;"/",MID(C297,1,1)="/"),INT(B296)+1,B296+0.01)</f>
        <v>285</v>
      </c>
      <c r="C297" t="s">
        <v>4331</v>
      </c>
      <c r="D297" t="s">
        <v>25</v>
      </c>
      <c r="E297" s="96" t="s">
        <v>4332</v>
      </c>
      <c r="F297" s="96" t="s">
        <v>5393</v>
      </c>
      <c r="G297" s="75">
        <v>0</v>
      </c>
      <c r="H297" s="75">
        <v>0</v>
      </c>
      <c r="I297" s="134" t="s">
        <v>464</v>
      </c>
      <c r="J297" s="56" t="s">
        <v>1375</v>
      </c>
      <c r="K297" s="57" t="s">
        <v>3945</v>
      </c>
      <c r="L297" s="55" t="s">
        <v>4768</v>
      </c>
      <c r="M297" s="55" t="s">
        <v>4825</v>
      </c>
      <c r="N297" s="55" t="s">
        <v>2238</v>
      </c>
      <c r="O297" s="55"/>
      <c r="P297" s="96" t="s">
        <v>4372</v>
      </c>
      <c r="Q297" s="13"/>
      <c r="R297"/>
      <c r="S297" t="str">
        <f>IF(E297=F297,"","NOT EQUAL")</f>
        <v>NOT EQUAL</v>
      </c>
      <c r="T297" s="44" t="str">
        <f>IF(ISNA(VLOOKUP(P297,Sheet1!E:F,2,0)),"--","PRESENT")</f>
        <v>--</v>
      </c>
      <c r="U297"/>
      <c r="V297">
        <f>IF(AA297&lt;&gt;"",V296+1,V296)</f>
        <v>105</v>
      </c>
      <c r="W297" s="75" t="s">
        <v>2238</v>
      </c>
      <c r="X297" s="57" t="s">
        <v>2238</v>
      </c>
      <c r="Y297" s="57" t="s">
        <v>2238</v>
      </c>
      <c r="Z297" s="25" t="str">
        <f>IF( OR(X297="CNST", I297="CAT_REGS"),IF(E297=CHAR(34)&amp;CHAR(34),F297,E297),
IF(X297="YES",UPPER(IF(E297=CHAR(34)&amp;CHAR(34),F297,E297)),
IF(   AND(X297&lt;&gt;"NO",I297="CAT_FNCT",D297&lt;&gt;"multiply", D297&lt;&gt;"divide"),IF(J297="SLS_ENABLED",   UPPER(IF(E297=CHAR(34)&amp;CHAR(34),F297,E297)),""),"")))</f>
        <v/>
      </c>
      <c r="AA297" s="25" t="str">
        <f>IF(LEN(Y297)&gt;0,Y297,SUBSTITUTE(SUBSTITUTE(SUBSTITUTE(SUBSTITUTE(SUBSTITUTE(SUBSTITUTE(SUBSTITUTE(SUBSTITUTE(SUBSTITUTE(SUBSTITUTE(SUBSTITUTE( (SUBSTITUTE( SUBSTITUTE( SUBSTITUTE( SUBSTITUTE(Z297,"STD_SIGMA","SUM"),"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7" s="1">
        <f>B297</f>
        <v>285</v>
      </c>
      <c r="AC297" t="str">
        <f>P297</f>
        <v>ITM_FZUKtoMLb</v>
      </c>
      <c r="AD297" s="126" t="str">
        <f>IF(ISNA(VLOOKUP(AA297,'XEQM Shortlist'!J:J,1,0)),"//","")</f>
        <v/>
      </c>
      <c r="AF297" s="88" t="str">
        <f>IF(LEN(AA297)=0,"",SUBSTITUTE(SUBSTITUTE(SUBSTITUTE(SUBSTITUTE(SUBSTITUTE(SUBSTITUTE(SUBSTITUTE(SUBSTITUTE(SUBSTITUTE(SUBSTITUTE(SUBSTITUTE(SUBSTITUTE(SUBSTITUTE(SUBSTITUTE(SUBSTITUTE(SUBSTITUTE(SUBSTITUTE( (SUBSTITUTE( SUBSTITUTE( SUBSTITUTE( SUBSTITUTE(Z297,"STD_SIGMA","SUM"),"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7" t="b">
        <f>AA297=AF297</f>
        <v>1</v>
      </c>
    </row>
    <row r="298" spans="1:33">
      <c r="A298" s="48">
        <f>IF(B298=INT(B298),ROW(),"")</f>
        <v>298</v>
      </c>
      <c r="B298" s="47">
        <f>IF(AND(MID(C298,2,1)&lt;&gt;"/",MID(C298,1,1)="/"),INT(B297)+1,B297+0.01)</f>
        <v>286</v>
      </c>
      <c r="C298" t="s">
        <v>4331</v>
      </c>
      <c r="D298" t="s">
        <v>156</v>
      </c>
      <c r="E298" s="96" t="s">
        <v>4333</v>
      </c>
      <c r="F298" s="96" t="s">
        <v>5385</v>
      </c>
      <c r="G298" s="75">
        <v>0</v>
      </c>
      <c r="H298" s="75">
        <v>0</v>
      </c>
      <c r="I298" s="135" t="s">
        <v>3</v>
      </c>
      <c r="J298" s="56" t="s">
        <v>1375</v>
      </c>
      <c r="K298" s="57" t="s">
        <v>3945</v>
      </c>
      <c r="L298" s="55" t="s">
        <v>4768</v>
      </c>
      <c r="M298" s="55" t="s">
        <v>4825</v>
      </c>
      <c r="N298" s="55" t="s">
        <v>2238</v>
      </c>
      <c r="O298" s="55"/>
      <c r="P298" s="96" t="s">
        <v>4373</v>
      </c>
      <c r="Q298" s="13"/>
      <c r="R298"/>
      <c r="S298" t="str">
        <f>IF(E298=F298,"","NOT EQUAL")</f>
        <v>NOT EQUAL</v>
      </c>
      <c r="T298" s="44" t="str">
        <f>IF(ISNA(VLOOKUP(P298,Sheet1!E:F,2,0)),"--","PRESENT")</f>
        <v>--</v>
      </c>
      <c r="U298"/>
      <c r="V298">
        <f>IF(AA298&lt;&gt;"",V297+1,V297)</f>
        <v>105</v>
      </c>
      <c r="W298" s="75" t="s">
        <v>2238</v>
      </c>
      <c r="X298" s="57" t="s">
        <v>2238</v>
      </c>
      <c r="Y298" s="57" t="s">
        <v>2238</v>
      </c>
      <c r="Z298" s="25" t="str">
        <f>IF( OR(X298="CNST", I298="CAT_REGS"),IF(E298=CHAR(34)&amp;CHAR(34),F298,E298),
IF(X298="YES",UPPER(IF(E298=CHAR(34)&amp;CHAR(34),F298,E298)),
IF(   AND(X298&lt;&gt;"NO",I298="CAT_FNCT",D298&lt;&gt;"multiply", D298&lt;&gt;"divide"),IF(J298="SLS_ENABLED",   UPPER(IF(E298=CHAR(34)&amp;CHAR(34),F298,E298)),""),"")))</f>
        <v/>
      </c>
      <c r="AA298" s="25" t="str">
        <f>IF(LEN(Y298)&gt;0,Y298,SUBSTITUTE(SUBSTITUTE(SUBSTITUTE(SUBSTITUTE(SUBSTITUTE(SUBSTITUTE(SUBSTITUTE(SUBSTITUTE(SUBSTITUTE(SUBSTITUTE(SUBSTITUTE( (SUBSTITUTE( SUBSTITUTE( SUBSTITUTE( SUBSTITUTE(Z298,"STD_SIGMA","SUM"),"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8" s="1">
        <f>B298</f>
        <v>286</v>
      </c>
      <c r="AC298" t="str">
        <f>P298</f>
        <v>ITM_MLtoFZUK</v>
      </c>
      <c r="AD298" s="126" t="str">
        <f>IF(ISNA(VLOOKUP(AA298,'XEQM Shortlist'!J:J,1,0)),"//","")</f>
        <v/>
      </c>
      <c r="AF298" s="88" t="str">
        <f>IF(LEN(AA298)=0,"",SUBSTITUTE(SUBSTITUTE(SUBSTITUTE(SUBSTITUTE(SUBSTITUTE(SUBSTITUTE(SUBSTITUTE(SUBSTITUTE(SUBSTITUTE(SUBSTITUTE(SUBSTITUTE(SUBSTITUTE(SUBSTITUTE(SUBSTITUTE(SUBSTITUTE(SUBSTITUTE(SUBSTITUTE( (SUBSTITUTE( SUBSTITUTE( SUBSTITUTE( SUBSTITUTE(Z298,"STD_SIGMA","SUM"),"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8" t="b">
        <f>AA298=AF298</f>
        <v>1</v>
      </c>
    </row>
    <row r="299" spans="1:33">
      <c r="A299" s="48">
        <f>IF(B299=INT(B299),ROW(),"")</f>
        <v>299</v>
      </c>
      <c r="B299" s="47">
        <f>IF(AND(MID(C299,2,1)&lt;&gt;"/",MID(C299,1,1)="/"),INT(B298)+1,B298+0.01)</f>
        <v>287</v>
      </c>
      <c r="C299" t="s">
        <v>4331</v>
      </c>
      <c r="D299" t="s">
        <v>156</v>
      </c>
      <c r="E299" s="96" t="s">
        <v>4333</v>
      </c>
      <c r="F299" s="96" t="s">
        <v>1105</v>
      </c>
      <c r="G299" s="75">
        <v>0</v>
      </c>
      <c r="H299" s="75">
        <v>0</v>
      </c>
      <c r="I299" s="134" t="s">
        <v>464</v>
      </c>
      <c r="J299" s="56" t="s">
        <v>1375</v>
      </c>
      <c r="K299" s="57" t="s">
        <v>3945</v>
      </c>
      <c r="L299" s="55" t="s">
        <v>4768</v>
      </c>
      <c r="M299" s="55" t="s">
        <v>4825</v>
      </c>
      <c r="N299" s="55" t="s">
        <v>2238</v>
      </c>
      <c r="O299" s="55"/>
      <c r="P299" s="96" t="s">
        <v>4374</v>
      </c>
      <c r="Q299" s="13"/>
      <c r="R299"/>
      <c r="S299" t="str">
        <f>IF(E299=F299,"","NOT EQUAL")</f>
        <v>NOT EQUAL</v>
      </c>
      <c r="T299" s="44" t="str">
        <f>IF(ISNA(VLOOKUP(P299,Sheet1!E:F,2,0)),"--","PRESENT")</f>
        <v>--</v>
      </c>
      <c r="U299"/>
      <c r="V299">
        <f>IF(AA299&lt;&gt;"",V298+1,V298)</f>
        <v>105</v>
      </c>
      <c r="W299" s="75" t="s">
        <v>2238</v>
      </c>
      <c r="X299" s="57" t="s">
        <v>2238</v>
      </c>
      <c r="Y299" s="57" t="s">
        <v>2238</v>
      </c>
      <c r="Z299" s="25" t="str">
        <f>IF( OR(X299="CNST", I299="CAT_REGS"),IF(E299=CHAR(34)&amp;CHAR(34),F299,E299),
IF(X299="YES",UPPER(IF(E299=CHAR(34)&amp;CHAR(34),F299,E299)),
IF(   AND(X299&lt;&gt;"NO",I299="CAT_FNCT",D299&lt;&gt;"multiply", D299&lt;&gt;"divide"),IF(J299="SLS_ENABLED",   UPPER(IF(E299=CHAR(34)&amp;CHAR(34),F299,E299)),""),"")))</f>
        <v/>
      </c>
      <c r="AA299" s="25" t="str">
        <f>IF(LEN(Y299)&gt;0,Y299,SUBSTITUTE(SUBSTITUTE(SUBSTITUTE(SUBSTITUTE(SUBSTITUTE(SUBSTITUTE(SUBSTITUTE(SUBSTITUTE(SUBSTITUTE(SUBSTITUTE(SUBSTITUTE( (SUBSTITUTE( SUBSTITUTE( SUBSTITUTE( SUBSTITUTE(Z299,"STD_SIGMA","SUM"),"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99" s="1">
        <f>B299</f>
        <v>287</v>
      </c>
      <c r="AC299" t="str">
        <f>P299</f>
        <v>ITM_MLtoFZUKb</v>
      </c>
      <c r="AD299" s="126" t="str">
        <f>IF(ISNA(VLOOKUP(AA299,'XEQM Shortlist'!J:J,1,0)),"//","")</f>
        <v/>
      </c>
      <c r="AF299" s="88" t="str">
        <f>IF(LEN(AA299)=0,"",SUBSTITUTE(SUBSTITUTE(SUBSTITUTE(SUBSTITUTE(SUBSTITUTE(SUBSTITUTE(SUBSTITUTE(SUBSTITUTE(SUBSTITUTE(SUBSTITUTE(SUBSTITUTE(SUBSTITUTE(SUBSTITUTE(SUBSTITUTE(SUBSTITUTE(SUBSTITUTE(SUBSTITUTE( (SUBSTITUTE( SUBSTITUTE( SUBSTITUTE( SUBSTITUTE(Z299,"STD_SIGMA","SUM"),"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99" t="b">
        <f>AA299=AF299</f>
        <v>1</v>
      </c>
    </row>
    <row r="300" spans="1:33">
      <c r="A300" s="48">
        <f>IF(B300=INT(B300),ROW(),"")</f>
        <v>300</v>
      </c>
      <c r="B300" s="47">
        <f>IF(AND(MID(C300,2,1)&lt;&gt;"/",MID(C300,1,1)="/"),INT(B299)+1,B299+0.01)</f>
        <v>288</v>
      </c>
      <c r="C300" t="s">
        <v>4334</v>
      </c>
      <c r="D300" t="s">
        <v>25</v>
      </c>
      <c r="E300" t="s">
        <v>4335</v>
      </c>
      <c r="F300" t="s">
        <v>1106</v>
      </c>
      <c r="G300" s="75">
        <v>0</v>
      </c>
      <c r="H300" s="75">
        <v>0</v>
      </c>
      <c r="I300" s="135" t="s">
        <v>3</v>
      </c>
      <c r="J300" s="56" t="s">
        <v>1375</v>
      </c>
      <c r="K300" s="57" t="s">
        <v>3945</v>
      </c>
      <c r="L300" s="55" t="s">
        <v>4768</v>
      </c>
      <c r="M300" s="55" t="s">
        <v>4825</v>
      </c>
      <c r="N300" s="55" t="s">
        <v>2238</v>
      </c>
      <c r="O300" s="55"/>
      <c r="P300" t="s">
        <v>4375</v>
      </c>
      <c r="Q300" s="13"/>
      <c r="R300"/>
      <c r="S300" t="str">
        <f>IF(E300=F300,"","NOT EQUAL")</f>
        <v>NOT EQUAL</v>
      </c>
      <c r="T300" s="44" t="str">
        <f>IF(ISNA(VLOOKUP(P300,Sheet1!E:F,2,0)),"--","PRESENT")</f>
        <v>--</v>
      </c>
      <c r="U300"/>
      <c r="V300">
        <f>IF(AA300&lt;&gt;"",V299+1,V299)</f>
        <v>105</v>
      </c>
      <c r="W300" s="75" t="s">
        <v>2238</v>
      </c>
      <c r="X300" s="57" t="s">
        <v>2238</v>
      </c>
      <c r="Y300" s="57" t="s">
        <v>2238</v>
      </c>
      <c r="Z300" s="25" t="str">
        <f>IF( OR(X300="CNST", I300="CAT_REGS"),IF(E300=CHAR(34)&amp;CHAR(34),F300,E300),
IF(X300="YES",UPPER(IF(E300=CHAR(34)&amp;CHAR(34),F300,E300)),
IF(   AND(X300&lt;&gt;"NO",I300="CAT_FNCT",D300&lt;&gt;"multiply", D300&lt;&gt;"divide"),IF(J300="SLS_ENABLED",   UPPER(IF(E300=CHAR(34)&amp;CHAR(34),F300,E300)),""),"")))</f>
        <v/>
      </c>
      <c r="AA300" s="25" t="str">
        <f>IF(LEN(Y300)&gt;0,Y300,SUBSTITUTE(SUBSTITUTE(SUBSTITUTE(SUBSTITUTE(SUBSTITUTE(SUBSTITUTE(SUBSTITUTE(SUBSTITUTE(SUBSTITUTE(SUBSTITUTE(SUBSTITUTE( (SUBSTITUTE( SUBSTITUTE( SUBSTITUTE( SUBSTITUTE(Z300,"STD_SIGMA","SUM"),"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0" s="1">
        <f>B300</f>
        <v>288</v>
      </c>
      <c r="AC300" t="str">
        <f>P300</f>
        <v>ITM_FZUStoML</v>
      </c>
      <c r="AD300" s="126" t="str">
        <f>IF(ISNA(VLOOKUP(AA300,'XEQM Shortlist'!J:J,1,0)),"//","")</f>
        <v/>
      </c>
      <c r="AF300" s="88" t="str">
        <f>IF(LEN(AA300)=0,"",SUBSTITUTE(SUBSTITUTE(SUBSTITUTE(SUBSTITUTE(SUBSTITUTE(SUBSTITUTE(SUBSTITUTE(SUBSTITUTE(SUBSTITUTE(SUBSTITUTE(SUBSTITUTE(SUBSTITUTE(SUBSTITUTE(SUBSTITUTE(SUBSTITUTE(SUBSTITUTE(SUBSTITUTE( (SUBSTITUTE( SUBSTITUTE( SUBSTITUTE( SUBSTITUTE(Z300,"STD_SIGMA","SUM"),"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0" t="b">
        <f>AA300=AF300</f>
        <v>1</v>
      </c>
    </row>
    <row r="301" spans="1:33">
      <c r="A301" s="48">
        <f>IF(B301=INT(B301),ROW(),"")</f>
        <v>301</v>
      </c>
      <c r="B301" s="47">
        <f>IF(AND(MID(C301,2,1)&lt;&gt;"/",MID(C301,1,1)="/"),INT(B300)+1,B300+0.01)</f>
        <v>289</v>
      </c>
      <c r="C301" t="s">
        <v>4334</v>
      </c>
      <c r="D301" t="s">
        <v>25</v>
      </c>
      <c r="E301" t="s">
        <v>4335</v>
      </c>
      <c r="F301" t="s">
        <v>5393</v>
      </c>
      <c r="G301" s="75">
        <v>0</v>
      </c>
      <c r="H301" s="75">
        <v>0</v>
      </c>
      <c r="I301" s="134" t="s">
        <v>464</v>
      </c>
      <c r="J301" s="56" t="s">
        <v>1375</v>
      </c>
      <c r="K301" s="57" t="s">
        <v>3945</v>
      </c>
      <c r="L301" s="55" t="s">
        <v>4768</v>
      </c>
      <c r="M301" s="55" t="s">
        <v>4825</v>
      </c>
      <c r="N301" s="55" t="s">
        <v>2238</v>
      </c>
      <c r="O301" s="55"/>
      <c r="P301" t="s">
        <v>4376</v>
      </c>
      <c r="Q301" s="13"/>
      <c r="R301"/>
      <c r="S301" t="str">
        <f>IF(E301=F301,"","NOT EQUAL")</f>
        <v>NOT EQUAL</v>
      </c>
      <c r="T301" s="44" t="str">
        <f>IF(ISNA(VLOOKUP(P301,Sheet1!E:F,2,0)),"--","PRESENT")</f>
        <v>--</v>
      </c>
      <c r="U301"/>
      <c r="V301">
        <f>IF(AA301&lt;&gt;"",V300+1,V300)</f>
        <v>105</v>
      </c>
      <c r="W301" s="75" t="s">
        <v>2238</v>
      </c>
      <c r="X301" s="57" t="s">
        <v>2238</v>
      </c>
      <c r="Y301" s="57" t="s">
        <v>2238</v>
      </c>
      <c r="Z301" s="25" t="str">
        <f>IF( OR(X301="CNST", I301="CAT_REGS"),IF(E301=CHAR(34)&amp;CHAR(34),F301,E301),
IF(X301="YES",UPPER(IF(E301=CHAR(34)&amp;CHAR(34),F301,E301)),
IF(   AND(X301&lt;&gt;"NO",I301="CAT_FNCT",D301&lt;&gt;"multiply", D301&lt;&gt;"divide"),IF(J301="SLS_ENABLED",   UPPER(IF(E301=CHAR(34)&amp;CHAR(34),F301,E301)),""),"")))</f>
        <v/>
      </c>
      <c r="AA301" s="25" t="str">
        <f>IF(LEN(Y301)&gt;0,Y301,SUBSTITUTE(SUBSTITUTE(SUBSTITUTE(SUBSTITUTE(SUBSTITUTE(SUBSTITUTE(SUBSTITUTE(SUBSTITUTE(SUBSTITUTE(SUBSTITUTE(SUBSTITUTE( (SUBSTITUTE( SUBSTITUTE( SUBSTITUTE( SUBSTITUTE(Z301,"STD_SIGMA","SUM"),"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1" s="1">
        <f>B301</f>
        <v>289</v>
      </c>
      <c r="AC301" t="str">
        <f>P301</f>
        <v>ITM_FZUStoMLb</v>
      </c>
      <c r="AD301" s="126" t="str">
        <f>IF(ISNA(VLOOKUP(AA301,'XEQM Shortlist'!J:J,1,0)),"//","")</f>
        <v/>
      </c>
      <c r="AF301" s="88" t="str">
        <f>IF(LEN(AA301)=0,"",SUBSTITUTE(SUBSTITUTE(SUBSTITUTE(SUBSTITUTE(SUBSTITUTE(SUBSTITUTE(SUBSTITUTE(SUBSTITUTE(SUBSTITUTE(SUBSTITUTE(SUBSTITUTE(SUBSTITUTE(SUBSTITUTE(SUBSTITUTE(SUBSTITUTE(SUBSTITUTE(SUBSTITUTE( (SUBSTITUTE( SUBSTITUTE( SUBSTITUTE( SUBSTITUTE(Z301,"STD_SIGMA","SUM"),"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1" t="b">
        <f>AA301=AF301</f>
        <v>1</v>
      </c>
    </row>
    <row r="302" spans="1:33">
      <c r="A302" s="48">
        <f>IF(B302=INT(B302),ROW(),"")</f>
        <v>302</v>
      </c>
      <c r="B302" s="47">
        <f>IF(AND(MID(C302,2,1)&lt;&gt;"/",MID(C302,1,1)="/"),INT(B301)+1,B301+0.01)</f>
        <v>290</v>
      </c>
      <c r="C302" t="s">
        <v>4334</v>
      </c>
      <c r="D302" t="s">
        <v>156</v>
      </c>
      <c r="E302" t="s">
        <v>4336</v>
      </c>
      <c r="F302" t="s">
        <v>5385</v>
      </c>
      <c r="G302" s="75">
        <v>0</v>
      </c>
      <c r="H302" s="75">
        <v>0</v>
      </c>
      <c r="I302" s="135" t="s">
        <v>3</v>
      </c>
      <c r="J302" s="56" t="s">
        <v>1375</v>
      </c>
      <c r="K302" s="57" t="s">
        <v>3945</v>
      </c>
      <c r="L302" s="55" t="s">
        <v>4768</v>
      </c>
      <c r="M302" s="55" t="s">
        <v>4825</v>
      </c>
      <c r="N302" s="55" t="s">
        <v>2238</v>
      </c>
      <c r="O302" s="55"/>
      <c r="P302" s="96" t="s">
        <v>4377</v>
      </c>
      <c r="Q302" s="13"/>
      <c r="R302"/>
      <c r="S302" t="str">
        <f>IF(E302=F302,"","NOT EQUAL")</f>
        <v>NOT EQUAL</v>
      </c>
      <c r="T302" s="44" t="str">
        <f>IF(ISNA(VLOOKUP(P302,Sheet1!E:F,2,0)),"--","PRESENT")</f>
        <v>--</v>
      </c>
      <c r="U302"/>
      <c r="V302">
        <f>IF(AA302&lt;&gt;"",V301+1,V301)</f>
        <v>105</v>
      </c>
      <c r="W302" s="75" t="s">
        <v>2238</v>
      </c>
      <c r="X302" s="57" t="s">
        <v>2238</v>
      </c>
      <c r="Y302" s="57" t="s">
        <v>2238</v>
      </c>
      <c r="Z302" s="25" t="str">
        <f>IF( OR(X302="CNST", I302="CAT_REGS"),IF(E302=CHAR(34)&amp;CHAR(34),F302,E302),
IF(X302="YES",UPPER(IF(E302=CHAR(34)&amp;CHAR(34),F302,E302)),
IF(   AND(X302&lt;&gt;"NO",I302="CAT_FNCT",D302&lt;&gt;"multiply", D302&lt;&gt;"divide"),IF(J302="SLS_ENABLED",   UPPER(IF(E302=CHAR(34)&amp;CHAR(34),F302,E302)),""),"")))</f>
        <v/>
      </c>
      <c r="AA302" s="25" t="str">
        <f>IF(LEN(Y302)&gt;0,Y302,SUBSTITUTE(SUBSTITUTE(SUBSTITUTE(SUBSTITUTE(SUBSTITUTE(SUBSTITUTE(SUBSTITUTE(SUBSTITUTE(SUBSTITUTE(SUBSTITUTE(SUBSTITUTE( (SUBSTITUTE( SUBSTITUTE( SUBSTITUTE( SUBSTITUTE(Z302,"STD_SIGMA","SUM"),"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2" s="1">
        <f>B302</f>
        <v>290</v>
      </c>
      <c r="AC302" t="str">
        <f>P302</f>
        <v>ITM_MLtoFZUS</v>
      </c>
      <c r="AD302" s="126" t="str">
        <f>IF(ISNA(VLOOKUP(AA302,'XEQM Shortlist'!J:J,1,0)),"//","")</f>
        <v/>
      </c>
      <c r="AF302" s="88" t="str">
        <f>IF(LEN(AA302)=0,"",SUBSTITUTE(SUBSTITUTE(SUBSTITUTE(SUBSTITUTE(SUBSTITUTE(SUBSTITUTE(SUBSTITUTE(SUBSTITUTE(SUBSTITUTE(SUBSTITUTE(SUBSTITUTE(SUBSTITUTE(SUBSTITUTE(SUBSTITUTE(SUBSTITUTE(SUBSTITUTE(SUBSTITUTE( (SUBSTITUTE( SUBSTITUTE( SUBSTITUTE( SUBSTITUTE(Z302,"STD_SIGMA","SUM"),"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2" t="b">
        <f>AA302=AF302</f>
        <v>1</v>
      </c>
    </row>
    <row r="303" spans="1:33">
      <c r="A303" s="48">
        <f>IF(B303=INT(B303),ROW(),"")</f>
        <v>303</v>
      </c>
      <c r="B303" s="47">
        <f>IF(AND(MID(C303,2,1)&lt;&gt;"/",MID(C303,1,1)="/"),INT(B302)+1,B302+0.01)</f>
        <v>291</v>
      </c>
      <c r="C303" t="s">
        <v>4334</v>
      </c>
      <c r="D303" t="s">
        <v>156</v>
      </c>
      <c r="E303" s="96" t="s">
        <v>4336</v>
      </c>
      <c r="F303" s="96" t="s">
        <v>1106</v>
      </c>
      <c r="G303" s="75">
        <v>0</v>
      </c>
      <c r="H303" s="75">
        <v>0</v>
      </c>
      <c r="I303" s="134" t="s">
        <v>464</v>
      </c>
      <c r="J303" s="56" t="s">
        <v>1375</v>
      </c>
      <c r="K303" s="57" t="s">
        <v>3945</v>
      </c>
      <c r="L303" s="55" t="s">
        <v>4768</v>
      </c>
      <c r="M303" s="55" t="s">
        <v>4825</v>
      </c>
      <c r="N303" s="55" t="s">
        <v>2238</v>
      </c>
      <c r="O303" s="55"/>
      <c r="P303" s="96" t="s">
        <v>4378</v>
      </c>
      <c r="Q303" s="13"/>
      <c r="R303"/>
      <c r="S303" t="str">
        <f>IF(E303=F303,"","NOT EQUAL")</f>
        <v>NOT EQUAL</v>
      </c>
      <c r="T303" s="44" t="str">
        <f>IF(ISNA(VLOOKUP(P303,Sheet1!E:F,2,0)),"--","PRESENT")</f>
        <v>--</v>
      </c>
      <c r="U303"/>
      <c r="V303">
        <f>IF(AA303&lt;&gt;"",V302+1,V302)</f>
        <v>105</v>
      </c>
      <c r="W303" s="75" t="s">
        <v>2238</v>
      </c>
      <c r="X303" s="57" t="s">
        <v>2238</v>
      </c>
      <c r="Y303" s="57" t="s">
        <v>2238</v>
      </c>
      <c r="Z303" s="25" t="str">
        <f>IF( OR(X303="CNST", I303="CAT_REGS"),IF(E303=CHAR(34)&amp;CHAR(34),F303,E303),
IF(X303="YES",UPPER(IF(E303=CHAR(34)&amp;CHAR(34),F303,E303)),
IF(   AND(X303&lt;&gt;"NO",I303="CAT_FNCT",D303&lt;&gt;"multiply", D303&lt;&gt;"divide"),IF(J303="SLS_ENABLED",   UPPER(IF(E303=CHAR(34)&amp;CHAR(34),F303,E303)),""),"")))</f>
        <v/>
      </c>
      <c r="AA303" s="25" t="str">
        <f>IF(LEN(Y303)&gt;0,Y303,SUBSTITUTE(SUBSTITUTE(SUBSTITUTE(SUBSTITUTE(SUBSTITUTE(SUBSTITUTE(SUBSTITUTE(SUBSTITUTE(SUBSTITUTE(SUBSTITUTE(SUBSTITUTE( (SUBSTITUTE( SUBSTITUTE( SUBSTITUTE( SUBSTITUTE(Z303,"STD_SIGMA","SUM"),"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3" s="1">
        <f>B303</f>
        <v>291</v>
      </c>
      <c r="AC303" t="str">
        <f>P303</f>
        <v>ITM_MLtoFZUSb</v>
      </c>
      <c r="AD303" s="126" t="str">
        <f>IF(ISNA(VLOOKUP(AA303,'XEQM Shortlist'!J:J,1,0)),"//","")</f>
        <v/>
      </c>
      <c r="AF303" s="88" t="str">
        <f>IF(LEN(AA303)=0,"",SUBSTITUTE(SUBSTITUTE(SUBSTITUTE(SUBSTITUTE(SUBSTITUTE(SUBSTITUTE(SUBSTITUTE(SUBSTITUTE(SUBSTITUTE(SUBSTITUTE(SUBSTITUTE(SUBSTITUTE(SUBSTITUTE(SUBSTITUTE(SUBSTITUTE(SUBSTITUTE(SUBSTITUTE( (SUBSTITUTE( SUBSTITUTE( SUBSTITUTE( SUBSTITUTE(Z303,"STD_SIGMA","SUM"),"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3" t="b">
        <f>AA303=AF303</f>
        <v>1</v>
      </c>
    </row>
    <row r="304" spans="1:33">
      <c r="A304" s="48">
        <f>IF(B304=INT(B304),ROW(),"")</f>
        <v>304</v>
      </c>
      <c r="B304" s="47">
        <f>IF(AND(MID(C304,2,1)&lt;&gt;"/",MID(C304,1,1)="/"),INT(B303)+1,B303+0.01)</f>
        <v>292</v>
      </c>
      <c r="C304" t="s">
        <v>4337</v>
      </c>
      <c r="D304" t="s">
        <v>25</v>
      </c>
      <c r="E304" s="96" t="s">
        <v>4338</v>
      </c>
      <c r="F304" s="96" t="s">
        <v>4338</v>
      </c>
      <c r="G304" s="75">
        <v>0</v>
      </c>
      <c r="H304" s="75">
        <v>0</v>
      </c>
      <c r="I304" s="135" t="s">
        <v>3</v>
      </c>
      <c r="J304" s="56" t="s">
        <v>1375</v>
      </c>
      <c r="K304" s="57" t="s">
        <v>3945</v>
      </c>
      <c r="L304" s="55" t="s">
        <v>4768</v>
      </c>
      <c r="M304" s="55" t="s">
        <v>4825</v>
      </c>
      <c r="N304" s="55" t="s">
        <v>2238</v>
      </c>
      <c r="O304" s="55"/>
      <c r="P304" s="96" t="s">
        <v>4379</v>
      </c>
      <c r="Q304" s="13"/>
      <c r="R304"/>
      <c r="S304" t="str">
        <f>IF(E304=F304,"","NOT EQUAL")</f>
        <v/>
      </c>
      <c r="T304" s="44" t="str">
        <f>IF(ISNA(VLOOKUP(P304,Sheet1!E:F,2,0)),"--","PRESENT")</f>
        <v>--</v>
      </c>
      <c r="U304"/>
      <c r="V304">
        <f>IF(AA304&lt;&gt;"",V303+1,V303)</f>
        <v>105</v>
      </c>
      <c r="W304" s="75" t="s">
        <v>2238</v>
      </c>
      <c r="X304" s="57" t="s">
        <v>2238</v>
      </c>
      <c r="Y304" s="57" t="s">
        <v>2238</v>
      </c>
      <c r="Z304" s="25" t="str">
        <f>IF( OR(X304="CNST", I304="CAT_REGS"),IF(E304=CHAR(34)&amp;CHAR(34),F304,E304),
IF(X304="YES",UPPER(IF(E304=CHAR(34)&amp;CHAR(34),F304,E304)),
IF(   AND(X304&lt;&gt;"NO",I304="CAT_FNCT",D304&lt;&gt;"multiply", D304&lt;&gt;"divide"),IF(J304="SLS_ENABLED",   UPPER(IF(E304=CHAR(34)&amp;CHAR(34),F304,E304)),""),"")))</f>
        <v/>
      </c>
      <c r="AA304" s="25" t="str">
        <f>IF(LEN(Y304)&gt;0,Y304,SUBSTITUTE(SUBSTITUTE(SUBSTITUTE(SUBSTITUTE(SUBSTITUTE(SUBSTITUTE(SUBSTITUTE(SUBSTITUTE(SUBSTITUTE(SUBSTITUTE(SUBSTITUTE( (SUBSTITUTE( SUBSTITUTE( SUBSTITUTE( SUBSTITUTE(Z304,"STD_SIGMA","SUM"),"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4" s="1">
        <f>B304</f>
        <v>292</v>
      </c>
      <c r="AC304" t="str">
        <f>P304</f>
        <v>ITM_GLUKtoL</v>
      </c>
      <c r="AD304" s="126" t="str">
        <f>IF(ISNA(VLOOKUP(AA304,'XEQM Shortlist'!J:J,1,0)),"//","")</f>
        <v/>
      </c>
      <c r="AF304" s="88" t="str">
        <f>IF(LEN(AA304)=0,"",SUBSTITUTE(SUBSTITUTE(SUBSTITUTE(SUBSTITUTE(SUBSTITUTE(SUBSTITUTE(SUBSTITUTE(SUBSTITUTE(SUBSTITUTE(SUBSTITUTE(SUBSTITUTE(SUBSTITUTE(SUBSTITUTE(SUBSTITUTE(SUBSTITUTE(SUBSTITUTE(SUBSTITUTE( (SUBSTITUTE( SUBSTITUTE( SUBSTITUTE( SUBSTITUTE(Z304,"STD_SIGMA","SUM"),"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4" t="b">
        <f>AA304=AF304</f>
        <v>1</v>
      </c>
    </row>
    <row r="305" spans="1:33">
      <c r="A305" s="48">
        <f>IF(B305=INT(B305),ROW(),"")</f>
        <v>305</v>
      </c>
      <c r="B305" s="47">
        <f>IF(AND(MID(C305,2,1)&lt;&gt;"/",MID(C305,1,1)="/"),INT(B304)+1,B304+0.01)</f>
        <v>293</v>
      </c>
      <c r="C305" t="s">
        <v>4337</v>
      </c>
      <c r="D305" t="s">
        <v>156</v>
      </c>
      <c r="E305" s="96" t="s">
        <v>4339</v>
      </c>
      <c r="F305" s="96" t="s">
        <v>4339</v>
      </c>
      <c r="G305" s="75">
        <v>0</v>
      </c>
      <c r="H305" s="75">
        <v>0</v>
      </c>
      <c r="I305" s="135" t="s">
        <v>3</v>
      </c>
      <c r="J305" s="56" t="s">
        <v>1375</v>
      </c>
      <c r="K305" s="57" t="s">
        <v>3945</v>
      </c>
      <c r="L305" s="55" t="s">
        <v>4768</v>
      </c>
      <c r="M305" s="55" t="s">
        <v>4825</v>
      </c>
      <c r="N305" s="55" t="s">
        <v>2238</v>
      </c>
      <c r="O305" s="55"/>
      <c r="P305" s="96" t="s">
        <v>4380</v>
      </c>
      <c r="Q305" s="13"/>
      <c r="R305"/>
      <c r="S305" t="str">
        <f>IF(E305=F305,"","NOT EQUAL")</f>
        <v/>
      </c>
      <c r="T305" s="44" t="str">
        <f>IF(ISNA(VLOOKUP(P305,Sheet1!E:F,2,0)),"--","PRESENT")</f>
        <v>--</v>
      </c>
      <c r="U305"/>
      <c r="V305">
        <f>IF(AA305&lt;&gt;"",V304+1,V304)</f>
        <v>105</v>
      </c>
      <c r="W305" s="75" t="s">
        <v>2238</v>
      </c>
      <c r="X305" s="57" t="s">
        <v>2238</v>
      </c>
      <c r="Y305" s="57" t="s">
        <v>2238</v>
      </c>
      <c r="Z305" s="25" t="str">
        <f>IF( OR(X305="CNST", I305="CAT_REGS"),IF(E305=CHAR(34)&amp;CHAR(34),F305,E305),
IF(X305="YES",UPPER(IF(E305=CHAR(34)&amp;CHAR(34),F305,E305)),
IF(   AND(X305&lt;&gt;"NO",I305="CAT_FNCT",D305&lt;&gt;"multiply", D305&lt;&gt;"divide"),IF(J305="SLS_ENABLED",   UPPER(IF(E305=CHAR(34)&amp;CHAR(34),F305,E305)),""),"")))</f>
        <v/>
      </c>
      <c r="AA305" s="25" t="str">
        <f>IF(LEN(Y305)&gt;0,Y305,SUBSTITUTE(SUBSTITUTE(SUBSTITUTE(SUBSTITUTE(SUBSTITUTE(SUBSTITUTE(SUBSTITUTE(SUBSTITUTE(SUBSTITUTE(SUBSTITUTE(SUBSTITUTE( (SUBSTITUTE( SUBSTITUTE( SUBSTITUTE( SUBSTITUTE(Z305,"STD_SIGMA","SUM"),"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5" s="1">
        <f>B305</f>
        <v>293</v>
      </c>
      <c r="AC305" t="str">
        <f>P305</f>
        <v>ITM_LtoGLUK</v>
      </c>
      <c r="AD305" s="126" t="str">
        <f>IF(ISNA(VLOOKUP(AA305,'XEQM Shortlist'!J:J,1,0)),"//","")</f>
        <v/>
      </c>
      <c r="AF305" s="88" t="str">
        <f>IF(LEN(AA305)=0,"",SUBSTITUTE(SUBSTITUTE(SUBSTITUTE(SUBSTITUTE(SUBSTITUTE(SUBSTITUTE(SUBSTITUTE(SUBSTITUTE(SUBSTITUTE(SUBSTITUTE(SUBSTITUTE(SUBSTITUTE(SUBSTITUTE(SUBSTITUTE(SUBSTITUTE(SUBSTITUTE(SUBSTITUTE( (SUBSTITUTE( SUBSTITUTE( SUBSTITUTE( SUBSTITUTE(Z305,"STD_SIGMA","SUM"),"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5" t="b">
        <f>AA305=AF305</f>
        <v>1</v>
      </c>
    </row>
    <row r="306" spans="1:33">
      <c r="A306" s="48">
        <f>IF(B306=INT(B306),ROW(),"")</f>
        <v>306</v>
      </c>
      <c r="B306" s="47">
        <f>IF(AND(MID(C306,2,1)&lt;&gt;"/",MID(C306,1,1)="/"),INT(B305)+1,B305+0.01)</f>
        <v>294</v>
      </c>
      <c r="C306" t="s">
        <v>4340</v>
      </c>
      <c r="D306" t="s">
        <v>25</v>
      </c>
      <c r="E306" t="s">
        <v>4341</v>
      </c>
      <c r="F306" t="s">
        <v>4341</v>
      </c>
      <c r="G306" s="75">
        <v>0</v>
      </c>
      <c r="H306" s="75">
        <v>0</v>
      </c>
      <c r="I306" s="135" t="s">
        <v>3</v>
      </c>
      <c r="J306" s="56" t="s">
        <v>1375</v>
      </c>
      <c r="K306" s="57" t="s">
        <v>3945</v>
      </c>
      <c r="L306" s="55" t="s">
        <v>4768</v>
      </c>
      <c r="M306" s="55" t="s">
        <v>4825</v>
      </c>
      <c r="N306" s="55" t="s">
        <v>2238</v>
      </c>
      <c r="O306" s="55"/>
      <c r="P306" t="s">
        <v>4381</v>
      </c>
      <c r="Q306" s="13"/>
      <c r="R306"/>
      <c r="S306" t="str">
        <f>IF(E306=F306,"","NOT EQUAL")</f>
        <v/>
      </c>
      <c r="T306" s="44" t="str">
        <f>IF(ISNA(VLOOKUP(P306,Sheet1!E:F,2,0)),"--","PRESENT")</f>
        <v>--</v>
      </c>
      <c r="U306"/>
      <c r="V306">
        <f>IF(AA306&lt;&gt;"",V305+1,V305)</f>
        <v>105</v>
      </c>
      <c r="W306" s="75" t="s">
        <v>2238</v>
      </c>
      <c r="X306" s="57" t="s">
        <v>2238</v>
      </c>
      <c r="Y306" s="57" t="s">
        <v>2238</v>
      </c>
      <c r="Z306" s="25" t="str">
        <f>IF( OR(X306="CNST", I306="CAT_REGS"),IF(E306=CHAR(34)&amp;CHAR(34),F306,E306),
IF(X306="YES",UPPER(IF(E306=CHAR(34)&amp;CHAR(34),F306,E306)),
IF(   AND(X306&lt;&gt;"NO",I306="CAT_FNCT",D306&lt;&gt;"multiply", D306&lt;&gt;"divide"),IF(J306="SLS_ENABLED",   UPPER(IF(E306=CHAR(34)&amp;CHAR(34),F306,E306)),""),"")))</f>
        <v/>
      </c>
      <c r="AA306" s="25" t="str">
        <f>IF(LEN(Y306)&gt;0,Y306,SUBSTITUTE(SUBSTITUTE(SUBSTITUTE(SUBSTITUTE(SUBSTITUTE(SUBSTITUTE(SUBSTITUTE(SUBSTITUTE(SUBSTITUTE(SUBSTITUTE(SUBSTITUTE( (SUBSTITUTE( SUBSTITUTE( SUBSTITUTE( SUBSTITUTE(Z306,"STD_SIGMA","SUM"),"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6" s="1">
        <f>B306</f>
        <v>294</v>
      </c>
      <c r="AC306" t="str">
        <f>P306</f>
        <v>ITM_GLUStoL</v>
      </c>
      <c r="AD306" s="126" t="str">
        <f>IF(ISNA(VLOOKUP(AA306,'XEQM Shortlist'!J:J,1,0)),"//","")</f>
        <v/>
      </c>
      <c r="AF306" s="88" t="str">
        <f>IF(LEN(AA306)=0,"",SUBSTITUTE(SUBSTITUTE(SUBSTITUTE(SUBSTITUTE(SUBSTITUTE(SUBSTITUTE(SUBSTITUTE(SUBSTITUTE(SUBSTITUTE(SUBSTITUTE(SUBSTITUTE(SUBSTITUTE(SUBSTITUTE(SUBSTITUTE(SUBSTITUTE(SUBSTITUTE(SUBSTITUTE( (SUBSTITUTE( SUBSTITUTE( SUBSTITUTE( SUBSTITUTE(Z306,"STD_SIGMA","SUM"),"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6" t="b">
        <f>AA306=AF306</f>
        <v>1</v>
      </c>
    </row>
    <row r="307" spans="1:33">
      <c r="A307" s="48">
        <f>IF(B307=INT(B307),ROW(),"")</f>
        <v>307</v>
      </c>
      <c r="B307" s="47">
        <f>IF(AND(MID(C307,2,1)&lt;&gt;"/",MID(C307,1,1)="/"),INT(B306)+1,B306+0.01)</f>
        <v>295</v>
      </c>
      <c r="C307" t="s">
        <v>4340</v>
      </c>
      <c r="D307" t="s">
        <v>156</v>
      </c>
      <c r="E307" t="s">
        <v>4342</v>
      </c>
      <c r="F307" t="s">
        <v>4342</v>
      </c>
      <c r="G307" s="75">
        <v>0</v>
      </c>
      <c r="H307" s="75">
        <v>0</v>
      </c>
      <c r="I307" s="135" t="s">
        <v>3</v>
      </c>
      <c r="J307" s="56" t="s">
        <v>1375</v>
      </c>
      <c r="K307" s="57" t="s">
        <v>3945</v>
      </c>
      <c r="L307" s="55" t="s">
        <v>4768</v>
      </c>
      <c r="M307" s="55" t="s">
        <v>4825</v>
      </c>
      <c r="N307" s="55" t="s">
        <v>2238</v>
      </c>
      <c r="O307" s="55"/>
      <c r="P307" t="s">
        <v>4382</v>
      </c>
      <c r="Q307" s="13"/>
      <c r="R307"/>
      <c r="S307" t="str">
        <f>IF(E307=F307,"","NOT EQUAL")</f>
        <v/>
      </c>
      <c r="T307" s="44" t="str">
        <f>IF(ISNA(VLOOKUP(P307,Sheet1!E:F,2,0)),"--","PRESENT")</f>
        <v>--</v>
      </c>
      <c r="U307"/>
      <c r="V307">
        <f>IF(AA307&lt;&gt;"",V306+1,V306)</f>
        <v>105</v>
      </c>
      <c r="W307" s="75" t="s">
        <v>2238</v>
      </c>
      <c r="X307" s="57" t="s">
        <v>2238</v>
      </c>
      <c r="Y307" s="57" t="s">
        <v>2238</v>
      </c>
      <c r="Z307" s="25" t="str">
        <f>IF( OR(X307="CNST", I307="CAT_REGS"),IF(E307=CHAR(34)&amp;CHAR(34),F307,E307),
IF(X307="YES",UPPER(IF(E307=CHAR(34)&amp;CHAR(34),F307,E307)),
IF(   AND(X307&lt;&gt;"NO",I307="CAT_FNCT",D307&lt;&gt;"multiply", D307&lt;&gt;"divide"),IF(J307="SLS_ENABLED",   UPPER(IF(E307=CHAR(34)&amp;CHAR(34),F307,E307)),""),"")))</f>
        <v/>
      </c>
      <c r="AA307" s="25" t="str">
        <f>IF(LEN(Y307)&gt;0,Y307,SUBSTITUTE(SUBSTITUTE(SUBSTITUTE(SUBSTITUTE(SUBSTITUTE(SUBSTITUTE(SUBSTITUTE(SUBSTITUTE(SUBSTITUTE(SUBSTITUTE(SUBSTITUTE( (SUBSTITUTE( SUBSTITUTE( SUBSTITUTE( SUBSTITUTE(Z307,"STD_SIGMA","SUM"),"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7" s="1">
        <f>B307</f>
        <v>295</v>
      </c>
      <c r="AC307" t="str">
        <f>P307</f>
        <v>ITM_LtoGLUS</v>
      </c>
      <c r="AD307" s="126" t="str">
        <f>IF(ISNA(VLOOKUP(AA307,'XEQM Shortlist'!J:J,1,0)),"//","")</f>
        <v/>
      </c>
      <c r="AF307" s="88" t="str">
        <f>IF(LEN(AA307)=0,"",SUBSTITUTE(SUBSTITUTE(SUBSTITUTE(SUBSTITUTE(SUBSTITUTE(SUBSTITUTE(SUBSTITUTE(SUBSTITUTE(SUBSTITUTE(SUBSTITUTE(SUBSTITUTE(SUBSTITUTE(SUBSTITUTE(SUBSTITUTE(SUBSTITUTE(SUBSTITUTE(SUBSTITUTE( (SUBSTITUTE( SUBSTITUTE( SUBSTITUTE( SUBSTITUTE(Z307,"STD_SIGMA","SUM"),"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7" t="b">
        <f>AA307=AF307</f>
        <v>1</v>
      </c>
    </row>
    <row r="308" spans="1:33">
      <c r="A308" s="48">
        <f>IF(B308=INT(B308),ROW(),"")</f>
        <v>308</v>
      </c>
      <c r="B308" s="47">
        <f>IF(AND(MID(C308,2,1)&lt;&gt;"/",MID(C308,1,1)="/"),INT(B307)+1,B307+0.01)</f>
        <v>296</v>
      </c>
      <c r="C308" s="51" t="s">
        <v>3508</v>
      </c>
      <c r="D308" s="51" t="s">
        <v>25</v>
      </c>
      <c r="E308" s="56" t="s">
        <v>133</v>
      </c>
      <c r="F308" s="56" t="s">
        <v>133</v>
      </c>
      <c r="G308" s="75">
        <v>0</v>
      </c>
      <c r="H308" s="75">
        <v>0</v>
      </c>
      <c r="I308" s="135" t="s">
        <v>3</v>
      </c>
      <c r="J308" s="56" t="s">
        <v>1375</v>
      </c>
      <c r="K308" s="57" t="s">
        <v>3945</v>
      </c>
      <c r="L308" s="55" t="s">
        <v>4768</v>
      </c>
      <c r="M308" s="55" t="s">
        <v>4825</v>
      </c>
      <c r="N308" s="55" t="s">
        <v>2238</v>
      </c>
      <c r="O308" s="55"/>
      <c r="P308" s="259" t="s">
        <v>1596</v>
      </c>
      <c r="Q308" s="13"/>
      <c r="R308"/>
      <c r="S308" t="str">
        <f>IF(E308=F308,"","NOT EQUAL")</f>
        <v/>
      </c>
      <c r="T308" s="44" t="str">
        <f>IF(ISNA(VLOOKUP(P308,Sheet1!E:F,2,0)),"--","PRESENT")</f>
        <v>--</v>
      </c>
      <c r="U308"/>
      <c r="V308">
        <f>IF(AA308&lt;&gt;"",V307+1,V307)</f>
        <v>105</v>
      </c>
      <c r="W308" s="75" t="s">
        <v>2238</v>
      </c>
      <c r="X308" s="57" t="s">
        <v>2238</v>
      </c>
      <c r="Y308" s="57" t="s">
        <v>2238</v>
      </c>
      <c r="Z308" s="25" t="str">
        <f>IF( OR(X308="CNST", I308="CAT_REGS"),IF(E308=CHAR(34)&amp;CHAR(34),F308,E308),
IF(X308="YES",UPPER(IF(E308=CHAR(34)&amp;CHAR(34),F308,E308)),
IF(   AND(X308&lt;&gt;"NO",I308="CAT_FNCT",D308&lt;&gt;"multiply", D308&lt;&gt;"divide"),IF(J308="SLS_ENABLED",   UPPER(IF(E308=CHAR(34)&amp;CHAR(34),F308,E308)),""),"")))</f>
        <v/>
      </c>
      <c r="AA308" s="25" t="str">
        <f>IF(LEN(Y308)&gt;0,Y308,SUBSTITUTE(SUBSTITUTE(SUBSTITUTE(SUBSTITUTE(SUBSTITUTE(SUBSTITUTE(SUBSTITUTE(SUBSTITUTE(SUBSTITUTE(SUBSTITUTE(SUBSTITUTE( (SUBSTITUTE( SUBSTITUTE( SUBSTITUTE( SUBSTITUTE(Z308,"STD_SIGMA","SUM"),"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8" s="1">
        <f>B308</f>
        <v>296</v>
      </c>
      <c r="AC308" t="str">
        <f>P308</f>
        <v>ITM_HPEtoW</v>
      </c>
      <c r="AD308" s="126" t="str">
        <f>IF(ISNA(VLOOKUP(AA308,'XEQM Shortlist'!J:J,1,0)),"//","")</f>
        <v/>
      </c>
      <c r="AF308" s="88" t="str">
        <f>IF(LEN(AA308)=0,"",SUBSTITUTE(SUBSTITUTE(SUBSTITUTE(SUBSTITUTE(SUBSTITUTE(SUBSTITUTE(SUBSTITUTE(SUBSTITUTE(SUBSTITUTE(SUBSTITUTE(SUBSTITUTE(SUBSTITUTE(SUBSTITUTE(SUBSTITUTE(SUBSTITUTE(SUBSTITUTE(SUBSTITUTE( (SUBSTITUTE( SUBSTITUTE( SUBSTITUTE( SUBSTITUTE(Z308,"STD_SIGMA","SUM"),"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8" t="b">
        <f>AA308=AF308</f>
        <v>1</v>
      </c>
    </row>
    <row r="309" spans="1:33">
      <c r="A309" s="48">
        <f>IF(B309=INT(B309),ROW(),"")</f>
        <v>309</v>
      </c>
      <c r="B309" s="47">
        <f>IF(AND(MID(C309,2,1)&lt;&gt;"/",MID(C309,1,1)="/"),INT(B308)+1,B308+0.01)</f>
        <v>297</v>
      </c>
      <c r="C309" s="51" t="s">
        <v>3508</v>
      </c>
      <c r="D309" s="51" t="s">
        <v>156</v>
      </c>
      <c r="E309" s="56" t="s">
        <v>372</v>
      </c>
      <c r="F309" s="56" t="s">
        <v>372</v>
      </c>
      <c r="G309" s="75">
        <v>0</v>
      </c>
      <c r="H309" s="75">
        <v>0</v>
      </c>
      <c r="I309" s="135" t="s">
        <v>3</v>
      </c>
      <c r="J309" s="56" t="s">
        <v>1375</v>
      </c>
      <c r="K309" s="57" t="s">
        <v>3945</v>
      </c>
      <c r="L309" s="55" t="s">
        <v>4768</v>
      </c>
      <c r="M309" s="55" t="s">
        <v>4825</v>
      </c>
      <c r="N309" s="55" t="s">
        <v>2238</v>
      </c>
      <c r="O309" s="55"/>
      <c r="P309" s="259" t="s">
        <v>1949</v>
      </c>
      <c r="Q309" s="13"/>
      <c r="R309"/>
      <c r="S309" t="str">
        <f>IF(E309=F309,"","NOT EQUAL")</f>
        <v/>
      </c>
      <c r="T309" s="44" t="str">
        <f>IF(ISNA(VLOOKUP(P309,Sheet1!E:F,2,0)),"--","PRESENT")</f>
        <v>--</v>
      </c>
      <c r="U309"/>
      <c r="V309">
        <f>IF(AA309&lt;&gt;"",V308+1,V308)</f>
        <v>105</v>
      </c>
      <c r="W309" s="75" t="s">
        <v>2238</v>
      </c>
      <c r="X309" s="57" t="s">
        <v>2238</v>
      </c>
      <c r="Y309" s="57" t="s">
        <v>2238</v>
      </c>
      <c r="Z309" s="25" t="str">
        <f>IF( OR(X309="CNST", I309="CAT_REGS"),IF(E309=CHAR(34)&amp;CHAR(34),F309,E309),
IF(X309="YES",UPPER(IF(E309=CHAR(34)&amp;CHAR(34),F309,E309)),
IF(   AND(X309&lt;&gt;"NO",I309="CAT_FNCT",D309&lt;&gt;"multiply", D309&lt;&gt;"divide"),IF(J309="SLS_ENABLED",   UPPER(IF(E309=CHAR(34)&amp;CHAR(34),F309,E309)),""),"")))</f>
        <v/>
      </c>
      <c r="AA309" s="25" t="str">
        <f>IF(LEN(Y309)&gt;0,Y309,SUBSTITUTE(SUBSTITUTE(SUBSTITUTE(SUBSTITUTE(SUBSTITUTE(SUBSTITUTE(SUBSTITUTE(SUBSTITUTE(SUBSTITUTE(SUBSTITUTE(SUBSTITUTE( (SUBSTITUTE( SUBSTITUTE( SUBSTITUTE( SUBSTITUTE(Z309,"STD_SIGMA","SUM"),"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09" s="1">
        <f>B309</f>
        <v>297</v>
      </c>
      <c r="AC309" t="str">
        <f>P309</f>
        <v>ITM_WtoHPE</v>
      </c>
      <c r="AD309" s="126" t="str">
        <f>IF(ISNA(VLOOKUP(AA309,'XEQM Shortlist'!J:J,1,0)),"//","")</f>
        <v/>
      </c>
      <c r="AF309" s="88" t="str">
        <f>IF(LEN(AA309)=0,"",SUBSTITUTE(SUBSTITUTE(SUBSTITUTE(SUBSTITUTE(SUBSTITUTE(SUBSTITUTE(SUBSTITUTE(SUBSTITUTE(SUBSTITUTE(SUBSTITUTE(SUBSTITUTE(SUBSTITUTE(SUBSTITUTE(SUBSTITUTE(SUBSTITUTE(SUBSTITUTE(SUBSTITUTE( (SUBSTITUTE( SUBSTITUTE( SUBSTITUTE( SUBSTITUTE(Z309,"STD_SIGMA","SUM"),"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09" t="b">
        <f>AA309=AF309</f>
        <v>1</v>
      </c>
    </row>
    <row r="310" spans="1:33">
      <c r="A310" s="48">
        <f>IF(B310=INT(B310),ROW(),"")</f>
        <v>310</v>
      </c>
      <c r="B310" s="47">
        <f>IF(AND(MID(C310,2,1)&lt;&gt;"/",MID(C310,1,1)="/"),INT(B309)+1,B309+0.01)</f>
        <v>298</v>
      </c>
      <c r="C310" s="51" t="s">
        <v>3509</v>
      </c>
      <c r="D310" s="51" t="s">
        <v>25</v>
      </c>
      <c r="E310" s="56" t="s">
        <v>134</v>
      </c>
      <c r="F310" s="56" t="s">
        <v>134</v>
      </c>
      <c r="G310" s="75">
        <v>0</v>
      </c>
      <c r="H310" s="75">
        <v>0</v>
      </c>
      <c r="I310" s="135" t="s">
        <v>3</v>
      </c>
      <c r="J310" s="56" t="s">
        <v>1375</v>
      </c>
      <c r="K310" s="57" t="s">
        <v>3945</v>
      </c>
      <c r="L310" s="55" t="s">
        <v>4768</v>
      </c>
      <c r="M310" s="55" t="s">
        <v>4825</v>
      </c>
      <c r="N310" s="55" t="s">
        <v>2238</v>
      </c>
      <c r="O310" s="55"/>
      <c r="P310" s="259" t="s">
        <v>1597</v>
      </c>
      <c r="Q310" s="13"/>
      <c r="R310"/>
      <c r="S310" t="str">
        <f>IF(E310=F310,"","NOT EQUAL")</f>
        <v/>
      </c>
      <c r="T310" s="44" t="str">
        <f>IF(ISNA(VLOOKUP(P310,Sheet1!E:F,2,0)),"--","PRESENT")</f>
        <v>--</v>
      </c>
      <c r="U310"/>
      <c r="V310">
        <f>IF(AA310&lt;&gt;"",V309+1,V309)</f>
        <v>105</v>
      </c>
      <c r="W310" s="75" t="s">
        <v>2238</v>
      </c>
      <c r="X310" s="57" t="s">
        <v>2238</v>
      </c>
      <c r="Y310" s="57" t="s">
        <v>2238</v>
      </c>
      <c r="Z310" s="25" t="str">
        <f>IF( OR(X310="CNST", I310="CAT_REGS"),IF(E310=CHAR(34)&amp;CHAR(34),F310,E310),
IF(X310="YES",UPPER(IF(E310=CHAR(34)&amp;CHAR(34),F310,E310)),
IF(   AND(X310&lt;&gt;"NO",I310="CAT_FNCT",D310&lt;&gt;"multiply", D310&lt;&gt;"divide"),IF(J310="SLS_ENABLED",   UPPER(IF(E310=CHAR(34)&amp;CHAR(34),F310,E310)),""),"")))</f>
        <v/>
      </c>
      <c r="AA310" s="25" t="str">
        <f>IF(LEN(Y310)&gt;0,Y310,SUBSTITUTE(SUBSTITUTE(SUBSTITUTE(SUBSTITUTE(SUBSTITUTE(SUBSTITUTE(SUBSTITUTE(SUBSTITUTE(SUBSTITUTE(SUBSTITUTE(SUBSTITUTE( (SUBSTITUTE( SUBSTITUTE( SUBSTITUTE( SUBSTITUTE(Z310,"STD_SIGMA","SUM"),"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0" s="1">
        <f>B310</f>
        <v>298</v>
      </c>
      <c r="AC310" t="str">
        <f>P310</f>
        <v>ITM_HPMtoW</v>
      </c>
      <c r="AD310" s="126" t="str">
        <f>IF(ISNA(VLOOKUP(AA310,'XEQM Shortlist'!J:J,1,0)),"//","")</f>
        <v/>
      </c>
      <c r="AF310" s="88" t="str">
        <f>IF(LEN(AA310)=0,"",SUBSTITUTE(SUBSTITUTE(SUBSTITUTE(SUBSTITUTE(SUBSTITUTE(SUBSTITUTE(SUBSTITUTE(SUBSTITUTE(SUBSTITUTE(SUBSTITUTE(SUBSTITUTE(SUBSTITUTE(SUBSTITUTE(SUBSTITUTE(SUBSTITUTE(SUBSTITUTE(SUBSTITUTE( (SUBSTITUTE( SUBSTITUTE( SUBSTITUTE( SUBSTITUTE(Z310,"STD_SIGMA","SUM"),"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0" t="b">
        <f>AA310=AF310</f>
        <v>1</v>
      </c>
    </row>
    <row r="311" spans="1:33">
      <c r="A311" s="48">
        <f>IF(B311=INT(B311),ROW(),"")</f>
        <v>311</v>
      </c>
      <c r="B311" s="47">
        <f>IF(AND(MID(C311,2,1)&lt;&gt;"/",MID(C311,1,1)="/"),INT(B310)+1,B310+0.01)</f>
        <v>299</v>
      </c>
      <c r="C311" s="51" t="s">
        <v>3509</v>
      </c>
      <c r="D311" s="51" t="s">
        <v>156</v>
      </c>
      <c r="E311" s="56" t="s">
        <v>373</v>
      </c>
      <c r="F311" s="56" t="s">
        <v>373</v>
      </c>
      <c r="G311" s="75">
        <v>0</v>
      </c>
      <c r="H311" s="75">
        <v>0</v>
      </c>
      <c r="I311" s="135" t="s">
        <v>3</v>
      </c>
      <c r="J311" s="56" t="s">
        <v>1375</v>
      </c>
      <c r="K311" s="57" t="s">
        <v>3945</v>
      </c>
      <c r="L311" s="55" t="s">
        <v>4768</v>
      </c>
      <c r="M311" s="55" t="s">
        <v>4825</v>
      </c>
      <c r="N311" s="55" t="s">
        <v>2238</v>
      </c>
      <c r="O311" s="55"/>
      <c r="P311" s="259" t="s">
        <v>1950</v>
      </c>
      <c r="Q311" s="13"/>
      <c r="R311"/>
      <c r="S311" t="str">
        <f>IF(E311=F311,"","NOT EQUAL")</f>
        <v/>
      </c>
      <c r="T311" s="44" t="str">
        <f>IF(ISNA(VLOOKUP(P311,Sheet1!E:F,2,0)),"--","PRESENT")</f>
        <v>--</v>
      </c>
      <c r="U311"/>
      <c r="V311">
        <f>IF(AA311&lt;&gt;"",V310+1,V310)</f>
        <v>105</v>
      </c>
      <c r="W311" s="75" t="s">
        <v>2238</v>
      </c>
      <c r="X311" s="57" t="s">
        <v>2238</v>
      </c>
      <c r="Y311" s="57" t="s">
        <v>2238</v>
      </c>
      <c r="Z311" s="25" t="str">
        <f>IF( OR(X311="CNST", I311="CAT_REGS"),IF(E311=CHAR(34)&amp;CHAR(34),F311,E311),
IF(X311="YES",UPPER(IF(E311=CHAR(34)&amp;CHAR(34),F311,E311)),
IF(   AND(X311&lt;&gt;"NO",I311="CAT_FNCT",D311&lt;&gt;"multiply", D311&lt;&gt;"divide"),IF(J311="SLS_ENABLED",   UPPER(IF(E311=CHAR(34)&amp;CHAR(34),F311,E311)),""),"")))</f>
        <v/>
      </c>
      <c r="AA311" s="25" t="str">
        <f>IF(LEN(Y311)&gt;0,Y311,SUBSTITUTE(SUBSTITUTE(SUBSTITUTE(SUBSTITUTE(SUBSTITUTE(SUBSTITUTE(SUBSTITUTE(SUBSTITUTE(SUBSTITUTE(SUBSTITUTE(SUBSTITUTE( (SUBSTITUTE( SUBSTITUTE( SUBSTITUTE( SUBSTITUTE(Z311,"STD_SIGMA","SUM"),"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1" s="1">
        <f>B311</f>
        <v>299</v>
      </c>
      <c r="AC311" t="str">
        <f>P311</f>
        <v>ITM_WtoHPM</v>
      </c>
      <c r="AD311" s="126" t="str">
        <f>IF(ISNA(VLOOKUP(AA311,'XEQM Shortlist'!J:J,1,0)),"//","")</f>
        <v/>
      </c>
      <c r="AF311" s="88" t="str">
        <f>IF(LEN(AA311)=0,"",SUBSTITUTE(SUBSTITUTE(SUBSTITUTE(SUBSTITUTE(SUBSTITUTE(SUBSTITUTE(SUBSTITUTE(SUBSTITUTE(SUBSTITUTE(SUBSTITUTE(SUBSTITUTE(SUBSTITUTE(SUBSTITUTE(SUBSTITUTE(SUBSTITUTE(SUBSTITUTE(SUBSTITUTE( (SUBSTITUTE( SUBSTITUTE( SUBSTITUTE( SUBSTITUTE(Z311,"STD_SIGMA","SUM"),"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1" t="b">
        <f>AA311=AF311</f>
        <v>1</v>
      </c>
    </row>
    <row r="312" spans="1:33">
      <c r="A312" s="48">
        <f>IF(B312=INT(B312),ROW(),"")</f>
        <v>312</v>
      </c>
      <c r="B312" s="47">
        <f>IF(AND(MID(C312,2,1)&lt;&gt;"/",MID(C312,1,1)="/"),INT(B311)+1,B311+0.01)</f>
        <v>300</v>
      </c>
      <c r="C312" s="51" t="s">
        <v>3510</v>
      </c>
      <c r="D312" s="51" t="s">
        <v>25</v>
      </c>
      <c r="E312" s="56" t="s">
        <v>135</v>
      </c>
      <c r="F312" s="56" t="s">
        <v>135</v>
      </c>
      <c r="G312" s="75">
        <v>0</v>
      </c>
      <c r="H312" s="75">
        <v>0</v>
      </c>
      <c r="I312" s="135" t="s">
        <v>3</v>
      </c>
      <c r="J312" s="56" t="s">
        <v>1375</v>
      </c>
      <c r="K312" s="57" t="s">
        <v>3945</v>
      </c>
      <c r="L312" s="55" t="s">
        <v>4768</v>
      </c>
      <c r="M312" s="55" t="s">
        <v>4825</v>
      </c>
      <c r="N312" s="55" t="s">
        <v>2238</v>
      </c>
      <c r="O312" s="55"/>
      <c r="P312" s="259" t="s">
        <v>1598</v>
      </c>
      <c r="Q312" s="13"/>
      <c r="R312"/>
      <c r="S312" t="str">
        <f>IF(E312=F312,"","NOT EQUAL")</f>
        <v/>
      </c>
      <c r="T312" s="44" t="str">
        <f>IF(ISNA(VLOOKUP(P312,Sheet1!E:F,2,0)),"--","PRESENT")</f>
        <v>--</v>
      </c>
      <c r="U312"/>
      <c r="V312">
        <f>IF(AA312&lt;&gt;"",V311+1,V311)</f>
        <v>105</v>
      </c>
      <c r="W312" s="75" t="s">
        <v>2238</v>
      </c>
      <c r="X312" s="57" t="s">
        <v>2238</v>
      </c>
      <c r="Y312" s="57" t="s">
        <v>2238</v>
      </c>
      <c r="Z312" s="25" t="str">
        <f>IF( OR(X312="CNST", I312="CAT_REGS"),IF(E312=CHAR(34)&amp;CHAR(34),F312,E312),
IF(X312="YES",UPPER(IF(E312=CHAR(34)&amp;CHAR(34),F312,E312)),
IF(   AND(X312&lt;&gt;"NO",I312="CAT_FNCT",D312&lt;&gt;"multiply", D312&lt;&gt;"divide"),IF(J312="SLS_ENABLED",   UPPER(IF(E312=CHAR(34)&amp;CHAR(34),F312,E312)),""),"")))</f>
        <v/>
      </c>
      <c r="AA312" s="25" t="str">
        <f>IF(LEN(Y312)&gt;0,Y312,SUBSTITUTE(SUBSTITUTE(SUBSTITUTE(SUBSTITUTE(SUBSTITUTE(SUBSTITUTE(SUBSTITUTE(SUBSTITUTE(SUBSTITUTE(SUBSTITUTE(SUBSTITUTE( (SUBSTITUTE( SUBSTITUTE( SUBSTITUTE( SUBSTITUTE(Z312,"STD_SIGMA","SUM"),"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2" s="1">
        <f>B312</f>
        <v>300</v>
      </c>
      <c r="AC312" t="str">
        <f>P312</f>
        <v>ITM_HPUKtoW</v>
      </c>
      <c r="AD312" s="126" t="str">
        <f>IF(ISNA(VLOOKUP(AA312,'XEQM Shortlist'!J:J,1,0)),"//","")</f>
        <v/>
      </c>
      <c r="AF312" s="88" t="str">
        <f>IF(LEN(AA312)=0,"",SUBSTITUTE(SUBSTITUTE(SUBSTITUTE(SUBSTITUTE(SUBSTITUTE(SUBSTITUTE(SUBSTITUTE(SUBSTITUTE(SUBSTITUTE(SUBSTITUTE(SUBSTITUTE(SUBSTITUTE(SUBSTITUTE(SUBSTITUTE(SUBSTITUTE(SUBSTITUTE(SUBSTITUTE( (SUBSTITUTE( SUBSTITUTE( SUBSTITUTE( SUBSTITUTE(Z312,"STD_SIGMA","SUM"),"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2" t="b">
        <f>AA312=AF312</f>
        <v>1</v>
      </c>
    </row>
    <row r="313" spans="1:33">
      <c r="A313" s="48">
        <f>IF(B313=INT(B313),ROW(),"")</f>
        <v>313</v>
      </c>
      <c r="B313" s="47">
        <f>IF(AND(MID(C313,2,1)&lt;&gt;"/",MID(C313,1,1)="/"),INT(B312)+1,B312+0.01)</f>
        <v>301</v>
      </c>
      <c r="C313" s="51" t="s">
        <v>3510</v>
      </c>
      <c r="D313" s="51" t="s">
        <v>156</v>
      </c>
      <c r="E313" s="56" t="s">
        <v>374</v>
      </c>
      <c r="F313" s="56" t="s">
        <v>374</v>
      </c>
      <c r="G313" s="75">
        <v>0</v>
      </c>
      <c r="H313" s="75">
        <v>0</v>
      </c>
      <c r="I313" s="135" t="s">
        <v>3</v>
      </c>
      <c r="J313" s="56" t="s">
        <v>1375</v>
      </c>
      <c r="K313" s="57" t="s">
        <v>3945</v>
      </c>
      <c r="L313" s="55" t="s">
        <v>4768</v>
      </c>
      <c r="M313" s="55" t="s">
        <v>4825</v>
      </c>
      <c r="N313" s="55" t="s">
        <v>2238</v>
      </c>
      <c r="O313" s="55"/>
      <c r="P313" s="259" t="s">
        <v>1951</v>
      </c>
      <c r="Q313" s="13"/>
      <c r="R313"/>
      <c r="S313" t="str">
        <f>IF(E313=F313,"","NOT EQUAL")</f>
        <v/>
      </c>
      <c r="T313" s="44" t="str">
        <f>IF(ISNA(VLOOKUP(P313,Sheet1!E:F,2,0)),"--","PRESENT")</f>
        <v>--</v>
      </c>
      <c r="U313"/>
      <c r="V313">
        <f>IF(AA313&lt;&gt;"",V312+1,V312)</f>
        <v>105</v>
      </c>
      <c r="W313" s="75" t="s">
        <v>2238</v>
      </c>
      <c r="X313" s="57" t="s">
        <v>2238</v>
      </c>
      <c r="Y313" s="57" t="s">
        <v>2238</v>
      </c>
      <c r="Z313" s="25" t="str">
        <f>IF( OR(X313="CNST", I313="CAT_REGS"),IF(E313=CHAR(34)&amp;CHAR(34),F313,E313),
IF(X313="YES",UPPER(IF(E313=CHAR(34)&amp;CHAR(34),F313,E313)),
IF(   AND(X313&lt;&gt;"NO",I313="CAT_FNCT",D313&lt;&gt;"multiply", D313&lt;&gt;"divide"),IF(J313="SLS_ENABLED",   UPPER(IF(E313=CHAR(34)&amp;CHAR(34),F313,E313)),""),"")))</f>
        <v/>
      </c>
      <c r="AA313" s="25" t="str">
        <f>IF(LEN(Y313)&gt;0,Y313,SUBSTITUTE(SUBSTITUTE(SUBSTITUTE(SUBSTITUTE(SUBSTITUTE(SUBSTITUTE(SUBSTITUTE(SUBSTITUTE(SUBSTITUTE(SUBSTITUTE(SUBSTITUTE( (SUBSTITUTE( SUBSTITUTE( SUBSTITUTE( SUBSTITUTE(Z313,"STD_SIGMA","SUM"),"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3" s="1">
        <f>B313</f>
        <v>301</v>
      </c>
      <c r="AC313" t="str">
        <f>P313</f>
        <v>ITM_WtoHPUK</v>
      </c>
      <c r="AD313" s="126" t="str">
        <f>IF(ISNA(VLOOKUP(AA313,'XEQM Shortlist'!J:J,1,0)),"//","")</f>
        <v/>
      </c>
      <c r="AF313" s="88" t="str">
        <f>IF(LEN(AA313)=0,"",SUBSTITUTE(SUBSTITUTE(SUBSTITUTE(SUBSTITUTE(SUBSTITUTE(SUBSTITUTE(SUBSTITUTE(SUBSTITUTE(SUBSTITUTE(SUBSTITUTE(SUBSTITUTE(SUBSTITUTE(SUBSTITUTE(SUBSTITUTE(SUBSTITUTE(SUBSTITUTE(SUBSTITUTE( (SUBSTITUTE( SUBSTITUTE( SUBSTITUTE( SUBSTITUTE(Z313,"STD_SIGMA","SUM"),"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3" t="b">
        <f>AA313=AF313</f>
        <v>1</v>
      </c>
    </row>
    <row r="314" spans="1:33">
      <c r="A314" s="48">
        <f>IF(B314=INT(B314),ROW(),"")</f>
        <v>314</v>
      </c>
      <c r="B314" s="47">
        <f>IF(AND(MID(C314,2,1)&lt;&gt;"/",MID(C314,1,1)="/"),INT(B313)+1,B313+0.01)</f>
        <v>302</v>
      </c>
      <c r="C314" s="51" t="s">
        <v>3511</v>
      </c>
      <c r="D314" s="51" t="s">
        <v>25</v>
      </c>
      <c r="E314" s="56" t="s">
        <v>140</v>
      </c>
      <c r="F314" s="56" t="s">
        <v>141</v>
      </c>
      <c r="G314" s="75">
        <v>0</v>
      </c>
      <c r="H314" s="75">
        <v>0</v>
      </c>
      <c r="I314" s="135" t="s">
        <v>3</v>
      </c>
      <c r="J314" s="56" t="s">
        <v>1375</v>
      </c>
      <c r="K314" s="57" t="s">
        <v>3945</v>
      </c>
      <c r="L314" s="55" t="s">
        <v>4768</v>
      </c>
      <c r="M314" s="55" t="s">
        <v>4825</v>
      </c>
      <c r="N314" s="55" t="s">
        <v>2238</v>
      </c>
      <c r="O314" s="55"/>
      <c r="P314" s="259" t="s">
        <v>4072</v>
      </c>
      <c r="Q314" s="13"/>
      <c r="R314"/>
      <c r="S314" t="str">
        <f>IF(E314=F314,"","NOT EQUAL")</f>
        <v>NOT EQUAL</v>
      </c>
      <c r="T314" s="44" t="str">
        <f>IF(ISNA(VLOOKUP(P314,Sheet1!E:F,2,0)),"--","PRESENT")</f>
        <v>--</v>
      </c>
      <c r="U314"/>
      <c r="V314">
        <f>IF(AA314&lt;&gt;"",V313+1,V313)</f>
        <v>105</v>
      </c>
      <c r="W314" s="75" t="s">
        <v>2238</v>
      </c>
      <c r="X314" s="57" t="s">
        <v>2238</v>
      </c>
      <c r="Y314" s="57" t="s">
        <v>2238</v>
      </c>
      <c r="Z314" s="25" t="str">
        <f>IF( OR(X314="CNST", I314="CAT_REGS"),IF(E314=CHAR(34)&amp;CHAR(34),F314,E314),
IF(X314="YES",UPPER(IF(E314=CHAR(34)&amp;CHAR(34),F314,E314)),
IF(   AND(X314&lt;&gt;"NO",I314="CAT_FNCT",D314&lt;&gt;"multiply", D314&lt;&gt;"divide"),IF(J314="SLS_ENABLED",   UPPER(IF(E314=CHAR(34)&amp;CHAR(34),F314,E314)),""),"")))</f>
        <v/>
      </c>
      <c r="AA314" s="25" t="str">
        <f>IF(LEN(Y314)&gt;0,Y314,SUBSTITUTE(SUBSTITUTE(SUBSTITUTE(SUBSTITUTE(SUBSTITUTE(SUBSTITUTE(SUBSTITUTE(SUBSTITUTE(SUBSTITUTE(SUBSTITUTE(SUBSTITUTE( (SUBSTITUTE( SUBSTITUTE( SUBSTITUTE( SUBSTITUTE(Z314,"STD_SIGMA","SUM"),"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4" s="1">
        <f>B314</f>
        <v>302</v>
      </c>
      <c r="AC314" t="str">
        <f>P314</f>
        <v xml:space="preserve">ITM_INCHHGtoPA </v>
      </c>
      <c r="AD314" s="126" t="str">
        <f>IF(ISNA(VLOOKUP(AA314,'XEQM Shortlist'!J:J,1,0)),"//","")</f>
        <v/>
      </c>
      <c r="AF314" s="88" t="str">
        <f>IF(LEN(AA314)=0,"",SUBSTITUTE(SUBSTITUTE(SUBSTITUTE(SUBSTITUTE(SUBSTITUTE(SUBSTITUTE(SUBSTITUTE(SUBSTITUTE(SUBSTITUTE(SUBSTITUTE(SUBSTITUTE(SUBSTITUTE(SUBSTITUTE(SUBSTITUTE(SUBSTITUTE(SUBSTITUTE(SUBSTITUTE( (SUBSTITUTE( SUBSTITUTE( SUBSTITUTE( SUBSTITUTE(Z314,"STD_SIGMA","SUM"),"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4" t="b">
        <f>AA314=AF314</f>
        <v>1</v>
      </c>
    </row>
    <row r="315" spans="1:33">
      <c r="A315" s="48">
        <f>IF(B315=INT(B315),ROW(),"")</f>
        <v>315</v>
      </c>
      <c r="B315" s="47">
        <f>IF(AND(MID(C315,2,1)&lt;&gt;"/",MID(C315,1,1)="/"),INT(B314)+1,B314+0.01)</f>
        <v>303</v>
      </c>
      <c r="C315" s="51" t="s">
        <v>3511</v>
      </c>
      <c r="D315" s="51" t="s">
        <v>25</v>
      </c>
      <c r="E315" s="56" t="s">
        <v>140</v>
      </c>
      <c r="F315" s="56" t="s">
        <v>5394</v>
      </c>
      <c r="G315" s="75">
        <v>0</v>
      </c>
      <c r="H315" s="75">
        <v>0</v>
      </c>
      <c r="I315" s="134" t="s">
        <v>464</v>
      </c>
      <c r="J315" s="56" t="s">
        <v>1375</v>
      </c>
      <c r="K315" s="57" t="s">
        <v>3945</v>
      </c>
      <c r="L315" s="55" t="s">
        <v>4768</v>
      </c>
      <c r="M315" s="55" t="s">
        <v>4825</v>
      </c>
      <c r="N315" s="55" t="s">
        <v>2238</v>
      </c>
      <c r="O315" s="55"/>
      <c r="P315" s="259" t="s">
        <v>4073</v>
      </c>
      <c r="Q315" s="13"/>
      <c r="R315"/>
      <c r="S315" t="str">
        <f>IF(E315=F315,"","NOT EQUAL")</f>
        <v>NOT EQUAL</v>
      </c>
      <c r="T315" s="44" t="str">
        <f>IF(ISNA(VLOOKUP(P315,Sheet1!E:F,2,0)),"--","PRESENT")</f>
        <v>--</v>
      </c>
      <c r="U315"/>
      <c r="V315">
        <f>IF(AA315&lt;&gt;"",V314+1,V314)</f>
        <v>105</v>
      </c>
      <c r="W315" s="75" t="s">
        <v>2238</v>
      </c>
      <c r="X315" s="57" t="s">
        <v>2238</v>
      </c>
      <c r="Y315" s="57" t="s">
        <v>2238</v>
      </c>
      <c r="Z315" s="25" t="str">
        <f>IF( OR(X315="CNST", I315="CAT_REGS"),IF(E315=CHAR(34)&amp;CHAR(34),F315,E315),
IF(X315="YES",UPPER(IF(E315=CHAR(34)&amp;CHAR(34),F315,E315)),
IF(   AND(X315&lt;&gt;"NO",I315="CAT_FNCT",D315&lt;&gt;"multiply", D315&lt;&gt;"divide"),IF(J315="SLS_ENABLED",   UPPER(IF(E315=CHAR(34)&amp;CHAR(34),F315,E315)),""),"")))</f>
        <v/>
      </c>
      <c r="AA315" s="25" t="str">
        <f>IF(LEN(Y315)&gt;0,Y315,SUBSTITUTE(SUBSTITUTE(SUBSTITUTE(SUBSTITUTE(SUBSTITUTE(SUBSTITUTE(SUBSTITUTE(SUBSTITUTE(SUBSTITUTE(SUBSTITUTE(SUBSTITUTE( (SUBSTITUTE( SUBSTITUTE( SUBSTITUTE( SUBSTITUTE(Z315,"STD_SIGMA","SUM"),"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5" s="1">
        <f>B315</f>
        <v>303</v>
      </c>
      <c r="AC315" t="str">
        <f>P315</f>
        <v>ITM_INCHHGtoPAb</v>
      </c>
      <c r="AD315" s="126" t="str">
        <f>IF(ISNA(VLOOKUP(AA315,'XEQM Shortlist'!J:J,1,0)),"//","")</f>
        <v/>
      </c>
      <c r="AF315" s="88" t="str">
        <f>IF(LEN(AA315)=0,"",SUBSTITUTE(SUBSTITUTE(SUBSTITUTE(SUBSTITUTE(SUBSTITUTE(SUBSTITUTE(SUBSTITUTE(SUBSTITUTE(SUBSTITUTE(SUBSTITUTE(SUBSTITUTE(SUBSTITUTE(SUBSTITUTE(SUBSTITUTE(SUBSTITUTE(SUBSTITUTE(SUBSTITUTE( (SUBSTITUTE( SUBSTITUTE( SUBSTITUTE( SUBSTITUTE(Z315,"STD_SIGMA","SUM"),"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5" t="b">
        <f>AA315=AF315</f>
        <v>1</v>
      </c>
    </row>
    <row r="316" spans="1:33">
      <c r="A316" s="48">
        <f>IF(B316=INT(B316),ROW(),"")</f>
        <v>316</v>
      </c>
      <c r="B316" s="47">
        <f>IF(AND(MID(C316,2,1)&lt;&gt;"/",MID(C316,1,1)="/"),INT(B315)+1,B315+0.01)</f>
        <v>304</v>
      </c>
      <c r="C316" s="51" t="s">
        <v>3511</v>
      </c>
      <c r="D316" s="51" t="s">
        <v>156</v>
      </c>
      <c r="E316" s="56" t="s">
        <v>244</v>
      </c>
      <c r="F316" s="56" t="s">
        <v>5386</v>
      </c>
      <c r="G316" s="75">
        <v>0</v>
      </c>
      <c r="H316" s="75">
        <v>0</v>
      </c>
      <c r="I316" s="135" t="s">
        <v>3</v>
      </c>
      <c r="J316" s="56" t="s">
        <v>1375</v>
      </c>
      <c r="K316" s="57" t="s">
        <v>3945</v>
      </c>
      <c r="L316" s="55" t="s">
        <v>4768</v>
      </c>
      <c r="M316" s="55" t="s">
        <v>4825</v>
      </c>
      <c r="N316" s="55" t="s">
        <v>2238</v>
      </c>
      <c r="O316" s="55"/>
      <c r="P316" s="259" t="s">
        <v>4074</v>
      </c>
      <c r="Q316" s="13"/>
      <c r="R316"/>
      <c r="S316" t="str">
        <f>IF(E316=F316,"","NOT EQUAL")</f>
        <v>NOT EQUAL</v>
      </c>
      <c r="T316" s="44" t="str">
        <f>IF(ISNA(VLOOKUP(P316,Sheet1!E:F,2,0)),"--","PRESENT")</f>
        <v>--</v>
      </c>
      <c r="U316"/>
      <c r="V316">
        <f>IF(AA316&lt;&gt;"",V315+1,V315)</f>
        <v>105</v>
      </c>
      <c r="W316" s="75" t="s">
        <v>2238</v>
      </c>
      <c r="X316" s="57" t="s">
        <v>2238</v>
      </c>
      <c r="Y316" s="57" t="s">
        <v>2238</v>
      </c>
      <c r="Z316" s="25" t="str">
        <f>IF( OR(X316="CNST", I316="CAT_REGS"),IF(E316=CHAR(34)&amp;CHAR(34),F316,E316),
IF(X316="YES",UPPER(IF(E316=CHAR(34)&amp;CHAR(34),F316,E316)),
IF(   AND(X316&lt;&gt;"NO",I316="CAT_FNCT",D316&lt;&gt;"multiply", D316&lt;&gt;"divide"),IF(J316="SLS_ENABLED",   UPPER(IF(E316=CHAR(34)&amp;CHAR(34),F316,E316)),""),"")))</f>
        <v/>
      </c>
      <c r="AA316" s="25" t="str">
        <f>IF(LEN(Y316)&gt;0,Y316,SUBSTITUTE(SUBSTITUTE(SUBSTITUTE(SUBSTITUTE(SUBSTITUTE(SUBSTITUTE(SUBSTITUTE(SUBSTITUTE(SUBSTITUTE(SUBSTITUTE(SUBSTITUTE( (SUBSTITUTE( SUBSTITUTE( SUBSTITUTE( SUBSTITUTE(Z316,"STD_SIGMA","SUM"),"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6" s="1">
        <f>B316</f>
        <v>304</v>
      </c>
      <c r="AC316" t="str">
        <f>P316</f>
        <v xml:space="preserve">ITM_PAtoINCHHG </v>
      </c>
      <c r="AD316" s="126" t="str">
        <f>IF(ISNA(VLOOKUP(AA316,'XEQM Shortlist'!J:J,1,0)),"//","")</f>
        <v/>
      </c>
      <c r="AF316" s="88" t="str">
        <f>IF(LEN(AA316)=0,"",SUBSTITUTE(SUBSTITUTE(SUBSTITUTE(SUBSTITUTE(SUBSTITUTE(SUBSTITUTE(SUBSTITUTE(SUBSTITUTE(SUBSTITUTE(SUBSTITUTE(SUBSTITUTE(SUBSTITUTE(SUBSTITUTE(SUBSTITUTE(SUBSTITUTE(SUBSTITUTE(SUBSTITUTE( (SUBSTITUTE( SUBSTITUTE( SUBSTITUTE( SUBSTITUTE(Z316,"STD_SIGMA","SUM"),"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6" t="b">
        <f>AA316=AF316</f>
        <v>1</v>
      </c>
    </row>
    <row r="317" spans="1:33">
      <c r="A317" s="48">
        <f>IF(B317=INT(B317),ROW(),"")</f>
        <v>317</v>
      </c>
      <c r="B317" s="47">
        <f>IF(AND(MID(C317,2,1)&lt;&gt;"/",MID(C317,1,1)="/"),INT(B316)+1,B316+0.01)</f>
        <v>305</v>
      </c>
      <c r="C317" s="51" t="s">
        <v>3511</v>
      </c>
      <c r="D317" s="51" t="s">
        <v>156</v>
      </c>
      <c r="E317" s="56" t="s">
        <v>244</v>
      </c>
      <c r="F317" s="56" t="s">
        <v>141</v>
      </c>
      <c r="G317" s="75">
        <v>0</v>
      </c>
      <c r="H317" s="75">
        <v>0</v>
      </c>
      <c r="I317" s="134" t="s">
        <v>464</v>
      </c>
      <c r="J317" s="56" t="s">
        <v>1375</v>
      </c>
      <c r="K317" s="57" t="s">
        <v>3945</v>
      </c>
      <c r="L317" s="55" t="s">
        <v>4768</v>
      </c>
      <c r="M317" s="55" t="s">
        <v>4825</v>
      </c>
      <c r="N317" s="55" t="s">
        <v>2238</v>
      </c>
      <c r="O317" s="55"/>
      <c r="P317" s="259" t="s">
        <v>4075</v>
      </c>
      <c r="Q317" s="13"/>
      <c r="R317"/>
      <c r="S317" t="str">
        <f>IF(E317=F317,"","NOT EQUAL")</f>
        <v>NOT EQUAL</v>
      </c>
      <c r="T317" s="44" t="str">
        <f>IF(ISNA(VLOOKUP(P317,Sheet1!E:F,2,0)),"--","PRESENT")</f>
        <v>--</v>
      </c>
      <c r="U317"/>
      <c r="V317">
        <f>IF(AA317&lt;&gt;"",V316+1,V316)</f>
        <v>105</v>
      </c>
      <c r="W317" s="75" t="s">
        <v>2238</v>
      </c>
      <c r="X317" s="57" t="s">
        <v>2238</v>
      </c>
      <c r="Y317" s="57" t="s">
        <v>2238</v>
      </c>
      <c r="Z317" s="25" t="str">
        <f>IF( OR(X317="CNST", I317="CAT_REGS"),IF(E317=CHAR(34)&amp;CHAR(34),F317,E317),
IF(X317="YES",UPPER(IF(E317=CHAR(34)&amp;CHAR(34),F317,E317)),
IF(   AND(X317&lt;&gt;"NO",I317="CAT_FNCT",D317&lt;&gt;"multiply", D317&lt;&gt;"divide"),IF(J317="SLS_ENABLED",   UPPER(IF(E317=CHAR(34)&amp;CHAR(34),F317,E317)),""),"")))</f>
        <v/>
      </c>
      <c r="AA317" s="25" t="str">
        <f>IF(LEN(Y317)&gt;0,Y317,SUBSTITUTE(SUBSTITUTE(SUBSTITUTE(SUBSTITUTE(SUBSTITUTE(SUBSTITUTE(SUBSTITUTE(SUBSTITUTE(SUBSTITUTE(SUBSTITUTE(SUBSTITUTE( (SUBSTITUTE( SUBSTITUTE( SUBSTITUTE( SUBSTITUTE(Z317,"STD_SIGMA","SUM"),"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7" s="1">
        <f>B317</f>
        <v>305</v>
      </c>
      <c r="AC317" t="str">
        <f>P317</f>
        <v>ITM_PAtoINCHHGb</v>
      </c>
      <c r="AD317" s="126" t="str">
        <f>IF(ISNA(VLOOKUP(AA317,'XEQM Shortlist'!J:J,1,0)),"//","")</f>
        <v/>
      </c>
      <c r="AF317" s="88" t="str">
        <f>IF(LEN(AA317)=0,"",SUBSTITUTE(SUBSTITUTE(SUBSTITUTE(SUBSTITUTE(SUBSTITUTE(SUBSTITUTE(SUBSTITUTE(SUBSTITUTE(SUBSTITUTE(SUBSTITUTE(SUBSTITUTE(SUBSTITUTE(SUBSTITUTE(SUBSTITUTE(SUBSTITUTE(SUBSTITUTE(SUBSTITUTE( (SUBSTITUTE( SUBSTITUTE( SUBSTITUTE( SUBSTITUTE(Z317,"STD_SIGMA","SUM"),"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7" t="b">
        <f>AA317=AF317</f>
        <v>1</v>
      </c>
    </row>
    <row r="318" spans="1:33">
      <c r="A318" s="48">
        <f>IF(B318=INT(B318),ROW(),"")</f>
        <v>318</v>
      </c>
      <c r="B318" s="47">
        <f>IF(AND(MID(C318,2,1)&lt;&gt;"/",MID(C318,1,1)="/"),INT(B317)+1,B317+0.01)</f>
        <v>306</v>
      </c>
      <c r="C318" t="s">
        <v>4343</v>
      </c>
      <c r="D318" t="s">
        <v>25</v>
      </c>
      <c r="E318" s="96" t="s">
        <v>4344</v>
      </c>
      <c r="F318" s="96" t="s">
        <v>4344</v>
      </c>
      <c r="G318" s="75">
        <v>0</v>
      </c>
      <c r="H318" s="75">
        <v>0</v>
      </c>
      <c r="I318" s="135" t="s">
        <v>3</v>
      </c>
      <c r="J318" s="56" t="s">
        <v>1375</v>
      </c>
      <c r="K318" s="57" t="s">
        <v>3945</v>
      </c>
      <c r="L318" s="55" t="s">
        <v>4768</v>
      </c>
      <c r="M318" s="55" t="s">
        <v>4825</v>
      </c>
      <c r="N318" s="55" t="s">
        <v>2238</v>
      </c>
      <c r="O318" s="55"/>
      <c r="P318" s="96" t="s">
        <v>4383</v>
      </c>
      <c r="Q318" s="13"/>
      <c r="R318"/>
      <c r="S318" t="str">
        <f>IF(E318=F318,"","NOT EQUAL")</f>
        <v/>
      </c>
      <c r="T318" s="44" t="str">
        <f>IF(ISNA(VLOOKUP(P318,Sheet1!E:F,2,0)),"--","PRESENT")</f>
        <v>--</v>
      </c>
      <c r="U318"/>
      <c r="V318">
        <f>IF(AA318&lt;&gt;"",V317+1,V317)</f>
        <v>105</v>
      </c>
      <c r="W318" s="75" t="s">
        <v>2238</v>
      </c>
      <c r="X318" s="57" t="s">
        <v>2238</v>
      </c>
      <c r="Y318" s="57" t="s">
        <v>2238</v>
      </c>
      <c r="Z318" s="25" t="str">
        <f>IF( OR(X318="CNST", I318="CAT_REGS"),IF(E318=CHAR(34)&amp;CHAR(34),F318,E318),
IF(X318="YES",UPPER(IF(E318=CHAR(34)&amp;CHAR(34),F318,E318)),
IF(   AND(X318&lt;&gt;"NO",I318="CAT_FNCT",D318&lt;&gt;"multiply", D318&lt;&gt;"divide"),IF(J318="SLS_ENABLED",   UPPER(IF(E318=CHAR(34)&amp;CHAR(34),F318,E318)),""),"")))</f>
        <v/>
      </c>
      <c r="AA318" s="25" t="str">
        <f>IF(LEN(Y318)&gt;0,Y318,SUBSTITUTE(SUBSTITUTE(SUBSTITUTE(SUBSTITUTE(SUBSTITUTE(SUBSTITUTE(SUBSTITUTE(SUBSTITUTE(SUBSTITUTE(SUBSTITUTE(SUBSTITUTE( (SUBSTITUTE( SUBSTITUTE( SUBSTITUTE( SUBSTITUTE(Z318,"STD_SIGMA","SUM"),"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8" s="1">
        <f>B318</f>
        <v>306</v>
      </c>
      <c r="AC318" t="str">
        <f>P318</f>
        <v>ITM_INCHtoMM</v>
      </c>
      <c r="AD318" s="126" t="str">
        <f>IF(ISNA(VLOOKUP(AA318,'XEQM Shortlist'!J:J,1,0)),"//","")</f>
        <v/>
      </c>
      <c r="AF318" s="88" t="str">
        <f>IF(LEN(AA318)=0,"",SUBSTITUTE(SUBSTITUTE(SUBSTITUTE(SUBSTITUTE(SUBSTITUTE(SUBSTITUTE(SUBSTITUTE(SUBSTITUTE(SUBSTITUTE(SUBSTITUTE(SUBSTITUTE(SUBSTITUTE(SUBSTITUTE(SUBSTITUTE(SUBSTITUTE(SUBSTITUTE(SUBSTITUTE( (SUBSTITUTE( SUBSTITUTE( SUBSTITUTE( SUBSTITUTE(Z318,"STD_SIGMA","SUM"),"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8" t="b">
        <f>AA318=AF318</f>
        <v>1</v>
      </c>
    </row>
    <row r="319" spans="1:33">
      <c r="A319" s="48">
        <f>IF(B319=INT(B319),ROW(),"")</f>
        <v>319</v>
      </c>
      <c r="B319" s="47">
        <f>IF(AND(MID(C319,2,1)&lt;&gt;"/",MID(C319,1,1)="/"),INT(B318)+1,B318+0.01)</f>
        <v>307</v>
      </c>
      <c r="C319" t="s">
        <v>4343</v>
      </c>
      <c r="D319" t="s">
        <v>156</v>
      </c>
      <c r="E319" s="96" t="s">
        <v>4345</v>
      </c>
      <c r="F319" s="96" t="s">
        <v>4345</v>
      </c>
      <c r="G319" s="75">
        <v>0</v>
      </c>
      <c r="H319" s="75">
        <v>0</v>
      </c>
      <c r="I319" s="135" t="s">
        <v>3</v>
      </c>
      <c r="J319" s="56" t="s">
        <v>1375</v>
      </c>
      <c r="K319" s="57" t="s">
        <v>3945</v>
      </c>
      <c r="L319" s="55" t="s">
        <v>4768</v>
      </c>
      <c r="M319" s="55" t="s">
        <v>4825</v>
      </c>
      <c r="N319" s="55" t="s">
        <v>2238</v>
      </c>
      <c r="O319" s="55"/>
      <c r="P319" s="96" t="s">
        <v>4384</v>
      </c>
      <c r="Q319" s="13"/>
      <c r="R319"/>
      <c r="S319" t="str">
        <f>IF(E319=F319,"","NOT EQUAL")</f>
        <v/>
      </c>
      <c r="T319" s="44" t="str">
        <f>IF(ISNA(VLOOKUP(P319,Sheet1!E:F,2,0)),"--","PRESENT")</f>
        <v>--</v>
      </c>
      <c r="U319"/>
      <c r="V319">
        <f>IF(AA319&lt;&gt;"",V318+1,V318)</f>
        <v>105</v>
      </c>
      <c r="W319" s="75" t="s">
        <v>2238</v>
      </c>
      <c r="X319" s="57" t="s">
        <v>2238</v>
      </c>
      <c r="Y319" s="57" t="s">
        <v>2238</v>
      </c>
      <c r="Z319" s="25" t="str">
        <f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>B319</f>
        <v>307</v>
      </c>
      <c r="AC319" t="str">
        <f>P319</f>
        <v>ITM_MMtoINCH</v>
      </c>
      <c r="AD319" s="126" t="str">
        <f>IF(ISNA(VLOOKUP(AA319,'XEQM Shortlist'!J:J,1,0)),"//","")</f>
        <v/>
      </c>
      <c r="AF319" s="88" t="str">
        <f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>AA319=AF319</f>
        <v>1</v>
      </c>
    </row>
    <row r="320" spans="1:33">
      <c r="A320" s="48">
        <f>IF(B320=INT(B320),ROW(),"")</f>
        <v>320</v>
      </c>
      <c r="B320" s="47">
        <f>IF(AND(MID(C320,2,1)&lt;&gt;"/",MID(C320,1,1)="/"),INT(B319)+1,B319+0.01)</f>
        <v>308</v>
      </c>
      <c r="C320" t="s">
        <v>3512</v>
      </c>
      <c r="D320" t="s">
        <v>25</v>
      </c>
      <c r="E320" s="96" t="s">
        <v>369</v>
      </c>
      <c r="F320" s="96" t="s">
        <v>369</v>
      </c>
      <c r="G320" s="75">
        <v>0</v>
      </c>
      <c r="H320" s="75">
        <v>0</v>
      </c>
      <c r="I320" s="135" t="s">
        <v>3</v>
      </c>
      <c r="J320" s="56" t="s">
        <v>1375</v>
      </c>
      <c r="K320" s="57" t="s">
        <v>3945</v>
      </c>
      <c r="L320" s="55" t="s">
        <v>4768</v>
      </c>
      <c r="M320" s="55" t="s">
        <v>4825</v>
      </c>
      <c r="N320" s="55" t="s">
        <v>2238</v>
      </c>
      <c r="O320" s="55"/>
      <c r="P320" s="259" t="s">
        <v>1943</v>
      </c>
      <c r="Q320" s="13"/>
      <c r="R320"/>
      <c r="S320" t="str">
        <f>IF(E320=F320,"","NOT EQUAL")</f>
        <v/>
      </c>
      <c r="T320" s="44" t="str">
        <f>IF(ISNA(VLOOKUP(P320,Sheet1!E:F,2,0)),"--","PRESENT")</f>
        <v>--</v>
      </c>
      <c r="U320"/>
      <c r="V320">
        <f>IF(AA320&lt;&gt;"",V319+1,V319)</f>
        <v>105</v>
      </c>
      <c r="W320" s="75" t="s">
        <v>2238</v>
      </c>
      <c r="X320" s="57" t="s">
        <v>2238</v>
      </c>
      <c r="Y320" s="57" t="s">
        <v>2238</v>
      </c>
      <c r="Z320" s="25" t="str">
        <f>IF( OR(X320="CNST", I320="CAT_REGS"),IF(E320=CHAR(34)&amp;CHAR(34),F320,E320),
IF(X320="YES",UPPER(IF(E320=CHAR(34)&amp;CHAR(34),F320,E320)),
IF(   AND(X320&lt;&gt;"NO",I320="CAT_FNCT",D320&lt;&gt;"multiply", D320&lt;&gt;"divide"),IF(J320="SLS_ENABLED",   UPPER(IF(E320=CHAR(34)&amp;CHAR(34),F320,E320)),""),"")))</f>
        <v/>
      </c>
      <c r="AA320" s="25" t="str">
        <f>IF(LEN(Y320)&gt;0,Y320,SUBSTITUTE(SUBSTITUTE(SUBSTITUTE(SUBSTITUTE(SUBSTITUTE(SUBSTITUTE(SUBSTITUTE(SUBSTITUTE(SUBSTITUTE(SUBSTITUTE(SUBSTITUTE( (SUBSTITUTE( SUBSTITUTE( SUBSTITUTE( SUBSTITUTE(Z320,"STD_SIGMA","SUM"),"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0" s="1">
        <f>B320</f>
        <v>308</v>
      </c>
      <c r="AC320" t="str">
        <f>P320</f>
        <v>ITM_WHtoJ</v>
      </c>
      <c r="AD320" s="126" t="str">
        <f>IF(ISNA(VLOOKUP(AA320,'XEQM Shortlist'!J:J,1,0)),"//","")</f>
        <v/>
      </c>
      <c r="AF320" s="88" t="str">
        <f>IF(LEN(AA320)=0,"",SUBSTITUTE(SUBSTITUTE(SUBSTITUTE(SUBSTITUTE(SUBSTITUTE(SUBSTITUTE(SUBSTITUTE(SUBSTITUTE(SUBSTITUTE(SUBSTITUTE(SUBSTITUTE(SUBSTITUTE(SUBSTITUTE(SUBSTITUTE(SUBSTITUTE(SUBSTITUTE(SUBSTITUTE( (SUBSTITUTE( SUBSTITUTE( SUBSTITUTE( SUBSTITUTE(Z320,"STD_SIGMA","SUM"),"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0" t="b">
        <f>AA320=AF320</f>
        <v>1</v>
      </c>
    </row>
    <row r="321" spans="1:33">
      <c r="A321" s="48">
        <f>IF(B321=INT(B321),ROW(),"")</f>
        <v>321</v>
      </c>
      <c r="B321" s="47">
        <f>IF(AND(MID(C321,2,1)&lt;&gt;"/",MID(C321,1,1)="/"),INT(B320)+1,B320+0.01)</f>
        <v>309</v>
      </c>
      <c r="C321" s="51" t="s">
        <v>3512</v>
      </c>
      <c r="D321" s="51" t="s">
        <v>156</v>
      </c>
      <c r="E321" s="56" t="s">
        <v>157</v>
      </c>
      <c r="F321" s="56" t="s">
        <v>157</v>
      </c>
      <c r="G321" s="75">
        <v>0</v>
      </c>
      <c r="H321" s="75">
        <v>0</v>
      </c>
      <c r="I321" s="135" t="s">
        <v>3</v>
      </c>
      <c r="J321" s="56" t="s">
        <v>1375</v>
      </c>
      <c r="K321" s="57" t="s">
        <v>3945</v>
      </c>
      <c r="L321" s="55" t="s">
        <v>4768</v>
      </c>
      <c r="M321" s="55" t="s">
        <v>4825</v>
      </c>
      <c r="N321" s="55" t="s">
        <v>2238</v>
      </c>
      <c r="O321" s="55"/>
      <c r="P321" s="259" t="s">
        <v>1628</v>
      </c>
      <c r="Q321" s="13"/>
      <c r="R321"/>
      <c r="S321" t="str">
        <f>IF(E321=F321,"","NOT EQUAL")</f>
        <v/>
      </c>
      <c r="T321" s="44" t="str">
        <f>IF(ISNA(VLOOKUP(P321,Sheet1!E:F,2,0)),"--","PRESENT")</f>
        <v>--</v>
      </c>
      <c r="U321"/>
      <c r="V321">
        <f>IF(AA321&lt;&gt;"",V320+1,V320)</f>
        <v>105</v>
      </c>
      <c r="W321" s="75" t="s">
        <v>2238</v>
      </c>
      <c r="X321" s="57" t="s">
        <v>2238</v>
      </c>
      <c r="Y321" s="57" t="s">
        <v>2238</v>
      </c>
      <c r="Z321" s="25" t="str">
        <f>IF( OR(X321="CNST", I321="CAT_REGS"),IF(E321=CHAR(34)&amp;CHAR(34),F321,E321),
IF(X321="YES",UPPER(IF(E321=CHAR(34)&amp;CHAR(34),F321,E321)),
IF(   AND(X321&lt;&gt;"NO",I321="CAT_FNCT",D321&lt;&gt;"multiply", D321&lt;&gt;"divide"),IF(J321="SLS_ENABLED",   UPPER(IF(E321=CHAR(34)&amp;CHAR(34),F321,E321)),""),"")))</f>
        <v/>
      </c>
      <c r="AA321" s="25" t="str">
        <f>IF(LEN(Y321)&gt;0,Y321,SUBSTITUTE(SUBSTITUTE(SUBSTITUTE(SUBSTITUTE(SUBSTITUTE(SUBSTITUTE(SUBSTITUTE(SUBSTITUTE(SUBSTITUTE(SUBSTITUTE(SUBSTITUTE( (SUBSTITUTE( SUBSTITUTE( SUBSTITUTE( SUBSTITUTE(Z321,"STD_SIGMA","SUM"),"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1" s="1">
        <f>B321</f>
        <v>309</v>
      </c>
      <c r="AC321" t="str">
        <f>P321</f>
        <v>ITM_JtoWH</v>
      </c>
      <c r="AD321" s="126" t="str">
        <f>IF(ISNA(VLOOKUP(AA321,'XEQM Shortlist'!J:J,1,0)),"//","")</f>
        <v/>
      </c>
      <c r="AF321" s="88" t="str">
        <f>IF(LEN(AA321)=0,"",SUBSTITUTE(SUBSTITUTE(SUBSTITUTE(SUBSTITUTE(SUBSTITUTE(SUBSTITUTE(SUBSTITUTE(SUBSTITUTE(SUBSTITUTE(SUBSTITUTE(SUBSTITUTE(SUBSTITUTE(SUBSTITUTE(SUBSTITUTE(SUBSTITUTE(SUBSTITUTE(SUBSTITUTE( (SUBSTITUTE( SUBSTITUTE( SUBSTITUTE( SUBSTITUTE(Z321,"STD_SIGMA","SUM"),"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1" t="b">
        <f>AA321=AF321</f>
        <v>1</v>
      </c>
    </row>
    <row r="322" spans="1:33">
      <c r="A322" s="48">
        <f>IF(B322=INT(B322),ROW(),"")</f>
        <v>322</v>
      </c>
      <c r="B322" s="47">
        <f>IF(AND(MID(C322,2,1)&lt;&gt;"/",MID(C322,1,1)="/"),INT(B321)+1,B321+0.01)</f>
        <v>310</v>
      </c>
      <c r="C322" s="51" t="s">
        <v>3513</v>
      </c>
      <c r="D322" s="51" t="s">
        <v>156</v>
      </c>
      <c r="E322" s="56" t="s">
        <v>163</v>
      </c>
      <c r="F322" s="56" t="s">
        <v>163</v>
      </c>
      <c r="G322" s="75">
        <v>0</v>
      </c>
      <c r="H322" s="75">
        <v>0</v>
      </c>
      <c r="I322" s="135" t="s">
        <v>3</v>
      </c>
      <c r="J322" s="56" t="s">
        <v>1375</v>
      </c>
      <c r="K322" s="57" t="s">
        <v>3945</v>
      </c>
      <c r="L322" s="55" t="s">
        <v>4768</v>
      </c>
      <c r="M322" s="55" t="s">
        <v>4825</v>
      </c>
      <c r="N322" s="55" t="s">
        <v>2238</v>
      </c>
      <c r="O322" s="55"/>
      <c r="P322" s="259" t="s">
        <v>1634</v>
      </c>
      <c r="Q322" s="13"/>
      <c r="R322"/>
      <c r="S322" t="str">
        <f>IF(E322=F322,"","NOT EQUAL")</f>
        <v/>
      </c>
      <c r="T322" s="44" t="str">
        <f>IF(ISNA(VLOOKUP(P322,Sheet1!E:F,2,0)),"--","PRESENT")</f>
        <v>--</v>
      </c>
      <c r="U322"/>
      <c r="V322">
        <f>IF(AA322&lt;&gt;"",V321+1,V321)</f>
        <v>105</v>
      </c>
      <c r="W322" s="75" t="s">
        <v>2238</v>
      </c>
      <c r="X322" s="57" t="s">
        <v>2238</v>
      </c>
      <c r="Y322" s="57" t="s">
        <v>2238</v>
      </c>
      <c r="Z322" s="25" t="str">
        <f>IF( OR(X322="CNST", I322="CAT_REGS"),IF(E322=CHAR(34)&amp;CHAR(34),F322,E322),
IF(X322="YES",UPPER(IF(E322=CHAR(34)&amp;CHAR(34),F322,E322)),
IF(   AND(X322&lt;&gt;"NO",I322="CAT_FNCT",D322&lt;&gt;"multiply", D322&lt;&gt;"divide"),IF(J322="SLS_ENABLED",   UPPER(IF(E322=CHAR(34)&amp;CHAR(34),F322,E322)),""),"")))</f>
        <v/>
      </c>
      <c r="AA322" s="25" t="str">
        <f>IF(LEN(Y322)&gt;0,Y322,SUBSTITUTE(SUBSTITUTE(SUBSTITUTE(SUBSTITUTE(SUBSTITUTE(SUBSTITUTE(SUBSTITUTE(SUBSTITUTE(SUBSTITUTE(SUBSTITUTE(SUBSTITUTE( (SUBSTITUTE( SUBSTITUTE( SUBSTITUTE( SUBSTITUTE(Z322,"STD_SIGMA","SUM"),"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2" s="1">
        <f>B322</f>
        <v>310</v>
      </c>
      <c r="AC322" t="str">
        <f>P322</f>
        <v>ITM_KGtoLBS</v>
      </c>
      <c r="AD322" s="126" t="str">
        <f>IF(ISNA(VLOOKUP(AA322,'XEQM Shortlist'!J:J,1,0)),"//","")</f>
        <v/>
      </c>
      <c r="AF322" s="88" t="str">
        <f>IF(LEN(AA322)=0,"",SUBSTITUTE(SUBSTITUTE(SUBSTITUTE(SUBSTITUTE(SUBSTITUTE(SUBSTITUTE(SUBSTITUTE(SUBSTITUTE(SUBSTITUTE(SUBSTITUTE(SUBSTITUTE(SUBSTITUTE(SUBSTITUTE(SUBSTITUTE(SUBSTITUTE(SUBSTITUTE(SUBSTITUTE( (SUBSTITUTE( SUBSTITUTE( SUBSTITUTE( SUBSTITUTE(Z322,"STD_SIGMA","SUM"),"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2" t="b">
        <f>AA322=AF322</f>
        <v>1</v>
      </c>
    </row>
    <row r="323" spans="1:33">
      <c r="A323" s="48">
        <f>IF(B323=INT(B323),ROW(),"")</f>
        <v>323</v>
      </c>
      <c r="B323" s="47">
        <f>IF(AND(MID(C323,2,1)&lt;&gt;"/",MID(C323,1,1)="/"),INT(B322)+1,B322+0.01)</f>
        <v>311</v>
      </c>
      <c r="C323" s="51" t="s">
        <v>3513</v>
      </c>
      <c r="D323" s="51" t="s">
        <v>25</v>
      </c>
      <c r="E323" s="56" t="s">
        <v>172</v>
      </c>
      <c r="F323" s="56" t="s">
        <v>172</v>
      </c>
      <c r="G323" s="75">
        <v>0</v>
      </c>
      <c r="H323" s="75">
        <v>0</v>
      </c>
      <c r="I323" s="135" t="s">
        <v>3</v>
      </c>
      <c r="J323" s="56" t="s">
        <v>1375</v>
      </c>
      <c r="K323" s="57" t="s">
        <v>3945</v>
      </c>
      <c r="L323" s="55" t="s">
        <v>4768</v>
      </c>
      <c r="M323" s="55" t="s">
        <v>4825</v>
      </c>
      <c r="N323" s="55" t="s">
        <v>2238</v>
      </c>
      <c r="O323" s="55"/>
      <c r="P323" s="259" t="s">
        <v>1645</v>
      </c>
      <c r="Q323" s="13"/>
      <c r="R323"/>
      <c r="S323" t="str">
        <f>IF(E323=F323,"","NOT EQUAL")</f>
        <v/>
      </c>
      <c r="T323" s="44" t="str">
        <f>IF(ISNA(VLOOKUP(P323,Sheet1!E:F,2,0)),"--","PRESENT")</f>
        <v>--</v>
      </c>
      <c r="U323"/>
      <c r="V323">
        <f>IF(AA323&lt;&gt;"",V322+1,V322)</f>
        <v>105</v>
      </c>
      <c r="W323" s="75" t="s">
        <v>2238</v>
      </c>
      <c r="X323" s="57" t="s">
        <v>2238</v>
      </c>
      <c r="Y323" s="57" t="s">
        <v>2238</v>
      </c>
      <c r="Z323" s="25" t="str">
        <f>IF( OR(X323="CNST", I323="CAT_REGS"),IF(E323=CHAR(34)&amp;CHAR(34),F323,E323),
IF(X323="YES",UPPER(IF(E323=CHAR(34)&amp;CHAR(34),F323,E323)),
IF(   AND(X323&lt;&gt;"NO",I323="CAT_FNCT",D323&lt;&gt;"multiply", D323&lt;&gt;"divide"),IF(J323="SLS_ENABLED",   UPPER(IF(E323=CHAR(34)&amp;CHAR(34),F323,E323)),""),"")))</f>
        <v/>
      </c>
      <c r="AA323" s="25" t="str">
        <f>IF(LEN(Y323)&gt;0,Y323,SUBSTITUTE(SUBSTITUTE(SUBSTITUTE(SUBSTITUTE(SUBSTITUTE(SUBSTITUTE(SUBSTITUTE(SUBSTITUTE(SUBSTITUTE(SUBSTITUTE(SUBSTITUTE( (SUBSTITUTE( SUBSTITUTE( SUBSTITUTE( SUBSTITUTE(Z323,"STD_SIGMA","SUM"),"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3" s="1">
        <f>B323</f>
        <v>311</v>
      </c>
      <c r="AC323" t="str">
        <f>P323</f>
        <v>ITM_LBStoKG</v>
      </c>
      <c r="AD323" s="126" t="str">
        <f>IF(ISNA(VLOOKUP(AA323,'XEQM Shortlist'!J:J,1,0)),"//","")</f>
        <v/>
      </c>
      <c r="AF323" s="88" t="str">
        <f>IF(LEN(AA323)=0,"",SUBSTITUTE(SUBSTITUTE(SUBSTITUTE(SUBSTITUTE(SUBSTITUTE(SUBSTITUTE(SUBSTITUTE(SUBSTITUTE(SUBSTITUTE(SUBSTITUTE(SUBSTITUTE(SUBSTITUTE(SUBSTITUTE(SUBSTITUTE(SUBSTITUTE(SUBSTITUTE(SUBSTITUTE( (SUBSTITUTE( SUBSTITUTE( SUBSTITUTE( SUBSTITUTE(Z323,"STD_SIGMA","SUM"),"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3" t="b">
        <f>AA323=AF323</f>
        <v>1</v>
      </c>
    </row>
    <row r="324" spans="1:33">
      <c r="A324" s="48">
        <f>IF(B324=INT(B324),ROW(),"")</f>
        <v>324</v>
      </c>
      <c r="B324" s="47">
        <f>IF(AND(MID(C324,2,1)&lt;&gt;"/",MID(C324,1,1)="/"),INT(B323)+1,B323+0.01)</f>
        <v>312</v>
      </c>
      <c r="C324" t="s">
        <v>4346</v>
      </c>
      <c r="D324" t="s">
        <v>156</v>
      </c>
      <c r="E324" s="96" t="s">
        <v>4347</v>
      </c>
      <c r="F324" s="96" t="s">
        <v>4347</v>
      </c>
      <c r="G324" s="75">
        <v>0</v>
      </c>
      <c r="H324" s="75">
        <v>0</v>
      </c>
      <c r="I324" s="135" t="s">
        <v>3</v>
      </c>
      <c r="J324" s="56" t="s">
        <v>1375</v>
      </c>
      <c r="K324" s="57" t="s">
        <v>3945</v>
      </c>
      <c r="L324" s="55" t="s">
        <v>4768</v>
      </c>
      <c r="M324" s="55" t="s">
        <v>4825</v>
      </c>
      <c r="N324" s="55" t="s">
        <v>2238</v>
      </c>
      <c r="O324" s="55"/>
      <c r="P324" s="96" t="s">
        <v>4385</v>
      </c>
      <c r="Q324" s="13"/>
      <c r="R324"/>
      <c r="S324" t="str">
        <f>IF(E324=F324,"","NOT EQUAL")</f>
        <v/>
      </c>
      <c r="T324" s="44" t="str">
        <f>IF(ISNA(VLOOKUP(P324,Sheet1!E:F,2,0)),"--","PRESENT")</f>
        <v>--</v>
      </c>
      <c r="U324"/>
      <c r="V324">
        <f>IF(AA324&lt;&gt;"",V323+1,V323)</f>
        <v>105</v>
      </c>
      <c r="W324" s="75" t="s">
        <v>2238</v>
      </c>
      <c r="X324" s="57" t="s">
        <v>2238</v>
      </c>
      <c r="Y324" s="57" t="s">
        <v>2238</v>
      </c>
      <c r="Z324" s="25" t="str">
        <f>IF( OR(X324="CNST", I324="CAT_REGS"),IF(E324=CHAR(34)&amp;CHAR(34),F324,E324),
IF(X324="YES",UPPER(IF(E324=CHAR(34)&amp;CHAR(34),F324,E324)),
IF(   AND(X324&lt;&gt;"NO",I324="CAT_FNCT",D324&lt;&gt;"multiply", D324&lt;&gt;"divide"),IF(J324="SLS_ENABLED",   UPPER(IF(E324=CHAR(34)&amp;CHAR(34),F324,E324)),""),"")))</f>
        <v/>
      </c>
      <c r="AA324" s="25" t="str">
        <f>IF(LEN(Y324)&gt;0,Y324,SUBSTITUTE(SUBSTITUTE(SUBSTITUTE(SUBSTITUTE(SUBSTITUTE(SUBSTITUTE(SUBSTITUTE(SUBSTITUTE(SUBSTITUTE(SUBSTITUTE(SUBSTITUTE( (SUBSTITUTE( SUBSTITUTE( SUBSTITUTE( SUBSTITUTE(Z324,"STD_SIGMA","SUM"),"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4" s="1">
        <f>B324</f>
        <v>312</v>
      </c>
      <c r="AC324" t="str">
        <f>P324</f>
        <v>ITM_GtoOZ</v>
      </c>
      <c r="AD324" s="126" t="str">
        <f>IF(ISNA(VLOOKUP(AA324,'XEQM Shortlist'!J:J,1,0)),"//","")</f>
        <v/>
      </c>
      <c r="AF324" s="88" t="str">
        <f>IF(LEN(AA324)=0,"",SUBSTITUTE(SUBSTITUTE(SUBSTITUTE(SUBSTITUTE(SUBSTITUTE(SUBSTITUTE(SUBSTITUTE(SUBSTITUTE(SUBSTITUTE(SUBSTITUTE(SUBSTITUTE(SUBSTITUTE(SUBSTITUTE(SUBSTITUTE(SUBSTITUTE(SUBSTITUTE(SUBSTITUTE( (SUBSTITUTE( SUBSTITUTE( SUBSTITUTE( SUBSTITUTE(Z324,"STD_SIGMA","SUM"),"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4" t="b">
        <f>AA324=AF324</f>
        <v>1</v>
      </c>
    </row>
    <row r="325" spans="1:33">
      <c r="A325" s="48">
        <f>IF(B325=INT(B325),ROW(),"")</f>
        <v>325</v>
      </c>
      <c r="B325" s="47">
        <f>IF(AND(MID(C325,2,1)&lt;&gt;"/",MID(C325,1,1)="/"),INT(B324)+1,B324+0.01)</f>
        <v>313</v>
      </c>
      <c r="C325" t="s">
        <v>4346</v>
      </c>
      <c r="D325" t="s">
        <v>25</v>
      </c>
      <c r="E325" s="96" t="s">
        <v>4348</v>
      </c>
      <c r="F325" s="96" t="s">
        <v>4348</v>
      </c>
      <c r="G325" s="75">
        <v>0</v>
      </c>
      <c r="H325" s="75">
        <v>0</v>
      </c>
      <c r="I325" s="135" t="s">
        <v>3</v>
      </c>
      <c r="J325" s="56" t="s">
        <v>1375</v>
      </c>
      <c r="K325" s="57" t="s">
        <v>3945</v>
      </c>
      <c r="L325" s="55" t="s">
        <v>4768</v>
      </c>
      <c r="M325" s="55" t="s">
        <v>4825</v>
      </c>
      <c r="N325" s="55" t="s">
        <v>2238</v>
      </c>
      <c r="O325" s="55"/>
      <c r="P325" s="96" t="s">
        <v>4386</v>
      </c>
      <c r="Q325" s="13"/>
      <c r="R325"/>
      <c r="S325" t="str">
        <f>IF(E325=F325,"","NOT EQUAL")</f>
        <v/>
      </c>
      <c r="T325" s="44" t="str">
        <f>IF(ISNA(VLOOKUP(P325,Sheet1!E:F,2,0)),"--","PRESENT")</f>
        <v>--</v>
      </c>
      <c r="U325"/>
      <c r="V325">
        <f>IF(AA325&lt;&gt;"",V324+1,V324)</f>
        <v>105</v>
      </c>
      <c r="W325" s="75" t="s">
        <v>2238</v>
      </c>
      <c r="X325" s="57" t="s">
        <v>2238</v>
      </c>
      <c r="Y325" s="57" t="s">
        <v>2238</v>
      </c>
      <c r="Z325" s="25" t="str">
        <f>IF( OR(X325="CNST", I325="CAT_REGS"),IF(E325=CHAR(34)&amp;CHAR(34),F325,E325),
IF(X325="YES",UPPER(IF(E325=CHAR(34)&amp;CHAR(34),F325,E325)),
IF(   AND(X325&lt;&gt;"NO",I325="CAT_FNCT",D325&lt;&gt;"multiply", D325&lt;&gt;"divide"),IF(J325="SLS_ENABLED",   UPPER(IF(E325=CHAR(34)&amp;CHAR(34),F325,E325)),""),"")))</f>
        <v/>
      </c>
      <c r="AA325" s="25" t="str">
        <f>IF(LEN(Y325)&gt;0,Y325,SUBSTITUTE(SUBSTITUTE(SUBSTITUTE(SUBSTITUTE(SUBSTITUTE(SUBSTITUTE(SUBSTITUTE(SUBSTITUTE(SUBSTITUTE(SUBSTITUTE(SUBSTITUTE( (SUBSTITUTE( SUBSTITUTE( SUBSTITUTE( SUBSTITUTE(Z325,"STD_SIGMA","SUM"),"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5" s="1">
        <f>B325</f>
        <v>313</v>
      </c>
      <c r="AC325" t="str">
        <f>P325</f>
        <v>ITM_OZtoG</v>
      </c>
      <c r="AD325" s="126" t="str">
        <f>IF(ISNA(VLOOKUP(AA325,'XEQM Shortlist'!J:J,1,0)),"//","")</f>
        <v/>
      </c>
      <c r="AF325" s="88" t="str">
        <f>IF(LEN(AA325)=0,"",SUBSTITUTE(SUBSTITUTE(SUBSTITUTE(SUBSTITUTE(SUBSTITUTE(SUBSTITUTE(SUBSTITUTE(SUBSTITUTE(SUBSTITUTE(SUBSTITUTE(SUBSTITUTE(SUBSTITUTE(SUBSTITUTE(SUBSTITUTE(SUBSTITUTE(SUBSTITUTE(SUBSTITUTE( (SUBSTITUTE( SUBSTITUTE( SUBSTITUTE( SUBSTITUTE(Z325,"STD_SIGMA","SUM"),"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5" t="b">
        <f>AA325=AF325</f>
        <v>1</v>
      </c>
    </row>
    <row r="326" spans="1:33">
      <c r="A326" s="48">
        <f>IF(B326=INT(B326),ROW(),"")</f>
        <v>326</v>
      </c>
      <c r="B326" s="47">
        <f>IF(AND(MID(C326,2,1)&lt;&gt;"/",MID(C326,1,1)="/"),INT(B325)+1,B325+0.01)</f>
        <v>314</v>
      </c>
      <c r="C326" s="51" t="s">
        <v>3514</v>
      </c>
      <c r="D326" s="51" t="s">
        <v>156</v>
      </c>
      <c r="E326" s="56" t="s">
        <v>164</v>
      </c>
      <c r="F326" s="241" t="s">
        <v>5379</v>
      </c>
      <c r="G326" s="75">
        <v>0</v>
      </c>
      <c r="H326" s="75">
        <v>0</v>
      </c>
      <c r="I326" s="135" t="s">
        <v>3</v>
      </c>
      <c r="J326" s="56" t="s">
        <v>1375</v>
      </c>
      <c r="K326" s="57" t="s">
        <v>3945</v>
      </c>
      <c r="L326" s="55" t="s">
        <v>4768</v>
      </c>
      <c r="M326" s="55" t="s">
        <v>4825</v>
      </c>
      <c r="N326" s="55" t="s">
        <v>2238</v>
      </c>
      <c r="O326" s="55"/>
      <c r="P326" s="259" t="s">
        <v>1635</v>
      </c>
      <c r="Q326" s="13"/>
      <c r="R326"/>
      <c r="S326" t="str">
        <f>IF(E326=F326,"","NOT EQUAL")</f>
        <v>NOT EQUAL</v>
      </c>
      <c r="T326" s="44" t="str">
        <f>IF(ISNA(VLOOKUP(P326,Sheet1!E:F,2,0)),"--","PRESENT")</f>
        <v>--</v>
      </c>
      <c r="U326"/>
      <c r="V326">
        <f>IF(AA326&lt;&gt;"",V325+1,V325)</f>
        <v>105</v>
      </c>
      <c r="W326" s="75" t="s">
        <v>2238</v>
      </c>
      <c r="X326" s="57" t="s">
        <v>2238</v>
      </c>
      <c r="Y326" s="57" t="s">
        <v>2238</v>
      </c>
      <c r="Z326" s="25" t="str">
        <f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>IF(LEN(Y326)&gt;0,Y326,SUBSTITUTE(SUBSTITUTE(SUBSTITUTE(SUBSTITUTE(SUBSTITUTE(SUBSTITUTE(SUBSTITUTE(SUBSTITUTE(SUBSTITUTE(SUBSTITUTE(SUBSTITUTE( (SUBSTITUTE( SUBSTITUTE( SUBSTITUTE( SUBSTITUTE(Z326,"STD_SIGMA","SUM"),"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6" s="1">
        <f>B326</f>
        <v>314</v>
      </c>
      <c r="AC326" t="str">
        <f>P326</f>
        <v>ITM_KGtoSCW</v>
      </c>
      <c r="AD326" s="126" t="str">
        <f>IF(ISNA(VLOOKUP(AA326,'XEQM Shortlist'!J:J,1,0)),"//","")</f>
        <v/>
      </c>
      <c r="AF326" s="88" t="str">
        <f>IF(LEN(AA326)=0,"",SUBSTITUTE(SUBSTITUTE(SUBSTITUTE(SUBSTITUTE(SUBSTITUTE(SUBSTITUTE(SUBSTITUTE(SUBSTITUTE(SUBSTITUTE(SUBSTITUTE(SUBSTITUTE(SUBSTITUTE(SUBSTITUTE(SUBSTITUTE(SUBSTITUTE(SUBSTITUTE(SUBSTITUTE( (SUBSTITUTE( SUBSTITUTE( SUBSTITUTE( SUBSTITUTE(Z326,"STD_SIGMA","SUM"),"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6" t="b">
        <f>AA326=AF326</f>
        <v>1</v>
      </c>
    </row>
    <row r="327" spans="1:33">
      <c r="A327" s="48">
        <f>IF(B327=INT(B327),ROW(),"")</f>
        <v>327</v>
      </c>
      <c r="B327" s="47">
        <f>IF(AND(MID(C327,2,1)&lt;&gt;"/",MID(C327,1,1)="/"),INT(B326)+1,B326+0.01)</f>
        <v>315</v>
      </c>
      <c r="C327" s="51" t="s">
        <v>3514</v>
      </c>
      <c r="D327" s="51" t="s">
        <v>156</v>
      </c>
      <c r="E327" s="56" t="s">
        <v>164</v>
      </c>
      <c r="F327" s="244" t="s">
        <v>465</v>
      </c>
      <c r="G327" s="75">
        <v>0</v>
      </c>
      <c r="H327" s="75">
        <v>0</v>
      </c>
      <c r="I327" s="134" t="s">
        <v>464</v>
      </c>
      <c r="J327" s="56" t="s">
        <v>1375</v>
      </c>
      <c r="K327" s="57" t="s">
        <v>3945</v>
      </c>
      <c r="L327" s="55" t="s">
        <v>4768</v>
      </c>
      <c r="M327" s="55" t="s">
        <v>4825</v>
      </c>
      <c r="N327" s="55" t="s">
        <v>2238</v>
      </c>
      <c r="O327" s="55"/>
      <c r="P327" s="259" t="s">
        <v>2107</v>
      </c>
      <c r="Q327" s="13"/>
      <c r="R327"/>
      <c r="S327" t="str">
        <f>IF(E327=F327,"","NOT EQUAL")</f>
        <v>NOT EQUAL</v>
      </c>
      <c r="T327" s="44" t="str">
        <f>IF(ISNA(VLOOKUP(P327,Sheet1!E:F,2,0)),"--","PRESENT")</f>
        <v>--</v>
      </c>
      <c r="U327"/>
      <c r="V327">
        <f>IF(AA327&lt;&gt;"",V326+1,V326)</f>
        <v>105</v>
      </c>
      <c r="W327" s="75" t="s">
        <v>2238</v>
      </c>
      <c r="X327" s="57" t="s">
        <v>2238</v>
      </c>
      <c r="Y327" s="57" t="s">
        <v>2238</v>
      </c>
      <c r="Z327" s="25" t="str">
        <f>IF( OR(X327="CNST", I327="CAT_REGS"),IF(E327=CHAR(34)&amp;CHAR(34),F327,E327),
IF(X327="YES",UPPER(IF(E327=CHAR(34)&amp;CHAR(34),F327,E327)),
IF(   AND(X327&lt;&gt;"NO",I327="CAT_FNCT",D327&lt;&gt;"multiply", D327&lt;&gt;"divide"),IF(J327="SLS_ENABLED",   UPPER(IF(E327=CHAR(34)&amp;CHAR(34),F327,E327)),""),"")))</f>
        <v/>
      </c>
      <c r="AA327" s="25" t="str">
        <f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>B327</f>
        <v>315</v>
      </c>
      <c r="AC327" t="str">
        <f>P327</f>
        <v>ITM_KGtoSCWb</v>
      </c>
      <c r="AD327" s="126" t="str">
        <f>IF(ISNA(VLOOKUP(AA327,'XEQM Shortlist'!J:J,1,0)),"//","")</f>
        <v/>
      </c>
      <c r="AF327" s="88" t="str">
        <f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>AA327=AF327</f>
        <v>1</v>
      </c>
    </row>
    <row r="328" spans="1:33">
      <c r="A328" s="48">
        <f>IF(B328=INT(B328),ROW(),"")</f>
        <v>328</v>
      </c>
      <c r="B328" s="47">
        <f>IF(AND(MID(C328,2,1)&lt;&gt;"/",MID(C328,1,1)="/"),INT(B327)+1,B327+0.01)</f>
        <v>316</v>
      </c>
      <c r="C328" s="51" t="s">
        <v>3514</v>
      </c>
      <c r="D328" s="51" t="s">
        <v>25</v>
      </c>
      <c r="E328" s="274" t="s">
        <v>300</v>
      </c>
      <c r="F328" s="289" t="s">
        <v>301</v>
      </c>
      <c r="G328" s="75">
        <v>0</v>
      </c>
      <c r="H328" s="75">
        <v>0</v>
      </c>
      <c r="I328" s="135" t="s">
        <v>3</v>
      </c>
      <c r="J328" s="56" t="s">
        <v>1375</v>
      </c>
      <c r="K328" s="57" t="s">
        <v>3945</v>
      </c>
      <c r="L328" s="55" t="s">
        <v>4768</v>
      </c>
      <c r="M328" s="55" t="s">
        <v>4825</v>
      </c>
      <c r="N328" s="55" t="s">
        <v>2238</v>
      </c>
      <c r="O328" s="55"/>
      <c r="P328" s="309" t="s">
        <v>1850</v>
      </c>
      <c r="Q328" s="13"/>
      <c r="R328"/>
      <c r="S328" t="str">
        <f>IF(E328=F328,"","NOT EQUAL")</f>
        <v>NOT EQUAL</v>
      </c>
      <c r="T328" s="44" t="str">
        <f>IF(ISNA(VLOOKUP(P328,Sheet1!E:F,2,0)),"--","PRESENT")</f>
        <v>--</v>
      </c>
      <c r="U328"/>
      <c r="V328">
        <f>IF(AA328&lt;&gt;"",V327+1,V327)</f>
        <v>105</v>
      </c>
      <c r="W328" s="75" t="s">
        <v>2238</v>
      </c>
      <c r="X328" s="57" t="s">
        <v>2238</v>
      </c>
      <c r="Y328" s="57" t="s">
        <v>2238</v>
      </c>
      <c r="Z328" s="25" t="str">
        <f>IF( OR(X328="CNST", I328="CAT_REGS"),IF(E328=CHAR(34)&amp;CHAR(34),F328,E328),
IF(X328="YES",UPPER(IF(E328=CHAR(34)&amp;CHAR(34),F328,E328)),
IF(   AND(X328&lt;&gt;"NO",I328="CAT_FNCT",D328&lt;&gt;"multiply", D328&lt;&gt;"divide"),IF(J328="SLS_ENABLED",   UPPER(IF(E328=CHAR(34)&amp;CHAR(34),F328,E328)),""),"")))</f>
        <v/>
      </c>
      <c r="AA328" s="25" t="str">
        <f>IF(LEN(Y328)&gt;0,Y328,SUBSTITUTE(SUBSTITUTE(SUBSTITUTE(SUBSTITUTE(SUBSTITUTE(SUBSTITUTE(SUBSTITUTE(SUBSTITUTE(SUBSTITUTE(SUBSTITUTE(SUBSTITUTE( (SUBSTITUTE( SUBSTITUTE( SUBSTITUTE( SUBSTITUTE(Z328,"STD_SIGMA","SUM"),"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8" s="1">
        <f>B328</f>
        <v>316</v>
      </c>
      <c r="AC328" t="str">
        <f>P328</f>
        <v>ITM_SCWtoKG</v>
      </c>
      <c r="AD328" s="126" t="str">
        <f>IF(ISNA(VLOOKUP(AA328,'XEQM Shortlist'!J:J,1,0)),"//","")</f>
        <v/>
      </c>
      <c r="AF328" s="88" t="str">
        <f>IF(LEN(AA328)=0,"",SUBSTITUTE(SUBSTITUTE(SUBSTITUTE(SUBSTITUTE(SUBSTITUTE(SUBSTITUTE(SUBSTITUTE(SUBSTITUTE(SUBSTITUTE(SUBSTITUTE(SUBSTITUTE(SUBSTITUTE(SUBSTITUTE(SUBSTITUTE(SUBSTITUTE(SUBSTITUTE(SUBSTITUTE( (SUBSTITUTE( SUBSTITUTE( SUBSTITUTE( SUBSTITUTE(Z328,"STD_SIGMA","SUM"),"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8" t="b">
        <f>AA328=AF328</f>
        <v>1</v>
      </c>
    </row>
    <row r="329" spans="1:33">
      <c r="A329" s="48">
        <f>IF(B329=INT(B329),ROW(),"")</f>
        <v>329</v>
      </c>
      <c r="B329" s="47">
        <f>IF(AND(MID(C329,2,1)&lt;&gt;"/",MID(C329,1,1)="/"),INT(B328)+1,B328+0.01)</f>
        <v>317</v>
      </c>
      <c r="C329" s="51" t="s">
        <v>3514</v>
      </c>
      <c r="D329" s="51" t="s">
        <v>25</v>
      </c>
      <c r="E329" s="274" t="s">
        <v>300</v>
      </c>
      <c r="F329" s="289" t="s">
        <v>63</v>
      </c>
      <c r="G329" s="75">
        <v>0</v>
      </c>
      <c r="H329" s="75">
        <v>0</v>
      </c>
      <c r="I329" s="134" t="s">
        <v>464</v>
      </c>
      <c r="J329" s="56" t="s">
        <v>1375</v>
      </c>
      <c r="K329" s="57" t="s">
        <v>3945</v>
      </c>
      <c r="L329" s="55" t="s">
        <v>4768</v>
      </c>
      <c r="M329" s="55" t="s">
        <v>4825</v>
      </c>
      <c r="N329" s="55" t="s">
        <v>2238</v>
      </c>
      <c r="O329" s="55"/>
      <c r="P329" s="309" t="s">
        <v>2115</v>
      </c>
      <c r="Q329" s="13"/>
      <c r="R329"/>
      <c r="S329" t="str">
        <f>IF(E329=F329,"","NOT EQUAL")</f>
        <v>NOT EQUAL</v>
      </c>
      <c r="T329" s="44" t="str">
        <f>IF(ISNA(VLOOKUP(P329,Sheet1!E:F,2,0)),"--","PRESENT")</f>
        <v>--</v>
      </c>
      <c r="U329"/>
      <c r="V329">
        <f>IF(AA329&lt;&gt;"",V328+1,V328)</f>
        <v>105</v>
      </c>
      <c r="W329" s="75" t="s">
        <v>2238</v>
      </c>
      <c r="X329" s="57" t="s">
        <v>2238</v>
      </c>
      <c r="Y329" s="57" t="s">
        <v>2238</v>
      </c>
      <c r="Z329" s="25" t="str">
        <f>IF( OR(X329="CNST", I329="CAT_REGS"),IF(E329=CHAR(34)&amp;CHAR(34),F329,E329),
IF(X329="YES",UPPER(IF(E329=CHAR(34)&amp;CHAR(34),F329,E329)),
IF(   AND(X329&lt;&gt;"NO",I329="CAT_FNCT",D329&lt;&gt;"multiply", D329&lt;&gt;"divide"),IF(J329="SLS_ENABLED",   UPPER(IF(E329=CHAR(34)&amp;CHAR(34),F329,E329)),""),"")))</f>
        <v/>
      </c>
      <c r="AA329" s="25" t="str">
        <f>IF(LEN(Y329)&gt;0,Y329,SUBSTITUTE(SUBSTITUTE(SUBSTITUTE(SUBSTITUTE(SUBSTITUTE(SUBSTITUTE(SUBSTITUTE(SUBSTITUTE(SUBSTITUTE(SUBSTITUTE(SUBSTITUTE( (SUBSTITUTE( SUBSTITUTE( SUBSTITUTE( SUBSTITUTE(Z329,"STD_SIGMA","SUM"),"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9" s="1">
        <f>B329</f>
        <v>317</v>
      </c>
      <c r="AC329" t="str">
        <f>P329</f>
        <v>ITM_SCWtoKGb</v>
      </c>
      <c r="AD329" s="126" t="str">
        <f>IF(ISNA(VLOOKUP(AA329,'XEQM Shortlist'!J:J,1,0)),"//","")</f>
        <v/>
      </c>
      <c r="AF329" s="88" t="str">
        <f>IF(LEN(AA329)=0,"",SUBSTITUTE(SUBSTITUTE(SUBSTITUTE(SUBSTITUTE(SUBSTITUTE(SUBSTITUTE(SUBSTITUTE(SUBSTITUTE(SUBSTITUTE(SUBSTITUTE(SUBSTITUTE(SUBSTITUTE(SUBSTITUTE(SUBSTITUTE(SUBSTITUTE(SUBSTITUTE(SUBSTITUTE( (SUBSTITUTE( SUBSTITUTE( SUBSTITUTE( SUBSTITUTE(Z329,"STD_SIGMA","SUM"),"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9" t="b">
        <f>AA329=AF329</f>
        <v>1</v>
      </c>
    </row>
    <row r="330" spans="1:33">
      <c r="A330" s="48">
        <f>IF(B330=INT(B330),ROW(),"")</f>
        <v>330</v>
      </c>
      <c r="B330" s="47">
        <f>IF(AND(MID(C330,2,1)&lt;&gt;"/",MID(C330,1,1)="/"),INT(B329)+1,B329+0.01)</f>
        <v>318</v>
      </c>
      <c r="C330" s="51" t="s">
        <v>3515</v>
      </c>
      <c r="D330" s="51" t="s">
        <v>156</v>
      </c>
      <c r="E330" s="274" t="s">
        <v>165</v>
      </c>
      <c r="F330" s="274" t="s">
        <v>5379</v>
      </c>
      <c r="G330" s="75">
        <v>0</v>
      </c>
      <c r="H330" s="75">
        <v>0</v>
      </c>
      <c r="I330" s="135" t="s">
        <v>3</v>
      </c>
      <c r="J330" s="56" t="s">
        <v>1375</v>
      </c>
      <c r="K330" s="57" t="s">
        <v>3945</v>
      </c>
      <c r="L330" s="55" t="s">
        <v>4768</v>
      </c>
      <c r="M330" s="55" t="s">
        <v>4825</v>
      </c>
      <c r="N330" s="55" t="s">
        <v>2238</v>
      </c>
      <c r="O330" s="55"/>
      <c r="P330" s="309" t="s">
        <v>1636</v>
      </c>
      <c r="Q330" s="13"/>
      <c r="R330"/>
      <c r="S330" t="str">
        <f>IF(E330=F330,"","NOT EQUAL")</f>
        <v>NOT EQUAL</v>
      </c>
      <c r="T330" s="44" t="str">
        <f>IF(ISNA(VLOOKUP(P330,Sheet1!E:F,2,0)),"--","PRESENT")</f>
        <v>--</v>
      </c>
      <c r="U330"/>
      <c r="V330">
        <f>IF(AA330&lt;&gt;"",V329+1,V329)</f>
        <v>105</v>
      </c>
      <c r="W330" s="75" t="s">
        <v>2238</v>
      </c>
      <c r="X330" s="57" t="s">
        <v>2238</v>
      </c>
      <c r="Y330" s="57" t="s">
        <v>2238</v>
      </c>
      <c r="Z330" s="25" t="str">
        <f>IF( OR(X330="CNST", I330="CAT_REGS"),IF(E330=CHAR(34)&amp;CHAR(34),F330,E330),
IF(X330="YES",UPPER(IF(E330=CHAR(34)&amp;CHAR(34),F330,E330)),
IF(   AND(X330&lt;&gt;"NO",I330="CAT_FNCT",D330&lt;&gt;"multiply", D330&lt;&gt;"divide"),IF(J330="SLS_ENABLED",   UPPER(IF(E330=CHAR(34)&amp;CHAR(34),F330,E330)),""),"")))</f>
        <v/>
      </c>
      <c r="AA330" s="25" t="str">
        <f>IF(LEN(Y330)&gt;0,Y330,SUBSTITUTE(SUBSTITUTE(SUBSTITUTE(SUBSTITUTE(SUBSTITUTE(SUBSTITUTE(SUBSTITUTE(SUBSTITUTE(SUBSTITUTE(SUBSTITUTE(SUBSTITUTE( (SUBSTITUTE( SUBSTITUTE( SUBSTITUTE( SUBSTITUTE(Z330,"STD_SIGMA","SUM"),"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0" s="1">
        <f>B330</f>
        <v>318</v>
      </c>
      <c r="AC330" t="str">
        <f>P330</f>
        <v>ITM_KGtoSTO</v>
      </c>
      <c r="AD330" s="126" t="str">
        <f>IF(ISNA(VLOOKUP(AA330,'XEQM Shortlist'!J:J,1,0)),"//","")</f>
        <v/>
      </c>
      <c r="AF330" s="88" t="str">
        <f>IF(LEN(AA330)=0,"",SUBSTITUTE(SUBSTITUTE(SUBSTITUTE(SUBSTITUTE(SUBSTITUTE(SUBSTITUTE(SUBSTITUTE(SUBSTITUTE(SUBSTITUTE(SUBSTITUTE(SUBSTITUTE(SUBSTITUTE(SUBSTITUTE(SUBSTITUTE(SUBSTITUTE(SUBSTITUTE(SUBSTITUTE( (SUBSTITUTE( SUBSTITUTE( SUBSTITUTE( SUBSTITUTE(Z330,"STD_SIGMA","SUM"),"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0" t="b">
        <f>AA330=AF330</f>
        <v>1</v>
      </c>
    </row>
    <row r="331" spans="1:33">
      <c r="A331" s="48">
        <f>IF(B331=INT(B331),ROW(),"")</f>
        <v>331</v>
      </c>
      <c r="B331" s="47">
        <f>IF(AND(MID(C331,2,1)&lt;&gt;"/",MID(C331,1,1)="/"),INT(B330)+1,B330+0.01)</f>
        <v>319</v>
      </c>
      <c r="C331" s="51" t="s">
        <v>3515</v>
      </c>
      <c r="D331" s="51" t="s">
        <v>156</v>
      </c>
      <c r="E331" s="274" t="s">
        <v>165</v>
      </c>
      <c r="F331" s="274" t="s">
        <v>337</v>
      </c>
      <c r="G331" s="75">
        <v>0</v>
      </c>
      <c r="H331" s="75">
        <v>0</v>
      </c>
      <c r="I331" s="134" t="s">
        <v>464</v>
      </c>
      <c r="J331" s="56" t="s">
        <v>1375</v>
      </c>
      <c r="K331" s="57" t="s">
        <v>3945</v>
      </c>
      <c r="L331" s="55" t="s">
        <v>4768</v>
      </c>
      <c r="M331" s="55" t="s">
        <v>4825</v>
      </c>
      <c r="N331" s="55" t="s">
        <v>2238</v>
      </c>
      <c r="O331" s="55"/>
      <c r="P331" s="309" t="s">
        <v>2108</v>
      </c>
      <c r="Q331" s="13"/>
      <c r="R331"/>
      <c r="S331" t="str">
        <f>IF(E331=F331,"","NOT EQUAL")</f>
        <v>NOT EQUAL</v>
      </c>
      <c r="T331" s="44" t="str">
        <f>IF(ISNA(VLOOKUP(P331,Sheet1!E:F,2,0)),"--","PRESENT")</f>
        <v>--</v>
      </c>
      <c r="U331"/>
      <c r="V331">
        <f>IF(AA331&lt;&gt;"",V330+1,V330)</f>
        <v>105</v>
      </c>
      <c r="W331" s="75" t="s">
        <v>2238</v>
      </c>
      <c r="X331" s="57" t="s">
        <v>2238</v>
      </c>
      <c r="Y331" s="57" t="s">
        <v>2238</v>
      </c>
      <c r="Z331" s="25" t="str">
        <f>IF( OR(X331="CNST", I331="CAT_REGS"),IF(E331=CHAR(34)&amp;CHAR(34),F331,E331),
IF(X331="YES",UPPER(IF(E331=CHAR(34)&amp;CHAR(34),F331,E331)),
IF(   AND(X331&lt;&gt;"NO",I331="CAT_FNCT",D331&lt;&gt;"multiply", D331&lt;&gt;"divide"),IF(J331="SLS_ENABLED",   UPPER(IF(E331=CHAR(34)&amp;CHAR(34),F331,E331)),""),"")))</f>
        <v/>
      </c>
      <c r="AA331" s="25" t="str">
        <f>IF(LEN(Y331)&gt;0,Y331,SUBSTITUTE(SUBSTITUTE(SUBSTITUTE(SUBSTITUTE(SUBSTITUTE(SUBSTITUTE(SUBSTITUTE(SUBSTITUTE(SUBSTITUTE(SUBSTITUTE(SUBSTITUTE( (SUBSTITUTE( SUBSTITUTE( SUBSTITUTE( SUBSTITUTE(Z331,"STD_SIGMA","SUM"),"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1" s="1">
        <f>B331</f>
        <v>319</v>
      </c>
      <c r="AC331" t="str">
        <f>P331</f>
        <v>ITM_KGtoSTOb</v>
      </c>
      <c r="AD331" s="126" t="str">
        <f>IF(ISNA(VLOOKUP(AA331,'XEQM Shortlist'!J:J,1,0)),"//","")</f>
        <v/>
      </c>
      <c r="AF331" s="88" t="str">
        <f>IF(LEN(AA331)=0,"",SUBSTITUTE(SUBSTITUTE(SUBSTITUTE(SUBSTITUTE(SUBSTITUTE(SUBSTITUTE(SUBSTITUTE(SUBSTITUTE(SUBSTITUTE(SUBSTITUTE(SUBSTITUTE(SUBSTITUTE(SUBSTITUTE(SUBSTITUTE(SUBSTITUTE(SUBSTITUTE(SUBSTITUTE( (SUBSTITUTE( SUBSTITUTE( SUBSTITUTE( SUBSTITUTE(Z331,"STD_SIGMA","SUM"),"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1" t="b">
        <f>AA331=AF331</f>
        <v>1</v>
      </c>
    </row>
    <row r="332" spans="1:33">
      <c r="A332" s="48">
        <f>IF(B332=INT(B332),ROW(),"")</f>
        <v>332</v>
      </c>
      <c r="B332" s="47">
        <f>IF(AND(MID(C332,2,1)&lt;&gt;"/",MID(C332,1,1)="/"),INT(B331)+1,B331+0.01)</f>
        <v>320</v>
      </c>
      <c r="C332" s="51" t="s">
        <v>3515</v>
      </c>
      <c r="D332" s="51" t="s">
        <v>25</v>
      </c>
      <c r="E332" s="56" t="s">
        <v>336</v>
      </c>
      <c r="F332" s="56" t="s">
        <v>337</v>
      </c>
      <c r="G332" s="75">
        <v>0</v>
      </c>
      <c r="H332" s="75">
        <v>0</v>
      </c>
      <c r="I332" s="135" t="s">
        <v>3</v>
      </c>
      <c r="J332" s="56" t="s">
        <v>1375</v>
      </c>
      <c r="K332" s="57" t="s">
        <v>3945</v>
      </c>
      <c r="L332" s="55" t="s">
        <v>4768</v>
      </c>
      <c r="M332" s="55" t="s">
        <v>4825</v>
      </c>
      <c r="N332" s="55" t="s">
        <v>2238</v>
      </c>
      <c r="O332" s="55"/>
      <c r="P332" s="259" t="s">
        <v>1896</v>
      </c>
      <c r="Q332" s="13"/>
      <c r="R332"/>
      <c r="S332" t="str">
        <f>IF(E332=F332,"","NOT EQUAL")</f>
        <v>NOT EQUAL</v>
      </c>
      <c r="T332" s="44" t="str">
        <f>IF(ISNA(VLOOKUP(P332,Sheet1!E:F,2,0)),"--","PRESENT")</f>
        <v>--</v>
      </c>
      <c r="U332"/>
      <c r="V332">
        <f>IF(AA332&lt;&gt;"",V331+1,V331)</f>
        <v>105</v>
      </c>
      <c r="W332" s="75" t="s">
        <v>2238</v>
      </c>
      <c r="X332" s="57" t="s">
        <v>2238</v>
      </c>
      <c r="Y332" s="57" t="s">
        <v>2238</v>
      </c>
      <c r="Z332" s="25" t="str">
        <f>IF( OR(X332="CNST", I332="CAT_REGS"),IF(E332=CHAR(34)&amp;CHAR(34),F332,E332),
IF(X332="YES",UPPER(IF(E332=CHAR(34)&amp;CHAR(34),F332,E332)),
IF(   AND(X332&lt;&gt;"NO",I332="CAT_FNCT",D332&lt;&gt;"multiply", D332&lt;&gt;"divide"),IF(J332="SLS_ENABLED",   UPPER(IF(E332=CHAR(34)&amp;CHAR(34),F332,E332)),""),"")))</f>
        <v/>
      </c>
      <c r="AA332" s="25" t="str">
        <f>IF(LEN(Y332)&gt;0,Y332,SUBSTITUTE(SUBSTITUTE(SUBSTITUTE(SUBSTITUTE(SUBSTITUTE(SUBSTITUTE(SUBSTITUTE(SUBSTITUTE(SUBSTITUTE(SUBSTITUTE(SUBSTITUTE( (SUBSTITUTE( SUBSTITUTE( SUBSTITUTE( SUBSTITUTE(Z332,"STD_SIGMA","SUM"),"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2" s="1">
        <f>B332</f>
        <v>320</v>
      </c>
      <c r="AC332" t="str">
        <f>P332</f>
        <v>ITM_STOtoKG</v>
      </c>
      <c r="AD332" s="126" t="str">
        <f>IF(ISNA(VLOOKUP(AA332,'XEQM Shortlist'!J:J,1,0)),"//","")</f>
        <v/>
      </c>
      <c r="AF332" s="88" t="str">
        <f>IF(LEN(AA332)=0,"",SUBSTITUTE(SUBSTITUTE(SUBSTITUTE(SUBSTITUTE(SUBSTITUTE(SUBSTITUTE(SUBSTITUTE(SUBSTITUTE(SUBSTITUTE(SUBSTITUTE(SUBSTITUTE(SUBSTITUTE(SUBSTITUTE(SUBSTITUTE(SUBSTITUTE(SUBSTITUTE(SUBSTITUTE( (SUBSTITUTE( SUBSTITUTE( SUBSTITUTE( SUBSTITUTE(Z332,"STD_SIGMA","SUM"),"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2" t="b">
        <f>AA332=AF332</f>
        <v>1</v>
      </c>
    </row>
    <row r="333" spans="1:33">
      <c r="A333" s="48">
        <f>IF(B333=INT(B333),ROW(),"")</f>
        <v>333</v>
      </c>
      <c r="B333" s="47">
        <f>IF(AND(MID(C333,2,1)&lt;&gt;"/",MID(C333,1,1)="/"),INT(B332)+1,B332+0.01)</f>
        <v>321</v>
      </c>
      <c r="C333" s="51" t="s">
        <v>3515</v>
      </c>
      <c r="D333" s="51" t="s">
        <v>25</v>
      </c>
      <c r="E333" s="56" t="s">
        <v>336</v>
      </c>
      <c r="F333" s="56" t="s">
        <v>5395</v>
      </c>
      <c r="G333" s="75">
        <v>0</v>
      </c>
      <c r="H333" s="75">
        <v>0</v>
      </c>
      <c r="I333" s="134" t="s">
        <v>464</v>
      </c>
      <c r="J333" s="56" t="s">
        <v>1375</v>
      </c>
      <c r="K333" s="57" t="s">
        <v>3945</v>
      </c>
      <c r="L333" s="55" t="s">
        <v>4768</v>
      </c>
      <c r="M333" s="55" t="s">
        <v>4825</v>
      </c>
      <c r="N333" s="55" t="s">
        <v>2238</v>
      </c>
      <c r="O333" s="55"/>
      <c r="P333" s="259" t="s">
        <v>2116</v>
      </c>
      <c r="Q333" s="13"/>
      <c r="R333"/>
      <c r="S333" t="str">
        <f>IF(E333=F333,"","NOT EQUAL")</f>
        <v>NOT EQUAL</v>
      </c>
      <c r="T333" s="44" t="str">
        <f>IF(ISNA(VLOOKUP(P333,Sheet1!E:F,2,0)),"--","PRESENT")</f>
        <v>--</v>
      </c>
      <c r="U333"/>
      <c r="V333">
        <f>IF(AA333&lt;&gt;"",V332+1,V332)</f>
        <v>105</v>
      </c>
      <c r="W333" s="75" t="s">
        <v>2238</v>
      </c>
      <c r="X333" s="57" t="s">
        <v>2238</v>
      </c>
      <c r="Y333" s="57" t="s">
        <v>2238</v>
      </c>
      <c r="Z333" s="25" t="str">
        <f>IF( OR(X333="CNST", I333="CAT_REGS"),IF(E333=CHAR(34)&amp;CHAR(34),F333,E333),
IF(X333="YES",UPPER(IF(E333=CHAR(34)&amp;CHAR(34),F333,E333)),
IF(   AND(X333&lt;&gt;"NO",I333="CAT_FNCT",D333&lt;&gt;"multiply", D333&lt;&gt;"divide"),IF(J333="SLS_ENABLED",   UPPER(IF(E333=CHAR(34)&amp;CHAR(34),F333,E333)),""),"")))</f>
        <v/>
      </c>
      <c r="AA333" s="25" t="str">
        <f>IF(LEN(Y333)&gt;0,Y333,SUBSTITUTE(SUBSTITUTE(SUBSTITUTE(SUBSTITUTE(SUBSTITUTE(SUBSTITUTE(SUBSTITUTE(SUBSTITUTE(SUBSTITUTE(SUBSTITUTE(SUBSTITUTE( (SUBSTITUTE( SUBSTITUTE( SUBSTITUTE( SUBSTITUTE(Z333,"STD_SIGMA","SUM"),"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3" s="1">
        <f>B333</f>
        <v>321</v>
      </c>
      <c r="AC333" t="str">
        <f>P333</f>
        <v>ITM_STOtoKGb</v>
      </c>
      <c r="AD333" s="126" t="str">
        <f>IF(ISNA(VLOOKUP(AA333,'XEQM Shortlist'!J:J,1,0)),"//","")</f>
        <v/>
      </c>
      <c r="AF333" s="88" t="str">
        <f>IF(LEN(AA333)=0,"",SUBSTITUTE(SUBSTITUTE(SUBSTITUTE(SUBSTITUTE(SUBSTITUTE(SUBSTITUTE(SUBSTITUTE(SUBSTITUTE(SUBSTITUTE(SUBSTITUTE(SUBSTITUTE(SUBSTITUTE(SUBSTITUTE(SUBSTITUTE(SUBSTITUTE(SUBSTITUTE(SUBSTITUTE( (SUBSTITUTE( SUBSTITUTE( SUBSTITUTE( SUBSTITUTE(Z333,"STD_SIGMA","SUM"),"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3" t="b">
        <f>AA333=AF333</f>
        <v>1</v>
      </c>
    </row>
    <row r="334" spans="1:33">
      <c r="A334" s="48">
        <f>IF(B334=INT(B334),ROW(),"")</f>
        <v>334</v>
      </c>
      <c r="B334" s="47">
        <f>IF(AND(MID(C334,2,1)&lt;&gt;"/",MID(C334,1,1)="/"),INT(B333)+1,B333+0.01)</f>
        <v>322</v>
      </c>
      <c r="C334" s="51" t="s">
        <v>3516</v>
      </c>
      <c r="D334" s="51" t="s">
        <v>156</v>
      </c>
      <c r="E334" s="56" t="s">
        <v>166</v>
      </c>
      <c r="F334" s="241" t="s">
        <v>5379</v>
      </c>
      <c r="G334" s="75">
        <v>0</v>
      </c>
      <c r="H334" s="75">
        <v>0</v>
      </c>
      <c r="I334" s="135" t="s">
        <v>3</v>
      </c>
      <c r="J334" s="56" t="s">
        <v>1375</v>
      </c>
      <c r="K334" s="57" t="s">
        <v>3945</v>
      </c>
      <c r="L334" s="55" t="s">
        <v>4768</v>
      </c>
      <c r="M334" s="55" t="s">
        <v>4825</v>
      </c>
      <c r="N334" s="55" t="s">
        <v>2238</v>
      </c>
      <c r="O334" s="55"/>
      <c r="P334" s="259" t="s">
        <v>1637</v>
      </c>
      <c r="Q334" s="13"/>
      <c r="R334"/>
      <c r="S334" t="str">
        <f>IF(E334=F334,"","NOT EQUAL")</f>
        <v>NOT EQUAL</v>
      </c>
      <c r="T334" s="44" t="str">
        <f>IF(ISNA(VLOOKUP(P334,Sheet1!E:F,2,0)),"--","PRESENT")</f>
        <v>--</v>
      </c>
      <c r="U334"/>
      <c r="V334">
        <f>IF(AA334&lt;&gt;"",V333+1,V333)</f>
        <v>105</v>
      </c>
      <c r="W334" s="75" t="s">
        <v>2238</v>
      </c>
      <c r="X334" s="57" t="s">
        <v>2238</v>
      </c>
      <c r="Y334" s="57" t="s">
        <v>2238</v>
      </c>
      <c r="Z334" s="25" t="str">
        <f>IF( OR(X334="CNST", I334="CAT_REGS"),IF(E334=CHAR(34)&amp;CHAR(34),F334,E334),
IF(X334="YES",UPPER(IF(E334=CHAR(34)&amp;CHAR(34),F334,E334)),
IF(   AND(X334&lt;&gt;"NO",I334="CAT_FNCT",D334&lt;&gt;"multiply", D334&lt;&gt;"divide"),IF(J334="SLS_ENABLED",   UPPER(IF(E334=CHAR(34)&amp;CHAR(34),F334,E334)),""),"")))</f>
        <v/>
      </c>
      <c r="AA334" s="25" t="str">
        <f>IF(LEN(Y334)&gt;0,Y334,SUBSTITUTE(SUBSTITUTE(SUBSTITUTE(SUBSTITUTE(SUBSTITUTE(SUBSTITUTE(SUBSTITUTE(SUBSTITUTE(SUBSTITUTE(SUBSTITUTE(SUBSTITUTE( (SUBSTITUTE( SUBSTITUTE( SUBSTITUTE( SUBSTITUTE(Z334,"STD_SIGMA","SUM"),"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4" s="1">
        <f>B334</f>
        <v>322</v>
      </c>
      <c r="AC334" t="str">
        <f>P334</f>
        <v>ITM_KGtoST</v>
      </c>
      <c r="AD334" s="126" t="str">
        <f>IF(ISNA(VLOOKUP(AA334,'XEQM Shortlist'!J:J,1,0)),"//","")</f>
        <v/>
      </c>
      <c r="AF334" s="88" t="str">
        <f>IF(LEN(AA334)=0,"",SUBSTITUTE(SUBSTITUTE(SUBSTITUTE(SUBSTITUTE(SUBSTITUTE(SUBSTITUTE(SUBSTITUTE(SUBSTITUTE(SUBSTITUTE(SUBSTITUTE(SUBSTITUTE(SUBSTITUTE(SUBSTITUTE(SUBSTITUTE(SUBSTITUTE(SUBSTITUTE(SUBSTITUTE( (SUBSTITUTE( SUBSTITUTE( SUBSTITUTE( SUBSTITUTE(Z334,"STD_SIGMA","SUM"),"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4" t="b">
        <f>AA334=AF334</f>
        <v>1</v>
      </c>
    </row>
    <row r="335" spans="1:33">
      <c r="A335" s="48">
        <f>IF(B335=INT(B335),ROW(),"")</f>
        <v>335</v>
      </c>
      <c r="B335" s="47">
        <f>IF(AND(MID(C335,2,1)&lt;&gt;"/",MID(C335,1,1)="/"),INT(B334)+1,B334+0.01)</f>
        <v>323</v>
      </c>
      <c r="C335" s="51" t="s">
        <v>3516</v>
      </c>
      <c r="D335" s="51" t="s">
        <v>156</v>
      </c>
      <c r="E335" s="56" t="s">
        <v>166</v>
      </c>
      <c r="F335" s="244" t="s">
        <v>301</v>
      </c>
      <c r="G335" s="75">
        <v>0</v>
      </c>
      <c r="H335" s="75">
        <v>0</v>
      </c>
      <c r="I335" s="134" t="s">
        <v>464</v>
      </c>
      <c r="J335" s="56" t="s">
        <v>1375</v>
      </c>
      <c r="K335" s="57" t="s">
        <v>3945</v>
      </c>
      <c r="L335" s="55" t="s">
        <v>4768</v>
      </c>
      <c r="M335" s="55" t="s">
        <v>4825</v>
      </c>
      <c r="N335" s="55" t="s">
        <v>2238</v>
      </c>
      <c r="O335" s="55"/>
      <c r="P335" s="259" t="s">
        <v>2109</v>
      </c>
      <c r="Q335" s="13"/>
      <c r="R335"/>
      <c r="S335" t="str">
        <f>IF(E335=F335,"","NOT EQUAL")</f>
        <v>NOT EQUAL</v>
      </c>
      <c r="T335" s="44" t="str">
        <f>IF(ISNA(VLOOKUP(P335,Sheet1!E:F,2,0)),"--","PRESENT")</f>
        <v>--</v>
      </c>
      <c r="U335"/>
      <c r="V335">
        <f>IF(AA335&lt;&gt;"",V334+1,V334)</f>
        <v>105</v>
      </c>
      <c r="W335" s="75" t="s">
        <v>2238</v>
      </c>
      <c r="X335" s="57" t="s">
        <v>2238</v>
      </c>
      <c r="Y335" s="57" t="s">
        <v>2238</v>
      </c>
      <c r="Z335" s="25" t="str">
        <f>IF( OR(X335="CNST", I335="CAT_REGS"),IF(E335=CHAR(34)&amp;CHAR(34),F335,E335),
IF(X335="YES",UPPER(IF(E335=CHAR(34)&amp;CHAR(34),F335,E335)),
IF(   AND(X335&lt;&gt;"NO",I335="CAT_FNCT",D335&lt;&gt;"multiply", D335&lt;&gt;"divide"),IF(J335="SLS_ENABLED",   UPPER(IF(E335=CHAR(34)&amp;CHAR(34),F335,E335)),""),"")))</f>
        <v/>
      </c>
      <c r="AA335" s="25" t="str">
        <f>IF(LEN(Y335)&gt;0,Y335,SUBSTITUTE(SUBSTITUTE(SUBSTITUTE(SUBSTITUTE(SUBSTITUTE(SUBSTITUTE(SUBSTITUTE(SUBSTITUTE(SUBSTITUTE(SUBSTITUTE(SUBSTITUTE( (SUBSTITUTE( SUBSTITUTE( SUBSTITUTE( SUBSTITUTE(Z335,"STD_SIGMA","SUM"),"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5" s="1">
        <f>B335</f>
        <v>323</v>
      </c>
      <c r="AC335" t="str">
        <f>P335</f>
        <v>ITM_KGtoSTb</v>
      </c>
      <c r="AD335" s="126" t="str">
        <f>IF(ISNA(VLOOKUP(AA335,'XEQM Shortlist'!J:J,1,0)),"//","")</f>
        <v/>
      </c>
      <c r="AF335" s="88" t="str">
        <f>IF(LEN(AA335)=0,"",SUBSTITUTE(SUBSTITUTE(SUBSTITUTE(SUBSTITUTE(SUBSTITUTE(SUBSTITUTE(SUBSTITUTE(SUBSTITUTE(SUBSTITUTE(SUBSTITUTE(SUBSTITUTE(SUBSTITUTE(SUBSTITUTE(SUBSTITUTE(SUBSTITUTE(SUBSTITUTE(SUBSTITUTE( (SUBSTITUTE( SUBSTITUTE( SUBSTITUTE( SUBSTITUTE(Z335,"STD_SIGMA","SUM"),"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5" t="b">
        <f>AA335=AF335</f>
        <v>1</v>
      </c>
    </row>
    <row r="336" spans="1:33">
      <c r="A336" s="48">
        <f>IF(B336=INT(B336),ROW(),"")</f>
        <v>336</v>
      </c>
      <c r="B336" s="47">
        <f>IF(AND(MID(C336,2,1)&lt;&gt;"/",MID(C336,1,1)="/"),INT(B335)+1,B335+0.01)</f>
        <v>324</v>
      </c>
      <c r="C336" s="51" t="s">
        <v>3516</v>
      </c>
      <c r="D336" s="51" t="s">
        <v>156</v>
      </c>
      <c r="E336" s="56" t="s">
        <v>166</v>
      </c>
      <c r="F336" s="244" t="s">
        <v>466</v>
      </c>
      <c r="G336" s="75">
        <v>0</v>
      </c>
      <c r="H336" s="75">
        <v>0</v>
      </c>
      <c r="I336" s="134" t="s">
        <v>464</v>
      </c>
      <c r="J336" s="56" t="s">
        <v>1375</v>
      </c>
      <c r="K336" s="57" t="s">
        <v>3945</v>
      </c>
      <c r="L336" s="55" t="s">
        <v>4768</v>
      </c>
      <c r="M336" s="55" t="s">
        <v>4825</v>
      </c>
      <c r="N336" s="55" t="s">
        <v>2238</v>
      </c>
      <c r="O336" s="55"/>
      <c r="P336" s="259" t="s">
        <v>2110</v>
      </c>
      <c r="Q336" s="13"/>
      <c r="R336"/>
      <c r="S336" t="str">
        <f>IF(E336=F336,"","NOT EQUAL")</f>
        <v>NOT EQUAL</v>
      </c>
      <c r="T336" s="44" t="str">
        <f>IF(ISNA(VLOOKUP(P336,Sheet1!E:F,2,0)),"--","PRESENT")</f>
        <v>--</v>
      </c>
      <c r="U336"/>
      <c r="V336">
        <f>IF(AA336&lt;&gt;"",V335+1,V335)</f>
        <v>105</v>
      </c>
      <c r="W336" s="75" t="s">
        <v>2238</v>
      </c>
      <c r="X336" s="57" t="s">
        <v>2238</v>
      </c>
      <c r="Y336" s="57" t="s">
        <v>2238</v>
      </c>
      <c r="Z336" s="25" t="str">
        <f>IF( OR(X336="CNST", I336="CAT_REGS"),IF(E336=CHAR(34)&amp;CHAR(34),F336,E336),
IF(X336="YES",UPPER(IF(E336=CHAR(34)&amp;CHAR(34),F336,E336)),
IF(   AND(X336&lt;&gt;"NO",I336="CAT_FNCT",D336&lt;&gt;"multiply", D336&lt;&gt;"divide"),IF(J336="SLS_ENABLED",   UPPER(IF(E336=CHAR(34)&amp;CHAR(34),F336,E336)),""),"")))</f>
        <v/>
      </c>
      <c r="AA336" s="25" t="str">
        <f>IF(LEN(Y336)&gt;0,Y336,SUBSTITUTE(SUBSTITUTE(SUBSTITUTE(SUBSTITUTE(SUBSTITUTE(SUBSTITUTE(SUBSTITUTE(SUBSTITUTE(SUBSTITUTE(SUBSTITUTE(SUBSTITUTE( (SUBSTITUTE( SUBSTITUTE( SUBSTITUTE( SUBSTITUTE(Z336,"STD_SIGMA","SUM"),"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6" s="1">
        <f>B336</f>
        <v>324</v>
      </c>
      <c r="AC336" t="str">
        <f>P336</f>
        <v>ITM_KGtoSTc</v>
      </c>
      <c r="AD336" s="126" t="str">
        <f>IF(ISNA(VLOOKUP(AA336,'XEQM Shortlist'!J:J,1,0)),"//","")</f>
        <v/>
      </c>
      <c r="AF336" s="88" t="str">
        <f>IF(LEN(AA336)=0,"",SUBSTITUTE(SUBSTITUTE(SUBSTITUTE(SUBSTITUTE(SUBSTITUTE(SUBSTITUTE(SUBSTITUTE(SUBSTITUTE(SUBSTITUTE(SUBSTITUTE(SUBSTITUTE(SUBSTITUTE(SUBSTITUTE(SUBSTITUTE(SUBSTITUTE(SUBSTITUTE(SUBSTITUTE( (SUBSTITUTE( SUBSTITUTE( SUBSTITUTE( SUBSTITUTE(Z336,"STD_SIGMA","SUM"),"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6" t="b">
        <f>AA336=AF336</f>
        <v>1</v>
      </c>
    </row>
    <row r="337" spans="1:33">
      <c r="A337" s="48">
        <f>IF(B337=INT(B337),ROW(),"")</f>
        <v>337</v>
      </c>
      <c r="B337" s="47">
        <f>IF(AND(MID(C337,2,1)&lt;&gt;"/",MID(C337,1,1)="/"),INT(B336)+1,B336+0.01)</f>
        <v>325</v>
      </c>
      <c r="C337" s="51" t="s">
        <v>3516</v>
      </c>
      <c r="D337" s="51" t="s">
        <v>25</v>
      </c>
      <c r="E337" s="56" t="s">
        <v>343</v>
      </c>
      <c r="F337" s="241" t="s">
        <v>301</v>
      </c>
      <c r="G337" s="75">
        <v>0</v>
      </c>
      <c r="H337" s="75">
        <v>0</v>
      </c>
      <c r="I337" s="135" t="s">
        <v>3</v>
      </c>
      <c r="J337" s="56" t="s">
        <v>1375</v>
      </c>
      <c r="K337" s="57" t="s">
        <v>3945</v>
      </c>
      <c r="L337" s="55" t="s">
        <v>4768</v>
      </c>
      <c r="M337" s="55" t="s">
        <v>4825</v>
      </c>
      <c r="N337" s="55" t="s">
        <v>2238</v>
      </c>
      <c r="O337" s="55"/>
      <c r="P337" s="259" t="s">
        <v>1901</v>
      </c>
      <c r="Q337" s="13"/>
      <c r="R337"/>
      <c r="S337" t="str">
        <f>IF(E337=F337,"","NOT EQUAL")</f>
        <v>NOT EQUAL</v>
      </c>
      <c r="T337" s="44" t="str">
        <f>IF(ISNA(VLOOKUP(P337,Sheet1!E:F,2,0)),"--","PRESENT")</f>
        <v>--</v>
      </c>
      <c r="U337"/>
      <c r="V337">
        <f>IF(AA337&lt;&gt;"",V336+1,V336)</f>
        <v>105</v>
      </c>
      <c r="W337" s="75" t="s">
        <v>2238</v>
      </c>
      <c r="X337" s="57" t="s">
        <v>2238</v>
      </c>
      <c r="Y337" s="57" t="s">
        <v>2238</v>
      </c>
      <c r="Z337" s="25" t="str">
        <f>IF( OR(X337="CNST", I337="CAT_REGS"),IF(E337=CHAR(34)&amp;CHAR(34),F337,E337),
IF(X337="YES",UPPER(IF(E337=CHAR(34)&amp;CHAR(34),F337,E337)),
IF(   AND(X337&lt;&gt;"NO",I337="CAT_FNCT",D337&lt;&gt;"multiply", D337&lt;&gt;"divide"),IF(J337="SLS_ENABLED",   UPPER(IF(E337=CHAR(34)&amp;CHAR(34),F337,E337)),""),"")))</f>
        <v/>
      </c>
      <c r="AA337" s="25" t="str">
        <f>IF(LEN(Y337)&gt;0,Y337,SUBSTITUTE(SUBSTITUTE(SUBSTITUTE(SUBSTITUTE(SUBSTITUTE(SUBSTITUTE(SUBSTITUTE(SUBSTITUTE(SUBSTITUTE(SUBSTITUTE(SUBSTITUTE( (SUBSTITUTE( SUBSTITUTE( SUBSTITUTE( SUBSTITUTE(Z337,"STD_SIGMA","SUM"),"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7" s="1">
        <f>B337</f>
        <v>325</v>
      </c>
      <c r="AC337" t="str">
        <f>P337</f>
        <v>ITM_STtoKG</v>
      </c>
      <c r="AD337" s="126" t="str">
        <f>IF(ISNA(VLOOKUP(AA337,'XEQM Shortlist'!J:J,1,0)),"//","")</f>
        <v/>
      </c>
      <c r="AF337" s="88" t="str">
        <f>IF(LEN(AA337)=0,"",SUBSTITUTE(SUBSTITUTE(SUBSTITUTE(SUBSTITUTE(SUBSTITUTE(SUBSTITUTE(SUBSTITUTE(SUBSTITUTE(SUBSTITUTE(SUBSTITUTE(SUBSTITUTE(SUBSTITUTE(SUBSTITUTE(SUBSTITUTE(SUBSTITUTE(SUBSTITUTE(SUBSTITUTE( (SUBSTITUTE( SUBSTITUTE( SUBSTITUTE( SUBSTITUTE(Z337,"STD_SIGMA","SUM"),"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7" t="b">
        <f>AA337=AF337</f>
        <v>1</v>
      </c>
    </row>
    <row r="338" spans="1:33">
      <c r="A338" s="48">
        <f>IF(B338=INT(B338),ROW(),"")</f>
        <v>338</v>
      </c>
      <c r="B338" s="47">
        <f>IF(AND(MID(C338,2,1)&lt;&gt;"/",MID(C338,1,1)="/"),INT(B337)+1,B337+0.01)</f>
        <v>326</v>
      </c>
      <c r="C338" s="51" t="s">
        <v>3516</v>
      </c>
      <c r="D338" s="51" t="s">
        <v>25</v>
      </c>
      <c r="E338" s="56" t="s">
        <v>343</v>
      </c>
      <c r="F338" s="287" t="s">
        <v>466</v>
      </c>
      <c r="G338" s="75">
        <v>0</v>
      </c>
      <c r="H338" s="75">
        <v>0</v>
      </c>
      <c r="I338" s="134" t="s">
        <v>464</v>
      </c>
      <c r="J338" s="56" t="s">
        <v>1375</v>
      </c>
      <c r="K338" s="57" t="s">
        <v>3945</v>
      </c>
      <c r="L338" s="55" t="s">
        <v>4768</v>
      </c>
      <c r="M338" s="55" t="s">
        <v>4825</v>
      </c>
      <c r="N338" s="55" t="s">
        <v>2238</v>
      </c>
      <c r="O338" s="55"/>
      <c r="P338" s="259" t="s">
        <v>2117</v>
      </c>
      <c r="Q338" s="13"/>
      <c r="R338"/>
      <c r="S338" t="str">
        <f>IF(E338=F338,"","NOT EQUAL")</f>
        <v>NOT EQUAL</v>
      </c>
      <c r="T338" s="44" t="str">
        <f>IF(ISNA(VLOOKUP(P338,Sheet1!E:F,2,0)),"--","PRESENT")</f>
        <v>--</v>
      </c>
      <c r="U338"/>
      <c r="V338">
        <f>IF(AA338&lt;&gt;"",V337+1,V337)</f>
        <v>105</v>
      </c>
      <c r="W338" s="75" t="s">
        <v>2238</v>
      </c>
      <c r="X338" s="57" t="s">
        <v>2238</v>
      </c>
      <c r="Y338" s="57" t="s">
        <v>2238</v>
      </c>
      <c r="Z338" s="25" t="str">
        <f>IF( OR(X338="CNST", I338="CAT_REGS"),IF(E338=CHAR(34)&amp;CHAR(34),F338,E338),
IF(X338="YES",UPPER(IF(E338=CHAR(34)&amp;CHAR(34),F338,E338)),
IF(   AND(X338&lt;&gt;"NO",I338="CAT_FNCT",D338&lt;&gt;"multiply", D338&lt;&gt;"divide"),IF(J338="SLS_ENABLED",   UPPER(IF(E338=CHAR(34)&amp;CHAR(34),F338,E338)),""),"")))</f>
        <v/>
      </c>
      <c r="AA338" s="25" t="str">
        <f>IF(LEN(Y338)&gt;0,Y338,SUBSTITUTE(SUBSTITUTE(SUBSTITUTE(SUBSTITUTE(SUBSTITUTE(SUBSTITUTE(SUBSTITUTE(SUBSTITUTE(SUBSTITUTE(SUBSTITUTE(SUBSTITUTE( (SUBSTITUTE( SUBSTITUTE( SUBSTITUTE( SUBSTITUTE(Z338,"STD_SIGMA","SUM"),"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8" s="1">
        <f>B338</f>
        <v>326</v>
      </c>
      <c r="AC338" t="str">
        <f>P338</f>
        <v>ITM_STtoKGb</v>
      </c>
      <c r="AD338" s="126" t="str">
        <f>IF(ISNA(VLOOKUP(AA338,'XEQM Shortlist'!J:J,1,0)),"//","")</f>
        <v/>
      </c>
      <c r="AF338" s="88" t="str">
        <f>IF(LEN(AA338)=0,"",SUBSTITUTE(SUBSTITUTE(SUBSTITUTE(SUBSTITUTE(SUBSTITUTE(SUBSTITUTE(SUBSTITUTE(SUBSTITUTE(SUBSTITUTE(SUBSTITUTE(SUBSTITUTE(SUBSTITUTE(SUBSTITUTE(SUBSTITUTE(SUBSTITUTE(SUBSTITUTE(SUBSTITUTE( (SUBSTITUTE( SUBSTITUTE( SUBSTITUTE( SUBSTITUTE(Z338,"STD_SIGMA","SUM"),"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8" t="b">
        <f>AA338=AF338</f>
        <v>1</v>
      </c>
    </row>
    <row r="339" spans="1:33">
      <c r="A339" s="48">
        <f>IF(B339=INT(B339),ROW(),"")</f>
        <v>339</v>
      </c>
      <c r="B339" s="47">
        <f>IF(AND(MID(C339,2,1)&lt;&gt;"/",MID(C339,1,1)="/"),INT(B338)+1,B338+0.01)</f>
        <v>327</v>
      </c>
      <c r="C339" s="51" t="s">
        <v>3516</v>
      </c>
      <c r="D339" s="51" t="s">
        <v>25</v>
      </c>
      <c r="E339" s="66" t="s">
        <v>343</v>
      </c>
      <c r="F339" s="284" t="s">
        <v>5395</v>
      </c>
      <c r="G339" s="75">
        <v>0</v>
      </c>
      <c r="H339" s="75">
        <v>0</v>
      </c>
      <c r="I339" s="134" t="s">
        <v>464</v>
      </c>
      <c r="J339" s="56" t="s">
        <v>1375</v>
      </c>
      <c r="K339" s="57" t="s">
        <v>3945</v>
      </c>
      <c r="L339" s="55" t="s">
        <v>4768</v>
      </c>
      <c r="M339" s="55" t="s">
        <v>4825</v>
      </c>
      <c r="N339" s="55" t="s">
        <v>2238</v>
      </c>
      <c r="O339" s="55"/>
      <c r="P339" s="259" t="s">
        <v>2118</v>
      </c>
      <c r="Q339" s="13"/>
      <c r="R339"/>
      <c r="S339" t="str">
        <f>IF(E339=F339,"","NOT EQUAL")</f>
        <v>NOT EQUAL</v>
      </c>
      <c r="T339" s="44" t="str">
        <f>IF(ISNA(VLOOKUP(P339,Sheet1!E:F,2,0)),"--","PRESENT")</f>
        <v>--</v>
      </c>
      <c r="U339"/>
      <c r="V339">
        <f>IF(AA339&lt;&gt;"",V338+1,V338)</f>
        <v>105</v>
      </c>
      <c r="W339" s="75" t="s">
        <v>2238</v>
      </c>
      <c r="X339" s="57" t="s">
        <v>2238</v>
      </c>
      <c r="Y339" s="57" t="s">
        <v>2238</v>
      </c>
      <c r="Z339" s="25" t="str">
        <f>IF( OR(X339="CNST", I339="CAT_REGS"),IF(E339=CHAR(34)&amp;CHAR(34),F339,E339),
IF(X339="YES",UPPER(IF(E339=CHAR(34)&amp;CHAR(34),F339,E339)),
IF(   AND(X339&lt;&gt;"NO",I339="CAT_FNCT",D339&lt;&gt;"multiply", D339&lt;&gt;"divide"),IF(J339="SLS_ENABLED",   UPPER(IF(E339=CHAR(34)&amp;CHAR(34),F339,E339)),""),"")))</f>
        <v/>
      </c>
      <c r="AA339" s="25" t="str">
        <f>IF(LEN(Y339)&gt;0,Y339,SUBSTITUTE(SUBSTITUTE(SUBSTITUTE(SUBSTITUTE(SUBSTITUTE(SUBSTITUTE(SUBSTITUTE(SUBSTITUTE(SUBSTITUTE(SUBSTITUTE(SUBSTITUTE( (SUBSTITUTE( SUBSTITUTE( SUBSTITUTE( SUBSTITUTE(Z339,"STD_SIGMA","SUM"),"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39" s="1">
        <f>B339</f>
        <v>327</v>
      </c>
      <c r="AC339" t="str">
        <f>P339</f>
        <v>ITM_STtoKGc</v>
      </c>
      <c r="AD339" s="126" t="str">
        <f>IF(ISNA(VLOOKUP(AA339,'XEQM Shortlist'!J:J,1,0)),"//","")</f>
        <v/>
      </c>
      <c r="AF339" s="88" t="str">
        <f>IF(LEN(AA339)=0,"",SUBSTITUTE(SUBSTITUTE(SUBSTITUTE(SUBSTITUTE(SUBSTITUTE(SUBSTITUTE(SUBSTITUTE(SUBSTITUTE(SUBSTITUTE(SUBSTITUTE(SUBSTITUTE(SUBSTITUTE(SUBSTITUTE(SUBSTITUTE(SUBSTITUTE(SUBSTITUTE(SUBSTITUTE( (SUBSTITUTE( SUBSTITUTE( SUBSTITUTE( SUBSTITUTE(Z339,"STD_SIGMA","SUM"),"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39" t="b">
        <f>AA339=AF339</f>
        <v>1</v>
      </c>
    </row>
    <row r="340" spans="1:33">
      <c r="A340" s="48">
        <f>IF(B340=INT(B340),ROW(),"")</f>
        <v>340</v>
      </c>
      <c r="B340" s="47">
        <f>IF(AND(MID(C340,2,1)&lt;&gt;"/",MID(C340,1,1)="/"),INT(B339)+1,B339+0.01)</f>
        <v>328</v>
      </c>
      <c r="C340" s="51" t="s">
        <v>3517</v>
      </c>
      <c r="D340" s="51" t="s">
        <v>156</v>
      </c>
      <c r="E340" s="274" t="s">
        <v>167</v>
      </c>
      <c r="F340" s="274" t="s">
        <v>167</v>
      </c>
      <c r="G340" s="75">
        <v>0</v>
      </c>
      <c r="H340" s="75">
        <v>0</v>
      </c>
      <c r="I340" s="135" t="s">
        <v>3</v>
      </c>
      <c r="J340" s="56" t="s">
        <v>1375</v>
      </c>
      <c r="K340" s="57" t="s">
        <v>3945</v>
      </c>
      <c r="L340" s="55" t="s">
        <v>4768</v>
      </c>
      <c r="M340" s="55" t="s">
        <v>4825</v>
      </c>
      <c r="N340" s="55" t="s">
        <v>2238</v>
      </c>
      <c r="O340" s="55"/>
      <c r="P340" s="309" t="s">
        <v>1638</v>
      </c>
      <c r="Q340" s="13"/>
      <c r="R340"/>
      <c r="S340" t="str">
        <f>IF(E340=F340,"","NOT EQUAL")</f>
        <v/>
      </c>
      <c r="T340" s="44" t="str">
        <f>IF(ISNA(VLOOKUP(P340,Sheet1!E:F,2,0)),"--","PRESENT")</f>
        <v>--</v>
      </c>
      <c r="U340"/>
      <c r="V340">
        <f>IF(AA340&lt;&gt;"",V339+1,V339)</f>
        <v>105</v>
      </c>
      <c r="W340" s="75" t="s">
        <v>2238</v>
      </c>
      <c r="X340" s="57" t="s">
        <v>2238</v>
      </c>
      <c r="Y340" s="57" t="s">
        <v>2238</v>
      </c>
      <c r="Z340" s="25" t="str">
        <f>IF( OR(X340="CNST", I340="CAT_REGS"),IF(E340=CHAR(34)&amp;CHAR(34),F340,E340),
IF(X340="YES",UPPER(IF(E340=CHAR(34)&amp;CHAR(34),F340,E340)),
IF(   AND(X340&lt;&gt;"NO",I340="CAT_FNCT",D340&lt;&gt;"multiply", D340&lt;&gt;"divide"),IF(J340="SLS_ENABLED",   UPPER(IF(E340=CHAR(34)&amp;CHAR(34),F340,E340)),""),"")))</f>
        <v/>
      </c>
      <c r="AA340" s="25" t="str">
        <f>IF(LEN(Y340)&gt;0,Y340,SUBSTITUTE(SUBSTITUTE(SUBSTITUTE(SUBSTITUTE(SUBSTITUTE(SUBSTITUTE(SUBSTITUTE(SUBSTITUTE(SUBSTITUTE(SUBSTITUTE(SUBSTITUTE( (SUBSTITUTE( SUBSTITUTE( SUBSTITUTE( SUBSTITUTE(Z340,"STD_SIGMA","SUM"),"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0" s="1">
        <f>B340</f>
        <v>328</v>
      </c>
      <c r="AC340" t="str">
        <f>P340</f>
        <v>ITM_KGtoTON</v>
      </c>
      <c r="AD340" s="126" t="str">
        <f>IF(ISNA(VLOOKUP(AA340,'XEQM Shortlist'!J:J,1,0)),"//","")</f>
        <v/>
      </c>
      <c r="AF340" s="88" t="str">
        <f>IF(LEN(AA340)=0,"",SUBSTITUTE(SUBSTITUTE(SUBSTITUTE(SUBSTITUTE(SUBSTITUTE(SUBSTITUTE(SUBSTITUTE(SUBSTITUTE(SUBSTITUTE(SUBSTITUTE(SUBSTITUTE(SUBSTITUTE(SUBSTITUTE(SUBSTITUTE(SUBSTITUTE(SUBSTITUTE(SUBSTITUTE( (SUBSTITUTE( SUBSTITUTE( SUBSTITUTE( SUBSTITUTE(Z340,"STD_SIGMA","SUM"),"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0" t="b">
        <f>AA340=AF340</f>
        <v>1</v>
      </c>
    </row>
    <row r="341" spans="1:33">
      <c r="A341" s="48">
        <f>IF(B341=INT(B341),ROW(),"")</f>
        <v>341</v>
      </c>
      <c r="B341" s="47">
        <f>IF(AND(MID(C341,2,1)&lt;&gt;"/",MID(C341,1,1)="/"),INT(B340)+1,B340+0.01)</f>
        <v>329</v>
      </c>
      <c r="C341" s="53" t="s">
        <v>4324</v>
      </c>
      <c r="D341" s="51" t="s">
        <v>25</v>
      </c>
      <c r="E341" s="278" t="s">
        <v>4903</v>
      </c>
      <c r="F341" s="274" t="s">
        <v>5379</v>
      </c>
      <c r="G341" s="58">
        <v>0</v>
      </c>
      <c r="H341" s="58">
        <v>0</v>
      </c>
      <c r="I341" s="136" t="s">
        <v>3</v>
      </c>
      <c r="J341" s="56" t="s">
        <v>1375</v>
      </c>
      <c r="K341" s="57" t="s">
        <v>3945</v>
      </c>
      <c r="L341" s="55" t="s">
        <v>4768</v>
      </c>
      <c r="M341" s="55" t="s">
        <v>4825</v>
      </c>
      <c r="N341" s="55" t="s">
        <v>2238</v>
      </c>
      <c r="O341" s="55"/>
      <c r="P341" s="309" t="s">
        <v>4318</v>
      </c>
      <c r="Q341" s="13"/>
      <c r="R341"/>
      <c r="S341" t="str">
        <f>IF(E341=F341,"","NOT EQUAL")</f>
        <v>NOT EQUAL</v>
      </c>
      <c r="T341" s="44" t="str">
        <f>IF(ISNA(VLOOKUP(P341,Sheet1!E:F,2,0)),"--","PRESENT")</f>
        <v>--</v>
      </c>
      <c r="U341"/>
      <c r="V341">
        <f>IF(AA341&lt;&gt;"",V340+1,V340)</f>
        <v>105</v>
      </c>
      <c r="W341" s="75" t="s">
        <v>2238</v>
      </c>
      <c r="X341" s="57" t="s">
        <v>2238</v>
      </c>
      <c r="Y341" s="57" t="s">
        <v>2238</v>
      </c>
      <c r="Z341" s="25" t="str">
        <f>IF( OR(X341="CNST", I341="CAT_REGS"),IF(E341=CHAR(34)&amp;CHAR(34),F341,E341),
IF(X341="YES",UPPER(IF(E341=CHAR(34)&amp;CHAR(34),F341,E341)),
IF(   AND(X341&lt;&gt;"NO",I341="CAT_FNCT",D341&lt;&gt;"multiply", D341&lt;&gt;"divide"),IF(J341="SLS_ENABLED",   UPPER(IF(E341=CHAR(34)&amp;CHAR(34),F341,E341)),""),"")))</f>
        <v/>
      </c>
      <c r="AA341" s="25" t="str">
        <f>IF(LEN(Y341)&gt;0,Y341,SUBSTITUTE(SUBSTITUTE(SUBSTITUTE(SUBSTITUTE(SUBSTITUTE(SUBSTITUTE(SUBSTITUTE(SUBSTITUTE(SUBSTITUTE(SUBSTITUTE(SUBSTITUTE( (SUBSTITUTE( SUBSTITUTE( SUBSTITUTE( SUBSTITUTE(Z341,"STD_SIGMA","SUM"),"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1" s="1">
        <f>B341</f>
        <v>329</v>
      </c>
      <c r="AC341" t="str">
        <f>P341</f>
        <v>ITM_KGtoLIANG</v>
      </c>
      <c r="AD341" s="126" t="str">
        <f>IF(ISNA(VLOOKUP(AA341,'XEQM Shortlist'!J:J,1,0)),"//","")</f>
        <v/>
      </c>
      <c r="AF341" s="88" t="str">
        <f>IF(LEN(AA341)=0,"",SUBSTITUTE(SUBSTITUTE(SUBSTITUTE(SUBSTITUTE(SUBSTITUTE(SUBSTITUTE(SUBSTITUTE(SUBSTITUTE(SUBSTITUTE(SUBSTITUTE(SUBSTITUTE(SUBSTITUTE(SUBSTITUTE(SUBSTITUTE(SUBSTITUTE(SUBSTITUTE(SUBSTITUTE( (SUBSTITUTE( SUBSTITUTE( SUBSTITUTE( SUBSTITUTE(Z341,"STD_SIGMA","SUM"),"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1" t="b">
        <f>AA341=AF341</f>
        <v>1</v>
      </c>
    </row>
    <row r="342" spans="1:33">
      <c r="A342" s="48">
        <f>IF(B342=INT(B342),ROW(),"")</f>
        <v>342</v>
      </c>
      <c r="B342" s="47">
        <f>IF(AND(MID(C342,2,1)&lt;&gt;"/",MID(C342,1,1)="/"),INT(B341)+1,B341+0.01)</f>
        <v>330</v>
      </c>
      <c r="C342" s="53" t="s">
        <v>4324</v>
      </c>
      <c r="D342" s="51" t="s">
        <v>25</v>
      </c>
      <c r="E342" s="278" t="s">
        <v>4903</v>
      </c>
      <c r="F342" s="274" t="s">
        <v>4325</v>
      </c>
      <c r="G342" s="58">
        <v>0</v>
      </c>
      <c r="H342" s="58">
        <v>0</v>
      </c>
      <c r="I342" s="134" t="s">
        <v>464</v>
      </c>
      <c r="J342" s="56" t="s">
        <v>1375</v>
      </c>
      <c r="K342" s="57" t="s">
        <v>3945</v>
      </c>
      <c r="L342" s="55" t="s">
        <v>4768</v>
      </c>
      <c r="M342" s="55" t="s">
        <v>4825</v>
      </c>
      <c r="N342" s="55" t="s">
        <v>2238</v>
      </c>
      <c r="O342" s="55"/>
      <c r="P342" s="309" t="s">
        <v>4319</v>
      </c>
      <c r="Q342" s="13"/>
      <c r="R342"/>
      <c r="S342" t="str">
        <f>IF(E342=F342,"","NOT EQUAL")</f>
        <v>NOT EQUAL</v>
      </c>
      <c r="T342" s="44" t="str">
        <f>IF(ISNA(VLOOKUP(P342,Sheet1!E:F,2,0)),"--","PRESENT")</f>
        <v>--</v>
      </c>
      <c r="U342"/>
      <c r="V342">
        <f>IF(AA342&lt;&gt;"",V341+1,V341)</f>
        <v>105</v>
      </c>
      <c r="W342" s="75" t="s">
        <v>2238</v>
      </c>
      <c r="X342" s="57" t="s">
        <v>2238</v>
      </c>
      <c r="Y342" s="57" t="s">
        <v>2238</v>
      </c>
      <c r="Z342" s="25" t="str">
        <f>IF( OR(X342="CNST", I342="CAT_REGS"),IF(E342=CHAR(34)&amp;CHAR(34),F342,E342),
IF(X342="YES",UPPER(IF(E342=CHAR(34)&amp;CHAR(34),F342,E342)),
IF(   AND(X342&lt;&gt;"NO",I342="CAT_FNCT",D342&lt;&gt;"multiply", D342&lt;&gt;"divide"),IF(J342="SLS_ENABLED",   UPPER(IF(E342=CHAR(34)&amp;CHAR(34),F342,E342)),""),"")))</f>
        <v/>
      </c>
      <c r="AA342" s="25" t="str">
        <f>IF(LEN(Y342)&gt;0,Y342,SUBSTITUTE(SUBSTITUTE(SUBSTITUTE(SUBSTITUTE(SUBSTITUTE(SUBSTITUTE(SUBSTITUTE(SUBSTITUTE(SUBSTITUTE(SUBSTITUTE(SUBSTITUTE( (SUBSTITUTE( SUBSTITUTE( SUBSTITUTE( SUBSTITUTE(Z342,"STD_SIGMA","SUM"),"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2" s="1">
        <f>B342</f>
        <v>330</v>
      </c>
      <c r="AC342" t="str">
        <f>P342</f>
        <v>ITM_KGtoLIANGb</v>
      </c>
      <c r="AD342" s="126" t="str">
        <f>IF(ISNA(VLOOKUP(AA342,'XEQM Shortlist'!J:J,1,0)),"//","")</f>
        <v/>
      </c>
      <c r="AF342" s="88" t="str">
        <f>IF(LEN(AA342)=0,"",SUBSTITUTE(SUBSTITUTE(SUBSTITUTE(SUBSTITUTE(SUBSTITUTE(SUBSTITUTE(SUBSTITUTE(SUBSTITUTE(SUBSTITUTE(SUBSTITUTE(SUBSTITUTE(SUBSTITUTE(SUBSTITUTE(SUBSTITUTE(SUBSTITUTE(SUBSTITUTE(SUBSTITUTE( (SUBSTITUTE( SUBSTITUTE( SUBSTITUTE( SUBSTITUTE(Z342,"STD_SIGMA","SUM"),"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2" t="b">
        <f>AA342=AF342</f>
        <v>1</v>
      </c>
    </row>
    <row r="343" spans="1:33">
      <c r="A343" s="48">
        <f>IF(B343=INT(B343),ROW(),"")</f>
        <v>343</v>
      </c>
      <c r="B343" s="47">
        <f>IF(AND(MID(C343,2,1)&lt;&gt;"/",MID(C343,1,1)="/"),INT(B342)+1,B342+0.01)</f>
        <v>331</v>
      </c>
      <c r="C343" s="51" t="s">
        <v>3517</v>
      </c>
      <c r="D343" s="51" t="s">
        <v>25</v>
      </c>
      <c r="E343" s="274" t="s">
        <v>350</v>
      </c>
      <c r="F343" s="274" t="s">
        <v>350</v>
      </c>
      <c r="G343" s="75">
        <v>0</v>
      </c>
      <c r="H343" s="75">
        <v>0</v>
      </c>
      <c r="I343" s="135" t="s">
        <v>3</v>
      </c>
      <c r="J343" s="56" t="s">
        <v>1375</v>
      </c>
      <c r="K343" s="57" t="s">
        <v>3945</v>
      </c>
      <c r="L343" s="55" t="s">
        <v>4768</v>
      </c>
      <c r="M343" s="55" t="s">
        <v>4825</v>
      </c>
      <c r="N343" s="55" t="s">
        <v>2238</v>
      </c>
      <c r="O343" s="55"/>
      <c r="P343" s="309" t="s">
        <v>1913</v>
      </c>
      <c r="Q343" s="13"/>
      <c r="R343"/>
      <c r="S343" t="str">
        <f>IF(E343=F343,"","NOT EQUAL")</f>
        <v/>
      </c>
      <c r="T343" s="44" t="str">
        <f>IF(ISNA(VLOOKUP(P343,Sheet1!E:F,2,0)),"--","PRESENT")</f>
        <v>--</v>
      </c>
      <c r="U343"/>
      <c r="V343">
        <f>IF(AA343&lt;&gt;"",V342+1,V342)</f>
        <v>105</v>
      </c>
      <c r="W343" s="75" t="s">
        <v>2238</v>
      </c>
      <c r="X343" s="57" t="s">
        <v>2238</v>
      </c>
      <c r="Y343" s="57" t="s">
        <v>2238</v>
      </c>
      <c r="Z343" s="25" t="str">
        <f>IF( OR(X343="CNST", I343="CAT_REGS"),IF(E343=CHAR(34)&amp;CHAR(34),F343,E343),
IF(X343="YES",UPPER(IF(E343=CHAR(34)&amp;CHAR(34),F343,E343)),
IF(   AND(X343&lt;&gt;"NO",I343="CAT_FNCT",D343&lt;&gt;"multiply", D343&lt;&gt;"divide"),IF(J343="SLS_ENABLED",   UPPER(IF(E343=CHAR(34)&amp;CHAR(34),F343,E343)),""),"")))</f>
        <v/>
      </c>
      <c r="AA343" s="25" t="str">
        <f>IF(LEN(Y343)&gt;0,Y343,SUBSTITUTE(SUBSTITUTE(SUBSTITUTE(SUBSTITUTE(SUBSTITUTE(SUBSTITUTE(SUBSTITUTE(SUBSTITUTE(SUBSTITUTE(SUBSTITUTE(SUBSTITUTE( (SUBSTITUTE( SUBSTITUTE( SUBSTITUTE( SUBSTITUTE(Z343,"STD_SIGMA","SUM"),"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3" s="1">
        <f>B343</f>
        <v>331</v>
      </c>
      <c r="AC343" t="str">
        <f>P343</f>
        <v>ITM_TONtoKG</v>
      </c>
      <c r="AD343" s="126" t="str">
        <f>IF(ISNA(VLOOKUP(AA343,'XEQM Shortlist'!J:J,1,0)),"//","")</f>
        <v/>
      </c>
      <c r="AF343" s="88" t="str">
        <f>IF(LEN(AA343)=0,"",SUBSTITUTE(SUBSTITUTE(SUBSTITUTE(SUBSTITUTE(SUBSTITUTE(SUBSTITUTE(SUBSTITUTE(SUBSTITUTE(SUBSTITUTE(SUBSTITUTE(SUBSTITUTE(SUBSTITUTE(SUBSTITUTE(SUBSTITUTE(SUBSTITUTE(SUBSTITUTE(SUBSTITUTE( (SUBSTITUTE( SUBSTITUTE( SUBSTITUTE( SUBSTITUTE(Z343,"STD_SIGMA","SUM"),"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3" t="b">
        <f>AA343=AF343</f>
        <v>1</v>
      </c>
    </row>
    <row r="344" spans="1:33">
      <c r="A344" s="48">
        <f>IF(B344=INT(B344),ROW(),"")</f>
        <v>344</v>
      </c>
      <c r="B344" s="47">
        <f>IF(AND(MID(C344,2,1)&lt;&gt;"/",MID(C344,1,1)="/"),INT(B343)+1,B343+0.01)</f>
        <v>332</v>
      </c>
      <c r="C344" s="53" t="s">
        <v>4324</v>
      </c>
      <c r="D344" s="51" t="s">
        <v>156</v>
      </c>
      <c r="E344" s="278" t="s">
        <v>4904</v>
      </c>
      <c r="F344" s="274" t="s">
        <v>4325</v>
      </c>
      <c r="G344" s="58">
        <v>0</v>
      </c>
      <c r="H344" s="58">
        <v>0</v>
      </c>
      <c r="I344" s="136" t="s">
        <v>3</v>
      </c>
      <c r="J344" s="56" t="s">
        <v>1375</v>
      </c>
      <c r="K344" s="57" t="s">
        <v>3945</v>
      </c>
      <c r="L344" s="55" t="s">
        <v>4768</v>
      </c>
      <c r="M344" s="55" t="s">
        <v>4825</v>
      </c>
      <c r="N344" s="55" t="s">
        <v>2238</v>
      </c>
      <c r="O344" s="55"/>
      <c r="P344" s="259" t="s">
        <v>4320</v>
      </c>
      <c r="Q344" s="13"/>
      <c r="R344"/>
      <c r="S344" t="str">
        <f>IF(E344=F344,"","NOT EQUAL")</f>
        <v>NOT EQUAL</v>
      </c>
      <c r="T344" s="44" t="str">
        <f>IF(ISNA(VLOOKUP(P344,Sheet1!E:F,2,0)),"--","PRESENT")</f>
        <v>--</v>
      </c>
      <c r="U344"/>
      <c r="V344">
        <f>IF(AA344&lt;&gt;"",V343+1,V343)</f>
        <v>105</v>
      </c>
      <c r="W344" s="75" t="s">
        <v>2238</v>
      </c>
      <c r="X344" s="57" t="s">
        <v>2238</v>
      </c>
      <c r="Y344" s="57" t="s">
        <v>2238</v>
      </c>
      <c r="Z344" s="25" t="str">
        <f>IF( OR(X344="CNST", I344="CAT_REGS"),IF(E344=CHAR(34)&amp;CHAR(34),F344,E344),
IF(X344="YES",UPPER(IF(E344=CHAR(34)&amp;CHAR(34),F344,E344)),
IF(   AND(X344&lt;&gt;"NO",I344="CAT_FNCT",D344&lt;&gt;"multiply", D344&lt;&gt;"divide"),IF(J344="SLS_ENABLED",   UPPER(IF(E344=CHAR(34)&amp;CHAR(34),F344,E344)),""),"")))</f>
        <v/>
      </c>
      <c r="AA344" s="25" t="str">
        <f>IF(LEN(Y344)&gt;0,Y344,SUBSTITUTE(SUBSTITUTE(SUBSTITUTE(SUBSTITUTE(SUBSTITUTE(SUBSTITUTE(SUBSTITUTE(SUBSTITUTE(SUBSTITUTE(SUBSTITUTE(SUBSTITUTE( (SUBSTITUTE( SUBSTITUTE( SUBSTITUTE( SUBSTITUTE(Z344,"STD_SIGMA","SUM"),"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4" s="1">
        <f>B344</f>
        <v>332</v>
      </c>
      <c r="AC344" t="str">
        <f>P344</f>
        <v>ITM_LIANGtoKG</v>
      </c>
      <c r="AD344" s="126" t="str">
        <f>IF(ISNA(VLOOKUP(AA344,'XEQM Shortlist'!J:J,1,0)),"//","")</f>
        <v/>
      </c>
      <c r="AF344" s="88" t="str">
        <f>IF(LEN(AA344)=0,"",SUBSTITUTE(SUBSTITUTE(SUBSTITUTE(SUBSTITUTE(SUBSTITUTE(SUBSTITUTE(SUBSTITUTE(SUBSTITUTE(SUBSTITUTE(SUBSTITUTE(SUBSTITUTE(SUBSTITUTE(SUBSTITUTE(SUBSTITUTE(SUBSTITUTE(SUBSTITUTE(SUBSTITUTE( (SUBSTITUTE( SUBSTITUTE( SUBSTITUTE( SUBSTITUTE(Z344,"STD_SIGMA","SUM"),"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4" t="b">
        <f>AA344=AF344</f>
        <v>1</v>
      </c>
    </row>
    <row r="345" spans="1:33">
      <c r="A345" s="48">
        <f>IF(B345=INT(B345),ROW(),"")</f>
        <v>345</v>
      </c>
      <c r="B345" s="47">
        <f>IF(AND(MID(C345,2,1)&lt;&gt;"/",MID(C345,1,1)="/"),INT(B344)+1,B344+0.01)</f>
        <v>333</v>
      </c>
      <c r="C345" s="53" t="s">
        <v>4324</v>
      </c>
      <c r="D345" s="51" t="s">
        <v>156</v>
      </c>
      <c r="E345" s="278" t="s">
        <v>4905</v>
      </c>
      <c r="F345" s="274" t="s">
        <v>5395</v>
      </c>
      <c r="G345" s="58">
        <v>0</v>
      </c>
      <c r="H345" s="58">
        <v>0</v>
      </c>
      <c r="I345" s="134" t="s">
        <v>464</v>
      </c>
      <c r="J345" s="56" t="s">
        <v>1375</v>
      </c>
      <c r="K345" s="57" t="s">
        <v>3945</v>
      </c>
      <c r="L345" s="55" t="s">
        <v>4768</v>
      </c>
      <c r="M345" s="55" t="s">
        <v>4825</v>
      </c>
      <c r="N345" s="55" t="s">
        <v>2238</v>
      </c>
      <c r="O345" s="55"/>
      <c r="P345" s="259" t="s">
        <v>4321</v>
      </c>
      <c r="Q345" s="13"/>
      <c r="R345"/>
      <c r="S345" t="str">
        <f>IF(E345=F345,"","NOT EQUAL")</f>
        <v>NOT EQUAL</v>
      </c>
      <c r="T345" s="44" t="str">
        <f>IF(ISNA(VLOOKUP(P345,Sheet1!E:F,2,0)),"--","PRESENT")</f>
        <v>--</v>
      </c>
      <c r="U345"/>
      <c r="V345">
        <f>IF(AA345&lt;&gt;"",V344+1,V344)</f>
        <v>105</v>
      </c>
      <c r="W345" s="75" t="s">
        <v>2238</v>
      </c>
      <c r="X345" s="57" t="s">
        <v>2238</v>
      </c>
      <c r="Y345" s="57" t="s">
        <v>2238</v>
      </c>
      <c r="Z345" s="25" t="str">
        <f>IF( OR(X345="CNST", I345="CAT_REGS"),IF(E345=CHAR(34)&amp;CHAR(34),F345,E345),
IF(X345="YES",UPPER(IF(E345=CHAR(34)&amp;CHAR(34),F345,E345)),
IF(   AND(X345&lt;&gt;"NO",I345="CAT_FNCT",D345&lt;&gt;"multiply", D345&lt;&gt;"divide"),IF(J345="SLS_ENABLED",   UPPER(IF(E345=CHAR(34)&amp;CHAR(34),F345,E345)),""),"")))</f>
        <v/>
      </c>
      <c r="AA345" s="25" t="str">
        <f>IF(LEN(Y345)&gt;0,Y345,SUBSTITUTE(SUBSTITUTE(SUBSTITUTE(SUBSTITUTE(SUBSTITUTE(SUBSTITUTE(SUBSTITUTE(SUBSTITUTE(SUBSTITUTE(SUBSTITUTE(SUBSTITUTE( (SUBSTITUTE( SUBSTITUTE( SUBSTITUTE( SUBSTITUTE(Z345,"STD_SIGMA","SUM"),"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5" s="1">
        <f>B345</f>
        <v>333</v>
      </c>
      <c r="AC345" t="str">
        <f>P345</f>
        <v>ITM_LIANGtoKGb</v>
      </c>
      <c r="AD345" s="126" t="str">
        <f>IF(ISNA(VLOOKUP(AA345,'XEQM Shortlist'!J:J,1,0)),"//","")</f>
        <v/>
      </c>
      <c r="AF345" s="88" t="str">
        <f>IF(LEN(AA345)=0,"",SUBSTITUTE(SUBSTITUTE(SUBSTITUTE(SUBSTITUTE(SUBSTITUTE(SUBSTITUTE(SUBSTITUTE(SUBSTITUTE(SUBSTITUTE(SUBSTITUTE(SUBSTITUTE(SUBSTITUTE(SUBSTITUTE(SUBSTITUTE(SUBSTITUTE(SUBSTITUTE(SUBSTITUTE( (SUBSTITUTE( SUBSTITUTE( SUBSTITUTE( SUBSTITUTE(Z345,"STD_SIGMA","SUM"),"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5" t="b">
        <f>AA345=AF345</f>
        <v>1</v>
      </c>
    </row>
    <row r="346" spans="1:33">
      <c r="A346" s="48">
        <f>IF(B346=INT(B346),ROW(),"")</f>
        <v>346</v>
      </c>
      <c r="B346" s="47">
        <f>IF(AND(MID(C346,2,1)&lt;&gt;"/",MID(C346,1,1)="/"),INT(B345)+1,B345+0.01)</f>
        <v>334</v>
      </c>
      <c r="C346" t="s">
        <v>4349</v>
      </c>
      <c r="D346" t="s">
        <v>156</v>
      </c>
      <c r="E346" t="s">
        <v>4350</v>
      </c>
      <c r="F346" t="s">
        <v>5387</v>
      </c>
      <c r="G346" s="75">
        <v>0</v>
      </c>
      <c r="H346" s="75">
        <v>0</v>
      </c>
      <c r="I346" s="135" t="s">
        <v>3</v>
      </c>
      <c r="J346" s="56" t="s">
        <v>1375</v>
      </c>
      <c r="K346" s="57" t="s">
        <v>3945</v>
      </c>
      <c r="L346" s="55" t="s">
        <v>4768</v>
      </c>
      <c r="M346" s="55" t="s">
        <v>4825</v>
      </c>
      <c r="N346" s="55" t="s">
        <v>2238</v>
      </c>
      <c r="O346" s="55"/>
      <c r="P346" t="s">
        <v>4387</v>
      </c>
      <c r="Q346" s="13"/>
      <c r="R346"/>
      <c r="S346" t="str">
        <f>IF(E346=F346,"","NOT EQUAL")</f>
        <v>NOT EQUAL</v>
      </c>
      <c r="T346" s="44" t="str">
        <f>IF(ISNA(VLOOKUP(P346,Sheet1!E:F,2,0)),"--","PRESENT")</f>
        <v>--</v>
      </c>
      <c r="U346"/>
      <c r="V346">
        <f>IF(AA346&lt;&gt;"",V345+1,V345)</f>
        <v>105</v>
      </c>
      <c r="W346" s="75" t="s">
        <v>2238</v>
      </c>
      <c r="X346" s="57" t="s">
        <v>2238</v>
      </c>
      <c r="Y346" s="57" t="s">
        <v>2238</v>
      </c>
      <c r="Z346" s="25" t="str">
        <f>IF( OR(X346="CNST", I346="CAT_REGS"),IF(E346=CHAR(34)&amp;CHAR(34),F346,E346),
IF(X346="YES",UPPER(IF(E346=CHAR(34)&amp;CHAR(34),F346,E346)),
IF(   AND(X346&lt;&gt;"NO",I346="CAT_FNCT",D346&lt;&gt;"multiply", D346&lt;&gt;"divide"),IF(J346="SLS_ENABLED",   UPPER(IF(E346=CHAR(34)&amp;CHAR(34),F346,E346)),""),"")))</f>
        <v/>
      </c>
      <c r="AA346" s="25" t="str">
        <f>IF(LEN(Y346)&gt;0,Y346,SUBSTITUTE(SUBSTITUTE(SUBSTITUTE(SUBSTITUTE(SUBSTITUTE(SUBSTITUTE(SUBSTITUTE(SUBSTITUTE(SUBSTITUTE(SUBSTITUTE(SUBSTITUTE( (SUBSTITUTE( SUBSTITUTE( SUBSTITUTE( SUBSTITUTE(Z346,"STD_SIGMA","SUM"),"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6" s="1">
        <f>B346</f>
        <v>334</v>
      </c>
      <c r="AC346" t="str">
        <f>P346</f>
        <v>ITM_GtoTRZ</v>
      </c>
      <c r="AD346" s="126" t="str">
        <f>IF(ISNA(VLOOKUP(AA346,'XEQM Shortlist'!J:J,1,0)),"//","")</f>
        <v/>
      </c>
      <c r="AF346" s="88" t="str">
        <f>IF(LEN(AA346)=0,"",SUBSTITUTE(SUBSTITUTE(SUBSTITUTE(SUBSTITUTE(SUBSTITUTE(SUBSTITUTE(SUBSTITUTE(SUBSTITUTE(SUBSTITUTE(SUBSTITUTE(SUBSTITUTE(SUBSTITUTE(SUBSTITUTE(SUBSTITUTE(SUBSTITUTE(SUBSTITUTE(SUBSTITUTE( (SUBSTITUTE( SUBSTITUTE( SUBSTITUTE( SUBSTITUTE(Z346,"STD_SIGMA","SUM"),"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6" t="b">
        <f>AA346=AF346</f>
        <v>1</v>
      </c>
    </row>
    <row r="347" spans="1:33">
      <c r="A347" s="48">
        <f>IF(B347=INT(B347),ROW(),"")</f>
        <v>347</v>
      </c>
      <c r="B347" s="47">
        <f>IF(AND(MID(C347,2,1)&lt;&gt;"/",MID(C347,1,1)="/"),INT(B346)+1,B346+0.01)</f>
        <v>335</v>
      </c>
      <c r="C347" t="s">
        <v>4349</v>
      </c>
      <c r="D347" t="s">
        <v>156</v>
      </c>
      <c r="E347" t="s">
        <v>4350</v>
      </c>
      <c r="F347" t="s">
        <v>356</v>
      </c>
      <c r="G347" s="144">
        <v>0</v>
      </c>
      <c r="H347" s="144">
        <v>0</v>
      </c>
      <c r="I347" s="134" t="s">
        <v>464</v>
      </c>
      <c r="J347" s="56" t="s">
        <v>1375</v>
      </c>
      <c r="K347" s="57" t="s">
        <v>3945</v>
      </c>
      <c r="L347" s="55" t="s">
        <v>4768</v>
      </c>
      <c r="M347" s="55" t="s">
        <v>4825</v>
      </c>
      <c r="N347" s="55" t="s">
        <v>2238</v>
      </c>
      <c r="O347" s="55"/>
      <c r="P347" t="s">
        <v>4388</v>
      </c>
      <c r="Q347" s="13"/>
      <c r="R347"/>
      <c r="S347" t="str">
        <f>IF(E347=F347,"","NOT EQUAL")</f>
        <v>NOT EQUAL</v>
      </c>
      <c r="T347" s="44" t="str">
        <f>IF(ISNA(VLOOKUP(P347,Sheet1!E:F,2,0)),"--","PRESENT")</f>
        <v>--</v>
      </c>
      <c r="U347"/>
      <c r="V347">
        <f>IF(AA347&lt;&gt;"",V346+1,V346)</f>
        <v>105</v>
      </c>
      <c r="W347" s="75" t="s">
        <v>2238</v>
      </c>
      <c r="X347" s="57" t="s">
        <v>2238</v>
      </c>
      <c r="Y347" s="57" t="s">
        <v>2238</v>
      </c>
      <c r="Z347" s="25" t="str">
        <f>IF( OR(X347="CNST", I347="CAT_REGS"),IF(E347=CHAR(34)&amp;CHAR(34),F347,E347),
IF(X347="YES",UPPER(IF(E347=CHAR(34)&amp;CHAR(34),F347,E347)),
IF(   AND(X347&lt;&gt;"NO",I347="CAT_FNCT",D347&lt;&gt;"multiply", D347&lt;&gt;"divide"),IF(J347="SLS_ENABLED",   UPPER(IF(E347=CHAR(34)&amp;CHAR(34),F347,E347)),""),"")))</f>
        <v/>
      </c>
      <c r="AA347" s="25" t="str">
        <f>IF(LEN(Y347)&gt;0,Y347,SUBSTITUTE(SUBSTITUTE(SUBSTITUTE(SUBSTITUTE(SUBSTITUTE(SUBSTITUTE(SUBSTITUTE(SUBSTITUTE(SUBSTITUTE(SUBSTITUTE(SUBSTITUTE( (SUBSTITUTE( SUBSTITUTE( SUBSTITUTE( SUBSTITUTE(Z347,"STD_SIGMA","SUM"),"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7" s="1">
        <f>B347</f>
        <v>335</v>
      </c>
      <c r="AC347" t="str">
        <f>P347</f>
        <v>ITM_GtoTRZb</v>
      </c>
      <c r="AD347" s="126" t="str">
        <f>IF(ISNA(VLOOKUP(AA347,'XEQM Shortlist'!J:J,1,0)),"//","")</f>
        <v/>
      </c>
      <c r="AF347" s="88" t="str">
        <f>IF(LEN(AA347)=0,"",SUBSTITUTE(SUBSTITUTE(SUBSTITUTE(SUBSTITUTE(SUBSTITUTE(SUBSTITUTE(SUBSTITUTE(SUBSTITUTE(SUBSTITUTE(SUBSTITUTE(SUBSTITUTE(SUBSTITUTE(SUBSTITUTE(SUBSTITUTE(SUBSTITUTE(SUBSTITUTE(SUBSTITUTE( (SUBSTITUTE( SUBSTITUTE( SUBSTITUTE( SUBSTITUTE(Z347,"STD_SIGMA","SUM"),"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7" t="b">
        <f>AA347=AF347</f>
        <v>1</v>
      </c>
    </row>
    <row r="348" spans="1:33">
      <c r="A348" s="48">
        <f>IF(B348=INT(B348),ROW(),"")</f>
        <v>348</v>
      </c>
      <c r="B348" s="47">
        <f>IF(AND(MID(C348,2,1)&lt;&gt;"/",MID(C348,1,1)="/"),INT(B347)+1,B347+0.01)</f>
        <v>336</v>
      </c>
      <c r="C348" t="s">
        <v>4349</v>
      </c>
      <c r="D348" t="s">
        <v>25</v>
      </c>
      <c r="E348" t="s">
        <v>4351</v>
      </c>
      <c r="F348" t="s">
        <v>356</v>
      </c>
      <c r="G348" s="144">
        <v>0</v>
      </c>
      <c r="H348" s="144">
        <v>0</v>
      </c>
      <c r="I348" s="135" t="s">
        <v>3</v>
      </c>
      <c r="J348" s="56" t="s">
        <v>1375</v>
      </c>
      <c r="K348" s="57" t="s">
        <v>3945</v>
      </c>
      <c r="L348" s="55" t="s">
        <v>4768</v>
      </c>
      <c r="M348" s="55" t="s">
        <v>4825</v>
      </c>
      <c r="N348" s="55" t="s">
        <v>2238</v>
      </c>
      <c r="O348" s="55"/>
      <c r="P348" t="s">
        <v>4389</v>
      </c>
      <c r="Q348" s="13"/>
      <c r="R348"/>
      <c r="S348" t="str">
        <f>IF(E348=F348,"","NOT EQUAL")</f>
        <v>NOT EQUAL</v>
      </c>
      <c r="T348" s="44" t="str">
        <f>IF(ISNA(VLOOKUP(P348,Sheet1!E:F,2,0)),"--","PRESENT")</f>
        <v>--</v>
      </c>
      <c r="U348"/>
      <c r="V348">
        <f>IF(AA348&lt;&gt;"",V347+1,V347)</f>
        <v>105</v>
      </c>
      <c r="W348" s="75" t="s">
        <v>2238</v>
      </c>
      <c r="X348" s="57" t="s">
        <v>2238</v>
      </c>
      <c r="Y348" s="57" t="s">
        <v>2238</v>
      </c>
      <c r="Z348" s="25" t="str">
        <f>IF( OR(X348="CNST", I348="CAT_REGS"),IF(E348=CHAR(34)&amp;CHAR(34),F348,E348),
IF(X348="YES",UPPER(IF(E348=CHAR(34)&amp;CHAR(34),F348,E348)),
IF(   AND(X348&lt;&gt;"NO",I348="CAT_FNCT",D348&lt;&gt;"multiply", D348&lt;&gt;"divide"),IF(J348="SLS_ENABLED",   UPPER(IF(E348=CHAR(34)&amp;CHAR(34),F348,E348)),""),"")))</f>
        <v/>
      </c>
      <c r="AA348" s="25" t="str">
        <f>IF(LEN(Y348)&gt;0,Y348,SUBSTITUTE(SUBSTITUTE(SUBSTITUTE(SUBSTITUTE(SUBSTITUTE(SUBSTITUTE(SUBSTITUTE(SUBSTITUTE(SUBSTITUTE(SUBSTITUTE(SUBSTITUTE( (SUBSTITUTE( SUBSTITUTE( SUBSTITUTE( SUBSTITUTE(Z348,"STD_SIGMA","SUM"),"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8" s="1">
        <f>B348</f>
        <v>336</v>
      </c>
      <c r="AC348" t="str">
        <f>P348</f>
        <v>ITM_TRZtoG</v>
      </c>
      <c r="AD348" s="126" t="str">
        <f>IF(ISNA(VLOOKUP(AA348,'XEQM Shortlist'!J:J,1,0)),"//","")</f>
        <v/>
      </c>
      <c r="AF348" s="88" t="str">
        <f>IF(LEN(AA348)=0,"",SUBSTITUTE(SUBSTITUTE(SUBSTITUTE(SUBSTITUTE(SUBSTITUTE(SUBSTITUTE(SUBSTITUTE(SUBSTITUTE(SUBSTITUTE(SUBSTITUTE(SUBSTITUTE(SUBSTITUTE(SUBSTITUTE(SUBSTITUTE(SUBSTITUTE(SUBSTITUTE(SUBSTITUTE( (SUBSTITUTE( SUBSTITUTE( SUBSTITUTE( SUBSTITUTE(Z348,"STD_SIGMA","SUM"),"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8" t="b">
        <f>AA348=AF348</f>
        <v>1</v>
      </c>
    </row>
    <row r="349" spans="1:33">
      <c r="A349" s="48">
        <f>IF(B349=INT(B349),ROW(),"")</f>
        <v>349</v>
      </c>
      <c r="B349" s="47">
        <f>IF(AND(MID(C349,2,1)&lt;&gt;"/",MID(C349,1,1)="/"),INT(B348)+1,B348+0.01)</f>
        <v>337</v>
      </c>
      <c r="C349" t="s">
        <v>4349</v>
      </c>
      <c r="D349" t="s">
        <v>25</v>
      </c>
      <c r="E349" t="s">
        <v>4351</v>
      </c>
      <c r="F349" t="s">
        <v>5396</v>
      </c>
      <c r="G349" s="75">
        <v>0</v>
      </c>
      <c r="H349" s="75">
        <v>0</v>
      </c>
      <c r="I349" s="134" t="s">
        <v>464</v>
      </c>
      <c r="J349" s="56" t="s">
        <v>1375</v>
      </c>
      <c r="K349" s="57" t="s">
        <v>3945</v>
      </c>
      <c r="L349" s="55" t="s">
        <v>4768</v>
      </c>
      <c r="M349" s="55" t="s">
        <v>4825</v>
      </c>
      <c r="N349" s="55" t="s">
        <v>2238</v>
      </c>
      <c r="O349" s="55"/>
      <c r="P349" t="s">
        <v>4390</v>
      </c>
      <c r="Q349" s="13"/>
      <c r="R349"/>
      <c r="S349" t="str">
        <f>IF(E349=F349,"","NOT EQUAL")</f>
        <v>NOT EQUAL</v>
      </c>
      <c r="T349" s="44" t="str">
        <f>IF(ISNA(VLOOKUP(P349,Sheet1!E:F,2,0)),"--","PRESENT")</f>
        <v>--</v>
      </c>
      <c r="U349"/>
      <c r="V349">
        <f>IF(AA349&lt;&gt;"",V348+1,V348)</f>
        <v>105</v>
      </c>
      <c r="W349" s="75" t="s">
        <v>2238</v>
      </c>
      <c r="X349" s="57" t="s">
        <v>2238</v>
      </c>
      <c r="Y349" s="57" t="s">
        <v>2238</v>
      </c>
      <c r="Z349" s="25" t="str">
        <f>IF( OR(X349="CNST", I349="CAT_REGS"),IF(E349=CHAR(34)&amp;CHAR(34),F349,E349),
IF(X349="YES",UPPER(IF(E349=CHAR(34)&amp;CHAR(34),F349,E349)),
IF(   AND(X349&lt;&gt;"NO",I349="CAT_FNCT",D349&lt;&gt;"multiply", D349&lt;&gt;"divide"),IF(J349="SLS_ENABLED",   UPPER(IF(E349=CHAR(34)&amp;CHAR(34),F349,E349)),""),"")))</f>
        <v/>
      </c>
      <c r="AA349" s="25" t="str">
        <f>IF(LEN(Y349)&gt;0,Y349,SUBSTITUTE(SUBSTITUTE(SUBSTITUTE(SUBSTITUTE(SUBSTITUTE(SUBSTITUTE(SUBSTITUTE(SUBSTITUTE(SUBSTITUTE(SUBSTITUTE(SUBSTITUTE( (SUBSTITUTE( SUBSTITUTE( SUBSTITUTE( SUBSTITUTE(Z349,"STD_SIGMA","SUM"),"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49" s="1">
        <f>B349</f>
        <v>337</v>
      </c>
      <c r="AC349" t="str">
        <f>P349</f>
        <v>ITM_TRZtoGb</v>
      </c>
      <c r="AD349" s="126" t="str">
        <f>IF(ISNA(VLOOKUP(AA349,'XEQM Shortlist'!J:J,1,0)),"//","")</f>
        <v/>
      </c>
      <c r="AF349" s="88" t="str">
        <f>IF(LEN(AA349)=0,"",SUBSTITUTE(SUBSTITUTE(SUBSTITUTE(SUBSTITUTE(SUBSTITUTE(SUBSTITUTE(SUBSTITUTE(SUBSTITUTE(SUBSTITUTE(SUBSTITUTE(SUBSTITUTE(SUBSTITUTE(SUBSTITUTE(SUBSTITUTE(SUBSTITUTE(SUBSTITUTE(SUBSTITUTE( (SUBSTITUTE( SUBSTITUTE( SUBSTITUTE( SUBSTITUTE(Z349,"STD_SIGMA","SUM"),"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49" t="b">
        <f>AA349=AF349</f>
        <v>1</v>
      </c>
    </row>
    <row r="350" spans="1:33">
      <c r="A350" s="48">
        <f>IF(B350=INT(B350),ROW(),"")</f>
        <v>350</v>
      </c>
      <c r="B350" s="47">
        <f>IF(AND(MID(C350,2,1)&lt;&gt;"/",MID(C350,1,1)="/"),INT(B349)+1,B349+0.01)</f>
        <v>338</v>
      </c>
      <c r="C350" s="51" t="s">
        <v>3518</v>
      </c>
      <c r="D350" s="51" t="s">
        <v>25</v>
      </c>
      <c r="E350" s="274" t="s">
        <v>170</v>
      </c>
      <c r="F350" s="274" t="s">
        <v>170</v>
      </c>
      <c r="G350" s="75">
        <v>0</v>
      </c>
      <c r="H350" s="75">
        <v>0</v>
      </c>
      <c r="I350" s="135" t="s">
        <v>3</v>
      </c>
      <c r="J350" s="56" t="s">
        <v>1375</v>
      </c>
      <c r="K350" s="57" t="s">
        <v>3945</v>
      </c>
      <c r="L350" s="55" t="s">
        <v>4768</v>
      </c>
      <c r="M350" s="55" t="s">
        <v>4825</v>
      </c>
      <c r="N350" s="55" t="s">
        <v>2238</v>
      </c>
      <c r="O350" s="55"/>
      <c r="P350" s="309" t="s">
        <v>1642</v>
      </c>
      <c r="Q350" s="13"/>
      <c r="R350"/>
      <c r="S350" t="str">
        <f>IF(E350=F350,"","NOT EQUAL")</f>
        <v/>
      </c>
      <c r="T350" s="44" t="str">
        <f>IF(ISNA(VLOOKUP(P350,Sheet1!E:F,2,0)),"--","PRESENT")</f>
        <v>--</v>
      </c>
      <c r="U350"/>
      <c r="V350">
        <f>IF(AA350&lt;&gt;"",V349+1,V349)</f>
        <v>105</v>
      </c>
      <c r="W350" s="75" t="s">
        <v>2238</v>
      </c>
      <c r="X350" s="57" t="s">
        <v>2238</v>
      </c>
      <c r="Y350" s="57" t="s">
        <v>2238</v>
      </c>
      <c r="Z350" s="25" t="str">
        <f>IF( OR(X350="CNST", I350="CAT_REGS"),IF(E350=CHAR(34)&amp;CHAR(34),F350,E350),
IF(X350="YES",UPPER(IF(E350=CHAR(34)&amp;CHAR(34),F350,E350)),
IF(   AND(X350&lt;&gt;"NO",I350="CAT_FNCT",D350&lt;&gt;"multiply", D350&lt;&gt;"divide"),IF(J350="SLS_ENABLED",   UPPER(IF(E350=CHAR(34)&amp;CHAR(34),F350,E350)),""),"")))</f>
        <v/>
      </c>
      <c r="AA350" s="25" t="str">
        <f>IF(LEN(Y350)&gt;0,Y350,SUBSTITUTE(SUBSTITUTE(SUBSTITUTE(SUBSTITUTE(SUBSTITUTE(SUBSTITUTE(SUBSTITUTE(SUBSTITUTE(SUBSTITUTE(SUBSTITUTE(SUBSTITUTE( (SUBSTITUTE( SUBSTITUTE( SUBSTITUTE( SUBSTITUTE(Z350,"STD_SIGMA","SUM"),"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0" s="1">
        <f>B350</f>
        <v>338</v>
      </c>
      <c r="AC350" t="str">
        <f>P350</f>
        <v>ITM_LBFtoN</v>
      </c>
      <c r="AD350" s="126" t="str">
        <f>IF(ISNA(VLOOKUP(AA350,'XEQM Shortlist'!J:J,1,0)),"//","")</f>
        <v/>
      </c>
      <c r="AF350" s="88" t="str">
        <f>IF(LEN(AA350)=0,"",SUBSTITUTE(SUBSTITUTE(SUBSTITUTE(SUBSTITUTE(SUBSTITUTE(SUBSTITUTE(SUBSTITUTE(SUBSTITUTE(SUBSTITUTE(SUBSTITUTE(SUBSTITUTE(SUBSTITUTE(SUBSTITUTE(SUBSTITUTE(SUBSTITUTE(SUBSTITUTE(SUBSTITUTE( (SUBSTITUTE( SUBSTITUTE( SUBSTITUTE( SUBSTITUTE(Z350,"STD_SIGMA","SUM"),"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0" t="b">
        <f>AA350=AF350</f>
        <v>1</v>
      </c>
    </row>
    <row r="351" spans="1:33">
      <c r="A351" s="48">
        <f>IF(B351=INT(B351),ROW(),"")</f>
        <v>351</v>
      </c>
      <c r="B351" s="47">
        <f>IF(AND(MID(C351,2,1)&lt;&gt;"/",MID(C351,1,1)="/"),INT(B350)+1,B350+0.01)</f>
        <v>339</v>
      </c>
      <c r="C351" s="51" t="s">
        <v>3518</v>
      </c>
      <c r="D351" s="51" t="s">
        <v>156</v>
      </c>
      <c r="E351" s="274" t="s">
        <v>236</v>
      </c>
      <c r="F351" s="274" t="s">
        <v>236</v>
      </c>
      <c r="G351" s="75">
        <v>0</v>
      </c>
      <c r="H351" s="75">
        <v>0</v>
      </c>
      <c r="I351" s="135" t="s">
        <v>3</v>
      </c>
      <c r="J351" s="56" t="s">
        <v>1375</v>
      </c>
      <c r="K351" s="57" t="s">
        <v>3945</v>
      </c>
      <c r="L351" s="55" t="s">
        <v>4768</v>
      </c>
      <c r="M351" s="55" t="s">
        <v>4825</v>
      </c>
      <c r="N351" s="55" t="s">
        <v>2238</v>
      </c>
      <c r="O351" s="55"/>
      <c r="P351" s="309" t="s">
        <v>1753</v>
      </c>
      <c r="Q351" s="13"/>
      <c r="R351"/>
      <c r="S351" t="str">
        <f>IF(E351=F351,"","NOT EQUAL")</f>
        <v/>
      </c>
      <c r="T351" s="44" t="str">
        <f>IF(ISNA(VLOOKUP(P351,Sheet1!E:F,2,0)),"--","PRESENT")</f>
        <v>--</v>
      </c>
      <c r="U351"/>
      <c r="V351">
        <f>IF(AA351&lt;&gt;"",V350+1,V350)</f>
        <v>105</v>
      </c>
      <c r="W351" s="75" t="s">
        <v>2238</v>
      </c>
      <c r="X351" s="57" t="s">
        <v>2238</v>
      </c>
      <c r="Y351" s="57" t="s">
        <v>2238</v>
      </c>
      <c r="Z351" s="25" t="str">
        <f>IF( OR(X351="CNST", I351="CAT_REGS"),IF(E351=CHAR(34)&amp;CHAR(34),F351,E351),
IF(X351="YES",UPPER(IF(E351=CHAR(34)&amp;CHAR(34),F351,E351)),
IF(   AND(X351&lt;&gt;"NO",I351="CAT_FNCT",D351&lt;&gt;"multiply", D351&lt;&gt;"divide"),IF(J351="SLS_ENABLED",   UPPER(IF(E351=CHAR(34)&amp;CHAR(34),F351,E351)),""),"")))</f>
        <v/>
      </c>
      <c r="AA351" s="25" t="str">
        <f>IF(LEN(Y351)&gt;0,Y351,SUBSTITUTE(SUBSTITUTE(SUBSTITUTE(SUBSTITUTE(SUBSTITUTE(SUBSTITUTE(SUBSTITUTE(SUBSTITUTE(SUBSTITUTE(SUBSTITUTE(SUBSTITUTE( (SUBSTITUTE( SUBSTITUTE( SUBSTITUTE( SUBSTITUTE(Z351,"STD_SIGMA","SUM"),"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1" s="1">
        <f>B351</f>
        <v>339</v>
      </c>
      <c r="AC351" t="str">
        <f>P351</f>
        <v>ITM_NtoLBF</v>
      </c>
      <c r="AD351" s="126" t="str">
        <f>IF(ISNA(VLOOKUP(AA351,'XEQM Shortlist'!J:J,1,0)),"//","")</f>
        <v/>
      </c>
      <c r="AF351" s="88" t="str">
        <f>IF(LEN(AA351)=0,"",SUBSTITUTE(SUBSTITUTE(SUBSTITUTE(SUBSTITUTE(SUBSTITUTE(SUBSTITUTE(SUBSTITUTE(SUBSTITUTE(SUBSTITUTE(SUBSTITUTE(SUBSTITUTE(SUBSTITUTE(SUBSTITUTE(SUBSTITUTE(SUBSTITUTE(SUBSTITUTE(SUBSTITUTE( (SUBSTITUTE( SUBSTITUTE( SUBSTITUTE( SUBSTITUTE(Z351,"STD_SIGMA","SUM"),"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1" t="b">
        <f>AA351=AF351</f>
        <v>1</v>
      </c>
    </row>
    <row r="352" spans="1:33">
      <c r="A352" s="48">
        <f>IF(B352=INT(B352),ROW(),"")</f>
        <v>352</v>
      </c>
      <c r="B352" s="47">
        <f>IF(AND(MID(C352,2,1)&lt;&gt;"/",MID(C352,1,1)="/"),INT(B351)+1,B351+0.01)</f>
        <v>340</v>
      </c>
      <c r="C352" s="51" t="s">
        <v>3519</v>
      </c>
      <c r="D352" s="51" t="s">
        <v>25</v>
      </c>
      <c r="E352" s="56" t="s">
        <v>3410</v>
      </c>
      <c r="F352" s="56" t="s">
        <v>3410</v>
      </c>
      <c r="G352" s="75">
        <v>0</v>
      </c>
      <c r="H352" s="75">
        <v>0</v>
      </c>
      <c r="I352" s="135" t="s">
        <v>3</v>
      </c>
      <c r="J352" s="56" t="s">
        <v>1375</v>
      </c>
      <c r="K352" s="57" t="s">
        <v>3945</v>
      </c>
      <c r="L352" s="55" t="s">
        <v>4768</v>
      </c>
      <c r="M352" s="55" t="s">
        <v>4825</v>
      </c>
      <c r="N352" s="55" t="s">
        <v>2238</v>
      </c>
      <c r="O352" s="55"/>
      <c r="P352" s="259" t="s">
        <v>1677</v>
      </c>
      <c r="Q352" s="13"/>
      <c r="R352"/>
      <c r="S352" t="str">
        <f>IF(E352=F352,"","NOT EQUAL")</f>
        <v/>
      </c>
      <c r="T352" s="44" t="str">
        <f>IF(ISNA(VLOOKUP(P352,Sheet1!E:F,2,0)),"--","PRESENT")</f>
        <v>--</v>
      </c>
      <c r="U352"/>
      <c r="V352">
        <f>IF(AA352&lt;&gt;"",V351+1,V351)</f>
        <v>105</v>
      </c>
      <c r="W352" s="75" t="s">
        <v>2238</v>
      </c>
      <c r="X352" s="57" t="s">
        <v>2238</v>
      </c>
      <c r="Y352" s="57" t="s">
        <v>2238</v>
      </c>
      <c r="Z352" s="25" t="str">
        <f>IF( OR(X352="CNST", I352="CAT_REGS"),IF(E352=CHAR(34)&amp;CHAR(34),F352,E352),
IF(X352="YES",UPPER(IF(E352=CHAR(34)&amp;CHAR(34),F352,E352)),
IF(   AND(X352&lt;&gt;"NO",I352="CAT_FNCT",D352&lt;&gt;"multiply", D352&lt;&gt;"divide"),IF(J352="SLS_ENABLED",   UPPER(IF(E352=CHAR(34)&amp;CHAR(34),F352,E352)),""),"")))</f>
        <v/>
      </c>
      <c r="AA352" s="25" t="str">
        <f>IF(LEN(Y352)&gt;0,Y352,SUBSTITUTE(SUBSTITUTE(SUBSTITUTE(SUBSTITUTE(SUBSTITUTE(SUBSTITUTE(SUBSTITUTE(SUBSTITUTE(SUBSTITUTE(SUBSTITUTE(SUBSTITUTE( (SUBSTITUTE( SUBSTITUTE( SUBSTITUTE( SUBSTITUTE(Z352,"STD_SIGMA","SUM"),"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2" s="1">
        <f>B352</f>
        <v>340</v>
      </c>
      <c r="AC352" t="str">
        <f>P352</f>
        <v>ITM_LYtoM</v>
      </c>
      <c r="AD352" s="126" t="str">
        <f>IF(ISNA(VLOOKUP(AA352,'XEQM Shortlist'!J:J,1,0)),"//","")</f>
        <v/>
      </c>
      <c r="AF352" s="88" t="str">
        <f>IF(LEN(AA352)=0,"",SUBSTITUTE(SUBSTITUTE(SUBSTITUTE(SUBSTITUTE(SUBSTITUTE(SUBSTITUTE(SUBSTITUTE(SUBSTITUTE(SUBSTITUTE(SUBSTITUTE(SUBSTITUTE(SUBSTITUTE(SUBSTITUTE(SUBSTITUTE(SUBSTITUTE(SUBSTITUTE(SUBSTITUTE( (SUBSTITUTE( SUBSTITUTE( SUBSTITUTE( SUBSTITUTE(Z352,"STD_SIGMA","SUM"),"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2" t="b">
        <f>AA352=AF352</f>
        <v>1</v>
      </c>
    </row>
    <row r="353" spans="1:33">
      <c r="A353" s="48">
        <f>IF(B353=INT(B353),ROW(),"")</f>
        <v>353</v>
      </c>
      <c r="B353" s="47">
        <f>IF(AND(MID(C353,2,1)&lt;&gt;"/",MID(C353,1,1)="/"),INT(B352)+1,B352+0.01)</f>
        <v>341</v>
      </c>
      <c r="C353" s="51" t="s">
        <v>3519</v>
      </c>
      <c r="D353" s="51" t="s">
        <v>156</v>
      </c>
      <c r="E353" s="56" t="s">
        <v>3411</v>
      </c>
      <c r="F353" s="56" t="s">
        <v>3411</v>
      </c>
      <c r="G353" s="75">
        <v>0</v>
      </c>
      <c r="H353" s="75">
        <v>0</v>
      </c>
      <c r="I353" s="135" t="s">
        <v>3</v>
      </c>
      <c r="J353" s="56" t="s">
        <v>1375</v>
      </c>
      <c r="K353" s="57" t="s">
        <v>3945</v>
      </c>
      <c r="L353" s="55" t="s">
        <v>4768</v>
      </c>
      <c r="M353" s="55" t="s">
        <v>4825</v>
      </c>
      <c r="N353" s="55" t="s">
        <v>2238</v>
      </c>
      <c r="O353" s="55"/>
      <c r="P353" s="259" t="s">
        <v>1728</v>
      </c>
      <c r="Q353" s="13"/>
      <c r="R353"/>
      <c r="S353" t="str">
        <f>IF(E353=F353,"","NOT EQUAL")</f>
        <v/>
      </c>
      <c r="T353" s="44" t="str">
        <f>IF(ISNA(VLOOKUP(P353,Sheet1!E:F,2,0)),"--","PRESENT")</f>
        <v>--</v>
      </c>
      <c r="U353"/>
      <c r="V353">
        <f>IF(AA353&lt;&gt;"",V352+1,V352)</f>
        <v>105</v>
      </c>
      <c r="W353" s="75" t="s">
        <v>2238</v>
      </c>
      <c r="X353" s="57" t="s">
        <v>2238</v>
      </c>
      <c r="Y353" s="57" t="s">
        <v>2238</v>
      </c>
      <c r="Z353" s="25" t="str">
        <f>IF( OR(X353="CNST", I353="CAT_REGS"),IF(E353=CHAR(34)&amp;CHAR(34),F353,E353),
IF(X353="YES",UPPER(IF(E353=CHAR(34)&amp;CHAR(34),F353,E353)),
IF(   AND(X353&lt;&gt;"NO",I353="CAT_FNCT",D353&lt;&gt;"multiply", D353&lt;&gt;"divide"),IF(J353="SLS_ENABLED",   UPPER(IF(E353=CHAR(34)&amp;CHAR(34),F353,E353)),""),"")))</f>
        <v/>
      </c>
      <c r="AA353" s="25" t="str">
        <f>IF(LEN(Y353)&gt;0,Y353,SUBSTITUTE(SUBSTITUTE(SUBSTITUTE(SUBSTITUTE(SUBSTITUTE(SUBSTITUTE(SUBSTITUTE(SUBSTITUTE(SUBSTITUTE(SUBSTITUTE(SUBSTITUTE( (SUBSTITUTE( SUBSTITUTE( SUBSTITUTE( SUBSTITUTE(Z353,"STD_SIGMA","SUM"),"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3" s="1">
        <f>B353</f>
        <v>341</v>
      </c>
      <c r="AC353" t="str">
        <f>P353</f>
        <v>ITM_MtoLY</v>
      </c>
      <c r="AD353" s="126" t="str">
        <f>IF(ISNA(VLOOKUP(AA353,'XEQM Shortlist'!J:J,1,0)),"//","")</f>
        <v/>
      </c>
      <c r="AF353" s="88" t="str">
        <f>IF(LEN(AA353)=0,"",SUBSTITUTE(SUBSTITUTE(SUBSTITUTE(SUBSTITUTE(SUBSTITUTE(SUBSTITUTE(SUBSTITUTE(SUBSTITUTE(SUBSTITUTE(SUBSTITUTE(SUBSTITUTE(SUBSTITUTE(SUBSTITUTE(SUBSTITUTE(SUBSTITUTE(SUBSTITUTE(SUBSTITUTE( (SUBSTITUTE( SUBSTITUTE( SUBSTITUTE( SUBSTITUTE(Z353,"STD_SIGMA","SUM"),"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3" t="b">
        <f>AA353=AF353</f>
        <v>1</v>
      </c>
    </row>
    <row r="354" spans="1:33">
      <c r="A354" s="48">
        <f>IF(B354=INT(B354),ROW(),"")</f>
        <v>354</v>
      </c>
      <c r="B354" s="47">
        <f>IF(AND(MID(C354,2,1)&lt;&gt;"/",MID(C354,1,1)="/"),INT(B353)+1,B353+0.01)</f>
        <v>342</v>
      </c>
      <c r="C354" s="51" t="s">
        <v>3520</v>
      </c>
      <c r="D354" s="51" t="s">
        <v>25</v>
      </c>
      <c r="E354" s="62" t="s">
        <v>2533</v>
      </c>
      <c r="F354" s="62" t="s">
        <v>1357</v>
      </c>
      <c r="G354" s="63">
        <v>0</v>
      </c>
      <c r="H354" s="63">
        <v>0</v>
      </c>
      <c r="I354" s="135" t="s">
        <v>3</v>
      </c>
      <c r="J354" s="56" t="s">
        <v>1375</v>
      </c>
      <c r="K354" s="57" t="s">
        <v>3945</v>
      </c>
      <c r="L354" s="55" t="s">
        <v>4768</v>
      </c>
      <c r="M354" s="55" t="s">
        <v>4825</v>
      </c>
      <c r="N354" s="55" t="s">
        <v>2238</v>
      </c>
      <c r="O354" s="55"/>
      <c r="P354" s="259" t="s">
        <v>2536</v>
      </c>
      <c r="Q354" s="20"/>
      <c r="R354"/>
      <c r="S354" t="str">
        <f>IF(E354=F354,"","NOT EQUAL")</f>
        <v>NOT EQUAL</v>
      </c>
      <c r="T354" s="44" t="str">
        <f>IF(ISNA(VLOOKUP(P354,Sheet1!E:F,2,0)),"--","PRESENT")</f>
        <v>--</v>
      </c>
      <c r="U354"/>
      <c r="V354">
        <f>IF(AA354&lt;&gt;"",V353+1,V353)</f>
        <v>105</v>
      </c>
      <c r="W354" s="75" t="s">
        <v>2238</v>
      </c>
      <c r="X354" s="57" t="s">
        <v>2238</v>
      </c>
      <c r="Y354" s="57" t="s">
        <v>2238</v>
      </c>
      <c r="Z354" s="25" t="str">
        <f>IF( OR(X354="CNST", I354="CAT_REGS"),IF(E354=CHAR(34)&amp;CHAR(34),F354,E354),
IF(X354="YES",UPPER(IF(E354=CHAR(34)&amp;CHAR(34),F354,E354)),
IF(   AND(X354&lt;&gt;"NO",I354="CAT_FNCT",D354&lt;&gt;"multiply", D354&lt;&gt;"divide"),IF(J354="SLS_ENABLED",   UPPER(IF(E354=CHAR(34)&amp;CHAR(34),F354,E354)),""),"")))</f>
        <v/>
      </c>
      <c r="AA354" s="25" t="str">
        <f>IF(LEN(Y354)&gt;0,Y354,SUBSTITUTE(SUBSTITUTE(SUBSTITUTE(SUBSTITUTE(SUBSTITUTE(SUBSTITUTE(SUBSTITUTE(SUBSTITUTE(SUBSTITUTE(SUBSTITUTE(SUBSTITUTE( (SUBSTITUTE( SUBSTITUTE( SUBSTITUTE( SUBSTITUTE(Z354,"STD_SIGMA","SUM"),"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4" s="1">
        <f>B354</f>
        <v>342</v>
      </c>
      <c r="AC354" t="str">
        <f>P354</f>
        <v>ITM_MMHGtoPA</v>
      </c>
      <c r="AD354" s="126" t="str">
        <f>IF(ISNA(VLOOKUP(AA354,'XEQM Shortlist'!J:J,1,0)),"//","")</f>
        <v/>
      </c>
      <c r="AF354" s="88" t="str">
        <f>IF(LEN(AA354)=0,"",SUBSTITUTE(SUBSTITUTE(SUBSTITUTE(SUBSTITUTE(SUBSTITUTE(SUBSTITUTE(SUBSTITUTE(SUBSTITUTE(SUBSTITUTE(SUBSTITUTE(SUBSTITUTE(SUBSTITUTE(SUBSTITUTE(SUBSTITUTE(SUBSTITUTE(SUBSTITUTE(SUBSTITUTE( (SUBSTITUTE( SUBSTITUTE( SUBSTITUTE( SUBSTITUTE(Z354,"STD_SIGMA","SUM"),"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4" t="b">
        <f>AA354=AF354</f>
        <v>1</v>
      </c>
    </row>
    <row r="355" spans="1:33">
      <c r="A355" s="48">
        <f>IF(B355=INT(B355),ROW(),"")</f>
        <v>355</v>
      </c>
      <c r="B355" s="47">
        <f>IF(AND(MID(C355,2,1)&lt;&gt;"/",MID(C355,1,1)="/"),INT(B354)+1,B354+0.01)</f>
        <v>343</v>
      </c>
      <c r="C355" s="51" t="s">
        <v>3520</v>
      </c>
      <c r="D355" s="51" t="s">
        <v>25</v>
      </c>
      <c r="E355" s="62" t="s">
        <v>2533</v>
      </c>
      <c r="F355" s="62" t="s">
        <v>5394</v>
      </c>
      <c r="G355" s="63">
        <v>0</v>
      </c>
      <c r="H355" s="63">
        <v>0</v>
      </c>
      <c r="I355" s="134" t="s">
        <v>464</v>
      </c>
      <c r="J355" s="56" t="s">
        <v>1375</v>
      </c>
      <c r="K355" s="57" t="s">
        <v>3945</v>
      </c>
      <c r="L355" s="55" t="s">
        <v>4768</v>
      </c>
      <c r="M355" s="55" t="s">
        <v>4825</v>
      </c>
      <c r="N355" s="55" t="s">
        <v>2238</v>
      </c>
      <c r="O355" s="55"/>
      <c r="P355" s="259" t="s">
        <v>2537</v>
      </c>
      <c r="Q355" s="20"/>
      <c r="R355"/>
      <c r="S355" t="str">
        <f>IF(E355=F355,"","NOT EQUAL")</f>
        <v>NOT EQUAL</v>
      </c>
      <c r="T355" s="44" t="str">
        <f>IF(ISNA(VLOOKUP(P355,Sheet1!E:F,2,0)),"--","PRESENT")</f>
        <v>--</v>
      </c>
      <c r="U355"/>
      <c r="V355">
        <f>IF(AA355&lt;&gt;"",V354+1,V354)</f>
        <v>105</v>
      </c>
      <c r="W355" s="75" t="s">
        <v>2238</v>
      </c>
      <c r="X355" s="57" t="s">
        <v>2238</v>
      </c>
      <c r="Y355" s="57" t="s">
        <v>2238</v>
      </c>
      <c r="Z355" s="25" t="str">
        <f>IF( OR(X355="CNST", I355="CAT_REGS"),IF(E355=CHAR(34)&amp;CHAR(34),F355,E355),
IF(X355="YES",UPPER(IF(E355=CHAR(34)&amp;CHAR(34),F355,E355)),
IF(   AND(X355&lt;&gt;"NO",I355="CAT_FNCT",D355&lt;&gt;"multiply", D355&lt;&gt;"divide"),IF(J355="SLS_ENABLED",   UPPER(IF(E355=CHAR(34)&amp;CHAR(34),F355,E355)),""),"")))</f>
        <v/>
      </c>
      <c r="AA355" s="25" t="str">
        <f>IF(LEN(Y355)&gt;0,Y355,SUBSTITUTE(SUBSTITUTE(SUBSTITUTE(SUBSTITUTE(SUBSTITUTE(SUBSTITUTE(SUBSTITUTE(SUBSTITUTE(SUBSTITUTE(SUBSTITUTE(SUBSTITUTE( (SUBSTITUTE( SUBSTITUTE( SUBSTITUTE( SUBSTITUTE(Z355,"STD_SIGMA","SUM"),"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5" s="1">
        <f>B355</f>
        <v>343</v>
      </c>
      <c r="AC355" t="str">
        <f>P355</f>
        <v>ITM_MMHGtoPAb</v>
      </c>
      <c r="AD355" s="126" t="str">
        <f>IF(ISNA(VLOOKUP(AA355,'XEQM Shortlist'!J:J,1,0)),"//","")</f>
        <v/>
      </c>
      <c r="AF355" s="88" t="str">
        <f>IF(LEN(AA355)=0,"",SUBSTITUTE(SUBSTITUTE(SUBSTITUTE(SUBSTITUTE(SUBSTITUTE(SUBSTITUTE(SUBSTITUTE(SUBSTITUTE(SUBSTITUTE(SUBSTITUTE(SUBSTITUTE(SUBSTITUTE(SUBSTITUTE(SUBSTITUTE(SUBSTITUTE(SUBSTITUTE(SUBSTITUTE( (SUBSTITUTE( SUBSTITUTE( SUBSTITUTE( SUBSTITUTE(Z355,"STD_SIGMA","SUM"),"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5" t="b">
        <f>AA355=AF355</f>
        <v>1</v>
      </c>
    </row>
    <row r="356" spans="1:33">
      <c r="A356" s="48">
        <f>IF(B356=INT(B356),ROW(),"")</f>
        <v>356</v>
      </c>
      <c r="B356" s="47">
        <f>IF(AND(MID(C356,2,1)&lt;&gt;"/",MID(C356,1,1)="/"),INT(B355)+1,B355+0.01)</f>
        <v>344</v>
      </c>
      <c r="C356" s="51" t="s">
        <v>3520</v>
      </c>
      <c r="D356" s="51" t="s">
        <v>156</v>
      </c>
      <c r="E356" s="56" t="s">
        <v>2534</v>
      </c>
      <c r="F356" s="56" t="s">
        <v>5386</v>
      </c>
      <c r="G356" s="75">
        <v>0</v>
      </c>
      <c r="H356" s="75">
        <v>0</v>
      </c>
      <c r="I356" s="135" t="s">
        <v>3</v>
      </c>
      <c r="J356" s="56" t="s">
        <v>1375</v>
      </c>
      <c r="K356" s="57" t="s">
        <v>3945</v>
      </c>
      <c r="L356" s="55" t="s">
        <v>4768</v>
      </c>
      <c r="M356" s="55" t="s">
        <v>4825</v>
      </c>
      <c r="N356" s="55" t="s">
        <v>2238</v>
      </c>
      <c r="O356" s="55"/>
      <c r="P356" s="259" t="s">
        <v>2541</v>
      </c>
      <c r="Q356" s="13"/>
      <c r="R356"/>
      <c r="S356" t="str">
        <f>IF(E356=F356,"","NOT EQUAL")</f>
        <v>NOT EQUAL</v>
      </c>
      <c r="T356" s="44" t="str">
        <f>IF(ISNA(VLOOKUP(P356,Sheet1!E:F,2,0)),"--","PRESENT")</f>
        <v>--</v>
      </c>
      <c r="U356"/>
      <c r="V356">
        <f>IF(AA356&lt;&gt;"",V355+1,V355)</f>
        <v>105</v>
      </c>
      <c r="W356" s="75" t="s">
        <v>2238</v>
      </c>
      <c r="X356" s="57" t="s">
        <v>2238</v>
      </c>
      <c r="Y356" s="57" t="s">
        <v>2238</v>
      </c>
      <c r="Z356" s="25" t="str">
        <f>IF( OR(X356="CNST", I356="CAT_REGS"),IF(E356=CHAR(34)&amp;CHAR(34),F356,E356),
IF(X356="YES",UPPER(IF(E356=CHAR(34)&amp;CHAR(34),F356,E356)),
IF(   AND(X356&lt;&gt;"NO",I356="CAT_FNCT",D356&lt;&gt;"multiply", D356&lt;&gt;"divide"),IF(J356="SLS_ENABLED",   UPPER(IF(E356=CHAR(34)&amp;CHAR(34),F356,E356)),""),"")))</f>
        <v/>
      </c>
      <c r="AA356" s="25" t="str">
        <f>IF(LEN(Y356)&gt;0,Y356,SUBSTITUTE(SUBSTITUTE(SUBSTITUTE(SUBSTITUTE(SUBSTITUTE(SUBSTITUTE(SUBSTITUTE(SUBSTITUTE(SUBSTITUTE(SUBSTITUTE(SUBSTITUTE( (SUBSTITUTE( SUBSTITUTE( SUBSTITUTE( SUBSTITUTE(Z356,"STD_SIGMA","SUM"),"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6" s="1">
        <f>B356</f>
        <v>344</v>
      </c>
      <c r="AC356" t="str">
        <f>P356</f>
        <v>ITM_PAtoMMHG</v>
      </c>
      <c r="AD356" s="126" t="str">
        <f>IF(ISNA(VLOOKUP(AA356,'XEQM Shortlist'!J:J,1,0)),"//","")</f>
        <v/>
      </c>
      <c r="AF356" s="88" t="str">
        <f>IF(LEN(AA356)=0,"",SUBSTITUTE(SUBSTITUTE(SUBSTITUTE(SUBSTITUTE(SUBSTITUTE(SUBSTITUTE(SUBSTITUTE(SUBSTITUTE(SUBSTITUTE(SUBSTITUTE(SUBSTITUTE(SUBSTITUTE(SUBSTITUTE(SUBSTITUTE(SUBSTITUTE(SUBSTITUTE(SUBSTITUTE( (SUBSTITUTE( SUBSTITUTE( SUBSTITUTE( SUBSTITUTE(Z356,"STD_SIGMA","SUM"),"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6" t="b">
        <f>AA356=AF356</f>
        <v>1</v>
      </c>
    </row>
    <row r="357" spans="1:33">
      <c r="A357" s="48">
        <f>IF(B357=INT(B357),ROW(),"")</f>
        <v>357</v>
      </c>
      <c r="B357" s="47">
        <f>IF(AND(MID(C357,2,1)&lt;&gt;"/",MID(C357,1,1)="/"),INT(B356)+1,B356+0.01)</f>
        <v>345</v>
      </c>
      <c r="C357" s="51" t="s">
        <v>3520</v>
      </c>
      <c r="D357" s="51" t="s">
        <v>156</v>
      </c>
      <c r="E357" s="62" t="s">
        <v>2534</v>
      </c>
      <c r="F357" s="62" t="s">
        <v>1357</v>
      </c>
      <c r="G357" s="63">
        <v>0</v>
      </c>
      <c r="H357" s="63">
        <v>0</v>
      </c>
      <c r="I357" s="134" t="s">
        <v>464</v>
      </c>
      <c r="J357" s="56" t="s">
        <v>1375</v>
      </c>
      <c r="K357" s="57" t="s">
        <v>3945</v>
      </c>
      <c r="L357" s="55" t="s">
        <v>4768</v>
      </c>
      <c r="M357" s="55" t="s">
        <v>4825</v>
      </c>
      <c r="N357" s="55" t="s">
        <v>2238</v>
      </c>
      <c r="O357" s="55"/>
      <c r="P357" s="259" t="s">
        <v>2543</v>
      </c>
      <c r="Q357" s="20"/>
      <c r="R357"/>
      <c r="S357" t="str">
        <f>IF(E357=F357,"","NOT EQUAL")</f>
        <v>NOT EQUAL</v>
      </c>
      <c r="T357" s="44" t="str">
        <f>IF(ISNA(VLOOKUP(P357,Sheet1!E:F,2,0)),"--","PRESENT")</f>
        <v>--</v>
      </c>
      <c r="U357"/>
      <c r="V357">
        <f>IF(AA357&lt;&gt;"",V356+1,V356)</f>
        <v>105</v>
      </c>
      <c r="W357" s="75" t="s">
        <v>2238</v>
      </c>
      <c r="X357" s="57" t="s">
        <v>2238</v>
      </c>
      <c r="Y357" s="57" t="s">
        <v>2238</v>
      </c>
      <c r="Z357" s="25" t="str">
        <f>IF( OR(X357="CNST", I357="CAT_REGS"),IF(E357=CHAR(34)&amp;CHAR(34),F357,E357),
IF(X357="YES",UPPER(IF(E357=CHAR(34)&amp;CHAR(34),F357,E357)),
IF(   AND(X357&lt;&gt;"NO",I357="CAT_FNCT",D357&lt;&gt;"multiply", D357&lt;&gt;"divide"),IF(J357="SLS_ENABLED",   UPPER(IF(E357=CHAR(34)&amp;CHAR(34),F357,E357)),""),"")))</f>
        <v/>
      </c>
      <c r="AA357" s="25" t="str">
        <f>IF(LEN(Y357)&gt;0,Y357,SUBSTITUTE(SUBSTITUTE(SUBSTITUTE(SUBSTITUTE(SUBSTITUTE(SUBSTITUTE(SUBSTITUTE(SUBSTITUTE(SUBSTITUTE(SUBSTITUTE(SUBSTITUTE( (SUBSTITUTE( SUBSTITUTE( SUBSTITUTE( SUBSTITUTE(Z357,"STD_SIGMA","SUM"),"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7" s="1">
        <f>B357</f>
        <v>345</v>
      </c>
      <c r="AC357" t="str">
        <f>P357</f>
        <v>ITM_PAtoMMHGb</v>
      </c>
      <c r="AD357" s="126" t="str">
        <f>IF(ISNA(VLOOKUP(AA357,'XEQM Shortlist'!J:J,1,0)),"//","")</f>
        <v/>
      </c>
      <c r="AF357" s="88" t="str">
        <f>IF(LEN(AA357)=0,"",SUBSTITUTE(SUBSTITUTE(SUBSTITUTE(SUBSTITUTE(SUBSTITUTE(SUBSTITUTE(SUBSTITUTE(SUBSTITUTE(SUBSTITUTE(SUBSTITUTE(SUBSTITUTE(SUBSTITUTE(SUBSTITUTE(SUBSTITUTE(SUBSTITUTE(SUBSTITUTE(SUBSTITUTE( (SUBSTITUTE( SUBSTITUTE( SUBSTITUTE( SUBSTITUTE(Z357,"STD_SIGMA","SUM"),"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7" t="b">
        <f>AA357=AF357</f>
        <v>1</v>
      </c>
    </row>
    <row r="358" spans="1:33">
      <c r="A358" s="48">
        <f>IF(B358=INT(B358),ROW(),"")</f>
        <v>358</v>
      </c>
      <c r="B358" s="47">
        <f>IF(AND(MID(C358,2,1)&lt;&gt;"/",MID(C358,1,1)="/"),INT(B357)+1,B357+0.01)</f>
        <v>346</v>
      </c>
      <c r="C358" t="s">
        <v>4352</v>
      </c>
      <c r="D358" t="s">
        <v>25</v>
      </c>
      <c r="E358" s="96" t="s">
        <v>4353</v>
      </c>
      <c r="F358" s="96" t="s">
        <v>4353</v>
      </c>
      <c r="G358" s="75">
        <v>0</v>
      </c>
      <c r="H358" s="75">
        <v>0</v>
      </c>
      <c r="I358" s="135" t="s">
        <v>3</v>
      </c>
      <c r="J358" s="56" t="s">
        <v>1375</v>
      </c>
      <c r="K358" s="57" t="s">
        <v>3945</v>
      </c>
      <c r="L358" s="55" t="s">
        <v>4768</v>
      </c>
      <c r="M358" s="55" t="s">
        <v>4825</v>
      </c>
      <c r="N358" s="55" t="s">
        <v>2238</v>
      </c>
      <c r="O358" s="55"/>
      <c r="P358" s="96" t="s">
        <v>4391</v>
      </c>
      <c r="Q358" s="13"/>
      <c r="R358"/>
      <c r="S358" t="str">
        <f>IF(E358=F358,"","NOT EQUAL")</f>
        <v/>
      </c>
      <c r="T358" s="44" t="str">
        <f>IF(ISNA(VLOOKUP(P358,Sheet1!E:F,2,0)),"--","PRESENT")</f>
        <v>--</v>
      </c>
      <c r="U358"/>
      <c r="V358">
        <f>IF(AA358&lt;&gt;"",V357+1,V357)</f>
        <v>105</v>
      </c>
      <c r="W358" s="75" t="s">
        <v>2238</v>
      </c>
      <c r="X358" s="57" t="s">
        <v>2238</v>
      </c>
      <c r="Y358" s="57" t="s">
        <v>2238</v>
      </c>
      <c r="Z358" s="25" t="str">
        <f>IF( OR(X358="CNST", I358="CAT_REGS"),IF(E358=CHAR(34)&amp;CHAR(34),F358,E358),
IF(X358="YES",UPPER(IF(E358=CHAR(34)&amp;CHAR(34),F358,E358)),
IF(   AND(X358&lt;&gt;"NO",I358="CAT_FNCT",D358&lt;&gt;"multiply", D358&lt;&gt;"divide"),IF(J358="SLS_ENABLED",   UPPER(IF(E358=CHAR(34)&amp;CHAR(34),F358,E358)),""),"")))</f>
        <v/>
      </c>
      <c r="AA358" s="25" t="str">
        <f>IF(LEN(Y358)&gt;0,Y358,SUBSTITUTE(SUBSTITUTE(SUBSTITUTE(SUBSTITUTE(SUBSTITUTE(SUBSTITUTE(SUBSTITUTE(SUBSTITUTE(SUBSTITUTE(SUBSTITUTE(SUBSTITUTE( (SUBSTITUTE( SUBSTITUTE( SUBSTITUTE( SUBSTITUTE(Z358,"STD_SIGMA","SUM"),"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8" s="1">
        <f>B358</f>
        <v>346</v>
      </c>
      <c r="AC358" t="str">
        <f>P358</f>
        <v>ITM_MItoKM</v>
      </c>
      <c r="AD358" s="126" t="str">
        <f>IF(ISNA(VLOOKUP(AA358,'XEQM Shortlist'!J:J,1,0)),"//","")</f>
        <v/>
      </c>
      <c r="AF358" s="88" t="str">
        <f>IF(LEN(AA358)=0,"",SUBSTITUTE(SUBSTITUTE(SUBSTITUTE(SUBSTITUTE(SUBSTITUTE(SUBSTITUTE(SUBSTITUTE(SUBSTITUTE(SUBSTITUTE(SUBSTITUTE(SUBSTITUTE(SUBSTITUTE(SUBSTITUTE(SUBSTITUTE(SUBSTITUTE(SUBSTITUTE(SUBSTITUTE( (SUBSTITUTE( SUBSTITUTE( SUBSTITUTE( SUBSTITUTE(Z358,"STD_SIGMA","SUM"),"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8" t="b">
        <f>AA358=AF358</f>
        <v>1</v>
      </c>
    </row>
    <row r="359" spans="1:33">
      <c r="A359" s="48">
        <f>IF(B359=INT(B359),ROW(),"")</f>
        <v>359</v>
      </c>
      <c r="B359" s="47">
        <f>IF(AND(MID(C359,2,1)&lt;&gt;"/",MID(C359,1,1)="/"),INT(B358)+1,B358+0.01)</f>
        <v>347</v>
      </c>
      <c r="C359" t="s">
        <v>4352</v>
      </c>
      <c r="D359" t="s">
        <v>156</v>
      </c>
      <c r="E359" s="96" t="s">
        <v>4354</v>
      </c>
      <c r="F359" s="96" t="s">
        <v>4354</v>
      </c>
      <c r="G359" s="75">
        <v>0</v>
      </c>
      <c r="H359" s="75">
        <v>0</v>
      </c>
      <c r="I359" s="135" t="s">
        <v>3</v>
      </c>
      <c r="J359" s="56" t="s">
        <v>1375</v>
      </c>
      <c r="K359" s="57" t="s">
        <v>3945</v>
      </c>
      <c r="L359" s="55" t="s">
        <v>4768</v>
      </c>
      <c r="M359" s="55" t="s">
        <v>4825</v>
      </c>
      <c r="N359" s="55" t="s">
        <v>2238</v>
      </c>
      <c r="O359" s="55"/>
      <c r="P359" s="96" t="s">
        <v>4392</v>
      </c>
      <c r="Q359" s="13"/>
      <c r="R359"/>
      <c r="S359" t="str">
        <f>IF(E359=F359,"","NOT EQUAL")</f>
        <v/>
      </c>
      <c r="T359" s="44" t="str">
        <f>IF(ISNA(VLOOKUP(P359,Sheet1!E:F,2,0)),"--","PRESENT")</f>
        <v>--</v>
      </c>
      <c r="U359"/>
      <c r="V359">
        <f>IF(AA359&lt;&gt;"",V358+1,V358)</f>
        <v>105</v>
      </c>
      <c r="W359" s="75" t="s">
        <v>2238</v>
      </c>
      <c r="X359" s="57" t="s">
        <v>2238</v>
      </c>
      <c r="Y359" s="57" t="s">
        <v>2238</v>
      </c>
      <c r="Z359" s="25" t="str">
        <f>IF( OR(X359="CNST", I359="CAT_REGS"),IF(E359=CHAR(34)&amp;CHAR(34),F359,E359),
IF(X359="YES",UPPER(IF(E359=CHAR(34)&amp;CHAR(34),F359,E359)),
IF(   AND(X359&lt;&gt;"NO",I359="CAT_FNCT",D359&lt;&gt;"multiply", D359&lt;&gt;"divide"),IF(J359="SLS_ENABLED",   UPPER(IF(E359=CHAR(34)&amp;CHAR(34),F359,E359)),""),"")))</f>
        <v/>
      </c>
      <c r="AA359" s="25" t="str">
        <f>IF(LEN(Y359)&gt;0,Y359,SUBSTITUTE(SUBSTITUTE(SUBSTITUTE(SUBSTITUTE(SUBSTITUTE(SUBSTITUTE(SUBSTITUTE(SUBSTITUTE(SUBSTITUTE(SUBSTITUTE(SUBSTITUTE( (SUBSTITUTE( SUBSTITUTE( SUBSTITUTE( SUBSTITUTE(Z359,"STD_SIGMA","SUM"),"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59" s="1">
        <f>B359</f>
        <v>347</v>
      </c>
      <c r="AC359" t="str">
        <f>P359</f>
        <v>ITM_KMtoMI</v>
      </c>
      <c r="AD359" s="126" t="str">
        <f>IF(ISNA(VLOOKUP(AA359,'XEQM Shortlist'!J:J,1,0)),"//","")</f>
        <v/>
      </c>
      <c r="AF359" s="88" t="str">
        <f>IF(LEN(AA359)=0,"",SUBSTITUTE(SUBSTITUTE(SUBSTITUTE(SUBSTITUTE(SUBSTITUTE(SUBSTITUTE(SUBSTITUTE(SUBSTITUTE(SUBSTITUTE(SUBSTITUTE(SUBSTITUTE(SUBSTITUTE(SUBSTITUTE(SUBSTITUTE(SUBSTITUTE(SUBSTITUTE(SUBSTITUTE( (SUBSTITUTE( SUBSTITUTE( SUBSTITUTE( SUBSTITUTE(Z359,"STD_SIGMA","SUM"),"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59" t="b">
        <f>AA359=AF359</f>
        <v>1</v>
      </c>
    </row>
    <row r="360" spans="1:33">
      <c r="A360" s="48">
        <f>IF(B360=INT(B360),ROW(),"")</f>
        <v>360</v>
      </c>
      <c r="B360" s="47">
        <f>IF(AND(MID(C360,2,1)&lt;&gt;"/",MID(C360,1,1)="/"),INT(B359)+1,B359+0.01)</f>
        <v>348</v>
      </c>
      <c r="C360" t="s">
        <v>4355</v>
      </c>
      <c r="D360" t="s">
        <v>156</v>
      </c>
      <c r="E360" s="92" t="s">
        <v>4409</v>
      </c>
      <c r="F360" s="92" t="s">
        <v>4409</v>
      </c>
      <c r="G360" s="75">
        <v>0</v>
      </c>
      <c r="H360" s="75">
        <v>0</v>
      </c>
      <c r="I360" s="135" t="s">
        <v>3</v>
      </c>
      <c r="J360" s="56" t="s">
        <v>1375</v>
      </c>
      <c r="K360" s="57" t="s">
        <v>3945</v>
      </c>
      <c r="L360" s="55" t="s">
        <v>4768</v>
      </c>
      <c r="M360" s="55" t="s">
        <v>4825</v>
      </c>
      <c r="N360" s="55" t="s">
        <v>2238</v>
      </c>
      <c r="O360" s="55"/>
      <c r="P360" s="96" t="s">
        <v>4393</v>
      </c>
      <c r="Q360" s="13"/>
      <c r="R360"/>
      <c r="S360" t="str">
        <f>IF(E360=F360,"","NOT EQUAL")</f>
        <v/>
      </c>
      <c r="T360" s="44" t="str">
        <f>IF(ISNA(VLOOKUP(P360,Sheet1!E:F,2,0)),"--","PRESENT")</f>
        <v>--</v>
      </c>
      <c r="U360"/>
      <c r="V360">
        <f>IF(AA360&lt;&gt;"",V359+1,V359)</f>
        <v>105</v>
      </c>
      <c r="W360" s="75" t="s">
        <v>2238</v>
      </c>
      <c r="X360" s="57" t="s">
        <v>2238</v>
      </c>
      <c r="Y360" s="57" t="s">
        <v>2238</v>
      </c>
      <c r="Z360" s="25" t="str">
        <f>IF( OR(X360="CNST", I360="CAT_REGS"),IF(E360=CHAR(34)&amp;CHAR(34),F360,E360),
IF(X360="YES",UPPER(IF(E360=CHAR(34)&amp;CHAR(34),F360,E360)),
IF(   AND(X360&lt;&gt;"NO",I360="CAT_FNCT",D360&lt;&gt;"multiply", D360&lt;&gt;"divide"),IF(J360="SLS_ENABLED",   UPPER(IF(E360=CHAR(34)&amp;CHAR(34),F360,E360)),""),"")))</f>
        <v/>
      </c>
      <c r="AA360" s="25" t="str">
        <f>IF(LEN(Y360)&gt;0,Y360,SUBSTITUTE(SUBSTITUTE(SUBSTITUTE(SUBSTITUTE(SUBSTITUTE(SUBSTITUTE(SUBSTITUTE(SUBSTITUTE(SUBSTITUTE(SUBSTITUTE(SUBSTITUTE( (SUBSTITUTE( SUBSTITUTE( SUBSTITUTE( SUBSTITUTE(Z360,"STD_SIGMA","SUM"),"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0" s="1">
        <f>B360</f>
        <v>348</v>
      </c>
      <c r="AC360" t="str">
        <f>P360</f>
        <v>ITM_KMtoNMI</v>
      </c>
      <c r="AD360" s="126" t="str">
        <f>IF(ISNA(VLOOKUP(AA360,'XEQM Shortlist'!J:J,1,0)),"//","")</f>
        <v/>
      </c>
      <c r="AF360" s="88" t="str">
        <f>IF(LEN(AA360)=0,"",SUBSTITUTE(SUBSTITUTE(SUBSTITUTE(SUBSTITUTE(SUBSTITUTE(SUBSTITUTE(SUBSTITUTE(SUBSTITUTE(SUBSTITUTE(SUBSTITUTE(SUBSTITUTE(SUBSTITUTE(SUBSTITUTE(SUBSTITUTE(SUBSTITUTE(SUBSTITUTE(SUBSTITUTE( (SUBSTITUTE( SUBSTITUTE( SUBSTITUTE( SUBSTITUTE(Z360,"STD_SIGMA","SUM"),"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0" t="b">
        <f>AA360=AF360</f>
        <v>1</v>
      </c>
    </row>
    <row r="361" spans="1:33">
      <c r="A361" s="48">
        <f>IF(B361=INT(B361),ROW(),"")</f>
        <v>361</v>
      </c>
      <c r="B361" s="47">
        <f>IF(AND(MID(C361,2,1)&lt;&gt;"/",MID(C361,1,1)="/"),INT(B360)+1,B360+0.01)</f>
        <v>349</v>
      </c>
      <c r="C361" t="s">
        <v>4355</v>
      </c>
      <c r="D361" t="s">
        <v>25</v>
      </c>
      <c r="E361" s="92" t="s">
        <v>4410</v>
      </c>
      <c r="F361" s="92" t="s">
        <v>4410</v>
      </c>
      <c r="G361" s="75">
        <v>0</v>
      </c>
      <c r="H361" s="75">
        <v>0</v>
      </c>
      <c r="I361" s="135" t="s">
        <v>3</v>
      </c>
      <c r="J361" s="56" t="s">
        <v>1375</v>
      </c>
      <c r="K361" s="57" t="s">
        <v>3945</v>
      </c>
      <c r="L361" s="55" t="s">
        <v>4768</v>
      </c>
      <c r="M361" s="55" t="s">
        <v>4825</v>
      </c>
      <c r="N361" s="55" t="s">
        <v>2238</v>
      </c>
      <c r="O361" s="55"/>
      <c r="P361" s="96" t="s">
        <v>4394</v>
      </c>
      <c r="Q361" s="13"/>
      <c r="R361"/>
      <c r="S361" t="str">
        <f>IF(E361=F361,"","NOT EQUAL")</f>
        <v/>
      </c>
      <c r="T361" s="44" t="str">
        <f>IF(ISNA(VLOOKUP(P361,Sheet1!E:F,2,0)),"--","PRESENT")</f>
        <v>--</v>
      </c>
      <c r="U361"/>
      <c r="V361">
        <f>IF(AA361&lt;&gt;"",V360+1,V360)</f>
        <v>105</v>
      </c>
      <c r="W361" s="75" t="s">
        <v>2238</v>
      </c>
      <c r="X361" s="57" t="s">
        <v>2238</v>
      </c>
      <c r="Y361" s="57" t="s">
        <v>2238</v>
      </c>
      <c r="Z361" s="25" t="str">
        <f>IF( OR(X361="CNST", I361="CAT_REGS"),IF(E361=CHAR(34)&amp;CHAR(34),F361,E361),
IF(X361="YES",UPPER(IF(E361=CHAR(34)&amp;CHAR(34),F361,E361)),
IF(   AND(X361&lt;&gt;"NO",I361="CAT_FNCT",D361&lt;&gt;"multiply", D361&lt;&gt;"divide"),IF(J361="SLS_ENABLED",   UPPER(IF(E361=CHAR(34)&amp;CHAR(34),F361,E361)),""),"")))</f>
        <v/>
      </c>
      <c r="AA361" s="25" t="str">
        <f>IF(LEN(Y361)&gt;0,Y361,SUBSTITUTE(SUBSTITUTE(SUBSTITUTE(SUBSTITUTE(SUBSTITUTE(SUBSTITUTE(SUBSTITUTE(SUBSTITUTE(SUBSTITUTE(SUBSTITUTE(SUBSTITUTE( (SUBSTITUTE( SUBSTITUTE( SUBSTITUTE( SUBSTITUTE(Z361,"STD_SIGMA","SUM"),"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1" s="1">
        <f>B361</f>
        <v>349</v>
      </c>
      <c r="AC361" t="str">
        <f>P361</f>
        <v>ITM_NMItoKM</v>
      </c>
      <c r="AD361" s="126" t="str">
        <f>IF(ISNA(VLOOKUP(AA361,'XEQM Shortlist'!J:J,1,0)),"//","")</f>
        <v/>
      </c>
      <c r="AF361" s="88" t="str">
        <f>IF(LEN(AA361)=0,"",SUBSTITUTE(SUBSTITUTE(SUBSTITUTE(SUBSTITUTE(SUBSTITUTE(SUBSTITUTE(SUBSTITUTE(SUBSTITUTE(SUBSTITUTE(SUBSTITUTE(SUBSTITUTE(SUBSTITUTE(SUBSTITUTE(SUBSTITUTE(SUBSTITUTE(SUBSTITUTE(SUBSTITUTE( (SUBSTITUTE( SUBSTITUTE( SUBSTITUTE( SUBSTITUTE(Z361,"STD_SIGMA","SUM"),"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1" t="b">
        <f>AA361=AF361</f>
        <v>1</v>
      </c>
    </row>
    <row r="362" spans="1:33">
      <c r="A362" s="48">
        <f>IF(B362=INT(B362),ROW(),"")</f>
        <v>362</v>
      </c>
      <c r="B362" s="47">
        <f>IF(AND(MID(C362,2,1)&lt;&gt;"/",MID(C362,1,1)="/"),INT(B361)+1,B361+0.01)</f>
        <v>350</v>
      </c>
      <c r="C362" t="s">
        <v>3521</v>
      </c>
      <c r="D362" t="s">
        <v>156</v>
      </c>
      <c r="E362" t="s">
        <v>224</v>
      </c>
      <c r="F362" t="s">
        <v>224</v>
      </c>
      <c r="G362" s="75">
        <v>0</v>
      </c>
      <c r="H362" s="75">
        <v>0</v>
      </c>
      <c r="I362" s="135" t="s">
        <v>3</v>
      </c>
      <c r="J362" s="56" t="s">
        <v>1375</v>
      </c>
      <c r="K362" s="57" t="s">
        <v>3945</v>
      </c>
      <c r="L362" s="55" t="s">
        <v>4768</v>
      </c>
      <c r="M362" s="55" t="s">
        <v>4825</v>
      </c>
      <c r="N362" s="55" t="s">
        <v>2238</v>
      </c>
      <c r="O362" s="55"/>
      <c r="P362" s="309" t="s">
        <v>1729</v>
      </c>
      <c r="Q362" s="13"/>
      <c r="R362"/>
      <c r="S362" t="str">
        <f>IF(E362=F362,"","NOT EQUAL")</f>
        <v/>
      </c>
      <c r="T362" s="44" t="str">
        <f>IF(ISNA(VLOOKUP(P362,Sheet1!E:F,2,0)),"--","PRESENT")</f>
        <v>--</v>
      </c>
      <c r="U362"/>
      <c r="V362">
        <f>IF(AA362&lt;&gt;"",V361+1,V361)</f>
        <v>105</v>
      </c>
      <c r="W362" s="75" t="s">
        <v>2238</v>
      </c>
      <c r="X362" s="57" t="s">
        <v>2238</v>
      </c>
      <c r="Y362" s="57" t="s">
        <v>2238</v>
      </c>
      <c r="Z362" s="25" t="str">
        <f>IF( OR(X362="CNST", I362="CAT_REGS"),IF(E362=CHAR(34)&amp;CHAR(34),F362,E362),
IF(X362="YES",UPPER(IF(E362=CHAR(34)&amp;CHAR(34),F362,E362)),
IF(   AND(X362&lt;&gt;"NO",I362="CAT_FNCT",D362&lt;&gt;"multiply", D362&lt;&gt;"divide"),IF(J362="SLS_ENABLED",   UPPER(IF(E362=CHAR(34)&amp;CHAR(34),F362,E362)),""),"")))</f>
        <v/>
      </c>
      <c r="AA362" s="25" t="str">
        <f>IF(LEN(Y362)&gt;0,Y362,SUBSTITUTE(SUBSTITUTE(SUBSTITUTE(SUBSTITUTE(SUBSTITUTE(SUBSTITUTE(SUBSTITUTE(SUBSTITUTE(SUBSTITUTE(SUBSTITUTE(SUBSTITUTE( (SUBSTITUTE( SUBSTITUTE( SUBSTITUTE( SUBSTITUTE(Z362,"STD_SIGMA","SUM"),"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2" s="1">
        <f>B362</f>
        <v>350</v>
      </c>
      <c r="AC362" t="str">
        <f>P362</f>
        <v>ITM_MtoPC</v>
      </c>
      <c r="AD362" s="126" t="str">
        <f>IF(ISNA(VLOOKUP(AA362,'XEQM Shortlist'!J:J,1,0)),"//","")</f>
        <v/>
      </c>
      <c r="AF362" s="88" t="str">
        <f>IF(LEN(AA362)=0,"",SUBSTITUTE(SUBSTITUTE(SUBSTITUTE(SUBSTITUTE(SUBSTITUTE(SUBSTITUTE(SUBSTITUTE(SUBSTITUTE(SUBSTITUTE(SUBSTITUTE(SUBSTITUTE(SUBSTITUTE(SUBSTITUTE(SUBSTITUTE(SUBSTITUTE(SUBSTITUTE(SUBSTITUTE( (SUBSTITUTE( SUBSTITUTE( SUBSTITUTE( SUBSTITUTE(Z362,"STD_SIGMA","SUM"),"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2" t="b">
        <f>AA362=AF362</f>
        <v>1</v>
      </c>
    </row>
    <row r="363" spans="1:33">
      <c r="A363" s="48">
        <f>IF(B363=INT(B363),ROW(),"")</f>
        <v>363</v>
      </c>
      <c r="B363" s="47">
        <f>IF(AND(MID(C363,2,1)&lt;&gt;"/",MID(C363,1,1)="/"),INT(B362)+1,B362+0.01)</f>
        <v>351</v>
      </c>
      <c r="C363" t="s">
        <v>3521</v>
      </c>
      <c r="D363" t="s">
        <v>25</v>
      </c>
      <c r="E363" t="s">
        <v>247</v>
      </c>
      <c r="F363" t="s">
        <v>247</v>
      </c>
      <c r="G363" s="75">
        <v>0</v>
      </c>
      <c r="H363" s="75">
        <v>0</v>
      </c>
      <c r="I363" s="135" t="s">
        <v>3</v>
      </c>
      <c r="J363" s="56" t="s">
        <v>1375</v>
      </c>
      <c r="K363" s="57" t="s">
        <v>3945</v>
      </c>
      <c r="L363" s="55" t="s">
        <v>4768</v>
      </c>
      <c r="M363" s="55" t="s">
        <v>4825</v>
      </c>
      <c r="N363" s="55" t="s">
        <v>2238</v>
      </c>
      <c r="O363" s="55"/>
      <c r="P363" s="309" t="s">
        <v>1766</v>
      </c>
      <c r="Q363" s="13"/>
      <c r="R363"/>
      <c r="S363" t="str">
        <f>IF(E363=F363,"","NOT EQUAL")</f>
        <v/>
      </c>
      <c r="T363" s="44" t="str">
        <f>IF(ISNA(VLOOKUP(P363,Sheet1!E:F,2,0)),"--","PRESENT")</f>
        <v>--</v>
      </c>
      <c r="U363"/>
      <c r="V363">
        <f>IF(AA363&lt;&gt;"",V362+1,V362)</f>
        <v>105</v>
      </c>
      <c r="W363" s="75" t="s">
        <v>2238</v>
      </c>
      <c r="X363" s="57" t="s">
        <v>2238</v>
      </c>
      <c r="Y363" s="57" t="s">
        <v>2238</v>
      </c>
      <c r="Z363" s="25" t="str">
        <f>IF( OR(X363="CNST", I363="CAT_REGS"),IF(E363=CHAR(34)&amp;CHAR(34),F363,E363),
IF(X363="YES",UPPER(IF(E363=CHAR(34)&amp;CHAR(34),F363,E363)),
IF(   AND(X363&lt;&gt;"NO",I363="CAT_FNCT",D363&lt;&gt;"multiply", D363&lt;&gt;"divide"),IF(J363="SLS_ENABLED",   UPPER(IF(E363=CHAR(34)&amp;CHAR(34),F363,E363)),""),"")))</f>
        <v/>
      </c>
      <c r="AA363" s="25" t="str">
        <f>IF(LEN(Y363)&gt;0,Y363,SUBSTITUTE(SUBSTITUTE(SUBSTITUTE(SUBSTITUTE(SUBSTITUTE(SUBSTITUTE(SUBSTITUTE(SUBSTITUTE(SUBSTITUTE(SUBSTITUTE(SUBSTITUTE( (SUBSTITUTE( SUBSTITUTE( SUBSTITUTE( SUBSTITUTE(Z363,"STD_SIGMA","SUM"),"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3" s="1">
        <f>B363</f>
        <v>351</v>
      </c>
      <c r="AC363" t="str">
        <f>P363</f>
        <v>ITM_PCtoM</v>
      </c>
      <c r="AD363" s="126" t="str">
        <f>IF(ISNA(VLOOKUP(AA363,'XEQM Shortlist'!J:J,1,0)),"//","")</f>
        <v/>
      </c>
      <c r="AF363" s="88" t="str">
        <f>IF(LEN(AA363)=0,"",SUBSTITUTE(SUBSTITUTE(SUBSTITUTE(SUBSTITUTE(SUBSTITUTE(SUBSTITUTE(SUBSTITUTE(SUBSTITUTE(SUBSTITUTE(SUBSTITUTE(SUBSTITUTE(SUBSTITUTE(SUBSTITUTE(SUBSTITUTE(SUBSTITUTE(SUBSTITUTE(SUBSTITUTE( (SUBSTITUTE( SUBSTITUTE( SUBSTITUTE( SUBSTITUTE(Z363,"STD_SIGMA","SUM"),"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3" t="b">
        <f>AA363=AF363</f>
        <v>1</v>
      </c>
    </row>
    <row r="364" spans="1:33">
      <c r="A364" s="48">
        <f>IF(B364=INT(B364),ROW(),"")</f>
        <v>364</v>
      </c>
      <c r="B364" s="47">
        <f>IF(AND(MID(C364,2,1)&lt;&gt;"/",MID(C364,1,1)="/"),INT(B363)+1,B363+0.01)</f>
        <v>352</v>
      </c>
      <c r="C364" t="s">
        <v>4356</v>
      </c>
      <c r="D364" t="s">
        <v>156</v>
      </c>
      <c r="E364" t="s">
        <v>4357</v>
      </c>
      <c r="F364" t="s">
        <v>5388</v>
      </c>
      <c r="G364" s="58">
        <v>0</v>
      </c>
      <c r="H364" s="58">
        <v>0</v>
      </c>
      <c r="I364" s="134" t="s">
        <v>464</v>
      </c>
      <c r="J364" s="56" t="s">
        <v>1375</v>
      </c>
      <c r="K364" s="57" t="s">
        <v>3945</v>
      </c>
      <c r="L364" s="55" t="s">
        <v>4768</v>
      </c>
      <c r="M364" s="55" t="s">
        <v>4825</v>
      </c>
      <c r="N364" s="55" t="s">
        <v>2238</v>
      </c>
      <c r="O364" s="55"/>
      <c r="P364" t="s">
        <v>4395</v>
      </c>
      <c r="Q364" s="13"/>
      <c r="R364"/>
      <c r="S364" t="str">
        <f>IF(E364=F364,"","NOT EQUAL")</f>
        <v>NOT EQUAL</v>
      </c>
      <c r="T364" s="44" t="str">
        <f>IF(ISNA(VLOOKUP(P364,Sheet1!E:F,2,0)),"--","PRESENT")</f>
        <v>--</v>
      </c>
      <c r="U364"/>
      <c r="V364">
        <f>IF(AA364&lt;&gt;"",V363+1,V363)</f>
        <v>105</v>
      </c>
      <c r="W364" s="75" t="s">
        <v>2238</v>
      </c>
      <c r="X364" s="57" t="s">
        <v>2238</v>
      </c>
      <c r="Y364" s="57" t="s">
        <v>2238</v>
      </c>
      <c r="Z364" s="25" t="str">
        <f>IF( OR(X364="CNST", I364="CAT_REGS"),IF(E364=CHAR(34)&amp;CHAR(34),F364,E364),
IF(X364="YES",UPPER(IF(E364=CHAR(34)&amp;CHAR(34),F364,E364)),
IF(   AND(X364&lt;&gt;"NO",I364="CAT_FNCT",D364&lt;&gt;"multiply", D364&lt;&gt;"divide"),IF(J364="SLS_ENABLED",   UPPER(IF(E364=CHAR(34)&amp;CHAR(34),F364,E364)),""),"")))</f>
        <v/>
      </c>
      <c r="AA364" s="25" t="str">
        <f>IF(LEN(Y364)&gt;0,Y364,SUBSTITUTE(SUBSTITUTE(SUBSTITUTE(SUBSTITUTE(SUBSTITUTE(SUBSTITUTE(SUBSTITUTE(SUBSTITUTE(SUBSTITUTE(SUBSTITUTE(SUBSTITUTE( (SUBSTITUTE( SUBSTITUTE( SUBSTITUTE( SUBSTITUTE(Z364,"STD_SIGMA","SUM"),"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4" s="1">
        <f>B364</f>
        <v>352</v>
      </c>
      <c r="AC364" t="str">
        <f>P364</f>
        <v>ITM_MMtoPOINT</v>
      </c>
      <c r="AD364" s="126" t="str">
        <f>IF(ISNA(VLOOKUP(AA364,'XEQM Shortlist'!J:J,1,0)),"//","")</f>
        <v/>
      </c>
      <c r="AF364" s="88" t="str">
        <f>IF(LEN(AA364)=0,"",SUBSTITUTE(SUBSTITUTE(SUBSTITUTE(SUBSTITUTE(SUBSTITUTE(SUBSTITUTE(SUBSTITUTE(SUBSTITUTE(SUBSTITUTE(SUBSTITUTE(SUBSTITUTE(SUBSTITUTE(SUBSTITUTE(SUBSTITUTE(SUBSTITUTE(SUBSTITUTE(SUBSTITUTE( (SUBSTITUTE( SUBSTITUTE( SUBSTITUTE( SUBSTITUTE(Z364,"STD_SIGMA","SUM"),"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4" t="b">
        <f>AA364=AF364</f>
        <v>1</v>
      </c>
    </row>
    <row r="365" spans="1:33">
      <c r="A365" s="48">
        <f>IF(B365=INT(B365),ROW(),"")</f>
        <v>365</v>
      </c>
      <c r="B365" s="47">
        <f>IF(AND(MID(C365,2,1)&lt;&gt;"/",MID(C365,1,1)="/"),INT(B364)+1,B364+0.01)</f>
        <v>353</v>
      </c>
      <c r="C365" t="s">
        <v>4356</v>
      </c>
      <c r="D365" t="s">
        <v>156</v>
      </c>
      <c r="E365" t="s">
        <v>4357</v>
      </c>
      <c r="F365" t="s">
        <v>1180</v>
      </c>
      <c r="G365" s="295">
        <v>0</v>
      </c>
      <c r="H365" s="295">
        <v>0</v>
      </c>
      <c r="I365" s="135" t="s">
        <v>3</v>
      </c>
      <c r="J365" s="56" t="s">
        <v>1375</v>
      </c>
      <c r="K365" s="57" t="s">
        <v>3945</v>
      </c>
      <c r="L365" s="55" t="s">
        <v>4768</v>
      </c>
      <c r="M365" s="55" t="s">
        <v>4825</v>
      </c>
      <c r="N365" s="55" t="s">
        <v>2238</v>
      </c>
      <c r="O365" s="55"/>
      <c r="P365" t="s">
        <v>4396</v>
      </c>
      <c r="Q365" s="13"/>
      <c r="R365"/>
      <c r="S365" t="str">
        <f>IF(E365=F365,"","NOT EQUAL")</f>
        <v>NOT EQUAL</v>
      </c>
      <c r="T365" s="44" t="str">
        <f>IF(ISNA(VLOOKUP(P365,Sheet1!E:F,2,0)),"--","PRESENT")</f>
        <v>--</v>
      </c>
      <c r="U365"/>
      <c r="V365">
        <f>IF(AA365&lt;&gt;"",V364+1,V364)</f>
        <v>105</v>
      </c>
      <c r="W365" s="75" t="s">
        <v>2238</v>
      </c>
      <c r="X365" s="57" t="s">
        <v>2238</v>
      </c>
      <c r="Y365" s="57" t="s">
        <v>2238</v>
      </c>
      <c r="Z365" s="25" t="str">
        <f>IF( OR(X365="CNST", I365="CAT_REGS"),IF(E365=CHAR(34)&amp;CHAR(34),F365,E365),
IF(X365="YES",UPPER(IF(E365=CHAR(34)&amp;CHAR(34),F365,E365)),
IF(   AND(X365&lt;&gt;"NO",I365="CAT_FNCT",D365&lt;&gt;"multiply", D365&lt;&gt;"divide"),IF(J365="SLS_ENABLED",   UPPER(IF(E365=CHAR(34)&amp;CHAR(34),F365,E365)),""),"")))</f>
        <v/>
      </c>
      <c r="AA365" s="25" t="str">
        <f>IF(LEN(Y365)&gt;0,Y365,SUBSTITUTE(SUBSTITUTE(SUBSTITUTE(SUBSTITUTE(SUBSTITUTE(SUBSTITUTE(SUBSTITUTE(SUBSTITUTE(SUBSTITUTE(SUBSTITUTE(SUBSTITUTE( (SUBSTITUTE( SUBSTITUTE( SUBSTITUTE( SUBSTITUTE(Z365,"STD_SIGMA","SUM"),"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5" s="1">
        <f>B365</f>
        <v>353</v>
      </c>
      <c r="AC365" t="str">
        <f>P365</f>
        <v>ITM_MMtoPOINTb</v>
      </c>
      <c r="AD365" s="126" t="str">
        <f>IF(ISNA(VLOOKUP(AA365,'XEQM Shortlist'!J:J,1,0)),"//","")</f>
        <v/>
      </c>
      <c r="AF365" s="88" t="str">
        <f>IF(LEN(AA365)=0,"",SUBSTITUTE(SUBSTITUTE(SUBSTITUTE(SUBSTITUTE(SUBSTITUTE(SUBSTITUTE(SUBSTITUTE(SUBSTITUTE(SUBSTITUTE(SUBSTITUTE(SUBSTITUTE(SUBSTITUTE(SUBSTITUTE(SUBSTITUTE(SUBSTITUTE(SUBSTITUTE(SUBSTITUTE( (SUBSTITUTE( SUBSTITUTE( SUBSTITUTE( SUBSTITUTE(Z365,"STD_SIGMA","SUM"),"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5" t="b">
        <f>AA365=AF365</f>
        <v>1</v>
      </c>
    </row>
    <row r="366" spans="1:33">
      <c r="A366" s="48">
        <f>IF(B366=INT(B366),ROW(),"")</f>
        <v>366</v>
      </c>
      <c r="B366" s="47">
        <f>IF(AND(MID(C366,2,1)&lt;&gt;"/",MID(C366,1,1)="/"),INT(B365)+1,B365+0.01)</f>
        <v>354</v>
      </c>
      <c r="C366" t="s">
        <v>4860</v>
      </c>
      <c r="D366" t="s">
        <v>25</v>
      </c>
      <c r="E366" t="s">
        <v>4865</v>
      </c>
      <c r="F366" t="s">
        <v>4865</v>
      </c>
      <c r="G366" s="293">
        <v>0</v>
      </c>
      <c r="H366" s="293">
        <v>0</v>
      </c>
      <c r="I366" s="134" t="s">
        <v>3</v>
      </c>
      <c r="J366" s="56" t="s">
        <v>1375</v>
      </c>
      <c r="K366" s="57" t="s">
        <v>3945</v>
      </c>
      <c r="L366" s="55" t="s">
        <v>4768</v>
      </c>
      <c r="M366" s="55" t="s">
        <v>4825</v>
      </c>
      <c r="N366" s="55" t="s">
        <v>2238</v>
      </c>
      <c r="O366" s="55"/>
      <c r="P366" t="s">
        <v>4866</v>
      </c>
      <c r="Q366" s="13"/>
      <c r="R366"/>
      <c r="S366" t="str">
        <f>IF(E366=F366,"","NOT EQUAL")</f>
        <v/>
      </c>
      <c r="T366" s="44" t="str">
        <f>IF(ISNA(VLOOKUP(P366,Sheet1!E:F,2,0)),"--","PRESENT")</f>
        <v>--</v>
      </c>
      <c r="U366"/>
      <c r="V366">
        <f>IF(AA366&lt;&gt;"",V365+1,V365)</f>
        <v>105</v>
      </c>
      <c r="W366" s="75" t="s">
        <v>2238</v>
      </c>
      <c r="X366" s="57" t="s">
        <v>2238</v>
      </c>
      <c r="Y366" s="57" t="s">
        <v>2238</v>
      </c>
      <c r="Z366" s="25" t="str">
        <f>IF( OR(X366="CNST", I366="CAT_REGS"),IF(E366=CHAR(34)&amp;CHAR(34),F366,E366),
IF(X366="YES",UPPER(IF(E366=CHAR(34)&amp;CHAR(34),F366,E366)),
IF(   AND(X366&lt;&gt;"NO",I366="CAT_FNCT",D366&lt;&gt;"multiply", D366&lt;&gt;"divide"),IF(J366="SLS_ENABLED",   UPPER(IF(E366=CHAR(34)&amp;CHAR(34),F366,E366)),""),"")))</f>
        <v/>
      </c>
      <c r="AA366" s="25" t="str">
        <f>IF(LEN(Y366)&gt;0,Y366,SUBSTITUTE(SUBSTITUTE(SUBSTITUTE(SUBSTITUTE(SUBSTITUTE(SUBSTITUTE(SUBSTITUTE(SUBSTITUTE(SUBSTITUTE(SUBSTITUTE(SUBSTITUTE( (SUBSTITUTE( SUBSTITUTE( SUBSTITUTE( SUBSTITUTE(Z366,"STD_SIGMA","SUM"),"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6" s="1">
        <f>B366</f>
        <v>354</v>
      </c>
      <c r="AC366" t="str">
        <f>P366</f>
        <v>ITM_MILEtoM</v>
      </c>
      <c r="AD366" s="126" t="str">
        <f>IF(ISNA(VLOOKUP(AA366,'XEQM Shortlist'!J:J,1,0)),"//","")</f>
        <v/>
      </c>
      <c r="AF366" s="88" t="str">
        <f>IF(LEN(AA366)=0,"",SUBSTITUTE(SUBSTITUTE(SUBSTITUTE(SUBSTITUTE(SUBSTITUTE(SUBSTITUTE(SUBSTITUTE(SUBSTITUTE(SUBSTITUTE(SUBSTITUTE(SUBSTITUTE(SUBSTITUTE(SUBSTITUTE(SUBSTITUTE(SUBSTITUTE(SUBSTITUTE(SUBSTITUTE( (SUBSTITUTE( SUBSTITUTE( SUBSTITUTE( SUBSTITUTE(Z366,"STD_SIGMA","SUM"),"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6" t="b">
        <f>AA366=AF366</f>
        <v>1</v>
      </c>
    </row>
    <row r="367" spans="1:33">
      <c r="A367" s="48">
        <f>IF(B367=INT(B367),ROW(),"")</f>
        <v>367</v>
      </c>
      <c r="B367" s="47">
        <f>IF(AND(MID(C367,2,1)&lt;&gt;"/",MID(C367,1,1)="/"),INT(B366)+1,B366+0.01)</f>
        <v>355</v>
      </c>
      <c r="C367" t="s">
        <v>4356</v>
      </c>
      <c r="D367" t="s">
        <v>25</v>
      </c>
      <c r="E367" t="s">
        <v>4358</v>
      </c>
      <c r="F367" t="s">
        <v>1180</v>
      </c>
      <c r="G367" s="75">
        <v>0</v>
      </c>
      <c r="H367" s="75">
        <v>0</v>
      </c>
      <c r="I367" s="135" t="s">
        <v>3</v>
      </c>
      <c r="J367" s="56" t="s">
        <v>1375</v>
      </c>
      <c r="K367" s="57" t="s">
        <v>3945</v>
      </c>
      <c r="L367" s="55" t="s">
        <v>4768</v>
      </c>
      <c r="M367" s="55" t="s">
        <v>4825</v>
      </c>
      <c r="N367" s="55" t="s">
        <v>2238</v>
      </c>
      <c r="O367" s="55"/>
      <c r="P367" t="s">
        <v>4397</v>
      </c>
      <c r="Q367" s="13"/>
      <c r="R367"/>
      <c r="S367" t="str">
        <f>IF(E367=F367,"","NOT EQUAL")</f>
        <v>NOT EQUAL</v>
      </c>
      <c r="T367" s="44" t="str">
        <f>IF(ISNA(VLOOKUP(P367,Sheet1!E:F,2,0)),"--","PRESENT")</f>
        <v>--</v>
      </c>
      <c r="U367"/>
      <c r="V367">
        <f>IF(AA367&lt;&gt;"",V366+1,V366)</f>
        <v>105</v>
      </c>
      <c r="W367" s="75" t="s">
        <v>2238</v>
      </c>
      <c r="X367" s="57" t="s">
        <v>2238</v>
      </c>
      <c r="Y367" s="57" t="s">
        <v>2238</v>
      </c>
      <c r="Z367" s="25" t="str">
        <f>IF( OR(X367="CNST", I367="CAT_REGS"),IF(E367=CHAR(34)&amp;CHAR(34),F367,E367),
IF(X367="YES",UPPER(IF(E367=CHAR(34)&amp;CHAR(34),F367,E367)),
IF(   AND(X367&lt;&gt;"NO",I367="CAT_FNCT",D367&lt;&gt;"multiply", D367&lt;&gt;"divide"),IF(J367="SLS_ENABLED",   UPPER(IF(E367=CHAR(34)&amp;CHAR(34),F367,E367)),""),"")))</f>
        <v/>
      </c>
      <c r="AA367" s="25" t="str">
        <f>IF(LEN(Y367)&gt;0,Y367,SUBSTITUTE(SUBSTITUTE(SUBSTITUTE(SUBSTITUTE(SUBSTITUTE(SUBSTITUTE(SUBSTITUTE(SUBSTITUTE(SUBSTITUTE(SUBSTITUTE(SUBSTITUTE( (SUBSTITUTE( SUBSTITUTE( SUBSTITUTE( SUBSTITUTE(Z367,"STD_SIGMA","SUM"),"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7" s="1">
        <f>B367</f>
        <v>355</v>
      </c>
      <c r="AC367" t="str">
        <f>P367</f>
        <v>ITM_POINTtoMM</v>
      </c>
      <c r="AD367" s="126" t="str">
        <f>IF(ISNA(VLOOKUP(AA367,'XEQM Shortlist'!J:J,1,0)),"//","")</f>
        <v/>
      </c>
      <c r="AF367" s="88" t="str">
        <f>IF(LEN(AA367)=0,"",SUBSTITUTE(SUBSTITUTE(SUBSTITUTE(SUBSTITUTE(SUBSTITUTE(SUBSTITUTE(SUBSTITUTE(SUBSTITUTE(SUBSTITUTE(SUBSTITUTE(SUBSTITUTE(SUBSTITUTE(SUBSTITUTE(SUBSTITUTE(SUBSTITUTE(SUBSTITUTE(SUBSTITUTE( (SUBSTITUTE( SUBSTITUTE( SUBSTITUTE( SUBSTITUTE(Z367,"STD_SIGMA","SUM"),"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7" t="b">
        <f>AA367=AF367</f>
        <v>1</v>
      </c>
    </row>
    <row r="368" spans="1:33">
      <c r="A368" s="48">
        <f>IF(B368=INT(B368),ROW(),"")</f>
        <v>368</v>
      </c>
      <c r="B368" s="47">
        <f>IF(AND(MID(C368,2,1)&lt;&gt;"/",MID(C368,1,1)="/"),INT(B367)+1,B367+0.01)</f>
        <v>356</v>
      </c>
      <c r="C368" t="s">
        <v>4356</v>
      </c>
      <c r="D368" t="s">
        <v>25</v>
      </c>
      <c r="E368" t="s">
        <v>4358</v>
      </c>
      <c r="F368" t="s">
        <v>5397</v>
      </c>
      <c r="G368" s="58">
        <v>0</v>
      </c>
      <c r="H368" s="58">
        <v>0</v>
      </c>
      <c r="I368" s="134" t="s">
        <v>464</v>
      </c>
      <c r="J368" s="56" t="s">
        <v>1375</v>
      </c>
      <c r="K368" s="57" t="s">
        <v>3945</v>
      </c>
      <c r="L368" s="55" t="s">
        <v>4768</v>
      </c>
      <c r="M368" s="55" t="s">
        <v>4825</v>
      </c>
      <c r="N368" s="55" t="s">
        <v>2238</v>
      </c>
      <c r="O368" s="55"/>
      <c r="P368" t="s">
        <v>4398</v>
      </c>
      <c r="Q368" s="13"/>
      <c r="R368"/>
      <c r="S368" t="str">
        <f>IF(E368=F368,"","NOT EQUAL")</f>
        <v>NOT EQUAL</v>
      </c>
      <c r="T368" s="44" t="str">
        <f>IF(ISNA(VLOOKUP(P368,Sheet1!E:F,2,0)),"--","PRESENT")</f>
        <v>--</v>
      </c>
      <c r="U368"/>
      <c r="V368">
        <f>IF(AA368&lt;&gt;"",V367+1,V367)</f>
        <v>105</v>
      </c>
      <c r="W368" s="75" t="s">
        <v>2238</v>
      </c>
      <c r="X368" s="57" t="s">
        <v>2238</v>
      </c>
      <c r="Y368" s="57" t="s">
        <v>2238</v>
      </c>
      <c r="Z368" s="25" t="str">
        <f>IF( OR(X368="CNST", I368="CAT_REGS"),IF(E368=CHAR(34)&amp;CHAR(34),F368,E368),
IF(X368="YES",UPPER(IF(E368=CHAR(34)&amp;CHAR(34),F368,E368)),
IF(   AND(X368&lt;&gt;"NO",I368="CAT_FNCT",D368&lt;&gt;"multiply", D368&lt;&gt;"divide"),IF(J368="SLS_ENABLED",   UPPER(IF(E368=CHAR(34)&amp;CHAR(34),F368,E368)),""),"")))</f>
        <v/>
      </c>
      <c r="AA368" s="25" t="str">
        <f>IF(LEN(Y368)&gt;0,Y368,SUBSTITUTE(SUBSTITUTE(SUBSTITUTE(SUBSTITUTE(SUBSTITUTE(SUBSTITUTE(SUBSTITUTE(SUBSTITUTE(SUBSTITUTE(SUBSTITUTE(SUBSTITUTE( (SUBSTITUTE( SUBSTITUTE( SUBSTITUTE( SUBSTITUTE(Z368,"STD_SIGMA","SUM"),"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8" s="1">
        <f>B368</f>
        <v>356</v>
      </c>
      <c r="AC368" t="str">
        <f>P368</f>
        <v>ITM_POINTtoMMb</v>
      </c>
      <c r="AD368" s="126" t="str">
        <f>IF(ISNA(VLOOKUP(AA368,'XEQM Shortlist'!J:J,1,0)),"//","")</f>
        <v/>
      </c>
      <c r="AF368" s="88" t="str">
        <f>IF(LEN(AA368)=0,"",SUBSTITUTE(SUBSTITUTE(SUBSTITUTE(SUBSTITUTE(SUBSTITUTE(SUBSTITUTE(SUBSTITUTE(SUBSTITUTE(SUBSTITUTE(SUBSTITUTE(SUBSTITUTE(SUBSTITUTE(SUBSTITUTE(SUBSTITUTE(SUBSTITUTE(SUBSTITUTE(SUBSTITUTE( (SUBSTITUTE( SUBSTITUTE( SUBSTITUTE( SUBSTITUTE(Z368,"STD_SIGMA","SUM"),"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8" t="b">
        <f>AA368=AF368</f>
        <v>1</v>
      </c>
    </row>
    <row r="369" spans="1:33">
      <c r="A369" s="48">
        <f>IF(B369=INT(B369),ROW(),"")</f>
        <v>369</v>
      </c>
      <c r="B369" s="47">
        <f>IF(AND(MID(C369,2,1)&lt;&gt;"/",MID(C369,1,1)="/"),INT(B368)+1,B368+0.01)</f>
        <v>357</v>
      </c>
      <c r="C369" t="s">
        <v>4860</v>
      </c>
      <c r="D369" t="s">
        <v>156</v>
      </c>
      <c r="E369" t="s">
        <v>4864</v>
      </c>
      <c r="F369" t="s">
        <v>4864</v>
      </c>
      <c r="G369" s="58">
        <v>0</v>
      </c>
      <c r="H369" s="58">
        <v>0</v>
      </c>
      <c r="I369" s="135" t="s">
        <v>3</v>
      </c>
      <c r="J369" s="56" t="s">
        <v>1375</v>
      </c>
      <c r="K369" s="57" t="s">
        <v>3945</v>
      </c>
      <c r="L369" s="55" t="s">
        <v>4768</v>
      </c>
      <c r="M369" s="55" t="s">
        <v>4825</v>
      </c>
      <c r="N369" s="55" t="s">
        <v>2238</v>
      </c>
      <c r="O369" s="55"/>
      <c r="P369" t="s">
        <v>4867</v>
      </c>
      <c r="Q369" s="13"/>
      <c r="R369"/>
      <c r="S369" t="str">
        <f>IF(E369=F369,"","NOT EQUAL")</f>
        <v/>
      </c>
      <c r="T369" s="44" t="str">
        <f>IF(ISNA(VLOOKUP(P369,Sheet1!E:F,2,0)),"--","PRESENT")</f>
        <v>--</v>
      </c>
      <c r="U369"/>
      <c r="V369">
        <f>IF(AA369&lt;&gt;"",V368+1,V368)</f>
        <v>105</v>
      </c>
      <c r="W369" s="75" t="s">
        <v>2238</v>
      </c>
      <c r="X369" s="57" t="s">
        <v>2238</v>
      </c>
      <c r="Y369" s="57" t="s">
        <v>2238</v>
      </c>
      <c r="Z369" s="25" t="str">
        <f>IF( OR(X369="CNST", I369="CAT_REGS"),IF(E369=CHAR(34)&amp;CHAR(34),F369,E369),
IF(X369="YES",UPPER(IF(E369=CHAR(34)&amp;CHAR(34),F369,E369)),
IF(   AND(X369&lt;&gt;"NO",I369="CAT_FNCT",D369&lt;&gt;"multiply", D369&lt;&gt;"divide"),IF(J369="SLS_ENABLED",   UPPER(IF(E369=CHAR(34)&amp;CHAR(34),F369,E369)),""),"")))</f>
        <v/>
      </c>
      <c r="AA369" s="25" t="str">
        <f>IF(LEN(Y369)&gt;0,Y369,SUBSTITUTE(SUBSTITUTE(SUBSTITUTE(SUBSTITUTE(SUBSTITUTE(SUBSTITUTE(SUBSTITUTE(SUBSTITUTE(SUBSTITUTE(SUBSTITUTE(SUBSTITUTE( (SUBSTITUTE( SUBSTITUTE( SUBSTITUTE( SUBSTITUTE(Z369,"STD_SIGMA","SUM"),"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69" s="1">
        <f>B369</f>
        <v>357</v>
      </c>
      <c r="AC369" t="str">
        <f>P369</f>
        <v>ITM_MtoMILE</v>
      </c>
      <c r="AD369" s="126" t="str">
        <f>IF(ISNA(VLOOKUP(AA369,'XEQM Shortlist'!J:J,1,0)),"//","")</f>
        <v/>
      </c>
      <c r="AF369" s="88" t="str">
        <f>IF(LEN(AA369)=0,"",SUBSTITUTE(SUBSTITUTE(SUBSTITUTE(SUBSTITUTE(SUBSTITUTE(SUBSTITUTE(SUBSTITUTE(SUBSTITUTE(SUBSTITUTE(SUBSTITUTE(SUBSTITUTE(SUBSTITUTE(SUBSTITUTE(SUBSTITUTE(SUBSTITUTE(SUBSTITUTE(SUBSTITUTE( (SUBSTITUTE( SUBSTITUTE( SUBSTITUTE( SUBSTITUTE(Z369,"STD_SIGMA","SUM"),"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69" t="b">
        <f>AA369=AF369</f>
        <v>1</v>
      </c>
    </row>
    <row r="370" spans="1:33">
      <c r="A370" s="48">
        <f>IF(B370=INT(B370),ROW(),"")</f>
        <v>370</v>
      </c>
      <c r="B370" s="47">
        <f>IF(AND(MID(C370,2,1)&lt;&gt;"/",MID(C370,1,1)="/"),INT(B369)+1,B369+0.01)</f>
        <v>358</v>
      </c>
      <c r="C370" s="51" t="s">
        <v>3522</v>
      </c>
      <c r="D370" s="51" t="s">
        <v>156</v>
      </c>
      <c r="E370" s="56" t="s">
        <v>225</v>
      </c>
      <c r="F370" s="56" t="s">
        <v>225</v>
      </c>
      <c r="G370" s="75">
        <v>0</v>
      </c>
      <c r="H370" s="75">
        <v>0</v>
      </c>
      <c r="I370" s="135" t="s">
        <v>3</v>
      </c>
      <c r="J370" s="56" t="s">
        <v>1375</v>
      </c>
      <c r="K370" s="57" t="s">
        <v>3945</v>
      </c>
      <c r="L370" s="55" t="s">
        <v>4768</v>
      </c>
      <c r="M370" s="55" t="s">
        <v>4825</v>
      </c>
      <c r="N370" s="55" t="s">
        <v>2238</v>
      </c>
      <c r="O370" s="55"/>
      <c r="P370" s="259" t="s">
        <v>1730</v>
      </c>
      <c r="Q370" s="13"/>
      <c r="R370"/>
      <c r="S370" t="str">
        <f>IF(E370=F370,"","NOT EQUAL")</f>
        <v/>
      </c>
      <c r="T370" s="44" t="str">
        <f>IF(ISNA(VLOOKUP(P370,Sheet1!E:F,2,0)),"--","PRESENT")</f>
        <v>--</v>
      </c>
      <c r="U370"/>
      <c r="V370">
        <f>IF(AA370&lt;&gt;"",V369+1,V369)</f>
        <v>105</v>
      </c>
      <c r="W370" s="75" t="s">
        <v>2238</v>
      </c>
      <c r="X370" s="57" t="s">
        <v>2238</v>
      </c>
      <c r="Y370" s="57" t="s">
        <v>2238</v>
      </c>
      <c r="Z370" s="25" t="str">
        <f>IF( OR(X370="CNST", I370="CAT_REGS"),IF(E370=CHAR(34)&amp;CHAR(34),F370,E370),
IF(X370="YES",UPPER(IF(E370=CHAR(34)&amp;CHAR(34),F370,E370)),
IF(   AND(X370&lt;&gt;"NO",I370="CAT_FNCT",D370&lt;&gt;"multiply", D370&lt;&gt;"divide"),IF(J370="SLS_ENABLED",   UPPER(IF(E370=CHAR(34)&amp;CHAR(34),F370,E370)),""),"")))</f>
        <v/>
      </c>
      <c r="AA370" s="25" t="str">
        <f>IF(LEN(Y370)&gt;0,Y370,SUBSTITUTE(SUBSTITUTE(SUBSTITUTE(SUBSTITUTE(SUBSTITUTE(SUBSTITUTE(SUBSTITUTE(SUBSTITUTE(SUBSTITUTE(SUBSTITUTE(SUBSTITUTE( (SUBSTITUTE( SUBSTITUTE( SUBSTITUTE( SUBSTITUTE(Z370,"STD_SIGMA","SUM"),"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0" s="1">
        <f>B370</f>
        <v>358</v>
      </c>
      <c r="AC370" t="str">
        <f>P370</f>
        <v>ITM_MtoYD</v>
      </c>
      <c r="AD370" s="126" t="str">
        <f>IF(ISNA(VLOOKUP(AA370,'XEQM Shortlist'!J:J,1,0)),"//","")</f>
        <v/>
      </c>
      <c r="AF370" s="88" t="str">
        <f>IF(LEN(AA370)=0,"",SUBSTITUTE(SUBSTITUTE(SUBSTITUTE(SUBSTITUTE(SUBSTITUTE(SUBSTITUTE(SUBSTITUTE(SUBSTITUTE(SUBSTITUTE(SUBSTITUTE(SUBSTITUTE(SUBSTITUTE(SUBSTITUTE(SUBSTITUTE(SUBSTITUTE(SUBSTITUTE(SUBSTITUTE( (SUBSTITUTE( SUBSTITUTE( SUBSTITUTE( SUBSTITUTE(Z370,"STD_SIGMA","SUM"),"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0" t="b">
        <f>AA370=AF370</f>
        <v>1</v>
      </c>
    </row>
    <row r="371" spans="1:33">
      <c r="A371" s="48">
        <f>IF(B371=INT(B371),ROW(),"")</f>
        <v>371</v>
      </c>
      <c r="B371" s="47">
        <f>IF(AND(MID(C371,2,1)&lt;&gt;"/",MID(C371,1,1)="/"),INT(B370)+1,B370+0.01)</f>
        <v>359</v>
      </c>
      <c r="C371" s="51" t="s">
        <v>3522</v>
      </c>
      <c r="D371" s="51" t="s">
        <v>25</v>
      </c>
      <c r="E371" s="56" t="s">
        <v>385</v>
      </c>
      <c r="F371" s="242" t="s">
        <v>385</v>
      </c>
      <c r="G371" s="75">
        <v>0</v>
      </c>
      <c r="H371" s="75">
        <v>0</v>
      </c>
      <c r="I371" s="135" t="s">
        <v>3</v>
      </c>
      <c r="J371" s="56" t="s">
        <v>1375</v>
      </c>
      <c r="K371" s="57" t="s">
        <v>3945</v>
      </c>
      <c r="L371" s="55" t="s">
        <v>4768</v>
      </c>
      <c r="M371" s="55" t="s">
        <v>4825</v>
      </c>
      <c r="N371" s="55" t="s">
        <v>2238</v>
      </c>
      <c r="O371" s="55"/>
      <c r="P371" s="259" t="s">
        <v>1977</v>
      </c>
      <c r="Q371" s="13"/>
      <c r="R371"/>
      <c r="S371" t="str">
        <f>IF(E371=F371,"","NOT EQUAL")</f>
        <v/>
      </c>
      <c r="T371" s="44" t="str">
        <f>IF(ISNA(VLOOKUP(P371,Sheet1!E:F,2,0)),"--","PRESENT")</f>
        <v>--</v>
      </c>
      <c r="U371"/>
      <c r="V371">
        <f>IF(AA371&lt;&gt;"",V370+1,V370)</f>
        <v>105</v>
      </c>
      <c r="W371" s="75" t="s">
        <v>2238</v>
      </c>
      <c r="X371" s="57" t="s">
        <v>2238</v>
      </c>
      <c r="Y371" s="57" t="s">
        <v>2238</v>
      </c>
      <c r="Z371" s="25" t="str">
        <f>IF( OR(X371="CNST", I371="CAT_REGS"),IF(E371=CHAR(34)&amp;CHAR(34),F371,E371),
IF(X371="YES",UPPER(IF(E371=CHAR(34)&amp;CHAR(34),F371,E371)),
IF(   AND(X371&lt;&gt;"NO",I371="CAT_FNCT",D371&lt;&gt;"multiply", D371&lt;&gt;"divide"),IF(J371="SLS_ENABLED",   UPPER(IF(E371=CHAR(34)&amp;CHAR(34),F371,E371)),""),"")))</f>
        <v/>
      </c>
      <c r="AA371" s="25" t="str">
        <f>IF(LEN(Y371)&gt;0,Y371,SUBSTITUTE(SUBSTITUTE(SUBSTITUTE(SUBSTITUTE(SUBSTITUTE(SUBSTITUTE(SUBSTITUTE(SUBSTITUTE(SUBSTITUTE(SUBSTITUTE(SUBSTITUTE( (SUBSTITUTE( SUBSTITUTE( SUBSTITUTE( SUBSTITUTE(Z371,"STD_SIGMA","SUM"),"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1" s="1">
        <f>B371</f>
        <v>359</v>
      </c>
      <c r="AC371" t="str">
        <f>P371</f>
        <v>ITM_YDtoM</v>
      </c>
      <c r="AD371" s="126" t="str">
        <f>IF(ISNA(VLOOKUP(AA371,'XEQM Shortlist'!J:J,1,0)),"//","")</f>
        <v/>
      </c>
      <c r="AF371" s="88" t="str">
        <f>IF(LEN(AA371)=0,"",SUBSTITUTE(SUBSTITUTE(SUBSTITUTE(SUBSTITUTE(SUBSTITUTE(SUBSTITUTE(SUBSTITUTE(SUBSTITUTE(SUBSTITUTE(SUBSTITUTE(SUBSTITUTE(SUBSTITUTE(SUBSTITUTE(SUBSTITUTE(SUBSTITUTE(SUBSTITUTE(SUBSTITUTE( (SUBSTITUTE( SUBSTITUTE( SUBSTITUTE( SUBSTITUTE(Z371,"STD_SIGMA","SUM"),"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1" t="b">
        <f>AA371=AF371</f>
        <v>1</v>
      </c>
    </row>
    <row r="372" spans="1:33">
      <c r="A372" s="48">
        <f>IF(B372=INT(B372),ROW(),"")</f>
        <v>372</v>
      </c>
      <c r="B372" s="47">
        <f>IF(AND(MID(C372,2,1)&lt;&gt;"/",MID(C372,1,1)="/"),INT(B371)+1,B371+0.01)</f>
        <v>360</v>
      </c>
      <c r="C372" s="51" t="s">
        <v>3523</v>
      </c>
      <c r="D372" s="51" t="s">
        <v>25</v>
      </c>
      <c r="E372" s="56" t="s">
        <v>259</v>
      </c>
      <c r="F372" s="56" t="s">
        <v>259</v>
      </c>
      <c r="G372" s="75">
        <v>0</v>
      </c>
      <c r="H372" s="75">
        <v>0</v>
      </c>
      <c r="I372" s="135" t="s">
        <v>3</v>
      </c>
      <c r="J372" s="56" t="s">
        <v>1375</v>
      </c>
      <c r="K372" s="57" t="s">
        <v>3945</v>
      </c>
      <c r="L372" s="55" t="s">
        <v>4768</v>
      </c>
      <c r="M372" s="55" t="s">
        <v>4825</v>
      </c>
      <c r="N372" s="55" t="s">
        <v>2238</v>
      </c>
      <c r="O372" s="55"/>
      <c r="P372" s="259" t="s">
        <v>1786</v>
      </c>
      <c r="Q372" s="13"/>
      <c r="R372"/>
      <c r="S372" t="str">
        <f>IF(E372=F372,"","NOT EQUAL")</f>
        <v/>
      </c>
      <c r="T372" s="44" t="str">
        <f>IF(ISNA(VLOOKUP(P372,Sheet1!E:F,2,0)),"--","PRESENT")</f>
        <v>--</v>
      </c>
      <c r="U372"/>
      <c r="V372">
        <f>IF(AA372&lt;&gt;"",V371+1,V371)</f>
        <v>105</v>
      </c>
      <c r="W372" s="75" t="s">
        <v>2238</v>
      </c>
      <c r="X372" s="57" t="s">
        <v>2238</v>
      </c>
      <c r="Y372" s="57" t="s">
        <v>2238</v>
      </c>
      <c r="Z372" s="25" t="str">
        <f>IF( OR(X372="CNST", I372="CAT_REGS"),IF(E372=CHAR(34)&amp;CHAR(34),F372,E372),
IF(X372="YES",UPPER(IF(E372=CHAR(34)&amp;CHAR(34),F372,E372)),
IF(   AND(X372&lt;&gt;"NO",I372="CAT_FNCT",D372&lt;&gt;"multiply", D372&lt;&gt;"divide"),IF(J372="SLS_ENABLED",   UPPER(IF(E372=CHAR(34)&amp;CHAR(34),F372,E372)),""),"")))</f>
        <v/>
      </c>
      <c r="AA372" s="25" t="str">
        <f>IF(LEN(Y372)&gt;0,Y372,SUBSTITUTE(SUBSTITUTE(SUBSTITUTE(SUBSTITUTE(SUBSTITUTE(SUBSTITUTE(SUBSTITUTE(SUBSTITUTE(SUBSTITUTE(SUBSTITUTE(SUBSTITUTE( (SUBSTITUTE( SUBSTITUTE( SUBSTITUTE( SUBSTITUTE(Z372,"STD_SIGMA","SUM"),"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2" s="1">
        <f>B372</f>
        <v>360</v>
      </c>
      <c r="AC372" t="str">
        <f>P372</f>
        <v>ITM_PSItoPA</v>
      </c>
      <c r="AD372" s="126" t="str">
        <f>IF(ISNA(VLOOKUP(AA372,'XEQM Shortlist'!J:J,1,0)),"//","")</f>
        <v/>
      </c>
      <c r="AF372" s="88" t="str">
        <f>IF(LEN(AA372)=0,"",SUBSTITUTE(SUBSTITUTE(SUBSTITUTE(SUBSTITUTE(SUBSTITUTE(SUBSTITUTE(SUBSTITUTE(SUBSTITUTE(SUBSTITUTE(SUBSTITUTE(SUBSTITUTE(SUBSTITUTE(SUBSTITUTE(SUBSTITUTE(SUBSTITUTE(SUBSTITUTE(SUBSTITUTE( (SUBSTITUTE( SUBSTITUTE( SUBSTITUTE( SUBSTITUTE(Z372,"STD_SIGMA","SUM"),"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2" t="b">
        <f>AA372=AF372</f>
        <v>1</v>
      </c>
    </row>
    <row r="373" spans="1:33">
      <c r="A373" s="48">
        <f>IF(B373=INT(B373),ROW(),"")</f>
        <v>373</v>
      </c>
      <c r="B373" s="47">
        <f>IF(AND(MID(C373,2,1)&lt;&gt;"/",MID(C373,1,1)="/"),INT(B372)+1,B372+0.01)</f>
        <v>361</v>
      </c>
      <c r="C373" s="51" t="s">
        <v>3523</v>
      </c>
      <c r="D373" s="51" t="s">
        <v>156</v>
      </c>
      <c r="E373" s="56" t="s">
        <v>245</v>
      </c>
      <c r="F373" s="56" t="s">
        <v>245</v>
      </c>
      <c r="G373" s="75">
        <v>0</v>
      </c>
      <c r="H373" s="75">
        <v>0</v>
      </c>
      <c r="I373" s="135" t="s">
        <v>3</v>
      </c>
      <c r="J373" s="56" t="s">
        <v>1375</v>
      </c>
      <c r="K373" s="57" t="s">
        <v>3945</v>
      </c>
      <c r="L373" s="55" t="s">
        <v>4768</v>
      </c>
      <c r="M373" s="55" t="s">
        <v>4825</v>
      </c>
      <c r="N373" s="55" t="s">
        <v>2238</v>
      </c>
      <c r="O373" s="55"/>
      <c r="P373" s="259" t="s">
        <v>1763</v>
      </c>
      <c r="Q373" s="13"/>
      <c r="R373"/>
      <c r="S373" t="str">
        <f>IF(E373=F373,"","NOT EQUAL")</f>
        <v/>
      </c>
      <c r="T373" s="44" t="str">
        <f>IF(ISNA(VLOOKUP(P373,Sheet1!E:F,2,0)),"--","PRESENT")</f>
        <v>--</v>
      </c>
      <c r="U373"/>
      <c r="V373">
        <f>IF(AA373&lt;&gt;"",V372+1,V372)</f>
        <v>105</v>
      </c>
      <c r="W373" s="75" t="s">
        <v>2238</v>
      </c>
      <c r="X373" s="57" t="s">
        <v>2238</v>
      </c>
      <c r="Y373" s="57" t="s">
        <v>2238</v>
      </c>
      <c r="Z373" s="25" t="str">
        <f>IF( OR(X373="CNST", I373="CAT_REGS"),IF(E373=CHAR(34)&amp;CHAR(34),F373,E373),
IF(X373="YES",UPPER(IF(E373=CHAR(34)&amp;CHAR(34),F373,E373)),
IF(   AND(X373&lt;&gt;"NO",I373="CAT_FNCT",D373&lt;&gt;"multiply", D373&lt;&gt;"divide"),IF(J373="SLS_ENABLED",   UPPER(IF(E373=CHAR(34)&amp;CHAR(34),F373,E373)),""),"")))</f>
        <v/>
      </c>
      <c r="AA373" s="25" t="str">
        <f>IF(LEN(Y373)&gt;0,Y373,SUBSTITUTE(SUBSTITUTE(SUBSTITUTE(SUBSTITUTE(SUBSTITUTE(SUBSTITUTE(SUBSTITUTE(SUBSTITUTE(SUBSTITUTE(SUBSTITUTE(SUBSTITUTE( (SUBSTITUTE( SUBSTITUTE( SUBSTITUTE( SUBSTITUTE(Z373,"STD_SIGMA","SUM"),"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3" s="1">
        <f>B373</f>
        <v>361</v>
      </c>
      <c r="AC373" t="str">
        <f>P373</f>
        <v>ITM_PAtoPSI</v>
      </c>
      <c r="AD373" s="126" t="str">
        <f>IF(ISNA(VLOOKUP(AA373,'XEQM Shortlist'!J:J,1,0)),"//","")</f>
        <v/>
      </c>
      <c r="AF373" s="88" t="str">
        <f>IF(LEN(AA373)=0,"",SUBSTITUTE(SUBSTITUTE(SUBSTITUTE(SUBSTITUTE(SUBSTITUTE(SUBSTITUTE(SUBSTITUTE(SUBSTITUTE(SUBSTITUTE(SUBSTITUTE(SUBSTITUTE(SUBSTITUTE(SUBSTITUTE(SUBSTITUTE(SUBSTITUTE(SUBSTITUTE(SUBSTITUTE( (SUBSTITUTE( SUBSTITUTE( SUBSTITUTE( SUBSTITUTE(Z373,"STD_SIGMA","SUM"),"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3" t="b">
        <f>AA373=AF373</f>
        <v>1</v>
      </c>
    </row>
    <row r="374" spans="1:33">
      <c r="A374" s="48">
        <f>IF(B374=INT(B374),ROW(),"")</f>
        <v>374</v>
      </c>
      <c r="B374" s="47">
        <f>IF(AND(MID(C374,2,1)&lt;&gt;"/",MID(C374,1,1)="/"),INT(B373)+1,B373+0.01)</f>
        <v>362</v>
      </c>
      <c r="C374" s="51" t="s">
        <v>3524</v>
      </c>
      <c r="D374" s="51" t="s">
        <v>156</v>
      </c>
      <c r="E374" s="56" t="s">
        <v>246</v>
      </c>
      <c r="F374" s="56" t="s">
        <v>5386</v>
      </c>
      <c r="G374" s="75">
        <v>0</v>
      </c>
      <c r="H374" s="75">
        <v>0</v>
      </c>
      <c r="I374" s="135" t="s">
        <v>3</v>
      </c>
      <c r="J374" s="56" t="s">
        <v>1375</v>
      </c>
      <c r="K374" s="57" t="s">
        <v>3945</v>
      </c>
      <c r="L374" s="55" t="s">
        <v>4768</v>
      </c>
      <c r="M374" s="55" t="s">
        <v>4825</v>
      </c>
      <c r="N374" s="55" t="s">
        <v>2238</v>
      </c>
      <c r="O374" s="55"/>
      <c r="P374" s="259" t="s">
        <v>1764</v>
      </c>
      <c r="Q374" s="13"/>
      <c r="R374"/>
      <c r="S374" t="str">
        <f>IF(E374=F374,"","NOT EQUAL")</f>
        <v>NOT EQUAL</v>
      </c>
      <c r="T374" s="44" t="str">
        <f>IF(ISNA(VLOOKUP(P374,Sheet1!E:F,2,0)),"--","PRESENT")</f>
        <v>--</v>
      </c>
      <c r="U374"/>
      <c r="V374">
        <f>IF(AA374&lt;&gt;"",V373+1,V373)</f>
        <v>105</v>
      </c>
      <c r="W374" s="75" t="s">
        <v>2238</v>
      </c>
      <c r="X374" s="57" t="s">
        <v>2238</v>
      </c>
      <c r="Y374" s="57" t="s">
        <v>2238</v>
      </c>
      <c r="Z374" s="25" t="str">
        <f>IF( OR(X374="CNST", I374="CAT_REGS"),IF(E374=CHAR(34)&amp;CHAR(34),F374,E374),
IF(X374="YES",UPPER(IF(E374=CHAR(34)&amp;CHAR(34),F374,E374)),
IF(   AND(X374&lt;&gt;"NO",I374="CAT_FNCT",D374&lt;&gt;"multiply", D374&lt;&gt;"divide"),IF(J374="SLS_ENABLED",   UPPER(IF(E374=CHAR(34)&amp;CHAR(34),F374,E374)),""),"")))</f>
        <v/>
      </c>
      <c r="AA374" s="25" t="str">
        <f>IF(LEN(Y374)&gt;0,Y374,SUBSTITUTE(SUBSTITUTE(SUBSTITUTE(SUBSTITUTE(SUBSTITUTE(SUBSTITUTE(SUBSTITUTE(SUBSTITUTE(SUBSTITUTE(SUBSTITUTE(SUBSTITUTE( (SUBSTITUTE( SUBSTITUTE( SUBSTITUTE( SUBSTITUTE(Z374,"STD_SIGMA","SUM"),"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4" s="1">
        <f>B374</f>
        <v>362</v>
      </c>
      <c r="AC374" t="str">
        <f>P374</f>
        <v>ITM_PAtoTOR</v>
      </c>
      <c r="AD374" s="126" t="str">
        <f>IF(ISNA(VLOOKUP(AA374,'XEQM Shortlist'!J:J,1,0)),"//","")</f>
        <v/>
      </c>
      <c r="AF374" s="88" t="str">
        <f>IF(LEN(AA374)=0,"",SUBSTITUTE(SUBSTITUTE(SUBSTITUTE(SUBSTITUTE(SUBSTITUTE(SUBSTITUTE(SUBSTITUTE(SUBSTITUTE(SUBSTITUTE(SUBSTITUTE(SUBSTITUTE(SUBSTITUTE(SUBSTITUTE(SUBSTITUTE(SUBSTITUTE(SUBSTITUTE(SUBSTITUTE( (SUBSTITUTE( SUBSTITUTE( SUBSTITUTE( SUBSTITUTE(Z374,"STD_SIGMA","SUM"),"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4" t="b">
        <f>AA374=AF374</f>
        <v>1</v>
      </c>
    </row>
    <row r="375" spans="1:33">
      <c r="A375" s="48">
        <f>IF(B375=INT(B375),ROW(),"")</f>
        <v>375</v>
      </c>
      <c r="B375" s="47">
        <f>IF(AND(MID(C375,2,1)&lt;&gt;"/",MID(C375,1,1)="/"),INT(B374)+1,B374+0.01)</f>
        <v>363</v>
      </c>
      <c r="C375" s="51" t="s">
        <v>3524</v>
      </c>
      <c r="D375" s="51" t="s">
        <v>156</v>
      </c>
      <c r="E375" s="56" t="s">
        <v>246</v>
      </c>
      <c r="F375" s="56" t="s">
        <v>353</v>
      </c>
      <c r="G375" s="75">
        <v>0</v>
      </c>
      <c r="H375" s="75">
        <v>0</v>
      </c>
      <c r="I375" s="134" t="s">
        <v>464</v>
      </c>
      <c r="J375" s="56" t="s">
        <v>1375</v>
      </c>
      <c r="K375" s="57" t="s">
        <v>3945</v>
      </c>
      <c r="L375" s="55" t="s">
        <v>4768</v>
      </c>
      <c r="M375" s="55" t="s">
        <v>4825</v>
      </c>
      <c r="N375" s="55" t="s">
        <v>2238</v>
      </c>
      <c r="O375" s="55"/>
      <c r="P375" s="259" t="s">
        <v>2112</v>
      </c>
      <c r="Q375" s="13"/>
      <c r="R375"/>
      <c r="S375" t="str">
        <f>IF(E375=F375,"","NOT EQUAL")</f>
        <v>NOT EQUAL</v>
      </c>
      <c r="T375" s="44" t="str">
        <f>IF(ISNA(VLOOKUP(P375,Sheet1!E:F,2,0)),"--","PRESENT")</f>
        <v>--</v>
      </c>
      <c r="U375"/>
      <c r="V375">
        <f>IF(AA375&lt;&gt;"",V374+1,V374)</f>
        <v>105</v>
      </c>
      <c r="W375" s="75" t="s">
        <v>2238</v>
      </c>
      <c r="X375" s="57" t="s">
        <v>2238</v>
      </c>
      <c r="Y375" s="57" t="s">
        <v>2238</v>
      </c>
      <c r="Z375" s="25" t="str">
        <f>IF( OR(X375="CNST", I375="CAT_REGS"),IF(E375=CHAR(34)&amp;CHAR(34),F375,E375),
IF(X375="YES",UPPER(IF(E375=CHAR(34)&amp;CHAR(34),F375,E375)),
IF(   AND(X375&lt;&gt;"NO",I375="CAT_FNCT",D375&lt;&gt;"multiply", D375&lt;&gt;"divide"),IF(J375="SLS_ENABLED",   UPPER(IF(E375=CHAR(34)&amp;CHAR(34),F375,E375)),""),"")))</f>
        <v/>
      </c>
      <c r="AA375" s="25" t="str">
        <f>IF(LEN(Y375)&gt;0,Y375,SUBSTITUTE(SUBSTITUTE(SUBSTITUTE(SUBSTITUTE(SUBSTITUTE(SUBSTITUTE(SUBSTITUTE(SUBSTITUTE(SUBSTITUTE(SUBSTITUTE(SUBSTITUTE( (SUBSTITUTE( SUBSTITUTE( SUBSTITUTE( SUBSTITUTE(Z375,"STD_SIGMA","SUM"),"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5" s="1">
        <f>B375</f>
        <v>363</v>
      </c>
      <c r="AC375" t="str">
        <f>P375</f>
        <v>ITM_PAtoTORb</v>
      </c>
      <c r="AD375" s="126" t="str">
        <f>IF(ISNA(VLOOKUP(AA375,'XEQM Shortlist'!J:J,1,0)),"//","")</f>
        <v/>
      </c>
      <c r="AF375" s="88" t="str">
        <f>IF(LEN(AA375)=0,"",SUBSTITUTE(SUBSTITUTE(SUBSTITUTE(SUBSTITUTE(SUBSTITUTE(SUBSTITUTE(SUBSTITUTE(SUBSTITUTE(SUBSTITUTE(SUBSTITUTE(SUBSTITUTE(SUBSTITUTE(SUBSTITUTE(SUBSTITUTE(SUBSTITUTE(SUBSTITUTE(SUBSTITUTE( (SUBSTITUTE( SUBSTITUTE( SUBSTITUTE( SUBSTITUTE(Z375,"STD_SIGMA","SUM"),"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5" t="b">
        <f>AA375=AF375</f>
        <v>1</v>
      </c>
    </row>
    <row r="376" spans="1:33">
      <c r="A376" s="48">
        <f>IF(B376=INT(B376),ROW(),"")</f>
        <v>376</v>
      </c>
      <c r="B376" s="47">
        <f>IF(AND(MID(C376,2,1)&lt;&gt;"/",MID(C376,1,1)="/"),INT(B375)+1,B375+0.01)</f>
        <v>364</v>
      </c>
      <c r="C376" s="51" t="s">
        <v>3524</v>
      </c>
      <c r="D376" s="51" t="s">
        <v>25</v>
      </c>
      <c r="E376" s="56" t="s">
        <v>352</v>
      </c>
      <c r="F376" s="56" t="s">
        <v>353</v>
      </c>
      <c r="G376" s="75">
        <v>0</v>
      </c>
      <c r="H376" s="75">
        <v>0</v>
      </c>
      <c r="I376" s="135" t="s">
        <v>3</v>
      </c>
      <c r="J376" s="56" t="s">
        <v>1375</v>
      </c>
      <c r="K376" s="57" t="s">
        <v>3945</v>
      </c>
      <c r="L376" s="55" t="s">
        <v>4768</v>
      </c>
      <c r="M376" s="55" t="s">
        <v>4825</v>
      </c>
      <c r="N376" s="55" t="s">
        <v>2238</v>
      </c>
      <c r="O376" s="55"/>
      <c r="P376" s="259" t="s">
        <v>1915</v>
      </c>
      <c r="Q376" s="13"/>
      <c r="R376"/>
      <c r="S376" t="str">
        <f>IF(E376=F376,"","NOT EQUAL")</f>
        <v>NOT EQUAL</v>
      </c>
      <c r="T376" s="44" t="str">
        <f>IF(ISNA(VLOOKUP(P376,Sheet1!E:F,2,0)),"--","PRESENT")</f>
        <v>--</v>
      </c>
      <c r="U376"/>
      <c r="V376">
        <f>IF(AA376&lt;&gt;"",V375+1,V375)</f>
        <v>105</v>
      </c>
      <c r="W376" s="75" t="s">
        <v>2238</v>
      </c>
      <c r="X376" s="57" t="s">
        <v>2238</v>
      </c>
      <c r="Y376" s="57" t="s">
        <v>2238</v>
      </c>
      <c r="Z376" s="25" t="str">
        <f>IF( OR(X376="CNST", I376="CAT_REGS"),IF(E376=CHAR(34)&amp;CHAR(34),F376,E376),
IF(X376="YES",UPPER(IF(E376=CHAR(34)&amp;CHAR(34),F376,E376)),
IF(   AND(X376&lt;&gt;"NO",I376="CAT_FNCT",D376&lt;&gt;"multiply", D376&lt;&gt;"divide"),IF(J376="SLS_ENABLED",   UPPER(IF(E376=CHAR(34)&amp;CHAR(34),F376,E376)),""),"")))</f>
        <v/>
      </c>
      <c r="AA376" s="25" t="str">
        <f>IF(LEN(Y376)&gt;0,Y376,SUBSTITUTE(SUBSTITUTE(SUBSTITUTE(SUBSTITUTE(SUBSTITUTE(SUBSTITUTE(SUBSTITUTE(SUBSTITUTE(SUBSTITUTE(SUBSTITUTE(SUBSTITUTE( (SUBSTITUTE( SUBSTITUTE( SUBSTITUTE( SUBSTITUTE(Z376,"STD_SIGMA","SUM"),"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6" s="1">
        <f>B376</f>
        <v>364</v>
      </c>
      <c r="AC376" t="str">
        <f>P376</f>
        <v>ITM_TORtoPA</v>
      </c>
      <c r="AD376" s="126" t="str">
        <f>IF(ISNA(VLOOKUP(AA376,'XEQM Shortlist'!J:J,1,0)),"//","")</f>
        <v/>
      </c>
      <c r="AF376" s="88" t="str">
        <f>IF(LEN(AA376)=0,"",SUBSTITUTE(SUBSTITUTE(SUBSTITUTE(SUBSTITUTE(SUBSTITUTE(SUBSTITUTE(SUBSTITUTE(SUBSTITUTE(SUBSTITUTE(SUBSTITUTE(SUBSTITUTE(SUBSTITUTE(SUBSTITUTE(SUBSTITUTE(SUBSTITUTE(SUBSTITUTE(SUBSTITUTE( (SUBSTITUTE( SUBSTITUTE( SUBSTITUTE( SUBSTITUTE(Z376,"STD_SIGMA","SUM"),"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6" t="b">
        <f>AA376=AF376</f>
        <v>1</v>
      </c>
    </row>
    <row r="377" spans="1:33">
      <c r="A377" s="48">
        <f>IF(B377=INT(B377),ROW(),"")</f>
        <v>377</v>
      </c>
      <c r="B377" s="47">
        <f>IF(AND(MID(C377,2,1)&lt;&gt;"/",MID(C377,1,1)="/"),INT(B376)+1,B376+0.01)</f>
        <v>365</v>
      </c>
      <c r="C377" s="51" t="s">
        <v>3524</v>
      </c>
      <c r="D377" s="51" t="s">
        <v>25</v>
      </c>
      <c r="E377" s="56" t="s">
        <v>352</v>
      </c>
      <c r="F377" s="56" t="s">
        <v>5394</v>
      </c>
      <c r="G377" s="75">
        <v>0</v>
      </c>
      <c r="H377" s="75">
        <v>0</v>
      </c>
      <c r="I377" s="134" t="s">
        <v>464</v>
      </c>
      <c r="J377" s="56" t="s">
        <v>1375</v>
      </c>
      <c r="K377" s="57" t="s">
        <v>3945</v>
      </c>
      <c r="L377" s="55" t="s">
        <v>4768</v>
      </c>
      <c r="M377" s="55" t="s">
        <v>4825</v>
      </c>
      <c r="N377" s="55" t="s">
        <v>2238</v>
      </c>
      <c r="O377" s="55"/>
      <c r="P377" s="259" t="s">
        <v>2119</v>
      </c>
      <c r="Q377" s="13"/>
      <c r="R377"/>
      <c r="S377" t="str">
        <f>IF(E377=F377,"","NOT EQUAL")</f>
        <v>NOT EQUAL</v>
      </c>
      <c r="T377" s="44" t="str">
        <f>IF(ISNA(VLOOKUP(P377,Sheet1!E:F,2,0)),"--","PRESENT")</f>
        <v>--</v>
      </c>
      <c r="U377"/>
      <c r="V377">
        <f>IF(AA377&lt;&gt;"",V376+1,V376)</f>
        <v>105</v>
      </c>
      <c r="W377" s="75" t="s">
        <v>2238</v>
      </c>
      <c r="X377" s="57" t="s">
        <v>2238</v>
      </c>
      <c r="Y377" s="57" t="s">
        <v>2238</v>
      </c>
      <c r="Z377" s="25" t="str">
        <f>IF( OR(X377="CNST", I377="CAT_REGS"),IF(E377=CHAR(34)&amp;CHAR(34),F377,E377),
IF(X377="YES",UPPER(IF(E377=CHAR(34)&amp;CHAR(34),F377,E377)),
IF(   AND(X377&lt;&gt;"NO",I377="CAT_FNCT",D377&lt;&gt;"multiply", D377&lt;&gt;"divide"),IF(J377="SLS_ENABLED",   UPPER(IF(E377=CHAR(34)&amp;CHAR(34),F377,E377)),""),"")))</f>
        <v/>
      </c>
      <c r="AA377" s="25" t="str">
        <f>IF(LEN(Y377)&gt;0,Y377,SUBSTITUTE(SUBSTITUTE(SUBSTITUTE(SUBSTITUTE(SUBSTITUTE(SUBSTITUTE(SUBSTITUTE(SUBSTITUTE(SUBSTITUTE(SUBSTITUTE(SUBSTITUTE( (SUBSTITUTE( SUBSTITUTE( SUBSTITUTE( SUBSTITUTE(Z377,"STD_SIGMA","SUM"),"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7" s="1">
        <f>B377</f>
        <v>365</v>
      </c>
      <c r="AC377" t="str">
        <f>P377</f>
        <v>ITM_TORtoPAb</v>
      </c>
      <c r="AD377" s="126" t="str">
        <f>IF(ISNA(VLOOKUP(AA377,'XEQM Shortlist'!J:J,1,0)),"//","")</f>
        <v/>
      </c>
      <c r="AF377" s="88" t="str">
        <f>IF(LEN(AA377)=0,"",SUBSTITUTE(SUBSTITUTE(SUBSTITUTE(SUBSTITUTE(SUBSTITUTE(SUBSTITUTE(SUBSTITUTE(SUBSTITUTE(SUBSTITUTE(SUBSTITUTE(SUBSTITUTE(SUBSTITUTE(SUBSTITUTE(SUBSTITUTE(SUBSTITUTE(SUBSTITUTE(SUBSTITUTE( (SUBSTITUTE( SUBSTITUTE( SUBSTITUTE( SUBSTITUTE(Z377,"STD_SIGMA","SUM"),"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7" t="b">
        <f>AA377=AF377</f>
        <v>1</v>
      </c>
    </row>
    <row r="378" spans="1:33">
      <c r="A378" s="48">
        <f>IF(B378=INT(B378),ROW(),"")</f>
        <v>378</v>
      </c>
      <c r="B378" s="47">
        <f>IF(AND(MID(C378,2,1)&lt;&gt;"/",MID(C378,1,1)="/"),INT(B377)+1,B377+0.01)</f>
        <v>366</v>
      </c>
      <c r="C378" s="51" t="s">
        <v>3525</v>
      </c>
      <c r="D378" s="51" t="s">
        <v>156</v>
      </c>
      <c r="E378" s="56" t="s">
        <v>344</v>
      </c>
      <c r="F378" s="56" t="s">
        <v>344</v>
      </c>
      <c r="G378" s="75">
        <v>0</v>
      </c>
      <c r="H378" s="75">
        <v>0</v>
      </c>
      <c r="I378" s="135" t="s">
        <v>3</v>
      </c>
      <c r="J378" s="56" t="s">
        <v>1375</v>
      </c>
      <c r="K378" s="57" t="s">
        <v>3945</v>
      </c>
      <c r="L378" s="55" t="s">
        <v>4768</v>
      </c>
      <c r="M378" s="55" t="s">
        <v>4825</v>
      </c>
      <c r="N378" s="55" t="s">
        <v>2238</v>
      </c>
      <c r="O378" s="55"/>
      <c r="P378" s="259" t="s">
        <v>1902</v>
      </c>
      <c r="Q378" s="13"/>
      <c r="R378"/>
      <c r="S378" t="str">
        <f>IF(E378=F378,"","NOT EQUAL")</f>
        <v/>
      </c>
      <c r="T378" s="44" t="str">
        <f>IF(ISNA(VLOOKUP(P378,Sheet1!E:F,2,0)),"--","PRESENT")</f>
        <v>--</v>
      </c>
      <c r="U378"/>
      <c r="V378">
        <f>IF(AA378&lt;&gt;"",V377+1,V377)</f>
        <v>105</v>
      </c>
      <c r="W378" s="75" t="s">
        <v>2238</v>
      </c>
      <c r="X378" s="57" t="s">
        <v>2238</v>
      </c>
      <c r="Y378" s="57" t="s">
        <v>2238</v>
      </c>
      <c r="Z378" s="25" t="str">
        <f>IF( OR(X378="CNST", I378="CAT_REGS"),IF(E378=CHAR(34)&amp;CHAR(34),F378,E378),
IF(X378="YES",UPPER(IF(E378=CHAR(34)&amp;CHAR(34),F378,E378)),
IF(   AND(X378&lt;&gt;"NO",I378="CAT_FNCT",D378&lt;&gt;"multiply", D378&lt;&gt;"divide"),IF(J378="SLS_ENABLED",   UPPER(IF(E378=CHAR(34)&amp;CHAR(34),F378,E378)),""),"")))</f>
        <v/>
      </c>
      <c r="AA378" s="25" t="str">
        <f>IF(LEN(Y378)&gt;0,Y378,SUBSTITUTE(SUBSTITUTE(SUBSTITUTE(SUBSTITUTE(SUBSTITUTE(SUBSTITUTE(SUBSTITUTE(SUBSTITUTE(SUBSTITUTE(SUBSTITUTE(SUBSTITUTE( (SUBSTITUTE( SUBSTITUTE( SUBSTITUTE( SUBSTITUTE(Z378,"STD_SIGMA","SUM"),"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8" s="1">
        <f>B378</f>
        <v>366</v>
      </c>
      <c r="AC378" t="str">
        <f>P378</f>
        <v>ITM_StoYEAR</v>
      </c>
      <c r="AD378" s="126" t="str">
        <f>IF(ISNA(VLOOKUP(AA378,'XEQM Shortlist'!J:J,1,0)),"//","")</f>
        <v/>
      </c>
      <c r="AF378" s="88" t="str">
        <f>IF(LEN(AA378)=0,"",SUBSTITUTE(SUBSTITUTE(SUBSTITUTE(SUBSTITUTE(SUBSTITUTE(SUBSTITUTE(SUBSTITUTE(SUBSTITUTE(SUBSTITUTE(SUBSTITUTE(SUBSTITUTE(SUBSTITUTE(SUBSTITUTE(SUBSTITUTE(SUBSTITUTE(SUBSTITUTE(SUBSTITUTE( (SUBSTITUTE( SUBSTITUTE( SUBSTITUTE( SUBSTITUTE(Z378,"STD_SIGMA","SUM"),"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8" t="b">
        <f>AA378=AF378</f>
        <v>1</v>
      </c>
    </row>
    <row r="379" spans="1:33">
      <c r="A379" s="48">
        <f>IF(B379=INT(B379),ROW(),"")</f>
        <v>379</v>
      </c>
      <c r="B379" s="47">
        <f>IF(AND(MID(C379,2,1)&lt;&gt;"/",MID(C379,1,1)="/"),INT(B378)+1,B378+0.01)</f>
        <v>367</v>
      </c>
      <c r="C379" s="51" t="s">
        <v>3525</v>
      </c>
      <c r="D379" s="51" t="s">
        <v>25</v>
      </c>
      <c r="E379" s="56" t="s">
        <v>387</v>
      </c>
      <c r="F379" s="56" t="s">
        <v>387</v>
      </c>
      <c r="G379" s="75">
        <v>0</v>
      </c>
      <c r="H379" s="75">
        <v>0</v>
      </c>
      <c r="I379" s="135" t="s">
        <v>3</v>
      </c>
      <c r="J379" s="56" t="s">
        <v>1375</v>
      </c>
      <c r="K379" s="57" t="s">
        <v>3945</v>
      </c>
      <c r="L379" s="55" t="s">
        <v>4768</v>
      </c>
      <c r="M379" s="55" t="s">
        <v>4825</v>
      </c>
      <c r="N379" s="55" t="s">
        <v>2238</v>
      </c>
      <c r="O379" s="55"/>
      <c r="P379" s="259" t="s">
        <v>1979</v>
      </c>
      <c r="Q379" s="13"/>
      <c r="R379"/>
      <c r="S379" t="str">
        <f>IF(E379=F379,"","NOT EQUAL")</f>
        <v/>
      </c>
      <c r="T379" s="44" t="str">
        <f>IF(ISNA(VLOOKUP(P379,Sheet1!E:F,2,0)),"--","PRESENT")</f>
        <v>--</v>
      </c>
      <c r="U379"/>
      <c r="V379">
        <f>IF(AA379&lt;&gt;"",V378+1,V378)</f>
        <v>105</v>
      </c>
      <c r="W379" s="75" t="s">
        <v>2238</v>
      </c>
      <c r="X379" s="57" t="s">
        <v>2238</v>
      </c>
      <c r="Y379" s="57" t="s">
        <v>2238</v>
      </c>
      <c r="Z379" s="25" t="str">
        <f>IF( OR(X379="CNST", I379="CAT_REGS"),IF(E379=CHAR(34)&amp;CHAR(34),F379,E379),
IF(X379="YES",UPPER(IF(E379=CHAR(34)&amp;CHAR(34),F379,E379)),
IF(   AND(X379&lt;&gt;"NO",I379="CAT_FNCT",D379&lt;&gt;"multiply", D379&lt;&gt;"divide"),IF(J379="SLS_ENABLED",   UPPER(IF(E379=CHAR(34)&amp;CHAR(34),F379,E379)),""),"")))</f>
        <v/>
      </c>
      <c r="AA379" s="25" t="str">
        <f>IF(LEN(Y379)&gt;0,Y379,SUBSTITUTE(SUBSTITUTE(SUBSTITUTE(SUBSTITUTE(SUBSTITUTE(SUBSTITUTE(SUBSTITUTE(SUBSTITUTE(SUBSTITUTE(SUBSTITUTE(SUBSTITUTE( (SUBSTITUTE( SUBSTITUTE( SUBSTITUTE( SUBSTITUTE(Z379,"STD_SIGMA","SUM"),"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79" s="1">
        <f>B379</f>
        <v>367</v>
      </c>
      <c r="AC379" t="str">
        <f>P379</f>
        <v>ITM_YEARtoS</v>
      </c>
      <c r="AD379" s="126" t="str">
        <f>IF(ISNA(VLOOKUP(AA379,'XEQM Shortlist'!J:J,1,0)),"//","")</f>
        <v/>
      </c>
      <c r="AF379" s="88" t="str">
        <f>IF(LEN(AA379)=0,"",SUBSTITUTE(SUBSTITUTE(SUBSTITUTE(SUBSTITUTE(SUBSTITUTE(SUBSTITUTE(SUBSTITUTE(SUBSTITUTE(SUBSTITUTE(SUBSTITUTE(SUBSTITUTE(SUBSTITUTE(SUBSTITUTE(SUBSTITUTE(SUBSTITUTE(SUBSTITUTE(SUBSTITUTE( (SUBSTITUTE( SUBSTITUTE( SUBSTITUTE( SUBSTITUTE(Z379,"STD_SIGMA","SUM"),"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79" t="b">
        <f>AA379=AF379</f>
        <v>1</v>
      </c>
    </row>
    <row r="380" spans="1:33">
      <c r="A380" s="48">
        <f>IF(B380=INT(B380),ROW(),"")</f>
        <v>380</v>
      </c>
      <c r="B380" s="47">
        <f>IF(AND(MID(C380,2,1)&lt;&gt;"/",MID(C380,1,1)="/"),INT(B379)+1,B379+0.01)</f>
        <v>368</v>
      </c>
      <c r="C380" t="s">
        <v>4359</v>
      </c>
      <c r="D380" t="s">
        <v>25</v>
      </c>
      <c r="E380" s="96" t="s">
        <v>4906</v>
      </c>
      <c r="F380" s="96" t="s">
        <v>1342</v>
      </c>
      <c r="G380" s="75">
        <v>0</v>
      </c>
      <c r="H380" s="75">
        <v>0</v>
      </c>
      <c r="I380" s="135" t="s">
        <v>3</v>
      </c>
      <c r="J380" s="56" t="s">
        <v>1375</v>
      </c>
      <c r="K380" s="57" t="s">
        <v>3945</v>
      </c>
      <c r="L380" s="55" t="s">
        <v>4768</v>
      </c>
      <c r="M380" s="55" t="s">
        <v>4825</v>
      </c>
      <c r="N380" s="55" t="s">
        <v>2238</v>
      </c>
      <c r="O380" s="55"/>
      <c r="P380" s="96" t="s">
        <v>4399</v>
      </c>
      <c r="Q380" s="13"/>
      <c r="R380"/>
      <c r="S380" t="str">
        <f>IF(E380=F380,"","NOT EQUAL")</f>
        <v>NOT EQUAL</v>
      </c>
      <c r="T380" s="44" t="str">
        <f>IF(ISNA(VLOOKUP(P380,Sheet1!E:F,2,0)),"--","PRESENT")</f>
        <v>--</v>
      </c>
      <c r="U380"/>
      <c r="V380">
        <f>IF(AA380&lt;&gt;"",V379+1,V379)</f>
        <v>105</v>
      </c>
      <c r="W380" s="75" t="s">
        <v>2238</v>
      </c>
      <c r="X380" s="57" t="s">
        <v>2238</v>
      </c>
      <c r="Y380" s="57" t="s">
        <v>2238</v>
      </c>
      <c r="Z380" s="25" t="str">
        <f>IF( OR(X380="CNST", I380="CAT_REGS"),IF(E380=CHAR(34)&amp;CHAR(34),F380,E380),
IF(X380="YES",UPPER(IF(E380=CHAR(34)&amp;CHAR(34),F380,E380)),
IF(   AND(X380&lt;&gt;"NO",I380="CAT_FNCT",D380&lt;&gt;"multiply", D380&lt;&gt;"divide"),IF(J380="SLS_ENABLED",   UPPER(IF(E380=CHAR(34)&amp;CHAR(34),F380,E380)),""),"")))</f>
        <v/>
      </c>
      <c r="AA380" s="25" t="str">
        <f>IF(LEN(Y380)&gt;0,Y380,SUBSTITUTE(SUBSTITUTE(SUBSTITUTE(SUBSTITUTE(SUBSTITUTE(SUBSTITUTE(SUBSTITUTE(SUBSTITUTE(SUBSTITUTE(SUBSTITUTE(SUBSTITUTE( (SUBSTITUTE( SUBSTITUTE( SUBSTITUTE( SUBSTITUTE(Z380,"STD_SIGMA","SUM"),"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0" s="1">
        <f>B380</f>
        <v>368</v>
      </c>
      <c r="AC380" t="str">
        <f>P380</f>
        <v>ITM_CARATtoG</v>
      </c>
      <c r="AD380" s="126" t="str">
        <f>IF(ISNA(VLOOKUP(AA380,'XEQM Shortlist'!J:J,1,0)),"//","")</f>
        <v/>
      </c>
      <c r="AF380" s="88" t="str">
        <f>IF(LEN(AA380)=0,"",SUBSTITUTE(SUBSTITUTE(SUBSTITUTE(SUBSTITUTE(SUBSTITUTE(SUBSTITUTE(SUBSTITUTE(SUBSTITUTE(SUBSTITUTE(SUBSTITUTE(SUBSTITUTE(SUBSTITUTE(SUBSTITUTE(SUBSTITUTE(SUBSTITUTE(SUBSTITUTE(SUBSTITUTE( (SUBSTITUTE( SUBSTITUTE( SUBSTITUTE( SUBSTITUTE(Z380,"STD_SIGMA","SUM"),"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0" t="b">
        <f>AA380=AF380</f>
        <v>1</v>
      </c>
    </row>
    <row r="381" spans="1:33">
      <c r="A381" s="48">
        <f>IF(B381=INT(B381),ROW(),"")</f>
        <v>381</v>
      </c>
      <c r="B381" s="47">
        <f>IF(AND(MID(C381,2,1)&lt;&gt;"/",MID(C381,1,1)="/"),INT(B380)+1,B380+0.01)</f>
        <v>369</v>
      </c>
      <c r="C381" t="s">
        <v>4359</v>
      </c>
      <c r="D381" t="s">
        <v>25</v>
      </c>
      <c r="E381" s="96" t="s">
        <v>4906</v>
      </c>
      <c r="F381" s="96" t="s">
        <v>5396</v>
      </c>
      <c r="G381" s="75">
        <v>0</v>
      </c>
      <c r="H381" s="75">
        <v>0</v>
      </c>
      <c r="I381" s="134" t="s">
        <v>464</v>
      </c>
      <c r="J381" s="56" t="s">
        <v>1375</v>
      </c>
      <c r="K381" s="57" t="s">
        <v>3945</v>
      </c>
      <c r="L381" s="55" t="s">
        <v>4768</v>
      </c>
      <c r="M381" s="55" t="s">
        <v>4825</v>
      </c>
      <c r="N381" s="55" t="s">
        <v>2238</v>
      </c>
      <c r="O381" s="55"/>
      <c r="P381" s="96" t="s">
        <v>4400</v>
      </c>
      <c r="Q381" s="13"/>
      <c r="R381"/>
      <c r="S381" t="str">
        <f>IF(E381=F381,"","NOT EQUAL")</f>
        <v>NOT EQUAL</v>
      </c>
      <c r="T381" s="44" t="str">
        <f>IF(ISNA(VLOOKUP(P381,Sheet1!E:F,2,0)),"--","PRESENT")</f>
        <v>--</v>
      </c>
      <c r="U381"/>
      <c r="V381">
        <f>IF(AA381&lt;&gt;"",V380+1,V380)</f>
        <v>105</v>
      </c>
      <c r="W381" s="75" t="s">
        <v>2238</v>
      </c>
      <c r="X381" s="57" t="s">
        <v>2238</v>
      </c>
      <c r="Y381" s="57" t="s">
        <v>2238</v>
      </c>
      <c r="Z381" s="25" t="str">
        <f>IF( OR(X381="CNST", I381="CAT_REGS"),IF(E381=CHAR(34)&amp;CHAR(34),F381,E381),
IF(X381="YES",UPPER(IF(E381=CHAR(34)&amp;CHAR(34),F381,E381)),
IF(   AND(X381&lt;&gt;"NO",I381="CAT_FNCT",D381&lt;&gt;"multiply", D381&lt;&gt;"divide"),IF(J381="SLS_ENABLED",   UPPER(IF(E381=CHAR(34)&amp;CHAR(34),F381,E381)),""),"")))</f>
        <v/>
      </c>
      <c r="AA381" s="25" t="str">
        <f>IF(LEN(Y381)&gt;0,Y381,SUBSTITUTE(SUBSTITUTE(SUBSTITUTE(SUBSTITUTE(SUBSTITUTE(SUBSTITUTE(SUBSTITUTE(SUBSTITUTE(SUBSTITUTE(SUBSTITUTE(SUBSTITUTE( (SUBSTITUTE( SUBSTITUTE( SUBSTITUTE( SUBSTITUTE(Z381,"STD_SIGMA","SUM"),"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1" s="1">
        <f>B381</f>
        <v>369</v>
      </c>
      <c r="AC381" t="str">
        <f>P381</f>
        <v>ITM_CARATtoGb</v>
      </c>
      <c r="AD381" s="126" t="str">
        <f>IF(ISNA(VLOOKUP(AA381,'XEQM Shortlist'!J:J,1,0)),"//","")</f>
        <v/>
      </c>
      <c r="AF381" s="88" t="str">
        <f>IF(LEN(AA381)=0,"",SUBSTITUTE(SUBSTITUTE(SUBSTITUTE(SUBSTITUTE(SUBSTITUTE(SUBSTITUTE(SUBSTITUTE(SUBSTITUTE(SUBSTITUTE(SUBSTITUTE(SUBSTITUTE(SUBSTITUTE(SUBSTITUTE(SUBSTITUTE(SUBSTITUTE(SUBSTITUTE(SUBSTITUTE( (SUBSTITUTE( SUBSTITUTE( SUBSTITUTE( SUBSTITUTE(Z381,"STD_SIGMA","SUM"),"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1" t="b">
        <f>AA381=AF381</f>
        <v>1</v>
      </c>
    </row>
    <row r="382" spans="1:33">
      <c r="A382" s="48">
        <f>IF(B382=INT(B382),ROW(),"")</f>
        <v>382</v>
      </c>
      <c r="B382" s="47">
        <f>IF(AND(MID(C382,2,1)&lt;&gt;"/",MID(C382,1,1)="/"),INT(B381)+1,B381+0.01)</f>
        <v>370</v>
      </c>
      <c r="C382" t="s">
        <v>4326</v>
      </c>
      <c r="D382" t="s">
        <v>156</v>
      </c>
      <c r="E382" s="96" t="s">
        <v>4327</v>
      </c>
      <c r="F382" s="96" t="s">
        <v>4327</v>
      </c>
      <c r="G382" s="58">
        <v>0</v>
      </c>
      <c r="H382" s="58">
        <v>0</v>
      </c>
      <c r="I382" s="136" t="s">
        <v>3</v>
      </c>
      <c r="J382" s="56" t="s">
        <v>1375</v>
      </c>
      <c r="K382" s="57" t="s">
        <v>3945</v>
      </c>
      <c r="L382" s="55" t="s">
        <v>4768</v>
      </c>
      <c r="M382" s="55" t="s">
        <v>4825</v>
      </c>
      <c r="N382" s="55" t="s">
        <v>2238</v>
      </c>
      <c r="O382" s="55"/>
      <c r="P382" s="96" t="s">
        <v>4322</v>
      </c>
      <c r="Q382" s="13"/>
      <c r="R382"/>
      <c r="S382" t="str">
        <f>IF(E382=F382,"","NOT EQUAL")</f>
        <v/>
      </c>
      <c r="T382" s="44" t="str">
        <f>IF(ISNA(VLOOKUP(P382,Sheet1!E:F,2,0)),"--","PRESENT")</f>
        <v>--</v>
      </c>
      <c r="U382"/>
      <c r="V382">
        <f>IF(AA382&lt;&gt;"",V381+1,V381)</f>
        <v>105</v>
      </c>
      <c r="W382" s="75" t="s">
        <v>2238</v>
      </c>
      <c r="X382" s="57" t="s">
        <v>2238</v>
      </c>
      <c r="Y382" s="57" t="s">
        <v>2238</v>
      </c>
      <c r="Z382" s="25" t="str">
        <f>IF( OR(X382="CNST", I382="CAT_REGS"),IF(E382=CHAR(34)&amp;CHAR(34),F382,E382),
IF(X382="YES",UPPER(IF(E382=CHAR(34)&amp;CHAR(34),F382,E382)),
IF(   AND(X382&lt;&gt;"NO",I382="CAT_FNCT",D382&lt;&gt;"multiply", D382&lt;&gt;"divide"),IF(J382="SLS_ENABLED",   UPPER(IF(E382=CHAR(34)&amp;CHAR(34),F382,E382)),""),"")))</f>
        <v/>
      </c>
      <c r="AA382" s="25" t="str">
        <f>IF(LEN(Y382)&gt;0,Y382,SUBSTITUTE(SUBSTITUTE(SUBSTITUTE(SUBSTITUTE(SUBSTITUTE(SUBSTITUTE(SUBSTITUTE(SUBSTITUTE(SUBSTITUTE(SUBSTITUTE(SUBSTITUTE( (SUBSTITUTE( SUBSTITUTE( SUBSTITUTE( SUBSTITUTE(Z382,"STD_SIGMA","SUM"),"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2" s="1">
        <f>B382</f>
        <v>370</v>
      </c>
      <c r="AC382" t="str">
        <f>P382</f>
        <v>ITM_JINtoKG</v>
      </c>
      <c r="AD382" s="126" t="str">
        <f>IF(ISNA(VLOOKUP(AA382,'XEQM Shortlist'!J:J,1,0)),"//","")</f>
        <v/>
      </c>
      <c r="AF382" s="88" t="str">
        <f>IF(LEN(AA382)=0,"",SUBSTITUTE(SUBSTITUTE(SUBSTITUTE(SUBSTITUTE(SUBSTITUTE(SUBSTITUTE(SUBSTITUTE(SUBSTITUTE(SUBSTITUTE(SUBSTITUTE(SUBSTITUTE(SUBSTITUTE(SUBSTITUTE(SUBSTITUTE(SUBSTITUTE(SUBSTITUTE(SUBSTITUTE( (SUBSTITUTE( SUBSTITUTE( SUBSTITUTE( SUBSTITUTE(Z382,"STD_SIGMA","SUM"),"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2" t="b">
        <f>AA382=AF382</f>
        <v>1</v>
      </c>
    </row>
    <row r="383" spans="1:33">
      <c r="A383" s="48">
        <f>IF(B383=INT(B383),ROW(),"")</f>
        <v>383</v>
      </c>
      <c r="B383" s="47">
        <f>IF(AND(MID(C383,2,1)&lt;&gt;"/",MID(C383,1,1)="/"),INT(B382)+1,B382+0.01)</f>
        <v>371</v>
      </c>
      <c r="C383" t="s">
        <v>4359</v>
      </c>
      <c r="D383" t="s">
        <v>156</v>
      </c>
      <c r="E383" s="96" t="s">
        <v>4907</v>
      </c>
      <c r="F383" s="96" t="s">
        <v>5387</v>
      </c>
      <c r="G383" s="75">
        <v>0</v>
      </c>
      <c r="H383" s="75">
        <v>0</v>
      </c>
      <c r="I383" s="135" t="s">
        <v>3</v>
      </c>
      <c r="J383" s="56" t="s">
        <v>1375</v>
      </c>
      <c r="K383" s="57" t="s">
        <v>3945</v>
      </c>
      <c r="L383" s="55" t="s">
        <v>4768</v>
      </c>
      <c r="M383" s="55" t="s">
        <v>4825</v>
      </c>
      <c r="N383" s="55" t="s">
        <v>2238</v>
      </c>
      <c r="O383" s="55"/>
      <c r="P383" s="96" t="s">
        <v>4401</v>
      </c>
      <c r="Q383" s="13"/>
      <c r="R383"/>
      <c r="S383" t="str">
        <f>IF(E383=F383,"","NOT EQUAL")</f>
        <v>NOT EQUAL</v>
      </c>
      <c r="T383" s="44" t="str">
        <f>IF(ISNA(VLOOKUP(P383,Sheet1!E:F,2,0)),"--","PRESENT")</f>
        <v>--</v>
      </c>
      <c r="U383"/>
      <c r="V383">
        <f>IF(AA383&lt;&gt;"",V382+1,V382)</f>
        <v>105</v>
      </c>
      <c r="W383" s="75" t="s">
        <v>2238</v>
      </c>
      <c r="X383" s="57" t="s">
        <v>2238</v>
      </c>
      <c r="Y383" s="57" t="s">
        <v>2238</v>
      </c>
      <c r="Z383" s="25" t="str">
        <f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>B383</f>
        <v>371</v>
      </c>
      <c r="AC383" t="str">
        <f>P383</f>
        <v>ITM_GtoCARAT</v>
      </c>
      <c r="AD383" s="126" t="str">
        <f>IF(ISNA(VLOOKUP(AA383,'XEQM Shortlist'!J:J,1,0)),"//","")</f>
        <v/>
      </c>
      <c r="AF383" s="88" t="str">
        <f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>AA383=AF383</f>
        <v>1</v>
      </c>
    </row>
    <row r="384" spans="1:33">
      <c r="A384" s="48">
        <f>IF(B384=INT(B384),ROW(),"")</f>
        <v>384</v>
      </c>
      <c r="B384" s="47">
        <f>IF(AND(MID(C384,2,1)&lt;&gt;"/",MID(C384,1,1)="/"),INT(B383)+1,B383+0.01)</f>
        <v>372</v>
      </c>
      <c r="C384" t="s">
        <v>4359</v>
      </c>
      <c r="D384" t="s">
        <v>156</v>
      </c>
      <c r="E384" t="s">
        <v>4907</v>
      </c>
      <c r="F384" t="s">
        <v>1342</v>
      </c>
      <c r="G384" s="75">
        <v>0</v>
      </c>
      <c r="H384" s="75">
        <v>0</v>
      </c>
      <c r="I384" s="134" t="s">
        <v>464</v>
      </c>
      <c r="J384" s="56" t="s">
        <v>1375</v>
      </c>
      <c r="K384" s="57" t="s">
        <v>3945</v>
      </c>
      <c r="L384" s="55" t="s">
        <v>4768</v>
      </c>
      <c r="M384" s="55" t="s">
        <v>4825</v>
      </c>
      <c r="N384" s="55" t="s">
        <v>2238</v>
      </c>
      <c r="O384" s="55"/>
      <c r="P384" t="s">
        <v>4402</v>
      </c>
      <c r="Q384" s="13"/>
      <c r="R384"/>
      <c r="S384" t="str">
        <f>IF(E384=F384,"","NOT EQUAL")</f>
        <v>NOT EQUAL</v>
      </c>
      <c r="T384" s="44" t="str">
        <f>IF(ISNA(VLOOKUP(P384,Sheet1!E:F,2,0)),"--","PRESENT")</f>
        <v>--</v>
      </c>
      <c r="U384"/>
      <c r="V384">
        <f>IF(AA384&lt;&gt;"",V383+1,V383)</f>
        <v>105</v>
      </c>
      <c r="W384" s="75" t="s">
        <v>2238</v>
      </c>
      <c r="X384" s="57" t="s">
        <v>2238</v>
      </c>
      <c r="Y384" s="57" t="s">
        <v>2238</v>
      </c>
      <c r="Z384" s="25" t="str">
        <f>IF( OR(X384="CNST", I384="CAT_REGS"),IF(E384=CHAR(34)&amp;CHAR(34),F384,E384),
IF(X384="YES",UPPER(IF(E384=CHAR(34)&amp;CHAR(34),F384,E384)),
IF(   AND(X384&lt;&gt;"NO",I384="CAT_FNCT",D384&lt;&gt;"multiply", D384&lt;&gt;"divide"),IF(J384="SLS_ENABLED",   UPPER(IF(E384=CHAR(34)&amp;CHAR(34),F384,E384)),""),"")))</f>
        <v/>
      </c>
      <c r="AA384" s="25" t="str">
        <f>IF(LEN(Y384)&gt;0,Y384,SUBSTITUTE(SUBSTITUTE(SUBSTITUTE(SUBSTITUTE(SUBSTITUTE(SUBSTITUTE(SUBSTITUTE(SUBSTITUTE(SUBSTITUTE(SUBSTITUTE(SUBSTITUTE( (SUBSTITUTE( SUBSTITUTE( SUBSTITUTE( SUBSTITUTE(Z384,"STD_SIGMA","SUM"),"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4" s="1">
        <f>B384</f>
        <v>372</v>
      </c>
      <c r="AC384" t="str">
        <f>P384</f>
        <v>ITM_GtoCARATb</v>
      </c>
      <c r="AD384" s="126" t="str">
        <f>IF(ISNA(VLOOKUP(AA384,'XEQM Shortlist'!J:J,1,0)),"//","")</f>
        <v/>
      </c>
      <c r="AF384" s="88" t="str">
        <f>IF(LEN(AA384)=0,"",SUBSTITUTE(SUBSTITUTE(SUBSTITUTE(SUBSTITUTE(SUBSTITUTE(SUBSTITUTE(SUBSTITUTE(SUBSTITUTE(SUBSTITUTE(SUBSTITUTE(SUBSTITUTE(SUBSTITUTE(SUBSTITUTE(SUBSTITUTE(SUBSTITUTE(SUBSTITUTE(SUBSTITUTE( (SUBSTITUTE( SUBSTITUTE( SUBSTITUTE( SUBSTITUTE(Z384,"STD_SIGMA","SUM"),"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4" t="b">
        <f>AA384=AF384</f>
        <v>1</v>
      </c>
    </row>
    <row r="385" spans="1:33">
      <c r="A385" s="48">
        <f>IF(B385=INT(B385),ROW(),"")</f>
        <v>385</v>
      </c>
      <c r="B385" s="47">
        <f>IF(AND(MID(C385,2,1)&lt;&gt;"/",MID(C385,1,1)="/"),INT(B384)+1,B384+0.01)</f>
        <v>373</v>
      </c>
      <c r="C385" t="s">
        <v>4326</v>
      </c>
      <c r="D385" t="s">
        <v>25</v>
      </c>
      <c r="E385" t="s">
        <v>4328</v>
      </c>
      <c r="F385" t="s">
        <v>4328</v>
      </c>
      <c r="G385" s="58">
        <v>0</v>
      </c>
      <c r="H385" s="58">
        <v>0</v>
      </c>
      <c r="I385" s="136" t="s">
        <v>3</v>
      </c>
      <c r="J385" s="56" t="s">
        <v>1375</v>
      </c>
      <c r="K385" s="57" t="s">
        <v>3945</v>
      </c>
      <c r="L385" s="55" t="s">
        <v>4768</v>
      </c>
      <c r="M385" s="55" t="s">
        <v>4825</v>
      </c>
      <c r="N385" s="55" t="s">
        <v>2238</v>
      </c>
      <c r="O385" s="55"/>
      <c r="P385" t="s">
        <v>4323</v>
      </c>
      <c r="Q385" s="13"/>
      <c r="R385"/>
      <c r="S385" t="str">
        <f>IF(E385=F385,"","NOT EQUAL")</f>
        <v/>
      </c>
      <c r="T385" s="44" t="str">
        <f>IF(ISNA(VLOOKUP(P385,Sheet1!E:F,2,0)),"--","PRESENT")</f>
        <v>--</v>
      </c>
      <c r="U385"/>
      <c r="V385">
        <f>IF(AA385&lt;&gt;"",V384+1,V384)</f>
        <v>105</v>
      </c>
      <c r="W385" s="75" t="s">
        <v>2238</v>
      </c>
      <c r="X385" s="57" t="s">
        <v>2238</v>
      </c>
      <c r="Y385" s="57" t="s">
        <v>2238</v>
      </c>
      <c r="Z385" s="25" t="str">
        <f>IF( OR(X385="CNST", I385="CAT_REGS"),IF(E385=CHAR(34)&amp;CHAR(34),F385,E385),
IF(X385="YES",UPPER(IF(E385=CHAR(34)&amp;CHAR(34),F385,E385)),
IF(   AND(X385&lt;&gt;"NO",I385="CAT_FNCT",D385&lt;&gt;"multiply", D385&lt;&gt;"divide"),IF(J385="SLS_ENABLED",   UPPER(IF(E385=CHAR(34)&amp;CHAR(34),F385,E385)),""),"")))</f>
        <v/>
      </c>
      <c r="AA385" s="25" t="str">
        <f>IF(LEN(Y385)&gt;0,Y385,SUBSTITUTE(SUBSTITUTE(SUBSTITUTE(SUBSTITUTE(SUBSTITUTE(SUBSTITUTE(SUBSTITUTE(SUBSTITUTE(SUBSTITUTE(SUBSTITUTE(SUBSTITUTE( (SUBSTITUTE( SUBSTITUTE( SUBSTITUTE( SUBSTITUTE(Z385,"STD_SIGMA","SUM"),"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5" s="1">
        <f>B385</f>
        <v>373</v>
      </c>
      <c r="AC385" t="str">
        <f>P385</f>
        <v>ITM_KGtoJIN</v>
      </c>
      <c r="AD385" s="126" t="str">
        <f>IF(ISNA(VLOOKUP(AA385,'XEQM Shortlist'!J:J,1,0)),"//","")</f>
        <v/>
      </c>
      <c r="AF385" s="88" t="str">
        <f>IF(LEN(AA385)=0,"",SUBSTITUTE(SUBSTITUTE(SUBSTITUTE(SUBSTITUTE(SUBSTITUTE(SUBSTITUTE(SUBSTITUTE(SUBSTITUTE(SUBSTITUTE(SUBSTITUTE(SUBSTITUTE(SUBSTITUTE(SUBSTITUTE(SUBSTITUTE(SUBSTITUTE(SUBSTITUTE(SUBSTITUTE( (SUBSTITUTE( SUBSTITUTE( SUBSTITUTE( SUBSTITUTE(Z385,"STD_SIGMA","SUM"),"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5" t="b">
        <f>AA385=AF385</f>
        <v>1</v>
      </c>
    </row>
    <row r="386" spans="1:33">
      <c r="A386" s="48">
        <f>IF(B386=INT(B386),ROW(),"")</f>
        <v>386</v>
      </c>
      <c r="B386" s="47">
        <f>IF(AND(MID(C386,2,1)&lt;&gt;"/",MID(C386,1,1)="/"),INT(B385)+1,B385+0.01)</f>
        <v>374</v>
      </c>
      <c r="C386" t="s">
        <v>4360</v>
      </c>
      <c r="D386" t="s">
        <v>25</v>
      </c>
      <c r="E386" t="s">
        <v>4361</v>
      </c>
      <c r="F386" t="s">
        <v>4361</v>
      </c>
      <c r="G386" s="58">
        <v>0</v>
      </c>
      <c r="H386" s="58">
        <v>0</v>
      </c>
      <c r="I386" s="135" t="s">
        <v>3</v>
      </c>
      <c r="J386" s="56" t="s">
        <v>1375</v>
      </c>
      <c r="K386" s="57" t="s">
        <v>3945</v>
      </c>
      <c r="L386" s="55" t="s">
        <v>4768</v>
      </c>
      <c r="M386" s="55" t="s">
        <v>4825</v>
      </c>
      <c r="N386" s="55" t="s">
        <v>2238</v>
      </c>
      <c r="O386" s="55"/>
      <c r="P386" t="s">
        <v>4403</v>
      </c>
      <c r="Q386" s="13"/>
      <c r="R386"/>
      <c r="S386" t="str">
        <f>IF(E386=F386,"","NOT EQUAL")</f>
        <v/>
      </c>
      <c r="T386" s="44" t="str">
        <f>IF(ISNA(VLOOKUP(P386,Sheet1!E:F,2,0)),"--","PRESENT")</f>
        <v>--</v>
      </c>
      <c r="U386"/>
      <c r="V386">
        <f>IF(AA386&lt;&gt;"",V385+1,V385)</f>
        <v>105</v>
      </c>
      <c r="W386" s="75" t="s">
        <v>2238</v>
      </c>
      <c r="X386" s="57" t="s">
        <v>2238</v>
      </c>
      <c r="Y386" s="57" t="s">
        <v>2238</v>
      </c>
      <c r="Z386" s="25" t="str">
        <f>IF( OR(X386="CNST", I386="CAT_REGS"),IF(E386=CHAR(34)&amp;CHAR(34),F386,E386),
IF(X386="YES",UPPER(IF(E386=CHAR(34)&amp;CHAR(34),F386,E386)),
IF(   AND(X386&lt;&gt;"NO",I386="CAT_FNCT",D386&lt;&gt;"multiply", D386&lt;&gt;"divide"),IF(J386="SLS_ENABLED",   UPPER(IF(E386=CHAR(34)&amp;CHAR(34),F386,E386)),""),"")))</f>
        <v/>
      </c>
      <c r="AA386" s="25" t="str">
        <f>IF(LEN(Y386)&gt;0,Y386,SUBSTITUTE(SUBSTITUTE(SUBSTITUTE(SUBSTITUTE(SUBSTITUTE(SUBSTITUTE(SUBSTITUTE(SUBSTITUTE(SUBSTITUTE(SUBSTITUTE(SUBSTITUTE( (SUBSTITUTE( SUBSTITUTE( SUBSTITUTE( SUBSTITUTE(Z386,"STD_SIGMA","SUM"),"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6" s="1">
        <f>B386</f>
        <v>374</v>
      </c>
      <c r="AC386" t="str">
        <f>P386</f>
        <v>ITM_QTtoL</v>
      </c>
      <c r="AD386" s="126" t="str">
        <f>IF(ISNA(VLOOKUP(AA386,'XEQM Shortlist'!J:J,1,0)),"//","")</f>
        <v/>
      </c>
      <c r="AF386" s="88" t="str">
        <f>IF(LEN(AA386)=0,"",SUBSTITUTE(SUBSTITUTE(SUBSTITUTE(SUBSTITUTE(SUBSTITUTE(SUBSTITUTE(SUBSTITUTE(SUBSTITUTE(SUBSTITUTE(SUBSTITUTE(SUBSTITUTE(SUBSTITUTE(SUBSTITUTE(SUBSTITUTE(SUBSTITUTE(SUBSTITUTE(SUBSTITUTE( (SUBSTITUTE( SUBSTITUTE( SUBSTITUTE( SUBSTITUTE(Z386,"STD_SIGMA","SUM"),"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6" t="b">
        <f>AA386=AF386</f>
        <v>1</v>
      </c>
    </row>
    <row r="387" spans="1:33">
      <c r="A387" s="48">
        <f>IF(B387=INT(B387),ROW(),"")</f>
        <v>387</v>
      </c>
      <c r="B387" s="47">
        <f>IF(AND(MID(C387,2,1)&lt;&gt;"/",MID(C387,1,1)="/"),INT(B386)+1,B386+0.01)</f>
        <v>375</v>
      </c>
      <c r="C387" t="s">
        <v>4360</v>
      </c>
      <c r="D387" t="s">
        <v>156</v>
      </c>
      <c r="E387" t="s">
        <v>4362</v>
      </c>
      <c r="F387" t="s">
        <v>4362</v>
      </c>
      <c r="G387" s="58">
        <v>0</v>
      </c>
      <c r="H387" s="58">
        <v>0</v>
      </c>
      <c r="I387" s="135" t="s">
        <v>3</v>
      </c>
      <c r="J387" s="56" t="s">
        <v>1375</v>
      </c>
      <c r="K387" s="57" t="s">
        <v>3945</v>
      </c>
      <c r="L387" s="55" t="s">
        <v>4768</v>
      </c>
      <c r="M387" s="55" t="s">
        <v>4825</v>
      </c>
      <c r="N387" s="55" t="s">
        <v>2238</v>
      </c>
      <c r="O387" s="55"/>
      <c r="P387" t="s">
        <v>4404</v>
      </c>
      <c r="Q387" s="13"/>
      <c r="R387"/>
      <c r="S387" t="str">
        <f>IF(E387=F387,"","NOT EQUAL")</f>
        <v/>
      </c>
      <c r="T387" s="44" t="str">
        <f>IF(ISNA(VLOOKUP(P387,Sheet1!E:F,2,0)),"--","PRESENT")</f>
        <v>--</v>
      </c>
      <c r="U387"/>
      <c r="V387">
        <f>IF(AA387&lt;&gt;"",V386+1,V386)</f>
        <v>105</v>
      </c>
      <c r="W387" s="75" t="s">
        <v>2238</v>
      </c>
      <c r="X387" s="57" t="s">
        <v>2238</v>
      </c>
      <c r="Y387" s="57" t="s">
        <v>2238</v>
      </c>
      <c r="Z387" s="25" t="str">
        <f>IF( OR(X387="CNST", I387="CAT_REGS"),IF(E387=CHAR(34)&amp;CHAR(34),F387,E387),
IF(X387="YES",UPPER(IF(E387=CHAR(34)&amp;CHAR(34),F387,E387)),
IF(   AND(X387&lt;&gt;"NO",I387="CAT_FNCT",D387&lt;&gt;"multiply", D387&lt;&gt;"divide"),IF(J387="SLS_ENABLED",   UPPER(IF(E387=CHAR(34)&amp;CHAR(34),F387,E387)),""),"")))</f>
        <v/>
      </c>
      <c r="AA387" s="25" t="str">
        <f>IF(LEN(Y387)&gt;0,Y387,SUBSTITUTE(SUBSTITUTE(SUBSTITUTE(SUBSTITUTE(SUBSTITUTE(SUBSTITUTE(SUBSTITUTE(SUBSTITUTE(SUBSTITUTE(SUBSTITUTE(SUBSTITUTE( (SUBSTITUTE( SUBSTITUTE( SUBSTITUTE( SUBSTITUTE(Z387,"STD_SIGMA","SUM"),"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7" s="1">
        <f>B387</f>
        <v>375</v>
      </c>
      <c r="AC387" t="str">
        <f>P387</f>
        <v>ITM_LtoQT</v>
      </c>
      <c r="AD387" s="126" t="str">
        <f>IF(ISNA(VLOOKUP(AA387,'XEQM Shortlist'!J:J,1,0)),"//","")</f>
        <v/>
      </c>
      <c r="AF387" s="88" t="str">
        <f>IF(LEN(AA387)=0,"",SUBSTITUTE(SUBSTITUTE(SUBSTITUTE(SUBSTITUTE(SUBSTITUTE(SUBSTITUTE(SUBSTITUTE(SUBSTITUTE(SUBSTITUTE(SUBSTITUTE(SUBSTITUTE(SUBSTITUTE(SUBSTITUTE(SUBSTITUTE(SUBSTITUTE(SUBSTITUTE(SUBSTITUTE( (SUBSTITUTE( SUBSTITUTE( SUBSTITUTE( SUBSTITUTE(Z387,"STD_SIGMA","SUM"),"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7" t="b">
        <f>AA387=AF387</f>
        <v>1</v>
      </c>
    </row>
    <row r="388" spans="1:33">
      <c r="A388" s="48">
        <f>IF(B388=INT(B388),ROW(),"")</f>
        <v>388</v>
      </c>
      <c r="B388" s="47">
        <f>IF(AND(MID(C388,2,1)&lt;&gt;"/",MID(C388,1,1)="/"),INT(B387)+1,B387+0.01)</f>
        <v>376</v>
      </c>
      <c r="C388" s="51" t="s">
        <v>3526</v>
      </c>
      <c r="D388" s="51" t="s">
        <v>25</v>
      </c>
      <c r="E388" s="274" t="s">
        <v>900</v>
      </c>
      <c r="F388" s="274" t="s">
        <v>1347</v>
      </c>
      <c r="G388" s="58">
        <v>0</v>
      </c>
      <c r="H388" s="58">
        <v>0</v>
      </c>
      <c r="I388" s="135" t="s">
        <v>3</v>
      </c>
      <c r="J388" s="56" t="s">
        <v>1375</v>
      </c>
      <c r="K388" s="57" t="s">
        <v>3945</v>
      </c>
      <c r="L388" s="55" t="s">
        <v>4768</v>
      </c>
      <c r="M388" s="55" t="s">
        <v>4825</v>
      </c>
      <c r="N388" s="55" t="s">
        <v>2238</v>
      </c>
      <c r="O388" s="55"/>
      <c r="P388" s="309" t="s">
        <v>2145</v>
      </c>
      <c r="Q388" s="13"/>
      <c r="R388"/>
      <c r="S388" t="str">
        <f>IF(E388=F388,"","NOT EQUAL")</f>
        <v>NOT EQUAL</v>
      </c>
      <c r="T388" s="44" t="str">
        <f>IF(ISNA(VLOOKUP(P388,Sheet1!E:F,2,0)),"--","PRESENT")</f>
        <v>--</v>
      </c>
      <c r="U388"/>
      <c r="V388">
        <f>IF(AA388&lt;&gt;"",V387+1,V387)</f>
        <v>105</v>
      </c>
      <c r="W388" s="75" t="s">
        <v>2238</v>
      </c>
      <c r="X388" s="57" t="s">
        <v>2238</v>
      </c>
      <c r="Y388" s="57" t="s">
        <v>2238</v>
      </c>
      <c r="Z388" s="25" t="str">
        <f>IF( OR(X388="CNST", I388="CAT_REGS"),IF(E388=CHAR(34)&amp;CHAR(34),F388,E388),
IF(X388="YES",UPPER(IF(E388=CHAR(34)&amp;CHAR(34),F388,E388)),
IF(   AND(X388&lt;&gt;"NO",I388="CAT_FNCT",D388&lt;&gt;"multiply", D388&lt;&gt;"divide"),IF(J388="SLS_ENABLED",   UPPER(IF(E388=CHAR(34)&amp;CHAR(34),F388,E388)),""),"")))</f>
        <v/>
      </c>
      <c r="AA388" s="25" t="str">
        <f>IF(LEN(Y388)&gt;0,Y388,SUBSTITUTE(SUBSTITUTE(SUBSTITUTE(SUBSTITUTE(SUBSTITUTE(SUBSTITUTE(SUBSTITUTE(SUBSTITUTE(SUBSTITUTE(SUBSTITUTE(SUBSTITUTE( (SUBSTITUTE( SUBSTITUTE( SUBSTITUTE( SUBSTITUTE(Z388,"STD_SIGMA","SUM"),"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8" s="1">
        <f>B388</f>
        <v>376</v>
      </c>
      <c r="AC388" t="str">
        <f>P388</f>
        <v>ITM_FATHOMtoM</v>
      </c>
      <c r="AD388" s="126" t="str">
        <f>IF(ISNA(VLOOKUP(AA388,'XEQM Shortlist'!J:J,1,0)),"//","")</f>
        <v/>
      </c>
      <c r="AF388" s="88" t="str">
        <f>IF(LEN(AA388)=0,"",SUBSTITUTE(SUBSTITUTE(SUBSTITUTE(SUBSTITUTE(SUBSTITUTE(SUBSTITUTE(SUBSTITUTE(SUBSTITUTE(SUBSTITUTE(SUBSTITUTE(SUBSTITUTE(SUBSTITUTE(SUBSTITUTE(SUBSTITUTE(SUBSTITUTE(SUBSTITUTE(SUBSTITUTE( (SUBSTITUTE( SUBSTITUTE( SUBSTITUTE( SUBSTITUTE(Z388,"STD_SIGMA","SUM"),"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8" t="b">
        <f>AA388=AF388</f>
        <v>1</v>
      </c>
    </row>
    <row r="389" spans="1:33">
      <c r="A389" s="48">
        <f>IF(B389=INT(B389),ROW(),"")</f>
        <v>389</v>
      </c>
      <c r="B389" s="47">
        <f>IF(AND(MID(C389,2,1)&lt;&gt;"/",MID(C389,1,1)="/"),INT(B388)+1,B388+0.01)</f>
        <v>377</v>
      </c>
      <c r="C389" s="51" t="s">
        <v>3526</v>
      </c>
      <c r="D389" s="51" t="s">
        <v>25</v>
      </c>
      <c r="E389" s="274" t="s">
        <v>900</v>
      </c>
      <c r="F389" s="274" t="s">
        <v>5392</v>
      </c>
      <c r="G389" s="58">
        <v>0</v>
      </c>
      <c r="H389" s="58">
        <v>0</v>
      </c>
      <c r="I389" s="134" t="s">
        <v>464</v>
      </c>
      <c r="J389" s="56" t="s">
        <v>1375</v>
      </c>
      <c r="K389" s="57" t="s">
        <v>3945</v>
      </c>
      <c r="L389" s="55" t="s">
        <v>4768</v>
      </c>
      <c r="M389" s="55" t="s">
        <v>4825</v>
      </c>
      <c r="N389" s="55" t="s">
        <v>2238</v>
      </c>
      <c r="O389" s="55"/>
      <c r="P389" s="309" t="s">
        <v>2146</v>
      </c>
      <c r="Q389" s="13"/>
      <c r="R389"/>
      <c r="S389" t="str">
        <f>IF(E389=F389,"","NOT EQUAL")</f>
        <v>NOT EQUAL</v>
      </c>
      <c r="T389" s="44" t="str">
        <f>IF(ISNA(VLOOKUP(P389,Sheet1!E:F,2,0)),"--","PRESENT")</f>
        <v>--</v>
      </c>
      <c r="U389"/>
      <c r="V389">
        <f>IF(AA389&lt;&gt;"",V388+1,V388)</f>
        <v>105</v>
      </c>
      <c r="W389" s="75" t="s">
        <v>2238</v>
      </c>
      <c r="X389" s="57" t="s">
        <v>2238</v>
      </c>
      <c r="Y389" s="57" t="s">
        <v>2238</v>
      </c>
      <c r="Z389" s="25" t="str">
        <f>IF( OR(X389="CNST", I389="CAT_REGS"),IF(E389=CHAR(34)&amp;CHAR(34),F389,E389),
IF(X389="YES",UPPER(IF(E389=CHAR(34)&amp;CHAR(34),F389,E389)),
IF(   AND(X389&lt;&gt;"NO",I389="CAT_FNCT",D389&lt;&gt;"multiply", D389&lt;&gt;"divide"),IF(J389="SLS_ENABLED",   UPPER(IF(E389=CHAR(34)&amp;CHAR(34),F389,E389)),""),"")))</f>
        <v/>
      </c>
      <c r="AA389" s="25" t="str">
        <f>IF(LEN(Y389)&gt;0,Y389,SUBSTITUTE(SUBSTITUTE(SUBSTITUTE(SUBSTITUTE(SUBSTITUTE(SUBSTITUTE(SUBSTITUTE(SUBSTITUTE(SUBSTITUTE(SUBSTITUTE(SUBSTITUTE( (SUBSTITUTE( SUBSTITUTE( SUBSTITUTE( SUBSTITUTE(Z389,"STD_SIGMA","SUM"),"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9" s="1">
        <f>B389</f>
        <v>377</v>
      </c>
      <c r="AC389" t="str">
        <f>P389</f>
        <v>ITM_FATHOMtoMb</v>
      </c>
      <c r="AD389" s="126" t="str">
        <f>IF(ISNA(VLOOKUP(AA389,'XEQM Shortlist'!J:J,1,0)),"//","")</f>
        <v/>
      </c>
      <c r="AF389" s="88" t="str">
        <f>IF(LEN(AA389)=0,"",SUBSTITUTE(SUBSTITUTE(SUBSTITUTE(SUBSTITUTE(SUBSTITUTE(SUBSTITUTE(SUBSTITUTE(SUBSTITUTE(SUBSTITUTE(SUBSTITUTE(SUBSTITUTE(SUBSTITUTE(SUBSTITUTE(SUBSTITUTE(SUBSTITUTE(SUBSTITUTE(SUBSTITUTE( (SUBSTITUTE( SUBSTITUTE( SUBSTITUTE( SUBSTITUTE(Z389,"STD_SIGMA","SUM"),"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9" t="b">
        <f>AA389=AF389</f>
        <v>1</v>
      </c>
    </row>
    <row r="390" spans="1:33">
      <c r="A390" s="48">
        <f>IF(B390=INT(B390),ROW(),"")</f>
        <v>390</v>
      </c>
      <c r="B390" s="47">
        <f>IF(AND(MID(C390,2,1)&lt;&gt;"/",MID(C390,1,1)="/"),INT(B389)+1,B389+0.01)</f>
        <v>378</v>
      </c>
      <c r="C390" s="51" t="s">
        <v>4861</v>
      </c>
      <c r="D390" s="51" t="s">
        <v>25</v>
      </c>
      <c r="E390" s="274" t="s">
        <v>4863</v>
      </c>
      <c r="F390" s="274" t="s">
        <v>4863</v>
      </c>
      <c r="G390" s="58">
        <v>0</v>
      </c>
      <c r="H390" s="58">
        <v>0</v>
      </c>
      <c r="I390" s="135" t="s">
        <v>3</v>
      </c>
      <c r="J390" s="56" t="s">
        <v>1375</v>
      </c>
      <c r="K390" s="57" t="s">
        <v>3945</v>
      </c>
      <c r="L390" s="55" t="s">
        <v>4768</v>
      </c>
      <c r="M390" s="55" t="s">
        <v>4825</v>
      </c>
      <c r="N390" s="55" t="s">
        <v>2238</v>
      </c>
      <c r="O390" s="55"/>
      <c r="P390" s="309" t="s">
        <v>4868</v>
      </c>
      <c r="Q390" s="13"/>
      <c r="R390"/>
      <c r="S390" t="str">
        <f>IF(E390=F390,"","NOT EQUAL")</f>
        <v/>
      </c>
      <c r="T390" s="44" t="str">
        <f>IF(ISNA(VLOOKUP(P390,Sheet1!E:F,2,0)),"--","PRESENT")</f>
        <v>--</v>
      </c>
      <c r="U390"/>
      <c r="V390">
        <f>IF(AA390&lt;&gt;"",V389+1,V389)</f>
        <v>105</v>
      </c>
      <c r="W390" s="75" t="s">
        <v>2238</v>
      </c>
      <c r="X390" s="57" t="s">
        <v>2238</v>
      </c>
      <c r="Y390" s="57" t="s">
        <v>2238</v>
      </c>
      <c r="Z390" s="25" t="str">
        <f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>IF(LEN(Y390)&gt;0,Y390,SUBSTITUTE(SUBSTITUTE(SUBSTITUTE(SUBSTITUTE(SUBSTITUTE(SUBSTITUTE(SUBSTITUTE(SUBSTITUTE(SUBSTITUTE(SUBSTITUTE(SUBSTITUTE( (SUBSTITUTE( SUBSTITUTE( SUBSTITUTE( SUBSTITUTE(Z390,"STD_SIGMA","SUM"),"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0" s="1">
        <f>B390</f>
        <v>378</v>
      </c>
      <c r="AC390" t="str">
        <f>P390</f>
        <v>ITM_NMItoM</v>
      </c>
      <c r="AD390" s="126" t="str">
        <f>IF(ISNA(VLOOKUP(AA390,'XEQM Shortlist'!J:J,1,0)),"//","")</f>
        <v/>
      </c>
      <c r="AF390" s="88" t="str">
        <f>IF(LEN(AA390)=0,"",SUBSTITUTE(SUBSTITUTE(SUBSTITUTE(SUBSTITUTE(SUBSTITUTE(SUBSTITUTE(SUBSTITUTE(SUBSTITUTE(SUBSTITUTE(SUBSTITUTE(SUBSTITUTE(SUBSTITUTE(SUBSTITUTE(SUBSTITUTE(SUBSTITUTE(SUBSTITUTE(SUBSTITUTE( (SUBSTITUTE( SUBSTITUTE( SUBSTITUTE( SUBSTITUTE(Z390,"STD_SIGMA","SUM"),"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0" t="b">
        <f>AA390=AF390</f>
        <v>1</v>
      </c>
    </row>
    <row r="391" spans="1:33">
      <c r="A391" s="48">
        <f>IF(B391=INT(B391),ROW(),"")</f>
        <v>391</v>
      </c>
      <c r="B391" s="47">
        <f>IF(AND(MID(C391,2,1)&lt;&gt;"/",MID(C391,1,1)="/"),INT(B390)+1,B390+0.01)</f>
        <v>379</v>
      </c>
      <c r="C391" s="51" t="s">
        <v>3526</v>
      </c>
      <c r="D391" s="51" t="s">
        <v>156</v>
      </c>
      <c r="E391" s="274" t="s">
        <v>901</v>
      </c>
      <c r="F391" s="274" t="s">
        <v>5384</v>
      </c>
      <c r="G391" s="58">
        <v>0</v>
      </c>
      <c r="H391" s="58">
        <v>0</v>
      </c>
      <c r="I391" s="135" t="s">
        <v>3</v>
      </c>
      <c r="J391" s="56" t="s">
        <v>1375</v>
      </c>
      <c r="K391" s="57" t="s">
        <v>3945</v>
      </c>
      <c r="L391" s="55" t="s">
        <v>4768</v>
      </c>
      <c r="M391" s="55" t="s">
        <v>4825</v>
      </c>
      <c r="N391" s="55" t="s">
        <v>2238</v>
      </c>
      <c r="O391" s="55"/>
      <c r="P391" s="309" t="s">
        <v>2147</v>
      </c>
      <c r="Q391" s="13"/>
      <c r="R391"/>
      <c r="S391" t="str">
        <f>IF(E391=F391,"","NOT EQUAL")</f>
        <v>NOT EQUAL</v>
      </c>
      <c r="T391" s="44" t="str">
        <f>IF(ISNA(VLOOKUP(P391,Sheet1!E:F,2,0)),"--","PRESENT")</f>
        <v>--</v>
      </c>
      <c r="U391"/>
      <c r="V391">
        <f>IF(AA391&lt;&gt;"",V390+1,V390)</f>
        <v>105</v>
      </c>
      <c r="W391" s="75" t="s">
        <v>2238</v>
      </c>
      <c r="X391" s="57" t="s">
        <v>2238</v>
      </c>
      <c r="Y391" s="57" t="s">
        <v>2238</v>
      </c>
      <c r="Z391" s="25" t="str">
        <f>IF( OR(X391="CNST", I391="CAT_REGS"),IF(E391=CHAR(34)&amp;CHAR(34),F391,E391),
IF(X391="YES",UPPER(IF(E391=CHAR(34)&amp;CHAR(34),F391,E391)),
IF(   AND(X391&lt;&gt;"NO",I391="CAT_FNCT",D391&lt;&gt;"multiply", D391&lt;&gt;"divide"),IF(J391="SLS_ENABLED",   UPPER(IF(E391=CHAR(34)&amp;CHAR(34),F391,E391)),""),"")))</f>
        <v/>
      </c>
      <c r="AA391" s="25" t="str">
        <f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>B391</f>
        <v>379</v>
      </c>
      <c r="AC391" t="str">
        <f>P391</f>
        <v>ITM_MtoFATHOM</v>
      </c>
      <c r="AD391" s="126" t="str">
        <f>IF(ISNA(VLOOKUP(AA391,'XEQM Shortlist'!J:J,1,0)),"//","")</f>
        <v/>
      </c>
      <c r="AF391" s="88" t="str">
        <f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>AA391=AF391</f>
        <v>1</v>
      </c>
    </row>
    <row r="392" spans="1:33">
      <c r="A392" s="48">
        <f>IF(B392=INT(B392),ROW(),"")</f>
        <v>392</v>
      </c>
      <c r="B392" s="47">
        <f>IF(AND(MID(C392,2,1)&lt;&gt;"/",MID(C392,1,1)="/"),INT(B391)+1,B391+0.01)</f>
        <v>380</v>
      </c>
      <c r="C392" s="51" t="s">
        <v>3526</v>
      </c>
      <c r="D392" s="51" t="s">
        <v>156</v>
      </c>
      <c r="E392" s="274" t="s">
        <v>901</v>
      </c>
      <c r="F392" s="274" t="s">
        <v>1347</v>
      </c>
      <c r="G392" s="58">
        <v>0</v>
      </c>
      <c r="H392" s="58">
        <v>0</v>
      </c>
      <c r="I392" s="134" t="s">
        <v>464</v>
      </c>
      <c r="J392" s="56" t="s">
        <v>1375</v>
      </c>
      <c r="K392" s="57" t="s">
        <v>3945</v>
      </c>
      <c r="L392" s="55" t="s">
        <v>4768</v>
      </c>
      <c r="M392" s="55" t="s">
        <v>4825</v>
      </c>
      <c r="N392" s="55" t="s">
        <v>2238</v>
      </c>
      <c r="O392" s="55"/>
      <c r="P392" s="309" t="s">
        <v>2148</v>
      </c>
      <c r="Q392" s="13"/>
      <c r="R392"/>
      <c r="S392" t="str">
        <f>IF(E392=F392,"","NOT EQUAL")</f>
        <v>NOT EQUAL</v>
      </c>
      <c r="T392" s="44" t="str">
        <f>IF(ISNA(VLOOKUP(P392,Sheet1!E:F,2,0)),"--","PRESENT")</f>
        <v>--</v>
      </c>
      <c r="U392"/>
      <c r="V392">
        <f>IF(AA392&lt;&gt;"",V391+1,V391)</f>
        <v>105</v>
      </c>
      <c r="W392" s="75" t="s">
        <v>2238</v>
      </c>
      <c r="X392" s="57" t="s">
        <v>2238</v>
      </c>
      <c r="Y392" s="57" t="s">
        <v>2238</v>
      </c>
      <c r="Z392" s="25" t="str">
        <f>IF( OR(X392="CNST", I392="CAT_REGS"),IF(E392=CHAR(34)&amp;CHAR(34),F392,E392),
IF(X392="YES",UPPER(IF(E392=CHAR(34)&amp;CHAR(34),F392,E392)),
IF(   AND(X392&lt;&gt;"NO",I392="CAT_FNCT",D392&lt;&gt;"multiply", D392&lt;&gt;"divide"),IF(J392="SLS_ENABLED",   UPPER(IF(E392=CHAR(34)&amp;CHAR(34),F392,E392)),""),"")))</f>
        <v/>
      </c>
      <c r="AA392" s="25" t="str">
        <f>IF(LEN(Y392)&gt;0,Y392,SUBSTITUTE(SUBSTITUTE(SUBSTITUTE(SUBSTITUTE(SUBSTITUTE(SUBSTITUTE(SUBSTITUTE(SUBSTITUTE(SUBSTITUTE(SUBSTITUTE(SUBSTITUTE( (SUBSTITUTE( SUBSTITUTE( SUBSTITUTE( SUBSTITUTE(Z392,"STD_SIGMA","SUM"),"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2" s="1">
        <f>B392</f>
        <v>380</v>
      </c>
      <c r="AC392" t="str">
        <f>P392</f>
        <v>ITM_MtoFATHOMb</v>
      </c>
      <c r="AD392" s="126" t="str">
        <f>IF(ISNA(VLOOKUP(AA392,'XEQM Shortlist'!J:J,1,0)),"//","")</f>
        <v/>
      </c>
      <c r="AF392" s="88" t="str">
        <f>IF(LEN(AA392)=0,"",SUBSTITUTE(SUBSTITUTE(SUBSTITUTE(SUBSTITUTE(SUBSTITUTE(SUBSTITUTE(SUBSTITUTE(SUBSTITUTE(SUBSTITUTE(SUBSTITUTE(SUBSTITUTE(SUBSTITUTE(SUBSTITUTE(SUBSTITUTE(SUBSTITUTE(SUBSTITUTE(SUBSTITUTE( (SUBSTITUTE( SUBSTITUTE( SUBSTITUTE( SUBSTITUTE(Z392,"STD_SIGMA","SUM"),"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2" t="b">
        <f>AA392=AF392</f>
        <v>1</v>
      </c>
    </row>
    <row r="393" spans="1:33">
      <c r="A393" s="48">
        <f>IF(B393=INT(B393),ROW(),"")</f>
        <v>393</v>
      </c>
      <c r="B393" s="47">
        <f>IF(AND(MID(C393,2,1)&lt;&gt;"/",MID(C393,1,1)="/"),INT(B392)+1,B392+0.01)</f>
        <v>381</v>
      </c>
      <c r="C393" s="51" t="s">
        <v>4861</v>
      </c>
      <c r="D393" s="51" t="s">
        <v>156</v>
      </c>
      <c r="E393" s="274" t="s">
        <v>4862</v>
      </c>
      <c r="F393" s="274" t="s">
        <v>4862</v>
      </c>
      <c r="G393" s="58">
        <v>0</v>
      </c>
      <c r="H393" s="58">
        <v>0</v>
      </c>
      <c r="I393" s="135" t="s">
        <v>3</v>
      </c>
      <c r="J393" s="56" t="s">
        <v>1375</v>
      </c>
      <c r="K393" s="57" t="s">
        <v>3945</v>
      </c>
      <c r="L393" s="55" t="s">
        <v>4768</v>
      </c>
      <c r="M393" s="55" t="s">
        <v>4825</v>
      </c>
      <c r="N393" s="55" t="s">
        <v>2238</v>
      </c>
      <c r="O393" s="55"/>
      <c r="P393" s="309" t="s">
        <v>4869</v>
      </c>
      <c r="Q393" s="13"/>
      <c r="R393"/>
      <c r="S393" t="str">
        <f>IF(E393=F393,"","NOT EQUAL")</f>
        <v/>
      </c>
      <c r="T393" s="44" t="str">
        <f>IF(ISNA(VLOOKUP(P393,Sheet1!E:F,2,0)),"--","PRESENT")</f>
        <v>--</v>
      </c>
      <c r="U393"/>
      <c r="V393">
        <f>IF(AA393&lt;&gt;"",V392+1,V392)</f>
        <v>105</v>
      </c>
      <c r="W393" s="75" t="s">
        <v>2238</v>
      </c>
      <c r="X393" s="57" t="s">
        <v>2238</v>
      </c>
      <c r="Y393" s="57" t="s">
        <v>2238</v>
      </c>
      <c r="Z393" s="25" t="str">
        <f>IF( OR(X393="CNST", I393="CAT_REGS"),IF(E393=CHAR(34)&amp;CHAR(34),F393,E393),
IF(X393="YES",UPPER(IF(E393=CHAR(34)&amp;CHAR(34),F393,E393)),
IF(   AND(X393&lt;&gt;"NO",I393="CAT_FNCT",D393&lt;&gt;"multiply", D393&lt;&gt;"divide"),IF(J393="SLS_ENABLED",   UPPER(IF(E393=CHAR(34)&amp;CHAR(34),F393,E393)),""),"")))</f>
        <v/>
      </c>
      <c r="AA393" s="25" t="str">
        <f>IF(LEN(Y393)&gt;0,Y393,SUBSTITUTE(SUBSTITUTE(SUBSTITUTE(SUBSTITUTE(SUBSTITUTE(SUBSTITUTE(SUBSTITUTE(SUBSTITUTE(SUBSTITUTE(SUBSTITUTE(SUBSTITUTE( (SUBSTITUTE( SUBSTITUTE( SUBSTITUTE( SUBSTITUTE(Z393,"STD_SIGMA","SUM"),"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3" s="1">
        <f>B393</f>
        <v>381</v>
      </c>
      <c r="AC393" t="str">
        <f>P393</f>
        <v>ITM_MtoNMI</v>
      </c>
      <c r="AD393" s="126" t="str">
        <f>IF(ISNA(VLOOKUP(AA393,'XEQM Shortlist'!J:J,1,0)),"//","")</f>
        <v/>
      </c>
      <c r="AF393" s="88" t="str">
        <f>IF(LEN(AA393)=0,"",SUBSTITUTE(SUBSTITUTE(SUBSTITUTE(SUBSTITUTE(SUBSTITUTE(SUBSTITUTE(SUBSTITUTE(SUBSTITUTE(SUBSTITUTE(SUBSTITUTE(SUBSTITUTE(SUBSTITUTE(SUBSTITUTE(SUBSTITUTE(SUBSTITUTE(SUBSTITUTE(SUBSTITUTE( (SUBSTITUTE( SUBSTITUTE( SUBSTITUTE( SUBSTITUTE(Z393,"STD_SIGMA","SUM"),"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3" t="b">
        <f>AA393=AF393</f>
        <v>1</v>
      </c>
    </row>
    <row r="394" spans="1:33">
      <c r="A394" s="48">
        <f>IF(B394=INT(B394),ROW(),"")</f>
        <v>394</v>
      </c>
      <c r="B394" s="47">
        <f>IF(AND(MID(C394,2,1)&lt;&gt;"/",MID(C394,1,1)="/"),INT(B393)+1,B393+0.01)</f>
        <v>382</v>
      </c>
      <c r="C394" s="51" t="s">
        <v>3527</v>
      </c>
      <c r="D394" s="51" t="s">
        <v>25</v>
      </c>
      <c r="E394" s="280" t="s">
        <v>902</v>
      </c>
      <c r="F394" s="280" t="s">
        <v>1348</v>
      </c>
      <c r="G394" s="58">
        <v>0</v>
      </c>
      <c r="H394" s="58">
        <v>0</v>
      </c>
      <c r="I394" s="135" t="s">
        <v>3</v>
      </c>
      <c r="J394" s="56" t="s">
        <v>1375</v>
      </c>
      <c r="K394" s="57" t="s">
        <v>3945</v>
      </c>
      <c r="L394" s="55" t="s">
        <v>4768</v>
      </c>
      <c r="M394" s="55" t="s">
        <v>4825</v>
      </c>
      <c r="N394" s="55" t="s">
        <v>2238</v>
      </c>
      <c r="O394" s="55"/>
      <c r="P394" s="309" t="s">
        <v>2151</v>
      </c>
      <c r="Q394" s="13"/>
      <c r="R394"/>
      <c r="S394" t="str">
        <f>IF(E394=F394,"","NOT EQUAL")</f>
        <v>NOT EQUAL</v>
      </c>
      <c r="T394" s="44" t="str">
        <f>IF(ISNA(VLOOKUP(P394,Sheet1!E:F,2,0)),"--","PRESENT")</f>
        <v>--</v>
      </c>
      <c r="U394"/>
      <c r="V394">
        <f>IF(AA394&lt;&gt;"",V393+1,V393)</f>
        <v>105</v>
      </c>
      <c r="W394" s="75" t="s">
        <v>2238</v>
      </c>
      <c r="X394" s="57" t="s">
        <v>2238</v>
      </c>
      <c r="Y394" s="57" t="s">
        <v>2238</v>
      </c>
      <c r="Z394" s="25" t="str">
        <f>IF( OR(X394="CNST", I394="CAT_REGS"),IF(E394=CHAR(34)&amp;CHAR(34),F394,E394),
IF(X394="YES",UPPER(IF(E394=CHAR(34)&amp;CHAR(34),F394,E394)),
IF(   AND(X394&lt;&gt;"NO",I394="CAT_FNCT",D394&lt;&gt;"multiply", D394&lt;&gt;"divide"),IF(J394="SLS_ENABLED",   UPPER(IF(E394=CHAR(34)&amp;CHAR(34),F394,E394)),""),"")))</f>
        <v/>
      </c>
      <c r="AA394" s="25" t="str">
        <f>IF(LEN(Y394)&gt;0,Y394,SUBSTITUTE(SUBSTITUTE(SUBSTITUTE(SUBSTITUTE(SUBSTITUTE(SUBSTITUTE(SUBSTITUTE(SUBSTITUTE(SUBSTITUTE(SUBSTITUTE(SUBSTITUTE( (SUBSTITUTE( SUBSTITUTE( SUBSTITUTE( SUBSTITUTE(Z394,"STD_SIGMA","SUM"),"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4" s="1">
        <f>B394</f>
        <v>382</v>
      </c>
      <c r="AC394" t="str">
        <f>P394</f>
        <v>ITM_BARRELtoM3</v>
      </c>
      <c r="AD394" s="126" t="str">
        <f>IF(ISNA(VLOOKUP(AA394,'XEQM Shortlist'!J:J,1,0)),"//","")</f>
        <v/>
      </c>
      <c r="AF394" s="88" t="str">
        <f>IF(LEN(AA394)=0,"",SUBSTITUTE(SUBSTITUTE(SUBSTITUTE(SUBSTITUTE(SUBSTITUTE(SUBSTITUTE(SUBSTITUTE(SUBSTITUTE(SUBSTITUTE(SUBSTITUTE(SUBSTITUTE(SUBSTITUTE(SUBSTITUTE(SUBSTITUTE(SUBSTITUTE(SUBSTITUTE(SUBSTITUTE( (SUBSTITUTE( SUBSTITUTE( SUBSTITUTE( SUBSTITUTE(Z394,"STD_SIGMA","SUM"),"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4" t="b">
        <f>AA394=AF394</f>
        <v>1</v>
      </c>
    </row>
    <row r="395" spans="1:33" s="17" customFormat="1">
      <c r="A395" s="48">
        <f>IF(B395=INT(B395),ROW(),"")</f>
        <v>395</v>
      </c>
      <c r="B395" s="47">
        <f>IF(AND(MID(C395,2,1)&lt;&gt;"/",MID(C395,1,1)="/"),INT(B394)+1,B394+0.01)</f>
        <v>383</v>
      </c>
      <c r="C395" s="51" t="s">
        <v>3527</v>
      </c>
      <c r="D395" s="51" t="s">
        <v>25</v>
      </c>
      <c r="E395" s="280" t="s">
        <v>902</v>
      </c>
      <c r="F395" s="280" t="s">
        <v>5398</v>
      </c>
      <c r="G395" s="58">
        <v>0</v>
      </c>
      <c r="H395" s="58">
        <v>0</v>
      </c>
      <c r="I395" s="134" t="s">
        <v>464</v>
      </c>
      <c r="J395" s="56" t="s">
        <v>1375</v>
      </c>
      <c r="K395" s="57" t="s">
        <v>3945</v>
      </c>
      <c r="L395" s="55" t="s">
        <v>4768</v>
      </c>
      <c r="M395" s="55" t="s">
        <v>4825</v>
      </c>
      <c r="N395" s="55" t="s">
        <v>2238</v>
      </c>
      <c r="O395" s="55"/>
      <c r="P395" s="309" t="s">
        <v>2152</v>
      </c>
      <c r="Q395" s="13"/>
      <c r="R395"/>
      <c r="S395" t="str">
        <f>IF(E395=F395,"","NOT EQUAL")</f>
        <v>NOT EQUAL</v>
      </c>
      <c r="T395" s="44" t="str">
        <f>IF(ISNA(VLOOKUP(P395,Sheet1!E:F,2,0)),"--","PRESENT")</f>
        <v>--</v>
      </c>
      <c r="U395"/>
      <c r="V395">
        <f>IF(AA395&lt;&gt;"",V394+1,V394)</f>
        <v>105</v>
      </c>
      <c r="W395" s="75" t="s">
        <v>2238</v>
      </c>
      <c r="X395" s="57" t="s">
        <v>2238</v>
      </c>
      <c r="Y395" s="57" t="s">
        <v>2238</v>
      </c>
      <c r="Z395" s="25" t="str">
        <f>IF( OR(X395="CNST", I395="CAT_REGS"),IF(E395=CHAR(34)&amp;CHAR(34),F395,E395),
IF(X395="YES",UPPER(IF(E395=CHAR(34)&amp;CHAR(34),F395,E395)),
IF(   AND(X395&lt;&gt;"NO",I395="CAT_FNCT",D395&lt;&gt;"multiply", D395&lt;&gt;"divide"),IF(J395="SLS_ENABLED",   UPPER(IF(E395=CHAR(34)&amp;CHAR(34),F395,E395)),""),"")))</f>
        <v/>
      </c>
      <c r="AA395" s="25" t="str">
        <f>IF(LEN(Y395)&gt;0,Y395,SUBSTITUTE(SUBSTITUTE(SUBSTITUTE(SUBSTITUTE(SUBSTITUTE(SUBSTITUTE(SUBSTITUTE(SUBSTITUTE(SUBSTITUTE(SUBSTITUTE(SUBSTITUTE( (SUBSTITUTE( SUBSTITUTE( SUBSTITUTE( SUBSTITUTE(Z395,"STD_SIGMA","SUM"),"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5" s="1">
        <f>B395</f>
        <v>383</v>
      </c>
      <c r="AC395" t="str">
        <f>P395</f>
        <v>ITM_BARRELtoM3b</v>
      </c>
      <c r="AD395" s="126" t="str">
        <f>IF(ISNA(VLOOKUP(AA395,'XEQM Shortlist'!J:J,1,0)),"//","")</f>
        <v/>
      </c>
      <c r="AE395"/>
      <c r="AF395" s="88" t="str">
        <f>IF(LEN(AA395)=0,"",SUBSTITUTE(SUBSTITUTE(SUBSTITUTE(SUBSTITUTE(SUBSTITUTE(SUBSTITUTE(SUBSTITUTE(SUBSTITUTE(SUBSTITUTE(SUBSTITUTE(SUBSTITUTE(SUBSTITUTE(SUBSTITUTE(SUBSTITUTE(SUBSTITUTE(SUBSTITUTE(SUBSTITUTE( (SUBSTITUTE( SUBSTITUTE( SUBSTITUTE( SUBSTITUTE(Z395,"STD_SIGMA","SUM"),"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5" t="b">
        <f>AA395=AF395</f>
        <v>1</v>
      </c>
    </row>
    <row r="396" spans="1:33">
      <c r="A396" s="48">
        <f>IF(B396=INT(B396),ROW(),"")</f>
        <v>396</v>
      </c>
      <c r="B396" s="47">
        <f>IF(AND(MID(C396,2,1)&lt;&gt;"/",MID(C396,1,1)="/"),INT(B395)+1,B395+0.01)</f>
        <v>384</v>
      </c>
      <c r="C396" s="51" t="s">
        <v>3527</v>
      </c>
      <c r="D396" s="51" t="s">
        <v>156</v>
      </c>
      <c r="E396" s="277" t="s">
        <v>903</v>
      </c>
      <c r="F396" s="277" t="s">
        <v>5372</v>
      </c>
      <c r="G396" s="58">
        <v>0</v>
      </c>
      <c r="H396" s="58">
        <v>0</v>
      </c>
      <c r="I396" s="135" t="s">
        <v>3</v>
      </c>
      <c r="J396" s="56" t="s">
        <v>1375</v>
      </c>
      <c r="K396" s="57" t="s">
        <v>3945</v>
      </c>
      <c r="L396" s="55" t="s">
        <v>4768</v>
      </c>
      <c r="M396" s="55" t="s">
        <v>4825</v>
      </c>
      <c r="N396" s="55" t="s">
        <v>2238</v>
      </c>
      <c r="O396" s="55"/>
      <c r="P396" s="309" t="s">
        <v>2153</v>
      </c>
      <c r="Q396" s="13"/>
      <c r="R396"/>
      <c r="S396" t="str">
        <f>IF(E396=F396,"","NOT EQUAL")</f>
        <v>NOT EQUAL</v>
      </c>
      <c r="T396" s="44" t="str">
        <f>IF(ISNA(VLOOKUP(P396,Sheet1!E:F,2,0)),"--","PRESENT")</f>
        <v>--</v>
      </c>
      <c r="U396"/>
      <c r="V396">
        <f>IF(AA396&lt;&gt;"",V395+1,V395)</f>
        <v>105</v>
      </c>
      <c r="W396" s="75" t="s">
        <v>2238</v>
      </c>
      <c r="X396" s="57" t="s">
        <v>2238</v>
      </c>
      <c r="Y396" s="57" t="s">
        <v>2238</v>
      </c>
      <c r="Z396" s="25" t="str">
        <f>IF( OR(X396="CNST", I396="CAT_REGS"),IF(E396=CHAR(34)&amp;CHAR(34),F396,E396),
IF(X396="YES",UPPER(IF(E396=CHAR(34)&amp;CHAR(34),F396,E396)),
IF(   AND(X396&lt;&gt;"NO",I396="CAT_FNCT",D396&lt;&gt;"multiply", D396&lt;&gt;"divide"),IF(J396="SLS_ENABLED",   UPPER(IF(E396=CHAR(34)&amp;CHAR(34),F396,E396)),""),"")))</f>
        <v/>
      </c>
      <c r="AA396" s="25" t="str">
        <f>IF(LEN(Y396)&gt;0,Y396,SUBSTITUTE(SUBSTITUTE(SUBSTITUTE(SUBSTITUTE(SUBSTITUTE(SUBSTITUTE(SUBSTITUTE(SUBSTITUTE(SUBSTITUTE(SUBSTITUTE(SUBSTITUTE( (SUBSTITUTE( SUBSTITUTE( SUBSTITUTE( SUBSTITUTE(Z396,"STD_SIGMA","SUM"),"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6" s="1">
        <f>B396</f>
        <v>384</v>
      </c>
      <c r="AC396" t="str">
        <f>P396</f>
        <v>ITM_M3toBARREL</v>
      </c>
      <c r="AD396" s="126" t="str">
        <f>IF(ISNA(VLOOKUP(AA396,'XEQM Shortlist'!J:J,1,0)),"//","")</f>
        <v/>
      </c>
      <c r="AF396" s="88" t="str">
        <f>IF(LEN(AA396)=0,"",SUBSTITUTE(SUBSTITUTE(SUBSTITUTE(SUBSTITUTE(SUBSTITUTE(SUBSTITUTE(SUBSTITUTE(SUBSTITUTE(SUBSTITUTE(SUBSTITUTE(SUBSTITUTE(SUBSTITUTE(SUBSTITUTE(SUBSTITUTE(SUBSTITUTE(SUBSTITUTE(SUBSTITUTE( (SUBSTITUTE( SUBSTITUTE( SUBSTITUTE( SUBSTITUTE(Z396,"STD_SIGMA","SUM"),"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6" t="b">
        <f>AA396=AF396</f>
        <v>1</v>
      </c>
    </row>
    <row r="397" spans="1:33" s="17" customFormat="1">
      <c r="A397" s="48">
        <f>IF(B397=INT(B397),ROW(),"")</f>
        <v>397</v>
      </c>
      <c r="B397" s="47">
        <f>IF(AND(MID(C397,2,1)&lt;&gt;"/",MID(C397,1,1)="/"),INT(B396)+1,B396+0.01)</f>
        <v>385</v>
      </c>
      <c r="C397" s="51" t="s">
        <v>3527</v>
      </c>
      <c r="D397" s="51" t="s">
        <v>156</v>
      </c>
      <c r="E397" s="277" t="s">
        <v>903</v>
      </c>
      <c r="F397" s="277" t="s">
        <v>1348</v>
      </c>
      <c r="G397" s="58">
        <v>0</v>
      </c>
      <c r="H397" s="58">
        <v>0</v>
      </c>
      <c r="I397" s="134" t="s">
        <v>464</v>
      </c>
      <c r="J397" s="56" t="s">
        <v>1375</v>
      </c>
      <c r="K397" s="57" t="s">
        <v>3945</v>
      </c>
      <c r="L397" s="55" t="s">
        <v>4768</v>
      </c>
      <c r="M397" s="55" t="s">
        <v>4825</v>
      </c>
      <c r="N397" s="55" t="s">
        <v>2238</v>
      </c>
      <c r="O397" s="55"/>
      <c r="P397" s="309" t="s">
        <v>2154</v>
      </c>
      <c r="Q397" s="13"/>
      <c r="R397"/>
      <c r="S397" t="str">
        <f>IF(E397=F397,"","NOT EQUAL")</f>
        <v>NOT EQUAL</v>
      </c>
      <c r="T397" s="44" t="str">
        <f>IF(ISNA(VLOOKUP(P397,Sheet1!E:F,2,0)),"--","PRESENT")</f>
        <v>--</v>
      </c>
      <c r="U397"/>
      <c r="V397">
        <f>IF(AA397&lt;&gt;"",V396+1,V396)</f>
        <v>105</v>
      </c>
      <c r="W397" s="75" t="s">
        <v>2238</v>
      </c>
      <c r="X397" s="57" t="s">
        <v>2238</v>
      </c>
      <c r="Y397" s="57" t="s">
        <v>2238</v>
      </c>
      <c r="Z397" s="25" t="str">
        <f>IF( OR(X397="CNST", I397="CAT_REGS"),IF(E397=CHAR(34)&amp;CHAR(34),F397,E397),
IF(X397="YES",UPPER(IF(E397=CHAR(34)&amp;CHAR(34),F397,E397)),
IF(   AND(X397&lt;&gt;"NO",I397="CAT_FNCT",D397&lt;&gt;"multiply", D397&lt;&gt;"divide"),IF(J397="SLS_ENABLED",   UPPER(IF(E397=CHAR(34)&amp;CHAR(34),F397,E397)),""),"")))</f>
        <v/>
      </c>
      <c r="AA397" s="25" t="str">
        <f>IF(LEN(Y397)&gt;0,Y397,SUBSTITUTE(SUBSTITUTE(SUBSTITUTE(SUBSTITUTE(SUBSTITUTE(SUBSTITUTE(SUBSTITUTE(SUBSTITUTE(SUBSTITUTE(SUBSTITUTE(SUBSTITUTE( (SUBSTITUTE( SUBSTITUTE( SUBSTITUTE( SUBSTITUTE(Z397,"STD_SIGMA","SUM"),"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7" s="1">
        <f>B397</f>
        <v>385</v>
      </c>
      <c r="AC397" t="str">
        <f>P397</f>
        <v>ITM_M3toBARRELb</v>
      </c>
      <c r="AD397" s="126" t="str">
        <f>IF(ISNA(VLOOKUP(AA397,'XEQM Shortlist'!J:J,1,0)),"//","")</f>
        <v/>
      </c>
      <c r="AE397"/>
      <c r="AF397" s="88" t="str">
        <f>IF(LEN(AA397)=0,"",SUBSTITUTE(SUBSTITUTE(SUBSTITUTE(SUBSTITUTE(SUBSTITUTE(SUBSTITUTE(SUBSTITUTE(SUBSTITUTE(SUBSTITUTE(SUBSTITUTE(SUBSTITUTE(SUBSTITUTE(SUBSTITUTE(SUBSTITUTE(SUBSTITUTE(SUBSTITUTE(SUBSTITUTE( (SUBSTITUTE( SUBSTITUTE( SUBSTITUTE( SUBSTITUTE(Z397,"STD_SIGMA","SUM"),"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7" t="b">
        <f>AA397=AF397</f>
        <v>1</v>
      </c>
    </row>
    <row r="398" spans="1:33">
      <c r="A398" s="48">
        <f>IF(B398=INT(B398),ROW(),"")</f>
        <v>398</v>
      </c>
      <c r="B398" s="47">
        <f>IF(AND(MID(C398,2,1)&lt;&gt;"/",MID(C398,1,1)="/"),INT(B397)+1,B397+0.01)</f>
        <v>386</v>
      </c>
      <c r="C398" s="51" t="s">
        <v>3499</v>
      </c>
      <c r="D398" s="51" t="s">
        <v>25</v>
      </c>
      <c r="E398" s="274" t="s">
        <v>26</v>
      </c>
      <c r="F398" s="288" t="s">
        <v>780</v>
      </c>
      <c r="G398" s="58">
        <v>0</v>
      </c>
      <c r="H398" s="58">
        <v>0</v>
      </c>
      <c r="I398" s="134" t="s">
        <v>464</v>
      </c>
      <c r="J398" s="56" t="s">
        <v>1375</v>
      </c>
      <c r="K398" s="57" t="s">
        <v>3945</v>
      </c>
      <c r="L398" s="55" t="s">
        <v>4768</v>
      </c>
      <c r="M398" s="55" t="s">
        <v>4825</v>
      </c>
      <c r="N398" s="55" t="s">
        <v>2238</v>
      </c>
      <c r="O398" s="55"/>
      <c r="P398" s="309" t="s">
        <v>2155</v>
      </c>
      <c r="Q398" s="13"/>
      <c r="R398"/>
      <c r="S398" t="str">
        <f>IF(E398=F398,"","NOT EQUAL")</f>
        <v>NOT EQUAL</v>
      </c>
      <c r="T398" s="44" t="str">
        <f>IF(ISNA(VLOOKUP(P398,Sheet1!E:F,2,0)),"--","PRESENT")</f>
        <v>--</v>
      </c>
      <c r="U398"/>
      <c r="V398">
        <f>IF(AA398&lt;&gt;"",V397+1,V397)</f>
        <v>105</v>
      </c>
      <c r="W398" s="75" t="s">
        <v>2238</v>
      </c>
      <c r="X398" s="57" t="s">
        <v>2238</v>
      </c>
      <c r="Y398" s="57" t="s">
        <v>2238</v>
      </c>
      <c r="Z398" s="25" t="str">
        <f>IF( OR(X398="CNST", I398="CAT_REGS"),IF(E398=CHAR(34)&amp;CHAR(34),F398,E398),
IF(X398="YES",UPPER(IF(E398=CHAR(34)&amp;CHAR(34),F398,E398)),
IF(   AND(X398&lt;&gt;"NO",I398="CAT_FNCT",D398&lt;&gt;"multiply", D398&lt;&gt;"divide"),IF(J398="SLS_ENABLED",   UPPER(IF(E398=CHAR(34)&amp;CHAR(34),F398,E398)),""),"")))</f>
        <v/>
      </c>
      <c r="AA398" s="25" t="str">
        <f>IF(LEN(Y398)&gt;0,Y398,SUBSTITUTE(SUBSTITUTE(SUBSTITUTE(SUBSTITUTE(SUBSTITUTE(SUBSTITUTE(SUBSTITUTE(SUBSTITUTE(SUBSTITUTE(SUBSTITUTE(SUBSTITUTE( (SUBSTITUTE( SUBSTITUTE( SUBSTITUTE( SUBSTITUTE(Z398,"STD_SIGMA","SUM"),"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8" s="1">
        <f>B398</f>
        <v>386</v>
      </c>
      <c r="AC398" t="str">
        <f>P398</f>
        <v>ITM_ATMtoPAb</v>
      </c>
      <c r="AD398" s="126" t="str">
        <f>IF(ISNA(VLOOKUP(AA398,'XEQM Shortlist'!J:J,1,0)),"//","")</f>
        <v/>
      </c>
      <c r="AF398" s="88" t="str">
        <f>IF(LEN(AA398)=0,"",SUBSTITUTE(SUBSTITUTE(SUBSTITUTE(SUBSTITUTE(SUBSTITUTE(SUBSTITUTE(SUBSTITUTE(SUBSTITUTE(SUBSTITUTE(SUBSTITUTE(SUBSTITUTE(SUBSTITUTE(SUBSTITUTE(SUBSTITUTE(SUBSTITUTE(SUBSTITUTE(SUBSTITUTE( (SUBSTITUTE( SUBSTITUTE( SUBSTITUTE( SUBSTITUTE(Z398,"STD_SIGMA","SUM"),"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8" t="b">
        <f>AA398=AF398</f>
        <v>1</v>
      </c>
    </row>
    <row r="399" spans="1:33">
      <c r="A399" s="48">
        <f>IF(B399=INT(B399),ROW(),"")</f>
        <v>399</v>
      </c>
      <c r="B399" s="47">
        <f>IF(AND(MID(C399,2,1)&lt;&gt;"/",MID(C399,1,1)="/"),INT(B398)+1,B398+0.01)</f>
        <v>387</v>
      </c>
      <c r="C399" s="51" t="s">
        <v>3499</v>
      </c>
      <c r="D399" s="51" t="s">
        <v>156</v>
      </c>
      <c r="E399" s="274" t="s">
        <v>242</v>
      </c>
      <c r="F399" s="288" t="s">
        <v>780</v>
      </c>
      <c r="G399" s="58">
        <v>0</v>
      </c>
      <c r="H399" s="58">
        <v>0</v>
      </c>
      <c r="I399" s="134" t="s">
        <v>464</v>
      </c>
      <c r="J399" s="56" t="s">
        <v>1375</v>
      </c>
      <c r="K399" s="57" t="s">
        <v>3945</v>
      </c>
      <c r="L399" s="55" t="s">
        <v>4768</v>
      </c>
      <c r="M399" s="55" t="s">
        <v>4825</v>
      </c>
      <c r="N399" s="55" t="s">
        <v>2238</v>
      </c>
      <c r="O399" s="55"/>
      <c r="P399" s="309" t="s">
        <v>2156</v>
      </c>
      <c r="Q399" s="13"/>
      <c r="R399"/>
      <c r="S399" t="str">
        <f>IF(E399=F399,"","NOT EQUAL")</f>
        <v>NOT EQUAL</v>
      </c>
      <c r="T399" s="44" t="str">
        <f>IF(ISNA(VLOOKUP(P399,Sheet1!E:F,2,0)),"--","PRESENT")</f>
        <v>--</v>
      </c>
      <c r="U399"/>
      <c r="V399">
        <f>IF(AA399&lt;&gt;"",V398+1,V398)</f>
        <v>105</v>
      </c>
      <c r="W399" s="75" t="s">
        <v>2238</v>
      </c>
      <c r="X399" s="57" t="s">
        <v>2238</v>
      </c>
      <c r="Y399" s="57" t="s">
        <v>2238</v>
      </c>
      <c r="Z399" s="25" t="str">
        <f>IF( OR(X399="CNST", I399="CAT_REGS"),IF(E399=CHAR(34)&amp;CHAR(34),F399,E399),
IF(X399="YES",UPPER(IF(E399=CHAR(34)&amp;CHAR(34),F399,E399)),
IF(   AND(X399&lt;&gt;"NO",I399="CAT_FNCT",D399&lt;&gt;"multiply", D399&lt;&gt;"divide"),IF(J399="SLS_ENABLED",   UPPER(IF(E399=CHAR(34)&amp;CHAR(34),F399,E399)),""),"")))</f>
        <v/>
      </c>
      <c r="AA399" s="25" t="str">
        <f>IF(LEN(Y399)&gt;0,Y399,SUBSTITUTE(SUBSTITUTE(SUBSTITUTE(SUBSTITUTE(SUBSTITUTE(SUBSTITUTE(SUBSTITUTE(SUBSTITUTE(SUBSTITUTE(SUBSTITUTE(SUBSTITUTE( (SUBSTITUTE( SUBSTITUTE( SUBSTITUTE( SUBSTITUTE(Z399,"STD_SIGMA","SUM"),"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9" s="1">
        <f>B399</f>
        <v>387</v>
      </c>
      <c r="AC399" t="str">
        <f>P399</f>
        <v>ITM_PAtoATMb</v>
      </c>
      <c r="AD399" s="126" t="str">
        <f>IF(ISNA(VLOOKUP(AA399,'XEQM Shortlist'!J:J,1,0)),"//","")</f>
        <v/>
      </c>
      <c r="AF399" s="88" t="str">
        <f>IF(LEN(AA399)=0,"",SUBSTITUTE(SUBSTITUTE(SUBSTITUTE(SUBSTITUTE(SUBSTITUTE(SUBSTITUTE(SUBSTITUTE(SUBSTITUTE(SUBSTITUTE(SUBSTITUTE(SUBSTITUTE(SUBSTITUTE(SUBSTITUTE(SUBSTITUTE(SUBSTITUTE(SUBSTITUTE(SUBSTITUTE( (SUBSTITUTE( SUBSTITUTE( SUBSTITUTE( SUBSTITUTE(Z399,"STD_SIGMA","SUM"),"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9" t="b">
        <f>AA399=AF399</f>
        <v>1</v>
      </c>
    </row>
    <row r="400" spans="1:33">
      <c r="A400" s="48">
        <f>IF(B400=INT(B400),ROW(),"")</f>
        <v>400</v>
      </c>
      <c r="B400" s="47">
        <f>IF(AND(MID(C400,2,1)&lt;&gt;"/",MID(C400,1,1)="/"),INT(B399)+1,B399+0.01)</f>
        <v>388</v>
      </c>
      <c r="C400" s="51" t="s">
        <v>3528</v>
      </c>
      <c r="D400" s="51" t="s">
        <v>25</v>
      </c>
      <c r="E400" s="56" t="s">
        <v>918</v>
      </c>
      <c r="F400" s="56" t="s">
        <v>918</v>
      </c>
      <c r="G400" s="58">
        <v>0</v>
      </c>
      <c r="H400" s="58">
        <v>0</v>
      </c>
      <c r="I400" s="135" t="s">
        <v>3</v>
      </c>
      <c r="J400" s="56" t="s">
        <v>1375</v>
      </c>
      <c r="K400" s="57" t="s">
        <v>3945</v>
      </c>
      <c r="L400" s="55" t="s">
        <v>4768</v>
      </c>
      <c r="M400" s="55" t="s">
        <v>4825</v>
      </c>
      <c r="N400" s="55" t="s">
        <v>2238</v>
      </c>
      <c r="O400" s="55"/>
      <c r="P400" s="259" t="s">
        <v>2183</v>
      </c>
      <c r="Q400" s="13"/>
      <c r="R400"/>
      <c r="S400" t="str">
        <f>IF(E400=F400,"","NOT EQUAL")</f>
        <v/>
      </c>
      <c r="T400" s="44" t="str">
        <f>IF(ISNA(VLOOKUP(P400,Sheet1!E:F,2,0)),"--","PRESENT")</f>
        <v>--</v>
      </c>
      <c r="U400"/>
      <c r="V400">
        <f>IF(AA400&lt;&gt;"",V399+1,V399)</f>
        <v>105</v>
      </c>
      <c r="W400" s="75" t="s">
        <v>2238</v>
      </c>
      <c r="X400" s="57" t="s">
        <v>2238</v>
      </c>
      <c r="Y400" s="57" t="s">
        <v>2238</v>
      </c>
      <c r="Z400" s="25" t="str">
        <f>IF( OR(X400="CNST", I400="CAT_REGS"),IF(E400=CHAR(34)&amp;CHAR(34),F400,E400),
IF(X400="YES",UPPER(IF(E400=CHAR(34)&amp;CHAR(34),F400,E400)),
IF(   AND(X400&lt;&gt;"NO",I400="CAT_FNCT",D400&lt;&gt;"multiply", D400&lt;&gt;"divide"),IF(J400="SLS_ENABLED",   UPPER(IF(E400=CHAR(34)&amp;CHAR(34),F400,E400)),""),"")))</f>
        <v/>
      </c>
      <c r="AA400" s="25" t="str">
        <f>IF(LEN(Y400)&gt;0,Y400,SUBSTITUTE(SUBSTITUTE(SUBSTITUTE(SUBSTITUTE(SUBSTITUTE(SUBSTITUTE(SUBSTITUTE(SUBSTITUTE(SUBSTITUTE(SUBSTITUTE(SUBSTITUTE( (SUBSTITUTE( SUBSTITUTE( SUBSTITUTE( SUBSTITUTE(Z400,"STD_SIGMA","SUM"),"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0" s="1">
        <f>B400</f>
        <v>388</v>
      </c>
      <c r="AC400" t="str">
        <f>P400</f>
        <v>ITM_HECTAREtoM2</v>
      </c>
      <c r="AD400" s="126" t="str">
        <f>IF(ISNA(VLOOKUP(AA400,'XEQM Shortlist'!J:J,1,0)),"//","")</f>
        <v/>
      </c>
      <c r="AF400" s="88" t="str">
        <f>IF(LEN(AA400)=0,"",SUBSTITUTE(SUBSTITUTE(SUBSTITUTE(SUBSTITUTE(SUBSTITUTE(SUBSTITUTE(SUBSTITUTE(SUBSTITUTE(SUBSTITUTE(SUBSTITUTE(SUBSTITUTE(SUBSTITUTE(SUBSTITUTE(SUBSTITUTE(SUBSTITUTE(SUBSTITUTE(SUBSTITUTE( (SUBSTITUTE( SUBSTITUTE( SUBSTITUTE( SUBSTITUTE(Z400,"STD_SIGMA","SUM"),"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0" t="b">
        <f>AA400=AF400</f>
        <v>1</v>
      </c>
    </row>
    <row r="401" spans="1:33">
      <c r="A401" s="48">
        <f>IF(B401=INT(B401),ROW(),"")</f>
        <v>401</v>
      </c>
      <c r="B401" s="47">
        <f>IF(AND(MID(C401,2,1)&lt;&gt;"/",MID(C401,1,1)="/"),INT(B400)+1,B400+0.01)</f>
        <v>389</v>
      </c>
      <c r="C401" s="51" t="s">
        <v>3528</v>
      </c>
      <c r="D401" s="51" t="s">
        <v>156</v>
      </c>
      <c r="E401" s="56" t="s">
        <v>919</v>
      </c>
      <c r="F401" s="56" t="s">
        <v>919</v>
      </c>
      <c r="G401" s="58">
        <v>0</v>
      </c>
      <c r="H401" s="58">
        <v>0</v>
      </c>
      <c r="I401" s="135" t="s">
        <v>3</v>
      </c>
      <c r="J401" s="56" t="s">
        <v>1375</v>
      </c>
      <c r="K401" s="57" t="s">
        <v>3945</v>
      </c>
      <c r="L401" s="55" t="s">
        <v>4768</v>
      </c>
      <c r="M401" s="55" t="s">
        <v>4825</v>
      </c>
      <c r="N401" s="55" t="s">
        <v>2238</v>
      </c>
      <c r="O401" s="55"/>
      <c r="P401" s="259" t="s">
        <v>2184</v>
      </c>
      <c r="Q401" s="13"/>
      <c r="R401"/>
      <c r="S401" t="str">
        <f>IF(E401=F401,"","NOT EQUAL")</f>
        <v/>
      </c>
      <c r="T401" s="44" t="str">
        <f>IF(ISNA(VLOOKUP(P401,Sheet1!E:F,2,0)),"--","PRESENT")</f>
        <v>--</v>
      </c>
      <c r="U401"/>
      <c r="V401">
        <f>IF(AA401&lt;&gt;"",V400+1,V400)</f>
        <v>105</v>
      </c>
      <c r="W401" s="75" t="s">
        <v>2238</v>
      </c>
      <c r="X401" s="57" t="s">
        <v>2238</v>
      </c>
      <c r="Y401" s="57" t="s">
        <v>2238</v>
      </c>
      <c r="Z401" s="25" t="str">
        <f>IF( OR(X401="CNST", I401="CAT_REGS"),IF(E401=CHAR(34)&amp;CHAR(34),F401,E401),
IF(X401="YES",UPPER(IF(E401=CHAR(34)&amp;CHAR(34),F401,E401)),
IF(   AND(X401&lt;&gt;"NO",I401="CAT_FNCT",D401&lt;&gt;"multiply", D401&lt;&gt;"divide"),IF(J401="SLS_ENABLED",   UPPER(IF(E401=CHAR(34)&amp;CHAR(34),F401,E401)),""),"")))</f>
        <v/>
      </c>
      <c r="AA401" s="25" t="str">
        <f>IF(LEN(Y401)&gt;0,Y401,SUBSTITUTE(SUBSTITUTE(SUBSTITUTE(SUBSTITUTE(SUBSTITUTE(SUBSTITUTE(SUBSTITUTE(SUBSTITUTE(SUBSTITUTE(SUBSTITUTE(SUBSTITUTE( (SUBSTITUTE( SUBSTITUTE( SUBSTITUTE( SUBSTITUTE(Z401,"STD_SIGMA","SUM"),"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1" s="1">
        <f>B401</f>
        <v>389</v>
      </c>
      <c r="AC401" t="str">
        <f>P401</f>
        <v>ITM_M2toHECTARE</v>
      </c>
      <c r="AD401" s="126" t="str">
        <f>IF(ISNA(VLOOKUP(AA401,'XEQM Shortlist'!J:J,1,0)),"//","")</f>
        <v/>
      </c>
      <c r="AF401" s="88" t="str">
        <f>IF(LEN(AA401)=0,"",SUBSTITUTE(SUBSTITUTE(SUBSTITUTE(SUBSTITUTE(SUBSTITUTE(SUBSTITUTE(SUBSTITUTE(SUBSTITUTE(SUBSTITUTE(SUBSTITUTE(SUBSTITUTE(SUBSTITUTE(SUBSTITUTE(SUBSTITUTE(SUBSTITUTE(SUBSTITUTE(SUBSTITUTE( (SUBSTITUTE( SUBSTITUTE( SUBSTITUTE( SUBSTITUTE(Z401,"STD_SIGMA","SUM"),"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1" t="b">
        <f>AA401=AF401</f>
        <v>1</v>
      </c>
    </row>
    <row r="402" spans="1:33">
      <c r="A402" s="48">
        <f>IF(B402=INT(B402),ROW(),"")</f>
        <v>402</v>
      </c>
      <c r="B402" s="47">
        <f>IF(AND(MID(C402,2,1)&lt;&gt;"/",MID(C402,1,1)="/"),INT(B401)+1,B401+0.01)</f>
        <v>390</v>
      </c>
      <c r="C402" t="s">
        <v>4019</v>
      </c>
      <c r="D402" t="s">
        <v>156</v>
      </c>
      <c r="E402" s="96" t="s">
        <v>4043</v>
      </c>
      <c r="F402" s="96" t="s">
        <v>4043</v>
      </c>
      <c r="G402" s="58">
        <v>0</v>
      </c>
      <c r="H402" s="58">
        <v>0</v>
      </c>
      <c r="I402" s="135" t="s">
        <v>3</v>
      </c>
      <c r="J402" s="56" t="s">
        <v>1375</v>
      </c>
      <c r="K402" s="57" t="s">
        <v>3945</v>
      </c>
      <c r="L402" s="55" t="s">
        <v>4768</v>
      </c>
      <c r="M402" s="55" t="s">
        <v>4825</v>
      </c>
      <c r="N402" s="55" t="s">
        <v>2238</v>
      </c>
      <c r="O402" s="55"/>
      <c r="P402" s="96" t="s">
        <v>4026</v>
      </c>
      <c r="Q402" s="13"/>
      <c r="R402"/>
      <c r="S402" t="str">
        <f>IF(E402=F402,"","NOT EQUAL")</f>
        <v/>
      </c>
      <c r="T402" s="44" t="str">
        <f>IF(ISNA(VLOOKUP(P402,Sheet1!E:F,2,0)),"--","PRESENT")</f>
        <v>--</v>
      </c>
      <c r="U402"/>
      <c r="V402">
        <f>IF(AA402&lt;&gt;"",V401+1,V401)</f>
        <v>105</v>
      </c>
      <c r="W402" s="75" t="s">
        <v>2238</v>
      </c>
      <c r="X402" s="57" t="s">
        <v>2238</v>
      </c>
      <c r="Y402" s="57" t="s">
        <v>2238</v>
      </c>
      <c r="Z402" s="25" t="str">
        <f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>B402</f>
        <v>390</v>
      </c>
      <c r="AC402" t="str">
        <f>P402</f>
        <v>ITM_MUtoM2</v>
      </c>
      <c r="AD402" s="126" t="str">
        <f>IF(ISNA(VLOOKUP(AA402,'XEQM Shortlist'!J:J,1,0)),"//","")</f>
        <v/>
      </c>
      <c r="AF402" s="88" t="str">
        <f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>AA402=AF402</f>
        <v>1</v>
      </c>
    </row>
    <row r="403" spans="1:33">
      <c r="A403" s="48">
        <f>IF(B403=INT(B403),ROW(),"")</f>
        <v>403</v>
      </c>
      <c r="B403" s="47">
        <f>IF(AND(MID(C403,2,1)&lt;&gt;"/",MID(C403,1,1)="/"),INT(B402)+1,B402+0.01)</f>
        <v>391</v>
      </c>
      <c r="C403" t="s">
        <v>4019</v>
      </c>
      <c r="D403" t="s">
        <v>25</v>
      </c>
      <c r="E403" s="96" t="s">
        <v>4044</v>
      </c>
      <c r="F403" s="96" t="s">
        <v>4044</v>
      </c>
      <c r="G403" s="58">
        <v>0</v>
      </c>
      <c r="H403" s="58">
        <v>0</v>
      </c>
      <c r="I403" s="135" t="s">
        <v>3</v>
      </c>
      <c r="J403" s="56" t="s">
        <v>1375</v>
      </c>
      <c r="K403" s="57" t="s">
        <v>3945</v>
      </c>
      <c r="L403" s="55" t="s">
        <v>4768</v>
      </c>
      <c r="M403" s="55" t="s">
        <v>4825</v>
      </c>
      <c r="N403" s="55" t="s">
        <v>2238</v>
      </c>
      <c r="O403" s="55"/>
      <c r="P403" s="96" t="s">
        <v>4027</v>
      </c>
      <c r="Q403" s="13"/>
      <c r="R403"/>
      <c r="S403" t="str">
        <f>IF(E403=F403,"","NOT EQUAL")</f>
        <v/>
      </c>
      <c r="T403" s="44" t="str">
        <f>IF(ISNA(VLOOKUP(P403,Sheet1!E:F,2,0)),"--","PRESENT")</f>
        <v>--</v>
      </c>
      <c r="U403"/>
      <c r="V403">
        <f>IF(AA403&lt;&gt;"",V402+1,V402)</f>
        <v>105</v>
      </c>
      <c r="W403" s="75" t="s">
        <v>2238</v>
      </c>
      <c r="X403" s="57" t="s">
        <v>2238</v>
      </c>
      <c r="Y403" s="57" t="s">
        <v>2238</v>
      </c>
      <c r="Z403" s="25" t="str">
        <f>IF( OR(X403="CNST", I403="CAT_REGS"),IF(E403=CHAR(34)&amp;CHAR(34),F403,E403),
IF(X403="YES",UPPER(IF(E403=CHAR(34)&amp;CHAR(34),F403,E403)),
IF(   AND(X403&lt;&gt;"NO",I403="CAT_FNCT",D403&lt;&gt;"multiply", D403&lt;&gt;"divide"),IF(J403="SLS_ENABLED",   UPPER(IF(E403=CHAR(34)&amp;CHAR(34),F403,E403)),""),"")))</f>
        <v/>
      </c>
      <c r="AA403" s="25" t="str">
        <f>IF(LEN(Y403)&gt;0,Y403,SUBSTITUTE(SUBSTITUTE(SUBSTITUTE(SUBSTITUTE(SUBSTITUTE(SUBSTITUTE(SUBSTITUTE(SUBSTITUTE(SUBSTITUTE(SUBSTITUTE(SUBSTITUTE( (SUBSTITUTE( SUBSTITUTE( SUBSTITUTE( SUBSTITUTE(Z403,"STD_SIGMA","SUM"),"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3" s="1">
        <f>B403</f>
        <v>391</v>
      </c>
      <c r="AC403" t="str">
        <f>P403</f>
        <v>ITM_M2toMU</v>
      </c>
      <c r="AD403" s="126" t="str">
        <f>IF(ISNA(VLOOKUP(AA403,'XEQM Shortlist'!J:J,1,0)),"//","")</f>
        <v/>
      </c>
      <c r="AF403" s="88" t="str">
        <f>IF(LEN(AA403)=0,"",SUBSTITUTE(SUBSTITUTE(SUBSTITUTE(SUBSTITUTE(SUBSTITUTE(SUBSTITUTE(SUBSTITUTE(SUBSTITUTE(SUBSTITUTE(SUBSTITUTE(SUBSTITUTE(SUBSTITUTE(SUBSTITUTE(SUBSTITUTE(SUBSTITUTE(SUBSTITUTE(SUBSTITUTE( (SUBSTITUTE( SUBSTITUTE( SUBSTITUTE( SUBSTITUTE(Z403,"STD_SIGMA","SUM"),"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3" t="b">
        <f>AA403=AF403</f>
        <v>1</v>
      </c>
    </row>
    <row r="404" spans="1:33" s="17" customFormat="1">
      <c r="A404" s="48">
        <f>IF(B404=INT(B404),ROW(),"")</f>
        <v>404</v>
      </c>
      <c r="B404" s="47">
        <f>IF(AND(MID(C404,2,1)&lt;&gt;"/",MID(C404,1,1)="/"),INT(B403)+1,B403+0.01)</f>
        <v>392</v>
      </c>
      <c r="C404" t="s">
        <v>4020</v>
      </c>
      <c r="D404" t="s">
        <v>25</v>
      </c>
      <c r="E404" s="96" t="s">
        <v>4045</v>
      </c>
      <c r="F404" s="96" t="s">
        <v>4045</v>
      </c>
      <c r="G404" s="58">
        <v>0</v>
      </c>
      <c r="H404" s="58">
        <v>0</v>
      </c>
      <c r="I404" s="135" t="s">
        <v>3</v>
      </c>
      <c r="J404" s="56" t="s">
        <v>1375</v>
      </c>
      <c r="K404" s="57" t="s">
        <v>3945</v>
      </c>
      <c r="L404" s="55" t="s">
        <v>4768</v>
      </c>
      <c r="M404" s="55" t="s">
        <v>4825</v>
      </c>
      <c r="N404" s="55" t="s">
        <v>2238</v>
      </c>
      <c r="O404" s="55"/>
      <c r="P404" s="96" t="s">
        <v>4028</v>
      </c>
      <c r="Q404" s="13"/>
      <c r="R404"/>
      <c r="S404" t="str">
        <f>IF(E404=F404,"","NOT EQUAL")</f>
        <v/>
      </c>
      <c r="T404" s="44" t="str">
        <f>IF(ISNA(VLOOKUP(P404,Sheet1!E:F,2,0)),"--","PRESENT")</f>
        <v>--</v>
      </c>
      <c r="U404"/>
      <c r="V404">
        <f>IF(AA404&lt;&gt;"",V403+1,V403)</f>
        <v>105</v>
      </c>
      <c r="W404" s="75" t="s">
        <v>2238</v>
      </c>
      <c r="X404" s="57" t="s">
        <v>2238</v>
      </c>
      <c r="Y404" s="57" t="s">
        <v>2238</v>
      </c>
      <c r="Z404" s="25" t="str">
        <f>IF( OR(X404="CNST", I404="CAT_REGS"),IF(E404=CHAR(34)&amp;CHAR(34),F404,E404),
IF(X404="YES",UPPER(IF(E404=CHAR(34)&amp;CHAR(34),F404,E404)),
IF(   AND(X404&lt;&gt;"NO",I404="CAT_FNCT",D404&lt;&gt;"multiply", D404&lt;&gt;"divide"),IF(J404="SLS_ENABLED",   UPPER(IF(E404=CHAR(34)&amp;CHAR(34),F404,E404)),""),"")))</f>
        <v/>
      </c>
      <c r="AA404" s="25" t="str">
        <f>IF(LEN(Y404)&gt;0,Y404,SUBSTITUTE(SUBSTITUTE(SUBSTITUTE(SUBSTITUTE(SUBSTITUTE(SUBSTITUTE(SUBSTITUTE(SUBSTITUTE(SUBSTITUTE(SUBSTITUTE(SUBSTITUTE( (SUBSTITUTE( SUBSTITUTE( SUBSTITUTE( SUBSTITUTE(Z404,"STD_SIGMA","SUM"),"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4" s="1">
        <f>B404</f>
        <v>392</v>
      </c>
      <c r="AC404" t="str">
        <f>P404</f>
        <v>ITM_LItoM</v>
      </c>
      <c r="AD404" s="126" t="str">
        <f>IF(ISNA(VLOOKUP(AA404,'XEQM Shortlist'!J:J,1,0)),"//","")</f>
        <v/>
      </c>
      <c r="AE404"/>
      <c r="AF404" s="88" t="str">
        <f>IF(LEN(AA404)=0,"",SUBSTITUTE(SUBSTITUTE(SUBSTITUTE(SUBSTITUTE(SUBSTITUTE(SUBSTITUTE(SUBSTITUTE(SUBSTITUTE(SUBSTITUTE(SUBSTITUTE(SUBSTITUTE(SUBSTITUTE(SUBSTITUTE(SUBSTITUTE(SUBSTITUTE(SUBSTITUTE(SUBSTITUTE( (SUBSTITUTE( SUBSTITUTE( SUBSTITUTE( SUBSTITUTE(Z404,"STD_SIGMA","SUM"),"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4" t="b">
        <f>AA404=AF404</f>
        <v>1</v>
      </c>
    </row>
    <row r="405" spans="1:33" s="17" customFormat="1">
      <c r="A405" s="48">
        <f>IF(B405=INT(B405),ROW(),"")</f>
        <v>405</v>
      </c>
      <c r="B405" s="47">
        <f>IF(AND(MID(C405,2,1)&lt;&gt;"/",MID(C405,1,1)="/"),INT(B404)+1,B404+0.01)</f>
        <v>393</v>
      </c>
      <c r="C405" t="s">
        <v>4020</v>
      </c>
      <c r="D405" t="s">
        <v>156</v>
      </c>
      <c r="E405" s="96" t="s">
        <v>4046</v>
      </c>
      <c r="F405" s="96" t="s">
        <v>4046</v>
      </c>
      <c r="G405" s="58">
        <v>0</v>
      </c>
      <c r="H405" s="58">
        <v>0</v>
      </c>
      <c r="I405" s="135" t="s">
        <v>3</v>
      </c>
      <c r="J405" s="56" t="s">
        <v>1375</v>
      </c>
      <c r="K405" s="57" t="s">
        <v>3945</v>
      </c>
      <c r="L405" s="55" t="s">
        <v>4768</v>
      </c>
      <c r="M405" s="55" t="s">
        <v>4825</v>
      </c>
      <c r="N405" s="55" t="s">
        <v>2238</v>
      </c>
      <c r="O405" s="55"/>
      <c r="P405" s="96" t="s">
        <v>4029</v>
      </c>
      <c r="Q405" s="13"/>
      <c r="R405"/>
      <c r="S405" t="str">
        <f>IF(E405=F405,"","NOT EQUAL")</f>
        <v/>
      </c>
      <c r="T405" s="44" t="str">
        <f>IF(ISNA(VLOOKUP(P405,Sheet1!E:F,2,0)),"--","PRESENT")</f>
        <v>--</v>
      </c>
      <c r="U405"/>
      <c r="V405">
        <f>IF(AA405&lt;&gt;"",V404+1,V404)</f>
        <v>105</v>
      </c>
      <c r="W405" s="75" t="s">
        <v>2238</v>
      </c>
      <c r="X405" s="57" t="s">
        <v>2238</v>
      </c>
      <c r="Y405" s="57" t="s">
        <v>2238</v>
      </c>
      <c r="Z405" s="25" t="str">
        <f>IF( OR(X405="CNST", I405="CAT_REGS"),IF(E405=CHAR(34)&amp;CHAR(34),F405,E405),
IF(X405="YES",UPPER(IF(E405=CHAR(34)&amp;CHAR(34),F405,E405)),
IF(   AND(X405&lt;&gt;"NO",I405="CAT_FNCT",D405&lt;&gt;"multiply", D405&lt;&gt;"divide"),IF(J405="SLS_ENABLED",   UPPER(IF(E405=CHAR(34)&amp;CHAR(34),F405,E405)),""),"")))</f>
        <v/>
      </c>
      <c r="AA405" s="25" t="str">
        <f>IF(LEN(Y405)&gt;0,Y405,SUBSTITUTE(SUBSTITUTE(SUBSTITUTE(SUBSTITUTE(SUBSTITUTE(SUBSTITUTE(SUBSTITUTE(SUBSTITUTE(SUBSTITUTE(SUBSTITUTE(SUBSTITUTE( (SUBSTITUTE( SUBSTITUTE( SUBSTITUTE( SUBSTITUTE(Z405,"STD_SIGMA","SUM"),"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5" s="1">
        <f>B405</f>
        <v>393</v>
      </c>
      <c r="AC405" t="str">
        <f>P405</f>
        <v>ITM_MtoLI</v>
      </c>
      <c r="AD405" s="126" t="str">
        <f>IF(ISNA(VLOOKUP(AA405,'XEQM Shortlist'!J:J,1,0)),"//","")</f>
        <v/>
      </c>
      <c r="AE405"/>
      <c r="AF405" s="88" t="str">
        <f>IF(LEN(AA405)=0,"",SUBSTITUTE(SUBSTITUTE(SUBSTITUTE(SUBSTITUTE(SUBSTITUTE(SUBSTITUTE(SUBSTITUTE(SUBSTITUTE(SUBSTITUTE(SUBSTITUTE(SUBSTITUTE(SUBSTITUTE(SUBSTITUTE(SUBSTITUTE(SUBSTITUTE(SUBSTITUTE(SUBSTITUTE( (SUBSTITUTE( SUBSTITUTE( SUBSTITUTE( SUBSTITUTE(Z405,"STD_SIGMA","SUM"),"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5" t="b">
        <f>AA405=AF405</f>
        <v>1</v>
      </c>
    </row>
    <row r="406" spans="1:33" s="17" customFormat="1">
      <c r="A406" s="48">
        <f>IF(B406=INT(B406),ROW(),"")</f>
        <v>406</v>
      </c>
      <c r="B406" s="47">
        <f>IF(AND(MID(C406,2,1)&lt;&gt;"/",MID(C406,1,1)="/"),INT(B405)+1,B405+0.01)</f>
        <v>394</v>
      </c>
      <c r="C406" t="s">
        <v>4021</v>
      </c>
      <c r="D406" t="s">
        <v>156</v>
      </c>
      <c r="E406" s="96" t="s">
        <v>4047</v>
      </c>
      <c r="F406" s="96" t="s">
        <v>4047</v>
      </c>
      <c r="G406" s="58">
        <v>0</v>
      </c>
      <c r="H406" s="58">
        <v>0</v>
      </c>
      <c r="I406" s="135" t="s">
        <v>3</v>
      </c>
      <c r="J406" s="56" t="s">
        <v>1375</v>
      </c>
      <c r="K406" s="57" t="s">
        <v>3945</v>
      </c>
      <c r="L406" s="55" t="s">
        <v>4768</v>
      </c>
      <c r="M406" s="55" t="s">
        <v>4825</v>
      </c>
      <c r="N406" s="55" t="s">
        <v>2238</v>
      </c>
      <c r="O406" s="55"/>
      <c r="P406" s="96" t="s">
        <v>4030</v>
      </c>
      <c r="Q406" s="13"/>
      <c r="R406"/>
      <c r="S406" t="str">
        <f>IF(E406=F406,"","NOT EQUAL")</f>
        <v/>
      </c>
      <c r="T406" s="44" t="str">
        <f>IF(ISNA(VLOOKUP(P406,Sheet1!E:F,2,0)),"--","PRESENT")</f>
        <v>--</v>
      </c>
      <c r="U406"/>
      <c r="V406">
        <f>IF(AA406&lt;&gt;"",V405+1,V405)</f>
        <v>105</v>
      </c>
      <c r="W406" s="75" t="s">
        <v>2238</v>
      </c>
      <c r="X406" s="57" t="s">
        <v>2238</v>
      </c>
      <c r="Y406" s="57" t="s">
        <v>2238</v>
      </c>
      <c r="Z406" s="25" t="str">
        <f>IF( OR(X406="CNST", I406="CAT_REGS"),IF(E406=CHAR(34)&amp;CHAR(34),F406,E406),
IF(X406="YES",UPPER(IF(E406=CHAR(34)&amp;CHAR(34),F406,E406)),
IF(   AND(X406&lt;&gt;"NO",I406="CAT_FNCT",D406&lt;&gt;"multiply", D406&lt;&gt;"divide"),IF(J406="SLS_ENABLED",   UPPER(IF(E406=CHAR(34)&amp;CHAR(34),F406,E406)),""),"")))</f>
        <v/>
      </c>
      <c r="AA406" s="25" t="str">
        <f>IF(LEN(Y406)&gt;0,Y406,SUBSTITUTE(SUBSTITUTE(SUBSTITUTE(SUBSTITUTE(SUBSTITUTE(SUBSTITUTE(SUBSTITUTE(SUBSTITUTE(SUBSTITUTE(SUBSTITUTE(SUBSTITUTE( (SUBSTITUTE( SUBSTITUTE( SUBSTITUTE( SUBSTITUTE(Z406,"STD_SIGMA","SUM"),"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6" s="1">
        <f>B406</f>
        <v>394</v>
      </c>
      <c r="AC406" t="str">
        <f>P406</f>
        <v>ITM_CHItoM</v>
      </c>
      <c r="AD406" s="126" t="str">
        <f>IF(ISNA(VLOOKUP(AA406,'XEQM Shortlist'!J:J,1,0)),"//","")</f>
        <v/>
      </c>
      <c r="AE406"/>
      <c r="AF406" s="88" t="str">
        <f>IF(LEN(AA406)=0,"",SUBSTITUTE(SUBSTITUTE(SUBSTITUTE(SUBSTITUTE(SUBSTITUTE(SUBSTITUTE(SUBSTITUTE(SUBSTITUTE(SUBSTITUTE(SUBSTITUTE(SUBSTITUTE(SUBSTITUTE(SUBSTITUTE(SUBSTITUTE(SUBSTITUTE(SUBSTITUTE(SUBSTITUTE( (SUBSTITUTE( SUBSTITUTE( SUBSTITUTE( SUBSTITUTE(Z406,"STD_SIGMA","SUM"),"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6" t="b">
        <f>AA406=AF406</f>
        <v>1</v>
      </c>
    </row>
    <row r="407" spans="1:33" s="17" customFormat="1">
      <c r="A407" s="48">
        <f>IF(B407=INT(B407),ROW(),"")</f>
        <v>407</v>
      </c>
      <c r="B407" s="47">
        <f>IF(AND(MID(C407,2,1)&lt;&gt;"/",MID(C407,1,1)="/"),INT(B406)+1,B406+0.01)</f>
        <v>395</v>
      </c>
      <c r="C407" t="s">
        <v>4021</v>
      </c>
      <c r="D407" t="s">
        <v>25</v>
      </c>
      <c r="E407" s="96" t="s">
        <v>4048</v>
      </c>
      <c r="F407" s="96" t="s">
        <v>4048</v>
      </c>
      <c r="G407" s="58">
        <v>0</v>
      </c>
      <c r="H407" s="58">
        <v>0</v>
      </c>
      <c r="I407" s="135" t="s">
        <v>3</v>
      </c>
      <c r="J407" s="56" t="s">
        <v>1375</v>
      </c>
      <c r="K407" s="57" t="s">
        <v>3945</v>
      </c>
      <c r="L407" s="55" t="s">
        <v>4768</v>
      </c>
      <c r="M407" s="55" t="s">
        <v>4825</v>
      </c>
      <c r="N407" s="55" t="s">
        <v>2238</v>
      </c>
      <c r="O407" s="55"/>
      <c r="P407" s="96" t="s">
        <v>4031</v>
      </c>
      <c r="Q407" s="13"/>
      <c r="R407"/>
      <c r="S407" t="str">
        <f>IF(E407=F407,"","NOT EQUAL")</f>
        <v/>
      </c>
      <c r="T407" s="44" t="str">
        <f>IF(ISNA(VLOOKUP(P407,Sheet1!E:F,2,0)),"--","PRESENT")</f>
        <v>--</v>
      </c>
      <c r="U407"/>
      <c r="V407">
        <f>IF(AA407&lt;&gt;"",V406+1,V406)</f>
        <v>105</v>
      </c>
      <c r="W407" s="75" t="s">
        <v>2238</v>
      </c>
      <c r="X407" s="57" t="s">
        <v>2238</v>
      </c>
      <c r="Y407" s="57" t="s">
        <v>2238</v>
      </c>
      <c r="Z407" s="25" t="str">
        <f>IF( OR(X407="CNST", I407="CAT_REGS"),IF(E407=CHAR(34)&amp;CHAR(34),F407,E407),
IF(X407="YES",UPPER(IF(E407=CHAR(34)&amp;CHAR(34),F407,E407)),
IF(   AND(X407&lt;&gt;"NO",I407="CAT_FNCT",D407&lt;&gt;"multiply", D407&lt;&gt;"divide"),IF(J407="SLS_ENABLED",   UPPER(IF(E407=CHAR(34)&amp;CHAR(34),F407,E407)),""),"")))</f>
        <v/>
      </c>
      <c r="AA407" s="25" t="str">
        <f>IF(LEN(Y407)&gt;0,Y407,SUBSTITUTE(SUBSTITUTE(SUBSTITUTE(SUBSTITUTE(SUBSTITUTE(SUBSTITUTE(SUBSTITUTE(SUBSTITUTE(SUBSTITUTE(SUBSTITUTE(SUBSTITUTE( (SUBSTITUTE( SUBSTITUTE( SUBSTITUTE( SUBSTITUTE(Z407,"STD_SIGMA","SUM"),"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7" s="1">
        <f>B407</f>
        <v>395</v>
      </c>
      <c r="AC407" t="str">
        <f>P407</f>
        <v>ITM_MtoCHI</v>
      </c>
      <c r="AD407" s="126" t="str">
        <f>IF(ISNA(VLOOKUP(AA407,'XEQM Shortlist'!J:J,1,0)),"//","")</f>
        <v/>
      </c>
      <c r="AE407"/>
      <c r="AF407" s="88" t="str">
        <f>IF(LEN(AA407)=0,"",SUBSTITUTE(SUBSTITUTE(SUBSTITUTE(SUBSTITUTE(SUBSTITUTE(SUBSTITUTE(SUBSTITUTE(SUBSTITUTE(SUBSTITUTE(SUBSTITUTE(SUBSTITUTE(SUBSTITUTE(SUBSTITUTE(SUBSTITUTE(SUBSTITUTE(SUBSTITUTE(SUBSTITUTE( (SUBSTITUTE( SUBSTITUTE( SUBSTITUTE( SUBSTITUTE(Z407,"STD_SIGMA","SUM"),"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7" t="b">
        <f>AA407=AF407</f>
        <v>1</v>
      </c>
    </row>
    <row r="408" spans="1:33" s="42" customFormat="1">
      <c r="A408" s="48">
        <f>IF(B408=INT(B408),ROW(),"")</f>
        <v>408</v>
      </c>
      <c r="B408" s="47">
        <f>IF(AND(MID(C408,2,1)&lt;&gt;"/",MID(C408,1,1)="/"),INT(B407)+1,B407+0.01)</f>
        <v>396</v>
      </c>
      <c r="C408" t="s">
        <v>4022</v>
      </c>
      <c r="D408" t="s">
        <v>156</v>
      </c>
      <c r="E408" s="96" t="s">
        <v>4049</v>
      </c>
      <c r="F408" s="96" t="s">
        <v>4049</v>
      </c>
      <c r="G408" s="58">
        <v>0</v>
      </c>
      <c r="H408" s="58">
        <v>0</v>
      </c>
      <c r="I408" s="135" t="s">
        <v>3</v>
      </c>
      <c r="J408" s="56" t="s">
        <v>1375</v>
      </c>
      <c r="K408" s="57" t="s">
        <v>3945</v>
      </c>
      <c r="L408" s="55" t="s">
        <v>4768</v>
      </c>
      <c r="M408" s="55" t="s">
        <v>4825</v>
      </c>
      <c r="N408" s="55" t="s">
        <v>2238</v>
      </c>
      <c r="O408" s="55"/>
      <c r="P408" s="96" t="s">
        <v>4032</v>
      </c>
      <c r="Q408" s="13"/>
      <c r="R408"/>
      <c r="S408" t="str">
        <f>IF(E408=F408,"","NOT EQUAL")</f>
        <v/>
      </c>
      <c r="T408" s="44" t="str">
        <f>IF(ISNA(VLOOKUP(P408,Sheet1!E:F,2,0)),"--","PRESENT")</f>
        <v>--</v>
      </c>
      <c r="U408"/>
      <c r="V408">
        <f>IF(AA408&lt;&gt;"",V407+1,V407)</f>
        <v>105</v>
      </c>
      <c r="W408" s="75" t="s">
        <v>2238</v>
      </c>
      <c r="X408" s="57" t="s">
        <v>2238</v>
      </c>
      <c r="Y408" s="57" t="s">
        <v>2238</v>
      </c>
      <c r="Z408" s="25" t="str">
        <f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>B408</f>
        <v>396</v>
      </c>
      <c r="AC408" t="str">
        <f>P408</f>
        <v>ITM_YINtoM</v>
      </c>
      <c r="AD408" s="126" t="str">
        <f>IF(ISNA(VLOOKUP(AA408,'XEQM Shortlist'!J:J,1,0)),"//","")</f>
        <v/>
      </c>
      <c r="AE408"/>
      <c r="AF408" s="88" t="str">
        <f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>AA408=AF408</f>
        <v>1</v>
      </c>
    </row>
    <row r="409" spans="1:33" s="42" customFormat="1">
      <c r="A409" s="48">
        <f>IF(B409=INT(B409),ROW(),"")</f>
        <v>409</v>
      </c>
      <c r="B409" s="47">
        <f>IF(AND(MID(C409,2,1)&lt;&gt;"/",MID(C409,1,1)="/"),INT(B408)+1,B408+0.01)</f>
        <v>397</v>
      </c>
      <c r="C409" t="s">
        <v>4022</v>
      </c>
      <c r="D409" t="s">
        <v>25</v>
      </c>
      <c r="E409" s="96" t="s">
        <v>4050</v>
      </c>
      <c r="F409" s="96" t="s">
        <v>4050</v>
      </c>
      <c r="G409" s="58">
        <v>0</v>
      </c>
      <c r="H409" s="58">
        <v>0</v>
      </c>
      <c r="I409" s="135" t="s">
        <v>3</v>
      </c>
      <c r="J409" s="56" t="s">
        <v>1375</v>
      </c>
      <c r="K409" s="57" t="s">
        <v>3945</v>
      </c>
      <c r="L409" s="55" t="s">
        <v>4768</v>
      </c>
      <c r="M409" s="55" t="s">
        <v>4825</v>
      </c>
      <c r="N409" s="55" t="s">
        <v>2238</v>
      </c>
      <c r="O409" s="55"/>
      <c r="P409" s="96" t="s">
        <v>4033</v>
      </c>
      <c r="Q409" s="13"/>
      <c r="R409"/>
      <c r="S409" t="str">
        <f>IF(E409=F409,"","NOT EQUAL")</f>
        <v/>
      </c>
      <c r="T409" s="44" t="str">
        <f>IF(ISNA(VLOOKUP(P409,Sheet1!E:F,2,0)),"--","PRESENT")</f>
        <v>--</v>
      </c>
      <c r="U409"/>
      <c r="V409">
        <f>IF(AA409&lt;&gt;"",V408+1,V408)</f>
        <v>105</v>
      </c>
      <c r="W409" s="75" t="s">
        <v>2238</v>
      </c>
      <c r="X409" s="57" t="s">
        <v>2238</v>
      </c>
      <c r="Y409" s="57" t="s">
        <v>2238</v>
      </c>
      <c r="Z409" s="25" t="str">
        <f>IF( OR(X409="CNST", I409="CAT_REGS"),IF(E409=CHAR(34)&amp;CHAR(34),F409,E409),
IF(X409="YES",UPPER(IF(E409=CHAR(34)&amp;CHAR(34),F409,E409)),
IF(   AND(X409&lt;&gt;"NO",I409="CAT_FNCT",D409&lt;&gt;"multiply", D409&lt;&gt;"divide"),IF(J409="SLS_ENABLED",   UPPER(IF(E409=CHAR(34)&amp;CHAR(34),F409,E409)),""),"")))</f>
        <v/>
      </c>
      <c r="AA409" s="25" t="str">
        <f>IF(LEN(Y409)&gt;0,Y409,SUBSTITUTE(SUBSTITUTE(SUBSTITUTE(SUBSTITUTE(SUBSTITUTE(SUBSTITUTE(SUBSTITUTE(SUBSTITUTE(SUBSTITUTE(SUBSTITUTE(SUBSTITUTE( (SUBSTITUTE( SUBSTITUTE( SUBSTITUTE( SUBSTITUTE(Z409,"STD_SIGMA","SUM"),"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9" s="1">
        <f>B409</f>
        <v>397</v>
      </c>
      <c r="AC409" t="str">
        <f>P409</f>
        <v>ITM_MtoYIN</v>
      </c>
      <c r="AD409" s="126" t="str">
        <f>IF(ISNA(VLOOKUP(AA409,'XEQM Shortlist'!J:J,1,0)),"//","")</f>
        <v/>
      </c>
      <c r="AE409"/>
      <c r="AF409" s="88" t="str">
        <f>IF(LEN(AA409)=0,"",SUBSTITUTE(SUBSTITUTE(SUBSTITUTE(SUBSTITUTE(SUBSTITUTE(SUBSTITUTE(SUBSTITUTE(SUBSTITUTE(SUBSTITUTE(SUBSTITUTE(SUBSTITUTE(SUBSTITUTE(SUBSTITUTE(SUBSTITUTE(SUBSTITUTE(SUBSTITUTE(SUBSTITUTE( (SUBSTITUTE( SUBSTITUTE( SUBSTITUTE( SUBSTITUTE(Z409,"STD_SIGMA","SUM"),"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9" t="b">
        <f>AA409=AF409</f>
        <v>1</v>
      </c>
    </row>
    <row r="410" spans="1:33" s="42" customFormat="1">
      <c r="A410" s="48">
        <f>IF(B410=INT(B410),ROW(),"")</f>
        <v>410</v>
      </c>
      <c r="B410" s="47">
        <f>IF(AND(MID(C410,2,1)&lt;&gt;"/",MID(C410,1,1)="/"),INT(B409)+1,B409+0.01)</f>
        <v>398</v>
      </c>
      <c r="C410" t="s">
        <v>4023</v>
      </c>
      <c r="D410" t="s">
        <v>156</v>
      </c>
      <c r="E410" s="96" t="s">
        <v>4051</v>
      </c>
      <c r="F410" s="96" t="s">
        <v>4051</v>
      </c>
      <c r="G410" s="58">
        <v>0</v>
      </c>
      <c r="H410" s="58">
        <v>0</v>
      </c>
      <c r="I410" s="135" t="s">
        <v>3</v>
      </c>
      <c r="J410" s="56" t="s">
        <v>1375</v>
      </c>
      <c r="K410" s="57" t="s">
        <v>3945</v>
      </c>
      <c r="L410" s="55" t="s">
        <v>4768</v>
      </c>
      <c r="M410" s="55" t="s">
        <v>4825</v>
      </c>
      <c r="N410" s="55" t="s">
        <v>2238</v>
      </c>
      <c r="O410" s="55"/>
      <c r="P410" s="96" t="s">
        <v>4034</v>
      </c>
      <c r="Q410" s="13"/>
      <c r="R410"/>
      <c r="S410" t="str">
        <f>IF(E410=F410,"","NOT EQUAL")</f>
        <v/>
      </c>
      <c r="T410" s="44" t="str">
        <f>IF(ISNA(VLOOKUP(P410,Sheet1!E:F,2,0)),"--","PRESENT")</f>
        <v>--</v>
      </c>
      <c r="U410"/>
      <c r="V410">
        <f>IF(AA410&lt;&gt;"",V409+1,V409)</f>
        <v>105</v>
      </c>
      <c r="W410" s="75" t="s">
        <v>2238</v>
      </c>
      <c r="X410" s="57" t="s">
        <v>2238</v>
      </c>
      <c r="Y410" s="57" t="s">
        <v>2238</v>
      </c>
      <c r="Z410" s="25" t="str">
        <f>IF( OR(X410="CNST", I410="CAT_REGS"),IF(E410=CHAR(34)&amp;CHAR(34),F410,E410),
IF(X410="YES",UPPER(IF(E410=CHAR(34)&amp;CHAR(34),F410,E410)),
IF(   AND(X410&lt;&gt;"NO",I410="CAT_FNCT",D410&lt;&gt;"multiply", D410&lt;&gt;"divide"),IF(J410="SLS_ENABLED",   UPPER(IF(E410=CHAR(34)&amp;CHAR(34),F410,E410)),""),"")))</f>
        <v/>
      </c>
      <c r="AA410" s="25" t="str">
        <f>IF(LEN(Y410)&gt;0,Y410,SUBSTITUTE(SUBSTITUTE(SUBSTITUTE(SUBSTITUTE(SUBSTITUTE(SUBSTITUTE(SUBSTITUTE(SUBSTITUTE(SUBSTITUTE(SUBSTITUTE(SUBSTITUTE( (SUBSTITUTE( SUBSTITUTE( SUBSTITUTE( SUBSTITUTE(Z410,"STD_SIGMA","SUM"),"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0" s="1">
        <f>B410</f>
        <v>398</v>
      </c>
      <c r="AC410" t="str">
        <f>P410</f>
        <v>ITM_CUNtoM</v>
      </c>
      <c r="AD410" s="126" t="str">
        <f>IF(ISNA(VLOOKUP(AA410,'XEQM Shortlist'!J:J,1,0)),"//","")</f>
        <v/>
      </c>
      <c r="AE410"/>
      <c r="AF410" s="88" t="str">
        <f>IF(LEN(AA410)=0,"",SUBSTITUTE(SUBSTITUTE(SUBSTITUTE(SUBSTITUTE(SUBSTITUTE(SUBSTITUTE(SUBSTITUTE(SUBSTITUTE(SUBSTITUTE(SUBSTITUTE(SUBSTITUTE(SUBSTITUTE(SUBSTITUTE(SUBSTITUTE(SUBSTITUTE(SUBSTITUTE(SUBSTITUTE( (SUBSTITUTE( SUBSTITUTE( SUBSTITUTE( SUBSTITUTE(Z410,"STD_SIGMA","SUM"),"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0" t="b">
        <f>AA410=AF410</f>
        <v>1</v>
      </c>
    </row>
    <row r="411" spans="1:33">
      <c r="A411" s="48">
        <f>IF(B411=INT(B411),ROW(),"")</f>
        <v>411</v>
      </c>
      <c r="B411" s="47">
        <f>IF(AND(MID(C411,2,1)&lt;&gt;"/",MID(C411,1,1)="/"),INT(B410)+1,B410+0.01)</f>
        <v>399</v>
      </c>
      <c r="C411" t="s">
        <v>4023</v>
      </c>
      <c r="D411" t="s">
        <v>25</v>
      </c>
      <c r="E411" s="96" t="s">
        <v>4052</v>
      </c>
      <c r="F411" s="96" t="s">
        <v>4052</v>
      </c>
      <c r="G411" s="58">
        <v>0</v>
      </c>
      <c r="H411" s="58">
        <v>0</v>
      </c>
      <c r="I411" s="135" t="s">
        <v>3</v>
      </c>
      <c r="J411" s="56" t="s">
        <v>1375</v>
      </c>
      <c r="K411" s="57" t="s">
        <v>3945</v>
      </c>
      <c r="L411" s="55" t="s">
        <v>4768</v>
      </c>
      <c r="M411" s="55" t="s">
        <v>4825</v>
      </c>
      <c r="N411" s="55" t="s">
        <v>2238</v>
      </c>
      <c r="O411" s="55"/>
      <c r="P411" s="96" t="s">
        <v>4035</v>
      </c>
      <c r="Q411" s="13"/>
      <c r="R411"/>
      <c r="S411" t="str">
        <f>IF(E411=F411,"","NOT EQUAL")</f>
        <v/>
      </c>
      <c r="T411" s="44" t="str">
        <f>IF(ISNA(VLOOKUP(P411,Sheet1!E:F,2,0)),"--","PRESENT")</f>
        <v>--</v>
      </c>
      <c r="U411"/>
      <c r="V411">
        <f>IF(AA411&lt;&gt;"",V410+1,V410)</f>
        <v>105</v>
      </c>
      <c r="W411" s="75" t="s">
        <v>2238</v>
      </c>
      <c r="X411" s="57" t="s">
        <v>2238</v>
      </c>
      <c r="Y411" s="57" t="s">
        <v>2238</v>
      </c>
      <c r="Z411" s="25" t="str">
        <f>IF( OR(X411="CNST", I411="CAT_REGS"),IF(E411=CHAR(34)&amp;CHAR(34),F411,E411),
IF(X411="YES",UPPER(IF(E411=CHAR(34)&amp;CHAR(34),F411,E411)),
IF(   AND(X411&lt;&gt;"NO",I411="CAT_FNCT",D411&lt;&gt;"multiply", D411&lt;&gt;"divide"),IF(J411="SLS_ENABLED",   UPPER(IF(E411=CHAR(34)&amp;CHAR(34),F411,E411)),""),"")))</f>
        <v/>
      </c>
      <c r="AA411" s="25" t="str">
        <f>IF(LEN(Y411)&gt;0,Y411,SUBSTITUTE(SUBSTITUTE(SUBSTITUTE(SUBSTITUTE(SUBSTITUTE(SUBSTITUTE(SUBSTITUTE(SUBSTITUTE(SUBSTITUTE(SUBSTITUTE(SUBSTITUTE( (SUBSTITUTE( SUBSTITUTE( SUBSTITUTE( SUBSTITUTE(Z411,"STD_SIGMA","SUM"),"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1" s="1">
        <f>B411</f>
        <v>399</v>
      </c>
      <c r="AC411" t="str">
        <f>P411</f>
        <v>ITM_MtoCUN</v>
      </c>
      <c r="AD411" s="126" t="str">
        <f>IF(ISNA(VLOOKUP(AA411,'XEQM Shortlist'!J:J,1,0)),"//","")</f>
        <v/>
      </c>
      <c r="AF411" s="88" t="str">
        <f>IF(LEN(AA411)=0,"",SUBSTITUTE(SUBSTITUTE(SUBSTITUTE(SUBSTITUTE(SUBSTITUTE(SUBSTITUTE(SUBSTITUTE(SUBSTITUTE(SUBSTITUTE(SUBSTITUTE(SUBSTITUTE(SUBSTITUTE(SUBSTITUTE(SUBSTITUTE(SUBSTITUTE(SUBSTITUTE(SUBSTITUTE( (SUBSTITUTE( SUBSTITUTE( SUBSTITUTE( SUBSTITUTE(Z411,"STD_SIGMA","SUM"),"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1" t="b">
        <f>AA411=AF411</f>
        <v>1</v>
      </c>
    </row>
    <row r="412" spans="1:33">
      <c r="A412" s="48">
        <f>IF(B412=INT(B412),ROW(),"")</f>
        <v>412</v>
      </c>
      <c r="B412" s="47">
        <f>IF(AND(MID(C412,2,1)&lt;&gt;"/",MID(C412,1,1)="/"),INT(B411)+1,B411+0.01)</f>
        <v>400</v>
      </c>
      <c r="C412" s="94" t="s">
        <v>4024</v>
      </c>
      <c r="D412" t="s">
        <v>156</v>
      </c>
      <c r="E412" s="92" t="s">
        <v>4241</v>
      </c>
      <c r="F412" s="92" t="s">
        <v>4040</v>
      </c>
      <c r="G412" s="58">
        <v>0</v>
      </c>
      <c r="H412" s="58">
        <v>0</v>
      </c>
      <c r="I412" s="135" t="s">
        <v>3</v>
      </c>
      <c r="J412" s="56" t="s">
        <v>1375</v>
      </c>
      <c r="K412" s="57" t="s">
        <v>3945</v>
      </c>
      <c r="L412" s="55" t="s">
        <v>4768</v>
      </c>
      <c r="M412" s="55" t="s">
        <v>4825</v>
      </c>
      <c r="N412" s="55" t="s">
        <v>2238</v>
      </c>
      <c r="O412" s="55"/>
      <c r="P412" s="96" t="s">
        <v>4038</v>
      </c>
      <c r="Q412" s="13"/>
      <c r="R412"/>
      <c r="S412" t="str">
        <f>IF(E412=F412,"","NOT EQUAL")</f>
        <v>NOT EQUAL</v>
      </c>
      <c r="T412" s="44" t="str">
        <f>IF(ISNA(VLOOKUP(P412,Sheet1!E:F,2,0)),"--","PRESENT")</f>
        <v>--</v>
      </c>
      <c r="U412"/>
      <c r="V412">
        <f>IF(AA412&lt;&gt;"",V411+1,V411)</f>
        <v>105</v>
      </c>
      <c r="W412" s="75" t="s">
        <v>2238</v>
      </c>
      <c r="X412" s="57" t="s">
        <v>2238</v>
      </c>
      <c r="Y412" s="57" t="s">
        <v>2238</v>
      </c>
      <c r="Z412" s="25" t="str">
        <f>IF( OR(X412="CNST", I412="CAT_REGS"),IF(E412=CHAR(34)&amp;CHAR(34),F412,E412),
IF(X412="YES",UPPER(IF(E412=CHAR(34)&amp;CHAR(34),F412,E412)),
IF(   AND(X412&lt;&gt;"NO",I412="CAT_FNCT",D412&lt;&gt;"multiply", D412&lt;&gt;"divide"),IF(J412="SLS_ENABLED",   UPPER(IF(E412=CHAR(34)&amp;CHAR(34),F412,E412)),""),"")))</f>
        <v/>
      </c>
      <c r="AA412" s="25" t="str">
        <f>IF(LEN(Y412)&gt;0,Y412,SUBSTITUTE(SUBSTITUTE(SUBSTITUTE(SUBSTITUTE(SUBSTITUTE(SUBSTITUTE(SUBSTITUTE(SUBSTITUTE(SUBSTITUTE(SUBSTITUTE(SUBSTITUTE( (SUBSTITUTE( SUBSTITUTE( SUBSTITUTE( SUBSTITUTE(Z412,"STD_SIGMA","SUM"),"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2" s="1">
        <f>B412</f>
        <v>400</v>
      </c>
      <c r="AC412" t="str">
        <f>P412</f>
        <v>ITM_ZHANGtoM</v>
      </c>
      <c r="AD412" s="126" t="str">
        <f>IF(ISNA(VLOOKUP(AA412,'XEQM Shortlist'!J:J,1,0)),"//","")</f>
        <v/>
      </c>
      <c r="AF412" s="88" t="str">
        <f>IF(LEN(AA412)=0,"",SUBSTITUTE(SUBSTITUTE(SUBSTITUTE(SUBSTITUTE(SUBSTITUTE(SUBSTITUTE(SUBSTITUTE(SUBSTITUTE(SUBSTITUTE(SUBSTITUTE(SUBSTITUTE(SUBSTITUTE(SUBSTITUTE(SUBSTITUTE(SUBSTITUTE(SUBSTITUTE(SUBSTITUTE( (SUBSTITUTE( SUBSTITUTE( SUBSTITUTE( SUBSTITUTE(Z412,"STD_SIGMA","SUM"),"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2" t="b">
        <f>AA412=AF412</f>
        <v>1</v>
      </c>
    </row>
    <row r="413" spans="1:33">
      <c r="A413" s="48">
        <f>IF(B413=INT(B413),ROW(),"")</f>
        <v>413</v>
      </c>
      <c r="B413" s="47">
        <f>IF(AND(MID(C413,2,1)&lt;&gt;"/",MID(C413,1,1)="/"),INT(B412)+1,B412+0.01)</f>
        <v>401</v>
      </c>
      <c r="C413" t="s">
        <v>4024</v>
      </c>
      <c r="D413" t="s">
        <v>156</v>
      </c>
      <c r="E413" s="92" t="s">
        <v>4241</v>
      </c>
      <c r="F413" s="92" t="s">
        <v>5392</v>
      </c>
      <c r="G413" s="58">
        <v>0</v>
      </c>
      <c r="H413" s="58">
        <v>0</v>
      </c>
      <c r="I413" s="134" t="s">
        <v>464</v>
      </c>
      <c r="J413" s="56" t="s">
        <v>1375</v>
      </c>
      <c r="K413" s="57" t="s">
        <v>3945</v>
      </c>
      <c r="L413" s="55" t="s">
        <v>4768</v>
      </c>
      <c r="M413" s="55" t="s">
        <v>4825</v>
      </c>
      <c r="N413" s="55" t="s">
        <v>2238</v>
      </c>
      <c r="O413" s="17"/>
      <c r="P413" s="96" t="s">
        <v>4041</v>
      </c>
      <c r="Q413" s="16"/>
      <c r="R413"/>
      <c r="S413" t="str">
        <f>IF(E413=F413,"","NOT EQUAL")</f>
        <v>NOT EQUAL</v>
      </c>
      <c r="T413" s="44" t="str">
        <f>IF(ISNA(VLOOKUP(P413,Sheet1!E:F,2,0)),"--","PRESENT")</f>
        <v>--</v>
      </c>
      <c r="U413"/>
      <c r="V413">
        <f>IF(AA413&lt;&gt;"",V412+1,V412)</f>
        <v>105</v>
      </c>
      <c r="W413" s="88" t="s">
        <v>2238</v>
      </c>
      <c r="X413" s="92" t="s">
        <v>2238</v>
      </c>
      <c r="Y413" s="92" t="s">
        <v>2238</v>
      </c>
      <c r="Z413" s="25" t="str">
        <f>IF( OR(X413="CNST", I413="CAT_REGS"),IF(E413=CHAR(34)&amp;CHAR(34),F413,E413),
IF(X413="YES",UPPER(IF(E413=CHAR(34)&amp;CHAR(34),F413,E413)),
IF(   AND(X413&lt;&gt;"NO",I413="CAT_FNCT",D413&lt;&gt;"multiply", D413&lt;&gt;"divide"),IF(J413="SLS_ENABLED",   UPPER(IF(E413=CHAR(34)&amp;CHAR(34),F413,E413)),""),"")))</f>
        <v/>
      </c>
      <c r="AA413" s="25" t="str">
        <f>IF(LEN(Y413)&gt;0,Y413,SUBSTITUTE(SUBSTITUTE(SUBSTITUTE(SUBSTITUTE(SUBSTITUTE(SUBSTITUTE(SUBSTITUTE(SUBSTITUTE(SUBSTITUTE(SUBSTITUTE(SUBSTITUTE( (SUBSTITUTE( SUBSTITUTE( SUBSTITUTE( SUBSTITUTE(Z413,"STD_SIGMA","SUM"),"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3" s="1">
        <f>B413</f>
        <v>401</v>
      </c>
      <c r="AC413" t="str">
        <f>P413</f>
        <v>ITM_ZHANGtoMb</v>
      </c>
      <c r="AD413" s="126" t="str">
        <f>IF(ISNA(VLOOKUP(AA413,'XEQM Shortlist'!J:J,1,0)),"//","")</f>
        <v/>
      </c>
      <c r="AF413" s="88" t="str">
        <f>IF(LEN(AA413)=0,"",SUBSTITUTE(SUBSTITUTE(SUBSTITUTE(SUBSTITUTE(SUBSTITUTE(SUBSTITUTE(SUBSTITUTE(SUBSTITUTE(SUBSTITUTE(SUBSTITUTE(SUBSTITUTE(SUBSTITUTE(SUBSTITUTE(SUBSTITUTE(SUBSTITUTE(SUBSTITUTE(SUBSTITUTE( (SUBSTITUTE( SUBSTITUTE( SUBSTITUTE( SUBSTITUTE(Z413,"STD_SIGMA","SUM"),"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3" t="b">
        <f>AA413=AF413</f>
        <v>1</v>
      </c>
    </row>
    <row r="414" spans="1:33">
      <c r="A414" s="48">
        <f>IF(B414=INT(B414),ROW(),"")</f>
        <v>414</v>
      </c>
      <c r="B414" s="47">
        <f>IF(AND(MID(C414,2,1)&lt;&gt;"/",MID(C414,1,1)="/"),INT(B413)+1,B413+0.01)</f>
        <v>402</v>
      </c>
      <c r="C414" t="s">
        <v>4024</v>
      </c>
      <c r="D414" t="s">
        <v>25</v>
      </c>
      <c r="E414" s="276" t="s">
        <v>4242</v>
      </c>
      <c r="F414" s="276" t="s">
        <v>5384</v>
      </c>
      <c r="G414" s="58">
        <v>0</v>
      </c>
      <c r="H414" s="58">
        <v>0</v>
      </c>
      <c r="I414" s="135" t="s">
        <v>3</v>
      </c>
      <c r="J414" s="56" t="s">
        <v>1375</v>
      </c>
      <c r="K414" s="57" t="s">
        <v>3945</v>
      </c>
      <c r="L414" s="55" t="s">
        <v>4768</v>
      </c>
      <c r="M414" s="55" t="s">
        <v>4825</v>
      </c>
      <c r="N414" s="55" t="s">
        <v>2238</v>
      </c>
      <c r="O414" s="55"/>
      <c r="P414" s="96" t="s">
        <v>4039</v>
      </c>
      <c r="Q414" s="13"/>
      <c r="R414"/>
      <c r="S414" t="str">
        <f>IF(E414=F414,"","NOT EQUAL")</f>
        <v>NOT EQUAL</v>
      </c>
      <c r="T414" s="44" t="str">
        <f>IF(ISNA(VLOOKUP(P414,Sheet1!E:F,2,0)),"--","PRESENT")</f>
        <v>--</v>
      </c>
      <c r="U414"/>
      <c r="V414">
        <f>IF(AA414&lt;&gt;"",V413+1,V413)</f>
        <v>105</v>
      </c>
      <c r="W414" s="75" t="s">
        <v>2238</v>
      </c>
      <c r="X414" s="57" t="s">
        <v>2238</v>
      </c>
      <c r="Y414" s="57" t="s">
        <v>2238</v>
      </c>
      <c r="Z414" s="25" t="str">
        <f>IF( OR(X414="CNST", I414="CAT_REGS"),IF(E414=CHAR(34)&amp;CHAR(34),F414,E414),
IF(X414="YES",UPPER(IF(E414=CHAR(34)&amp;CHAR(34),F414,E414)),
IF(   AND(X414&lt;&gt;"NO",I414="CAT_FNCT",D414&lt;&gt;"multiply", D414&lt;&gt;"divide"),IF(J414="SLS_ENABLED",   UPPER(IF(E414=CHAR(34)&amp;CHAR(34),F414,E414)),""),"")))</f>
        <v/>
      </c>
      <c r="AA414" s="25" t="str">
        <f>IF(LEN(Y414)&gt;0,Y414,SUBSTITUTE(SUBSTITUTE(SUBSTITUTE(SUBSTITUTE(SUBSTITUTE(SUBSTITUTE(SUBSTITUTE(SUBSTITUTE(SUBSTITUTE(SUBSTITUTE(SUBSTITUTE( (SUBSTITUTE( SUBSTITUTE( SUBSTITUTE( SUBSTITUTE(Z414,"STD_SIGMA","SUM"),"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4" s="1">
        <f>B414</f>
        <v>402</v>
      </c>
      <c r="AC414" t="str">
        <f>P414</f>
        <v>ITM_MtoZHANG</v>
      </c>
      <c r="AD414" s="126" t="str">
        <f>IF(ISNA(VLOOKUP(AA414,'XEQM Shortlist'!J:J,1,0)),"//","")</f>
        <v/>
      </c>
      <c r="AF414" s="88" t="str">
        <f>IF(LEN(AA414)=0,"",SUBSTITUTE(SUBSTITUTE(SUBSTITUTE(SUBSTITUTE(SUBSTITUTE(SUBSTITUTE(SUBSTITUTE(SUBSTITUTE(SUBSTITUTE(SUBSTITUTE(SUBSTITUTE(SUBSTITUTE(SUBSTITUTE(SUBSTITUTE(SUBSTITUTE(SUBSTITUTE(SUBSTITUTE( (SUBSTITUTE( SUBSTITUTE( SUBSTITUTE( SUBSTITUTE(Z414,"STD_SIGMA","SUM"),"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4" t="b">
        <f>AA414=AF414</f>
        <v>1</v>
      </c>
    </row>
    <row r="415" spans="1:33">
      <c r="A415" s="48">
        <f>IF(B415=INT(B415),ROW(),"")</f>
        <v>415</v>
      </c>
      <c r="B415" s="47">
        <f>IF(AND(MID(C415,2,1)&lt;&gt;"/",MID(C415,1,1)="/"),INT(B414)+1,B414+0.01)</f>
        <v>403</v>
      </c>
      <c r="C415" t="s">
        <v>4024</v>
      </c>
      <c r="D415" t="s">
        <v>25</v>
      </c>
      <c r="E415" s="276" t="s">
        <v>4242</v>
      </c>
      <c r="F415" s="276" t="s">
        <v>4040</v>
      </c>
      <c r="G415" s="58">
        <v>0</v>
      </c>
      <c r="H415" s="58">
        <v>0</v>
      </c>
      <c r="I415" s="134" t="s">
        <v>464</v>
      </c>
      <c r="J415" s="56" t="s">
        <v>1375</v>
      </c>
      <c r="K415" s="57" t="s">
        <v>3945</v>
      </c>
      <c r="L415" s="55" t="s">
        <v>4768</v>
      </c>
      <c r="M415" s="55" t="s">
        <v>4825</v>
      </c>
      <c r="N415" s="55" t="s">
        <v>2238</v>
      </c>
      <c r="O415" s="17"/>
      <c r="P415" s="96" t="s">
        <v>4042</v>
      </c>
      <c r="Q415" s="16"/>
      <c r="R415"/>
      <c r="S415" t="str">
        <f>IF(E415=F415,"","NOT EQUAL")</f>
        <v>NOT EQUAL</v>
      </c>
      <c r="T415" s="44" t="str">
        <f>IF(ISNA(VLOOKUP(P415,Sheet1!E:F,2,0)),"--","PRESENT")</f>
        <v>--</v>
      </c>
      <c r="U415"/>
      <c r="V415">
        <f>IF(AA415&lt;&gt;"",V414+1,V414)</f>
        <v>105</v>
      </c>
      <c r="W415" s="88" t="s">
        <v>2238</v>
      </c>
      <c r="X415" s="92" t="s">
        <v>2238</v>
      </c>
      <c r="Y415" s="92" t="s">
        <v>2238</v>
      </c>
      <c r="Z415" s="25" t="str">
        <f>IF( OR(X415="CNST", I415="CAT_REGS"),IF(E415=CHAR(34)&amp;CHAR(34),F415,E415),
IF(X415="YES",UPPER(IF(E415=CHAR(34)&amp;CHAR(34),F415,E415)),
IF(   AND(X415&lt;&gt;"NO",I415="CAT_FNCT",D415&lt;&gt;"multiply", D415&lt;&gt;"divide"),IF(J415="SLS_ENABLED",   UPPER(IF(E415=CHAR(34)&amp;CHAR(34),F415,E415)),""),"")))</f>
        <v/>
      </c>
      <c r="AA415" s="25" t="str">
        <f>IF(LEN(Y415)&gt;0,Y415,SUBSTITUTE(SUBSTITUTE(SUBSTITUTE(SUBSTITUTE(SUBSTITUTE(SUBSTITUTE(SUBSTITUTE(SUBSTITUTE(SUBSTITUTE(SUBSTITUTE(SUBSTITUTE( (SUBSTITUTE( SUBSTITUTE( SUBSTITUTE( SUBSTITUTE(Z415,"STD_SIGMA","SUM"),"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5" s="1">
        <f>B415</f>
        <v>403</v>
      </c>
      <c r="AC415" t="str">
        <f>P415</f>
        <v>ITM_MtoZHANGb</v>
      </c>
      <c r="AD415" s="126" t="str">
        <f>IF(ISNA(VLOOKUP(AA415,'XEQM Shortlist'!J:J,1,0)),"//","")</f>
        <v/>
      </c>
      <c r="AF415" s="88" t="str">
        <f>IF(LEN(AA415)=0,"",SUBSTITUTE(SUBSTITUTE(SUBSTITUTE(SUBSTITUTE(SUBSTITUTE(SUBSTITUTE(SUBSTITUTE(SUBSTITUTE(SUBSTITUTE(SUBSTITUTE(SUBSTITUTE(SUBSTITUTE(SUBSTITUTE(SUBSTITUTE(SUBSTITUTE(SUBSTITUTE(SUBSTITUTE( (SUBSTITUTE( SUBSTITUTE( SUBSTITUTE( SUBSTITUTE(Z415,"STD_SIGMA","SUM"),"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5" t="b">
        <f>AA415=AF415</f>
        <v>1</v>
      </c>
    </row>
    <row r="416" spans="1:33">
      <c r="A416" s="48">
        <f>IF(B416=INT(B416),ROW(),"")</f>
        <v>416</v>
      </c>
      <c r="B416" s="47">
        <f>IF(AND(MID(C416,2,1)&lt;&gt;"/",MID(C416,1,1)="/"),INT(B415)+1,B415+0.01)</f>
        <v>404</v>
      </c>
      <c r="C416" t="s">
        <v>4025</v>
      </c>
      <c r="D416" t="s">
        <v>156</v>
      </c>
      <c r="E416" s="96" t="s">
        <v>4053</v>
      </c>
      <c r="F416" s="96" t="s">
        <v>4053</v>
      </c>
      <c r="G416" s="58">
        <v>0</v>
      </c>
      <c r="H416" s="58">
        <v>0</v>
      </c>
      <c r="I416" s="135" t="s">
        <v>3</v>
      </c>
      <c r="J416" s="56" t="s">
        <v>1375</v>
      </c>
      <c r="K416" s="57" t="s">
        <v>3945</v>
      </c>
      <c r="L416" s="55" t="s">
        <v>4768</v>
      </c>
      <c r="M416" s="55" t="s">
        <v>4825</v>
      </c>
      <c r="N416" s="55" t="s">
        <v>2238</v>
      </c>
      <c r="O416" s="55"/>
      <c r="P416" s="96" t="s">
        <v>4036</v>
      </c>
      <c r="Q416" s="13"/>
      <c r="R416"/>
      <c r="S416" t="str">
        <f>IF(E416=F416,"","NOT EQUAL")</f>
        <v/>
      </c>
      <c r="T416" s="44" t="str">
        <f>IF(ISNA(VLOOKUP(P416,Sheet1!E:F,2,0)),"--","PRESENT")</f>
        <v>--</v>
      </c>
      <c r="U416"/>
      <c r="V416">
        <f>IF(AA416&lt;&gt;"",V415+1,V415)</f>
        <v>105</v>
      </c>
      <c r="W416" s="75" t="s">
        <v>2238</v>
      </c>
      <c r="X416" s="57" t="s">
        <v>2238</v>
      </c>
      <c r="Y416" s="57" t="s">
        <v>2238</v>
      </c>
      <c r="Z416" s="25" t="str">
        <f>IF( OR(X416="CNST", I416="CAT_REGS"),IF(E416=CHAR(34)&amp;CHAR(34),F416,E416),
IF(X416="YES",UPPER(IF(E416=CHAR(34)&amp;CHAR(34),F416,E416)),
IF(   AND(X416&lt;&gt;"NO",I416="CAT_FNCT",D416&lt;&gt;"multiply", D416&lt;&gt;"divide"),IF(J416="SLS_ENABLED",   UPPER(IF(E416=CHAR(34)&amp;CHAR(34),F416,E416)),""),"")))</f>
        <v/>
      </c>
      <c r="AA416" s="25" t="str">
        <f>IF(LEN(Y416)&gt;0,Y416,SUBSTITUTE(SUBSTITUTE(SUBSTITUTE(SUBSTITUTE(SUBSTITUTE(SUBSTITUTE(SUBSTITUTE(SUBSTITUTE(SUBSTITUTE(SUBSTITUTE(SUBSTITUTE( (SUBSTITUTE( SUBSTITUTE( SUBSTITUTE( SUBSTITUTE(Z416,"STD_SIGMA","SUM"),"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6" s="1">
        <f>B416</f>
        <v>404</v>
      </c>
      <c r="AC416" t="str">
        <f>P416</f>
        <v>ITM_FENtoM</v>
      </c>
      <c r="AD416" s="126" t="str">
        <f>IF(ISNA(VLOOKUP(AA416,'XEQM Shortlist'!J:J,1,0)),"//","")</f>
        <v/>
      </c>
      <c r="AF416" s="88" t="str">
        <f>IF(LEN(AA416)=0,"",SUBSTITUTE(SUBSTITUTE(SUBSTITUTE(SUBSTITUTE(SUBSTITUTE(SUBSTITUTE(SUBSTITUTE(SUBSTITUTE(SUBSTITUTE(SUBSTITUTE(SUBSTITUTE(SUBSTITUTE(SUBSTITUTE(SUBSTITUTE(SUBSTITUTE(SUBSTITUTE(SUBSTITUTE( (SUBSTITUTE( SUBSTITUTE( SUBSTITUTE( SUBSTITUTE(Z416,"STD_SIGMA","SUM"),"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6" t="b">
        <f>AA416=AF416</f>
        <v>1</v>
      </c>
    </row>
    <row r="417" spans="1:33">
      <c r="A417" s="48">
        <f>IF(B417=INT(B417),ROW(),"")</f>
        <v>417</v>
      </c>
      <c r="B417" s="47">
        <f>IF(AND(MID(C417,2,1)&lt;&gt;"/",MID(C417,1,1)="/"),INT(B416)+1,B416+0.01)</f>
        <v>405</v>
      </c>
      <c r="C417" t="s">
        <v>4025</v>
      </c>
      <c r="D417" t="s">
        <v>25</v>
      </c>
      <c r="E417" s="96" t="s">
        <v>4054</v>
      </c>
      <c r="F417" s="96" t="s">
        <v>4054</v>
      </c>
      <c r="G417" s="61">
        <v>0</v>
      </c>
      <c r="H417" s="61">
        <v>0</v>
      </c>
      <c r="I417" s="135" t="s">
        <v>3</v>
      </c>
      <c r="J417" s="56" t="s">
        <v>1375</v>
      </c>
      <c r="K417" s="57" t="s">
        <v>3945</v>
      </c>
      <c r="L417" s="55" t="s">
        <v>4768</v>
      </c>
      <c r="M417" s="55" t="s">
        <v>4825</v>
      </c>
      <c r="N417" s="55" t="s">
        <v>2238</v>
      </c>
      <c r="O417" s="55"/>
      <c r="P417" s="96" t="s">
        <v>4037</v>
      </c>
      <c r="Q417" s="13"/>
      <c r="R417"/>
      <c r="S417" t="str">
        <f>IF(E417=F417,"","NOT EQUAL")</f>
        <v/>
      </c>
      <c r="T417" s="44" t="str">
        <f>IF(ISNA(VLOOKUP(P417,Sheet1!E:F,2,0)),"--","PRESENT")</f>
        <v>--</v>
      </c>
      <c r="U417"/>
      <c r="V417">
        <f>IF(AA417&lt;&gt;"",V416+1,V416)</f>
        <v>105</v>
      </c>
      <c r="W417" s="75"/>
      <c r="X417" s="57"/>
      <c r="Y417" s="57"/>
      <c r="Z417" s="25" t="str">
        <f>IF( OR(X417="CNST", I417="CAT_REGS"),IF(E417=CHAR(34)&amp;CHAR(34),F417,E417),
IF(X417="YES",UPPER(IF(E417=CHAR(34)&amp;CHAR(34),F417,E417)),
IF(   AND(X417&lt;&gt;"NO",I417="CAT_FNCT",D417&lt;&gt;"multiply", D417&lt;&gt;"divide"),IF(J417="SLS_ENABLED",   UPPER(IF(E417=CHAR(34)&amp;CHAR(34),F417,E417)),""),"")))</f>
        <v/>
      </c>
      <c r="AA417" s="25" t="str">
        <f>IF(LEN(Y417)&gt;0,Y417,SUBSTITUTE(SUBSTITUTE(SUBSTITUTE(SUBSTITUTE(SUBSTITUTE(SUBSTITUTE(SUBSTITUTE(SUBSTITUTE(SUBSTITUTE(SUBSTITUTE(SUBSTITUTE( (SUBSTITUTE( SUBSTITUTE( SUBSTITUTE( SUBSTITUTE(Z417,"STD_SIGMA","SUM"),"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7" s="1">
        <f>B417</f>
        <v>405</v>
      </c>
      <c r="AC417" t="str">
        <f>P417</f>
        <v>ITM_MtoFEN</v>
      </c>
      <c r="AD417" s="126" t="str">
        <f>IF(ISNA(VLOOKUP(AA417,'XEQM Shortlist'!J:J,1,0)),"//","")</f>
        <v/>
      </c>
      <c r="AF417" s="88" t="str">
        <f>IF(LEN(AA417)=0,"",SUBSTITUTE(SUBSTITUTE(SUBSTITUTE(SUBSTITUTE(SUBSTITUTE(SUBSTITUTE(SUBSTITUTE(SUBSTITUTE(SUBSTITUTE(SUBSTITUTE(SUBSTITUTE(SUBSTITUTE(SUBSTITUTE(SUBSTITUTE(SUBSTITUTE(SUBSTITUTE(SUBSTITUTE( (SUBSTITUTE( SUBSTITUTE( SUBSTITUTE( SUBSTITUTE(Z417,"STD_SIGMA","SUM"),"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7" t="b">
        <f>AA417=AF417</f>
        <v>1</v>
      </c>
    </row>
    <row r="418" spans="1:33">
      <c r="A418" s="48">
        <f>IF(B418=INT(B418),ROW(),"")</f>
        <v>418</v>
      </c>
      <c r="B418" s="47">
        <f>IF(AND(MID(C418,2,1)&lt;&gt;"/",MID(C418,1,1)="/"),INT(B417)+1,B417+0.01)</f>
        <v>406</v>
      </c>
      <c r="C418" s="51" t="s">
        <v>5403</v>
      </c>
      <c r="D418" s="51" t="s">
        <v>25</v>
      </c>
      <c r="E418" s="56" t="s">
        <v>5401</v>
      </c>
      <c r="F418" s="56" t="s">
        <v>5401</v>
      </c>
      <c r="G418" s="58">
        <v>0</v>
      </c>
      <c r="H418" s="58">
        <v>0</v>
      </c>
      <c r="I418" s="135" t="s">
        <v>3</v>
      </c>
      <c r="J418" s="56" t="s">
        <v>1375</v>
      </c>
      <c r="K418" s="57" t="s">
        <v>3945</v>
      </c>
      <c r="L418" s="55" t="s">
        <v>4768</v>
      </c>
      <c r="M418" s="55" t="s">
        <v>4825</v>
      </c>
      <c r="N418" s="55" t="s">
        <v>2238</v>
      </c>
      <c r="O418" s="55"/>
      <c r="P418" s="259" t="s">
        <v>5399</v>
      </c>
      <c r="Q418" s="13"/>
      <c r="R418"/>
      <c r="S418" t="str">
        <f>IF(E418=F418,"","NOT EQUAL")</f>
        <v/>
      </c>
      <c r="T418" s="44" t="str">
        <f>IF(ISNA(VLOOKUP(P418,Sheet1!E:F,2,0)),"--","PRESENT")</f>
        <v>--</v>
      </c>
      <c r="U418"/>
      <c r="V418">
        <f>IF(AA418&lt;&gt;"",V417+1,V417)</f>
        <v>105</v>
      </c>
      <c r="W418" s="75" t="s">
        <v>2238</v>
      </c>
      <c r="X418" s="57" t="s">
        <v>2238</v>
      </c>
      <c r="Y418" s="57" t="s">
        <v>2238</v>
      </c>
      <c r="Z418" s="25" t="str">
        <f>IF( OR(X418="CNST", I418="CAT_REGS"),IF(E418=CHAR(34)&amp;CHAR(34),F418,E418),
IF(X418="YES",UPPER(IF(E418=CHAR(34)&amp;CHAR(34),F418,E418)),
IF(   AND(X418&lt;&gt;"NO",I418="CAT_FNCT",D418&lt;&gt;"multiply", D418&lt;&gt;"divide"),IF(J418="SLS_ENABLED",   UPPER(IF(E418=CHAR(34)&amp;CHAR(34),F418,E418)),""),"")))</f>
        <v/>
      </c>
      <c r="AA418" s="25" t="str">
        <f>IF(LEN(Y418)&gt;0,Y418,SUBSTITUTE(SUBSTITUTE(SUBSTITUTE(SUBSTITUTE(SUBSTITUTE(SUBSTITUTE(SUBSTITUTE(SUBSTITUTE(SUBSTITUTE(SUBSTITUTE(SUBSTITUTE( (SUBSTITUTE( SUBSTITUTE( SUBSTITUTE( SUBSTITUTE(Z418,"STD_SIGMA","SUM"),"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8" s="1">
        <f>B418</f>
        <v>406</v>
      </c>
      <c r="AC418" t="str">
        <f>P418</f>
        <v>ITM_MI2toKM2</v>
      </c>
      <c r="AD418" s="126" t="str">
        <f>IF(ISNA(VLOOKUP(AA418,'XEQM Shortlist'!J:J,1,0)),"//","")</f>
        <v/>
      </c>
      <c r="AF418" s="88" t="str">
        <f>IF(LEN(AA418)=0,"",SUBSTITUTE(SUBSTITUTE(SUBSTITUTE(SUBSTITUTE(SUBSTITUTE(SUBSTITUTE(SUBSTITUTE(SUBSTITUTE(SUBSTITUTE(SUBSTITUTE(SUBSTITUTE(SUBSTITUTE(SUBSTITUTE(SUBSTITUTE(SUBSTITUTE(SUBSTITUTE(SUBSTITUTE( (SUBSTITUTE( SUBSTITUTE( SUBSTITUTE( SUBSTITUTE(Z418,"STD_SIGMA","SUM"),"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8" t="b">
        <f>AA418=AF418</f>
        <v>1</v>
      </c>
    </row>
    <row r="419" spans="1:33">
      <c r="A419" s="48">
        <f>IF(B419=INT(B419),ROW(),"")</f>
        <v>419</v>
      </c>
      <c r="B419" s="47">
        <f>IF(AND(MID(C419,2,1)&lt;&gt;"/",MID(C419,1,1)="/"),INT(B418)+1,B418+0.01)</f>
        <v>407</v>
      </c>
      <c r="C419" s="51" t="s">
        <v>5403</v>
      </c>
      <c r="D419" s="51" t="s">
        <v>156</v>
      </c>
      <c r="E419" s="56" t="s">
        <v>5402</v>
      </c>
      <c r="F419" s="56" t="s">
        <v>5402</v>
      </c>
      <c r="G419" s="58">
        <v>0</v>
      </c>
      <c r="H419" s="58">
        <v>0</v>
      </c>
      <c r="I419" s="135" t="s">
        <v>3</v>
      </c>
      <c r="J419" s="56" t="s">
        <v>1375</v>
      </c>
      <c r="K419" s="57" t="s">
        <v>3945</v>
      </c>
      <c r="L419" s="55" t="s">
        <v>4768</v>
      </c>
      <c r="M419" s="55" t="s">
        <v>4825</v>
      </c>
      <c r="N419" s="55" t="s">
        <v>2238</v>
      </c>
      <c r="O419" s="55"/>
      <c r="P419" s="259" t="s">
        <v>5400</v>
      </c>
      <c r="Q419" s="13"/>
      <c r="R419"/>
      <c r="S419" t="str">
        <f>IF(E419=F419,"","NOT EQUAL")</f>
        <v/>
      </c>
      <c r="T419" s="44" t="str">
        <f>IF(ISNA(VLOOKUP(P419,Sheet1!E:F,2,0)),"--","PRESENT")</f>
        <v>--</v>
      </c>
      <c r="U419"/>
      <c r="V419">
        <f>IF(AA419&lt;&gt;"",V418+1,V418)</f>
        <v>105</v>
      </c>
      <c r="W419" s="75" t="s">
        <v>2238</v>
      </c>
      <c r="X419" s="57" t="s">
        <v>2238</v>
      </c>
      <c r="Y419" s="57" t="s">
        <v>2238</v>
      </c>
      <c r="Z419" s="25" t="str">
        <f>IF( OR(X419="CNST", I419="CAT_REGS"),IF(E419=CHAR(34)&amp;CHAR(34),F419,E419),
IF(X419="YES",UPPER(IF(E419=CHAR(34)&amp;CHAR(34),F419,E419)),
IF(   AND(X419&lt;&gt;"NO",I419="CAT_FNCT",D419&lt;&gt;"multiply", D419&lt;&gt;"divide"),IF(J419="SLS_ENABLED",   UPPER(IF(E419=CHAR(34)&amp;CHAR(34),F419,E419)),""),"")))</f>
        <v/>
      </c>
      <c r="AA419" s="25" t="str">
        <f>IF(LEN(Y419)&gt;0,Y419,SUBSTITUTE(SUBSTITUTE(SUBSTITUTE(SUBSTITUTE(SUBSTITUTE(SUBSTITUTE(SUBSTITUTE(SUBSTITUTE(SUBSTITUTE(SUBSTITUTE(SUBSTITUTE( (SUBSTITUTE( SUBSTITUTE( SUBSTITUTE( SUBSTITUTE(Z419,"STD_SIGMA","SUM"),"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19" s="1">
        <f>B419</f>
        <v>407</v>
      </c>
      <c r="AC419" t="str">
        <f>P419</f>
        <v>ITM_KM2toMI2</v>
      </c>
      <c r="AD419" s="126" t="str">
        <f>IF(ISNA(VLOOKUP(AA419,'XEQM Shortlist'!J:J,1,0)),"//","")</f>
        <v/>
      </c>
      <c r="AF419" s="88" t="str">
        <f>IF(LEN(AA419)=0,"",SUBSTITUTE(SUBSTITUTE(SUBSTITUTE(SUBSTITUTE(SUBSTITUTE(SUBSTITUTE(SUBSTITUTE(SUBSTITUTE(SUBSTITUTE(SUBSTITUTE(SUBSTITUTE(SUBSTITUTE(SUBSTITUTE(SUBSTITUTE(SUBSTITUTE(SUBSTITUTE(SUBSTITUTE( (SUBSTITUTE( SUBSTITUTE( SUBSTITUTE( SUBSTITUTE(Z419,"STD_SIGMA","SUM"),"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19" t="b">
        <f>AA419=AF419</f>
        <v>1</v>
      </c>
    </row>
    <row r="420" spans="1:33">
      <c r="A420" s="48">
        <f>IF(B420=INT(B420),ROW(),"")</f>
        <v>420</v>
      </c>
      <c r="B420" s="47">
        <f>IF(AND(MID(C420,2,1)&lt;&gt;"/",MID(C420,1,1)="/"),INT(B419)+1,B419+0.01)</f>
        <v>408</v>
      </c>
      <c r="C420" s="51" t="s">
        <v>5406</v>
      </c>
      <c r="D420" s="51" t="s">
        <v>25</v>
      </c>
      <c r="E420" s="56" t="s">
        <v>5405</v>
      </c>
      <c r="F420" s="56" t="s">
        <v>5405</v>
      </c>
      <c r="G420" s="58">
        <v>0</v>
      </c>
      <c r="H420" s="58">
        <v>0</v>
      </c>
      <c r="I420" s="135" t="s">
        <v>3</v>
      </c>
      <c r="J420" s="56" t="s">
        <v>1375</v>
      </c>
      <c r="K420" s="57" t="s">
        <v>3945</v>
      </c>
      <c r="L420" s="55" t="s">
        <v>4768</v>
      </c>
      <c r="M420" s="55" t="s">
        <v>4825</v>
      </c>
      <c r="N420" s="55" t="s">
        <v>2238</v>
      </c>
      <c r="O420" s="55"/>
      <c r="P420" s="259" t="s">
        <v>5407</v>
      </c>
      <c r="Q420" s="13"/>
      <c r="R420"/>
      <c r="S420" t="str">
        <f>IF(E420=F420,"","NOT EQUAL")</f>
        <v/>
      </c>
      <c r="T420" s="44" t="str">
        <f>IF(ISNA(VLOOKUP(P420,Sheet1!E:F,2,0)),"--","PRESENT")</f>
        <v>--</v>
      </c>
      <c r="U420"/>
      <c r="V420">
        <f>IF(AA420&lt;&gt;"",V419+1,V419)</f>
        <v>105</v>
      </c>
      <c r="W420" s="75" t="s">
        <v>2238</v>
      </c>
      <c r="X420" s="57" t="s">
        <v>2238</v>
      </c>
      <c r="Y420" s="57" t="s">
        <v>2238</v>
      </c>
      <c r="Z420" s="25" t="str">
        <f>IF( OR(X420="CNST", I420="CAT_REGS"),IF(E420=CHAR(34)&amp;CHAR(34),F420,E420),
IF(X420="YES",UPPER(IF(E420=CHAR(34)&amp;CHAR(34),F420,E420)),
IF(   AND(X420&lt;&gt;"NO",I420="CAT_FNCT",D420&lt;&gt;"multiply", D420&lt;&gt;"divide"),IF(J420="SLS_ENABLED",   UPPER(IF(E420=CHAR(34)&amp;CHAR(34),F420,E420)),""),"")))</f>
        <v/>
      </c>
      <c r="AA420" s="25" t="str">
        <f>IF(LEN(Y420)&gt;0,Y420,SUBSTITUTE(SUBSTITUTE(SUBSTITUTE(SUBSTITUTE(SUBSTITUTE(SUBSTITUTE(SUBSTITUTE(SUBSTITUTE(SUBSTITUTE(SUBSTITUTE(SUBSTITUTE( (SUBSTITUTE( SUBSTITUTE( SUBSTITUTE( SUBSTITUTE(Z420,"STD_SIGMA","SUM"),"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20" s="1">
        <f>B420</f>
        <v>408</v>
      </c>
      <c r="AC420" t="str">
        <f>P420</f>
        <v>ITM_NMI2toKM2</v>
      </c>
      <c r="AD420" s="126" t="str">
        <f>IF(ISNA(VLOOKUP(AA420,'XEQM Shortlist'!J:J,1,0)),"//","")</f>
        <v/>
      </c>
      <c r="AF420" s="88" t="str">
        <f>IF(LEN(AA420)=0,"",SUBSTITUTE(SUBSTITUTE(SUBSTITUTE(SUBSTITUTE(SUBSTITUTE(SUBSTITUTE(SUBSTITUTE(SUBSTITUTE(SUBSTITUTE(SUBSTITUTE(SUBSTITUTE(SUBSTITUTE(SUBSTITUTE(SUBSTITUTE(SUBSTITUTE(SUBSTITUTE(SUBSTITUTE( (SUBSTITUTE( SUBSTITUTE( SUBSTITUTE( SUBSTITUTE(Z420,"STD_SIGMA","SUM"),"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20" t="b">
        <f>AA420=AF420</f>
        <v>1</v>
      </c>
    </row>
    <row r="421" spans="1:33">
      <c r="A421" s="48">
        <f>IF(B421=INT(B421),ROW(),"")</f>
        <v>421</v>
      </c>
      <c r="B421" s="47">
        <f>IF(AND(MID(C421,2,1)&lt;&gt;"/",MID(C421,1,1)="/"),INT(B420)+1,B420+0.01)</f>
        <v>409</v>
      </c>
      <c r="C421" s="51" t="s">
        <v>5406</v>
      </c>
      <c r="D421" s="51" t="s">
        <v>156</v>
      </c>
      <c r="E421" s="56" t="s">
        <v>5404</v>
      </c>
      <c r="F421" s="56" t="s">
        <v>5404</v>
      </c>
      <c r="G421" s="58">
        <v>0</v>
      </c>
      <c r="H421" s="58">
        <v>0</v>
      </c>
      <c r="I421" s="135" t="s">
        <v>3</v>
      </c>
      <c r="J421" s="56" t="s">
        <v>1375</v>
      </c>
      <c r="K421" s="57" t="s">
        <v>3945</v>
      </c>
      <c r="L421" s="55" t="s">
        <v>4768</v>
      </c>
      <c r="M421" s="55" t="s">
        <v>4825</v>
      </c>
      <c r="N421" s="55" t="s">
        <v>2238</v>
      </c>
      <c r="O421" s="55"/>
      <c r="P421" s="259" t="s">
        <v>5408</v>
      </c>
      <c r="Q421" s="13"/>
      <c r="R421"/>
      <c r="S421" t="str">
        <f>IF(E421=F421,"","NOT EQUAL")</f>
        <v/>
      </c>
      <c r="T421" s="44" t="str">
        <f>IF(ISNA(VLOOKUP(P421,Sheet1!E:F,2,0)),"--","PRESENT")</f>
        <v>--</v>
      </c>
      <c r="U421"/>
      <c r="V421">
        <f>IF(AA421&lt;&gt;"",V420+1,V420)</f>
        <v>105</v>
      </c>
      <c r="W421" s="75" t="s">
        <v>2238</v>
      </c>
      <c r="X421" s="57" t="s">
        <v>2238</v>
      </c>
      <c r="Y421" s="57" t="s">
        <v>2238</v>
      </c>
      <c r="Z421" s="25" t="str">
        <f>IF( OR(X421="CNST", I421="CAT_REGS"),IF(E421=CHAR(34)&amp;CHAR(34),F421,E421),
IF(X421="YES",UPPER(IF(E421=CHAR(34)&amp;CHAR(34),F421,E421)),
IF(   AND(X421&lt;&gt;"NO",I421="CAT_FNCT",D421&lt;&gt;"multiply", D421&lt;&gt;"divide"),IF(J421="SLS_ENABLED",   UPPER(IF(E421=CHAR(34)&amp;CHAR(34),F421,E421)),""),"")))</f>
        <v/>
      </c>
      <c r="AA421" s="25" t="str">
        <f>IF(LEN(Y421)&gt;0,Y421,SUBSTITUTE(SUBSTITUTE(SUBSTITUTE(SUBSTITUTE(SUBSTITUTE(SUBSTITUTE(SUBSTITUTE(SUBSTITUTE(SUBSTITUTE(SUBSTITUTE(SUBSTITUTE( (SUBSTITUTE( SUBSTITUTE( SUBSTITUTE( SUBSTITUTE(Z421,"STD_SIGMA","SUM"),"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21" s="1">
        <f>B421</f>
        <v>409</v>
      </c>
      <c r="AC421" t="str">
        <f>P421</f>
        <v>ITM_KM2toNMI2</v>
      </c>
      <c r="AD421" s="126" t="str">
        <f>IF(ISNA(VLOOKUP(AA421,'XEQM Shortlist'!J:J,1,0)),"//","")</f>
        <v/>
      </c>
      <c r="AF421" s="88" t="str">
        <f>IF(LEN(AA421)=0,"",SUBSTITUTE(SUBSTITUTE(SUBSTITUTE(SUBSTITUTE(SUBSTITUTE(SUBSTITUTE(SUBSTITUTE(SUBSTITUTE(SUBSTITUTE(SUBSTITUTE(SUBSTITUTE(SUBSTITUTE(SUBSTITUTE(SUBSTITUTE(SUBSTITUTE(SUBSTITUTE(SUBSTITUTE( (SUBSTITUTE( SUBSTITUTE( SUBSTITUTE( SUBSTITUTE(Z421,"STD_SIGMA","SUM"),"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21" t="b">
        <f>AA421=AF421</f>
        <v>1</v>
      </c>
    </row>
    <row r="422" spans="1:33">
      <c r="A422" s="48">
        <f>IF(B422=INT(B422),ROW(),"")</f>
        <v>422</v>
      </c>
      <c r="B422" s="47">
        <f>IF(AND(MID(C422,2,1)&lt;&gt;"/",MID(C422,1,1)="/"),INT(B421)+1,B421+0.01)</f>
        <v>410</v>
      </c>
      <c r="C422" s="89" t="s">
        <v>3769</v>
      </c>
      <c r="D422" s="89" t="s">
        <v>7</v>
      </c>
      <c r="E422" s="109" t="str">
        <f>CHAR(34)&amp;IF(B422&lt;10,"000",IF(B422&lt;100,"00",IF(B422&lt;1000,"0","")))&amp;$B422&amp;CHAR(34)</f>
        <v>"0410"</v>
      </c>
      <c r="F422" s="90" t="str">
        <f>E422</f>
        <v>"0410"</v>
      </c>
      <c r="G422" s="145">
        <v>0</v>
      </c>
      <c r="H422" s="145">
        <v>0</v>
      </c>
      <c r="I422" s="139" t="s">
        <v>28</v>
      </c>
      <c r="J422" s="56" t="s">
        <v>1375</v>
      </c>
      <c r="K422" s="92" t="s">
        <v>3783</v>
      </c>
      <c r="L422" s="17" t="s">
        <v>4768</v>
      </c>
      <c r="M422" s="55" t="s">
        <v>4827</v>
      </c>
      <c r="N422" s="55" t="s">
        <v>2238</v>
      </c>
      <c r="O422" s="17"/>
      <c r="P422" s="259" t="str">
        <f>"ITM_"&amp;IF(B422&lt;10,"000",IF(B422&lt;100,"00",IF(B422&lt;1000,"0","")))&amp;$B422</f>
        <v>ITM_0410</v>
      </c>
      <c r="Q422" s="16"/>
      <c r="R422"/>
      <c r="S422" t="str">
        <f>IF(E422=F422,"","NOT EQUAL")</f>
        <v/>
      </c>
      <c r="T422" s="44" t="str">
        <f>IF(ISNA(VLOOKUP(P422,Sheet1!E:F,2,0)),"--","PRESENT")</f>
        <v>--</v>
      </c>
      <c r="U422"/>
      <c r="V422">
        <f>IF(AA422&lt;&gt;"",V421+1,V421)</f>
        <v>105</v>
      </c>
      <c r="W422" s="88" t="s">
        <v>2238</v>
      </c>
      <c r="X422" s="92" t="s">
        <v>2238</v>
      </c>
      <c r="Y422" s="92" t="s">
        <v>2238</v>
      </c>
      <c r="Z422" s="25" t="str">
        <f>IF( OR(X422="CNST", I422="CAT_REGS"),IF(E422=CHAR(34)&amp;CHAR(34),F422,E422),
IF(X422="YES",UPPER(IF(E422=CHAR(34)&amp;CHAR(34),F422,E422)),
IF(   AND(X422&lt;&gt;"NO",I422="CAT_FNCT",D422&lt;&gt;"multiply", D422&lt;&gt;"divide"),IF(J422="SLS_ENABLED",   UPPER(IF(E422=CHAR(34)&amp;CHAR(34),F422,E422)),""),"")))</f>
        <v/>
      </c>
      <c r="AA422" s="25" t="str">
        <f>IF(LEN(Y422)&gt;0,Y422,SUBSTITUTE(SUBSTITUTE(SUBSTITUTE(SUBSTITUTE(SUBSTITUTE(SUBSTITUTE(SUBSTITUTE(SUBSTITUTE(SUBSTITUTE(SUBSTITUTE(SUBSTITUTE( (SUBSTITUTE( SUBSTITUTE( SUBSTITUTE( SUBSTITUTE(Z422,"STD_SIGMA","SUM"),"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22" s="1">
        <f>B422</f>
        <v>410</v>
      </c>
      <c r="AC422" t="str">
        <f>P422</f>
        <v>ITM_0410</v>
      </c>
      <c r="AD422" s="126" t="str">
        <f>IF(ISNA(VLOOKUP(AA422,'XEQM Shortlist'!J:J,1,0)),"//","")</f>
        <v/>
      </c>
      <c r="AF422" s="88" t="str">
        <f>IF(LEN(AA422)=0,"",SUBSTITUTE(SUBSTITUTE(SUBSTITUTE(SUBSTITUTE(SUBSTITUTE(SUBSTITUTE(SUBSTITUTE(SUBSTITUTE(SUBSTITUTE(SUBSTITUTE(SUBSTITUTE(SUBSTITUTE(SUBSTITUTE(SUBSTITUTE(SUBSTITUTE(SUBSTITUTE(SUBSTITUTE( (SUBSTITUTE( SUBSTITUTE( SUBSTITUTE( SUBSTITUTE(Z422,"STD_SIGMA","SUM"),"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22" t="b">
        <f>AA422=AF422</f>
        <v>1</v>
      </c>
    </row>
    <row r="423" spans="1:33">
      <c r="A423" s="48">
        <f>IF(B423=INT(B423),ROW(),"")</f>
        <v>423</v>
      </c>
      <c r="B423" s="47">
        <f>IF(AND(MID(C423,2,1)&lt;&gt;"/",MID(C423,1,1)="/"),INT(B422)+1,B422+0.01)</f>
        <v>411</v>
      </c>
      <c r="C423" s="89" t="s">
        <v>3769</v>
      </c>
      <c r="D423" s="89" t="s">
        <v>7</v>
      </c>
      <c r="E423" s="109" t="str">
        <f>CHAR(34)&amp;IF(B423&lt;10,"000",IF(B423&lt;100,"00",IF(B423&lt;1000,"0","")))&amp;$B423&amp;CHAR(34)</f>
        <v>"0411"</v>
      </c>
      <c r="F423" s="90" t="str">
        <f>E423</f>
        <v>"0411"</v>
      </c>
      <c r="G423" s="145">
        <v>0</v>
      </c>
      <c r="H423" s="145">
        <v>0</v>
      </c>
      <c r="I423" s="139" t="s">
        <v>28</v>
      </c>
      <c r="J423" s="56" t="s">
        <v>1375</v>
      </c>
      <c r="K423" s="92" t="s">
        <v>3783</v>
      </c>
      <c r="L423" s="17" t="s">
        <v>4768</v>
      </c>
      <c r="M423" s="55" t="s">
        <v>4827</v>
      </c>
      <c r="N423" s="55" t="s">
        <v>2238</v>
      </c>
      <c r="O423" s="17"/>
      <c r="P423" s="259" t="str">
        <f>"ITM_"&amp;IF(B423&lt;10,"000",IF(B423&lt;100,"00",IF(B423&lt;1000,"0","")))&amp;$B423</f>
        <v>ITM_0411</v>
      </c>
      <c r="Q423" s="16"/>
      <c r="R423"/>
      <c r="S423" t="str">
        <f>IF(E423=F423,"","NOT EQUAL")</f>
        <v/>
      </c>
      <c r="T423" s="44" t="str">
        <f>IF(ISNA(VLOOKUP(P423,Sheet1!E:F,2,0)),"--","PRESENT")</f>
        <v>--</v>
      </c>
      <c r="U423"/>
      <c r="V423">
        <f>IF(AA423&lt;&gt;"",V422+1,V422)</f>
        <v>105</v>
      </c>
      <c r="W423" s="88" t="s">
        <v>2238</v>
      </c>
      <c r="X423" s="92" t="s">
        <v>2238</v>
      </c>
      <c r="Y423" s="92" t="s">
        <v>2238</v>
      </c>
      <c r="Z423" s="25" t="str">
        <f>IF( OR(X423="CNST", I423="CAT_REGS"),IF(E423=CHAR(34)&amp;CHAR(34),F423,E423),
IF(X423="YES",UPPER(IF(E423=CHAR(34)&amp;CHAR(34),F423,E423)),
IF(   AND(X423&lt;&gt;"NO",I423="CAT_FNCT",D423&lt;&gt;"multiply", D423&lt;&gt;"divide"),IF(J423="SLS_ENABLED",   UPPER(IF(E423=CHAR(34)&amp;CHAR(34),F423,E423)),""),"")))</f>
        <v/>
      </c>
      <c r="AA423" s="25" t="str">
        <f>IF(LEN(Y423)&gt;0,Y423,SUBSTITUTE(SUBSTITUTE(SUBSTITUTE(SUBSTITUTE(SUBSTITUTE(SUBSTITUTE(SUBSTITUTE(SUBSTITUTE(SUBSTITUTE(SUBSTITUTE(SUBSTITUTE( (SUBSTITUTE( SUBSTITUTE( SUBSTITUTE( SUBSTITUTE(Z423,"STD_SIGMA","SUM"),"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23" s="1">
        <f>B423</f>
        <v>411</v>
      </c>
      <c r="AC423" t="str">
        <f>P423</f>
        <v>ITM_0411</v>
      </c>
      <c r="AD423" s="126" t="str">
        <f>IF(ISNA(VLOOKUP(AA423,'XEQM Shortlist'!J:J,1,0)),"//","")</f>
        <v/>
      </c>
      <c r="AF423" s="88" t="str">
        <f>IF(LEN(AA423)=0,"",SUBSTITUTE(SUBSTITUTE(SUBSTITUTE(SUBSTITUTE(SUBSTITUTE(SUBSTITUTE(SUBSTITUTE(SUBSTITUTE(SUBSTITUTE(SUBSTITUTE(SUBSTITUTE(SUBSTITUTE(SUBSTITUTE(SUBSTITUTE(SUBSTITUTE(SUBSTITUTE(SUBSTITUTE( (SUBSTITUTE( SUBSTITUTE( SUBSTITUTE( SUBSTITUTE(Z423,"STD_SIGMA","SUM"),"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23" t="b">
        <f>AA423=AF423</f>
        <v>1</v>
      </c>
    </row>
    <row r="424" spans="1:33">
      <c r="A424" s="48">
        <f>IF(B424=INT(B424),ROW(),"")</f>
        <v>424</v>
      </c>
      <c r="B424" s="47">
        <f>IF(AND(MID(C424,2,1)&lt;&gt;"/",MID(C424,1,1)="/"),INT(B423)+1,B423+0.01)</f>
        <v>412</v>
      </c>
      <c r="C424" s="89" t="s">
        <v>3769</v>
      </c>
      <c r="D424" s="89" t="s">
        <v>7</v>
      </c>
      <c r="E424" s="109" t="str">
        <f>CHAR(34)&amp;IF(B424&lt;10,"000",IF(B424&lt;100,"00",IF(B424&lt;1000,"0","")))&amp;$B424&amp;CHAR(34)</f>
        <v>"0412"</v>
      </c>
      <c r="F424" s="90" t="str">
        <f>E424</f>
        <v>"0412"</v>
      </c>
      <c r="G424" s="145">
        <v>0</v>
      </c>
      <c r="H424" s="145">
        <v>0</v>
      </c>
      <c r="I424" s="139" t="s">
        <v>28</v>
      </c>
      <c r="J424" s="56" t="s">
        <v>1375</v>
      </c>
      <c r="K424" s="92" t="s">
        <v>3783</v>
      </c>
      <c r="L424" s="17" t="s">
        <v>4768</v>
      </c>
      <c r="M424" s="55" t="s">
        <v>4827</v>
      </c>
      <c r="N424" s="55" t="s">
        <v>2238</v>
      </c>
      <c r="O424" s="17"/>
      <c r="P424" s="259" t="str">
        <f>"ITM_"&amp;IF(B424&lt;10,"000",IF(B424&lt;100,"00",IF(B424&lt;1000,"0","")))&amp;$B424</f>
        <v>ITM_0412</v>
      </c>
      <c r="Q424" s="16"/>
      <c r="R424"/>
      <c r="S424" t="str">
        <f>IF(E424=F424,"","NOT EQUAL")</f>
        <v/>
      </c>
      <c r="T424" s="44" t="str">
        <f>IF(ISNA(VLOOKUP(P424,Sheet1!E:F,2,0)),"--","PRESENT")</f>
        <v>--</v>
      </c>
      <c r="U424"/>
      <c r="V424">
        <f>IF(AA424&lt;&gt;"",V423+1,V423)</f>
        <v>105</v>
      </c>
      <c r="W424" s="88" t="s">
        <v>2238</v>
      </c>
      <c r="X424" s="92" t="s">
        <v>2238</v>
      </c>
      <c r="Y424" s="92" t="s">
        <v>2238</v>
      </c>
      <c r="Z424" s="25" t="str">
        <f>IF( OR(X424="CNST", I424="CAT_REGS"),IF(E424=CHAR(34)&amp;CHAR(34),F424,E424),
IF(X424="YES",UPPER(IF(E424=CHAR(34)&amp;CHAR(34),F424,E424)),
IF(   AND(X424&lt;&gt;"NO",I424="CAT_FNCT",D424&lt;&gt;"multiply", D424&lt;&gt;"divide"),IF(J424="SLS_ENABLED",   UPPER(IF(E424=CHAR(34)&amp;CHAR(34),F424,E424)),""),"")))</f>
        <v/>
      </c>
      <c r="AA424" s="25" t="str">
        <f>IF(LEN(Y424)&gt;0,Y424,SUBSTITUTE(SUBSTITUTE(SUBSTITUTE(SUBSTITUTE(SUBSTITUTE(SUBSTITUTE(SUBSTITUTE(SUBSTITUTE(SUBSTITUTE(SUBSTITUTE(SUBSTITUTE( (SUBSTITUTE( SUBSTITUTE( SUBSTITUTE( SUBSTITUTE(Z424,"STD_SIGMA","SUM"),"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24" s="1">
        <f>B424</f>
        <v>412</v>
      </c>
      <c r="AC424" t="str">
        <f>P424</f>
        <v>ITM_0412</v>
      </c>
      <c r="AD424" s="126" t="str">
        <f>IF(ISNA(VLOOKUP(AA424,'XEQM Shortlist'!J:J,1,0)),"//","")</f>
        <v/>
      </c>
      <c r="AF424" s="88" t="str">
        <f>IF(LEN(AA424)=0,"",SUBSTITUTE(SUBSTITUTE(SUBSTITUTE(SUBSTITUTE(SUBSTITUTE(SUBSTITUTE(SUBSTITUTE(SUBSTITUTE(SUBSTITUTE(SUBSTITUTE(SUBSTITUTE(SUBSTITUTE(SUBSTITUTE(SUBSTITUTE(SUBSTITUTE(SUBSTITUTE(SUBSTITUTE( (SUBSTITUTE( SUBSTITUTE( SUBSTITUTE( SUBSTITUTE(Z424,"STD_SIGMA","SUM"),"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24" t="b">
        <f>AA424=AF424</f>
        <v>1</v>
      </c>
    </row>
    <row r="425" spans="1:33">
      <c r="A425" s="48">
        <f>IF(B425=INT(B425),ROW(),"")</f>
        <v>425</v>
      </c>
      <c r="B425" s="47">
        <f>IF(AND(MID(C425,2,1)&lt;&gt;"/",MID(C425,1,1)="/"),INT(B424)+1,B424+0.01)</f>
        <v>413</v>
      </c>
      <c r="C425" s="89" t="s">
        <v>3769</v>
      </c>
      <c r="D425" s="89" t="s">
        <v>7</v>
      </c>
      <c r="E425" s="109" t="str">
        <f>CHAR(34)&amp;IF(B425&lt;10,"000",IF(B425&lt;100,"00",IF(B425&lt;1000,"0","")))&amp;$B425&amp;CHAR(34)</f>
        <v>"0413"</v>
      </c>
      <c r="F425" s="90" t="str">
        <f>E425</f>
        <v>"0413"</v>
      </c>
      <c r="G425" s="145">
        <v>0</v>
      </c>
      <c r="H425" s="145">
        <v>0</v>
      </c>
      <c r="I425" s="139" t="s">
        <v>28</v>
      </c>
      <c r="J425" s="56" t="s">
        <v>1375</v>
      </c>
      <c r="K425" s="92" t="s">
        <v>3783</v>
      </c>
      <c r="L425" s="17" t="s">
        <v>4768</v>
      </c>
      <c r="M425" s="55" t="s">
        <v>4827</v>
      </c>
      <c r="N425" s="55" t="s">
        <v>2238</v>
      </c>
      <c r="O425" s="17"/>
      <c r="P425" s="259" t="str">
        <f>"ITM_"&amp;IF(B425&lt;10,"000",IF(B425&lt;100,"00",IF(B425&lt;1000,"0","")))&amp;$B425</f>
        <v>ITM_0413</v>
      </c>
      <c r="Q425" s="16"/>
      <c r="R425"/>
      <c r="S425" t="str">
        <f>IF(E425=F425,"","NOT EQUAL")</f>
        <v/>
      </c>
      <c r="T425" s="44" t="str">
        <f>IF(ISNA(VLOOKUP(P425,Sheet1!E:F,2,0)),"--","PRESENT")</f>
        <v>--</v>
      </c>
      <c r="U425"/>
      <c r="V425">
        <f>IF(AA425&lt;&gt;"",V424+1,V424)</f>
        <v>105</v>
      </c>
      <c r="W425" s="88" t="s">
        <v>2238</v>
      </c>
      <c r="X425" s="92" t="s">
        <v>2238</v>
      </c>
      <c r="Y425" s="92" t="s">
        <v>2238</v>
      </c>
      <c r="Z425" s="25" t="str">
        <f>IF( OR(X425="CNST", I425="CAT_REGS"),IF(E425=CHAR(34)&amp;CHAR(34),F425,E425),
IF(X425="YES",UPPER(IF(E425=CHAR(34)&amp;CHAR(34),F425,E425)),
IF(   AND(X425&lt;&gt;"NO",I425="CAT_FNCT",D425&lt;&gt;"multiply", D425&lt;&gt;"divide"),IF(J425="SLS_ENABLED",   UPPER(IF(E425=CHAR(34)&amp;CHAR(34),F425,E425)),""),"")))</f>
        <v/>
      </c>
      <c r="AA425" s="25" t="str">
        <f>IF(LEN(Y425)&gt;0,Y425,SUBSTITUTE(SUBSTITUTE(SUBSTITUTE(SUBSTITUTE(SUBSTITUTE(SUBSTITUTE(SUBSTITUTE(SUBSTITUTE(SUBSTITUTE(SUBSTITUTE(SUBSTITUTE( (SUBSTITUTE( SUBSTITUTE( SUBSTITUTE( SUBSTITUTE(Z425,"STD_SIGMA","SUM"),"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25" s="1">
        <f>B425</f>
        <v>413</v>
      </c>
      <c r="AC425" t="str">
        <f>P425</f>
        <v>ITM_0413</v>
      </c>
      <c r="AD425" s="126" t="str">
        <f>IF(ISNA(VLOOKUP(AA425,'XEQM Shortlist'!J:J,1,0)),"//","")</f>
        <v/>
      </c>
      <c r="AF425" s="88" t="str">
        <f>IF(LEN(AA425)=0,"",SUBSTITUTE(SUBSTITUTE(SUBSTITUTE(SUBSTITUTE(SUBSTITUTE(SUBSTITUTE(SUBSTITUTE(SUBSTITUTE(SUBSTITUTE(SUBSTITUTE(SUBSTITUTE(SUBSTITUTE(SUBSTITUTE(SUBSTITUTE(SUBSTITUTE(SUBSTITUTE(SUBSTITUTE( (SUBSTITUTE( SUBSTITUTE( SUBSTITUTE( SUBSTITUTE(Z425,"STD_SIGMA","SUM"),"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25" t="b">
        <f>AA425=AF425</f>
        <v>1</v>
      </c>
    </row>
    <row r="426" spans="1:33">
      <c r="A426" s="48" t="str">
        <f>IF(B426=INT(B426),ROW(),"")</f>
        <v/>
      </c>
      <c r="B426" s="47">
        <f>IF(AND(MID(C426,2,1)&lt;&gt;"/",MID(C426,1,1)="/"),INT(B425)+1,B425+0.01)</f>
        <v>413.01</v>
      </c>
      <c r="C426" s="50" t="s">
        <v>2238</v>
      </c>
      <c r="D426" s="51"/>
      <c r="E426" s="54"/>
      <c r="F426" s="54"/>
      <c r="G426" s="75"/>
      <c r="H426" s="75"/>
      <c r="I426" s="56"/>
      <c r="J426" s="56"/>
      <c r="K426" s="57"/>
      <c r="L426" s="55"/>
      <c r="M426" s="55"/>
      <c r="N426" s="55" t="s">
        <v>2238</v>
      </c>
      <c r="O426" s="50"/>
      <c r="P426" s="259" t="s">
        <v>2238</v>
      </c>
      <c r="Q426" s="43"/>
      <c r="R426" s="44"/>
      <c r="S426" s="44"/>
      <c r="T426" s="44" t="str">
        <f>IF(ISNA(VLOOKUP(P426,Sheet1!E:F,2,0)),"--","PRESENT")</f>
        <v>--</v>
      </c>
      <c r="U426" s="44"/>
      <c r="V426">
        <f>IF(AA426&lt;&gt;"",V425+1,V425)</f>
        <v>105</v>
      </c>
      <c r="W426" s="75" t="s">
        <v>2238</v>
      </c>
      <c r="X426" s="74" t="s">
        <v>2238</v>
      </c>
      <c r="Y426" s="74" t="s">
        <v>2238</v>
      </c>
      <c r="Z426" s="25" t="str">
        <f>IF( OR(X426="CNST", I426="CAT_REGS"),IF(E426=CHAR(34)&amp;CHAR(34),F426,E426),
IF(X426="YES",UPPER(IF(E426=CHAR(34)&amp;CHAR(34),F426,E426)),
IF(   AND(X426&lt;&gt;"NO",I426="CAT_FNCT",D426&lt;&gt;"multiply", D426&lt;&gt;"divide"),IF(J426="SLS_ENABLED",   UPPER(IF(E426=CHAR(34)&amp;CHAR(34),F426,E426)),""),"")))</f>
        <v/>
      </c>
      <c r="AA426" s="25" t="str">
        <f>IF(LEN(Y426)&gt;0,Y426,SUBSTITUTE(SUBSTITUTE(SUBSTITUTE(SUBSTITUTE(SUBSTITUTE(SUBSTITUTE(SUBSTITUTE(SUBSTITUTE(SUBSTITUTE(SUBSTITUTE(SUBSTITUTE( (SUBSTITUTE( SUBSTITUTE( SUBSTITUTE( SUBSTITUTE(Z426,"STD_SIGMA","SUM"),"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26" s="1">
        <f>B426</f>
        <v>413.01</v>
      </c>
      <c r="AC426" t="str">
        <f>P426</f>
        <v/>
      </c>
      <c r="AD426" s="126" t="str">
        <f>IF(ISNA(VLOOKUP(AA426,'XEQM Shortlist'!J:J,1,0)),"//","")</f>
        <v/>
      </c>
      <c r="AE426" s="42"/>
      <c r="AF426" s="88" t="str">
        <f>IF(LEN(AA426)=0,"",SUBSTITUTE(SUBSTITUTE(SUBSTITUTE(SUBSTITUTE(SUBSTITUTE(SUBSTITUTE(SUBSTITUTE(SUBSTITUTE(SUBSTITUTE(SUBSTITUTE(SUBSTITUTE(SUBSTITUTE(SUBSTITUTE(SUBSTITUTE(SUBSTITUTE(SUBSTITUTE(SUBSTITUTE( (SUBSTITUTE( SUBSTITUTE( SUBSTITUTE( SUBSTITUTE(Z426,"STD_SIGMA","SUM"),"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26" t="b">
        <f>AA426=AF426</f>
        <v>1</v>
      </c>
    </row>
    <row r="427" spans="1:33">
      <c r="A427" s="48" t="str">
        <f>IF(B427=INT(B427),ROW(),"")</f>
        <v/>
      </c>
      <c r="B427" s="47">
        <f>IF(AND(MID(C427,2,1)&lt;&gt;"/",MID(C427,1,1)="/"),INT(B426)+1,B426+0.01)</f>
        <v>413.02</v>
      </c>
      <c r="C427" s="50" t="s">
        <v>2238</v>
      </c>
      <c r="D427" s="51"/>
      <c r="E427" s="54"/>
      <c r="F427" s="54"/>
      <c r="G427" s="75"/>
      <c r="H427" s="75"/>
      <c r="I427" s="56"/>
      <c r="J427" s="56"/>
      <c r="K427" s="57"/>
      <c r="L427" s="55"/>
      <c r="M427" s="55"/>
      <c r="N427" s="55" t="s">
        <v>2238</v>
      </c>
      <c r="O427" s="50"/>
      <c r="P427" s="259" t="s">
        <v>2238</v>
      </c>
      <c r="Q427" s="43"/>
      <c r="R427" s="44"/>
      <c r="S427" s="44"/>
      <c r="T427" s="44" t="str">
        <f>IF(ISNA(VLOOKUP(P427,Sheet1!E:F,2,0)),"--","PRESENT")</f>
        <v>--</v>
      </c>
      <c r="U427" s="44"/>
      <c r="V427">
        <f>IF(AA427&lt;&gt;"",V426+1,V426)</f>
        <v>105</v>
      </c>
      <c r="W427" s="75" t="s">
        <v>2238</v>
      </c>
      <c r="X427" s="74" t="s">
        <v>2238</v>
      </c>
      <c r="Y427" s="74" t="s">
        <v>2238</v>
      </c>
      <c r="Z427" s="25" t="str">
        <f>IF( OR(X427="CNST", I427="CAT_REGS"),IF(E427=CHAR(34)&amp;CHAR(34),F427,E427),
IF(X427="YES",UPPER(IF(E427=CHAR(34)&amp;CHAR(34),F427,E427)),
IF(   AND(X427&lt;&gt;"NO",I427="CAT_FNCT",D427&lt;&gt;"multiply", D427&lt;&gt;"divide"),IF(J427="SLS_ENABLED",   UPPER(IF(E427=CHAR(34)&amp;CHAR(34),F427,E427)),""),"")))</f>
        <v/>
      </c>
      <c r="AA427" s="25" t="str">
        <f>IF(LEN(Y427)&gt;0,Y427,SUBSTITUTE(SUBSTITUTE(SUBSTITUTE(SUBSTITUTE(SUBSTITUTE(SUBSTITUTE(SUBSTITUTE(SUBSTITUTE(SUBSTITUTE(SUBSTITUTE(SUBSTITUTE( (SUBSTITUTE( SUBSTITUTE( SUBSTITUTE( SUBSTITUTE(Z427,"STD_SIGMA","SUM"),"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27" s="1">
        <f>B427</f>
        <v>413.02</v>
      </c>
      <c r="AC427" t="str">
        <f>P427</f>
        <v/>
      </c>
      <c r="AD427" s="126" t="str">
        <f>IF(ISNA(VLOOKUP(AA427,'XEQM Shortlist'!J:J,1,0)),"//","")</f>
        <v/>
      </c>
      <c r="AE427" s="42"/>
      <c r="AF427" s="88" t="str">
        <f>IF(LEN(AA427)=0,"",SUBSTITUTE(SUBSTITUTE(SUBSTITUTE(SUBSTITUTE(SUBSTITUTE(SUBSTITUTE(SUBSTITUTE(SUBSTITUTE(SUBSTITUTE(SUBSTITUTE(SUBSTITUTE(SUBSTITUTE(SUBSTITUTE(SUBSTITUTE(SUBSTITUTE(SUBSTITUTE(SUBSTITUTE( (SUBSTITUTE( SUBSTITUTE( SUBSTITUTE( SUBSTITUTE(Z427,"STD_SIGMA","SUM"),"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27" t="b">
        <f>AA427=AF427</f>
        <v>1</v>
      </c>
    </row>
    <row r="428" spans="1:33">
      <c r="A428" s="48" t="str">
        <f>IF(B428=INT(B428),ROW(),"")</f>
        <v/>
      </c>
      <c r="B428" s="47">
        <f>IF(AND(MID(C428,2,1)&lt;&gt;"/",MID(C428,1,1)="/"),INT(B427)+1,B427+0.01)</f>
        <v>413.03</v>
      </c>
      <c r="C428" s="50" t="s">
        <v>4070</v>
      </c>
      <c r="D428" s="51" t="s">
        <v>2808</v>
      </c>
      <c r="E428" s="54"/>
      <c r="F428" s="54"/>
      <c r="G428" s="75"/>
      <c r="H428" s="75"/>
      <c r="I428" s="56"/>
      <c r="J428" s="56"/>
      <c r="K428" s="57"/>
      <c r="L428" s="55"/>
      <c r="M428" s="55"/>
      <c r="N428" s="55" t="s">
        <v>2238</v>
      </c>
      <c r="O428" s="50"/>
      <c r="P428" s="259" t="str">
        <f>C428</f>
        <v>// Flag, bit, rotation, and logical OPs</v>
      </c>
      <c r="Q428" s="43"/>
      <c r="R428" s="44"/>
      <c r="S428" s="44"/>
      <c r="T428" s="44" t="str">
        <f>IF(ISNA(VLOOKUP(P428,Sheet1!E:F,2,0)),"--","PRESENT")</f>
        <v>--</v>
      </c>
      <c r="U428" s="44"/>
      <c r="V428">
        <f>IF(AA428&lt;&gt;"",V427+1,V427)</f>
        <v>105</v>
      </c>
      <c r="W428" s="75" t="s">
        <v>2238</v>
      </c>
      <c r="X428" s="74" t="s">
        <v>2238</v>
      </c>
      <c r="Y428" s="74" t="s">
        <v>2238</v>
      </c>
      <c r="Z428" s="25" t="str">
        <f>IF( OR(X428="CNST", I428="CAT_REGS"),IF(E428=CHAR(34)&amp;CHAR(34),F428,E428),
IF(X428="YES",UPPER(IF(E428=CHAR(34)&amp;CHAR(34),F428,E428)),
IF(   AND(X428&lt;&gt;"NO",I428="CAT_FNCT",D428&lt;&gt;"multiply", D428&lt;&gt;"divide"),IF(J428="SLS_ENABLED",   UPPER(IF(E428=CHAR(34)&amp;CHAR(34),F428,E428)),""),"")))</f>
        <v/>
      </c>
      <c r="AA428" s="25" t="str">
        <f>IF(LEN(Y428)&gt;0,Y428,SUBSTITUTE(SUBSTITUTE(SUBSTITUTE(SUBSTITUTE(SUBSTITUTE(SUBSTITUTE(SUBSTITUTE(SUBSTITUTE(SUBSTITUTE(SUBSTITUTE(SUBSTITUTE( (SUBSTITUTE( SUBSTITUTE( SUBSTITUTE( SUBSTITUTE(Z428,"STD_SIGMA","SUM"),"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28" s="1">
        <f>B428</f>
        <v>413.03</v>
      </c>
      <c r="AC428" t="str">
        <f>P428</f>
        <v>// Flag, bit, rotation, and logical OPs</v>
      </c>
      <c r="AD428" s="126" t="str">
        <f>IF(ISNA(VLOOKUP(AA428,'XEQM Shortlist'!J:J,1,0)),"//","")</f>
        <v/>
      </c>
      <c r="AE428" s="42"/>
      <c r="AF428" s="88" t="str">
        <f>IF(LEN(AA428)=0,"",SUBSTITUTE(SUBSTITUTE(SUBSTITUTE(SUBSTITUTE(SUBSTITUTE(SUBSTITUTE(SUBSTITUTE(SUBSTITUTE(SUBSTITUTE(SUBSTITUTE(SUBSTITUTE(SUBSTITUTE(SUBSTITUTE(SUBSTITUTE(SUBSTITUTE(SUBSTITUTE(SUBSTITUTE( (SUBSTITUTE( SUBSTITUTE( SUBSTITUTE( SUBSTITUTE(Z428,"STD_SIGMA","SUM"),"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28" t="b">
        <f>AA428=AF428</f>
        <v>1</v>
      </c>
    </row>
    <row r="429" spans="1:33">
      <c r="A429" s="48">
        <f>IF(B429=INT(B429),ROW(),"")</f>
        <v>429</v>
      </c>
      <c r="B429" s="47">
        <f>IF(AND(MID(C429,2,1)&lt;&gt;"/",MID(C429,1,1)="/"),INT(B428)+1,B428+0.01)</f>
        <v>414</v>
      </c>
      <c r="C429" s="51" t="s">
        <v>3529</v>
      </c>
      <c r="D429" s="51" t="s">
        <v>2358</v>
      </c>
      <c r="E429" s="56" t="s">
        <v>97</v>
      </c>
      <c r="F429" s="56" t="s">
        <v>97</v>
      </c>
      <c r="G429" s="75">
        <v>0</v>
      </c>
      <c r="H429" s="75">
        <v>99</v>
      </c>
      <c r="I429" s="135" t="s">
        <v>3</v>
      </c>
      <c r="J429" s="56" t="s">
        <v>1375</v>
      </c>
      <c r="K429" s="57" t="s">
        <v>3945</v>
      </c>
      <c r="L429" s="55" t="s">
        <v>4768</v>
      </c>
      <c r="M429" s="55" t="s">
        <v>4832</v>
      </c>
      <c r="N429" s="55" t="s">
        <v>2238</v>
      </c>
      <c r="O429" s="55"/>
      <c r="P429" s="259" t="s">
        <v>1541</v>
      </c>
      <c r="Q429" s="13"/>
      <c r="R429"/>
      <c r="S429" t="str">
        <f>IF(E429=F429,"","NOT EQUAL")</f>
        <v/>
      </c>
      <c r="T429" s="44" t="str">
        <f>IF(ISNA(VLOOKUP(P429,Sheet1!E:F,2,0)),"--","PRESENT")</f>
        <v>--</v>
      </c>
      <c r="U429"/>
      <c r="V429">
        <f>IF(AA429&lt;&gt;"",V428+1,V428)</f>
        <v>106</v>
      </c>
      <c r="W429" s="75" t="s">
        <v>2238</v>
      </c>
      <c r="X429" s="57" t="s">
        <v>2238</v>
      </c>
      <c r="Y429" s="57" t="s">
        <v>2238</v>
      </c>
      <c r="Z429" s="25" t="str">
        <f>IF( OR(X429="CNST", I429="CAT_REGS"),IF(E429=CHAR(34)&amp;CHAR(34),F429,E429),
IF(X429="YES",UPPER(IF(E429=CHAR(34)&amp;CHAR(34),F429,E429)),
IF(   AND(X429&lt;&gt;"NO",I429="CAT_FNCT",D429&lt;&gt;"multiply", D429&lt;&gt;"divide"),IF(J429="SLS_ENABLED",   UPPER(IF(E429=CHAR(34)&amp;CHAR(34),F429,E429)),""),"")))</f>
        <v>"FC?C"</v>
      </c>
      <c r="AA429" s="25" t="str">
        <f>IF(LEN(Y429)&gt;0,Y429,SUBSTITUTE(SUBSTITUTE(SUBSTITUTE(SUBSTITUTE(SUBSTITUTE(SUBSTITUTE(SUBSTITUTE(SUBSTITUTE(SUBSTITUTE(SUBSTITUTE(SUBSTITUTE( (SUBSTITUTE( SUBSTITUTE( SUBSTITUTE( SUBSTITUTE(Z429,"STD_SIGMA","SUM"),"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FC?C</v>
      </c>
      <c r="AB429" s="1">
        <f>B429</f>
        <v>414</v>
      </c>
      <c r="AC429" t="str">
        <f>P429</f>
        <v>ITM_FCC</v>
      </c>
      <c r="AD429" s="126" t="str">
        <f>IF(ISNA(VLOOKUP(AA429,'XEQM Shortlist'!J:J,1,0)),"//","")</f>
        <v>//</v>
      </c>
      <c r="AF429" s="88" t="str">
        <f>IF(LEN(AA429)=0,"",SUBSTITUTE(SUBSTITUTE(SUBSTITUTE(SUBSTITUTE(SUBSTITUTE(SUBSTITUTE(SUBSTITUTE(SUBSTITUTE(SUBSTITUTE(SUBSTITUTE(SUBSTITUTE(SUBSTITUTE(SUBSTITUTE(SUBSTITUTE(SUBSTITUTE(SUBSTITUTE(SUBSTITUTE( (SUBSTITUTE( SUBSTITUTE( SUBSTITUTE( SUBSTITUTE(Z429,"STD_SIGMA","SUM"),"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FC?C</v>
      </c>
      <c r="AG429" t="b">
        <f>AA429=AF429</f>
        <v>1</v>
      </c>
    </row>
    <row r="430" spans="1:33">
      <c r="A430" s="48">
        <f>IF(B430=INT(B430),ROW(),"")</f>
        <v>430</v>
      </c>
      <c r="B430" s="47">
        <f>IF(AND(MID(C430,2,1)&lt;&gt;"/",MID(C430,1,1)="/"),INT(B429)+1,B429+0.01)</f>
        <v>415</v>
      </c>
      <c r="C430" s="51" t="s">
        <v>3530</v>
      </c>
      <c r="D430" s="51" t="s">
        <v>2358</v>
      </c>
      <c r="E430" s="56" t="s">
        <v>99</v>
      </c>
      <c r="F430" s="56" t="s">
        <v>99</v>
      </c>
      <c r="G430" s="75">
        <v>0</v>
      </c>
      <c r="H430" s="75">
        <v>99</v>
      </c>
      <c r="I430" s="135" t="s">
        <v>3</v>
      </c>
      <c r="J430" s="56" t="s">
        <v>1375</v>
      </c>
      <c r="K430" s="57" t="s">
        <v>3945</v>
      </c>
      <c r="L430" s="55" t="s">
        <v>4768</v>
      </c>
      <c r="M430" s="55" t="s">
        <v>4832</v>
      </c>
      <c r="N430" s="55" t="s">
        <v>2238</v>
      </c>
      <c r="O430" s="55"/>
      <c r="P430" s="259" t="s">
        <v>1543</v>
      </c>
      <c r="Q430" s="13"/>
      <c r="R430"/>
      <c r="S430" t="str">
        <f>IF(E430=F430,"","NOT EQUAL")</f>
        <v/>
      </c>
      <c r="T430" s="44" t="str">
        <f>IF(ISNA(VLOOKUP(P430,Sheet1!E:F,2,0)),"--","PRESENT")</f>
        <v>--</v>
      </c>
      <c r="U430"/>
      <c r="V430">
        <f>IF(AA430&lt;&gt;"",V429+1,V429)</f>
        <v>107</v>
      </c>
      <c r="W430" s="75" t="s">
        <v>2238</v>
      </c>
      <c r="X430" s="57" t="s">
        <v>2238</v>
      </c>
      <c r="Y430" s="57" t="s">
        <v>2238</v>
      </c>
      <c r="Z430" s="25" t="str">
        <f>IF( OR(X430="CNST", I430="CAT_REGS"),IF(E430=CHAR(34)&amp;CHAR(34),F430,E430),
IF(X430="YES",UPPER(IF(E430=CHAR(34)&amp;CHAR(34),F430,E430)),
IF(   AND(X430&lt;&gt;"NO",I430="CAT_FNCT",D430&lt;&gt;"multiply", D430&lt;&gt;"divide"),IF(J430="SLS_ENABLED",   UPPER(IF(E430=CHAR(34)&amp;CHAR(34),F430,E430)),""),"")))</f>
        <v>"FC?S"</v>
      </c>
      <c r="AA430" s="25" t="str">
        <f>IF(LEN(Y430)&gt;0,Y430,SUBSTITUTE(SUBSTITUTE(SUBSTITUTE(SUBSTITUTE(SUBSTITUTE(SUBSTITUTE(SUBSTITUTE(SUBSTITUTE(SUBSTITUTE(SUBSTITUTE(SUBSTITUTE( (SUBSTITUTE( SUBSTITUTE( SUBSTITUTE( SUBSTITUTE(Z430,"STD_SIGMA","SUM"),"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FC?S</v>
      </c>
      <c r="AB430" s="1">
        <f>B430</f>
        <v>415</v>
      </c>
      <c r="AC430" t="str">
        <f>P430</f>
        <v>ITM_FCS</v>
      </c>
      <c r="AD430" s="126" t="str">
        <f>IF(ISNA(VLOOKUP(AA430,'XEQM Shortlist'!J:J,1,0)),"//","")</f>
        <v>//</v>
      </c>
      <c r="AF430" s="88" t="str">
        <f>IF(LEN(AA430)=0,"",SUBSTITUTE(SUBSTITUTE(SUBSTITUTE(SUBSTITUTE(SUBSTITUTE(SUBSTITUTE(SUBSTITUTE(SUBSTITUTE(SUBSTITUTE(SUBSTITUTE(SUBSTITUTE(SUBSTITUTE(SUBSTITUTE(SUBSTITUTE(SUBSTITUTE(SUBSTITUTE(SUBSTITUTE( (SUBSTITUTE( SUBSTITUTE( SUBSTITUTE( SUBSTITUTE(Z430,"STD_SIGMA","SUM"),"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FC?S</v>
      </c>
      <c r="AG430" t="b">
        <f>AA430=AF430</f>
        <v>1</v>
      </c>
    </row>
    <row r="431" spans="1:33">
      <c r="A431" s="48">
        <f>IF(B431=INT(B431),ROW(),"")</f>
        <v>431</v>
      </c>
      <c r="B431" s="47">
        <f>IF(AND(MID(C431,2,1)&lt;&gt;"/",MID(C431,1,1)="/"),INT(B430)+1,B430+0.01)</f>
        <v>416</v>
      </c>
      <c r="C431" s="51" t="s">
        <v>3531</v>
      </c>
      <c r="D431" s="51" t="s">
        <v>2358</v>
      </c>
      <c r="E431" s="56" t="s">
        <v>98</v>
      </c>
      <c r="F431" s="56" t="s">
        <v>98</v>
      </c>
      <c r="G431" s="75">
        <v>0</v>
      </c>
      <c r="H431" s="75">
        <v>99</v>
      </c>
      <c r="I431" s="135" t="s">
        <v>3</v>
      </c>
      <c r="J431" s="56" t="s">
        <v>1375</v>
      </c>
      <c r="K431" s="57" t="s">
        <v>3945</v>
      </c>
      <c r="L431" s="55" t="s">
        <v>4768</v>
      </c>
      <c r="M431" s="55" t="s">
        <v>4832</v>
      </c>
      <c r="N431" s="55" t="s">
        <v>2238</v>
      </c>
      <c r="O431" s="55"/>
      <c r="P431" s="259" t="s">
        <v>1542</v>
      </c>
      <c r="Q431" s="13"/>
      <c r="R431"/>
      <c r="S431" t="str">
        <f>IF(E431=F431,"","NOT EQUAL")</f>
        <v/>
      </c>
      <c r="T431" s="44" t="str">
        <f>IF(ISNA(VLOOKUP(P431,Sheet1!E:F,2,0)),"--","PRESENT")</f>
        <v>--</v>
      </c>
      <c r="U431"/>
      <c r="V431">
        <f>IF(AA431&lt;&gt;"",V430+1,V430)</f>
        <v>108</v>
      </c>
      <c r="W431" s="75" t="s">
        <v>2238</v>
      </c>
      <c r="X431" s="57" t="s">
        <v>2238</v>
      </c>
      <c r="Y431" s="57" t="s">
        <v>2238</v>
      </c>
      <c r="Z431" s="25" t="str">
        <f>IF( OR(X431="CNST", I431="CAT_REGS"),IF(E431=CHAR(34)&amp;CHAR(34),F431,E431),
IF(X431="YES",UPPER(IF(E431=CHAR(34)&amp;CHAR(34),F431,E431)),
IF(   AND(X431&lt;&gt;"NO",I431="CAT_FNCT",D431&lt;&gt;"multiply", D431&lt;&gt;"divide"),IF(J431="SLS_ENABLED",   UPPER(IF(E431=CHAR(34)&amp;CHAR(34),F431,E431)),""),"")))</f>
        <v>"FC?F"</v>
      </c>
      <c r="AA431" s="25" t="str">
        <f>IF(LEN(Y431)&gt;0,Y431,SUBSTITUTE(SUBSTITUTE(SUBSTITUTE(SUBSTITUTE(SUBSTITUTE(SUBSTITUTE(SUBSTITUTE(SUBSTITUTE(SUBSTITUTE(SUBSTITUTE(SUBSTITUTE( (SUBSTITUTE( SUBSTITUTE( SUBSTITUTE( SUBSTITUTE(Z431,"STD_SIGMA","SUM"),"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FC?F</v>
      </c>
      <c r="AB431" s="1">
        <f>B431</f>
        <v>416</v>
      </c>
      <c r="AC431" t="str">
        <f>P431</f>
        <v>ITM_FCF</v>
      </c>
      <c r="AD431" s="126" t="str">
        <f>IF(ISNA(VLOOKUP(AA431,'XEQM Shortlist'!J:J,1,0)),"//","")</f>
        <v>//</v>
      </c>
      <c r="AF431" s="88" t="str">
        <f>IF(LEN(AA431)=0,"",SUBSTITUTE(SUBSTITUTE(SUBSTITUTE(SUBSTITUTE(SUBSTITUTE(SUBSTITUTE(SUBSTITUTE(SUBSTITUTE(SUBSTITUTE(SUBSTITUTE(SUBSTITUTE(SUBSTITUTE(SUBSTITUTE(SUBSTITUTE(SUBSTITUTE(SUBSTITUTE(SUBSTITUTE( (SUBSTITUTE( SUBSTITUTE( SUBSTITUTE( SUBSTITUTE(Z431,"STD_SIGMA","SUM"),"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FC?F</v>
      </c>
      <c r="AG431" t="b">
        <f>AA431=AF431</f>
        <v>1</v>
      </c>
    </row>
    <row r="432" spans="1:33">
      <c r="A432" s="48">
        <f>IF(B432=INT(B432),ROW(),"")</f>
        <v>432</v>
      </c>
      <c r="B432" s="47">
        <f>IF(AND(MID(C432,2,1)&lt;&gt;"/",MID(C432,1,1)="/"),INT(B431)+1,B431+0.01)</f>
        <v>417</v>
      </c>
      <c r="C432" s="51" t="s">
        <v>3532</v>
      </c>
      <c r="D432" s="51" t="s">
        <v>2358</v>
      </c>
      <c r="E432" s="56" t="s">
        <v>108</v>
      </c>
      <c r="F432" s="56" t="s">
        <v>108</v>
      </c>
      <c r="G432" s="75">
        <v>0</v>
      </c>
      <c r="H432" s="75">
        <v>99</v>
      </c>
      <c r="I432" s="135" t="s">
        <v>3</v>
      </c>
      <c r="J432" s="56" t="s">
        <v>1375</v>
      </c>
      <c r="K432" s="57" t="s">
        <v>3945</v>
      </c>
      <c r="L432" s="55" t="s">
        <v>4768</v>
      </c>
      <c r="M432" s="55" t="s">
        <v>4832</v>
      </c>
      <c r="N432" s="55" t="s">
        <v>2238</v>
      </c>
      <c r="O432" s="55"/>
      <c r="P432" s="259" t="s">
        <v>1562</v>
      </c>
      <c r="Q432" s="13"/>
      <c r="R432"/>
      <c r="S432" t="str">
        <f>IF(E432=F432,"","NOT EQUAL")</f>
        <v/>
      </c>
      <c r="T432" s="44" t="str">
        <f>IF(ISNA(VLOOKUP(P432,Sheet1!E:F,2,0)),"--","PRESENT")</f>
        <v>--</v>
      </c>
      <c r="U432"/>
      <c r="V432">
        <f>IF(AA432&lt;&gt;"",V431+1,V431)</f>
        <v>109</v>
      </c>
      <c r="W432" s="75" t="s">
        <v>2238</v>
      </c>
      <c r="X432" s="57" t="s">
        <v>2238</v>
      </c>
      <c r="Y432" s="57" t="s">
        <v>2238</v>
      </c>
      <c r="Z432" s="25" t="str">
        <f>IF( OR(X432="CNST", I432="CAT_REGS"),IF(E432=CHAR(34)&amp;CHAR(34),F432,E432),
IF(X432="YES",UPPER(IF(E432=CHAR(34)&amp;CHAR(34),F432,E432)),
IF(   AND(X432&lt;&gt;"NO",I432="CAT_FNCT",D432&lt;&gt;"multiply", D432&lt;&gt;"divide"),IF(J432="SLS_ENABLED",   UPPER(IF(E432=CHAR(34)&amp;CHAR(34),F432,E432)),""),"")))</f>
        <v>"FS?C"</v>
      </c>
      <c r="AA432" s="25" t="str">
        <f>IF(LEN(Y432)&gt;0,Y432,SUBSTITUTE(SUBSTITUTE(SUBSTITUTE(SUBSTITUTE(SUBSTITUTE(SUBSTITUTE(SUBSTITUTE(SUBSTITUTE(SUBSTITUTE(SUBSTITUTE(SUBSTITUTE( (SUBSTITUTE( SUBSTITUTE( SUBSTITUTE( SUBSTITUTE(Z432,"STD_SIGMA","SUM"),"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FS?C</v>
      </c>
      <c r="AB432" s="1">
        <f>B432</f>
        <v>417</v>
      </c>
      <c r="AC432" t="str">
        <f>P432</f>
        <v>ITM_FSC</v>
      </c>
      <c r="AD432" s="126" t="str">
        <f>IF(ISNA(VLOOKUP(AA432,'XEQM Shortlist'!J:J,1,0)),"//","")</f>
        <v>//</v>
      </c>
      <c r="AF432" s="88" t="str">
        <f>IF(LEN(AA432)=0,"",SUBSTITUTE(SUBSTITUTE(SUBSTITUTE(SUBSTITUTE(SUBSTITUTE(SUBSTITUTE(SUBSTITUTE(SUBSTITUTE(SUBSTITUTE(SUBSTITUTE(SUBSTITUTE(SUBSTITUTE(SUBSTITUTE(SUBSTITUTE(SUBSTITUTE(SUBSTITUTE(SUBSTITUTE( (SUBSTITUTE( SUBSTITUTE( SUBSTITUTE( SUBSTITUTE(Z432,"STD_SIGMA","SUM"),"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FS?C</v>
      </c>
      <c r="AG432" t="b">
        <f>AA432=AF432</f>
        <v>1</v>
      </c>
    </row>
    <row r="433" spans="1:33">
      <c r="A433" s="48">
        <f>IF(B433=INT(B433),ROW(),"")</f>
        <v>433</v>
      </c>
      <c r="B433" s="47">
        <f>IF(AND(MID(C433,2,1)&lt;&gt;"/",MID(C433,1,1)="/"),INT(B432)+1,B432+0.01)</f>
        <v>418</v>
      </c>
      <c r="C433" s="51" t="s">
        <v>3533</v>
      </c>
      <c r="D433" s="51" t="s">
        <v>2358</v>
      </c>
      <c r="E433" s="56" t="s">
        <v>110</v>
      </c>
      <c r="F433" s="56" t="s">
        <v>110</v>
      </c>
      <c r="G433" s="75">
        <v>0</v>
      </c>
      <c r="H433" s="75">
        <v>99</v>
      </c>
      <c r="I433" s="135" t="s">
        <v>3</v>
      </c>
      <c r="J433" s="56" t="s">
        <v>1375</v>
      </c>
      <c r="K433" s="57" t="s">
        <v>3945</v>
      </c>
      <c r="L433" s="55" t="s">
        <v>4768</v>
      </c>
      <c r="M433" s="55" t="s">
        <v>4832</v>
      </c>
      <c r="N433" s="55" t="s">
        <v>2238</v>
      </c>
      <c r="O433" s="55"/>
      <c r="P433" s="259" t="s">
        <v>1564</v>
      </c>
      <c r="Q433" s="13"/>
      <c r="R433"/>
      <c r="S433" t="str">
        <f>IF(E433=F433,"","NOT EQUAL")</f>
        <v/>
      </c>
      <c r="T433" s="44" t="str">
        <f>IF(ISNA(VLOOKUP(P433,Sheet1!E:F,2,0)),"--","PRESENT")</f>
        <v>--</v>
      </c>
      <c r="U433"/>
      <c r="V433">
        <f>IF(AA433&lt;&gt;"",V432+1,V432)</f>
        <v>110</v>
      </c>
      <c r="W433" s="75" t="s">
        <v>2238</v>
      </c>
      <c r="X433" s="57" t="s">
        <v>2238</v>
      </c>
      <c r="Y433" s="57" t="s">
        <v>2238</v>
      </c>
      <c r="Z433" s="25" t="str">
        <f>IF( OR(X433="CNST", I433="CAT_REGS"),IF(E433=CHAR(34)&amp;CHAR(34),F433,E433),
IF(X433="YES",UPPER(IF(E433=CHAR(34)&amp;CHAR(34),F433,E433)),
IF(   AND(X433&lt;&gt;"NO",I433="CAT_FNCT",D433&lt;&gt;"multiply", D433&lt;&gt;"divide"),IF(J433="SLS_ENABLED",   UPPER(IF(E433=CHAR(34)&amp;CHAR(34),F433,E433)),""),"")))</f>
        <v>"FS?S"</v>
      </c>
      <c r="AA433" s="25" t="str">
        <f>IF(LEN(Y433)&gt;0,Y433,SUBSTITUTE(SUBSTITUTE(SUBSTITUTE(SUBSTITUTE(SUBSTITUTE(SUBSTITUTE(SUBSTITUTE(SUBSTITUTE(SUBSTITUTE(SUBSTITUTE(SUBSTITUTE( (SUBSTITUTE( SUBSTITUTE( SUBSTITUTE( SUBSTITUTE(Z433,"STD_SIGMA","SUM"),"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FS?S</v>
      </c>
      <c r="AB433" s="1">
        <f>B433</f>
        <v>418</v>
      </c>
      <c r="AC433" t="str">
        <f>P433</f>
        <v>ITM_FSS</v>
      </c>
      <c r="AD433" s="126" t="str">
        <f>IF(ISNA(VLOOKUP(AA433,'XEQM Shortlist'!J:J,1,0)),"//","")</f>
        <v>//</v>
      </c>
      <c r="AF433" s="88" t="str">
        <f>IF(LEN(AA433)=0,"",SUBSTITUTE(SUBSTITUTE(SUBSTITUTE(SUBSTITUTE(SUBSTITUTE(SUBSTITUTE(SUBSTITUTE(SUBSTITUTE(SUBSTITUTE(SUBSTITUTE(SUBSTITUTE(SUBSTITUTE(SUBSTITUTE(SUBSTITUTE(SUBSTITUTE(SUBSTITUTE(SUBSTITUTE( (SUBSTITUTE( SUBSTITUTE( SUBSTITUTE( SUBSTITUTE(Z433,"STD_SIGMA","SUM"),"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FS?S</v>
      </c>
      <c r="AG433" t="b">
        <f>AA433=AF433</f>
        <v>1</v>
      </c>
    </row>
    <row r="434" spans="1:33">
      <c r="A434" s="48">
        <f>IF(B434=INT(B434),ROW(),"")</f>
        <v>434</v>
      </c>
      <c r="B434" s="47">
        <f>IF(AND(MID(C434,2,1)&lt;&gt;"/",MID(C434,1,1)="/"),INT(B433)+1,B433+0.01)</f>
        <v>419</v>
      </c>
      <c r="C434" s="51" t="s">
        <v>3534</v>
      </c>
      <c r="D434" s="51" t="s">
        <v>2358</v>
      </c>
      <c r="E434" s="56" t="s">
        <v>109</v>
      </c>
      <c r="F434" s="56" t="s">
        <v>109</v>
      </c>
      <c r="G434" s="75">
        <v>0</v>
      </c>
      <c r="H434" s="75">
        <v>99</v>
      </c>
      <c r="I434" s="135" t="s">
        <v>3</v>
      </c>
      <c r="J434" s="56" t="s">
        <v>1375</v>
      </c>
      <c r="K434" s="57" t="s">
        <v>3945</v>
      </c>
      <c r="L434" s="55" t="s">
        <v>4768</v>
      </c>
      <c r="M434" s="55" t="s">
        <v>4832</v>
      </c>
      <c r="N434" s="55" t="s">
        <v>2238</v>
      </c>
      <c r="O434" s="55"/>
      <c r="P434" s="259" t="s">
        <v>1563</v>
      </c>
      <c r="Q434" s="13"/>
      <c r="R434"/>
      <c r="S434" t="str">
        <f>IF(E434=F434,"","NOT EQUAL")</f>
        <v/>
      </c>
      <c r="T434" s="44" t="str">
        <f>IF(ISNA(VLOOKUP(P434,Sheet1!E:F,2,0)),"--","PRESENT")</f>
        <v>--</v>
      </c>
      <c r="U434"/>
      <c r="V434">
        <f>IF(AA434&lt;&gt;"",V433+1,V433)</f>
        <v>111</v>
      </c>
      <c r="W434" s="75" t="s">
        <v>2238</v>
      </c>
      <c r="X434" s="57" t="s">
        <v>2238</v>
      </c>
      <c r="Y434" s="57" t="s">
        <v>2238</v>
      </c>
      <c r="Z434" s="25" t="str">
        <f>IF( OR(X434="CNST", I434="CAT_REGS"),IF(E434=CHAR(34)&amp;CHAR(34),F434,E434),
IF(X434="YES",UPPER(IF(E434=CHAR(34)&amp;CHAR(34),F434,E434)),
IF(   AND(X434&lt;&gt;"NO",I434="CAT_FNCT",D434&lt;&gt;"multiply", D434&lt;&gt;"divide"),IF(J434="SLS_ENABLED",   UPPER(IF(E434=CHAR(34)&amp;CHAR(34),F434,E434)),""),"")))</f>
        <v>"FS?F"</v>
      </c>
      <c r="AA434" s="25" t="str">
        <f>IF(LEN(Y434)&gt;0,Y434,SUBSTITUTE(SUBSTITUTE(SUBSTITUTE(SUBSTITUTE(SUBSTITUTE(SUBSTITUTE(SUBSTITUTE(SUBSTITUTE(SUBSTITUTE(SUBSTITUTE(SUBSTITUTE( (SUBSTITUTE( SUBSTITUTE( SUBSTITUTE( SUBSTITUTE(Z434,"STD_SIGMA","SUM"),"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FS?F</v>
      </c>
      <c r="AB434" s="1">
        <f>B434</f>
        <v>419</v>
      </c>
      <c r="AC434" t="str">
        <f>P434</f>
        <v>ITM_FSF</v>
      </c>
      <c r="AD434" s="126" t="str">
        <f>IF(ISNA(VLOOKUP(AA434,'XEQM Shortlist'!J:J,1,0)),"//","")</f>
        <v>//</v>
      </c>
      <c r="AF434" s="88" t="str">
        <f>IF(LEN(AA434)=0,"",SUBSTITUTE(SUBSTITUTE(SUBSTITUTE(SUBSTITUTE(SUBSTITUTE(SUBSTITUTE(SUBSTITUTE(SUBSTITUTE(SUBSTITUTE(SUBSTITUTE(SUBSTITUTE(SUBSTITUTE(SUBSTITUTE(SUBSTITUTE(SUBSTITUTE(SUBSTITUTE(SUBSTITUTE( (SUBSTITUTE( SUBSTITUTE( SUBSTITUTE( SUBSTITUTE(Z434,"STD_SIGMA","SUM"),"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FS?F</v>
      </c>
      <c r="AG434" t="b">
        <f>AA434=AF434</f>
        <v>1</v>
      </c>
    </row>
    <row r="435" spans="1:33">
      <c r="A435" s="48">
        <f>IF(B435=INT(B435),ROW(),"")</f>
        <v>435</v>
      </c>
      <c r="B435" s="47">
        <f>IF(AND(MID(C435,2,1)&lt;&gt;"/",MID(C435,1,1)="/"),INT(B434)+1,B434+0.01)</f>
        <v>420</v>
      </c>
      <c r="C435" s="51" t="s">
        <v>3539</v>
      </c>
      <c r="D435" s="51" t="s">
        <v>7</v>
      </c>
      <c r="E435" s="56" t="s">
        <v>230</v>
      </c>
      <c r="F435" s="56" t="s">
        <v>230</v>
      </c>
      <c r="G435" s="295">
        <v>0</v>
      </c>
      <c r="H435" s="295">
        <v>0</v>
      </c>
      <c r="I435" s="135" t="s">
        <v>3</v>
      </c>
      <c r="J435" s="56" t="s">
        <v>1375</v>
      </c>
      <c r="K435" s="57" t="s">
        <v>3945</v>
      </c>
      <c r="L435" s="55" t="s">
        <v>4768</v>
      </c>
      <c r="M435" s="55" t="s">
        <v>4825</v>
      </c>
      <c r="N435" s="55" t="s">
        <v>2238</v>
      </c>
      <c r="O435" s="55"/>
      <c r="P435" s="259" t="s">
        <v>3218</v>
      </c>
      <c r="Q435" s="13"/>
      <c r="R435"/>
      <c r="S435" t="str">
        <f>IF(E435=F435,"","NOT EQUAL")</f>
        <v/>
      </c>
      <c r="T435" s="44" t="str">
        <f>IF(ISNA(VLOOKUP(P435,Sheet1!E:F,2,0)),"--","PRESENT")</f>
        <v>--</v>
      </c>
      <c r="U435"/>
      <c r="V435">
        <f>IF(AA435&lt;&gt;"",V434+1,V434)</f>
        <v>112</v>
      </c>
      <c r="W435" s="75" t="s">
        <v>2661</v>
      </c>
      <c r="X435" s="57" t="s">
        <v>2238</v>
      </c>
      <c r="Y435" s="57" t="s">
        <v>2238</v>
      </c>
      <c r="Z435" s="25" t="str">
        <f>IF( OR(X435="CNST", I435="CAT_REGS"),IF(E435=CHAR(34)&amp;CHAR(34),F435,E435),
IF(X435="YES",UPPER(IF(E435=CHAR(34)&amp;CHAR(34),F435,E435)),
IF(   AND(X435&lt;&gt;"NO",I435="CAT_FNCT",D435&lt;&gt;"multiply", D435&lt;&gt;"divide"),IF(J435="SLS_ENABLED",   UPPER(IF(E435=CHAR(34)&amp;CHAR(34),F435,E435)),""),"")))</f>
        <v>"NAND"</v>
      </c>
      <c r="AA435" s="25" t="str">
        <f>IF(LEN(Y435)&gt;0,Y435,SUBSTITUTE(SUBSTITUTE(SUBSTITUTE(SUBSTITUTE(SUBSTITUTE(SUBSTITUTE(SUBSTITUTE(SUBSTITUTE(SUBSTITUTE(SUBSTITUTE(SUBSTITUTE( (SUBSTITUTE( SUBSTITUTE( SUBSTITUTE( SUBSTITUTE(Z435,"STD_SIGMA","SUM"),"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AB435" s="1">
        <f>B435</f>
        <v>420</v>
      </c>
      <c r="AC435" t="str">
        <f>P435</f>
        <v>ITM_LOGICALNAND</v>
      </c>
      <c r="AD435" s="126" t="str">
        <f>IF(ISNA(VLOOKUP(AA435,'XEQM Shortlist'!J:J,1,0)),"//","")</f>
        <v>//</v>
      </c>
      <c r="AF435" s="88" t="str">
        <f>IF(LEN(AA435)=0,"",SUBSTITUTE(SUBSTITUTE(SUBSTITUTE(SUBSTITUTE(SUBSTITUTE(SUBSTITUTE(SUBSTITUTE(SUBSTITUTE(SUBSTITUTE(SUBSTITUTE(SUBSTITUTE(SUBSTITUTE(SUBSTITUTE(SUBSTITUTE(SUBSTITUTE(SUBSTITUTE(SUBSTITUTE( (SUBSTITUTE( SUBSTITUTE( SUBSTITUTE( SUBSTITUTE(Z435,"STD_SIGMA","SUM"),"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NAND</v>
      </c>
      <c r="AG435" t="b">
        <f>AA435=AF435</f>
        <v>1</v>
      </c>
    </row>
    <row r="436" spans="1:33">
      <c r="A436" s="48">
        <f>IF(B436=INT(B436),ROW(),"")</f>
        <v>436</v>
      </c>
      <c r="B436" s="47">
        <f>IF(AND(MID(C436,2,1)&lt;&gt;"/",MID(C436,1,1)="/"),INT(B435)+1,B435+0.01)</f>
        <v>421</v>
      </c>
      <c r="C436" s="51" t="s">
        <v>3540</v>
      </c>
      <c r="D436" s="51" t="s">
        <v>7</v>
      </c>
      <c r="E436" s="56" t="s">
        <v>1184</v>
      </c>
      <c r="F436" s="56" t="s">
        <v>1184</v>
      </c>
      <c r="G436" s="75">
        <v>0</v>
      </c>
      <c r="H436" s="75">
        <v>0</v>
      </c>
      <c r="I436" s="135" t="s">
        <v>3</v>
      </c>
      <c r="J436" s="56" t="s">
        <v>1375</v>
      </c>
      <c r="K436" s="57" t="s">
        <v>3945</v>
      </c>
      <c r="L436" s="55" t="s">
        <v>4768</v>
      </c>
      <c r="M436" s="55" t="s">
        <v>4825</v>
      </c>
      <c r="N436" s="55" t="s">
        <v>2238</v>
      </c>
      <c r="O436" s="55"/>
      <c r="P436" s="259" t="s">
        <v>3219</v>
      </c>
      <c r="Q436" s="13"/>
      <c r="R436"/>
      <c r="S436" t="str">
        <f>IF(E436=F436,"","NOT EQUAL")</f>
        <v/>
      </c>
      <c r="T436" s="44" t="str">
        <f>IF(ISNA(VLOOKUP(P436,Sheet1!E:F,2,0)),"--","PRESENT")</f>
        <v>--</v>
      </c>
      <c r="U436"/>
      <c r="V436">
        <f>IF(AA436&lt;&gt;"",V435+1,V435)</f>
        <v>113</v>
      </c>
      <c r="W436" s="75" t="s">
        <v>2661</v>
      </c>
      <c r="X436" s="57" t="s">
        <v>2238</v>
      </c>
      <c r="Y436" s="57" t="s">
        <v>2238</v>
      </c>
      <c r="Z436" s="25" t="str">
        <f>IF( OR(X436="CNST", I436="CAT_REGS"),IF(E436=CHAR(34)&amp;CHAR(34),F436,E436),
IF(X436="YES",UPPER(IF(E436=CHAR(34)&amp;CHAR(34),F436,E436)),
IF(   AND(X436&lt;&gt;"NO",I436="CAT_FNCT",D436&lt;&gt;"multiply", D436&lt;&gt;"divide"),IF(J436="SLS_ENABLED",   UPPER(IF(E436=CHAR(34)&amp;CHAR(34),F436,E436)),""),"")))</f>
        <v>"NOR"</v>
      </c>
      <c r="AA436" s="25" t="str">
        <f>IF(LEN(Y436)&gt;0,Y436,SUBSTITUTE(SUBSTITUTE(SUBSTITUTE(SUBSTITUTE(SUBSTITUTE(SUBSTITUTE(SUBSTITUTE(SUBSTITUTE(SUBSTITUTE(SUBSTITUTE(SUBSTITUTE( (SUBSTITUTE( SUBSTITUTE( SUBSTITUTE( SUBSTITUTE(Z436,"STD_SIGMA","SUM"),"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NOR</v>
      </c>
      <c r="AB436" s="1">
        <f>B436</f>
        <v>421</v>
      </c>
      <c r="AC436" t="str">
        <f>P436</f>
        <v>ITM_LOGICALNOR</v>
      </c>
      <c r="AD436" s="126" t="str">
        <f>IF(ISNA(VLOOKUP(AA436,'XEQM Shortlist'!J:J,1,0)),"//","")</f>
        <v>//</v>
      </c>
      <c r="AF436" s="88" t="str">
        <f>IF(LEN(AA436)=0,"",SUBSTITUTE(SUBSTITUTE(SUBSTITUTE(SUBSTITUTE(SUBSTITUTE(SUBSTITUTE(SUBSTITUTE(SUBSTITUTE(SUBSTITUTE(SUBSTITUTE(SUBSTITUTE(SUBSTITUTE(SUBSTITUTE(SUBSTITUTE(SUBSTITUTE(SUBSTITUTE(SUBSTITUTE( (SUBSTITUTE( SUBSTITUTE( SUBSTITUTE( SUBSTITUTE(Z436,"STD_SIGMA","SUM"),"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NOR</v>
      </c>
      <c r="AG436" t="b">
        <f>AA436=AF436</f>
        <v>1</v>
      </c>
    </row>
    <row r="437" spans="1:33">
      <c r="A437" s="48">
        <f>IF(B437=INT(B437),ROW(),"")</f>
        <v>437</v>
      </c>
      <c r="B437" s="47">
        <f>IF(AND(MID(C437,2,1)&lt;&gt;"/",MID(C437,1,1)="/"),INT(B436)+1,B436+0.01)</f>
        <v>422</v>
      </c>
      <c r="C437" s="51" t="s">
        <v>3541</v>
      </c>
      <c r="D437" s="51" t="s">
        <v>7</v>
      </c>
      <c r="E437" s="56" t="s">
        <v>375</v>
      </c>
      <c r="F437" s="65" t="s">
        <v>375</v>
      </c>
      <c r="G437" s="75">
        <v>0</v>
      </c>
      <c r="H437" s="75">
        <v>0</v>
      </c>
      <c r="I437" s="135" t="s">
        <v>3</v>
      </c>
      <c r="J437" s="56" t="s">
        <v>1375</v>
      </c>
      <c r="K437" s="57" t="s">
        <v>3945</v>
      </c>
      <c r="L437" s="55" t="s">
        <v>4768</v>
      </c>
      <c r="M437" s="55" t="s">
        <v>4825</v>
      </c>
      <c r="N437" s="55" t="s">
        <v>2238</v>
      </c>
      <c r="O437" s="55"/>
      <c r="P437" s="259" t="s">
        <v>3220</v>
      </c>
      <c r="Q437" s="13"/>
      <c r="R437"/>
      <c r="S437" t="str">
        <f>IF(E437=F437,"","NOT EQUAL")</f>
        <v/>
      </c>
      <c r="T437" s="44" t="str">
        <f>IF(ISNA(VLOOKUP(P437,Sheet1!E:F,2,0)),"--","PRESENT")</f>
        <v>--</v>
      </c>
      <c r="U437"/>
      <c r="V437">
        <f>IF(AA437&lt;&gt;"",V436+1,V436)</f>
        <v>114</v>
      </c>
      <c r="W437" s="75" t="s">
        <v>2661</v>
      </c>
      <c r="X437" s="57" t="s">
        <v>2238</v>
      </c>
      <c r="Y437" s="57" t="s">
        <v>2238</v>
      </c>
      <c r="Z437" s="25" t="str">
        <f>IF( OR(X437="CNST", I437="CAT_REGS"),IF(E437=CHAR(34)&amp;CHAR(34),F437,E437),
IF(X437="YES",UPPER(IF(E437=CHAR(34)&amp;CHAR(34),F437,E437)),
IF(   AND(X437&lt;&gt;"NO",I437="CAT_FNCT",D437&lt;&gt;"multiply", D437&lt;&gt;"divide"),IF(J437="SLS_ENABLED",   UPPER(IF(E437=CHAR(34)&amp;CHAR(34),F437,E437)),""),"")))</f>
        <v>"XNOR"</v>
      </c>
      <c r="AA437" s="25" t="str">
        <f>IF(LEN(Y437)&gt;0,Y437,SUBSTITUTE(SUBSTITUTE(SUBSTITUTE(SUBSTITUTE(SUBSTITUTE(SUBSTITUTE(SUBSTITUTE(SUBSTITUTE(SUBSTITUTE(SUBSTITUTE(SUBSTITUTE( (SUBSTITUTE( SUBSTITUTE( SUBSTITUTE( SUBSTITUTE(Z437,"STD_SIGMA","SUM"),"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XNOR</v>
      </c>
      <c r="AB437" s="1">
        <f>B437</f>
        <v>422</v>
      </c>
      <c r="AC437" t="str">
        <f>P437</f>
        <v>ITM_LOGICALXNOR</v>
      </c>
      <c r="AD437" s="126" t="str">
        <f>IF(ISNA(VLOOKUP(AA437,'XEQM Shortlist'!J:J,1,0)),"//","")</f>
        <v>//</v>
      </c>
      <c r="AF437" s="88" t="str">
        <f>IF(LEN(AA437)=0,"",SUBSTITUTE(SUBSTITUTE(SUBSTITUTE(SUBSTITUTE(SUBSTITUTE(SUBSTITUTE(SUBSTITUTE(SUBSTITUTE(SUBSTITUTE(SUBSTITUTE(SUBSTITUTE(SUBSTITUTE(SUBSTITUTE(SUBSTITUTE(SUBSTITUTE(SUBSTITUTE(SUBSTITUTE( (SUBSTITUTE( SUBSTITUTE( SUBSTITUTE( SUBSTITUTE(Z437,"STD_SIGMA","SUM"),"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XNOR</v>
      </c>
      <c r="AG437" t="b">
        <f>AA437=AF437</f>
        <v>1</v>
      </c>
    </row>
    <row r="438" spans="1:33">
      <c r="A438" s="48">
        <f>IF(B438=INT(B438),ROW(),"")</f>
        <v>438</v>
      </c>
      <c r="B438" s="47">
        <f>IF(AND(MID(C438,2,1)&lt;&gt;"/",MID(C438,1,1)="/"),INT(B437)+1,B437+0.01)</f>
        <v>423</v>
      </c>
      <c r="C438" s="51" t="s">
        <v>3542</v>
      </c>
      <c r="D438" s="51" t="s">
        <v>12</v>
      </c>
      <c r="E438" s="66" t="s">
        <v>1036</v>
      </c>
      <c r="F438" s="67" t="s">
        <v>1036</v>
      </c>
      <c r="G438" s="75">
        <v>0</v>
      </c>
      <c r="H438" s="75">
        <v>63</v>
      </c>
      <c r="I438" s="135" t="s">
        <v>3</v>
      </c>
      <c r="J438" s="56" t="s">
        <v>1375</v>
      </c>
      <c r="K438" s="57" t="s">
        <v>3945</v>
      </c>
      <c r="L438" s="55" t="s">
        <v>4768</v>
      </c>
      <c r="M438" s="55" t="s">
        <v>4826</v>
      </c>
      <c r="N438" s="55" t="s">
        <v>2238</v>
      </c>
      <c r="O438" s="55"/>
      <c r="P438" s="259" t="s">
        <v>1438</v>
      </c>
      <c r="Q438" s="13"/>
      <c r="R438"/>
      <c r="S438" t="str">
        <f>IF(E438=F438,"","NOT EQUAL")</f>
        <v/>
      </c>
      <c r="T438" s="44" t="str">
        <f>IF(ISNA(VLOOKUP(P438,Sheet1!E:F,2,0)),"--","PRESENT")</f>
        <v>--</v>
      </c>
      <c r="U438"/>
      <c r="V438">
        <f>IF(AA438&lt;&gt;"",V437+1,V437)</f>
        <v>115</v>
      </c>
      <c r="W438" s="75" t="s">
        <v>2238</v>
      </c>
      <c r="X438" s="57" t="s">
        <v>2238</v>
      </c>
      <c r="Y438" s="57" t="s">
        <v>2238</v>
      </c>
      <c r="Z438" s="25" t="str">
        <f>IF( OR(X438="CNST", I438="CAT_REGS"),IF(E438=CHAR(34)&amp;CHAR(34),F438,E438),
IF(X438="YES",UPPER(IF(E438=CHAR(34)&amp;CHAR(34),F438,E438)),
IF(   AND(X438&lt;&gt;"NO",I438="CAT_FNCT",D438&lt;&gt;"multiply", D438&lt;&gt;"divide"),IF(J438="SLS_ENABLED",   UPPER(IF(E438=CHAR(34)&amp;CHAR(34),F438,E438)),""),"")))</f>
        <v>"BS?"</v>
      </c>
      <c r="AA438" s="25" t="str">
        <f>IF(LEN(Y438)&gt;0,Y438,SUBSTITUTE(SUBSTITUTE(SUBSTITUTE(SUBSTITUTE(SUBSTITUTE(SUBSTITUTE(SUBSTITUTE(SUBSTITUTE(SUBSTITUTE(SUBSTITUTE(SUBSTITUTE( (SUBSTITUTE( SUBSTITUTE( SUBSTITUTE( SUBSTITUTE(Z438,"STD_SIGMA","SUM"),"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BS?</v>
      </c>
      <c r="AB438" s="1">
        <f>B438</f>
        <v>423</v>
      </c>
      <c r="AC438" t="str">
        <f>P438</f>
        <v>ITM_BS</v>
      </c>
      <c r="AD438" s="126" t="str">
        <f>IF(ISNA(VLOOKUP(AA438,'XEQM Shortlist'!J:J,1,0)),"//","")</f>
        <v>//</v>
      </c>
      <c r="AF438" s="88" t="str">
        <f>IF(LEN(AA438)=0,"",SUBSTITUTE(SUBSTITUTE(SUBSTITUTE(SUBSTITUTE(SUBSTITUTE(SUBSTITUTE(SUBSTITUTE(SUBSTITUTE(SUBSTITUTE(SUBSTITUTE(SUBSTITUTE(SUBSTITUTE(SUBSTITUTE(SUBSTITUTE(SUBSTITUTE(SUBSTITUTE(SUBSTITUTE( (SUBSTITUTE( SUBSTITUTE( SUBSTITUTE( SUBSTITUTE(Z438,"STD_SIGMA","SUM"),"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BS?</v>
      </c>
      <c r="AG438" t="b">
        <f>AA438=AF438</f>
        <v>1</v>
      </c>
    </row>
    <row r="439" spans="1:33">
      <c r="A439" s="48">
        <f>IF(B439=INT(B439),ROW(),"")</f>
        <v>439</v>
      </c>
      <c r="B439" s="47">
        <f>IF(AND(MID(C439,2,1)&lt;&gt;"/",MID(C439,1,1)="/"),INT(B438)+1,B438+0.01)</f>
        <v>424</v>
      </c>
      <c r="C439" s="51" t="s">
        <v>3543</v>
      </c>
      <c r="D439" s="51" t="s">
        <v>12</v>
      </c>
      <c r="E439" s="66" t="s">
        <v>1030</v>
      </c>
      <c r="F439" s="67" t="s">
        <v>1030</v>
      </c>
      <c r="G439" s="75">
        <v>0</v>
      </c>
      <c r="H439" s="75">
        <v>63</v>
      </c>
      <c r="I439" s="135" t="s">
        <v>3</v>
      </c>
      <c r="J439" s="56" t="s">
        <v>1375</v>
      </c>
      <c r="K439" s="57" t="s">
        <v>3945</v>
      </c>
      <c r="L439" s="55" t="s">
        <v>4768</v>
      </c>
      <c r="M439" s="55" t="s">
        <v>4826</v>
      </c>
      <c r="N439" s="55" t="s">
        <v>2238</v>
      </c>
      <c r="O439" s="55"/>
      <c r="P439" s="259" t="s">
        <v>1426</v>
      </c>
      <c r="Q439" s="13"/>
      <c r="R439"/>
      <c r="S439" t="str">
        <f>IF(E439=F439,"","NOT EQUAL")</f>
        <v/>
      </c>
      <c r="T439" s="44" t="str">
        <f>IF(ISNA(VLOOKUP(P439,Sheet1!E:F,2,0)),"--","PRESENT")</f>
        <v>--</v>
      </c>
      <c r="U439"/>
      <c r="V439">
        <f>IF(AA439&lt;&gt;"",V438+1,V438)</f>
        <v>116</v>
      </c>
      <c r="W439" s="75" t="s">
        <v>2238</v>
      </c>
      <c r="X439" s="57" t="s">
        <v>2238</v>
      </c>
      <c r="Y439" s="57" t="s">
        <v>2238</v>
      </c>
      <c r="Z439" s="25" t="str">
        <f>IF( OR(X439="CNST", I439="CAT_REGS"),IF(E439=CHAR(34)&amp;CHAR(34),F439,E439),
IF(X439="YES",UPPER(IF(E439=CHAR(34)&amp;CHAR(34),F439,E439)),
IF(   AND(X439&lt;&gt;"NO",I439="CAT_FNCT",D439&lt;&gt;"multiply", D439&lt;&gt;"divide"),IF(J439="SLS_ENABLED",   UPPER(IF(E439=CHAR(34)&amp;CHAR(34),F439,E439)),""),"")))</f>
        <v>"BC?"</v>
      </c>
      <c r="AA439" s="25" t="str">
        <f>IF(LEN(Y439)&gt;0,Y439,SUBSTITUTE(SUBSTITUTE(SUBSTITUTE(SUBSTITUTE(SUBSTITUTE(SUBSTITUTE(SUBSTITUTE(SUBSTITUTE(SUBSTITUTE(SUBSTITUTE(SUBSTITUTE( (SUBSTITUTE( SUBSTITUTE( SUBSTITUTE( SUBSTITUTE(Z439,"STD_SIGMA","SUM"),"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BC?</v>
      </c>
      <c r="AB439" s="1">
        <f>B439</f>
        <v>424</v>
      </c>
      <c r="AC439" t="str">
        <f>P439</f>
        <v>ITM_BC</v>
      </c>
      <c r="AD439" s="126" t="str">
        <f>IF(ISNA(VLOOKUP(AA439,'XEQM Shortlist'!J:J,1,0)),"//","")</f>
        <v>//</v>
      </c>
      <c r="AF439" s="88" t="str">
        <f>IF(LEN(AA439)=0,"",SUBSTITUTE(SUBSTITUTE(SUBSTITUTE(SUBSTITUTE(SUBSTITUTE(SUBSTITUTE(SUBSTITUTE(SUBSTITUTE(SUBSTITUTE(SUBSTITUTE(SUBSTITUTE(SUBSTITUTE(SUBSTITUTE(SUBSTITUTE(SUBSTITUTE(SUBSTITUTE(SUBSTITUTE( (SUBSTITUTE( SUBSTITUTE( SUBSTITUTE( SUBSTITUTE(Z439,"STD_SIGMA","SUM"),"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BC?</v>
      </c>
      <c r="AG439" t="b">
        <f>AA439=AF439</f>
        <v>1</v>
      </c>
    </row>
    <row r="440" spans="1:33" s="17" customFormat="1">
      <c r="A440" s="48">
        <f>IF(B440=INT(B440),ROW(),"")</f>
        <v>440</v>
      </c>
      <c r="B440" s="47">
        <f>IF(AND(MID(C440,2,1)&lt;&gt;"/",MID(C440,1,1)="/"),INT(B439)+1,B439+0.01)</f>
        <v>425</v>
      </c>
      <c r="C440" s="51" t="s">
        <v>3544</v>
      </c>
      <c r="D440" s="51" t="s">
        <v>12</v>
      </c>
      <c r="E440" s="56" t="s">
        <v>39</v>
      </c>
      <c r="F440" s="56" t="s">
        <v>39</v>
      </c>
      <c r="G440" s="75">
        <v>0</v>
      </c>
      <c r="H440" s="75">
        <v>63</v>
      </c>
      <c r="I440" s="135" t="s">
        <v>3</v>
      </c>
      <c r="J440" s="56" t="s">
        <v>1375</v>
      </c>
      <c r="K440" s="57" t="s">
        <v>3945</v>
      </c>
      <c r="L440" s="55" t="s">
        <v>4768</v>
      </c>
      <c r="M440" s="55" t="s">
        <v>4826</v>
      </c>
      <c r="N440" s="55" t="s">
        <v>2238</v>
      </c>
      <c r="O440" s="55"/>
      <c r="P440" s="259" t="s">
        <v>1451</v>
      </c>
      <c r="Q440" s="13"/>
      <c r="R440"/>
      <c r="S440" t="str">
        <f>IF(E440=F440,"","NOT EQUAL")</f>
        <v/>
      </c>
      <c r="T440" s="44" t="str">
        <f>IF(ISNA(VLOOKUP(P440,Sheet1!E:F,2,0)),"--","PRESENT")</f>
        <v>--</v>
      </c>
      <c r="U440"/>
      <c r="V440">
        <f>IF(AA440&lt;&gt;"",V439+1,V439)</f>
        <v>117</v>
      </c>
      <c r="W440" s="75" t="s">
        <v>2238</v>
      </c>
      <c r="X440" s="57" t="s">
        <v>2238</v>
      </c>
      <c r="Y440" s="57" t="s">
        <v>2238</v>
      </c>
      <c r="Z440" s="25" t="str">
        <f>IF( OR(X440="CNST", I440="CAT_REGS"),IF(E440=CHAR(34)&amp;CHAR(34),F440,E440),
IF(X440="YES",UPPER(IF(E440=CHAR(34)&amp;CHAR(34),F440,E440)),
IF(   AND(X440&lt;&gt;"NO",I440="CAT_FNCT",D440&lt;&gt;"multiply", D440&lt;&gt;"divide"),IF(J440="SLS_ENABLED",   UPPER(IF(E440=CHAR(34)&amp;CHAR(34),F440,E440)),""),"")))</f>
        <v>"CB"</v>
      </c>
      <c r="AA440" s="25" t="str">
        <f>IF(LEN(Y440)&gt;0,Y440,SUBSTITUTE(SUBSTITUTE(SUBSTITUTE(SUBSTITUTE(SUBSTITUTE(SUBSTITUTE(SUBSTITUTE(SUBSTITUTE(SUBSTITUTE(SUBSTITUTE(SUBSTITUTE( (SUBSTITUTE( SUBSTITUTE( SUBSTITUTE( SUBSTITUTE(Z440,"STD_SIGMA","SUM"),"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CB</v>
      </c>
      <c r="AB440" s="1">
        <f>B440</f>
        <v>425</v>
      </c>
      <c r="AC440" t="str">
        <f>P440</f>
        <v>ITM_CB</v>
      </c>
      <c r="AD440" s="126" t="str">
        <f>IF(ISNA(VLOOKUP(AA440,'XEQM Shortlist'!J:J,1,0)),"//","")</f>
        <v>//</v>
      </c>
      <c r="AE440"/>
      <c r="AF440" s="88" t="str">
        <f>IF(LEN(AA440)=0,"",SUBSTITUTE(SUBSTITUTE(SUBSTITUTE(SUBSTITUTE(SUBSTITUTE(SUBSTITUTE(SUBSTITUTE(SUBSTITUTE(SUBSTITUTE(SUBSTITUTE(SUBSTITUTE(SUBSTITUTE(SUBSTITUTE(SUBSTITUTE(SUBSTITUTE(SUBSTITUTE(SUBSTITUTE( (SUBSTITUTE( SUBSTITUTE( SUBSTITUTE( SUBSTITUTE(Z440,"STD_SIGMA","SUM"),"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CB</v>
      </c>
      <c r="AG440" t="b">
        <f>AA440=AF440</f>
        <v>1</v>
      </c>
    </row>
    <row r="441" spans="1:33" s="17" customFormat="1">
      <c r="A441" s="48">
        <f>IF(B441=INT(B441),ROW(),"")</f>
        <v>441</v>
      </c>
      <c r="B441" s="47">
        <f>IF(AND(MID(C441,2,1)&lt;&gt;"/",MID(C441,1,1)="/"),INT(B440)+1,B440+0.01)</f>
        <v>426</v>
      </c>
      <c r="C441" s="51" t="s">
        <v>3545</v>
      </c>
      <c r="D441" s="51" t="s">
        <v>12</v>
      </c>
      <c r="E441" s="56" t="s">
        <v>297</v>
      </c>
      <c r="F441" s="56" t="s">
        <v>297</v>
      </c>
      <c r="G441" s="75">
        <v>0</v>
      </c>
      <c r="H441" s="75">
        <v>63</v>
      </c>
      <c r="I441" s="135" t="s">
        <v>3</v>
      </c>
      <c r="J441" s="56" t="s">
        <v>1375</v>
      </c>
      <c r="K441" s="57" t="s">
        <v>3945</v>
      </c>
      <c r="L441" s="55" t="s">
        <v>4768</v>
      </c>
      <c r="M441" s="55" t="s">
        <v>4826</v>
      </c>
      <c r="N441" s="55" t="s">
        <v>2238</v>
      </c>
      <c r="O441" s="55"/>
      <c r="P441" s="259" t="s">
        <v>1847</v>
      </c>
      <c r="Q441" s="13"/>
      <c r="R441"/>
      <c r="S441" t="str">
        <f>IF(E441=F441,"","NOT EQUAL")</f>
        <v/>
      </c>
      <c r="T441" s="44" t="str">
        <f>IF(ISNA(VLOOKUP(P441,Sheet1!E:F,2,0)),"--","PRESENT")</f>
        <v>--</v>
      </c>
      <c r="U441"/>
      <c r="V441">
        <f>IF(AA441&lt;&gt;"",V440+1,V440)</f>
        <v>118</v>
      </c>
      <c r="W441" s="75" t="s">
        <v>2238</v>
      </c>
      <c r="X441" s="57" t="s">
        <v>2238</v>
      </c>
      <c r="Y441" s="57" t="s">
        <v>2238</v>
      </c>
      <c r="Z441" s="25" t="str">
        <f>IF( OR(X441="CNST", I441="CAT_REGS"),IF(E441=CHAR(34)&amp;CHAR(34),F441,E441),
IF(X441="YES",UPPER(IF(E441=CHAR(34)&amp;CHAR(34),F441,E441)),
IF(   AND(X441&lt;&gt;"NO",I441="CAT_FNCT",D441&lt;&gt;"multiply", D441&lt;&gt;"divide"),IF(J441="SLS_ENABLED",   UPPER(IF(E441=CHAR(34)&amp;CHAR(34),F441,E441)),""),"")))</f>
        <v>"SB"</v>
      </c>
      <c r="AA441" s="25" t="str">
        <f>IF(LEN(Y441)&gt;0,Y441,SUBSTITUTE(SUBSTITUTE(SUBSTITUTE(SUBSTITUTE(SUBSTITUTE(SUBSTITUTE(SUBSTITUTE(SUBSTITUTE(SUBSTITUTE(SUBSTITUTE(SUBSTITUTE( (SUBSTITUTE( SUBSTITUTE( SUBSTITUTE( SUBSTITUTE(Z441,"STD_SIGMA","SUM"),"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SB</v>
      </c>
      <c r="AB441" s="1">
        <f>B441</f>
        <v>426</v>
      </c>
      <c r="AC441" t="str">
        <f>P441</f>
        <v>ITM_SB</v>
      </c>
      <c r="AD441" s="126" t="str">
        <f>IF(ISNA(VLOOKUP(AA441,'XEQM Shortlist'!J:J,1,0)),"//","")</f>
        <v>//</v>
      </c>
      <c r="AE441"/>
      <c r="AF441" s="88" t="str">
        <f>IF(LEN(AA441)=0,"",SUBSTITUTE(SUBSTITUTE(SUBSTITUTE(SUBSTITUTE(SUBSTITUTE(SUBSTITUTE(SUBSTITUTE(SUBSTITUTE(SUBSTITUTE(SUBSTITUTE(SUBSTITUTE(SUBSTITUTE(SUBSTITUTE(SUBSTITUTE(SUBSTITUTE(SUBSTITUTE(SUBSTITUTE( (SUBSTITUTE( SUBSTITUTE( SUBSTITUTE( SUBSTITUTE(Z441,"STD_SIGMA","SUM"),"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SB</v>
      </c>
      <c r="AG441" t="b">
        <f>AA441=AF441</f>
        <v>1</v>
      </c>
    </row>
    <row r="442" spans="1:33" s="17" customFormat="1">
      <c r="A442" s="48">
        <f>IF(B442=INT(B442),ROW(),"")</f>
        <v>442</v>
      </c>
      <c r="B442" s="47">
        <f>IF(AND(MID(C442,2,1)&lt;&gt;"/",MID(C442,1,1)="/"),INT(B441)+1,B441+0.01)</f>
        <v>427</v>
      </c>
      <c r="C442" s="51" t="s">
        <v>3546</v>
      </c>
      <c r="D442" s="51" t="s">
        <v>12</v>
      </c>
      <c r="E442" s="56" t="s">
        <v>95</v>
      </c>
      <c r="F442" s="56" t="s">
        <v>95</v>
      </c>
      <c r="G442" s="75">
        <v>0</v>
      </c>
      <c r="H442" s="75">
        <v>63</v>
      </c>
      <c r="I442" s="135" t="s">
        <v>3</v>
      </c>
      <c r="J442" s="56" t="s">
        <v>1375</v>
      </c>
      <c r="K442" s="57" t="s">
        <v>3945</v>
      </c>
      <c r="L442" s="55" t="s">
        <v>4768</v>
      </c>
      <c r="M442" s="55" t="s">
        <v>4826</v>
      </c>
      <c r="N442" s="55" t="s">
        <v>2238</v>
      </c>
      <c r="O442" s="55"/>
      <c r="P442" s="259" t="s">
        <v>1538</v>
      </c>
      <c r="Q442" s="13"/>
      <c r="R442"/>
      <c r="S442" t="str">
        <f>IF(E442=F442,"","NOT EQUAL")</f>
        <v/>
      </c>
      <c r="T442" s="44" t="str">
        <f>IF(ISNA(VLOOKUP(P442,Sheet1!E:F,2,0)),"--","PRESENT")</f>
        <v>--</v>
      </c>
      <c r="U442"/>
      <c r="V442">
        <f>IF(AA442&lt;&gt;"",V441+1,V441)</f>
        <v>119</v>
      </c>
      <c r="W442" s="75" t="s">
        <v>2238</v>
      </c>
      <c r="X442" s="57" t="s">
        <v>2238</v>
      </c>
      <c r="Y442" s="57" t="s">
        <v>2238</v>
      </c>
      <c r="Z442" s="25" t="str">
        <f>IF( OR(X442="CNST", I442="CAT_REGS"),IF(E442=CHAR(34)&amp;CHAR(34),F442,E442),
IF(X442="YES",UPPER(IF(E442=CHAR(34)&amp;CHAR(34),F442,E442)),
IF(   AND(X442&lt;&gt;"NO",I442="CAT_FNCT",D442&lt;&gt;"multiply", D442&lt;&gt;"divide"),IF(J442="SLS_ENABLED",   UPPER(IF(E442=CHAR(34)&amp;CHAR(34),F442,E442)),""),"")))</f>
        <v>"FB"</v>
      </c>
      <c r="AA442" s="25" t="str">
        <f>IF(LEN(Y442)&gt;0,Y442,SUBSTITUTE(SUBSTITUTE(SUBSTITUTE(SUBSTITUTE(SUBSTITUTE(SUBSTITUTE(SUBSTITUTE(SUBSTITUTE(SUBSTITUTE(SUBSTITUTE(SUBSTITUTE( (SUBSTITUTE( SUBSTITUTE( SUBSTITUTE( SUBSTITUTE(Z442,"STD_SIGMA","SUM"),"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FB</v>
      </c>
      <c r="AB442" s="1">
        <f>B442</f>
        <v>427</v>
      </c>
      <c r="AC442" t="str">
        <f>P442</f>
        <v>ITM_FB</v>
      </c>
      <c r="AD442" s="126" t="str">
        <f>IF(ISNA(VLOOKUP(AA442,'XEQM Shortlist'!J:J,1,0)),"//","")</f>
        <v>//</v>
      </c>
      <c r="AE442"/>
      <c r="AF442" s="88" t="str">
        <f>IF(LEN(AA442)=0,"",SUBSTITUTE(SUBSTITUTE(SUBSTITUTE(SUBSTITUTE(SUBSTITUTE(SUBSTITUTE(SUBSTITUTE(SUBSTITUTE(SUBSTITUTE(SUBSTITUTE(SUBSTITUTE(SUBSTITUTE(SUBSTITUTE(SUBSTITUTE(SUBSTITUTE(SUBSTITUTE(SUBSTITUTE( (SUBSTITUTE( SUBSTITUTE( SUBSTITUTE( SUBSTITUTE(Z442,"STD_SIGMA","SUM"),"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FB</v>
      </c>
      <c r="AG442" t="b">
        <f>AA442=AF442</f>
        <v>1</v>
      </c>
    </row>
    <row r="443" spans="1:33" s="17" customFormat="1">
      <c r="A443" s="48">
        <f>IF(B443=INT(B443),ROW(),"")</f>
        <v>443</v>
      </c>
      <c r="B443" s="47">
        <f>IF(AND(MID(C443,2,1)&lt;&gt;"/",MID(C443,1,1)="/"),INT(B442)+1,B442+0.01)</f>
        <v>428</v>
      </c>
      <c r="C443" s="51" t="s">
        <v>3547</v>
      </c>
      <c r="D443" s="51" t="s">
        <v>12</v>
      </c>
      <c r="E443" s="56" t="s">
        <v>282</v>
      </c>
      <c r="F443" s="56" t="s">
        <v>282</v>
      </c>
      <c r="G443" s="75">
        <v>0</v>
      </c>
      <c r="H443" s="75">
        <v>63</v>
      </c>
      <c r="I443" s="135" t="s">
        <v>3</v>
      </c>
      <c r="J443" s="56" t="s">
        <v>1375</v>
      </c>
      <c r="K443" s="57" t="s">
        <v>3945</v>
      </c>
      <c r="L443" s="55" t="s">
        <v>4768</v>
      </c>
      <c r="M443" s="55" t="s">
        <v>4826</v>
      </c>
      <c r="N443" s="55" t="s">
        <v>2238</v>
      </c>
      <c r="O443" s="55"/>
      <c r="P443" s="259" t="s">
        <v>1819</v>
      </c>
      <c r="Q443" s="13"/>
      <c r="R443"/>
      <c r="S443" t="str">
        <f>IF(E443=F443,"","NOT EQUAL")</f>
        <v/>
      </c>
      <c r="T443" s="44" t="str">
        <f>IF(ISNA(VLOOKUP(P443,Sheet1!E:F,2,0)),"--","PRESENT")</f>
        <v>--</v>
      </c>
      <c r="U443"/>
      <c r="V443">
        <f>IF(AA443&lt;&gt;"",V442+1,V442)</f>
        <v>120</v>
      </c>
      <c r="W443" s="75" t="s">
        <v>2661</v>
      </c>
      <c r="X443" s="57" t="s">
        <v>2238</v>
      </c>
      <c r="Y443" s="57" t="s">
        <v>2238</v>
      </c>
      <c r="Z443" s="25" t="str">
        <f>IF( OR(X443="CNST", I443="CAT_REGS"),IF(E443=CHAR(34)&amp;CHAR(34),F443,E443),
IF(X443="YES",UPPER(IF(E443=CHAR(34)&amp;CHAR(34),F443,E443)),
IF(   AND(X443&lt;&gt;"NO",I443="CAT_FNCT",D443&lt;&gt;"multiply", D443&lt;&gt;"divide"),IF(J443="SLS_ENABLED",   UPPER(IF(E443=CHAR(34)&amp;CHAR(34),F443,E443)),""),"")))</f>
        <v>"RL"</v>
      </c>
      <c r="AA443" s="25" t="str">
        <f>IF(LEN(Y443)&gt;0,Y443,SUBSTITUTE(SUBSTITUTE(SUBSTITUTE(SUBSTITUTE(SUBSTITUTE(SUBSTITUTE(SUBSTITUTE(SUBSTITUTE(SUBSTITUTE(SUBSTITUTE(SUBSTITUTE( (SUBSTITUTE( SUBSTITUTE( SUBSTITUTE( SUBSTITUTE(Z443,"STD_SIGMA","SUM"),"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RL</v>
      </c>
      <c r="AB443" s="1">
        <f>B443</f>
        <v>428</v>
      </c>
      <c r="AC443" t="str">
        <f>P443</f>
        <v>ITM_RL</v>
      </c>
      <c r="AD443" s="126" t="str">
        <f>IF(ISNA(VLOOKUP(AA443,'XEQM Shortlist'!J:J,1,0)),"//","")</f>
        <v>//</v>
      </c>
      <c r="AE443"/>
      <c r="AF443" s="88" t="str">
        <f>IF(LEN(AA443)=0,"",SUBSTITUTE(SUBSTITUTE(SUBSTITUTE(SUBSTITUTE(SUBSTITUTE(SUBSTITUTE(SUBSTITUTE(SUBSTITUTE(SUBSTITUTE(SUBSTITUTE(SUBSTITUTE(SUBSTITUTE(SUBSTITUTE(SUBSTITUTE(SUBSTITUTE(SUBSTITUTE(SUBSTITUTE( (SUBSTITUTE( SUBSTITUTE( SUBSTITUTE( SUBSTITUTE(Z443,"STD_SIGMA","SUM"),"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RL</v>
      </c>
      <c r="AG443" t="b">
        <f>AA443=AF443</f>
        <v>1</v>
      </c>
    </row>
    <row r="444" spans="1:33" s="17" customFormat="1">
      <c r="A444" s="48">
        <f>IF(B444=INT(B444),ROW(),"")</f>
        <v>444</v>
      </c>
      <c r="B444" s="47">
        <f>IF(AND(MID(C444,2,1)&lt;&gt;"/",MID(C444,1,1)="/"),INT(B443)+1,B443+0.01)</f>
        <v>429</v>
      </c>
      <c r="C444" s="51" t="s">
        <v>3548</v>
      </c>
      <c r="D444" s="51" t="s">
        <v>12</v>
      </c>
      <c r="E444" s="56" t="s">
        <v>1220</v>
      </c>
      <c r="F444" s="56" t="s">
        <v>1220</v>
      </c>
      <c r="G444" s="75">
        <v>0</v>
      </c>
      <c r="H444" s="75">
        <v>63</v>
      </c>
      <c r="I444" s="135" t="s">
        <v>3</v>
      </c>
      <c r="J444" s="56" t="s">
        <v>1375</v>
      </c>
      <c r="K444" s="57" t="s">
        <v>3945</v>
      </c>
      <c r="L444" s="55" t="s">
        <v>4768</v>
      </c>
      <c r="M444" s="55" t="s">
        <v>4826</v>
      </c>
      <c r="N444" s="55" t="s">
        <v>2238</v>
      </c>
      <c r="O444" s="55"/>
      <c r="P444" s="259" t="s">
        <v>1820</v>
      </c>
      <c r="Q444" s="13"/>
      <c r="R444"/>
      <c r="S444" t="str">
        <f>IF(E444=F444,"","NOT EQUAL")</f>
        <v/>
      </c>
      <c r="T444" s="44" t="str">
        <f>IF(ISNA(VLOOKUP(P444,Sheet1!E:F,2,0)),"--","PRESENT")</f>
        <v>--</v>
      </c>
      <c r="U444"/>
      <c r="V444">
        <f>IF(AA444&lt;&gt;"",V443+1,V443)</f>
        <v>121</v>
      </c>
      <c r="W444" s="75" t="s">
        <v>2661</v>
      </c>
      <c r="X444" s="57" t="s">
        <v>2238</v>
      </c>
      <c r="Y444" s="57" t="s">
        <v>2238</v>
      </c>
      <c r="Z444" s="25" t="str">
        <f>IF( OR(X444="CNST", I444="CAT_REGS"),IF(E444=CHAR(34)&amp;CHAR(34),F444,E444),
IF(X444="YES",UPPER(IF(E444=CHAR(34)&amp;CHAR(34),F444,E444)),
IF(   AND(X444&lt;&gt;"NO",I444="CAT_FNCT",D444&lt;&gt;"multiply", D444&lt;&gt;"divide"),IF(J444="SLS_ENABLED",   UPPER(IF(E444=CHAR(34)&amp;CHAR(34),F444,E444)),""),"")))</f>
        <v>"RLC"</v>
      </c>
      <c r="AA444" s="25" t="str">
        <f>IF(LEN(Y444)&gt;0,Y444,SUBSTITUTE(SUBSTITUTE(SUBSTITUTE(SUBSTITUTE(SUBSTITUTE(SUBSTITUTE(SUBSTITUTE(SUBSTITUTE(SUBSTITUTE(SUBSTITUTE(SUBSTITUTE( (SUBSTITUTE( SUBSTITUTE( SUBSTITUTE( SUBSTITUTE(Z444,"STD_SIGMA","SUM"),"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RLC</v>
      </c>
      <c r="AB444" s="1">
        <f>B444</f>
        <v>429</v>
      </c>
      <c r="AC444" t="str">
        <f>P444</f>
        <v>ITM_RLC</v>
      </c>
      <c r="AD444" s="126" t="str">
        <f>IF(ISNA(VLOOKUP(AA444,'XEQM Shortlist'!J:J,1,0)),"//","")</f>
        <v>//</v>
      </c>
      <c r="AE444"/>
      <c r="AF444" s="88" t="str">
        <f>IF(LEN(AA444)=0,"",SUBSTITUTE(SUBSTITUTE(SUBSTITUTE(SUBSTITUTE(SUBSTITUTE(SUBSTITUTE(SUBSTITUTE(SUBSTITUTE(SUBSTITUTE(SUBSTITUTE(SUBSTITUTE(SUBSTITUTE(SUBSTITUTE(SUBSTITUTE(SUBSTITUTE(SUBSTITUTE(SUBSTITUTE( (SUBSTITUTE( SUBSTITUTE( SUBSTITUTE( SUBSTITUTE(Z444,"STD_SIGMA","SUM"),"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RLC</v>
      </c>
      <c r="AG444" t="b">
        <f>AA444=AF444</f>
        <v>1</v>
      </c>
    </row>
    <row r="445" spans="1:33" s="17" customFormat="1">
      <c r="A445" s="48">
        <f>IF(B445=INT(B445),ROW(),"")</f>
        <v>445</v>
      </c>
      <c r="B445" s="47">
        <f>IF(AND(MID(C445,2,1)&lt;&gt;"/",MID(C445,1,1)="/"),INT(B444)+1,B444+0.01)</f>
        <v>430</v>
      </c>
      <c r="C445" s="51" t="s">
        <v>3549</v>
      </c>
      <c r="D445" s="51" t="s">
        <v>12</v>
      </c>
      <c r="E445" s="56" t="s">
        <v>285</v>
      </c>
      <c r="F445" s="56" t="s">
        <v>285</v>
      </c>
      <c r="G445" s="75">
        <v>0</v>
      </c>
      <c r="H445" s="75">
        <v>63</v>
      </c>
      <c r="I445" s="135" t="s">
        <v>3</v>
      </c>
      <c r="J445" s="56" t="s">
        <v>1375</v>
      </c>
      <c r="K445" s="57" t="s">
        <v>3945</v>
      </c>
      <c r="L445" s="55" t="s">
        <v>4768</v>
      </c>
      <c r="M445" s="55" t="s">
        <v>4826</v>
      </c>
      <c r="N445" s="55" t="s">
        <v>2238</v>
      </c>
      <c r="O445" s="55"/>
      <c r="P445" s="259" t="s">
        <v>1828</v>
      </c>
      <c r="Q445" s="13"/>
      <c r="R445"/>
      <c r="S445" t="str">
        <f>IF(E445=F445,"","NOT EQUAL")</f>
        <v/>
      </c>
      <c r="T445" s="44" t="str">
        <f>IF(ISNA(VLOOKUP(P445,Sheet1!E:F,2,0)),"--","PRESENT")</f>
        <v>--</v>
      </c>
      <c r="U445"/>
      <c r="V445">
        <f>IF(AA445&lt;&gt;"",V444+1,V444)</f>
        <v>122</v>
      </c>
      <c r="W445" s="75" t="s">
        <v>2661</v>
      </c>
      <c r="X445" s="57" t="s">
        <v>2238</v>
      </c>
      <c r="Y445" s="57" t="s">
        <v>2238</v>
      </c>
      <c r="Z445" s="25" t="str">
        <f>IF( OR(X445="CNST", I445="CAT_REGS"),IF(E445=CHAR(34)&amp;CHAR(34),F445,E445),
IF(X445="YES",UPPER(IF(E445=CHAR(34)&amp;CHAR(34),F445,E445)),
IF(   AND(X445&lt;&gt;"NO",I445="CAT_FNCT",D445&lt;&gt;"multiply", D445&lt;&gt;"divide"),IF(J445="SLS_ENABLED",   UPPER(IF(E445=CHAR(34)&amp;CHAR(34),F445,E445)),""),"")))</f>
        <v>"RR"</v>
      </c>
      <c r="AA445" s="25" t="str">
        <f>IF(LEN(Y445)&gt;0,Y445,SUBSTITUTE(SUBSTITUTE(SUBSTITUTE(SUBSTITUTE(SUBSTITUTE(SUBSTITUTE(SUBSTITUTE(SUBSTITUTE(SUBSTITUTE(SUBSTITUTE(SUBSTITUTE( (SUBSTITUTE( SUBSTITUTE( SUBSTITUTE( SUBSTITUTE(Z445,"STD_SIGMA","SUM"),"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RR</v>
      </c>
      <c r="AB445" s="1">
        <f>B445</f>
        <v>430</v>
      </c>
      <c r="AC445" t="str">
        <f>P445</f>
        <v>ITM_RR</v>
      </c>
      <c r="AD445" s="126" t="str">
        <f>IF(ISNA(VLOOKUP(AA445,'XEQM Shortlist'!J:J,1,0)),"//","")</f>
        <v>//</v>
      </c>
      <c r="AE445"/>
      <c r="AF445" s="88" t="str">
        <f>IF(LEN(AA445)=0,"",SUBSTITUTE(SUBSTITUTE(SUBSTITUTE(SUBSTITUTE(SUBSTITUTE(SUBSTITUTE(SUBSTITUTE(SUBSTITUTE(SUBSTITUTE(SUBSTITUTE(SUBSTITUTE(SUBSTITUTE(SUBSTITUTE(SUBSTITUTE(SUBSTITUTE(SUBSTITUTE(SUBSTITUTE( (SUBSTITUTE( SUBSTITUTE( SUBSTITUTE( SUBSTITUTE(Z445,"STD_SIGMA","SUM"),"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RR</v>
      </c>
      <c r="AG445" t="b">
        <f>AA445=AF445</f>
        <v>1</v>
      </c>
    </row>
    <row r="446" spans="1:33" s="17" customFormat="1">
      <c r="A446" s="48">
        <f>IF(B446=INT(B446),ROW(),"")</f>
        <v>446</v>
      </c>
      <c r="B446" s="47">
        <f>IF(AND(MID(C446,2,1)&lt;&gt;"/",MID(C446,1,1)="/"),INT(B445)+1,B445+0.01)</f>
        <v>431</v>
      </c>
      <c r="C446" s="51" t="s">
        <v>3550</v>
      </c>
      <c r="D446" s="51" t="s">
        <v>12</v>
      </c>
      <c r="E446" s="56" t="s">
        <v>1224</v>
      </c>
      <c r="F446" s="56" t="s">
        <v>1224</v>
      </c>
      <c r="G446" s="75">
        <v>0</v>
      </c>
      <c r="H446" s="75">
        <v>63</v>
      </c>
      <c r="I446" s="135" t="s">
        <v>3</v>
      </c>
      <c r="J446" s="56" t="s">
        <v>1375</v>
      </c>
      <c r="K446" s="57" t="s">
        <v>3945</v>
      </c>
      <c r="L446" s="55" t="s">
        <v>4768</v>
      </c>
      <c r="M446" s="55" t="s">
        <v>4826</v>
      </c>
      <c r="N446" s="55" t="s">
        <v>2238</v>
      </c>
      <c r="O446" s="55"/>
      <c r="P446" s="259" t="s">
        <v>1829</v>
      </c>
      <c r="Q446" s="13"/>
      <c r="R446"/>
      <c r="S446" t="str">
        <f>IF(E446=F446,"","NOT EQUAL")</f>
        <v/>
      </c>
      <c r="T446" s="44" t="str">
        <f>IF(ISNA(VLOOKUP(P446,Sheet1!E:F,2,0)),"--","PRESENT")</f>
        <v>--</v>
      </c>
      <c r="U446"/>
      <c r="V446">
        <f>IF(AA446&lt;&gt;"",V445+1,V445)</f>
        <v>123</v>
      </c>
      <c r="W446" s="75" t="s">
        <v>2661</v>
      </c>
      <c r="X446" s="57" t="s">
        <v>2238</v>
      </c>
      <c r="Y446" s="57" t="s">
        <v>2238</v>
      </c>
      <c r="Z446" s="25" t="str">
        <f>IF( OR(X446="CNST", I446="CAT_REGS"),IF(E446=CHAR(34)&amp;CHAR(34),F446,E446),
IF(X446="YES",UPPER(IF(E446=CHAR(34)&amp;CHAR(34),F446,E446)),
IF(   AND(X446&lt;&gt;"NO",I446="CAT_FNCT",D446&lt;&gt;"multiply", D446&lt;&gt;"divide"),IF(J446="SLS_ENABLED",   UPPER(IF(E446=CHAR(34)&amp;CHAR(34),F446,E446)),""),"")))</f>
        <v>"RRC"</v>
      </c>
      <c r="AA446" s="25" t="str">
        <f>IF(LEN(Y446)&gt;0,Y446,SUBSTITUTE(SUBSTITUTE(SUBSTITUTE(SUBSTITUTE(SUBSTITUTE(SUBSTITUTE(SUBSTITUTE(SUBSTITUTE(SUBSTITUTE(SUBSTITUTE(SUBSTITUTE( (SUBSTITUTE( SUBSTITUTE( SUBSTITUTE( SUBSTITUTE(Z446,"STD_SIGMA","SUM"),"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RRC</v>
      </c>
      <c r="AB446" s="1">
        <f>B446</f>
        <v>431</v>
      </c>
      <c r="AC446" t="str">
        <f>P446</f>
        <v>ITM_RRC</v>
      </c>
      <c r="AD446" s="126" t="str">
        <f>IF(ISNA(VLOOKUP(AA446,'XEQM Shortlist'!J:J,1,0)),"//","")</f>
        <v>//</v>
      </c>
      <c r="AE446"/>
      <c r="AF446" s="88" t="str">
        <f>IF(LEN(AA446)=0,"",SUBSTITUTE(SUBSTITUTE(SUBSTITUTE(SUBSTITUTE(SUBSTITUTE(SUBSTITUTE(SUBSTITUTE(SUBSTITUTE(SUBSTITUTE(SUBSTITUTE(SUBSTITUTE(SUBSTITUTE(SUBSTITUTE(SUBSTITUTE(SUBSTITUTE(SUBSTITUTE(SUBSTITUTE( (SUBSTITUTE( SUBSTITUTE( SUBSTITUTE( SUBSTITUTE(Z446,"STD_SIGMA","SUM"),"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RRC</v>
      </c>
      <c r="AG446" t="b">
        <f>AA446=AF446</f>
        <v>1</v>
      </c>
    </row>
    <row r="447" spans="1:33" s="17" customFormat="1">
      <c r="A447" s="48">
        <f>IF(B447=INT(B447),ROW(),"")</f>
        <v>447</v>
      </c>
      <c r="B447" s="47">
        <f>IF(AND(MID(C447,2,1)&lt;&gt;"/",MID(C447,1,1)="/"),INT(B446)+1,B446+0.01)</f>
        <v>432</v>
      </c>
      <c r="C447" s="51" t="s">
        <v>3551</v>
      </c>
      <c r="D447" s="51" t="s">
        <v>12</v>
      </c>
      <c r="E447" s="56" t="s">
        <v>323</v>
      </c>
      <c r="F447" s="56" t="s">
        <v>323</v>
      </c>
      <c r="G447" s="75">
        <v>0</v>
      </c>
      <c r="H447" s="75">
        <v>63</v>
      </c>
      <c r="I447" s="135" t="s">
        <v>3</v>
      </c>
      <c r="J447" s="56" t="s">
        <v>1375</v>
      </c>
      <c r="K447" s="57" t="s">
        <v>3945</v>
      </c>
      <c r="L447" s="55" t="s">
        <v>4768</v>
      </c>
      <c r="M447" s="55" t="s">
        <v>4826</v>
      </c>
      <c r="N447" s="55" t="s">
        <v>2238</v>
      </c>
      <c r="O447" s="55"/>
      <c r="P447" s="259" t="s">
        <v>1874</v>
      </c>
      <c r="Q447" s="13"/>
      <c r="R447"/>
      <c r="S447" t="str">
        <f>IF(E447=F447,"","NOT EQUAL")</f>
        <v/>
      </c>
      <c r="T447" s="44" t="str">
        <f>IF(ISNA(VLOOKUP(P447,Sheet1!E:F,2,0)),"--","PRESENT")</f>
        <v>--</v>
      </c>
      <c r="U447"/>
      <c r="V447">
        <f>IF(AA447&lt;&gt;"",V446+1,V446)</f>
        <v>124</v>
      </c>
      <c r="W447" s="75" t="s">
        <v>2661</v>
      </c>
      <c r="X447" s="57" t="s">
        <v>2238</v>
      </c>
      <c r="Y447" s="57" t="s">
        <v>2238</v>
      </c>
      <c r="Z447" s="25" t="str">
        <f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>"SL"</v>
      </c>
      <c r="AA447" s="25" t="str">
        <f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SL</v>
      </c>
      <c r="AB447" s="1">
        <f>B447</f>
        <v>432</v>
      </c>
      <c r="AC447" t="str">
        <f>P447</f>
        <v>ITM_SL</v>
      </c>
      <c r="AD447" s="126" t="str">
        <f>IF(ISNA(VLOOKUP(AA447,'XEQM Shortlist'!J:J,1,0)),"//","")</f>
        <v>//</v>
      </c>
      <c r="AE447"/>
      <c r="AF447" s="88" t="str">
        <f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SL</v>
      </c>
      <c r="AG447" t="b">
        <f>AA447=AF447</f>
        <v>1</v>
      </c>
    </row>
    <row r="448" spans="1:33" s="42" customFormat="1">
      <c r="A448" s="48">
        <f>IF(B448=INT(B448),ROW(),"")</f>
        <v>448</v>
      </c>
      <c r="B448" s="47">
        <f>IF(AND(MID(C448,2,1)&lt;&gt;"/",MID(C448,1,1)="/"),INT(B447)+1,B447+0.01)</f>
        <v>433</v>
      </c>
      <c r="C448" s="51" t="s">
        <v>3552</v>
      </c>
      <c r="D448" s="51" t="s">
        <v>12</v>
      </c>
      <c r="E448" s="56" t="s">
        <v>327</v>
      </c>
      <c r="F448" s="56" t="s">
        <v>327</v>
      </c>
      <c r="G448" s="75">
        <v>0</v>
      </c>
      <c r="H448" s="75">
        <v>63</v>
      </c>
      <c r="I448" s="135" t="s">
        <v>3</v>
      </c>
      <c r="J448" s="56" t="s">
        <v>1375</v>
      </c>
      <c r="K448" s="57" t="s">
        <v>3945</v>
      </c>
      <c r="L448" s="55" t="s">
        <v>4768</v>
      </c>
      <c r="M448" s="55" t="s">
        <v>4826</v>
      </c>
      <c r="N448" s="55" t="s">
        <v>2238</v>
      </c>
      <c r="O448" s="55"/>
      <c r="P448" s="259" t="s">
        <v>1881</v>
      </c>
      <c r="Q448" s="13"/>
      <c r="R448"/>
      <c r="S448" t="str">
        <f>IF(E448=F448,"","NOT EQUAL")</f>
        <v/>
      </c>
      <c r="T448" s="44" t="str">
        <f>IF(ISNA(VLOOKUP(P448,Sheet1!E:F,2,0)),"--","PRESENT")</f>
        <v>--</v>
      </c>
      <c r="U448"/>
      <c r="V448">
        <f>IF(AA448&lt;&gt;"",V447+1,V447)</f>
        <v>125</v>
      </c>
      <c r="W448" s="75" t="s">
        <v>2661</v>
      </c>
      <c r="X448" s="57" t="s">
        <v>2238</v>
      </c>
      <c r="Y448" s="57" t="s">
        <v>2238</v>
      </c>
      <c r="Z448" s="25" t="str">
        <f>IF( OR(X448="CNST", I448="CAT_REGS"),IF(E448=CHAR(34)&amp;CHAR(34),F448,E448),
IF(X448="YES",UPPER(IF(E448=CHAR(34)&amp;CHAR(34),F448,E448)),
IF(   AND(X448&lt;&gt;"NO",I448="CAT_FNCT",D448&lt;&gt;"multiply", D448&lt;&gt;"divide"),IF(J448="SLS_ENABLED",   UPPER(IF(E448=CHAR(34)&amp;CHAR(34),F448,E448)),""),"")))</f>
        <v>"SR"</v>
      </c>
      <c r="AA448" s="25" t="str">
        <f>IF(LEN(Y448)&gt;0,Y448,SUBSTITUTE(SUBSTITUTE(SUBSTITUTE(SUBSTITUTE(SUBSTITUTE(SUBSTITUTE(SUBSTITUTE(SUBSTITUTE(SUBSTITUTE(SUBSTITUTE(SUBSTITUTE( (SUBSTITUTE( SUBSTITUTE( SUBSTITUTE( SUBSTITUTE(Z448,"STD_SIGMA","SUM"),"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SR</v>
      </c>
      <c r="AB448" s="1">
        <f>B448</f>
        <v>433</v>
      </c>
      <c r="AC448" t="str">
        <f>P448</f>
        <v>ITM_SR</v>
      </c>
      <c r="AD448" s="126" t="str">
        <f>IF(ISNA(VLOOKUP(AA448,'XEQM Shortlist'!J:J,1,0)),"//","")</f>
        <v>//</v>
      </c>
      <c r="AE448"/>
      <c r="AF448" s="88" t="str">
        <f>IF(LEN(AA448)=0,"",SUBSTITUTE(SUBSTITUTE(SUBSTITUTE(SUBSTITUTE(SUBSTITUTE(SUBSTITUTE(SUBSTITUTE(SUBSTITUTE(SUBSTITUTE(SUBSTITUTE(SUBSTITUTE(SUBSTITUTE(SUBSTITUTE(SUBSTITUTE(SUBSTITUTE(SUBSTITUTE(SUBSTITUTE( (SUBSTITUTE( SUBSTITUTE( SUBSTITUTE( SUBSTITUTE(Z448,"STD_SIGMA","SUM"),"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SR</v>
      </c>
      <c r="AG448" t="b">
        <f>AA448=AF448</f>
        <v>1</v>
      </c>
    </row>
    <row r="449" spans="1:33" s="42" customFormat="1">
      <c r="A449" s="48">
        <f>IF(B449=INT(B449),ROW(),"")</f>
        <v>449</v>
      </c>
      <c r="B449" s="47">
        <f>IF(AND(MID(C449,2,1)&lt;&gt;"/",MID(C449,1,1)="/"),INT(B448)+1,B448+0.01)</f>
        <v>434</v>
      </c>
      <c r="C449" s="51" t="s">
        <v>3553</v>
      </c>
      <c r="D449" s="51" t="s">
        <v>12</v>
      </c>
      <c r="E449" s="56" t="s">
        <v>1027</v>
      </c>
      <c r="F449" s="56" t="s">
        <v>1027</v>
      </c>
      <c r="G449" s="75">
        <v>0</v>
      </c>
      <c r="H449" s="75">
        <v>63</v>
      </c>
      <c r="I449" s="135" t="s">
        <v>3</v>
      </c>
      <c r="J449" s="56" t="s">
        <v>1375</v>
      </c>
      <c r="K449" s="57" t="s">
        <v>3945</v>
      </c>
      <c r="L449" s="55" t="s">
        <v>4768</v>
      </c>
      <c r="M449" s="55" t="s">
        <v>4826</v>
      </c>
      <c r="N449" s="55" t="s">
        <v>2238</v>
      </c>
      <c r="O449" s="55"/>
      <c r="P449" s="259" t="s">
        <v>1417</v>
      </c>
      <c r="Q449" s="13"/>
      <c r="R449"/>
      <c r="S449" t="str">
        <f>IF(E449=F449,"","NOT EQUAL")</f>
        <v/>
      </c>
      <c r="T449" s="44" t="str">
        <f>IF(ISNA(VLOOKUP(P449,Sheet1!E:F,2,0)),"--","PRESENT")</f>
        <v>--</v>
      </c>
      <c r="U449"/>
      <c r="V449">
        <f>IF(AA449&lt;&gt;"",V448+1,V448)</f>
        <v>126</v>
      </c>
      <c r="W449" s="75" t="s">
        <v>2238</v>
      </c>
      <c r="X449" s="57" t="s">
        <v>2238</v>
      </c>
      <c r="Y449" s="57" t="s">
        <v>2238</v>
      </c>
      <c r="Z449" s="25" t="str">
        <f>IF( OR(X449="CNST", I449="CAT_REGS"),IF(E449=CHAR(34)&amp;CHAR(34),F449,E449),
IF(X449="YES",UPPER(IF(E449=CHAR(34)&amp;CHAR(34),F449,E449)),
IF(   AND(X449&lt;&gt;"NO",I449="CAT_FNCT",D449&lt;&gt;"multiply", D449&lt;&gt;"divide"),IF(J449="SLS_ENABLED",   UPPER(IF(E449=CHAR(34)&amp;CHAR(34),F449,E449)),""),"")))</f>
        <v>"ASR"</v>
      </c>
      <c r="AA449" s="25" t="str">
        <f>IF(LEN(Y449)&gt;0,Y449,SUBSTITUTE(SUBSTITUTE(SUBSTITUTE(SUBSTITUTE(SUBSTITUTE(SUBSTITUTE(SUBSTITUTE(SUBSTITUTE(SUBSTITUTE(SUBSTITUTE(SUBSTITUTE( (SUBSTITUTE( SUBSTITUTE( SUBSTITUTE( SUBSTITUTE(Z449,"STD_SIGMA","SUM"),"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ASR</v>
      </c>
      <c r="AB449" s="1">
        <f>B449</f>
        <v>434</v>
      </c>
      <c r="AC449" t="str">
        <f>P449</f>
        <v>ITM_ASR</v>
      </c>
      <c r="AD449" s="126" t="str">
        <f>IF(ISNA(VLOOKUP(AA449,'XEQM Shortlist'!J:J,1,0)),"//","")</f>
        <v>//</v>
      </c>
      <c r="AE449"/>
      <c r="AF449" s="88" t="str">
        <f>IF(LEN(AA449)=0,"",SUBSTITUTE(SUBSTITUTE(SUBSTITUTE(SUBSTITUTE(SUBSTITUTE(SUBSTITUTE(SUBSTITUTE(SUBSTITUTE(SUBSTITUTE(SUBSTITUTE(SUBSTITUTE(SUBSTITUTE(SUBSTITUTE(SUBSTITUTE(SUBSTITUTE(SUBSTITUTE(SUBSTITUTE( (SUBSTITUTE( SUBSTITUTE( SUBSTITUTE( SUBSTITUTE(Z449,"STD_SIGMA","SUM"),"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ASR</v>
      </c>
      <c r="AG449" t="b">
        <f>AA449=AF449</f>
        <v>1</v>
      </c>
    </row>
    <row r="450" spans="1:33" s="42" customFormat="1">
      <c r="A450" s="48">
        <f>IF(B450=INT(B450),ROW(),"")</f>
        <v>450</v>
      </c>
      <c r="B450" s="47">
        <f>IF(AND(MID(C450,2,1)&lt;&gt;"/",MID(C450,1,1)="/"),INT(B449)+1,B449+0.01)</f>
        <v>435</v>
      </c>
      <c r="C450" s="51" t="s">
        <v>3554</v>
      </c>
      <c r="D450" s="51" t="s">
        <v>7</v>
      </c>
      <c r="E450" s="56" t="s">
        <v>175</v>
      </c>
      <c r="F450" s="56" t="s">
        <v>175</v>
      </c>
      <c r="G450" s="75">
        <v>0</v>
      </c>
      <c r="H450" s="75">
        <v>0</v>
      </c>
      <c r="I450" s="135" t="s">
        <v>3</v>
      </c>
      <c r="J450" s="56" t="s">
        <v>1375</v>
      </c>
      <c r="K450" s="57" t="s">
        <v>3945</v>
      </c>
      <c r="L450" s="55" t="s">
        <v>4768</v>
      </c>
      <c r="M450" s="55" t="s">
        <v>4825</v>
      </c>
      <c r="N450" s="55" t="s">
        <v>2238</v>
      </c>
      <c r="O450" s="55"/>
      <c r="P450" s="259" t="s">
        <v>1654</v>
      </c>
      <c r="Q450" s="13"/>
      <c r="R450"/>
      <c r="S450" t="str">
        <f>IF(E450=F450,"","NOT EQUAL")</f>
        <v/>
      </c>
      <c r="T450" s="44" t="str">
        <f>IF(ISNA(VLOOKUP(P450,Sheet1!E:F,2,0)),"--","PRESENT")</f>
        <v>--</v>
      </c>
      <c r="U450"/>
      <c r="V450">
        <f>IF(AA450&lt;&gt;"",V449+1,V449)</f>
        <v>127</v>
      </c>
      <c r="W450" s="75" t="s">
        <v>2238</v>
      </c>
      <c r="X450" s="57" t="s">
        <v>2238</v>
      </c>
      <c r="Y450" s="57" t="s">
        <v>2238</v>
      </c>
      <c r="Z450" s="25" t="str">
        <f>IF( OR(X450="CNST", I450="CAT_REGS"),IF(E450=CHAR(34)&amp;CHAR(34),F450,E450),
IF(X450="YES",UPPER(IF(E450=CHAR(34)&amp;CHAR(34),F450,E450)),
IF(   AND(X450&lt;&gt;"NO",I450="CAT_FNCT",D450&lt;&gt;"multiply", D450&lt;&gt;"divide"),IF(J450="SLS_ENABLED",   UPPER(IF(E450=CHAR(34)&amp;CHAR(34),F450,E450)),""),"")))</f>
        <v>"LJ"</v>
      </c>
      <c r="AA450" s="25" t="str">
        <f>IF(LEN(Y450)&gt;0,Y450,SUBSTITUTE(SUBSTITUTE(SUBSTITUTE(SUBSTITUTE(SUBSTITUTE(SUBSTITUTE(SUBSTITUTE(SUBSTITUTE(SUBSTITUTE(SUBSTITUTE(SUBSTITUTE( (SUBSTITUTE( SUBSTITUTE( SUBSTITUTE( SUBSTITUTE(Z450,"STD_SIGMA","SUM"),"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LJ</v>
      </c>
      <c r="AB450" s="1">
        <f>B450</f>
        <v>435</v>
      </c>
      <c r="AC450" t="str">
        <f>P450</f>
        <v>ITM_LJ</v>
      </c>
      <c r="AD450" s="126" t="str">
        <f>IF(ISNA(VLOOKUP(AA450,'XEQM Shortlist'!J:J,1,0)),"//","")</f>
        <v>//</v>
      </c>
      <c r="AE450"/>
      <c r="AF450" s="88" t="str">
        <f>IF(LEN(AA450)=0,"",SUBSTITUTE(SUBSTITUTE(SUBSTITUTE(SUBSTITUTE(SUBSTITUTE(SUBSTITUTE(SUBSTITUTE(SUBSTITUTE(SUBSTITUTE(SUBSTITUTE(SUBSTITUTE(SUBSTITUTE(SUBSTITUTE(SUBSTITUTE(SUBSTITUTE(SUBSTITUTE(SUBSTITUTE( (SUBSTITUTE( SUBSTITUTE( SUBSTITUTE( SUBSTITUTE(Z450,"STD_SIGMA","SUM"),"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LJ</v>
      </c>
      <c r="AG450" t="b">
        <f>AA450=AF450</f>
        <v>1</v>
      </c>
    </row>
    <row r="451" spans="1:33">
      <c r="A451" s="48">
        <f>IF(B451=INT(B451),ROW(),"")</f>
        <v>451</v>
      </c>
      <c r="B451" s="47">
        <f>IF(AND(MID(C451,2,1)&lt;&gt;"/",MID(C451,1,1)="/"),INT(B450)+1,B450+0.01)</f>
        <v>436</v>
      </c>
      <c r="C451" s="51" t="s">
        <v>3555</v>
      </c>
      <c r="D451" s="51" t="s">
        <v>7</v>
      </c>
      <c r="E451" s="56" t="s">
        <v>280</v>
      </c>
      <c r="F451" s="56" t="s">
        <v>280</v>
      </c>
      <c r="G451" s="75">
        <v>0</v>
      </c>
      <c r="H451" s="75">
        <v>0</v>
      </c>
      <c r="I451" s="135" t="s">
        <v>3</v>
      </c>
      <c r="J451" s="56" t="s">
        <v>1375</v>
      </c>
      <c r="K451" s="57" t="s">
        <v>3945</v>
      </c>
      <c r="L451" s="55" t="s">
        <v>4768</v>
      </c>
      <c r="M451" s="55" t="s">
        <v>4825</v>
      </c>
      <c r="N451" s="55" t="s">
        <v>2238</v>
      </c>
      <c r="O451" s="55"/>
      <c r="P451" s="259" t="s">
        <v>1817</v>
      </c>
      <c r="Q451" s="13"/>
      <c r="R451"/>
      <c r="S451" t="str">
        <f>IF(E451=F451,"","NOT EQUAL")</f>
        <v/>
      </c>
      <c r="T451" s="44" t="str">
        <f>IF(ISNA(VLOOKUP(P451,Sheet1!E:F,2,0)),"--","PRESENT")</f>
        <v>--</v>
      </c>
      <c r="U451"/>
      <c r="V451">
        <f>IF(AA451&lt;&gt;"",V450+1,V450)</f>
        <v>128</v>
      </c>
      <c r="W451" s="75" t="s">
        <v>2238</v>
      </c>
      <c r="X451" s="57" t="s">
        <v>2238</v>
      </c>
      <c r="Y451" s="57" t="s">
        <v>2238</v>
      </c>
      <c r="Z451" s="25" t="str">
        <f>IF( OR(X451="CNST", I451="CAT_REGS"),IF(E451=CHAR(34)&amp;CHAR(34),F451,E451),
IF(X451="YES",UPPER(IF(E451=CHAR(34)&amp;CHAR(34),F451,E451)),
IF(   AND(X451&lt;&gt;"NO",I451="CAT_FNCT",D451&lt;&gt;"multiply", D451&lt;&gt;"divide"),IF(J451="SLS_ENABLED",   UPPER(IF(E451=CHAR(34)&amp;CHAR(34),F451,E451)),""),"")))</f>
        <v>"RJ"</v>
      </c>
      <c r="AA451" s="25" t="str">
        <f>IF(LEN(Y451)&gt;0,Y451,SUBSTITUTE(SUBSTITUTE(SUBSTITUTE(SUBSTITUTE(SUBSTITUTE(SUBSTITUTE(SUBSTITUTE(SUBSTITUTE(SUBSTITUTE(SUBSTITUTE(SUBSTITUTE( (SUBSTITUTE( SUBSTITUTE( SUBSTITUTE( SUBSTITUTE(Z451,"STD_SIGMA","SUM"),"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RJ</v>
      </c>
      <c r="AB451" s="1">
        <f>B451</f>
        <v>436</v>
      </c>
      <c r="AC451" t="str">
        <f>P451</f>
        <v>ITM_RJ</v>
      </c>
      <c r="AD451" s="126" t="str">
        <f>IF(ISNA(VLOOKUP(AA451,'XEQM Shortlist'!J:J,1,0)),"//","")</f>
        <v>//</v>
      </c>
      <c r="AF451" s="88" t="str">
        <f>IF(LEN(AA451)=0,"",SUBSTITUTE(SUBSTITUTE(SUBSTITUTE(SUBSTITUTE(SUBSTITUTE(SUBSTITUTE(SUBSTITUTE(SUBSTITUTE(SUBSTITUTE(SUBSTITUTE(SUBSTITUTE(SUBSTITUTE(SUBSTITUTE(SUBSTITUTE(SUBSTITUTE(SUBSTITUTE(SUBSTITUTE( (SUBSTITUTE( SUBSTITUTE( SUBSTITUTE( SUBSTITUTE(Z451,"STD_SIGMA","SUM"),"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RJ</v>
      </c>
      <c r="AG451" t="b">
        <f>AA451=AF451</f>
        <v>1</v>
      </c>
    </row>
    <row r="452" spans="1:33">
      <c r="A452" s="48">
        <f>IF(B452=INT(B452),ROW(),"")</f>
        <v>452</v>
      </c>
      <c r="B452" s="47">
        <f>IF(AND(MID(C452,2,1)&lt;&gt;"/",MID(C452,1,1)="/"),INT(B451)+1,B451+0.01)</f>
        <v>437</v>
      </c>
      <c r="C452" s="51" t="s">
        <v>3556</v>
      </c>
      <c r="D452" s="51" t="s">
        <v>12</v>
      </c>
      <c r="E452" s="56" t="s">
        <v>1147</v>
      </c>
      <c r="F452" s="56" t="s">
        <v>1147</v>
      </c>
      <c r="G452" s="75">
        <v>0</v>
      </c>
      <c r="H452" s="75">
        <v>64</v>
      </c>
      <c r="I452" s="135" t="s">
        <v>3</v>
      </c>
      <c r="J452" s="56" t="s">
        <v>1375</v>
      </c>
      <c r="K452" s="57" t="s">
        <v>3945</v>
      </c>
      <c r="L452" s="55" t="s">
        <v>4768</v>
      </c>
      <c r="M452" s="55" t="s">
        <v>4826</v>
      </c>
      <c r="N452" s="55" t="s">
        <v>2238</v>
      </c>
      <c r="O452" s="55"/>
      <c r="P452" s="259" t="s">
        <v>1680</v>
      </c>
      <c r="Q452" s="13"/>
      <c r="R452"/>
      <c r="S452" t="str">
        <f>IF(E452=F452,"","NOT EQUAL")</f>
        <v/>
      </c>
      <c r="T452" s="44" t="str">
        <f>IF(ISNA(VLOOKUP(P452,Sheet1!E:F,2,0)),"--","PRESENT")</f>
        <v>--</v>
      </c>
      <c r="U452"/>
      <c r="V452">
        <f>IF(AA452&lt;&gt;"",V451+1,V451)</f>
        <v>129</v>
      </c>
      <c r="W452" s="75" t="s">
        <v>2238</v>
      </c>
      <c r="X452" s="57" t="s">
        <v>2238</v>
      </c>
      <c r="Y452" s="57" t="s">
        <v>2238</v>
      </c>
      <c r="Z452" s="25" t="str">
        <f>IF( OR(X452="CNST", I452="CAT_REGS"),IF(E452=CHAR(34)&amp;CHAR(34),F452,E452),
IF(X452="YES",UPPER(IF(E452=CHAR(34)&amp;CHAR(34),F452,E452)),
IF(   AND(X452&lt;&gt;"NO",I452="CAT_FNCT",D452&lt;&gt;"multiply", D452&lt;&gt;"divide"),IF(J452="SLS_ENABLED",   UPPER(IF(E452=CHAR(34)&amp;CHAR(34),F452,E452)),""),"")))</f>
        <v>"MASKL"</v>
      </c>
      <c r="AA452" s="25" t="str">
        <f>IF(LEN(Y452)&gt;0,Y452,SUBSTITUTE(SUBSTITUTE(SUBSTITUTE(SUBSTITUTE(SUBSTITUTE(SUBSTITUTE(SUBSTITUTE(SUBSTITUTE(SUBSTITUTE(SUBSTITUTE(SUBSTITUTE( (SUBSTITUTE( SUBSTITUTE( SUBSTITUTE( SUBSTITUTE(Z452,"STD_SIGMA","SUM"),"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MASKL</v>
      </c>
      <c r="AB452" s="1">
        <f>B452</f>
        <v>437</v>
      </c>
      <c r="AC452" t="str">
        <f>P452</f>
        <v>ITM_MASKL</v>
      </c>
      <c r="AD452" s="126" t="str">
        <f>IF(ISNA(VLOOKUP(AA452,'XEQM Shortlist'!J:J,1,0)),"//","")</f>
        <v>//</v>
      </c>
      <c r="AF452" s="88" t="str">
        <f>IF(LEN(AA452)=0,"",SUBSTITUTE(SUBSTITUTE(SUBSTITUTE(SUBSTITUTE(SUBSTITUTE(SUBSTITUTE(SUBSTITUTE(SUBSTITUTE(SUBSTITUTE(SUBSTITUTE(SUBSTITUTE(SUBSTITUTE(SUBSTITUTE(SUBSTITUTE(SUBSTITUTE(SUBSTITUTE(SUBSTITUTE( (SUBSTITUTE( SUBSTITUTE( SUBSTITUTE( SUBSTITUTE(Z452,"STD_SIGMA","SUM"),"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G452" t="b">
        <f>AA452=AF452</f>
        <v>1</v>
      </c>
    </row>
    <row r="453" spans="1:33">
      <c r="A453" s="48">
        <f>IF(B453=INT(B453),ROW(),"")</f>
        <v>453</v>
      </c>
      <c r="B453" s="47">
        <f>IF(AND(MID(C453,2,1)&lt;&gt;"/",MID(C453,1,1)="/"),INT(B452)+1,B452+0.01)</f>
        <v>438</v>
      </c>
      <c r="C453" s="51" t="s">
        <v>3557</v>
      </c>
      <c r="D453" s="51" t="s">
        <v>12</v>
      </c>
      <c r="E453" s="56" t="s">
        <v>1148</v>
      </c>
      <c r="F453" s="56" t="s">
        <v>1148</v>
      </c>
      <c r="G453" s="75">
        <v>0</v>
      </c>
      <c r="H453" s="75">
        <v>64</v>
      </c>
      <c r="I453" s="135" t="s">
        <v>3</v>
      </c>
      <c r="J453" s="56" t="s">
        <v>1375</v>
      </c>
      <c r="K453" s="57" t="s">
        <v>3945</v>
      </c>
      <c r="L453" s="55" t="s">
        <v>4768</v>
      </c>
      <c r="M453" s="55" t="s">
        <v>4826</v>
      </c>
      <c r="N453" s="55" t="s">
        <v>2238</v>
      </c>
      <c r="O453" s="55"/>
      <c r="P453" s="259" t="s">
        <v>1681</v>
      </c>
      <c r="Q453" s="13"/>
      <c r="R453"/>
      <c r="S453" t="str">
        <f>IF(E453=F453,"","NOT EQUAL")</f>
        <v/>
      </c>
      <c r="T453" s="44" t="str">
        <f>IF(ISNA(VLOOKUP(P453,Sheet1!E:F,2,0)),"--","PRESENT")</f>
        <v>--</v>
      </c>
      <c r="U453"/>
      <c r="V453">
        <f>IF(AA453&lt;&gt;"",V452+1,V452)</f>
        <v>130</v>
      </c>
      <c r="W453" s="75" t="s">
        <v>2238</v>
      </c>
      <c r="X453" s="57" t="s">
        <v>2238</v>
      </c>
      <c r="Y453" s="57" t="s">
        <v>2238</v>
      </c>
      <c r="Z453" s="25" t="str">
        <f>IF( OR(X453="CNST", I453="CAT_REGS"),IF(E453=CHAR(34)&amp;CHAR(34),F453,E453),
IF(X453="YES",UPPER(IF(E453=CHAR(34)&amp;CHAR(34),F453,E453)),
IF(   AND(X453&lt;&gt;"NO",I453="CAT_FNCT",D453&lt;&gt;"multiply", D453&lt;&gt;"divide"),IF(J453="SLS_ENABLED",   UPPER(IF(E453=CHAR(34)&amp;CHAR(34),F453,E453)),""),"")))</f>
        <v>"MASKR"</v>
      </c>
      <c r="AA453" s="25" t="str">
        <f>IF(LEN(Y453)&gt;0,Y453,SUBSTITUTE(SUBSTITUTE(SUBSTITUTE(SUBSTITUTE(SUBSTITUTE(SUBSTITUTE(SUBSTITUTE(SUBSTITUTE(SUBSTITUTE(SUBSTITUTE(SUBSTITUTE( (SUBSTITUTE( SUBSTITUTE( SUBSTITUTE( SUBSTITUTE(Z453,"STD_SIGMA","SUM"),"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MASKR</v>
      </c>
      <c r="AB453" s="1">
        <f>B453</f>
        <v>438</v>
      </c>
      <c r="AC453" t="str">
        <f>P453</f>
        <v>ITM_MASKR</v>
      </c>
      <c r="AD453" s="126" t="str">
        <f>IF(ISNA(VLOOKUP(AA453,'XEQM Shortlist'!J:J,1,0)),"//","")</f>
        <v>//</v>
      </c>
      <c r="AF453" s="88" t="str">
        <f>IF(LEN(AA453)=0,"",SUBSTITUTE(SUBSTITUTE(SUBSTITUTE(SUBSTITUTE(SUBSTITUTE(SUBSTITUTE(SUBSTITUTE(SUBSTITUTE(SUBSTITUTE(SUBSTITUTE(SUBSTITUTE(SUBSTITUTE(SUBSTITUTE(SUBSTITUTE(SUBSTITUTE(SUBSTITUTE(SUBSTITUTE( (SUBSTITUTE( SUBSTITUTE( SUBSTITUTE( SUBSTITUTE(Z453,"STD_SIGMA","SUM"),"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MASKR</v>
      </c>
      <c r="AG453" t="b">
        <f>AA453=AF453</f>
        <v>1</v>
      </c>
    </row>
    <row r="454" spans="1:33">
      <c r="A454" s="48">
        <f>IF(B454=INT(B454),ROW(),"")</f>
        <v>454</v>
      </c>
      <c r="B454" s="47">
        <f>IF(AND(MID(C454,2,1)&lt;&gt;"/",MID(C454,1,1)="/"),INT(B453)+1,B453+0.01)</f>
        <v>439</v>
      </c>
      <c r="C454" s="51" t="s">
        <v>3558</v>
      </c>
      <c r="D454" s="51" t="s">
        <v>7</v>
      </c>
      <c r="E454" s="56" t="s">
        <v>195</v>
      </c>
      <c r="F454" s="56" t="s">
        <v>195</v>
      </c>
      <c r="G454" s="75">
        <v>0</v>
      </c>
      <c r="H454" s="75">
        <v>0</v>
      </c>
      <c r="I454" s="135" t="s">
        <v>3</v>
      </c>
      <c r="J454" s="56" t="s">
        <v>1375</v>
      </c>
      <c r="K454" s="57" t="s">
        <v>3945</v>
      </c>
      <c r="L454" s="55" t="s">
        <v>4768</v>
      </c>
      <c r="M454" s="55" t="s">
        <v>4825</v>
      </c>
      <c r="N454" s="55" t="s">
        <v>2238</v>
      </c>
      <c r="O454" s="55"/>
      <c r="P454" s="259" t="s">
        <v>1691</v>
      </c>
      <c r="Q454" s="13"/>
      <c r="R454"/>
      <c r="S454" t="str">
        <f>IF(E454=F454,"","NOT EQUAL")</f>
        <v/>
      </c>
      <c r="T454" s="44" t="str">
        <f>IF(ISNA(VLOOKUP(P454,Sheet1!E:F,2,0)),"--","PRESENT")</f>
        <v>--</v>
      </c>
      <c r="U454"/>
      <c r="V454">
        <f>IF(AA454&lt;&gt;"",V453+1,V453)</f>
        <v>131</v>
      </c>
      <c r="W454" s="75" t="s">
        <v>2238</v>
      </c>
      <c r="X454" s="57" t="s">
        <v>2238</v>
      </c>
      <c r="Y454" s="57" t="s">
        <v>2238</v>
      </c>
      <c r="Z454" s="25" t="str">
        <f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"MIRROR"</v>
      </c>
      <c r="AA454" s="25" t="str">
        <f>IF(LEN(Y454)&gt;0,Y454,SUBSTITUTE(SUBSTITUTE(SUBSTITUTE(SUBSTITUTE(SUBSTITUTE(SUBSTITUTE(SUBSTITUTE(SUBSTITUTE(SUBSTITUTE(SUBSTITUTE(SUBSTITUTE( (SUBSTITUTE( SUBSTITUTE( SUBSTITUTE( SUBSTITUTE(Z454,"STD_SIGMA","SUM"),"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MIRROR</v>
      </c>
      <c r="AB454" s="1">
        <f>B454</f>
        <v>439</v>
      </c>
      <c r="AC454" t="str">
        <f>P454</f>
        <v>ITM_MIRROR</v>
      </c>
      <c r="AD454" s="126" t="str">
        <f>IF(ISNA(VLOOKUP(AA454,'XEQM Shortlist'!J:J,1,0)),"//","")</f>
        <v>//</v>
      </c>
      <c r="AF454" s="88" t="str">
        <f>IF(LEN(AA454)=0,"",SUBSTITUTE(SUBSTITUTE(SUBSTITUTE(SUBSTITUTE(SUBSTITUTE(SUBSTITUTE(SUBSTITUTE(SUBSTITUTE(SUBSTITUTE(SUBSTITUTE(SUBSTITUTE(SUBSTITUTE(SUBSTITUTE(SUBSTITUTE(SUBSTITUTE(SUBSTITUTE(SUBSTITUTE( (SUBSTITUTE( SUBSTITUTE( SUBSTITUTE( SUBSTITUTE(Z454,"STD_SIGMA","SUM"),"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MIRROR</v>
      </c>
      <c r="AG454" t="b">
        <f>AA454=AF454</f>
        <v>1</v>
      </c>
    </row>
    <row r="455" spans="1:33">
      <c r="A455" s="48">
        <f>IF(B455=INT(B455),ROW(),"")</f>
        <v>455</v>
      </c>
      <c r="B455" s="47">
        <f>IF(AND(MID(C455,2,1)&lt;&gt;"/",MID(C455,1,1)="/"),INT(B454)+1,B454+0.01)</f>
        <v>440</v>
      </c>
      <c r="C455" s="51" t="s">
        <v>3559</v>
      </c>
      <c r="D455" s="51" t="s">
        <v>7</v>
      </c>
      <c r="E455" s="56" t="s">
        <v>463</v>
      </c>
      <c r="F455" s="56" t="s">
        <v>463</v>
      </c>
      <c r="G455" s="75">
        <v>0</v>
      </c>
      <c r="H455" s="75">
        <v>0</v>
      </c>
      <c r="I455" s="135" t="s">
        <v>3</v>
      </c>
      <c r="J455" s="56" t="s">
        <v>1375</v>
      </c>
      <c r="K455" s="57" t="s">
        <v>3945</v>
      </c>
      <c r="L455" s="55" t="s">
        <v>4768</v>
      </c>
      <c r="M455" s="55" t="s">
        <v>4825</v>
      </c>
      <c r="N455" s="55" t="s">
        <v>2238</v>
      </c>
      <c r="O455" s="55"/>
      <c r="P455" s="259" t="s">
        <v>2099</v>
      </c>
      <c r="Q455" s="13"/>
      <c r="R455"/>
      <c r="S455" t="str">
        <f>IF(E455=F455,"","NOT EQUAL")</f>
        <v/>
      </c>
      <c r="T455" s="44" t="str">
        <f>IF(ISNA(VLOOKUP(P455,Sheet1!E:F,2,0)),"--","PRESENT")</f>
        <v>--</v>
      </c>
      <c r="U455"/>
      <c r="V455">
        <f>IF(AA455&lt;&gt;"",V454+1,V454)</f>
        <v>132</v>
      </c>
      <c r="W455" s="75" t="s">
        <v>2661</v>
      </c>
      <c r="X455" s="57" t="s">
        <v>2238</v>
      </c>
      <c r="Y455" s="57" t="s">
        <v>2238</v>
      </c>
      <c r="Z455" s="25" t="str">
        <f>IF( OR(X455="CNST", I455="CAT_REGS"),IF(E455=CHAR(34)&amp;CHAR(34),F455,E455),
IF(X455="YES",UPPER(IF(E455=CHAR(34)&amp;CHAR(34),F455,E455)),
IF(   AND(X455&lt;&gt;"NO",I455="CAT_FNCT",D455&lt;&gt;"multiply", D455&lt;&gt;"divide"),IF(J455="SLS_ENABLED",   UPPER(IF(E455=CHAR(34)&amp;CHAR(34),F455,E455)),""),"")))</f>
        <v>"#B"</v>
      </c>
      <c r="AA455" s="25" t="str">
        <f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#B</v>
      </c>
      <c r="AB455" s="1">
        <f>B455</f>
        <v>440</v>
      </c>
      <c r="AC455" t="str">
        <f>P455</f>
        <v>ITM_NUMB</v>
      </c>
      <c r="AD455" s="126" t="str">
        <f>IF(ISNA(VLOOKUP(AA455,'XEQM Shortlist'!J:J,1,0)),"//","")</f>
        <v>//</v>
      </c>
      <c r="AF455" s="88" t="str">
        <f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#B</v>
      </c>
      <c r="AG455" t="b">
        <f>AA455=AF455</f>
        <v>1</v>
      </c>
    </row>
    <row r="456" spans="1:33">
      <c r="A456" s="48">
        <f>IF(B456=INT(B456),ROW(),"")</f>
        <v>456</v>
      </c>
      <c r="B456" s="47">
        <f>IF(AND(MID(C456,2,1)&lt;&gt;"/",MID(C456,1,1)="/"),INT(B455)+1,B455+0.01)</f>
        <v>441</v>
      </c>
      <c r="C456" s="51" t="s">
        <v>3560</v>
      </c>
      <c r="D456" s="51" t="s">
        <v>12</v>
      </c>
      <c r="E456" s="56" t="s">
        <v>1230</v>
      </c>
      <c r="F456" s="56" t="s">
        <v>1230</v>
      </c>
      <c r="G456" s="75">
        <v>0</v>
      </c>
      <c r="H456" s="75">
        <v>99</v>
      </c>
      <c r="I456" s="135" t="s">
        <v>3</v>
      </c>
      <c r="J456" s="56" t="s">
        <v>1375</v>
      </c>
      <c r="K456" s="57" t="s">
        <v>3945</v>
      </c>
      <c r="L456" s="55" t="s">
        <v>4768</v>
      </c>
      <c r="M456" s="55" t="s">
        <v>4826</v>
      </c>
      <c r="N456" s="55" t="s">
        <v>2238</v>
      </c>
      <c r="O456" s="55"/>
      <c r="P456" s="259" t="s">
        <v>1852</v>
      </c>
      <c r="Q456" s="13"/>
      <c r="R456"/>
      <c r="S456" t="str">
        <f>IF(E456=F456,"","NOT EQUAL")</f>
        <v/>
      </c>
      <c r="T456" s="44" t="str">
        <f>IF(ISNA(VLOOKUP(P456,Sheet1!E:F,2,0)),"--","PRESENT")</f>
        <v>PRESENT</v>
      </c>
      <c r="U456"/>
      <c r="V456">
        <f>IF(AA456&lt;&gt;"",V455+1,V455)</f>
        <v>133</v>
      </c>
      <c r="W456" s="75" t="s">
        <v>2660</v>
      </c>
      <c r="X456" s="57" t="s">
        <v>2238</v>
      </c>
      <c r="Y456" s="57" t="s">
        <v>2238</v>
      </c>
      <c r="Z456" s="25" t="str">
        <f>IF( OR(X456="CNST", I456="CAT_REGS"),IF(E456=CHAR(34)&amp;CHAR(34),F456,E456),
IF(X456="YES",UPPER(IF(E456=CHAR(34)&amp;CHAR(34),F456,E456)),
IF(   AND(X456&lt;&gt;"NO",I456="CAT_FNCT",D456&lt;&gt;"multiply", D456&lt;&gt;"divide"),IF(J456="SLS_ENABLED",   UPPER(IF(E456=CHAR(34)&amp;CHAR(34),F456,E456)),""),"")))</f>
        <v>"SDL"</v>
      </c>
      <c r="AA456" s="25" t="str">
        <f>IF(LEN(Y456)&gt;0,Y456,SUBSTITUTE(SUBSTITUTE(SUBSTITUTE(SUBSTITUTE(SUBSTITUTE(SUBSTITUTE(SUBSTITUTE(SUBSTITUTE(SUBSTITUTE(SUBSTITUTE(SUBSTITUTE( (SUBSTITUTE( SUBSTITUTE( SUBSTITUTE( SUBSTITUTE(Z456,"STD_SIGMA","SUM"),"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SDL</v>
      </c>
      <c r="AB456" s="1">
        <f>B456</f>
        <v>441</v>
      </c>
      <c r="AC456" t="str">
        <f>P456</f>
        <v>ITM_SDL</v>
      </c>
      <c r="AD456" s="126" t="str">
        <f>IF(ISNA(VLOOKUP(AA456,'XEQM Shortlist'!J:J,1,0)),"//","")</f>
        <v>//</v>
      </c>
      <c r="AF456" s="88" t="str">
        <f>IF(LEN(AA456)=0,"",SUBSTITUTE(SUBSTITUTE(SUBSTITUTE(SUBSTITUTE(SUBSTITUTE(SUBSTITUTE(SUBSTITUTE(SUBSTITUTE(SUBSTITUTE(SUBSTITUTE(SUBSTITUTE(SUBSTITUTE(SUBSTITUTE(SUBSTITUTE(SUBSTITUTE(SUBSTITUTE(SUBSTITUTE( (SUBSTITUTE( SUBSTITUTE( SUBSTITUTE( SUBSTITUTE(Z456,"STD_SIGMA","SUM"),"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SDL</v>
      </c>
      <c r="AG456" t="b">
        <f>AA456=AF456</f>
        <v>1</v>
      </c>
    </row>
    <row r="457" spans="1:33">
      <c r="A457" s="48">
        <f>IF(B457=INT(B457),ROW(),"")</f>
        <v>457</v>
      </c>
      <c r="B457" s="47">
        <f>IF(AND(MID(C457,2,1)&lt;&gt;"/",MID(C457,1,1)="/"),INT(B456)+1,B456+0.01)</f>
        <v>442</v>
      </c>
      <c r="C457" s="51" t="s">
        <v>3561</v>
      </c>
      <c r="D457" s="51" t="s">
        <v>12</v>
      </c>
      <c r="E457" s="56" t="s">
        <v>1231</v>
      </c>
      <c r="F457" s="56" t="s">
        <v>1231</v>
      </c>
      <c r="G457" s="75">
        <v>0</v>
      </c>
      <c r="H457" s="75">
        <v>99</v>
      </c>
      <c r="I457" s="135" t="s">
        <v>3</v>
      </c>
      <c r="J457" s="56" t="s">
        <v>1375</v>
      </c>
      <c r="K457" s="57" t="s">
        <v>3945</v>
      </c>
      <c r="L457" s="55" t="s">
        <v>4768</v>
      </c>
      <c r="M457" s="55" t="s">
        <v>4826</v>
      </c>
      <c r="N457" s="55" t="s">
        <v>2238</v>
      </c>
      <c r="O457" s="55"/>
      <c r="P457" s="259" t="s">
        <v>1853</v>
      </c>
      <c r="Q457" s="13"/>
      <c r="R457"/>
      <c r="S457" t="str">
        <f>IF(E457=F457,"","NOT EQUAL")</f>
        <v/>
      </c>
      <c r="T457" s="44" t="str">
        <f>IF(ISNA(VLOOKUP(P457,Sheet1!E:F,2,0)),"--","PRESENT")</f>
        <v>PRESENT</v>
      </c>
      <c r="U457"/>
      <c r="V457">
        <f>IF(AA457&lt;&gt;"",V456+1,V456)</f>
        <v>134</v>
      </c>
      <c r="W457" s="75" t="s">
        <v>2660</v>
      </c>
      <c r="X457" s="57" t="s">
        <v>2238</v>
      </c>
      <c r="Y457" s="57" t="s">
        <v>2238</v>
      </c>
      <c r="Z457" s="25" t="str">
        <f>IF( OR(X457="CNST", I457="CAT_REGS"),IF(E457=CHAR(34)&amp;CHAR(34),F457,E457),
IF(X457="YES",UPPER(IF(E457=CHAR(34)&amp;CHAR(34),F457,E457)),
IF(   AND(X457&lt;&gt;"NO",I457="CAT_FNCT",D457&lt;&gt;"multiply", D457&lt;&gt;"divide"),IF(J457="SLS_ENABLED",   UPPER(IF(E457=CHAR(34)&amp;CHAR(34),F457,E457)),""),"")))</f>
        <v>"SDR"</v>
      </c>
      <c r="AA457" s="25" t="str">
        <f>IF(LEN(Y457)&gt;0,Y457,SUBSTITUTE(SUBSTITUTE(SUBSTITUTE(SUBSTITUTE(SUBSTITUTE(SUBSTITUTE(SUBSTITUTE(SUBSTITUTE(SUBSTITUTE(SUBSTITUTE(SUBSTITUTE( (SUBSTITUTE( SUBSTITUTE( SUBSTITUTE( SUBSTITUTE(Z457,"STD_SIGMA","SUM"),"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SDR</v>
      </c>
      <c r="AB457" s="1">
        <f>B457</f>
        <v>442</v>
      </c>
      <c r="AC457" t="str">
        <f>P457</f>
        <v>ITM_SDR</v>
      </c>
      <c r="AD457" s="126" t="str">
        <f>IF(ISNA(VLOOKUP(AA457,'XEQM Shortlist'!J:J,1,0)),"//","")</f>
        <v>//</v>
      </c>
      <c r="AF457" s="88" t="str">
        <f>IF(LEN(AA457)=0,"",SUBSTITUTE(SUBSTITUTE(SUBSTITUTE(SUBSTITUTE(SUBSTITUTE(SUBSTITUTE(SUBSTITUTE(SUBSTITUTE(SUBSTITUTE(SUBSTITUTE(SUBSTITUTE(SUBSTITUTE(SUBSTITUTE(SUBSTITUTE(SUBSTITUTE(SUBSTITUTE(SUBSTITUTE( (SUBSTITUTE( SUBSTITUTE( SUBSTITUTE( SUBSTITUTE(Z457,"STD_SIGMA","SUM"),"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SDR</v>
      </c>
      <c r="AG457" t="b">
        <f>AA457=AF457</f>
        <v>1</v>
      </c>
    </row>
    <row r="458" spans="1:33">
      <c r="A458" s="48">
        <f>IF(B458=INT(B458),ROW(),"")</f>
        <v>458</v>
      </c>
      <c r="B458" s="47">
        <f>IF(AND(MID(C458,2,1)&lt;&gt;"/",MID(C458,1,1)="/"),INT(B457)+1,B457+0.01)</f>
        <v>443</v>
      </c>
      <c r="C458" s="89" t="s">
        <v>3769</v>
      </c>
      <c r="D458" s="89" t="s">
        <v>7</v>
      </c>
      <c r="E458" s="109" t="str">
        <f>CHAR(34)&amp;IF(B458&lt;10,"000",IF(B458&lt;100,"00",IF(B458&lt;1000,"0","")))&amp;$B458&amp;CHAR(34)</f>
        <v>"0443"</v>
      </c>
      <c r="F458" s="281" t="str">
        <f>E458</f>
        <v>"0443"</v>
      </c>
      <c r="G458" s="145">
        <v>0</v>
      </c>
      <c r="H458" s="145">
        <v>0</v>
      </c>
      <c r="I458" s="139" t="s">
        <v>28</v>
      </c>
      <c r="J458" s="56" t="s">
        <v>1375</v>
      </c>
      <c r="K458" s="92" t="s">
        <v>3783</v>
      </c>
      <c r="L458" s="17" t="s">
        <v>4768</v>
      </c>
      <c r="M458" s="55" t="s">
        <v>4827</v>
      </c>
      <c r="N458" s="55" t="s">
        <v>2238</v>
      </c>
      <c r="O458" s="17"/>
      <c r="P458" s="259" t="str">
        <f>"ITM_"&amp;IF(B458&lt;10,"000",IF(B458&lt;100,"00",IF(B458&lt;1000,"0","")))&amp;$B458</f>
        <v>ITM_0443</v>
      </c>
      <c r="Q458" s="16"/>
      <c r="R458"/>
      <c r="S458" t="str">
        <f>IF(E458=F458,"","NOT EQUAL")</f>
        <v/>
      </c>
      <c r="T458" s="44" t="str">
        <f>IF(ISNA(VLOOKUP(P458,Sheet1!E:F,2,0)),"--","PRESENT")</f>
        <v>--</v>
      </c>
      <c r="U458"/>
      <c r="V458">
        <f>IF(AA458&lt;&gt;"",V457+1,V457)</f>
        <v>134</v>
      </c>
      <c r="W458" s="88" t="s">
        <v>2238</v>
      </c>
      <c r="X458" s="92" t="s">
        <v>2238</v>
      </c>
      <c r="Y458" s="92" t="s">
        <v>2238</v>
      </c>
      <c r="Z458" s="25" t="str">
        <f>IF( OR(X458="CNST", I458="CAT_REGS"),IF(E458=CHAR(34)&amp;CHAR(34),F458,E458),
IF(X458="YES",UPPER(IF(E458=CHAR(34)&amp;CHAR(34),F458,E458)),
IF(   AND(X458&lt;&gt;"NO",I458="CAT_FNCT",D458&lt;&gt;"multiply", D458&lt;&gt;"divide"),IF(J458="SLS_ENABLED",   UPPER(IF(E458=CHAR(34)&amp;CHAR(34),F458,E458)),""),"")))</f>
        <v/>
      </c>
      <c r="AA458" s="25" t="str">
        <f>IF(LEN(Y458)&gt;0,Y458,SUBSTITUTE(SUBSTITUTE(SUBSTITUTE(SUBSTITUTE(SUBSTITUTE(SUBSTITUTE(SUBSTITUTE(SUBSTITUTE(SUBSTITUTE(SUBSTITUTE(SUBSTITUTE( (SUBSTITUTE( SUBSTITUTE( SUBSTITUTE( SUBSTITUTE(Z458,"STD_SIGMA","SUM"),"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58" s="1">
        <f>B458</f>
        <v>443</v>
      </c>
      <c r="AC458" t="str">
        <f>P458</f>
        <v>ITM_0443</v>
      </c>
      <c r="AD458" s="126" t="str">
        <f>IF(ISNA(VLOOKUP(AA458,'XEQM Shortlist'!J:J,1,0)),"//","")</f>
        <v/>
      </c>
      <c r="AF458" s="88" t="str">
        <f>IF(LEN(AA458)=0,"",SUBSTITUTE(SUBSTITUTE(SUBSTITUTE(SUBSTITUTE(SUBSTITUTE(SUBSTITUTE(SUBSTITUTE(SUBSTITUTE(SUBSTITUTE(SUBSTITUTE(SUBSTITUTE(SUBSTITUTE(SUBSTITUTE(SUBSTITUTE(SUBSTITUTE(SUBSTITUTE(SUBSTITUTE( (SUBSTITUTE( SUBSTITUTE( SUBSTITUTE( SUBSTITUTE(Z458,"STD_SIGMA","SUM"),"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58" t="b">
        <f>AA458=AF458</f>
        <v>1</v>
      </c>
    </row>
    <row r="459" spans="1:33">
      <c r="A459" s="48">
        <f>IF(B459=INT(B459),ROW(),"")</f>
        <v>459</v>
      </c>
      <c r="B459" s="47">
        <f>IF(AND(MID(C459,2,1)&lt;&gt;"/",MID(C459,1,1)="/"),INT(B458)+1,B458+0.01)</f>
        <v>444</v>
      </c>
      <c r="C459" s="89" t="s">
        <v>3769</v>
      </c>
      <c r="D459" s="89" t="s">
        <v>7</v>
      </c>
      <c r="E459" s="275" t="str">
        <f>CHAR(34)&amp;IF(B459&lt;10,"000",IF(B459&lt;100,"00",IF(B459&lt;1000,"0","")))&amp;$B459&amp;CHAR(34)</f>
        <v>"0444"</v>
      </c>
      <c r="F459" s="282" t="str">
        <f>E459</f>
        <v>"0444"</v>
      </c>
      <c r="G459" s="145">
        <v>0</v>
      </c>
      <c r="H459" s="145">
        <v>0</v>
      </c>
      <c r="I459" s="139" t="s">
        <v>28</v>
      </c>
      <c r="J459" s="56" t="s">
        <v>1375</v>
      </c>
      <c r="K459" s="92" t="s">
        <v>3783</v>
      </c>
      <c r="L459" s="17" t="s">
        <v>4768</v>
      </c>
      <c r="M459" s="55" t="s">
        <v>4827</v>
      </c>
      <c r="N459" s="55" t="s">
        <v>2238</v>
      </c>
      <c r="O459" s="17"/>
      <c r="P459" s="259" t="str">
        <f>"ITM_"&amp;IF(B459&lt;10,"000",IF(B459&lt;100,"00",IF(B459&lt;1000,"0","")))&amp;$B459</f>
        <v>ITM_0444</v>
      </c>
      <c r="Q459" s="16"/>
      <c r="R459"/>
      <c r="S459" t="str">
        <f>IF(E459=F459,"","NOT EQUAL")</f>
        <v/>
      </c>
      <c r="T459" s="44" t="str">
        <f>IF(ISNA(VLOOKUP(P459,Sheet1!E:F,2,0)),"--","PRESENT")</f>
        <v>--</v>
      </c>
      <c r="U459"/>
      <c r="V459">
        <f>IF(AA459&lt;&gt;"",V458+1,V458)</f>
        <v>134</v>
      </c>
      <c r="W459" s="88" t="s">
        <v>2238</v>
      </c>
      <c r="X459" s="92" t="s">
        <v>2238</v>
      </c>
      <c r="Y459" s="92" t="s">
        <v>2238</v>
      </c>
      <c r="Z459" s="25" t="str">
        <f>IF( OR(X459="CNST", I459="CAT_REGS"),IF(E459=CHAR(34)&amp;CHAR(34),F459,E459),
IF(X459="YES",UPPER(IF(E459=CHAR(34)&amp;CHAR(34),F459,E459)),
IF(   AND(X459&lt;&gt;"NO",I459="CAT_FNCT",D459&lt;&gt;"multiply", D459&lt;&gt;"divide"),IF(J459="SLS_ENABLED",   UPPER(IF(E459=CHAR(34)&amp;CHAR(34),F459,E459)),""),"")))</f>
        <v/>
      </c>
      <c r="AA459" s="25" t="str">
        <f>IF(LEN(Y459)&gt;0,Y459,SUBSTITUTE(SUBSTITUTE(SUBSTITUTE(SUBSTITUTE(SUBSTITUTE(SUBSTITUTE(SUBSTITUTE(SUBSTITUTE(SUBSTITUTE(SUBSTITUTE(SUBSTITUTE( (SUBSTITUTE( SUBSTITUTE( SUBSTITUTE( SUBSTITUTE(Z459,"STD_SIGMA","SUM"),"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59" s="1">
        <f>B459</f>
        <v>444</v>
      </c>
      <c r="AC459" t="str">
        <f>P459</f>
        <v>ITM_0444</v>
      </c>
      <c r="AD459" s="126" t="str">
        <f>IF(ISNA(VLOOKUP(AA459,'XEQM Shortlist'!J:J,1,0)),"//","")</f>
        <v/>
      </c>
      <c r="AF459" s="88" t="str">
        <f>IF(LEN(AA459)=0,"",SUBSTITUTE(SUBSTITUTE(SUBSTITUTE(SUBSTITUTE(SUBSTITUTE(SUBSTITUTE(SUBSTITUTE(SUBSTITUTE(SUBSTITUTE(SUBSTITUTE(SUBSTITUTE(SUBSTITUTE(SUBSTITUTE(SUBSTITUTE(SUBSTITUTE(SUBSTITUTE(SUBSTITUTE( (SUBSTITUTE( SUBSTITUTE( SUBSTITUTE( SUBSTITUTE(Z459,"STD_SIGMA","SUM"),"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59" t="b">
        <f>AA459=AF459</f>
        <v>1</v>
      </c>
    </row>
    <row r="460" spans="1:33">
      <c r="A460" s="48">
        <f>IF(B460=INT(B460),ROW(),"")</f>
        <v>460</v>
      </c>
      <c r="B460" s="47">
        <f>IF(AND(MID(C460,2,1)&lt;&gt;"/",MID(C460,1,1)="/"),INT(B459)+1,B459+0.01)</f>
        <v>445</v>
      </c>
      <c r="C460" s="89" t="s">
        <v>3769</v>
      </c>
      <c r="D460" s="89" t="s">
        <v>7</v>
      </c>
      <c r="E460" s="275" t="str">
        <f>CHAR(34)&amp;IF(B460&lt;10,"000",IF(B460&lt;100,"00",IF(B460&lt;1000,"0","")))&amp;$B460&amp;CHAR(34)</f>
        <v>"0445"</v>
      </c>
      <c r="F460" s="282" t="str">
        <f>E460</f>
        <v>"0445"</v>
      </c>
      <c r="G460" s="145">
        <v>0</v>
      </c>
      <c r="H460" s="145">
        <v>0</v>
      </c>
      <c r="I460" s="139" t="s">
        <v>28</v>
      </c>
      <c r="J460" s="56" t="s">
        <v>1375</v>
      </c>
      <c r="K460" s="92" t="s">
        <v>3783</v>
      </c>
      <c r="L460" s="17" t="s">
        <v>4768</v>
      </c>
      <c r="M460" s="55" t="s">
        <v>4827</v>
      </c>
      <c r="N460" s="55" t="s">
        <v>2238</v>
      </c>
      <c r="O460" s="17"/>
      <c r="P460" s="259" t="str">
        <f>"ITM_"&amp;IF(B460&lt;10,"000",IF(B460&lt;100,"00",IF(B460&lt;1000,"0","")))&amp;$B460</f>
        <v>ITM_0445</v>
      </c>
      <c r="Q460" s="16"/>
      <c r="R460"/>
      <c r="S460" t="str">
        <f>IF(E460=F460,"","NOT EQUAL")</f>
        <v/>
      </c>
      <c r="T460" s="44" t="str">
        <f>IF(ISNA(VLOOKUP(P460,Sheet1!E:F,2,0)),"--","PRESENT")</f>
        <v>--</v>
      </c>
      <c r="U460"/>
      <c r="V460">
        <f>IF(AA460&lt;&gt;"",V459+1,V459)</f>
        <v>134</v>
      </c>
      <c r="W460" s="88" t="s">
        <v>2238</v>
      </c>
      <c r="X460" s="92" t="s">
        <v>2238</v>
      </c>
      <c r="Y460" s="92" t="s">
        <v>2238</v>
      </c>
      <c r="Z460" s="25" t="str">
        <f>IF( OR(X460="CNST", I460="CAT_REGS"),IF(E460=CHAR(34)&amp;CHAR(34),F460,E460),
IF(X460="YES",UPPER(IF(E460=CHAR(34)&amp;CHAR(34),F460,E460)),
IF(   AND(X460&lt;&gt;"NO",I460="CAT_FNCT",D460&lt;&gt;"multiply", D460&lt;&gt;"divide"),IF(J460="SLS_ENABLED",   UPPER(IF(E460=CHAR(34)&amp;CHAR(34),F460,E460)),""),"")))</f>
        <v/>
      </c>
      <c r="AA460" s="25" t="str">
        <f>IF(LEN(Y460)&gt;0,Y460,SUBSTITUTE(SUBSTITUTE(SUBSTITUTE(SUBSTITUTE(SUBSTITUTE(SUBSTITUTE(SUBSTITUTE(SUBSTITUTE(SUBSTITUTE(SUBSTITUTE(SUBSTITUTE( (SUBSTITUTE( SUBSTITUTE( SUBSTITUTE( SUBSTITUTE(Z460,"STD_SIGMA","SUM"),"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60" s="1">
        <f>B460</f>
        <v>445</v>
      </c>
      <c r="AC460" t="str">
        <f>P460</f>
        <v>ITM_0445</v>
      </c>
      <c r="AD460" s="126" t="str">
        <f>IF(ISNA(VLOOKUP(AA460,'XEQM Shortlist'!J:J,1,0)),"//","")</f>
        <v/>
      </c>
      <c r="AF460" s="88" t="str">
        <f>IF(LEN(AA460)=0,"",SUBSTITUTE(SUBSTITUTE(SUBSTITUTE(SUBSTITUTE(SUBSTITUTE(SUBSTITUTE(SUBSTITUTE(SUBSTITUTE(SUBSTITUTE(SUBSTITUTE(SUBSTITUTE(SUBSTITUTE(SUBSTITUTE(SUBSTITUTE(SUBSTITUTE(SUBSTITUTE(SUBSTITUTE( (SUBSTITUTE( SUBSTITUTE( SUBSTITUTE( SUBSTITUTE(Z460,"STD_SIGMA","SUM"),"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0" t="b">
        <f>AA460=AF460</f>
        <v>1</v>
      </c>
    </row>
    <row r="461" spans="1:33">
      <c r="A461" s="48">
        <f>IF(B461=INT(B461),ROW(),"")</f>
        <v>461</v>
      </c>
      <c r="B461" s="47">
        <f>IF(AND(MID(C461,2,1)&lt;&gt;"/",MID(C461,1,1)="/"),INT(B460)+1,B460+0.01)</f>
        <v>446</v>
      </c>
      <c r="C461" s="89" t="s">
        <v>3769</v>
      </c>
      <c r="D461" s="89" t="s">
        <v>7</v>
      </c>
      <c r="E461" s="109" t="str">
        <f>CHAR(34)&amp;IF(B461&lt;10,"000",IF(B461&lt;100,"00",IF(B461&lt;1000,"0","")))&amp;$B461&amp;CHAR(34)</f>
        <v>"0446"</v>
      </c>
      <c r="F461" s="90" t="str">
        <f>E461</f>
        <v>"0446"</v>
      </c>
      <c r="G461" s="145">
        <v>0</v>
      </c>
      <c r="H461" s="145">
        <v>0</v>
      </c>
      <c r="I461" s="139" t="s">
        <v>28</v>
      </c>
      <c r="J461" s="56" t="s">
        <v>1375</v>
      </c>
      <c r="K461" s="92" t="s">
        <v>3783</v>
      </c>
      <c r="L461" s="17" t="s">
        <v>4768</v>
      </c>
      <c r="M461" s="55" t="s">
        <v>4827</v>
      </c>
      <c r="N461" s="55" t="s">
        <v>2238</v>
      </c>
      <c r="O461" s="17"/>
      <c r="P461" s="259" t="str">
        <f>"ITM_"&amp;IF(B461&lt;10,"000",IF(B461&lt;100,"00",IF(B461&lt;1000,"0","")))&amp;$B461</f>
        <v>ITM_0446</v>
      </c>
      <c r="Q461" s="16"/>
      <c r="R461"/>
      <c r="S461" t="str">
        <f>IF(E461=F461,"","NOT EQUAL")</f>
        <v/>
      </c>
      <c r="T461" s="44" t="str">
        <f>IF(ISNA(VLOOKUP(P461,Sheet1!E:F,2,0)),"--","PRESENT")</f>
        <v>--</v>
      </c>
      <c r="U461"/>
      <c r="V461">
        <f>IF(AA461&lt;&gt;"",V460+1,V460)</f>
        <v>134</v>
      </c>
      <c r="W461" s="88" t="s">
        <v>2238</v>
      </c>
      <c r="X461" s="92" t="s">
        <v>2238</v>
      </c>
      <c r="Y461" s="92" t="s">
        <v>2238</v>
      </c>
      <c r="Z461" s="25" t="str">
        <f>IF( OR(X461="CNST", I461="CAT_REGS"),IF(E461=CHAR(34)&amp;CHAR(34),F461,E461),
IF(X461="YES",UPPER(IF(E461=CHAR(34)&amp;CHAR(34),F461,E461)),
IF(   AND(X461&lt;&gt;"NO",I461="CAT_FNCT",D461&lt;&gt;"multiply", D461&lt;&gt;"divide"),IF(J461="SLS_ENABLED",   UPPER(IF(E461=CHAR(34)&amp;CHAR(34),F461,E461)),""),"")))</f>
        <v/>
      </c>
      <c r="AA461" s="25" t="str">
        <f>IF(LEN(Y461)&gt;0,Y461,SUBSTITUTE(SUBSTITUTE(SUBSTITUTE(SUBSTITUTE(SUBSTITUTE(SUBSTITUTE(SUBSTITUTE(SUBSTITUTE(SUBSTITUTE(SUBSTITUTE(SUBSTITUTE( (SUBSTITUTE( SUBSTITUTE( SUBSTITUTE( SUBSTITUTE(Z461,"STD_SIGMA","SUM"),"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61" s="1">
        <f>B461</f>
        <v>446</v>
      </c>
      <c r="AC461" t="str">
        <f>P461</f>
        <v>ITM_0446</v>
      </c>
      <c r="AD461" s="126" t="str">
        <f>IF(ISNA(VLOOKUP(AA461,'XEQM Shortlist'!J:J,1,0)),"//","")</f>
        <v/>
      </c>
      <c r="AF461" s="88" t="str">
        <f>IF(LEN(AA461)=0,"",SUBSTITUTE(SUBSTITUTE(SUBSTITUTE(SUBSTITUTE(SUBSTITUTE(SUBSTITUTE(SUBSTITUTE(SUBSTITUTE(SUBSTITUTE(SUBSTITUTE(SUBSTITUTE(SUBSTITUTE(SUBSTITUTE(SUBSTITUTE(SUBSTITUTE(SUBSTITUTE(SUBSTITUTE( (SUBSTITUTE( SUBSTITUTE( SUBSTITUTE( SUBSTITUTE(Z461,"STD_SIGMA","SUM"),"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1" t="b">
        <f>AA461=AF461</f>
        <v>1</v>
      </c>
    </row>
    <row r="462" spans="1:33">
      <c r="A462" s="48">
        <f>IF(B462=INT(B462),ROW(),"")</f>
        <v>462</v>
      </c>
      <c r="B462" s="47">
        <f>IF(AND(MID(C462,2,1)&lt;&gt;"/",MID(C462,1,1)="/"),INT(B461)+1,B461+0.01)</f>
        <v>447</v>
      </c>
      <c r="C462" s="89" t="s">
        <v>3769</v>
      </c>
      <c r="D462" s="89" t="s">
        <v>7</v>
      </c>
      <c r="E462" s="109" t="str">
        <f>CHAR(34)&amp;IF(B462&lt;10,"000",IF(B462&lt;100,"00",IF(B462&lt;1000,"0","")))&amp;$B462&amp;CHAR(34)</f>
        <v>"0447"</v>
      </c>
      <c r="F462" s="90" t="str">
        <f>E462</f>
        <v>"0447"</v>
      </c>
      <c r="G462" s="145">
        <v>0</v>
      </c>
      <c r="H462" s="145">
        <v>0</v>
      </c>
      <c r="I462" s="139" t="s">
        <v>28</v>
      </c>
      <c r="J462" s="56" t="s">
        <v>1375</v>
      </c>
      <c r="K462" s="92" t="s">
        <v>3783</v>
      </c>
      <c r="L462" s="17" t="s">
        <v>4768</v>
      </c>
      <c r="M462" s="55" t="s">
        <v>4827</v>
      </c>
      <c r="N462" s="55" t="s">
        <v>2238</v>
      </c>
      <c r="O462" s="17"/>
      <c r="P462" s="259" t="str">
        <f>"ITM_"&amp;IF(B462&lt;10,"000",IF(B462&lt;100,"00",IF(B462&lt;1000,"0","")))&amp;$B462</f>
        <v>ITM_0447</v>
      </c>
      <c r="Q462" s="16"/>
      <c r="R462"/>
      <c r="S462" t="str">
        <f>IF(E462=F462,"","NOT EQUAL")</f>
        <v/>
      </c>
      <c r="T462" s="44" t="str">
        <f>IF(ISNA(VLOOKUP(P462,Sheet1!E:F,2,0)),"--","PRESENT")</f>
        <v>--</v>
      </c>
      <c r="U462"/>
      <c r="V462">
        <f>IF(AA462&lt;&gt;"",V461+1,V461)</f>
        <v>134</v>
      </c>
      <c r="W462" s="88" t="s">
        <v>2238</v>
      </c>
      <c r="X462" s="92" t="s">
        <v>2238</v>
      </c>
      <c r="Y462" s="92" t="s">
        <v>2238</v>
      </c>
      <c r="Z462" s="25" t="str">
        <f>IF( OR(X462="CNST", I462="CAT_REGS"),IF(E462=CHAR(34)&amp;CHAR(34),F462,E462),
IF(X462="YES",UPPER(IF(E462=CHAR(34)&amp;CHAR(34),F462,E462)),
IF(   AND(X462&lt;&gt;"NO",I462="CAT_FNCT",D462&lt;&gt;"multiply", D462&lt;&gt;"divide"),IF(J462="SLS_ENABLED",   UPPER(IF(E462=CHAR(34)&amp;CHAR(34),F462,E462)),""),"")))</f>
        <v/>
      </c>
      <c r="AA462" s="25" t="str">
        <f>IF(LEN(Y462)&gt;0,Y462,SUBSTITUTE(SUBSTITUTE(SUBSTITUTE(SUBSTITUTE(SUBSTITUTE(SUBSTITUTE(SUBSTITUTE(SUBSTITUTE(SUBSTITUTE(SUBSTITUTE(SUBSTITUTE( (SUBSTITUTE( SUBSTITUTE( SUBSTITUTE( SUBSTITUTE(Z462,"STD_SIGMA","SUM"),"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62" s="1">
        <f>B462</f>
        <v>447</v>
      </c>
      <c r="AC462" t="str">
        <f>P462</f>
        <v>ITM_0447</v>
      </c>
      <c r="AD462" s="126" t="str">
        <f>IF(ISNA(VLOOKUP(AA462,'XEQM Shortlist'!J:J,1,0)),"//","")</f>
        <v/>
      </c>
      <c r="AF462" s="88" t="str">
        <f>IF(LEN(AA462)=0,"",SUBSTITUTE(SUBSTITUTE(SUBSTITUTE(SUBSTITUTE(SUBSTITUTE(SUBSTITUTE(SUBSTITUTE(SUBSTITUTE(SUBSTITUTE(SUBSTITUTE(SUBSTITUTE(SUBSTITUTE(SUBSTITUTE(SUBSTITUTE(SUBSTITUTE(SUBSTITUTE(SUBSTITUTE( (SUBSTITUTE( SUBSTITUTE( SUBSTITUTE( SUBSTITUTE(Z462,"STD_SIGMA","SUM"),"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2" t="b">
        <f>AA462=AF462</f>
        <v>1</v>
      </c>
    </row>
    <row r="463" spans="1:33">
      <c r="A463" s="48">
        <f>IF(B463=INT(B463),ROW(),"")</f>
        <v>463</v>
      </c>
      <c r="B463" s="47">
        <f>IF(AND(MID(C463,2,1)&lt;&gt;"/",MID(C463,1,1)="/"),INT(B462)+1,B462+0.01)</f>
        <v>448</v>
      </c>
      <c r="C463" s="89" t="s">
        <v>3769</v>
      </c>
      <c r="D463" s="89" t="s">
        <v>7</v>
      </c>
      <c r="E463" s="109" t="str">
        <f>CHAR(34)&amp;IF(B463&lt;10,"000",IF(B463&lt;100,"00",IF(B463&lt;1000,"0","")))&amp;$B463&amp;CHAR(34)</f>
        <v>"0448"</v>
      </c>
      <c r="F463" s="90" t="str">
        <f>E463</f>
        <v>"0448"</v>
      </c>
      <c r="G463" s="145">
        <v>0</v>
      </c>
      <c r="H463" s="145">
        <v>0</v>
      </c>
      <c r="I463" s="139" t="s">
        <v>28</v>
      </c>
      <c r="J463" s="56" t="s">
        <v>1375</v>
      </c>
      <c r="K463" s="92" t="s">
        <v>3783</v>
      </c>
      <c r="L463" s="17" t="s">
        <v>4768</v>
      </c>
      <c r="M463" s="55" t="s">
        <v>4827</v>
      </c>
      <c r="N463" s="55" t="s">
        <v>2238</v>
      </c>
      <c r="O463" s="17"/>
      <c r="P463" s="259" t="str">
        <f>"ITM_"&amp;IF(B463&lt;10,"000",IF(B463&lt;100,"00",IF(B463&lt;1000,"0","")))&amp;$B463</f>
        <v>ITM_0448</v>
      </c>
      <c r="Q463" s="16"/>
      <c r="R463"/>
      <c r="S463" t="str">
        <f>IF(E463=F463,"","NOT EQUAL")</f>
        <v/>
      </c>
      <c r="T463" s="44" t="str">
        <f>IF(ISNA(VLOOKUP(P463,Sheet1!E:F,2,0)),"--","PRESENT")</f>
        <v>--</v>
      </c>
      <c r="U463"/>
      <c r="V463">
        <f>IF(AA463&lt;&gt;"",V462+1,V462)</f>
        <v>134</v>
      </c>
      <c r="W463" s="88" t="s">
        <v>2238</v>
      </c>
      <c r="X463" s="92" t="s">
        <v>2238</v>
      </c>
      <c r="Y463" s="92" t="s">
        <v>2238</v>
      </c>
      <c r="Z463" s="25" t="str">
        <f>IF( OR(X463="CNST", I463="CAT_REGS"),IF(E463=CHAR(34)&amp;CHAR(34),F463,E463),
IF(X463="YES",UPPER(IF(E463=CHAR(34)&amp;CHAR(34),F463,E463)),
IF(   AND(X463&lt;&gt;"NO",I463="CAT_FNCT",D463&lt;&gt;"multiply", D463&lt;&gt;"divide"),IF(J463="SLS_ENABLED",   UPPER(IF(E463=CHAR(34)&amp;CHAR(34),F463,E463)),""),"")))</f>
        <v/>
      </c>
      <c r="AA463" s="25" t="str">
        <f>IF(LEN(Y463)&gt;0,Y463,SUBSTITUTE(SUBSTITUTE(SUBSTITUTE(SUBSTITUTE(SUBSTITUTE(SUBSTITUTE(SUBSTITUTE(SUBSTITUTE(SUBSTITUTE(SUBSTITUTE(SUBSTITUTE( (SUBSTITUTE( SUBSTITUTE( SUBSTITUTE( SUBSTITUTE(Z463,"STD_SIGMA","SUM"),"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63" s="1">
        <f>B463</f>
        <v>448</v>
      </c>
      <c r="AC463" t="str">
        <f>P463</f>
        <v>ITM_0448</v>
      </c>
      <c r="AD463" s="126" t="str">
        <f>IF(ISNA(VLOOKUP(AA463,'XEQM Shortlist'!J:J,1,0)),"//","")</f>
        <v/>
      </c>
      <c r="AF463" s="88" t="str">
        <f>IF(LEN(AA463)=0,"",SUBSTITUTE(SUBSTITUTE(SUBSTITUTE(SUBSTITUTE(SUBSTITUTE(SUBSTITUTE(SUBSTITUTE(SUBSTITUTE(SUBSTITUTE(SUBSTITUTE(SUBSTITUTE(SUBSTITUTE(SUBSTITUTE(SUBSTITUTE(SUBSTITUTE(SUBSTITUTE(SUBSTITUTE( (SUBSTITUTE( SUBSTITUTE( SUBSTITUTE( SUBSTITUTE(Z463,"STD_SIGMA","SUM"),"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3" t="b">
        <f>AA463=AF463</f>
        <v>1</v>
      </c>
    </row>
    <row r="464" spans="1:33">
      <c r="A464" s="48">
        <f>IF(B464=INT(B464),ROW(),"")</f>
        <v>464</v>
      </c>
      <c r="B464" s="47">
        <f>IF(AND(MID(C464,2,1)&lt;&gt;"/",MID(C464,1,1)="/"),INT(B463)+1,B463+0.01)</f>
        <v>449</v>
      </c>
      <c r="C464" s="89" t="s">
        <v>3769</v>
      </c>
      <c r="D464" s="89" t="s">
        <v>7</v>
      </c>
      <c r="E464" s="109" t="str">
        <f>CHAR(34)&amp;IF(B464&lt;10,"000",IF(B464&lt;100,"00",IF(B464&lt;1000,"0","")))&amp;$B464&amp;CHAR(34)</f>
        <v>"0449"</v>
      </c>
      <c r="F464" s="90" t="str">
        <f>E464</f>
        <v>"0449"</v>
      </c>
      <c r="G464" s="145">
        <v>0</v>
      </c>
      <c r="H464" s="145">
        <v>0</v>
      </c>
      <c r="I464" s="139" t="s">
        <v>28</v>
      </c>
      <c r="J464" s="56" t="s">
        <v>1375</v>
      </c>
      <c r="K464" s="92" t="s">
        <v>3783</v>
      </c>
      <c r="L464" s="17" t="s">
        <v>4768</v>
      </c>
      <c r="M464" s="55" t="s">
        <v>4827</v>
      </c>
      <c r="N464" s="55" t="s">
        <v>2238</v>
      </c>
      <c r="O464" s="17"/>
      <c r="P464" s="259" t="str">
        <f>"ITM_"&amp;IF(B464&lt;10,"000",IF(B464&lt;100,"00",IF(B464&lt;1000,"0","")))&amp;$B464</f>
        <v>ITM_0449</v>
      </c>
      <c r="Q464" s="16"/>
      <c r="R464"/>
      <c r="S464" t="str">
        <f>IF(E464=F464,"","NOT EQUAL")</f>
        <v/>
      </c>
      <c r="T464" s="44" t="str">
        <f>IF(ISNA(VLOOKUP(P464,Sheet1!E:F,2,0)),"--","PRESENT")</f>
        <v>--</v>
      </c>
      <c r="U464"/>
      <c r="V464">
        <f>IF(AA464&lt;&gt;"",V463+1,V463)</f>
        <v>134</v>
      </c>
      <c r="W464" s="88" t="s">
        <v>2238</v>
      </c>
      <c r="X464" s="92" t="s">
        <v>2238</v>
      </c>
      <c r="Y464" s="92" t="s">
        <v>2238</v>
      </c>
      <c r="Z464" s="25" t="str">
        <f>IF( OR(X464="CNST", I464="CAT_REGS"),IF(E464=CHAR(34)&amp;CHAR(34),F464,E464),
IF(X464="YES",UPPER(IF(E464=CHAR(34)&amp;CHAR(34),F464,E464)),
IF(   AND(X464&lt;&gt;"NO",I464="CAT_FNCT",D464&lt;&gt;"multiply", D464&lt;&gt;"divide"),IF(J464="SLS_ENABLED",   UPPER(IF(E464=CHAR(34)&amp;CHAR(34),F464,E464)),""),"")))</f>
        <v/>
      </c>
      <c r="AA464" s="25" t="str">
        <f>IF(LEN(Y464)&gt;0,Y464,SUBSTITUTE(SUBSTITUTE(SUBSTITUTE(SUBSTITUTE(SUBSTITUTE(SUBSTITUTE(SUBSTITUTE(SUBSTITUTE(SUBSTITUTE(SUBSTITUTE(SUBSTITUTE( (SUBSTITUTE( SUBSTITUTE( SUBSTITUTE( SUBSTITUTE(Z464,"STD_SIGMA","SUM"),"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64" s="1">
        <f>B464</f>
        <v>449</v>
      </c>
      <c r="AC464" t="str">
        <f>P464</f>
        <v>ITM_0449</v>
      </c>
      <c r="AD464" s="126" t="str">
        <f>IF(ISNA(VLOOKUP(AA464,'XEQM Shortlist'!J:J,1,0)),"//","")</f>
        <v/>
      </c>
      <c r="AF464" s="88" t="str">
        <f>IF(LEN(AA464)=0,"",SUBSTITUTE(SUBSTITUTE(SUBSTITUTE(SUBSTITUTE(SUBSTITUTE(SUBSTITUTE(SUBSTITUTE(SUBSTITUTE(SUBSTITUTE(SUBSTITUTE(SUBSTITUTE(SUBSTITUTE(SUBSTITUTE(SUBSTITUTE(SUBSTITUTE(SUBSTITUTE(SUBSTITUTE( (SUBSTITUTE( SUBSTITUTE( SUBSTITUTE( SUBSTITUTE(Z464,"STD_SIGMA","SUM"),"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4" t="b">
        <f>AA464=AF464</f>
        <v>1</v>
      </c>
    </row>
    <row r="465" spans="1:33">
      <c r="A465" s="48">
        <f>IF(B465=INT(B465),ROW(),"")</f>
        <v>465</v>
      </c>
      <c r="B465" s="47">
        <f>IF(AND(MID(C465,2,1)&lt;&gt;"/",MID(C465,1,1)="/"),INT(B464)+1,B464+0.01)</f>
        <v>450</v>
      </c>
      <c r="C465" s="89" t="s">
        <v>3769</v>
      </c>
      <c r="D465" s="89" t="s">
        <v>7</v>
      </c>
      <c r="E465" s="109" t="str">
        <f>CHAR(34)&amp;IF(B465&lt;10,"000",IF(B465&lt;100,"00",IF(B465&lt;1000,"0","")))&amp;$B465&amp;CHAR(34)</f>
        <v>"0450"</v>
      </c>
      <c r="F465" s="90" t="str">
        <f>E465</f>
        <v>"0450"</v>
      </c>
      <c r="G465" s="145">
        <v>0</v>
      </c>
      <c r="H465" s="145">
        <v>0</v>
      </c>
      <c r="I465" s="139" t="s">
        <v>28</v>
      </c>
      <c r="J465" s="56" t="s">
        <v>1375</v>
      </c>
      <c r="K465" s="92" t="s">
        <v>3783</v>
      </c>
      <c r="L465" s="17" t="s">
        <v>4768</v>
      </c>
      <c r="M465" s="55" t="s">
        <v>4827</v>
      </c>
      <c r="N465" s="55" t="s">
        <v>2238</v>
      </c>
      <c r="O465" s="17"/>
      <c r="P465" s="259" t="str">
        <f>"ITM_"&amp;IF(B465&lt;10,"000",IF(B465&lt;100,"00",IF(B465&lt;1000,"0","")))&amp;$B465</f>
        <v>ITM_0450</v>
      </c>
      <c r="Q465" s="16"/>
      <c r="R465"/>
      <c r="S465" t="str">
        <f>IF(E465=F465,"","NOT EQUAL")</f>
        <v/>
      </c>
      <c r="T465" s="44" t="str">
        <f>IF(ISNA(VLOOKUP(P465,Sheet1!E:F,2,0)),"--","PRESENT")</f>
        <v>--</v>
      </c>
      <c r="U465"/>
      <c r="V465">
        <f>IF(AA465&lt;&gt;"",V464+1,V464)</f>
        <v>134</v>
      </c>
      <c r="W465" s="88" t="s">
        <v>2238</v>
      </c>
      <c r="X465" s="92" t="s">
        <v>2238</v>
      </c>
      <c r="Y465" s="92" t="s">
        <v>2238</v>
      </c>
      <c r="Z465" s="25" t="str">
        <f>IF( OR(X465="CNST", I465="CAT_REGS"),IF(E465=CHAR(34)&amp;CHAR(34),F465,E465),
IF(X465="YES",UPPER(IF(E465=CHAR(34)&amp;CHAR(34),F465,E465)),
IF(   AND(X465&lt;&gt;"NO",I465="CAT_FNCT",D465&lt;&gt;"multiply", D465&lt;&gt;"divide"),IF(J465="SLS_ENABLED",   UPPER(IF(E465=CHAR(34)&amp;CHAR(34),F465,E465)),""),"")))</f>
        <v/>
      </c>
      <c r="AA465" s="25" t="str">
        <f>IF(LEN(Y465)&gt;0,Y465,SUBSTITUTE(SUBSTITUTE(SUBSTITUTE(SUBSTITUTE(SUBSTITUTE(SUBSTITUTE(SUBSTITUTE(SUBSTITUTE(SUBSTITUTE(SUBSTITUTE(SUBSTITUTE( (SUBSTITUTE( SUBSTITUTE( SUBSTITUTE( SUBSTITUTE(Z465,"STD_SIGMA","SUM"),"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65" s="1">
        <f>B465</f>
        <v>450</v>
      </c>
      <c r="AC465" t="str">
        <f>P465</f>
        <v>ITM_0450</v>
      </c>
      <c r="AD465" s="126" t="str">
        <f>IF(ISNA(VLOOKUP(AA465,'XEQM Shortlist'!J:J,1,0)),"//","")</f>
        <v/>
      </c>
      <c r="AF465" s="88" t="str">
        <f>IF(LEN(AA465)=0,"",SUBSTITUTE(SUBSTITUTE(SUBSTITUTE(SUBSTITUTE(SUBSTITUTE(SUBSTITUTE(SUBSTITUTE(SUBSTITUTE(SUBSTITUTE(SUBSTITUTE(SUBSTITUTE(SUBSTITUTE(SUBSTITUTE(SUBSTITUTE(SUBSTITUTE(SUBSTITUTE(SUBSTITUTE( (SUBSTITUTE( SUBSTITUTE( SUBSTITUTE( SUBSTITUTE(Z465,"STD_SIGMA","SUM"),"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5" t="b">
        <f>AA465=AF465</f>
        <v>1</v>
      </c>
    </row>
    <row r="466" spans="1:33">
      <c r="A466" s="48" t="str">
        <f>IF(B466=INT(B466),ROW(),"")</f>
        <v/>
      </c>
      <c r="B466" s="47">
        <f>IF(AND(MID(C466,2,1)&lt;&gt;"/",MID(C466,1,1)="/"),INT(B465)+1,B465+0.01)</f>
        <v>450.01</v>
      </c>
      <c r="C466" s="50" t="s">
        <v>2238</v>
      </c>
      <c r="D466" s="51"/>
      <c r="E466" s="54"/>
      <c r="F466" s="54"/>
      <c r="G466" s="75"/>
      <c r="H466" s="75"/>
      <c r="I466" s="56"/>
      <c r="J466" s="56"/>
      <c r="K466" s="57"/>
      <c r="L466" s="55"/>
      <c r="M466" s="55"/>
      <c r="N466" s="55" t="s">
        <v>2238</v>
      </c>
      <c r="O466" s="50"/>
      <c r="P466" s="259" t="s">
        <v>2238</v>
      </c>
      <c r="Q466" s="43"/>
      <c r="R466" s="44"/>
      <c r="S466" s="44"/>
      <c r="T466" s="44" t="str">
        <f>IF(ISNA(VLOOKUP(P466,Sheet1!E:F,2,0)),"--","PRESENT")</f>
        <v>--</v>
      </c>
      <c r="U466" s="44"/>
      <c r="V466">
        <f>IF(AA466&lt;&gt;"",V465+1,V465)</f>
        <v>134</v>
      </c>
      <c r="W466" s="75" t="s">
        <v>2238</v>
      </c>
      <c r="X466" s="74" t="s">
        <v>2238</v>
      </c>
      <c r="Y466" s="74" t="s">
        <v>2238</v>
      </c>
      <c r="Z466" s="25" t="str">
        <f>IF( OR(X466="CNST", I466="CAT_REGS"),IF(E466=CHAR(34)&amp;CHAR(34),F466,E466),
IF(X466="YES",UPPER(IF(E466=CHAR(34)&amp;CHAR(34),F466,E466)),
IF(   AND(X466&lt;&gt;"NO",I466="CAT_FNCT",D466&lt;&gt;"multiply", D466&lt;&gt;"divide"),IF(J466="SLS_ENABLED",   UPPER(IF(E466=CHAR(34)&amp;CHAR(34),F466,E466)),""),"")))</f>
        <v/>
      </c>
      <c r="AA466" s="25" t="str">
        <f>IF(LEN(Y466)&gt;0,Y466,SUBSTITUTE(SUBSTITUTE(SUBSTITUTE(SUBSTITUTE(SUBSTITUTE(SUBSTITUTE(SUBSTITUTE(SUBSTITUTE(SUBSTITUTE(SUBSTITUTE(SUBSTITUTE( (SUBSTITUTE( SUBSTITUTE( SUBSTITUTE( SUBSTITUTE(Z466,"STD_SIGMA","SUM"),"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66" s="1">
        <f>B466</f>
        <v>450.01</v>
      </c>
      <c r="AC466" t="str">
        <f>P466</f>
        <v/>
      </c>
      <c r="AD466" s="126" t="str">
        <f>IF(ISNA(VLOOKUP(AA466,'XEQM Shortlist'!J:J,1,0)),"//","")</f>
        <v/>
      </c>
      <c r="AE466" s="42"/>
      <c r="AF466" s="88" t="str">
        <f>IF(LEN(AA466)=0,"",SUBSTITUTE(SUBSTITUTE(SUBSTITUTE(SUBSTITUTE(SUBSTITUTE(SUBSTITUTE(SUBSTITUTE(SUBSTITUTE(SUBSTITUTE(SUBSTITUTE(SUBSTITUTE(SUBSTITUTE(SUBSTITUTE(SUBSTITUTE(SUBSTITUTE(SUBSTITUTE(SUBSTITUTE( (SUBSTITUTE( SUBSTITUTE( SUBSTITUTE( SUBSTITUTE(Z466,"STD_SIGMA","SUM"),"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6" t="b">
        <f>AA466=AF466</f>
        <v>1</v>
      </c>
    </row>
    <row r="467" spans="1:33">
      <c r="A467" s="48" t="str">
        <f>IF(B467=INT(B467),ROW(),"")</f>
        <v/>
      </c>
      <c r="B467" s="47">
        <f>IF(AND(MID(C467,2,1)&lt;&gt;"/",MID(C467,1,1)="/"),INT(B466)+1,B466+0.01)</f>
        <v>450.02</v>
      </c>
      <c r="C467" s="50" t="s">
        <v>2238</v>
      </c>
      <c r="D467" s="51"/>
      <c r="E467" s="54"/>
      <c r="F467" s="54"/>
      <c r="G467" s="75"/>
      <c r="H467" s="75"/>
      <c r="I467" s="56"/>
      <c r="J467" s="56"/>
      <c r="K467" s="57"/>
      <c r="L467" s="55"/>
      <c r="M467" s="55"/>
      <c r="N467" s="55" t="s">
        <v>2238</v>
      </c>
      <c r="O467" s="50"/>
      <c r="P467" s="259" t="s">
        <v>2238</v>
      </c>
      <c r="Q467" s="43"/>
      <c r="R467" s="44"/>
      <c r="S467" s="44"/>
      <c r="T467" s="44" t="str">
        <f>IF(ISNA(VLOOKUP(P467,Sheet1!E:F,2,0)),"--","PRESENT")</f>
        <v>--</v>
      </c>
      <c r="U467" s="44"/>
      <c r="V467">
        <f>IF(AA467&lt;&gt;"",V466+1,V466)</f>
        <v>134</v>
      </c>
      <c r="W467" s="75" t="s">
        <v>2238</v>
      </c>
      <c r="X467" s="74" t="s">
        <v>2238</v>
      </c>
      <c r="Y467" s="74" t="s">
        <v>2238</v>
      </c>
      <c r="Z467" s="25" t="str">
        <f>IF( OR(X467="CNST", I467="CAT_REGS"),IF(E467=CHAR(34)&amp;CHAR(34),F467,E467),
IF(X467="YES",UPPER(IF(E467=CHAR(34)&amp;CHAR(34),F467,E467)),
IF(   AND(X467&lt;&gt;"NO",I467="CAT_FNCT",D467&lt;&gt;"multiply", D467&lt;&gt;"divide"),IF(J467="SLS_ENABLED",   UPPER(IF(E467=CHAR(34)&amp;CHAR(34),F467,E467)),""),"")))</f>
        <v/>
      </c>
      <c r="AA467" s="25" t="str">
        <f>IF(LEN(Y467)&gt;0,Y467,SUBSTITUTE(SUBSTITUTE(SUBSTITUTE(SUBSTITUTE(SUBSTITUTE(SUBSTITUTE(SUBSTITUTE(SUBSTITUTE(SUBSTITUTE(SUBSTITUTE(SUBSTITUTE( (SUBSTITUTE( SUBSTITUTE( SUBSTITUTE( SUBSTITUTE(Z467,"STD_SIGMA","SUM"),"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67" s="1">
        <f>B467</f>
        <v>450.02</v>
      </c>
      <c r="AC467" t="str">
        <f>P467</f>
        <v/>
      </c>
      <c r="AD467" s="126" t="str">
        <f>IF(ISNA(VLOOKUP(AA467,'XEQM Shortlist'!J:J,1,0)),"//","")</f>
        <v/>
      </c>
      <c r="AE467" s="42"/>
      <c r="AF467" s="88" t="str">
        <f>IF(LEN(AA467)=0,"",SUBSTITUTE(SUBSTITUTE(SUBSTITUTE(SUBSTITUTE(SUBSTITUTE(SUBSTITUTE(SUBSTITUTE(SUBSTITUTE(SUBSTITUTE(SUBSTITUTE(SUBSTITUTE(SUBSTITUTE(SUBSTITUTE(SUBSTITUTE(SUBSTITUTE(SUBSTITUTE(SUBSTITUTE( (SUBSTITUTE( SUBSTITUTE( SUBSTITUTE( SUBSTITUTE(Z467,"STD_SIGMA","SUM"),"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7" t="b">
        <f>AA467=AF467</f>
        <v>1</v>
      </c>
    </row>
    <row r="468" spans="1:33">
      <c r="A468" s="48" t="str">
        <f>IF(B468=INT(B468),ROW(),"")</f>
        <v/>
      </c>
      <c r="B468" s="47">
        <f>IF(AND(MID(C468,2,1)&lt;&gt;"/",MID(C468,1,1)="/"),INT(B467)+1,B467+0.01)</f>
        <v>450.03</v>
      </c>
      <c r="C468" s="50" t="s">
        <v>2691</v>
      </c>
      <c r="D468" s="51"/>
      <c r="E468" s="54"/>
      <c r="F468" s="54"/>
      <c r="G468" s="75"/>
      <c r="H468" s="75"/>
      <c r="I468" s="56"/>
      <c r="J468" s="56"/>
      <c r="K468" s="57"/>
      <c r="L468" s="55"/>
      <c r="M468" s="55"/>
      <c r="N468" s="55" t="s">
        <v>2238</v>
      </c>
      <c r="O468" s="50"/>
      <c r="P468" s="259" t="s">
        <v>2238</v>
      </c>
      <c r="Q468" s="43"/>
      <c r="R468" s="44"/>
      <c r="S468" s="44"/>
      <c r="T468" s="44" t="str">
        <f>IF(ISNA(VLOOKUP(P468,Sheet1!E:F,2,0)),"--","PRESENT")</f>
        <v>--</v>
      </c>
      <c r="U468" s="44"/>
      <c r="V468">
        <f>IF(AA468&lt;&gt;"",V467+1,V467)</f>
        <v>134</v>
      </c>
      <c r="W468" s="75" t="s">
        <v>2238</v>
      </c>
      <c r="X468" s="74" t="s">
        <v>2238</v>
      </c>
      <c r="Y468" s="74" t="s">
        <v>2238</v>
      </c>
      <c r="Z468" s="25" t="str">
        <f>IF( OR(X468="CNST", I468="CAT_REGS"),IF(E468=CHAR(34)&amp;CHAR(34),F468,E468),
IF(X468="YES",UPPER(IF(E468=CHAR(34)&amp;CHAR(34),F468,E468)),
IF(   AND(X468&lt;&gt;"NO",I468="CAT_FNCT",D468&lt;&gt;"multiply", D468&lt;&gt;"divide"),IF(J468="SLS_ENABLED",   UPPER(IF(E468=CHAR(34)&amp;CHAR(34),F468,E468)),""),"")))</f>
        <v/>
      </c>
      <c r="AA468" s="25" t="str">
        <f>IF(LEN(Y468)&gt;0,Y468,SUBSTITUTE(SUBSTITUTE(SUBSTITUTE(SUBSTITUTE(SUBSTITUTE(SUBSTITUTE(SUBSTITUTE(SUBSTITUTE(SUBSTITUTE(SUBSTITUTE(SUBSTITUTE( (SUBSTITUTE( SUBSTITUTE( SUBSTITUTE( SUBSTITUTE(Z468,"STD_SIGMA","SUM"),"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68" s="1">
        <f>B468</f>
        <v>450.03</v>
      </c>
      <c r="AC468" t="str">
        <f>P468</f>
        <v/>
      </c>
      <c r="AD468" s="126" t="str">
        <f>IF(ISNA(VLOOKUP(AA468,'XEQM Shortlist'!J:J,1,0)),"//","")</f>
        <v/>
      </c>
      <c r="AE468" s="42"/>
      <c r="AF468" s="88" t="str">
        <f>IF(LEN(AA468)=0,"",SUBSTITUTE(SUBSTITUTE(SUBSTITUTE(SUBSTITUTE(SUBSTITUTE(SUBSTITUTE(SUBSTITUTE(SUBSTITUTE(SUBSTITUTE(SUBSTITUTE(SUBSTITUTE(SUBSTITUTE(SUBSTITUTE(SUBSTITUTE(SUBSTITUTE(SUBSTITUTE(SUBSTITUTE( (SUBSTITUTE( SUBSTITUTE( SUBSTITUTE( SUBSTITUTE(Z468,"STD_SIGMA","SUM"),"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8" t="b">
        <f>AA468=AF468</f>
        <v>1</v>
      </c>
    </row>
    <row r="469" spans="1:33">
      <c r="A469" s="48">
        <f>IF(B469=INT(B469),ROW(),"")</f>
        <v>469</v>
      </c>
      <c r="B469" s="47">
        <f>IF(AND(MID(C469,2,1)&lt;&gt;"/",MID(C469,1,1)="/"),INT(B468)+1,B468+0.01)</f>
        <v>451</v>
      </c>
      <c r="C469" s="51" t="s">
        <v>3562</v>
      </c>
      <c r="D469" s="51">
        <v>1</v>
      </c>
      <c r="E469" s="56" t="s">
        <v>965</v>
      </c>
      <c r="F469" s="56" t="s">
        <v>965</v>
      </c>
      <c r="G469" s="75">
        <v>0</v>
      </c>
      <c r="H469" s="75">
        <v>0</v>
      </c>
      <c r="I469" s="135" t="s">
        <v>3</v>
      </c>
      <c r="J469" s="56" t="s">
        <v>1377</v>
      </c>
      <c r="K469" s="57" t="s">
        <v>3945</v>
      </c>
      <c r="L469" s="55" t="s">
        <v>4768</v>
      </c>
      <c r="M469" s="55" t="s">
        <v>4825</v>
      </c>
      <c r="N469" s="55" t="s">
        <v>2238</v>
      </c>
      <c r="O469" s="55"/>
      <c r="P469" s="259" t="s">
        <v>1003</v>
      </c>
      <c r="Q469" s="13"/>
      <c r="R469"/>
      <c r="S469" t="str">
        <f>IF(E469=F469,"","NOT EQUAL")</f>
        <v/>
      </c>
      <c r="T469" s="44" t="str">
        <f>IF(ISNA(VLOOKUP(P469,Sheet1!E:F,2,0)),"--","PRESENT")</f>
        <v>PRESENT</v>
      </c>
      <c r="U469"/>
      <c r="V469">
        <f>IF(AA469&lt;&gt;"",V468+1,V468)</f>
        <v>135</v>
      </c>
      <c r="W469" s="75" t="s">
        <v>2665</v>
      </c>
      <c r="X469" s="57" t="s">
        <v>2238</v>
      </c>
      <c r="Y469" s="57" t="s">
        <v>2599</v>
      </c>
      <c r="Z469" s="25" t="str">
        <f>IF( OR(X469="CNST", I469="CAT_REGS"),IF(E469=CHAR(34)&amp;CHAR(34),F469,E469),
IF(X469="YES",UPPER(IF(E469=CHAR(34)&amp;CHAR(34),F469,E469)),
IF(   AND(X469&lt;&gt;"NO",I469="CAT_FNCT",D469&lt;&gt;"multiply", D469&lt;&gt;"divide"),IF(J469="SLS_ENABLED",   UPPER(IF(E469=CHAR(34)&amp;CHAR(34),F469,E469)),""),"")))</f>
        <v/>
      </c>
      <c r="AA469" s="25" t="str">
        <f>IF(LEN(Y469)&gt;0,Y469,SUBSTITUTE(SUBSTITUTE(SUBSTITUTE(SUBSTITUTE(SUBSTITUTE(SUBSTITUTE(SUBSTITUTE(SUBSTITUTE(SUBSTITUTE(SUBSTITUTE(SUBSTITUTE( (SUBSTITUTE( SUBSTITUTE( SUBSTITUTE( SUBSTITUTE(Z469,"STD_SIGMA","SUM"),"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SUM+</v>
      </c>
      <c r="AB469" s="1">
        <f>B469</f>
        <v>451</v>
      </c>
      <c r="AC469" t="str">
        <f>P469</f>
        <v>ITM_SIGMAPLUS</v>
      </c>
      <c r="AD469" s="126" t="str">
        <f>IF(ISNA(VLOOKUP(AA469,'XEQM Shortlist'!J:J,1,0)),"//","")</f>
        <v/>
      </c>
      <c r="AF469" s="88" t="str">
        <f>IF(LEN(AA469)=0,"",SUBSTITUTE(SUBSTITUTE(SUBSTITUTE(SUBSTITUTE(SUBSTITUTE(SUBSTITUTE(SUBSTITUTE(SUBSTITUTE(SUBSTITUTE(SUBSTITUTE(SUBSTITUTE(SUBSTITUTE(SUBSTITUTE(SUBSTITUTE(SUBSTITUTE(SUBSTITUTE(SUBSTITUTE( (SUBSTITUTE( SUBSTITUTE( SUBSTITUTE( SUBSTITUTE(Z469,"STD_SIGMA","SUM"),"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69" t="b">
        <f>AA469=AF469</f>
        <v>0</v>
      </c>
    </row>
    <row r="470" spans="1:33">
      <c r="A470" s="48">
        <f>IF(B470=INT(B470),ROW(),"")</f>
        <v>470</v>
      </c>
      <c r="B470" s="47">
        <f>IF(AND(MID(C470,2,1)&lt;&gt;"/",MID(C470,1,1)="/"),INT(B469)+1,B469+0.01)</f>
        <v>452</v>
      </c>
      <c r="C470" s="51" t="s">
        <v>3562</v>
      </c>
      <c r="D470" s="51">
        <v>2</v>
      </c>
      <c r="E470" s="56" t="s">
        <v>1311</v>
      </c>
      <c r="F470" s="56" t="s">
        <v>1311</v>
      </c>
      <c r="G470" s="75">
        <v>0</v>
      </c>
      <c r="H470" s="75">
        <v>0</v>
      </c>
      <c r="I470" s="135" t="s">
        <v>3</v>
      </c>
      <c r="J470" s="56" t="s">
        <v>1377</v>
      </c>
      <c r="K470" s="57" t="s">
        <v>3945</v>
      </c>
      <c r="L470" s="55" t="s">
        <v>4768</v>
      </c>
      <c r="M470" s="55" t="s">
        <v>4825</v>
      </c>
      <c r="N470" s="55" t="s">
        <v>2238</v>
      </c>
      <c r="O470" s="55"/>
      <c r="P470" s="259" t="s">
        <v>2038</v>
      </c>
      <c r="Q470" s="13"/>
      <c r="R470"/>
      <c r="S470" t="str">
        <f>IF(E470=F470,"","NOT EQUAL")</f>
        <v/>
      </c>
      <c r="T470" s="44" t="str">
        <f>IF(ISNA(VLOOKUP(P470,Sheet1!E:F,2,0)),"--","PRESENT")</f>
        <v>--</v>
      </c>
      <c r="U470"/>
      <c r="V470">
        <f>IF(AA470&lt;&gt;"",V469+1,V469)</f>
        <v>135</v>
      </c>
      <c r="W470" s="75" t="s">
        <v>2238</v>
      </c>
      <c r="X470" s="57" t="s">
        <v>2238</v>
      </c>
      <c r="Y470" s="57" t="s">
        <v>2238</v>
      </c>
      <c r="Z470" s="25" t="str">
        <f>IF( OR(X470="CNST", I470="CAT_REGS"),IF(E470=CHAR(34)&amp;CHAR(34),F470,E470),
IF(X470="YES",UPPER(IF(E470=CHAR(34)&amp;CHAR(34),F470,E470)),
IF(   AND(X470&lt;&gt;"NO",I470="CAT_FNCT",D470&lt;&gt;"multiply", D470&lt;&gt;"divide"),IF(J470="SLS_ENABLED",   UPPER(IF(E470=CHAR(34)&amp;CHAR(34),F470,E470)),""),"")))</f>
        <v/>
      </c>
      <c r="AA470" s="25" t="str">
        <f>IF(LEN(Y470)&gt;0,Y470,SUBSTITUTE(SUBSTITUTE(SUBSTITUTE(SUBSTITUTE(SUBSTITUTE(SUBSTITUTE(SUBSTITUTE(SUBSTITUTE(SUBSTITUTE(SUBSTITUTE(SUBSTITUTE( (SUBSTITUTE( SUBSTITUTE( SUBSTITUTE( SUBSTITUTE(Z470,"STD_SIGMA","SUM"),"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70" s="1">
        <f>B470</f>
        <v>452</v>
      </c>
      <c r="AC470" t="str">
        <f>P470</f>
        <v>ITM_SIGMAMINUS</v>
      </c>
      <c r="AD470" s="126" t="str">
        <f>IF(ISNA(VLOOKUP(AA470,'XEQM Shortlist'!J:J,1,0)),"//","")</f>
        <v/>
      </c>
      <c r="AF470" s="88" t="str">
        <f>IF(LEN(AA470)=0,"",SUBSTITUTE(SUBSTITUTE(SUBSTITUTE(SUBSTITUTE(SUBSTITUTE(SUBSTITUTE(SUBSTITUTE(SUBSTITUTE(SUBSTITUTE(SUBSTITUTE(SUBSTITUTE(SUBSTITUTE(SUBSTITUTE(SUBSTITUTE(SUBSTITUTE(SUBSTITUTE(SUBSTITUTE( (SUBSTITUTE( SUBSTITUTE( SUBSTITUTE( SUBSTITUTE(Z470,"STD_SIGMA","SUM"),"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70" t="b">
        <f>AA470=AF470</f>
        <v>1</v>
      </c>
    </row>
    <row r="471" spans="1:33">
      <c r="A471" s="48">
        <f>IF(B471=INT(B471),ROW(),"")</f>
        <v>471</v>
      </c>
      <c r="B471" s="47">
        <f>IF(AND(MID(C471,2,1)&lt;&gt;"/",MID(C471,1,1)="/"),INT(B470)+1,B470+0.01)</f>
        <v>453</v>
      </c>
      <c r="C471" s="51" t="s">
        <v>3563</v>
      </c>
      <c r="D471" s="51">
        <v>0</v>
      </c>
      <c r="E471" s="56" t="s">
        <v>1188</v>
      </c>
      <c r="F471" s="56" t="s">
        <v>506</v>
      </c>
      <c r="G471" s="75">
        <v>0</v>
      </c>
      <c r="H471" s="75">
        <v>0</v>
      </c>
      <c r="I471" s="135" t="s">
        <v>3</v>
      </c>
      <c r="J471" s="56" t="s">
        <v>1375</v>
      </c>
      <c r="K471" s="57" t="s">
        <v>3945</v>
      </c>
      <c r="L471" s="55" t="s">
        <v>4768</v>
      </c>
      <c r="M471" s="55" t="s">
        <v>4825</v>
      </c>
      <c r="N471" s="55" t="s">
        <v>2238</v>
      </c>
      <c r="O471" s="55"/>
      <c r="P471" s="259" t="s">
        <v>1752</v>
      </c>
      <c r="Q471" s="13"/>
      <c r="R471"/>
      <c r="S471" t="str">
        <f>IF(E471=F471,"","NOT EQUAL")</f>
        <v>NOT EQUAL</v>
      </c>
      <c r="T471" s="44" t="str">
        <f>IF(ISNA(VLOOKUP(P471,Sheet1!E:F,2,0)),"--","PRESENT")</f>
        <v>PRESENT</v>
      </c>
      <c r="U471"/>
      <c r="V471">
        <f>IF(AA471&lt;&gt;"",V470+1,V470)</f>
        <v>136</v>
      </c>
      <c r="W471" s="75" t="s">
        <v>2665</v>
      </c>
      <c r="X471" s="57" t="s">
        <v>2238</v>
      </c>
      <c r="Y471" s="57" t="s">
        <v>2238</v>
      </c>
      <c r="Z471" s="25" t="str">
        <f>IF( OR(X471="CNST", I471="CAT_REGS"),IF(E471=CHAR(34)&amp;CHAR(34),F471,E471),
IF(X471="YES",UPPER(IF(E471=CHAR(34)&amp;CHAR(34),F471,E471)),
IF(   AND(X471&lt;&gt;"NO",I471="CAT_FNCT",D471&lt;&gt;"multiply", D471&lt;&gt;"divide"),IF(J471="SLS_ENABLED",   UPPER(IF(E471=CHAR(34)&amp;CHAR(34),F471,E471)),""),"")))</f>
        <v>"N" STD_SIGMA</v>
      </c>
      <c r="AA471" s="25" t="str">
        <f>IF(LEN(Y471)&gt;0,Y471,SUBSTITUTE(SUBSTITUTE(SUBSTITUTE(SUBSTITUTE(SUBSTITUTE(SUBSTITUTE(SUBSTITUTE(SUBSTITUTE(SUBSTITUTE(SUBSTITUTE(SUBSTITUTE( (SUBSTITUTE( SUBSTITUTE( SUBSTITUTE( SUBSTITUTE(Z471,"STD_SIGMA","SUM"),"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NSUM</v>
      </c>
      <c r="AB471" s="1">
        <f>B471</f>
        <v>453</v>
      </c>
      <c r="AC471" t="str">
        <f>P471</f>
        <v>ITM_NSIGMA</v>
      </c>
      <c r="AD471" s="126" t="str">
        <f>IF(ISNA(VLOOKUP(AA471,'XEQM Shortlist'!J:J,1,0)),"//","")</f>
        <v/>
      </c>
      <c r="AF471" s="88" t="str">
        <f>IF(LEN(AA471)=0,"",SUBSTITUTE(SUBSTITUTE(SUBSTITUTE(SUBSTITUTE(SUBSTITUTE(SUBSTITUTE(SUBSTITUTE(SUBSTITUTE(SUBSTITUTE(SUBSTITUTE(SUBSTITUTE(SUBSTITUTE(SUBSTITUTE(SUBSTITUTE(SUBSTITUTE(SUBSTITUTE(SUBSTITUTE( (SUBSTITUTE( SUBSTITUTE( SUBSTITUTE( SUBSTITUTE(Z471,"STD_SIGMA","SUM"),"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NSUM</v>
      </c>
      <c r="AG471" t="b">
        <f>AA471=AF471</f>
        <v>1</v>
      </c>
    </row>
    <row r="472" spans="1:33">
      <c r="A472" s="48">
        <f>IF(B472=INT(B472),ROW(),"")</f>
        <v>472</v>
      </c>
      <c r="B472" s="47">
        <f>IF(AND(MID(C472,2,1)&lt;&gt;"/",MID(C472,1,1)="/"),INT(B471)+1,B471+0.01)</f>
        <v>454</v>
      </c>
      <c r="C472" s="51" t="s">
        <v>3563</v>
      </c>
      <c r="D472" s="22" t="s">
        <v>4458</v>
      </c>
      <c r="E472" s="56" t="s">
        <v>1306</v>
      </c>
      <c r="F472" s="56" t="s">
        <v>1306</v>
      </c>
      <c r="G472" s="75">
        <v>0</v>
      </c>
      <c r="H472" s="75">
        <v>0</v>
      </c>
      <c r="I472" s="135" t="s">
        <v>3</v>
      </c>
      <c r="J472" s="56" t="s">
        <v>1375</v>
      </c>
      <c r="K472" s="57" t="s">
        <v>3945</v>
      </c>
      <c r="L472" s="55" t="s">
        <v>4768</v>
      </c>
      <c r="M472" s="55" t="s">
        <v>4825</v>
      </c>
      <c r="N472" s="55" t="s">
        <v>2238</v>
      </c>
      <c r="O472" s="55"/>
      <c r="P472" s="259" t="s">
        <v>2030</v>
      </c>
      <c r="Q472" s="13"/>
      <c r="R472"/>
      <c r="S472" t="str">
        <f>IF(E472=F472,"","NOT EQUAL")</f>
        <v/>
      </c>
      <c r="T472" s="44" t="str">
        <f>IF(ISNA(VLOOKUP(P472,Sheet1!E:F,2,0)),"--","PRESENT")</f>
        <v>PRESENT</v>
      </c>
      <c r="U472"/>
      <c r="V472">
        <f>IF(AA472&lt;&gt;"",V471+1,V471)</f>
        <v>137</v>
      </c>
      <c r="W472" s="75" t="s">
        <v>2665</v>
      </c>
      <c r="X472" s="57" t="s">
        <v>2238</v>
      </c>
      <c r="Y472" s="57" t="s">
        <v>2238</v>
      </c>
      <c r="Z472" s="25" t="str">
        <f>IF( OR(X472="CNST", I472="CAT_REGS"),IF(E472=CHAR(34)&amp;CHAR(34),F472,E472),
IF(X472="YES",UPPER(IF(E472=CHAR(34)&amp;CHAR(34),F472,E472)),
IF(   AND(X472&lt;&gt;"NO",I472="CAT_FNCT",D472&lt;&gt;"multiply", D472&lt;&gt;"divide"),IF(J472="SLS_ENABLED",   UPPER(IF(E472=CHAR(34)&amp;CHAR(34),F472,E472)),""),"")))</f>
        <v>STD_SIGMA "X"</v>
      </c>
      <c r="AA472" s="25" t="str">
        <f>IF(LEN(Y472)&gt;0,Y472,SUBSTITUTE(SUBSTITUTE(SUBSTITUTE(SUBSTITUTE(SUBSTITUTE(SUBSTITUTE(SUBSTITUTE(SUBSTITUTE(SUBSTITUTE(SUBSTITUTE(SUBSTITUTE( (SUBSTITUTE( SUBSTITUTE( SUBSTITUTE( SUBSTITUTE(Z472,"STD_SIGMA","SUM"),"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SUMX</v>
      </c>
      <c r="AB472" s="1">
        <f>B472</f>
        <v>454</v>
      </c>
      <c r="AC472" t="str">
        <f>P472</f>
        <v>ITM_SIGMAx</v>
      </c>
      <c r="AD472" s="126" t="str">
        <f>IF(ISNA(VLOOKUP(AA472,'XEQM Shortlist'!J:J,1,0)),"//","")</f>
        <v/>
      </c>
      <c r="AF472" s="88" t="str">
        <f>IF(LEN(AA472)=0,"",SUBSTITUTE(SUBSTITUTE(SUBSTITUTE(SUBSTITUTE(SUBSTITUTE(SUBSTITUTE(SUBSTITUTE(SUBSTITUTE(SUBSTITUTE(SUBSTITUTE(SUBSTITUTE(SUBSTITUTE(SUBSTITUTE(SUBSTITUTE(SUBSTITUTE(SUBSTITUTE(SUBSTITUTE( (SUBSTITUTE( SUBSTITUTE( SUBSTITUTE( SUBSTITUTE(Z472,"STD_SIGMA","SUM"),"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</v>
      </c>
      <c r="AG472" t="b">
        <f>AA472=AF472</f>
        <v>1</v>
      </c>
    </row>
    <row r="473" spans="1:33">
      <c r="A473" s="48">
        <f>IF(B473=INT(B473),ROW(),"")</f>
        <v>473</v>
      </c>
      <c r="B473" s="47">
        <f>IF(AND(MID(C473,2,1)&lt;&gt;"/",MID(C473,1,1)="/"),INT(B472)+1,B472+0.01)</f>
        <v>455</v>
      </c>
      <c r="C473" s="51" t="s">
        <v>3563</v>
      </c>
      <c r="D473" s="22" t="s">
        <v>4459</v>
      </c>
      <c r="E473" s="56" t="s">
        <v>1309</v>
      </c>
      <c r="F473" s="56" t="s">
        <v>1309</v>
      </c>
      <c r="G473" s="75">
        <v>0</v>
      </c>
      <c r="H473" s="75">
        <v>0</v>
      </c>
      <c r="I473" s="135" t="s">
        <v>3</v>
      </c>
      <c r="J473" s="56" t="s">
        <v>1375</v>
      </c>
      <c r="K473" s="57" t="s">
        <v>3945</v>
      </c>
      <c r="L473" s="55" t="s">
        <v>4768</v>
      </c>
      <c r="M473" s="55" t="s">
        <v>4825</v>
      </c>
      <c r="N473" s="55" t="s">
        <v>2238</v>
      </c>
      <c r="O473" s="55"/>
      <c r="P473" s="259" t="s">
        <v>2035</v>
      </c>
      <c r="Q473" s="13"/>
      <c r="R473"/>
      <c r="S473" t="str">
        <f>IF(E473=F473,"","NOT EQUAL")</f>
        <v/>
      </c>
      <c r="T473" s="44" t="str">
        <f>IF(ISNA(VLOOKUP(P473,Sheet1!E:F,2,0)),"--","PRESENT")</f>
        <v>PRESENT</v>
      </c>
      <c r="U473"/>
      <c r="V473">
        <f>IF(AA473&lt;&gt;"",V472+1,V472)</f>
        <v>138</v>
      </c>
      <c r="W473" s="75" t="s">
        <v>2665</v>
      </c>
      <c r="X473" s="57" t="s">
        <v>2238</v>
      </c>
      <c r="Y473" s="57" t="s">
        <v>2238</v>
      </c>
      <c r="Z473" s="25" t="str">
        <f>IF( OR(X473="CNST", I473="CAT_REGS"),IF(E473=CHAR(34)&amp;CHAR(34),F473,E473),
IF(X473="YES",UPPER(IF(E473=CHAR(34)&amp;CHAR(34),F473,E473)),
IF(   AND(X473&lt;&gt;"NO",I473="CAT_FNCT",D473&lt;&gt;"multiply", D473&lt;&gt;"divide"),IF(J473="SLS_ENABLED",   UPPER(IF(E473=CHAR(34)&amp;CHAR(34),F473,E473)),""),"")))</f>
        <v>STD_SIGMA "Y"</v>
      </c>
      <c r="AA473" s="25" t="str">
        <f>IF(LEN(Y473)&gt;0,Y473,SUBSTITUTE(SUBSTITUTE(SUBSTITUTE(SUBSTITUTE(SUBSTITUTE(SUBSTITUTE(SUBSTITUTE(SUBSTITUTE(SUBSTITUTE(SUBSTITUTE(SUBSTITUTE( (SUBSTITUTE( SUBSTITUTE( SUBSTITUTE( SUBSTITUTE(Z473,"STD_SIGMA","SUM"),"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73" s="1">
        <f>B473</f>
        <v>455</v>
      </c>
      <c r="AC473" t="str">
        <f>P473</f>
        <v>ITM_SIGMAy</v>
      </c>
      <c r="AD473" s="126" t="str">
        <f>IF(ISNA(VLOOKUP(AA473,'XEQM Shortlist'!J:J,1,0)),"//","")</f>
        <v/>
      </c>
      <c r="AF473" s="88" t="str">
        <f>IF(LEN(AA473)=0,"",SUBSTITUTE(SUBSTITUTE(SUBSTITUTE(SUBSTITUTE(SUBSTITUTE(SUBSTITUTE(SUBSTITUTE(SUBSTITUTE(SUBSTITUTE(SUBSTITUTE(SUBSTITUTE(SUBSTITUTE(SUBSTITUTE(SUBSTITUTE(SUBSTITUTE(SUBSTITUTE(SUBSTITUTE( (SUBSTITUTE( SUBSTITUTE( SUBSTITUTE( SUBSTITUTE(Z473,"STD_SIGMA","SUM"),"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73" t="b">
        <f>AA473=AF473</f>
        <v>1</v>
      </c>
    </row>
    <row r="474" spans="1:33">
      <c r="A474" s="48">
        <f>IF(B474=INT(B474),ROW(),"")</f>
        <v>474</v>
      </c>
      <c r="B474" s="47">
        <f>IF(AND(MID(C474,2,1)&lt;&gt;"/",MID(C474,1,1)="/"),INT(B473)+1,B473+0.01)</f>
        <v>456</v>
      </c>
      <c r="C474" s="51" t="s">
        <v>3563</v>
      </c>
      <c r="D474" s="22" t="s">
        <v>4460</v>
      </c>
      <c r="E474" s="56" t="s">
        <v>1307</v>
      </c>
      <c r="F474" s="56" t="s">
        <v>1307</v>
      </c>
      <c r="G474" s="75">
        <v>0</v>
      </c>
      <c r="H474" s="75">
        <v>0</v>
      </c>
      <c r="I474" s="135" t="s">
        <v>3</v>
      </c>
      <c r="J474" s="56" t="s">
        <v>1375</v>
      </c>
      <c r="K474" s="57" t="s">
        <v>3945</v>
      </c>
      <c r="L474" s="55" t="s">
        <v>4768</v>
      </c>
      <c r="M474" s="55" t="s">
        <v>4825</v>
      </c>
      <c r="N474" s="55" t="s">
        <v>2238</v>
      </c>
      <c r="O474" s="55"/>
      <c r="P474" s="259" t="s">
        <v>2031</v>
      </c>
      <c r="Q474" s="13"/>
      <c r="R474"/>
      <c r="S474" t="str">
        <f>IF(E474=F474,"","NOT EQUAL")</f>
        <v/>
      </c>
      <c r="T474" s="44" t="str">
        <f>IF(ISNA(VLOOKUP(P474,Sheet1!E:F,2,0)),"--","PRESENT")</f>
        <v>--</v>
      </c>
      <c r="U474"/>
      <c r="V474">
        <f>IF(AA474&lt;&gt;"",V473+1,V473)</f>
        <v>139</v>
      </c>
      <c r="W474" s="75" t="s">
        <v>2665</v>
      </c>
      <c r="X474" s="57" t="s">
        <v>2238</v>
      </c>
      <c r="Y474" s="117" t="str">
        <f>SUBSTITUTE(SUBSTITUTE(SUBSTITUTE(SUBSTITUTE(SUBSTITUTE(SUBSTITUTE(SUBSTITUTE(SUBSTITUTE(SUBSTITUTE(SUBSTITUTE(SUBSTITUTE(SUBSTITUTE((SUBSTITUTE(SUBSTITUTE(SUBSTITUTE(SUBSTITUTE(Z474,"STD_SIGMA","SUM"),"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74" s="25" t="str">
        <f>IF( OR(X474="CNST", I474="CAT_REGS"),IF(E474=CHAR(34)&amp;CHAR(34),F474,E474),
IF(X474="YES",UPPER(IF(E474=CHAR(34)&amp;CHAR(34),F474,E474)),
IF(   AND(X474&lt;&gt;"NO",I474="CAT_FNCT",D474&lt;&gt;"multiply", D474&lt;&gt;"divide"),IF(J474="SLS_ENABLED",   UPPER(IF(E474=CHAR(34)&amp;CHAR(34),F474,E474)),""),"")))</f>
        <v>STD_SIGMA "X" STD_SUP_2</v>
      </c>
      <c r="AA474" s="25" t="str">
        <f>IF(LEN(Y474)&gt;0,Y474,SUBSTITUTE(SUBSTITUTE(SUBSTITUTE(SUBSTITUTE(SUBSTITUTE(SUBSTITUTE(SUBSTITUTE(SUBSTITUTE(SUBSTITUTE(SUBSTITUTE(SUBSTITUTE( (SUBSTITUTE( SUBSTITUTE( SUBSTITUTE( SUBSTITUTE(Z474,"STD_SIGMA","SUM"),"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SMX^2</v>
      </c>
      <c r="AB474" s="1">
        <f>B474</f>
        <v>456</v>
      </c>
      <c r="AC474" t="str">
        <f>P474</f>
        <v>ITM_SIGMAx2</v>
      </c>
      <c r="AD474" s="126" t="str">
        <f>IF(ISNA(VLOOKUP(AA474,'XEQM Shortlist'!J:J,1,0)),"//","")</f>
        <v>//</v>
      </c>
      <c r="AF474" s="88" t="str">
        <f>IF(LEN(AA474)=0,"",SUBSTITUTE(SUBSTITUTE(SUBSTITUTE(SUBSTITUTE(SUBSTITUTE(SUBSTITUTE(SUBSTITUTE(SUBSTITUTE(SUBSTITUTE(SUBSTITUTE(SUBSTITUTE(SUBSTITUTE(SUBSTITUTE(SUBSTITUTE(SUBSTITUTE(SUBSTITUTE(SUBSTITUTE( (SUBSTITUTE( SUBSTITUTE( SUBSTITUTE( SUBSTITUTE(Z474,"STD_SIGMA","SUM"),"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SUMX^2</v>
      </c>
      <c r="AG474" t="b">
        <f>AA474=AF474</f>
        <v>0</v>
      </c>
    </row>
    <row r="475" spans="1:33">
      <c r="A475" s="48">
        <f>IF(B475=INT(B475),ROW(),"")</f>
        <v>475</v>
      </c>
      <c r="B475" s="47">
        <f>IF(AND(MID(C475,2,1)&lt;&gt;"/",MID(C475,1,1)="/"),INT(B474)+1,B474+0.01)</f>
        <v>457</v>
      </c>
      <c r="C475" s="51" t="s">
        <v>3563</v>
      </c>
      <c r="D475" s="22" t="s">
        <v>4461</v>
      </c>
      <c r="E475" s="56" t="s">
        <v>1308</v>
      </c>
      <c r="F475" s="56" t="s">
        <v>1308</v>
      </c>
      <c r="G475" s="75">
        <v>0</v>
      </c>
      <c r="H475" s="75">
        <v>0</v>
      </c>
      <c r="I475" s="135" t="s">
        <v>3</v>
      </c>
      <c r="J475" s="56" t="s">
        <v>1375</v>
      </c>
      <c r="K475" s="57" t="s">
        <v>3945</v>
      </c>
      <c r="L475" s="55" t="s">
        <v>4768</v>
      </c>
      <c r="M475" s="55" t="s">
        <v>4825</v>
      </c>
      <c r="N475" s="55" t="s">
        <v>2238</v>
      </c>
      <c r="O475" s="55"/>
      <c r="P475" s="259" t="s">
        <v>2032</v>
      </c>
      <c r="Q475" s="13"/>
      <c r="R475"/>
      <c r="S475" t="str">
        <f>IF(E475=F475,"","NOT EQUAL")</f>
        <v/>
      </c>
      <c r="T475" s="44" t="str">
        <f>IF(ISNA(VLOOKUP(P475,Sheet1!E:F,2,0)),"--","PRESENT")</f>
        <v>--</v>
      </c>
      <c r="U475"/>
      <c r="V475">
        <f>IF(AA475&lt;&gt;"",V474+1,V474)</f>
        <v>140</v>
      </c>
      <c r="W475" s="75" t="s">
        <v>2665</v>
      </c>
      <c r="X475" s="57" t="s">
        <v>2238</v>
      </c>
      <c r="Y475" s="117" t="str">
        <f>SUBSTITUTE(SUBSTITUTE(SUBSTITUTE(SUBSTITUTE(SUBSTITUTE(SUBSTITUTE(SUBSTITUTE(SUBSTITUTE(SUBSTITUTE(SUBSTITUTE(SUBSTITUTE(SUBSTITUTE((SUBSTITUTE(SUBSTITUTE(SUBSTITUTE(SUBSTITUTE(Z475,"STD_SIGMA","SUM"),"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75" s="25" t="str">
        <f>IF( OR(X475="CNST", I475="CAT_REGS"),IF(E475=CHAR(34)&amp;CHAR(34),F475,E475),
IF(X475="YES",UPPER(IF(E475=CHAR(34)&amp;CHAR(34),F475,E475)),
IF(   AND(X475&lt;&gt;"NO",I475="CAT_FNCT",D475&lt;&gt;"multiply", D475&lt;&gt;"divide"),IF(J475="SLS_ENABLED",   UPPER(IF(E475=CHAR(34)&amp;CHAR(34),F475,E475)),""),"")))</f>
        <v>STD_SIGMA "X" STD_SUP_2 "Y"</v>
      </c>
      <c r="AA475" s="25" t="str">
        <f>IF(LEN(Y475)&gt;0,Y475,SUBSTITUTE(SUBSTITUTE(SUBSTITUTE(SUBSTITUTE(SUBSTITUTE(SUBSTITUTE(SUBSTITUTE(SUBSTITUTE(SUBSTITUTE(SUBSTITUTE(SUBSTITUTE( (SUBSTITUTE( SUBSTITUTE( SUBSTITUTE( SUBSTITUTE(Z475,"STD_SIGMA","SUM"),"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SMX^2Y</v>
      </c>
      <c r="AB475" s="1">
        <f>B475</f>
        <v>457</v>
      </c>
      <c r="AC475" t="str">
        <f>P475</f>
        <v>ITM_SIGMAx2y</v>
      </c>
      <c r="AD475" s="126" t="str">
        <f>IF(ISNA(VLOOKUP(AA475,'XEQM Shortlist'!J:J,1,0)),"//","")</f>
        <v>//</v>
      </c>
      <c r="AF475" s="88" t="str">
        <f>IF(LEN(AA475)=0,"",SUBSTITUTE(SUBSTITUTE(SUBSTITUTE(SUBSTITUTE(SUBSTITUTE(SUBSTITUTE(SUBSTITUTE(SUBSTITUTE(SUBSTITUTE(SUBSTITUTE(SUBSTITUTE(SUBSTITUTE(SUBSTITUTE(SUBSTITUTE(SUBSTITUTE(SUBSTITUTE(SUBSTITUTE( (SUBSTITUTE( SUBSTITUTE( SUBSTITUTE( SUBSTITUTE(Z475,"STD_SIGMA","SUM"),"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SUMX^2Y</v>
      </c>
      <c r="AG475" t="b">
        <f>AA475=AF475</f>
        <v>0</v>
      </c>
    </row>
    <row r="476" spans="1:33">
      <c r="A476" s="48">
        <f>IF(B476=INT(B476),ROW(),"")</f>
        <v>476</v>
      </c>
      <c r="B476" s="47">
        <f>IF(AND(MID(C476,2,1)&lt;&gt;"/",MID(C476,1,1)="/"),INT(B475)+1,B475+0.01)</f>
        <v>458</v>
      </c>
      <c r="C476" s="51" t="s">
        <v>3563</v>
      </c>
      <c r="D476" s="22" t="s">
        <v>4462</v>
      </c>
      <c r="E476" s="56" t="s">
        <v>1310</v>
      </c>
      <c r="F476" s="56" t="s">
        <v>1310</v>
      </c>
      <c r="G476" s="75">
        <v>0</v>
      </c>
      <c r="H476" s="75">
        <v>0</v>
      </c>
      <c r="I476" s="135" t="s">
        <v>3</v>
      </c>
      <c r="J476" s="56" t="s">
        <v>1375</v>
      </c>
      <c r="K476" s="57" t="s">
        <v>3945</v>
      </c>
      <c r="L476" s="55" t="s">
        <v>4768</v>
      </c>
      <c r="M476" s="55" t="s">
        <v>4825</v>
      </c>
      <c r="N476" s="55" t="s">
        <v>2238</v>
      </c>
      <c r="O476" s="55"/>
      <c r="P476" s="259" t="s">
        <v>2036</v>
      </c>
      <c r="Q476" s="13"/>
      <c r="R476"/>
      <c r="S476" t="str">
        <f>IF(E476=F476,"","NOT EQUAL")</f>
        <v/>
      </c>
      <c r="T476" s="44" t="str">
        <f>IF(ISNA(VLOOKUP(P476,Sheet1!E:F,2,0)),"--","PRESENT")</f>
        <v>--</v>
      </c>
      <c r="U476"/>
      <c r="V476">
        <f>IF(AA476&lt;&gt;"",V475+1,V475)</f>
        <v>141</v>
      </c>
      <c r="W476" s="75" t="s">
        <v>2665</v>
      </c>
      <c r="X476" s="57" t="s">
        <v>2238</v>
      </c>
      <c r="Y476" s="117" t="str">
        <f>SUBSTITUTE(SUBSTITUTE(SUBSTITUTE(SUBSTITUTE(SUBSTITUTE(SUBSTITUTE(SUBSTITUTE(SUBSTITUTE(SUBSTITUTE(SUBSTITUTE(SUBSTITUTE(SUBSTITUTE((SUBSTITUTE(SUBSTITUTE(SUBSTITUTE(SUBSTITUTE(Z476,"STD_SIGMA","SUM"),"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SMY^2</v>
      </c>
      <c r="Z476" s="25" t="str">
        <f>IF( OR(X476="CNST", I476="CAT_REGS"),IF(E476=CHAR(34)&amp;CHAR(34),F476,E476),
IF(X476="YES",UPPER(IF(E476=CHAR(34)&amp;CHAR(34),F476,E476)),
IF(   AND(X476&lt;&gt;"NO",I476="CAT_FNCT",D476&lt;&gt;"multiply", D476&lt;&gt;"divide"),IF(J476="SLS_ENABLED",   UPPER(IF(E476=CHAR(34)&amp;CHAR(34),F476,E476)),""),"")))</f>
        <v>STD_SIGMA "Y" STD_SUP_2</v>
      </c>
      <c r="AA476" s="25" t="str">
        <f>IF(LEN(Y476)&gt;0,Y476,SUBSTITUTE(SUBSTITUTE(SUBSTITUTE(SUBSTITUTE(SUBSTITUTE(SUBSTITUTE(SUBSTITUTE(SUBSTITUTE(SUBSTITUTE(SUBSTITUTE(SUBSTITUTE( (SUBSTITUTE( SUBSTITUTE( SUBSTITUTE( SUBSTITUTE(Z476,"STD_SIGMA","SUM"),"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SMY^2</v>
      </c>
      <c r="AB476" s="1">
        <f>B476</f>
        <v>458</v>
      </c>
      <c r="AC476" t="str">
        <f>P476</f>
        <v>ITM_SIGMAy2</v>
      </c>
      <c r="AD476" s="126" t="str">
        <f>IF(ISNA(VLOOKUP(AA476,'XEQM Shortlist'!J:J,1,0)),"//","")</f>
        <v>//</v>
      </c>
      <c r="AF476" s="88" t="str">
        <f>IF(LEN(AA476)=0,"",SUBSTITUTE(SUBSTITUTE(SUBSTITUTE(SUBSTITUTE(SUBSTITUTE(SUBSTITUTE(SUBSTITUTE(SUBSTITUTE(SUBSTITUTE(SUBSTITUTE(SUBSTITUTE(SUBSTITUTE(SUBSTITUTE(SUBSTITUTE(SUBSTITUTE(SUBSTITUTE(SUBSTITUTE( (SUBSTITUTE( SUBSTITUTE( SUBSTITUTE( SUBSTITUTE(Z476,"STD_SIGMA","SUM"),"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SUMY^2</v>
      </c>
      <c r="AG476" t="b">
        <f>AA476=AF476</f>
        <v>0</v>
      </c>
    </row>
    <row r="477" spans="1:33" s="17" customFormat="1">
      <c r="A477" s="48">
        <f>IF(B477=INT(B477),ROW(),"")</f>
        <v>477</v>
      </c>
      <c r="B477" s="47">
        <f>IF(AND(MID(C477,2,1)&lt;&gt;"/",MID(C477,1,1)="/"),INT(B476)+1,B476+0.01)</f>
        <v>459</v>
      </c>
      <c r="C477" s="51" t="s">
        <v>3563</v>
      </c>
      <c r="D477" s="22" t="s">
        <v>4463</v>
      </c>
      <c r="E477" s="56" t="s">
        <v>422</v>
      </c>
      <c r="F477" s="56" t="s">
        <v>422</v>
      </c>
      <c r="G477" s="75">
        <v>0</v>
      </c>
      <c r="H477" s="75">
        <v>0</v>
      </c>
      <c r="I477" s="135" t="s">
        <v>3</v>
      </c>
      <c r="J477" s="56" t="s">
        <v>1375</v>
      </c>
      <c r="K477" s="57" t="s">
        <v>3945</v>
      </c>
      <c r="L477" s="55" t="s">
        <v>4768</v>
      </c>
      <c r="M477" s="55" t="s">
        <v>4825</v>
      </c>
      <c r="N477" s="55" t="s">
        <v>2238</v>
      </c>
      <c r="O477" s="55"/>
      <c r="P477" s="259" t="s">
        <v>2034</v>
      </c>
      <c r="Q477" s="13"/>
      <c r="R477"/>
      <c r="S477" t="str">
        <f>IF(E477=F477,"","NOT EQUAL")</f>
        <v/>
      </c>
      <c r="T477" s="44" t="str">
        <f>IF(ISNA(VLOOKUP(P477,Sheet1!E:F,2,0)),"--","PRESENT")</f>
        <v>--</v>
      </c>
      <c r="U477"/>
      <c r="V477">
        <f>IF(AA477&lt;&gt;"",V476+1,V476)</f>
        <v>142</v>
      </c>
      <c r="W477" s="75" t="s">
        <v>2665</v>
      </c>
      <c r="X477" s="57" t="s">
        <v>2238</v>
      </c>
      <c r="Y477" s="117" t="str">
        <f>SUBSTITUTE(SUBSTITUTE(SUBSTITUTE(SUBSTITUTE(SUBSTITUTE(SUBSTITUTE(SUBSTITUTE(SUBSTITUTE(SUBSTITUTE(SUBSTITUTE(SUBSTITUTE(SUBSTITUTE((SUBSTITUTE(SUBSTITUTE(SUBSTITUTE(SUBSTITUTE(Z477,"STD_SIGMA","SUM"),"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SMXY</v>
      </c>
      <c r="Z477" s="25" t="str">
        <f>IF( OR(X477="CNST", I477="CAT_REGS"),IF(E477=CHAR(34)&amp;CHAR(34),F477,E477),
IF(X477="YES",UPPER(IF(E477=CHAR(34)&amp;CHAR(34),F477,E477)),
IF(   AND(X477&lt;&gt;"NO",I477="CAT_FNCT",D477&lt;&gt;"multiply", D477&lt;&gt;"divide"),IF(J477="SLS_ENABLED",   UPPER(IF(E477=CHAR(34)&amp;CHAR(34),F477,E477)),""),"")))</f>
        <v>STD_SIGMA "XY"</v>
      </c>
      <c r="AA477" s="25" t="str">
        <f>IF(LEN(Y477)&gt;0,Y477,SUBSTITUTE(SUBSTITUTE(SUBSTITUTE(SUBSTITUTE(SUBSTITUTE(SUBSTITUTE(SUBSTITUTE(SUBSTITUTE(SUBSTITUTE(SUBSTITUTE(SUBSTITUTE( (SUBSTITUTE( SUBSTITUTE( SUBSTITUTE( SUBSTITUTE(Z477,"STD_SIGMA","SUM"),"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SMXY</v>
      </c>
      <c r="AB477" s="1">
        <f>B477</f>
        <v>459</v>
      </c>
      <c r="AC477" t="str">
        <f>P477</f>
        <v>ITM_SIGMAxy</v>
      </c>
      <c r="AD477" s="126" t="str">
        <f>IF(ISNA(VLOOKUP(AA477,'XEQM Shortlist'!J:J,1,0)),"//","")</f>
        <v>//</v>
      </c>
      <c r="AE477"/>
      <c r="AF477" s="88" t="str">
        <f>IF(LEN(AA477)=0,"",SUBSTITUTE(SUBSTITUTE(SUBSTITUTE(SUBSTITUTE(SUBSTITUTE(SUBSTITUTE(SUBSTITUTE(SUBSTITUTE(SUBSTITUTE(SUBSTITUTE(SUBSTITUTE(SUBSTITUTE(SUBSTITUTE(SUBSTITUTE(SUBSTITUTE(SUBSTITUTE(SUBSTITUTE( (SUBSTITUTE( SUBSTITUTE( SUBSTITUTE( SUBSTITUTE(Z477,"STD_SIGMA","SUM"),"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SUMXY</v>
      </c>
      <c r="AG477" t="b">
        <f>AA477=AF477</f>
        <v>0</v>
      </c>
    </row>
    <row r="478" spans="1:33" s="17" customFormat="1">
      <c r="A478" s="48">
        <f>IF(B478=INT(B478),ROW(),"")</f>
        <v>478</v>
      </c>
      <c r="B478" s="47">
        <f>IF(AND(MID(C478,2,1)&lt;&gt;"/",MID(C478,1,1)="/"),INT(B477)+1,B477+0.01)</f>
        <v>460</v>
      </c>
      <c r="C478" s="51" t="s">
        <v>3563</v>
      </c>
      <c r="D478" s="22" t="s">
        <v>4464</v>
      </c>
      <c r="E478" s="56" t="s">
        <v>419</v>
      </c>
      <c r="F478" s="56" t="s">
        <v>419</v>
      </c>
      <c r="G478" s="75">
        <v>0</v>
      </c>
      <c r="H478" s="75">
        <v>0</v>
      </c>
      <c r="I478" s="135" t="s">
        <v>3</v>
      </c>
      <c r="J478" s="56" t="s">
        <v>1375</v>
      </c>
      <c r="K478" s="57" t="s">
        <v>3945</v>
      </c>
      <c r="L478" s="55" t="s">
        <v>4768</v>
      </c>
      <c r="M478" s="55" t="s">
        <v>4825</v>
      </c>
      <c r="N478" s="55" t="s">
        <v>2238</v>
      </c>
      <c r="O478" s="55"/>
      <c r="P478" s="259" t="s">
        <v>2028</v>
      </c>
      <c r="Q478" s="13"/>
      <c r="R478"/>
      <c r="S478" t="str">
        <f>IF(E478=F478,"","NOT EQUAL")</f>
        <v/>
      </c>
      <c r="T478" s="44" t="str">
        <f>IF(ISNA(VLOOKUP(P478,Sheet1!E:F,2,0)),"--","PRESENT")</f>
        <v>--</v>
      </c>
      <c r="U478"/>
      <c r="V478">
        <f>IF(AA478&lt;&gt;"",V477+1,V477)</f>
        <v>143</v>
      </c>
      <c r="W478" s="75" t="s">
        <v>2665</v>
      </c>
      <c r="X478" s="57" t="s">
        <v>2238</v>
      </c>
      <c r="Y478" s="117" t="str">
        <f>SUBSTITUTE(SUBSTITUTE(SUBSTITUTE(SUBSTITUTE(SUBSTITUTE(SUBSTITUTE(SUBSTITUTE(SUBSTITUTE(SUBSTITUTE(SUBSTITUTE(SUBSTITUTE(SUBSTITUTE((SUBSTITUTE(SUBSTITUTE(SUBSTITUTE(SUBSTITUTE(Z478,"STD_SIGMA","SUM"),"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SMLNXY</v>
      </c>
      <c r="Z478" s="25" t="str">
        <f>IF( OR(X478="CNST", I478="CAT_REGS"),IF(E478=CHAR(34)&amp;CHAR(34),F478,E478),
IF(X478="YES",UPPER(IF(E478=CHAR(34)&amp;CHAR(34),F478,E478)),
IF(   AND(X478&lt;&gt;"NO",I478="CAT_FNCT",D478&lt;&gt;"multiply", D478&lt;&gt;"divide"),IF(J478="SLS_ENABLED",   UPPER(IF(E478=CHAR(34)&amp;CHAR(34),F478,E478)),""),"")))</f>
        <v>STD_SIGMA "LNXY"</v>
      </c>
      <c r="AA478" s="25" t="str">
        <f>IF(LEN(Y478)&gt;0,Y478,SUBSTITUTE(SUBSTITUTE(SUBSTITUTE(SUBSTITUTE(SUBSTITUTE(SUBSTITUTE(SUBSTITUTE(SUBSTITUTE(SUBSTITUTE(SUBSTITUTE(SUBSTITUTE( (SUBSTITUTE( SUBSTITUTE( SUBSTITUTE( SUBSTITUTE(Z478,"STD_SIGMA","SUM"),"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SMLNXY</v>
      </c>
      <c r="AB478" s="1">
        <f>B478</f>
        <v>460</v>
      </c>
      <c r="AC478" t="str">
        <f>P478</f>
        <v>ITM_SIGMAlnxy</v>
      </c>
      <c r="AD478" s="126" t="str">
        <f>IF(ISNA(VLOOKUP(AA478,'XEQM Shortlist'!J:J,1,0)),"//","")</f>
        <v>//</v>
      </c>
      <c r="AE478"/>
      <c r="AF478" s="88" t="str">
        <f>IF(LEN(AA478)=0,"",SUBSTITUTE(SUBSTITUTE(SUBSTITUTE(SUBSTITUTE(SUBSTITUTE(SUBSTITUTE(SUBSTITUTE(SUBSTITUTE(SUBSTITUTE(SUBSTITUTE(SUBSTITUTE(SUBSTITUTE(SUBSTITUTE(SUBSTITUTE(SUBSTITUTE(SUBSTITUTE(SUBSTITUTE( (SUBSTITUTE( SUBSTITUTE( SUBSTITUTE( SUBSTITUTE(Z478,"STD_SIGMA","SUM"),"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SUMLNXY</v>
      </c>
      <c r="AG478" t="b">
        <f>AA478=AF478</f>
        <v>0</v>
      </c>
    </row>
    <row r="479" spans="1:33" s="17" customFormat="1">
      <c r="A479" s="48">
        <f>IF(B479=INT(B479),ROW(),"")</f>
        <v>479</v>
      </c>
      <c r="B479" s="47">
        <f>IF(AND(MID(C479,2,1)&lt;&gt;"/",MID(C479,1,1)="/"),INT(B478)+1,B478+0.01)</f>
        <v>461</v>
      </c>
      <c r="C479" s="51" t="s">
        <v>3563</v>
      </c>
      <c r="D479" s="22" t="s">
        <v>4465</v>
      </c>
      <c r="E479" s="56" t="s">
        <v>1304</v>
      </c>
      <c r="F479" s="56" t="s">
        <v>1304</v>
      </c>
      <c r="G479" s="75">
        <v>0</v>
      </c>
      <c r="H479" s="75">
        <v>0</v>
      </c>
      <c r="I479" s="135" t="s">
        <v>3</v>
      </c>
      <c r="J479" s="56" t="s">
        <v>1375</v>
      </c>
      <c r="K479" s="57" t="s">
        <v>3945</v>
      </c>
      <c r="L479" s="55" t="s">
        <v>4768</v>
      </c>
      <c r="M479" s="55" t="s">
        <v>4825</v>
      </c>
      <c r="N479" s="55" t="s">
        <v>2238</v>
      </c>
      <c r="O479" s="55"/>
      <c r="P479" s="259" t="s">
        <v>2027</v>
      </c>
      <c r="Q479" s="13"/>
      <c r="R479"/>
      <c r="S479" t="str">
        <f>IF(E479=F479,"","NOT EQUAL")</f>
        <v/>
      </c>
      <c r="T479" s="44" t="str">
        <f>IF(ISNA(VLOOKUP(P479,Sheet1!E:F,2,0)),"--","PRESENT")</f>
        <v>--</v>
      </c>
      <c r="U479"/>
      <c r="V479">
        <f>IF(AA479&lt;&gt;"",V478+1,V478)</f>
        <v>144</v>
      </c>
      <c r="W479" s="75" t="s">
        <v>2665</v>
      </c>
      <c r="X479" s="57" t="s">
        <v>2238</v>
      </c>
      <c r="Y479" s="117" t="str">
        <f>SUBSTITUTE(SUBSTITUTE(SUBSTITUTE(SUBSTITUTE(SUBSTITUTE(SUBSTITUTE(SUBSTITUTE(SUBSTITUTE(SUBSTITUTE(SUBSTITUTE(SUBSTITUTE(SUBSTITUTE((SUBSTITUTE(SUBSTITUTE(SUBSTITUTE(SUBSTITUTE(Z479,"STD_SIGMA","SUM"),"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SMLNX</v>
      </c>
      <c r="Z479" s="25" t="str">
        <f>IF( OR(X479="CNST", I479="CAT_REGS"),IF(E479=CHAR(34)&amp;CHAR(34),F479,E479),
IF(X479="YES",UPPER(IF(E479=CHAR(34)&amp;CHAR(34),F479,E479)),
IF(   AND(X479&lt;&gt;"NO",I479="CAT_FNCT",D479&lt;&gt;"multiply", D479&lt;&gt;"divide"),IF(J479="SLS_ENABLED",   UPPER(IF(E479=CHAR(34)&amp;CHAR(34),F479,E479)),""),"")))</f>
        <v>STD_SIGMA "LNX"</v>
      </c>
      <c r="AA479" s="25" t="str">
        <f>IF(LEN(Y479)&gt;0,Y479,SUBSTITUTE(SUBSTITUTE(SUBSTITUTE(SUBSTITUTE(SUBSTITUTE(SUBSTITUTE(SUBSTITUTE(SUBSTITUTE(SUBSTITUTE(SUBSTITUTE(SUBSTITUTE( (SUBSTITUTE( SUBSTITUTE( SUBSTITUTE( SUBSTITUTE(Z479,"STD_SIGMA","SUM"),"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SMLNX</v>
      </c>
      <c r="AB479" s="1">
        <f>B479</f>
        <v>461</v>
      </c>
      <c r="AC479" t="str">
        <f>P479</f>
        <v>ITM_SIGMAlnx</v>
      </c>
      <c r="AD479" s="126" t="str">
        <f>IF(ISNA(VLOOKUP(AA479,'XEQM Shortlist'!J:J,1,0)),"//","")</f>
        <v>//</v>
      </c>
      <c r="AE479"/>
      <c r="AF479" s="88" t="str">
        <f>IF(LEN(AA479)=0,"",SUBSTITUTE(SUBSTITUTE(SUBSTITUTE(SUBSTITUTE(SUBSTITUTE(SUBSTITUTE(SUBSTITUTE(SUBSTITUTE(SUBSTITUTE(SUBSTITUTE(SUBSTITUTE(SUBSTITUTE(SUBSTITUTE(SUBSTITUTE(SUBSTITUTE(SUBSTITUTE(SUBSTITUTE( (SUBSTITUTE( SUBSTITUTE( SUBSTITUTE( SUBSTITUTE(Z479,"STD_SIGMA","SUM"),"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SUMLNX</v>
      </c>
      <c r="AG479" t="b">
        <f>AA479=AF479</f>
        <v>0</v>
      </c>
    </row>
    <row r="480" spans="1:33" s="17" customFormat="1">
      <c r="A480" s="48">
        <f>IF(B480=INT(B480),ROW(),"")</f>
        <v>480</v>
      </c>
      <c r="B480" s="47">
        <f>IF(AND(MID(C480,2,1)&lt;&gt;"/",MID(C480,1,1)="/"),INT(B479)+1,B479+0.01)</f>
        <v>462</v>
      </c>
      <c r="C480" s="51" t="s">
        <v>3563</v>
      </c>
      <c r="D480" s="22" t="s">
        <v>4466</v>
      </c>
      <c r="E480" s="56" t="s">
        <v>417</v>
      </c>
      <c r="F480" s="56" t="s">
        <v>417</v>
      </c>
      <c r="G480" s="75">
        <v>0</v>
      </c>
      <c r="H480" s="75">
        <v>0</v>
      </c>
      <c r="I480" s="135" t="s">
        <v>3</v>
      </c>
      <c r="J480" s="56" t="s">
        <v>1375</v>
      </c>
      <c r="K480" s="57" t="s">
        <v>3945</v>
      </c>
      <c r="L480" s="55" t="s">
        <v>4768</v>
      </c>
      <c r="M480" s="55" t="s">
        <v>4825</v>
      </c>
      <c r="N480" s="55" t="s">
        <v>2238</v>
      </c>
      <c r="O480" s="55"/>
      <c r="P480" s="259" t="s">
        <v>2025</v>
      </c>
      <c r="Q480" s="13"/>
      <c r="R480"/>
      <c r="S480" t="str">
        <f>IF(E480=F480,"","NOT EQUAL")</f>
        <v/>
      </c>
      <c r="T480" s="44" t="str">
        <f>IF(ISNA(VLOOKUP(P480,Sheet1!E:F,2,0)),"--","PRESENT")</f>
        <v>--</v>
      </c>
      <c r="U480"/>
      <c r="V480">
        <f>IF(AA480&lt;&gt;"",V479+1,V479)</f>
        <v>145</v>
      </c>
      <c r="W480" s="75" t="s">
        <v>2665</v>
      </c>
      <c r="X480" s="57" t="s">
        <v>2238</v>
      </c>
      <c r="Y480" s="117" t="str">
        <f>SUBSTITUTE(SUBSTITUTE(SUBSTITUTE(SUBSTITUTE(SUBSTITUTE(SUBSTITUTE(SUBSTITUTE(SUBSTITUTE(SUBSTITUTE(SUBSTITUTE(SUBSTITUTE(SUBSTITUTE((SUBSTITUTE(SUBSTITUTE(SUBSTITUTE(SUBSTITUTE(Z480,"STD_SIGMA","SUM"),"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SMLN^2X</v>
      </c>
      <c r="Z480" s="25" t="str">
        <f>IF( OR(X480="CNST", I480="CAT_REGS"),IF(E480=CHAR(34)&amp;CHAR(34),F480,E480),
IF(X480="YES",UPPER(IF(E480=CHAR(34)&amp;CHAR(34),F480,E480)),
IF(   AND(X480&lt;&gt;"NO",I480="CAT_FNCT",D480&lt;&gt;"multiply", D480&lt;&gt;"divide"),IF(J480="SLS_ENABLED",   UPPER(IF(E480=CHAR(34)&amp;CHAR(34),F480,E480)),""),"")))</f>
        <v>STD_SIGMA "LN" STD_SUP_2 "X"</v>
      </c>
      <c r="AA480" s="25" t="str">
        <f>IF(LEN(Y480)&gt;0,Y480,SUBSTITUTE(SUBSTITUTE(SUBSTITUTE(SUBSTITUTE(SUBSTITUTE(SUBSTITUTE(SUBSTITUTE(SUBSTITUTE(SUBSTITUTE(SUBSTITUTE(SUBSTITUTE( (SUBSTITUTE( SUBSTITUTE( SUBSTITUTE( SUBSTITUTE(Z480,"STD_SIGMA","SUM"),"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SMLN^2X</v>
      </c>
      <c r="AB480" s="1">
        <f>B480</f>
        <v>462</v>
      </c>
      <c r="AC480" t="str">
        <f>P480</f>
        <v>ITM_SIGMAln2x</v>
      </c>
      <c r="AD480" s="126" t="str">
        <f>IF(ISNA(VLOOKUP(AA480,'XEQM Shortlist'!J:J,1,0)),"//","")</f>
        <v>//</v>
      </c>
      <c r="AE480"/>
      <c r="AF480" s="88" t="str">
        <f>IF(LEN(AA480)=0,"",SUBSTITUTE(SUBSTITUTE(SUBSTITUTE(SUBSTITUTE(SUBSTITUTE(SUBSTITUTE(SUBSTITUTE(SUBSTITUTE(SUBSTITUTE(SUBSTITUTE(SUBSTITUTE(SUBSTITUTE(SUBSTITUTE(SUBSTITUTE(SUBSTITUTE(SUBSTITUTE(SUBSTITUTE( (SUBSTITUTE( SUBSTITUTE( SUBSTITUTE( SUBSTITUTE(Z480,"STD_SIGMA","SUM"),"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SUMLN^2X</v>
      </c>
      <c r="AG480" t="b">
        <f>AA480=AF480</f>
        <v>0</v>
      </c>
    </row>
    <row r="481" spans="1:33" s="42" customFormat="1">
      <c r="A481" s="48">
        <f>IF(B481=INT(B481),ROW(),"")</f>
        <v>481</v>
      </c>
      <c r="B481" s="47">
        <f>IF(AND(MID(C481,2,1)&lt;&gt;"/",MID(C481,1,1)="/"),INT(B480)+1,B480+0.01)</f>
        <v>463</v>
      </c>
      <c r="C481" s="51" t="s">
        <v>3563</v>
      </c>
      <c r="D481" s="22" t="s">
        <v>4467</v>
      </c>
      <c r="E481" s="56" t="s">
        <v>423</v>
      </c>
      <c r="F481" s="56" t="s">
        <v>423</v>
      </c>
      <c r="G481" s="75">
        <v>0</v>
      </c>
      <c r="H481" s="75">
        <v>0</v>
      </c>
      <c r="I481" s="135" t="s">
        <v>3</v>
      </c>
      <c r="J481" s="56" t="s">
        <v>1375</v>
      </c>
      <c r="K481" s="57" t="s">
        <v>3945</v>
      </c>
      <c r="L481" s="55" t="s">
        <v>4768</v>
      </c>
      <c r="M481" s="55" t="s">
        <v>4825</v>
      </c>
      <c r="N481" s="55" t="s">
        <v>2238</v>
      </c>
      <c r="O481" s="55"/>
      <c r="P481" s="259" t="s">
        <v>2037</v>
      </c>
      <c r="Q481" s="13"/>
      <c r="R481"/>
      <c r="S481" t="str">
        <f>IF(E481=F481,"","NOT EQUAL")</f>
        <v/>
      </c>
      <c r="T481" s="44" t="str">
        <f>IF(ISNA(VLOOKUP(P481,Sheet1!E:F,2,0)),"--","PRESENT")</f>
        <v>--</v>
      </c>
      <c r="U481"/>
      <c r="V481">
        <f>IF(AA481&lt;&gt;"",V480+1,V480)</f>
        <v>146</v>
      </c>
      <c r="W481" s="75" t="s">
        <v>2665</v>
      </c>
      <c r="X481" s="57" t="s">
        <v>2238</v>
      </c>
      <c r="Y481" s="117" t="str">
        <f>SUBSTITUTE(SUBSTITUTE(SUBSTITUTE(SUBSTITUTE(SUBSTITUTE(SUBSTITUTE(SUBSTITUTE(SUBSTITUTE(SUBSTITUTE(SUBSTITUTE(SUBSTITUTE(SUBSTITUTE((SUBSTITUTE(SUBSTITUTE(SUBSTITUTE(SUBSTITUTE(Z481,"STD_SIGMA","SUM"),"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SMYLNX</v>
      </c>
      <c r="Z481" s="25" t="str">
        <f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>STD_SIGMA "YLNX"</v>
      </c>
      <c r="AA481" s="25" t="str">
        <f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SMYLNX</v>
      </c>
      <c r="AB481" s="1">
        <f>B481</f>
        <v>463</v>
      </c>
      <c r="AC481" t="str">
        <f>P481</f>
        <v>ITM_SIGMAylnx</v>
      </c>
      <c r="AD481" s="126" t="str">
        <f>IF(ISNA(VLOOKUP(AA481,'XEQM Shortlist'!J:J,1,0)),"//","")</f>
        <v>//</v>
      </c>
      <c r="AE481"/>
      <c r="AF481" s="88" t="str">
        <f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SUMYLNX</v>
      </c>
      <c r="AG481" t="b">
        <f>AA481=AF481</f>
        <v>0</v>
      </c>
    </row>
    <row r="482" spans="1:33" s="42" customFormat="1">
      <c r="A482" s="48">
        <f>IF(B482=INT(B482),ROW(),"")</f>
        <v>482</v>
      </c>
      <c r="B482" s="47">
        <f>IF(AND(MID(C482,2,1)&lt;&gt;"/",MID(C482,1,1)="/"),INT(B481)+1,B481+0.01)</f>
        <v>464</v>
      </c>
      <c r="C482" s="51" t="s">
        <v>3563</v>
      </c>
      <c r="D482" s="22" t="s">
        <v>4468</v>
      </c>
      <c r="E482" s="56" t="s">
        <v>420</v>
      </c>
      <c r="F482" s="56" t="s">
        <v>420</v>
      </c>
      <c r="G482" s="75">
        <v>0</v>
      </c>
      <c r="H482" s="75">
        <v>0</v>
      </c>
      <c r="I482" s="135" t="s">
        <v>3</v>
      </c>
      <c r="J482" s="56" t="s">
        <v>1375</v>
      </c>
      <c r="K482" s="57" t="s">
        <v>3945</v>
      </c>
      <c r="L482" s="55" t="s">
        <v>4768</v>
      </c>
      <c r="M482" s="55" t="s">
        <v>4825</v>
      </c>
      <c r="N482" s="55" t="s">
        <v>2238</v>
      </c>
      <c r="O482" s="55"/>
      <c r="P482" s="259" t="s">
        <v>2029</v>
      </c>
      <c r="Q482" s="13"/>
      <c r="R482"/>
      <c r="S482" t="str">
        <f>IF(E482=F482,"","NOT EQUAL")</f>
        <v/>
      </c>
      <c r="T482" s="44" t="str">
        <f>IF(ISNA(VLOOKUP(P482,Sheet1!E:F,2,0)),"--","PRESENT")</f>
        <v>--</v>
      </c>
      <c r="U482"/>
      <c r="V482">
        <f>IF(AA482&lt;&gt;"",V481+1,V481)</f>
        <v>147</v>
      </c>
      <c r="W482" s="75" t="s">
        <v>2665</v>
      </c>
      <c r="X482" s="57" t="s">
        <v>2238</v>
      </c>
      <c r="Y482" s="117" t="str">
        <f>SUBSTITUTE(SUBSTITUTE(SUBSTITUTE(SUBSTITUTE(SUBSTITUTE(SUBSTITUTE(SUBSTITUTE(SUBSTITUTE(SUBSTITUTE(SUBSTITUTE(SUBSTITUTE(SUBSTITUTE((SUBSTITUTE(SUBSTITUTE(SUBSTITUTE(SUBSTITUTE(Z482,"STD_SIGMA","SUM"),"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</v>
      </c>
      <c r="Z482" s="25" t="str">
        <f>IF( OR(X482="CNST", I482="CAT_REGS"),IF(E482=CHAR(34)&amp;CHAR(34),F482,E482),
IF(X482="YES",UPPER(IF(E482=CHAR(34)&amp;CHAR(34),F482,E482)),
IF(   AND(X482&lt;&gt;"NO",I482="CAT_FNCT",D482&lt;&gt;"multiply", D482&lt;&gt;"divide"),IF(J482="SLS_ENABLED",   UPPER(IF(E482=CHAR(34)&amp;CHAR(34),F482,E482)),""),"")))</f>
        <v>STD_SIGMA "LNY"</v>
      </c>
      <c r="AA482" s="25" t="str">
        <f>IF(LEN(Y482)&gt;0,Y482,SUBSTITUTE(SUBSTITUTE(SUBSTITUTE(SUBSTITUTE(SUBSTITUTE(SUBSTITUTE(SUBSTITUTE(SUBSTITUTE(SUBSTITUTE(SUBSTITUTE(SUBSTITUTE( (SUBSTITUTE( SUBSTITUTE( SUBSTITUTE( SUBSTITUTE(Z482,"STD_SIGMA","SUM"),"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SMLNY</v>
      </c>
      <c r="AB482" s="1">
        <f>B482</f>
        <v>464</v>
      </c>
      <c r="AC482" t="str">
        <f>P482</f>
        <v>ITM_SIGMAlny</v>
      </c>
      <c r="AD482" s="126" t="str">
        <f>IF(ISNA(VLOOKUP(AA482,'XEQM Shortlist'!J:J,1,0)),"//","")</f>
        <v>//</v>
      </c>
      <c r="AE482"/>
      <c r="AF482" s="88" t="str">
        <f>IF(LEN(AA482)=0,"",SUBSTITUTE(SUBSTITUTE(SUBSTITUTE(SUBSTITUTE(SUBSTITUTE(SUBSTITUTE(SUBSTITUTE(SUBSTITUTE(SUBSTITUTE(SUBSTITUTE(SUBSTITUTE(SUBSTITUTE(SUBSTITUTE(SUBSTITUTE(SUBSTITUTE(SUBSTITUTE(SUBSTITUTE( (SUBSTITUTE( SUBSTITUTE( SUBSTITUTE( SUBSTITUTE(Z482,"STD_SIGMA","SUM"),"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SUMLNY</v>
      </c>
      <c r="AG482" t="b">
        <f>AA482=AF482</f>
        <v>0</v>
      </c>
    </row>
    <row r="483" spans="1:33" s="42" customFormat="1">
      <c r="A483" s="48">
        <f>IF(B483=INT(B483),ROW(),"")</f>
        <v>483</v>
      </c>
      <c r="B483" s="47">
        <f>IF(AND(MID(C483,2,1)&lt;&gt;"/",MID(C483,1,1)="/"),INT(B482)+1,B482+0.01)</f>
        <v>465</v>
      </c>
      <c r="C483" s="51" t="s">
        <v>3563</v>
      </c>
      <c r="D483" s="22" t="s">
        <v>4469</v>
      </c>
      <c r="E483" s="56" t="s">
        <v>418</v>
      </c>
      <c r="F483" s="56" t="s">
        <v>418</v>
      </c>
      <c r="G483" s="75">
        <v>0</v>
      </c>
      <c r="H483" s="75">
        <v>0</v>
      </c>
      <c r="I483" s="135" t="s">
        <v>3</v>
      </c>
      <c r="J483" s="56" t="s">
        <v>1375</v>
      </c>
      <c r="K483" s="57" t="s">
        <v>3945</v>
      </c>
      <c r="L483" s="55" t="s">
        <v>4768</v>
      </c>
      <c r="M483" s="55" t="s">
        <v>4825</v>
      </c>
      <c r="N483" s="55" t="s">
        <v>2238</v>
      </c>
      <c r="O483" s="55"/>
      <c r="P483" s="259" t="s">
        <v>2026</v>
      </c>
      <c r="Q483" s="13"/>
      <c r="R483"/>
      <c r="S483" t="str">
        <f>IF(E483=F483,"","NOT EQUAL")</f>
        <v/>
      </c>
      <c r="T483" s="44" t="str">
        <f>IF(ISNA(VLOOKUP(P483,Sheet1!E:F,2,0)),"--","PRESENT")</f>
        <v>--</v>
      </c>
      <c r="U483"/>
      <c r="V483">
        <f>IF(AA483&lt;&gt;"",V482+1,V482)</f>
        <v>148</v>
      </c>
      <c r="W483" s="75" t="s">
        <v>2665</v>
      </c>
      <c r="X483" s="57" t="s">
        <v>2238</v>
      </c>
      <c r="Y483" s="117" t="str">
        <f>SUBSTITUTE(SUBSTITUTE(SUBSTITUTE(SUBSTITUTE(SUBSTITUTE(SUBSTITUTE(SUBSTITUTE(SUBSTITUTE(SUBSTITUTE(SUBSTITUTE(SUBSTITUTE(SUBSTITUTE((SUBSTITUTE(SUBSTITUTE(SUBSTITUTE(SUBSTITUTE(Z483,"STD_SIGMA","SUM"),"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SMLN^2Y</v>
      </c>
      <c r="Z483" s="25" t="str">
        <f>IF( OR(X483="CNST", I483="CAT_REGS"),IF(E483=CHAR(34)&amp;CHAR(34),F483,E483),
IF(X483="YES",UPPER(IF(E483=CHAR(34)&amp;CHAR(34),F483,E483)),
IF(   AND(X483&lt;&gt;"NO",I483="CAT_FNCT",D483&lt;&gt;"multiply", D483&lt;&gt;"divide"),IF(J483="SLS_ENABLED",   UPPER(IF(E483=CHAR(34)&amp;CHAR(34),F483,E483)),""),"")))</f>
        <v>STD_SIGMA "LN" STD_SUP_2 "Y"</v>
      </c>
      <c r="AA483" s="25" t="str">
        <f>IF(LEN(Y483)&gt;0,Y483,SUBSTITUTE(SUBSTITUTE(SUBSTITUTE(SUBSTITUTE(SUBSTITUTE(SUBSTITUTE(SUBSTITUTE(SUBSTITUTE(SUBSTITUTE(SUBSTITUTE(SUBSTITUTE( (SUBSTITUTE( SUBSTITUTE( SUBSTITUTE( SUBSTITUTE(Z483,"STD_SIGMA","SUM"),"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AB483" s="1">
        <f>B483</f>
        <v>465</v>
      </c>
      <c r="AC483" t="str">
        <f>P483</f>
        <v>ITM_SIGMAln2y</v>
      </c>
      <c r="AD483" s="126" t="str">
        <f>IF(ISNA(VLOOKUP(AA483,'XEQM Shortlist'!J:J,1,0)),"//","")</f>
        <v>//</v>
      </c>
      <c r="AE483"/>
      <c r="AF483" s="88" t="str">
        <f>IF(LEN(AA483)=0,"",SUBSTITUTE(SUBSTITUTE(SUBSTITUTE(SUBSTITUTE(SUBSTITUTE(SUBSTITUTE(SUBSTITUTE(SUBSTITUTE(SUBSTITUTE(SUBSTITUTE(SUBSTITUTE(SUBSTITUTE(SUBSTITUTE(SUBSTITUTE(SUBSTITUTE(SUBSTITUTE(SUBSTITUTE( (SUBSTITUTE( SUBSTITUTE( SUBSTITUTE( SUBSTITUTE(Z483,"STD_SIGMA","SUM"),"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SUMLN^2Y</v>
      </c>
      <c r="AG483" t="b">
        <f>AA483=AF483</f>
        <v>0</v>
      </c>
    </row>
    <row r="484" spans="1:33">
      <c r="A484" s="48">
        <f>IF(B484=INT(B484),ROW(),"")</f>
        <v>484</v>
      </c>
      <c r="B484" s="47">
        <f>IF(AND(MID(C484,2,1)&lt;&gt;"/",MID(C484,1,1)="/"),INT(B483)+1,B483+0.01)</f>
        <v>466</v>
      </c>
      <c r="C484" s="51" t="s">
        <v>3563</v>
      </c>
      <c r="D484" s="22" t="s">
        <v>4470</v>
      </c>
      <c r="E484" s="56" t="s">
        <v>421</v>
      </c>
      <c r="F484" s="56" t="s">
        <v>421</v>
      </c>
      <c r="G484" s="75">
        <v>0</v>
      </c>
      <c r="H484" s="75">
        <v>0</v>
      </c>
      <c r="I484" s="135" t="s">
        <v>3</v>
      </c>
      <c r="J484" s="56" t="s">
        <v>1375</v>
      </c>
      <c r="K484" s="57" t="s">
        <v>3945</v>
      </c>
      <c r="L484" s="55" t="s">
        <v>4768</v>
      </c>
      <c r="M484" s="55" t="s">
        <v>4825</v>
      </c>
      <c r="N484" s="55" t="s">
        <v>2238</v>
      </c>
      <c r="O484" s="55"/>
      <c r="P484" s="259" t="s">
        <v>2033</v>
      </c>
      <c r="Q484" s="13"/>
      <c r="R484"/>
      <c r="S484" t="str">
        <f>IF(E484=F484,"","NOT EQUAL")</f>
        <v/>
      </c>
      <c r="T484" s="44" t="str">
        <f>IF(ISNA(VLOOKUP(P484,Sheet1!E:F,2,0)),"--","PRESENT")</f>
        <v>--</v>
      </c>
      <c r="U484"/>
      <c r="V484">
        <f>IF(AA484&lt;&gt;"",V483+1,V483)</f>
        <v>149</v>
      </c>
      <c r="W484" s="75" t="s">
        <v>2665</v>
      </c>
      <c r="X484" s="57" t="s">
        <v>2238</v>
      </c>
      <c r="Y484" s="117" t="str">
        <f>SUBSTITUTE(SUBSTITUTE(SUBSTITUTE(SUBSTITUTE(SUBSTITUTE(SUBSTITUTE(SUBSTITUTE(SUBSTITUTE(SUBSTITUTE(SUBSTITUTE(SUBSTITUTE(SUBSTITUTE((SUBSTITUTE(SUBSTITUTE(SUBSTITUTE(SUBSTITUTE(Z484,"STD_SIGMA","SUM"),"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SMXLNY</v>
      </c>
      <c r="Z484" s="25" t="str">
        <f>IF( OR(X484="CNST", I484="CAT_REGS"),IF(E484=CHAR(34)&amp;CHAR(34),F484,E484),
IF(X484="YES",UPPER(IF(E484=CHAR(34)&amp;CHAR(34),F484,E484)),
IF(   AND(X484&lt;&gt;"NO",I484="CAT_FNCT",D484&lt;&gt;"multiply", D484&lt;&gt;"divide"),IF(J484="SLS_ENABLED",   UPPER(IF(E484=CHAR(34)&amp;CHAR(34),F484,E484)),""),"")))</f>
        <v>STD_SIGMA "XLNY"</v>
      </c>
      <c r="AA484" s="25" t="str">
        <f>IF(LEN(Y484)&gt;0,Y484,SUBSTITUTE(SUBSTITUTE(SUBSTITUTE(SUBSTITUTE(SUBSTITUTE(SUBSTITUTE(SUBSTITUTE(SUBSTITUTE(SUBSTITUTE(SUBSTITUTE(SUBSTITUTE( (SUBSTITUTE( SUBSTITUTE( SUBSTITUTE( SUBSTITUTE(Z484,"STD_SIGMA","SUM"),"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SMXLNY</v>
      </c>
      <c r="AB484" s="1">
        <f>B484</f>
        <v>466</v>
      </c>
      <c r="AC484" t="str">
        <f>P484</f>
        <v>ITM_SIGMAxlny</v>
      </c>
      <c r="AD484" s="126" t="str">
        <f>IF(ISNA(VLOOKUP(AA484,'XEQM Shortlist'!J:J,1,0)),"//","")</f>
        <v>//</v>
      </c>
      <c r="AF484" s="88" t="str">
        <f>IF(LEN(AA484)=0,"",SUBSTITUTE(SUBSTITUTE(SUBSTITUTE(SUBSTITUTE(SUBSTITUTE(SUBSTITUTE(SUBSTITUTE(SUBSTITUTE(SUBSTITUTE(SUBSTITUTE(SUBSTITUTE(SUBSTITUTE(SUBSTITUTE(SUBSTITUTE(SUBSTITUTE(SUBSTITUTE(SUBSTITUTE( (SUBSTITUTE( SUBSTITUTE( SUBSTITUTE( SUBSTITUTE(Z484,"STD_SIGMA","SUM"),"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SUMXLNY</v>
      </c>
      <c r="AG484" t="b">
        <f>AA484=AF484</f>
        <v>0</v>
      </c>
    </row>
    <row r="485" spans="1:33">
      <c r="A485" s="48">
        <f>IF(B485=INT(B485),ROW(),"")</f>
        <v>485</v>
      </c>
      <c r="B485" s="47">
        <f>IF(AND(MID(C485,2,1)&lt;&gt;"/",MID(C485,1,1)="/"),INT(B484)+1,B484+0.01)</f>
        <v>467</v>
      </c>
      <c r="C485" s="51" t="s">
        <v>3563</v>
      </c>
      <c r="D485" s="169" t="s">
        <v>4471</v>
      </c>
      <c r="E485" s="69" t="s">
        <v>4480</v>
      </c>
      <c r="F485" s="69" t="s">
        <v>4480</v>
      </c>
      <c r="G485" s="58">
        <v>0</v>
      </c>
      <c r="H485" s="58">
        <v>0</v>
      </c>
      <c r="I485" s="135" t="s">
        <v>3</v>
      </c>
      <c r="J485" s="56" t="s">
        <v>1375</v>
      </c>
      <c r="K485" s="57" t="s">
        <v>3945</v>
      </c>
      <c r="L485" s="55" t="s">
        <v>4768</v>
      </c>
      <c r="M485" s="55" t="s">
        <v>4825</v>
      </c>
      <c r="N485" s="55" t="s">
        <v>2238</v>
      </c>
      <c r="O485" s="55"/>
      <c r="P485" s="260" t="s">
        <v>4481</v>
      </c>
      <c r="Q485" s="13"/>
      <c r="R485"/>
      <c r="S485" t="str">
        <f>IF(E485=F485,"","NOT EQUAL")</f>
        <v/>
      </c>
      <c r="T485" s="44" t="str">
        <f>IF(ISNA(VLOOKUP(P485,Sheet1!E:F,2,0)),"--","PRESENT")</f>
        <v>--</v>
      </c>
      <c r="U485"/>
      <c r="V485">
        <f>IF(AA485&lt;&gt;"",V484+1,V484)</f>
        <v>150</v>
      </c>
      <c r="W485" s="75" t="s">
        <v>2665</v>
      </c>
      <c r="X485" s="57" t="s">
        <v>2238</v>
      </c>
      <c r="Y485" s="117" t="str">
        <f>SUBSTITUTE(SUBSTITUTE(SUBSTITUTE(SUBSTITUTE(SUBSTITUTE(SUBSTITUTE(SUBSTITUTE(SUBSTITUTE(SUBSTITUTE(SUBSTITUTE(SUBSTITUTE(SUBSTITUTE((SUBSTITUTE(SUBSTITUTE(SUBSTITUTE(SUBSTITUTE(Z485,"STD_SIGMA","SUM"),"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SMX^2LNY</v>
      </c>
      <c r="Z485" s="25" t="str">
        <f>IF( OR(X485="CNST", I485="CAT_REGS"),IF(E485=CHAR(34)&amp;CHAR(34),F485,E485),
IF(X485="YES",UPPER(IF(E485=CHAR(34)&amp;CHAR(34),F485,E485)),
IF(   AND(X485&lt;&gt;"NO",I485="CAT_FNCT",D485&lt;&gt;"multiply", D485&lt;&gt;"divide"),IF(J485="SLS_ENABLED",   UPPER(IF(E485=CHAR(34)&amp;CHAR(34),F485,E485)),""),"")))</f>
        <v>STD_SIGMA "X" STD_SUP_2 "LNY"</v>
      </c>
      <c r="AA485" s="25" t="str">
        <f>IF(LEN(Y485)&gt;0,Y485,SUBSTITUTE(SUBSTITUTE(SUBSTITUTE(SUBSTITUTE(SUBSTITUTE(SUBSTITUTE(SUBSTITUTE(SUBSTITUTE(SUBSTITUTE(SUBSTITUTE(SUBSTITUTE( (SUBSTITUTE( SUBSTITUTE( SUBSTITUTE( SUBSTITUTE(Z485,"STD_SIGMA","SUM"),"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SMX^2LNY</v>
      </c>
      <c r="AB485" s="1">
        <f>B485</f>
        <v>467</v>
      </c>
      <c r="AC485" t="str">
        <f>P485</f>
        <v>ITM_SIGMAx2lny</v>
      </c>
      <c r="AD485" s="126" t="str">
        <f>IF(ISNA(VLOOKUP(AA485,'XEQM Shortlist'!J:J,1,0)),"//","")</f>
        <v>//</v>
      </c>
      <c r="AF485" s="88" t="str">
        <f>IF(LEN(AA485)=0,"",SUBSTITUTE(SUBSTITUTE(SUBSTITUTE(SUBSTITUTE(SUBSTITUTE(SUBSTITUTE(SUBSTITUTE(SUBSTITUTE(SUBSTITUTE(SUBSTITUTE(SUBSTITUTE(SUBSTITUTE(SUBSTITUTE(SUBSTITUTE(SUBSTITUTE(SUBSTITUTE(SUBSTITUTE( (SUBSTITUTE( SUBSTITUTE( SUBSTITUTE( SUBSTITUTE(Z485,"STD_SIGMA","SUM"),"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SUMX^2LNY</v>
      </c>
      <c r="AG485" t="b">
        <f>AA485=AF485</f>
        <v>0</v>
      </c>
    </row>
    <row r="486" spans="1:33">
      <c r="A486" s="48">
        <f>IF(B486=INT(B486),ROW(),"")</f>
        <v>486</v>
      </c>
      <c r="B486" s="47">
        <f>IF(AND(MID(C486,2,1)&lt;&gt;"/",MID(C486,1,1)="/"),INT(B485)+1,B485+0.01)</f>
        <v>468</v>
      </c>
      <c r="C486" s="51" t="s">
        <v>3563</v>
      </c>
      <c r="D486" s="22" t="s">
        <v>4457</v>
      </c>
      <c r="E486" s="56" t="s">
        <v>908</v>
      </c>
      <c r="F486" s="56" t="s">
        <v>908</v>
      </c>
      <c r="G486" s="58">
        <v>0</v>
      </c>
      <c r="H486" s="58">
        <v>0</v>
      </c>
      <c r="I486" s="135" t="s">
        <v>3</v>
      </c>
      <c r="J486" s="56" t="s">
        <v>1375</v>
      </c>
      <c r="K486" s="57" t="s">
        <v>3945</v>
      </c>
      <c r="L486" s="55" t="s">
        <v>4768</v>
      </c>
      <c r="M486" s="55" t="s">
        <v>4825</v>
      </c>
      <c r="N486" s="55" t="s">
        <v>2238</v>
      </c>
      <c r="O486" s="55"/>
      <c r="P486" s="259" t="s">
        <v>2165</v>
      </c>
      <c r="Q486" s="13"/>
      <c r="R486"/>
      <c r="S486" t="str">
        <f>IF(E486=F486,"","NOT EQUAL")</f>
        <v/>
      </c>
      <c r="T486" s="44" t="str">
        <f>IF(ISNA(VLOOKUP(P486,Sheet1!E:F,2,0)),"--","PRESENT")</f>
        <v>--</v>
      </c>
      <c r="U486"/>
      <c r="V486">
        <f>IF(AA486&lt;&gt;"",V485+1,V485)</f>
        <v>151</v>
      </c>
      <c r="W486" s="75" t="s">
        <v>2665</v>
      </c>
      <c r="X486" s="57" t="s">
        <v>2238</v>
      </c>
      <c r="Y486" s="117" t="str">
        <f>SUBSTITUTE(SUBSTITUTE(SUBSTITUTE(SUBSTITUTE(SUBSTITUTE(SUBSTITUTE(SUBSTITUTE(SUBSTITUTE(SUBSTITUTE(SUBSTITUTE(SUBSTITUTE(SUBSTITUTE((SUBSTITUTE(SUBSTITUTE(SUBSTITUTE(SUBSTITUTE(Z486,"STD_SIGMA","SUM"),"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86" s="25" t="str">
        <f>IF( OR(X486="CNST", I486="CAT_REGS"),IF(E486=CHAR(34)&amp;CHAR(34),F486,E486),
IF(X486="YES",UPPER(IF(E486=CHAR(34)&amp;CHAR(34),F486,E486)),
IF(   AND(X486&lt;&gt;"NO",I486="CAT_FNCT",D486&lt;&gt;"multiply", D486&lt;&gt;"divide"),IF(J486="SLS_ENABLED",   UPPER(IF(E486=CHAR(34)&amp;CHAR(34),F486,E486)),""),"")))</f>
        <v>STD_SIGMA "LNY/X"</v>
      </c>
      <c r="AA486" s="25" t="str">
        <f>IF(LEN(Y486)&gt;0,Y486,SUBSTITUTE(SUBSTITUTE(SUBSTITUTE(SUBSTITUTE(SUBSTITUTE(SUBSTITUTE(SUBSTITUTE(SUBSTITUTE(SUBSTITUTE(SUBSTITUTE(SUBSTITUTE( (SUBSTITUTE( SUBSTITUTE( SUBSTITUTE( SUBSTITUTE(Z486,"STD_SIGMA","SUM"),"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SMLNY/X</v>
      </c>
      <c r="AB486" s="1">
        <f>B486</f>
        <v>468</v>
      </c>
      <c r="AC486" t="str">
        <f>P486</f>
        <v>ITM_SIGMAlnyonx</v>
      </c>
      <c r="AD486" s="126" t="str">
        <f>IF(ISNA(VLOOKUP(AA486,'XEQM Shortlist'!J:J,1,0)),"//","")</f>
        <v>//</v>
      </c>
      <c r="AF486" s="88" t="str">
        <f>IF(LEN(AA486)=0,"",SUBSTITUTE(SUBSTITUTE(SUBSTITUTE(SUBSTITUTE(SUBSTITUTE(SUBSTITUTE(SUBSTITUTE(SUBSTITUTE(SUBSTITUTE(SUBSTITUTE(SUBSTITUTE(SUBSTITUTE(SUBSTITUTE(SUBSTITUTE(SUBSTITUTE(SUBSTITUTE(SUBSTITUTE( (SUBSTITUTE( SUBSTITUTE( SUBSTITUTE( SUBSTITUTE(Z486,"STD_SIGMA","SUM"),"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SUMLNY/X</v>
      </c>
      <c r="AG486" t="b">
        <f>AA486=AF486</f>
        <v>0</v>
      </c>
    </row>
    <row r="487" spans="1:33">
      <c r="A487" s="48">
        <f>IF(B487=INT(B487),ROW(),"")</f>
        <v>487</v>
      </c>
      <c r="B487" s="47">
        <f>IF(AND(MID(C487,2,1)&lt;&gt;"/",MID(C487,1,1)="/"),INT(B486)+1,B486+0.01)</f>
        <v>469</v>
      </c>
      <c r="C487" s="51" t="s">
        <v>3563</v>
      </c>
      <c r="D487" s="22" t="s">
        <v>4472</v>
      </c>
      <c r="E487" s="56" t="s">
        <v>909</v>
      </c>
      <c r="F487" s="56" t="s">
        <v>909</v>
      </c>
      <c r="G487" s="58">
        <v>0</v>
      </c>
      <c r="H487" s="58">
        <v>0</v>
      </c>
      <c r="I487" s="135" t="s">
        <v>3</v>
      </c>
      <c r="J487" s="56" t="s">
        <v>1375</v>
      </c>
      <c r="K487" s="57" t="s">
        <v>3945</v>
      </c>
      <c r="L487" s="55" t="s">
        <v>4768</v>
      </c>
      <c r="M487" s="55" t="s">
        <v>4825</v>
      </c>
      <c r="N487" s="55" t="s">
        <v>2238</v>
      </c>
      <c r="O487" s="55"/>
      <c r="P487" s="259" t="s">
        <v>2166</v>
      </c>
      <c r="Q487" s="13"/>
      <c r="R487"/>
      <c r="S487" t="str">
        <f>IF(E487=F487,"","NOT EQUAL")</f>
        <v/>
      </c>
      <c r="T487" s="44" t="str">
        <f>IF(ISNA(VLOOKUP(P487,Sheet1!E:F,2,0)),"--","PRESENT")</f>
        <v>--</v>
      </c>
      <c r="U487"/>
      <c r="V487">
        <f>IF(AA487&lt;&gt;"",V486+1,V486)</f>
        <v>152</v>
      </c>
      <c r="W487" s="75" t="s">
        <v>2665</v>
      </c>
      <c r="X487" s="57" t="s">
        <v>2238</v>
      </c>
      <c r="Y487" s="117" t="str">
        <f>SUBSTITUTE(SUBSTITUTE(SUBSTITUTE(SUBSTITUTE(SUBSTITUTE(SUBSTITUTE(SUBSTITUTE(SUBSTITUTE(SUBSTITUTE(SUBSTITUTE(SUBSTITUTE(SUBSTITUTE((SUBSTITUTE(SUBSTITUTE(SUBSTITUTE(SUBSTITUTE(Z487,"STD_SIGMA","SUM"),"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SMX^2/Y</v>
      </c>
      <c r="Z487" s="25" t="str">
        <f>IF( OR(X487="CNST", I487="CAT_REGS"),IF(E487=CHAR(34)&amp;CHAR(34),F487,E487),
IF(X487="YES",UPPER(IF(E487=CHAR(34)&amp;CHAR(34),F487,E487)),
IF(   AND(X487&lt;&gt;"NO",I487="CAT_FNCT",D487&lt;&gt;"multiply", D487&lt;&gt;"divide"),IF(J487="SLS_ENABLED",   UPPER(IF(E487=CHAR(34)&amp;CHAR(34),F487,E487)),""),"")))</f>
        <v>STD_SIGMA "X" STD_SUP_2 "/Y"</v>
      </c>
      <c r="AA487" s="25" t="str">
        <f>IF(LEN(Y487)&gt;0,Y487,SUBSTITUTE(SUBSTITUTE(SUBSTITUTE(SUBSTITUTE(SUBSTITUTE(SUBSTITUTE(SUBSTITUTE(SUBSTITUTE(SUBSTITUTE(SUBSTITUTE(SUBSTITUTE( (SUBSTITUTE( SUBSTITUTE( SUBSTITUTE( SUBSTITUTE(Z487,"STD_SIGMA","SUM"),"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SMX^2/Y</v>
      </c>
      <c r="AB487" s="1">
        <f>B487</f>
        <v>469</v>
      </c>
      <c r="AC487" t="str">
        <f>P487</f>
        <v>ITM_SIGMAx2ony</v>
      </c>
      <c r="AD487" s="126" t="str">
        <f>IF(ISNA(VLOOKUP(AA487,'XEQM Shortlist'!J:J,1,0)),"//","")</f>
        <v>//</v>
      </c>
      <c r="AF487" s="88" t="str">
        <f>IF(LEN(AA487)=0,"",SUBSTITUTE(SUBSTITUTE(SUBSTITUTE(SUBSTITUTE(SUBSTITUTE(SUBSTITUTE(SUBSTITUTE(SUBSTITUTE(SUBSTITUTE(SUBSTITUTE(SUBSTITUTE(SUBSTITUTE(SUBSTITUTE(SUBSTITUTE(SUBSTITUTE(SUBSTITUTE(SUBSTITUTE( (SUBSTITUTE( SUBSTITUTE( SUBSTITUTE( SUBSTITUTE(Z487,"STD_SIGMA","SUM"),"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SUMX^2/Y</v>
      </c>
      <c r="AG487" t="b">
        <f>AA487=AF487</f>
        <v>0</v>
      </c>
    </row>
    <row r="488" spans="1:33">
      <c r="A488" s="48">
        <f>IF(B488=INT(B488),ROW(),"")</f>
        <v>488</v>
      </c>
      <c r="B488" s="47">
        <f>IF(AND(MID(C488,2,1)&lt;&gt;"/",MID(C488,1,1)="/"),INT(B487)+1,B487+0.01)</f>
        <v>470</v>
      </c>
      <c r="C488" s="51" t="s">
        <v>3563</v>
      </c>
      <c r="D488" s="22" t="s">
        <v>4473</v>
      </c>
      <c r="E488" s="56" t="s">
        <v>910</v>
      </c>
      <c r="F488" s="56" t="s">
        <v>910</v>
      </c>
      <c r="G488" s="58">
        <v>0</v>
      </c>
      <c r="H488" s="58">
        <v>0</v>
      </c>
      <c r="I488" s="135" t="s">
        <v>3</v>
      </c>
      <c r="J488" s="56" t="s">
        <v>1375</v>
      </c>
      <c r="K488" s="57" t="s">
        <v>3945</v>
      </c>
      <c r="L488" s="55" t="s">
        <v>4768</v>
      </c>
      <c r="M488" s="55" t="s">
        <v>4825</v>
      </c>
      <c r="N488" s="55" t="s">
        <v>2238</v>
      </c>
      <c r="O488" s="55"/>
      <c r="P488" s="259" t="s">
        <v>2167</v>
      </c>
      <c r="Q488" s="13"/>
      <c r="R488"/>
      <c r="S488" t="str">
        <f>IF(E488=F488,"","NOT EQUAL")</f>
        <v/>
      </c>
      <c r="T488" s="44" t="str">
        <f>IF(ISNA(VLOOKUP(P488,Sheet1!E:F,2,0)),"--","PRESENT")</f>
        <v>--</v>
      </c>
      <c r="U488"/>
      <c r="V488">
        <f>IF(AA488&lt;&gt;"",V487+1,V487)</f>
        <v>153</v>
      </c>
      <c r="W488" s="75" t="s">
        <v>2665</v>
      </c>
      <c r="X488" s="57" t="s">
        <v>2238</v>
      </c>
      <c r="Y488" s="117" t="str">
        <f>SUBSTITUTE(SUBSTITUTE(SUBSTITUTE(SUBSTITUTE(SUBSTITUTE(SUBSTITUTE(SUBSTITUTE(SUBSTITUTE(SUBSTITUTE(SUBSTITUTE(SUBSTITUTE(SUBSTITUTE((SUBSTITUTE(SUBSTITUTE(SUBSTITUTE(SUBSTITUTE(Z488,"STD_SIGMA","SUM"),"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SM^1/X</v>
      </c>
      <c r="Z488" s="25" t="str">
        <f>IF( OR(X488="CNST", I488="CAT_REGS"),IF(E488=CHAR(34)&amp;CHAR(34),F488,E488),
IF(X488="YES",UPPER(IF(E488=CHAR(34)&amp;CHAR(34),F488,E488)),
IF(   AND(X488&lt;&gt;"NO",I488="CAT_FNCT",D488&lt;&gt;"multiply", D488&lt;&gt;"divide"),IF(J488="SLS_ENABLED",   UPPER(IF(E488=CHAR(34)&amp;CHAR(34),F488,E488)),""),"")))</f>
        <v>STD_SIGMA STD_SUP_1 "/X"</v>
      </c>
      <c r="AA488" s="25" t="str">
        <f>IF(LEN(Y488)&gt;0,Y488,SUBSTITUTE(SUBSTITUTE(SUBSTITUTE(SUBSTITUTE(SUBSTITUTE(SUBSTITUTE(SUBSTITUTE(SUBSTITUTE(SUBSTITUTE(SUBSTITUTE(SUBSTITUTE( (SUBSTITUTE( SUBSTITUTE( SUBSTITUTE( SUBSTITUTE(Z488,"STD_SIGMA","SUM"),"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SM^1/X</v>
      </c>
      <c r="AB488" s="1">
        <f>B488</f>
        <v>470</v>
      </c>
      <c r="AC488" t="str">
        <f>P488</f>
        <v>ITM_SIGMA1onx</v>
      </c>
      <c r="AD488" s="126" t="str">
        <f>IF(ISNA(VLOOKUP(AA488,'XEQM Shortlist'!J:J,1,0)),"//","")</f>
        <v>//</v>
      </c>
      <c r="AF488" s="88" t="str">
        <f>IF(LEN(AA488)=0,"",SUBSTITUTE(SUBSTITUTE(SUBSTITUTE(SUBSTITUTE(SUBSTITUTE(SUBSTITUTE(SUBSTITUTE(SUBSTITUTE(SUBSTITUTE(SUBSTITUTE(SUBSTITUTE(SUBSTITUTE(SUBSTITUTE(SUBSTITUTE(SUBSTITUTE(SUBSTITUTE(SUBSTITUTE( (SUBSTITUTE( SUBSTITUTE( SUBSTITUTE( SUBSTITUTE(Z488,"STD_SIGMA","SUM"),"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SUM^1/X</v>
      </c>
      <c r="AG488" t="b">
        <f>AA488=AF488</f>
        <v>0</v>
      </c>
    </row>
    <row r="489" spans="1:33">
      <c r="A489" s="48">
        <f>IF(B489=INT(B489),ROW(),"")</f>
        <v>489</v>
      </c>
      <c r="B489" s="47">
        <f>IF(AND(MID(C489,2,1)&lt;&gt;"/",MID(C489,1,1)="/"),INT(B488)+1,B488+0.01)</f>
        <v>471</v>
      </c>
      <c r="C489" s="51" t="s">
        <v>3563</v>
      </c>
      <c r="D489" s="22" t="s">
        <v>4474</v>
      </c>
      <c r="E489" s="56" t="s">
        <v>911</v>
      </c>
      <c r="F489" s="56" t="s">
        <v>911</v>
      </c>
      <c r="G489" s="58">
        <v>0</v>
      </c>
      <c r="H489" s="58">
        <v>0</v>
      </c>
      <c r="I489" s="135" t="s">
        <v>3</v>
      </c>
      <c r="J489" s="56" t="s">
        <v>1375</v>
      </c>
      <c r="K489" s="57" t="s">
        <v>3945</v>
      </c>
      <c r="L489" s="55" t="s">
        <v>4768</v>
      </c>
      <c r="M489" s="55" t="s">
        <v>4825</v>
      </c>
      <c r="N489" s="55" t="s">
        <v>2238</v>
      </c>
      <c r="O489" s="55"/>
      <c r="P489" s="259" t="s">
        <v>2168</v>
      </c>
      <c r="Q489" s="13"/>
      <c r="R489"/>
      <c r="S489" t="str">
        <f>IF(E489=F489,"","NOT EQUAL")</f>
        <v/>
      </c>
      <c r="T489" s="44" t="str">
        <f>IF(ISNA(VLOOKUP(P489,Sheet1!E:F,2,0)),"--","PRESENT")</f>
        <v>--</v>
      </c>
      <c r="U489"/>
      <c r="V489">
        <f>IF(AA489&lt;&gt;"",V488+1,V488)</f>
        <v>154</v>
      </c>
      <c r="W489" s="75" t="s">
        <v>2665</v>
      </c>
      <c r="X489" s="57" t="s">
        <v>2238</v>
      </c>
      <c r="Y489" s="117" t="str">
        <f>SUBSTITUTE(SUBSTITUTE(SUBSTITUTE(SUBSTITUTE(SUBSTITUTE(SUBSTITUTE(SUBSTITUTE(SUBSTITUTE(SUBSTITUTE(SUBSTITUTE(SUBSTITUTE(SUBSTITUTE((SUBSTITUTE(SUBSTITUTE(SUBSTITUTE(SUBSTITUTE(Z489,"STD_SIGMA","SUM"),"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SM^1/X^2</v>
      </c>
      <c r="Z489" s="25" t="str">
        <f>IF( OR(X489="CNST", I489="CAT_REGS"),IF(E489=CHAR(34)&amp;CHAR(34),F489,E489),
IF(X489="YES",UPPER(IF(E489=CHAR(34)&amp;CHAR(34),F489,E489)),
IF(   AND(X489&lt;&gt;"NO",I489="CAT_FNCT",D489&lt;&gt;"multiply", D489&lt;&gt;"divide"),IF(J489="SLS_ENABLED",   UPPER(IF(E489=CHAR(34)&amp;CHAR(34),F489,E489)),""),"")))</f>
        <v>STD_SIGMA STD_SUP_1 "/X" STD_SUP_2</v>
      </c>
      <c r="AA489" s="25" t="str">
        <f>IF(LEN(Y489)&gt;0,Y489,SUBSTITUTE(SUBSTITUTE(SUBSTITUTE(SUBSTITUTE(SUBSTITUTE(SUBSTITUTE(SUBSTITUTE(SUBSTITUTE(SUBSTITUTE(SUBSTITUTE(SUBSTITUTE( (SUBSTITUTE( SUBSTITUTE( SUBSTITUTE( SUBSTITUTE(Z489,"STD_SIGMA","SUM"),"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SM^1/X^2</v>
      </c>
      <c r="AB489" s="1">
        <f>B489</f>
        <v>471</v>
      </c>
      <c r="AC489" t="str">
        <f>P489</f>
        <v>ITM_SIGMA1onx2</v>
      </c>
      <c r="AD489" s="126" t="str">
        <f>IF(ISNA(VLOOKUP(AA489,'XEQM Shortlist'!J:J,1,0)),"//","")</f>
        <v>//</v>
      </c>
      <c r="AF489" s="88" t="str">
        <f>IF(LEN(AA489)=0,"",SUBSTITUTE(SUBSTITUTE(SUBSTITUTE(SUBSTITUTE(SUBSTITUTE(SUBSTITUTE(SUBSTITUTE(SUBSTITUTE(SUBSTITUTE(SUBSTITUTE(SUBSTITUTE(SUBSTITUTE(SUBSTITUTE(SUBSTITUTE(SUBSTITUTE(SUBSTITUTE(SUBSTITUTE( (SUBSTITUTE( SUBSTITUTE( SUBSTITUTE( SUBSTITUTE(Z489,"STD_SIGMA","SUM"),"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SUM^1/X^2</v>
      </c>
      <c r="AG489" t="b">
        <f>AA489=AF489</f>
        <v>0</v>
      </c>
    </row>
    <row r="490" spans="1:33">
      <c r="A490" s="48">
        <f>IF(B490=INT(B490),ROW(),"")</f>
        <v>490</v>
      </c>
      <c r="B490" s="47">
        <f>IF(AND(MID(C490,2,1)&lt;&gt;"/",MID(C490,1,1)="/"),INT(B489)+1,B489+0.01)</f>
        <v>472</v>
      </c>
      <c r="C490" s="51" t="s">
        <v>3563</v>
      </c>
      <c r="D490" s="22" t="s">
        <v>4475</v>
      </c>
      <c r="E490" s="56" t="s">
        <v>912</v>
      </c>
      <c r="F490" s="56" t="s">
        <v>912</v>
      </c>
      <c r="G490" s="58">
        <v>0</v>
      </c>
      <c r="H490" s="58">
        <v>0</v>
      </c>
      <c r="I490" s="135" t="s">
        <v>3</v>
      </c>
      <c r="J490" s="56" t="s">
        <v>1375</v>
      </c>
      <c r="K490" s="57" t="s">
        <v>3945</v>
      </c>
      <c r="L490" s="55" t="s">
        <v>4768</v>
      </c>
      <c r="M490" s="55" t="s">
        <v>4825</v>
      </c>
      <c r="N490" s="55" t="s">
        <v>2238</v>
      </c>
      <c r="O490" s="55"/>
      <c r="P490" s="259" t="s">
        <v>2169</v>
      </c>
      <c r="Q490" s="13"/>
      <c r="R490"/>
      <c r="S490" t="str">
        <f>IF(E490=F490,"","NOT EQUAL")</f>
        <v/>
      </c>
      <c r="T490" s="44" t="str">
        <f>IF(ISNA(VLOOKUP(P490,Sheet1!E:F,2,0)),"--","PRESENT")</f>
        <v>--</v>
      </c>
      <c r="U490"/>
      <c r="V490">
        <f>IF(AA490&lt;&gt;"",V489+1,V489)</f>
        <v>155</v>
      </c>
      <c r="W490" s="75" t="s">
        <v>2665</v>
      </c>
      <c r="X490" s="57" t="s">
        <v>2238</v>
      </c>
      <c r="Y490" s="117" t="str">
        <f>SUBSTITUTE(SUBSTITUTE(SUBSTITUTE(SUBSTITUTE(SUBSTITUTE(SUBSTITUTE(SUBSTITUTE(SUBSTITUTE(SUBSTITUTE(SUBSTITUTE(SUBSTITUTE(SUBSTITUTE((SUBSTITUTE(SUBSTITUTE(SUBSTITUTE(SUBSTITUTE(Z490,"STD_SIGMA","SUM"),"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SMX/Y</v>
      </c>
      <c r="Z490" s="25" t="str">
        <f>IF( OR(X490="CNST", I490="CAT_REGS"),IF(E490=CHAR(34)&amp;CHAR(34),F490,E490),
IF(X490="YES",UPPER(IF(E490=CHAR(34)&amp;CHAR(34),F490,E490)),
IF(   AND(X490&lt;&gt;"NO",I490="CAT_FNCT",D490&lt;&gt;"multiply", D490&lt;&gt;"divide"),IF(J490="SLS_ENABLED",   UPPER(IF(E490=CHAR(34)&amp;CHAR(34),F490,E490)),""),"")))</f>
        <v>STD_SIGMA "X/Y"</v>
      </c>
      <c r="AA490" s="25" t="str">
        <f>IF(LEN(Y490)&gt;0,Y490,SUBSTITUTE(SUBSTITUTE(SUBSTITUTE(SUBSTITUTE(SUBSTITUTE(SUBSTITUTE(SUBSTITUTE(SUBSTITUTE(SUBSTITUTE(SUBSTITUTE(SUBSTITUTE( (SUBSTITUTE( SUBSTITUTE( SUBSTITUTE( SUBSTITUTE(Z490,"STD_SIGMA","SUM"),"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SMX/Y</v>
      </c>
      <c r="AB490" s="1">
        <f>B490</f>
        <v>472</v>
      </c>
      <c r="AC490" t="str">
        <f>P490</f>
        <v>ITM_SIGMAxony</v>
      </c>
      <c r="AD490" s="126" t="str">
        <f>IF(ISNA(VLOOKUP(AA490,'XEQM Shortlist'!J:J,1,0)),"//","")</f>
        <v>//</v>
      </c>
      <c r="AF490" s="88" t="str">
        <f>IF(LEN(AA490)=0,"",SUBSTITUTE(SUBSTITUTE(SUBSTITUTE(SUBSTITUTE(SUBSTITUTE(SUBSTITUTE(SUBSTITUTE(SUBSTITUTE(SUBSTITUTE(SUBSTITUTE(SUBSTITUTE(SUBSTITUTE(SUBSTITUTE(SUBSTITUTE(SUBSTITUTE(SUBSTITUTE(SUBSTITUTE( (SUBSTITUTE( SUBSTITUTE( SUBSTITUTE( SUBSTITUTE(Z490,"STD_SIGMA","SUM"),"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SUMX/Y</v>
      </c>
      <c r="AG490" t="b">
        <f>AA490=AF490</f>
        <v>0</v>
      </c>
    </row>
    <row r="491" spans="1:33">
      <c r="A491" s="48">
        <f>IF(B491=INT(B491),ROW(),"")</f>
        <v>491</v>
      </c>
      <c r="B491" s="47">
        <f>IF(AND(MID(C491,2,1)&lt;&gt;"/",MID(C491,1,1)="/"),INT(B490)+1,B490+0.01)</f>
        <v>473</v>
      </c>
      <c r="C491" s="51" t="s">
        <v>3563</v>
      </c>
      <c r="D491" s="22" t="s">
        <v>4476</v>
      </c>
      <c r="E491" s="56" t="s">
        <v>913</v>
      </c>
      <c r="F491" s="56" t="s">
        <v>913</v>
      </c>
      <c r="G491" s="58">
        <v>0</v>
      </c>
      <c r="H491" s="58">
        <v>0</v>
      </c>
      <c r="I491" s="135" t="s">
        <v>3</v>
      </c>
      <c r="J491" s="56" t="s">
        <v>1375</v>
      </c>
      <c r="K491" s="57" t="s">
        <v>3945</v>
      </c>
      <c r="L491" s="55" t="s">
        <v>4768</v>
      </c>
      <c r="M491" s="55" t="s">
        <v>4825</v>
      </c>
      <c r="N491" s="55" t="s">
        <v>2238</v>
      </c>
      <c r="O491" s="55"/>
      <c r="P491" s="259" t="s">
        <v>2170</v>
      </c>
      <c r="Q491" s="13"/>
      <c r="R491"/>
      <c r="S491" t="str">
        <f>IF(E491=F491,"","NOT EQUAL")</f>
        <v/>
      </c>
      <c r="T491" s="44" t="str">
        <f>IF(ISNA(VLOOKUP(P491,Sheet1!E:F,2,0)),"--","PRESENT")</f>
        <v>--</v>
      </c>
      <c r="U491"/>
      <c r="V491">
        <f>IF(AA491&lt;&gt;"",V490+1,V490)</f>
        <v>156</v>
      </c>
      <c r="W491" s="75" t="s">
        <v>2665</v>
      </c>
      <c r="X491" s="57" t="s">
        <v>2238</v>
      </c>
      <c r="Y491" s="117" t="str">
        <f>SUBSTITUTE(SUBSTITUTE(SUBSTITUTE(SUBSTITUTE(SUBSTITUTE(SUBSTITUTE(SUBSTITUTE(SUBSTITUTE(SUBSTITUTE(SUBSTITUTE(SUBSTITUTE(SUBSTITUTE((SUBSTITUTE(SUBSTITUTE(SUBSTITUTE(SUBSTITUTE(Z491,"STD_SIGMA","SUM"),"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SM^1/Y</v>
      </c>
      <c r="Z491" s="25" t="str">
        <f>IF( OR(X491="CNST", I491="CAT_REGS"),IF(E491=CHAR(34)&amp;CHAR(34),F491,E491),
IF(X491="YES",UPPER(IF(E491=CHAR(34)&amp;CHAR(34),F491,E491)),
IF(   AND(X491&lt;&gt;"NO",I491="CAT_FNCT",D491&lt;&gt;"multiply", D491&lt;&gt;"divide"),IF(J491="SLS_ENABLED",   UPPER(IF(E491=CHAR(34)&amp;CHAR(34),F491,E491)),""),"")))</f>
        <v>STD_SIGMA STD_SUP_1 "/Y"</v>
      </c>
      <c r="AA491" s="25" t="str">
        <f>IF(LEN(Y491)&gt;0,Y491,SUBSTITUTE(SUBSTITUTE(SUBSTITUTE(SUBSTITUTE(SUBSTITUTE(SUBSTITUTE(SUBSTITUTE(SUBSTITUTE(SUBSTITUTE(SUBSTITUTE(SUBSTITUTE( (SUBSTITUTE( SUBSTITUTE( SUBSTITUTE( SUBSTITUTE(Z491,"STD_SIGMA","SUM"),"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SM^1/Y</v>
      </c>
      <c r="AB491" s="1">
        <f>B491</f>
        <v>473</v>
      </c>
      <c r="AC491" t="str">
        <f>P491</f>
        <v>ITM_SIGMA1ony</v>
      </c>
      <c r="AD491" s="126" t="str">
        <f>IF(ISNA(VLOOKUP(AA491,'XEQM Shortlist'!J:J,1,0)),"//","")</f>
        <v>//</v>
      </c>
      <c r="AF491" s="88" t="str">
        <f>IF(LEN(AA491)=0,"",SUBSTITUTE(SUBSTITUTE(SUBSTITUTE(SUBSTITUTE(SUBSTITUTE(SUBSTITUTE(SUBSTITUTE(SUBSTITUTE(SUBSTITUTE(SUBSTITUTE(SUBSTITUTE(SUBSTITUTE(SUBSTITUTE(SUBSTITUTE(SUBSTITUTE(SUBSTITUTE(SUBSTITUTE( (SUBSTITUTE( SUBSTITUTE( SUBSTITUTE( SUBSTITUTE(Z491,"STD_SIGMA","SUM"),"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SUM^1/Y</v>
      </c>
      <c r="AG491" t="b">
        <f>AA491=AF491</f>
        <v>0</v>
      </c>
    </row>
    <row r="492" spans="1:33">
      <c r="A492" s="48">
        <f>IF(B492=INT(B492),ROW(),"")</f>
        <v>492</v>
      </c>
      <c r="B492" s="47">
        <f>IF(AND(MID(C492,2,1)&lt;&gt;"/",MID(C492,1,1)="/"),INT(B491)+1,B491+0.01)</f>
        <v>474</v>
      </c>
      <c r="C492" s="51" t="s">
        <v>3563</v>
      </c>
      <c r="D492" s="22" t="s">
        <v>4477</v>
      </c>
      <c r="E492" s="56" t="s">
        <v>914</v>
      </c>
      <c r="F492" s="56" t="s">
        <v>914</v>
      </c>
      <c r="G492" s="58">
        <v>0</v>
      </c>
      <c r="H492" s="58">
        <v>0</v>
      </c>
      <c r="I492" s="135" t="s">
        <v>3</v>
      </c>
      <c r="J492" s="56" t="s">
        <v>1375</v>
      </c>
      <c r="K492" s="57" t="s">
        <v>3945</v>
      </c>
      <c r="L492" s="55" t="s">
        <v>4768</v>
      </c>
      <c r="M492" s="55" t="s">
        <v>4825</v>
      </c>
      <c r="N492" s="55" t="s">
        <v>2238</v>
      </c>
      <c r="O492" s="55"/>
      <c r="P492" s="259" t="s">
        <v>2171</v>
      </c>
      <c r="Q492" s="13"/>
      <c r="R492"/>
      <c r="S492" t="str">
        <f>IF(E492=F492,"","NOT EQUAL")</f>
        <v/>
      </c>
      <c r="T492" s="44" t="str">
        <f>IF(ISNA(VLOOKUP(P492,Sheet1!E:F,2,0)),"--","PRESENT")</f>
        <v>--</v>
      </c>
      <c r="U492"/>
      <c r="V492">
        <f>IF(AA492&lt;&gt;"",V491+1,V491)</f>
        <v>157</v>
      </c>
      <c r="W492" s="75" t="s">
        <v>2665</v>
      </c>
      <c r="X492" s="57" t="s">
        <v>2238</v>
      </c>
      <c r="Y492" s="117" t="str">
        <f>SUBSTITUTE(SUBSTITUTE(SUBSTITUTE(SUBSTITUTE(SUBSTITUTE(SUBSTITUTE(SUBSTITUTE(SUBSTITUTE(SUBSTITUTE(SUBSTITUTE(SUBSTITUTE(SUBSTITUTE((SUBSTITUTE(SUBSTITUTE(SUBSTITUTE(SUBSTITUTE(Z492,"STD_SIGMA","SUM"),"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SM^1/Y^2</v>
      </c>
      <c r="Z492" s="25" t="str">
        <f>IF( OR(X492="CNST", I492="CAT_REGS"),IF(E492=CHAR(34)&amp;CHAR(34),F492,E492),
IF(X492="YES",UPPER(IF(E492=CHAR(34)&amp;CHAR(34),F492,E492)),
IF(   AND(X492&lt;&gt;"NO",I492="CAT_FNCT",D492&lt;&gt;"multiply", D492&lt;&gt;"divide"),IF(J492="SLS_ENABLED",   UPPER(IF(E492=CHAR(34)&amp;CHAR(34),F492,E492)),""),"")))</f>
        <v>STD_SIGMA STD_SUP_1 "/Y" STD_SUP_2</v>
      </c>
      <c r="AA492" s="25" t="str">
        <f>IF(LEN(Y492)&gt;0,Y492,SUBSTITUTE(SUBSTITUTE(SUBSTITUTE(SUBSTITUTE(SUBSTITUTE(SUBSTITUTE(SUBSTITUTE(SUBSTITUTE(SUBSTITUTE(SUBSTITUTE(SUBSTITUTE( (SUBSTITUTE( SUBSTITUTE( SUBSTITUTE( SUBSTITUTE(Z492,"STD_SIGMA","SUM"),"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SM^1/Y^2</v>
      </c>
      <c r="AB492" s="1">
        <f>B492</f>
        <v>474</v>
      </c>
      <c r="AC492" t="str">
        <f>P492</f>
        <v>ITM_SIGMA1ony2</v>
      </c>
      <c r="AD492" s="126" t="str">
        <f>IF(ISNA(VLOOKUP(AA492,'XEQM Shortlist'!J:J,1,0)),"//","")</f>
        <v>//</v>
      </c>
      <c r="AF492" s="88" t="str">
        <f>IF(LEN(AA492)=0,"",SUBSTITUTE(SUBSTITUTE(SUBSTITUTE(SUBSTITUTE(SUBSTITUTE(SUBSTITUTE(SUBSTITUTE(SUBSTITUTE(SUBSTITUTE(SUBSTITUTE(SUBSTITUTE(SUBSTITUTE(SUBSTITUTE(SUBSTITUTE(SUBSTITUTE(SUBSTITUTE(SUBSTITUTE( (SUBSTITUTE( SUBSTITUTE( SUBSTITUTE( SUBSTITUTE(Z492,"STD_SIGMA","SUM"),"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SUM^1/Y^2</v>
      </c>
      <c r="AG492" t="b">
        <f>AA492=AF492</f>
        <v>0</v>
      </c>
    </row>
    <row r="493" spans="1:33">
      <c r="A493" s="48">
        <f>IF(B493=INT(B493),ROW(),"")</f>
        <v>493</v>
      </c>
      <c r="B493" s="47">
        <f>IF(AND(MID(C493,2,1)&lt;&gt;"/",MID(C493,1,1)="/"),INT(B492)+1,B492+0.01)</f>
        <v>475</v>
      </c>
      <c r="C493" s="51" t="s">
        <v>3563</v>
      </c>
      <c r="D493" s="22" t="s">
        <v>4478</v>
      </c>
      <c r="E493" s="56" t="s">
        <v>915</v>
      </c>
      <c r="F493" s="56" t="s">
        <v>915</v>
      </c>
      <c r="G493" s="58">
        <v>0</v>
      </c>
      <c r="H493" s="58">
        <v>0</v>
      </c>
      <c r="I493" s="135" t="s">
        <v>3</v>
      </c>
      <c r="J493" s="56" t="s">
        <v>1375</v>
      </c>
      <c r="K493" s="57" t="s">
        <v>3945</v>
      </c>
      <c r="L493" s="55" t="s">
        <v>4768</v>
      </c>
      <c r="M493" s="55" t="s">
        <v>4825</v>
      </c>
      <c r="N493" s="55" t="s">
        <v>2238</v>
      </c>
      <c r="O493" s="55"/>
      <c r="P493" s="259" t="s">
        <v>2172</v>
      </c>
      <c r="Q493" s="13"/>
      <c r="R493"/>
      <c r="S493" t="str">
        <f>IF(E493=F493,"","NOT EQUAL")</f>
        <v/>
      </c>
      <c r="T493" s="44" t="str">
        <f>IF(ISNA(VLOOKUP(P493,Sheet1!E:F,2,0)),"--","PRESENT")</f>
        <v>--</v>
      </c>
      <c r="U493"/>
      <c r="V493">
        <f>IF(AA493&lt;&gt;"",V492+1,V492)</f>
        <v>158</v>
      </c>
      <c r="W493" s="75" t="s">
        <v>2665</v>
      </c>
      <c r="X493" s="57" t="s">
        <v>2238</v>
      </c>
      <c r="Y493" s="117" t="str">
        <f>SUBSTITUTE(SUBSTITUTE(SUBSTITUTE(SUBSTITUTE(SUBSTITUTE(SUBSTITUTE(SUBSTITUTE(SUBSTITUTE(SUBSTITUTE(SUBSTITUTE(SUBSTITUTE(SUBSTITUTE((SUBSTITUTE(SUBSTITUTE(SUBSTITUTE(SUBSTITUTE(Z493,"STD_SIGMA","SUM"),"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SMX^3</v>
      </c>
      <c r="Z493" s="25" t="str">
        <f>IF( OR(X493="CNST", I493="CAT_REGS"),IF(E493=CHAR(34)&amp;CHAR(34),F493,E493),
IF(X493="YES",UPPER(IF(E493=CHAR(34)&amp;CHAR(34),F493,E493)),
IF(   AND(X493&lt;&gt;"NO",I493="CAT_FNCT",D493&lt;&gt;"multiply", D493&lt;&gt;"divide"),IF(J493="SLS_ENABLED",   UPPER(IF(E493=CHAR(34)&amp;CHAR(34),F493,E493)),""),"")))</f>
        <v>STD_SIGMA "X" STD_SUP_3</v>
      </c>
      <c r="AA493" s="25" t="str">
        <f>IF(LEN(Y493)&gt;0,Y493,SUBSTITUTE(SUBSTITUTE(SUBSTITUTE(SUBSTITUTE(SUBSTITUTE(SUBSTITUTE(SUBSTITUTE(SUBSTITUTE(SUBSTITUTE(SUBSTITUTE(SUBSTITUTE( (SUBSTITUTE( SUBSTITUTE( SUBSTITUTE( SUBSTITUTE(Z493,"STD_SIGMA","SUM"),"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SMX^3</v>
      </c>
      <c r="AB493" s="1">
        <f>B493</f>
        <v>475</v>
      </c>
      <c r="AC493" t="str">
        <f>P493</f>
        <v>ITM_SIGMAx3</v>
      </c>
      <c r="AD493" s="126" t="str">
        <f>IF(ISNA(VLOOKUP(AA493,'XEQM Shortlist'!J:J,1,0)),"//","")</f>
        <v>//</v>
      </c>
      <c r="AF493" s="88" t="str">
        <f>IF(LEN(AA493)=0,"",SUBSTITUTE(SUBSTITUTE(SUBSTITUTE(SUBSTITUTE(SUBSTITUTE(SUBSTITUTE(SUBSTITUTE(SUBSTITUTE(SUBSTITUTE(SUBSTITUTE(SUBSTITUTE(SUBSTITUTE(SUBSTITUTE(SUBSTITUTE(SUBSTITUTE(SUBSTITUTE(SUBSTITUTE( (SUBSTITUTE( SUBSTITUTE( SUBSTITUTE( SUBSTITUTE(Z493,"STD_SIGMA","SUM"),"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SUMX^3</v>
      </c>
      <c r="AG493" t="b">
        <f>AA493=AF493</f>
        <v>0</v>
      </c>
    </row>
    <row r="494" spans="1:33">
      <c r="A494" s="48">
        <f>IF(B494=INT(B494),ROW(),"")</f>
        <v>494</v>
      </c>
      <c r="B494" s="47">
        <f>IF(AND(MID(C494,2,1)&lt;&gt;"/",MID(C494,1,1)="/"),INT(B493)+1,B493+0.01)</f>
        <v>476</v>
      </c>
      <c r="C494" s="51" t="s">
        <v>3563</v>
      </c>
      <c r="D494" s="22" t="s">
        <v>4479</v>
      </c>
      <c r="E494" s="56" t="s">
        <v>916</v>
      </c>
      <c r="F494" s="56" t="s">
        <v>916</v>
      </c>
      <c r="G494" s="58">
        <v>0</v>
      </c>
      <c r="H494" s="58">
        <v>0</v>
      </c>
      <c r="I494" s="135" t="s">
        <v>3</v>
      </c>
      <c r="J494" s="56" t="s">
        <v>1375</v>
      </c>
      <c r="K494" s="57" t="s">
        <v>3945</v>
      </c>
      <c r="L494" s="55" t="s">
        <v>4768</v>
      </c>
      <c r="M494" s="55" t="s">
        <v>4825</v>
      </c>
      <c r="N494" s="55" t="s">
        <v>2238</v>
      </c>
      <c r="O494" s="55"/>
      <c r="P494" s="259" t="s">
        <v>2173</v>
      </c>
      <c r="Q494" s="13"/>
      <c r="R494"/>
      <c r="S494" t="str">
        <f>IF(E494=F494,"","NOT EQUAL")</f>
        <v/>
      </c>
      <c r="T494" s="44" t="str">
        <f>IF(ISNA(VLOOKUP(P494,Sheet1!E:F,2,0)),"--","PRESENT")</f>
        <v>--</v>
      </c>
      <c r="U494"/>
      <c r="V494">
        <f>IF(AA494&lt;&gt;"",V493+1,V493)</f>
        <v>159</v>
      </c>
      <c r="W494" s="75" t="s">
        <v>2665</v>
      </c>
      <c r="X494" s="57" t="s">
        <v>2238</v>
      </c>
      <c r="Y494" s="117" t="str">
        <f>SUBSTITUTE(SUBSTITUTE(SUBSTITUTE(SUBSTITUTE(SUBSTITUTE(SUBSTITUTE(SUBSTITUTE(SUBSTITUTE(SUBSTITUTE(SUBSTITUTE(SUBSTITUTE(SUBSTITUTE((SUBSTITUTE(SUBSTITUTE(SUBSTITUTE(SUBSTITUTE(Z494,"STD_SIGMA","SUM"),"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SMX^4</v>
      </c>
      <c r="Z494" s="25" t="str">
        <f>IF( OR(X494="CNST", I494="CAT_REGS"),IF(E494=CHAR(34)&amp;CHAR(34),F494,E494),
IF(X494="YES",UPPER(IF(E494=CHAR(34)&amp;CHAR(34),F494,E494)),
IF(   AND(X494&lt;&gt;"NO",I494="CAT_FNCT",D494&lt;&gt;"multiply", D494&lt;&gt;"divide"),IF(J494="SLS_ENABLED",   UPPER(IF(E494=CHAR(34)&amp;CHAR(34),F494,E494)),""),"")))</f>
        <v>STD_SIGMA "X" STD_SUP_4</v>
      </c>
      <c r="AA494" s="25" t="str">
        <f>IF(LEN(Y494)&gt;0,Y494,SUBSTITUTE(SUBSTITUTE(SUBSTITUTE(SUBSTITUTE(SUBSTITUTE(SUBSTITUTE(SUBSTITUTE(SUBSTITUTE(SUBSTITUTE(SUBSTITUTE(SUBSTITUTE( (SUBSTITUTE( SUBSTITUTE( SUBSTITUTE( SUBSTITUTE(Z494,"STD_SIGMA","SUM"),"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SMX^4</v>
      </c>
      <c r="AB494" s="1">
        <f>B494</f>
        <v>476</v>
      </c>
      <c r="AC494" t="str">
        <f>P494</f>
        <v>ITM_SIGMAx4</v>
      </c>
      <c r="AD494" s="126" t="str">
        <f>IF(ISNA(VLOOKUP(AA494,'XEQM Shortlist'!J:J,1,0)),"//","")</f>
        <v>//</v>
      </c>
      <c r="AF494" s="88" t="str">
        <f>IF(LEN(AA494)=0,"",SUBSTITUTE(SUBSTITUTE(SUBSTITUTE(SUBSTITUTE(SUBSTITUTE(SUBSTITUTE(SUBSTITUTE(SUBSTITUTE(SUBSTITUTE(SUBSTITUTE(SUBSTITUTE(SUBSTITUTE(SUBSTITUTE(SUBSTITUTE(SUBSTITUTE(SUBSTITUTE(SUBSTITUTE( (SUBSTITUTE( SUBSTITUTE( SUBSTITUTE( SUBSTITUTE(Z494,"STD_SIGMA","SUM"),"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SUMX^4</v>
      </c>
      <c r="AG494" t="b">
        <f>AA494=AF494</f>
        <v>0</v>
      </c>
    </row>
    <row r="495" spans="1:33">
      <c r="A495" s="48">
        <f>IF(B495=INT(B495),ROW(),"")</f>
        <v>495</v>
      </c>
      <c r="B495" s="47">
        <f>IF(AND(MID(C495,2,1)&lt;&gt;"/",MID(C495,1,1)="/"),INT(B494)+1,B494+0.01)</f>
        <v>477</v>
      </c>
      <c r="C495" s="89" t="s">
        <v>3769</v>
      </c>
      <c r="D495" s="89" t="s">
        <v>7</v>
      </c>
      <c r="E495" s="109" t="str">
        <f>CHAR(34)&amp;IF(B495&lt;10,"000",IF(B495&lt;100,"00",IF(B495&lt;1000,"0","")))&amp;$B495&amp;CHAR(34)</f>
        <v>"0477"</v>
      </c>
      <c r="F495" s="90" t="str">
        <f>E495</f>
        <v>"0477"</v>
      </c>
      <c r="G495" s="145">
        <v>0</v>
      </c>
      <c r="H495" s="145">
        <v>0</v>
      </c>
      <c r="I495" s="139" t="s">
        <v>28</v>
      </c>
      <c r="J495" s="56" t="s">
        <v>1375</v>
      </c>
      <c r="K495" s="92" t="s">
        <v>3783</v>
      </c>
      <c r="L495" s="17" t="s">
        <v>4768</v>
      </c>
      <c r="M495" s="55" t="s">
        <v>4827</v>
      </c>
      <c r="N495" s="55" t="s">
        <v>2238</v>
      </c>
      <c r="O495" s="17"/>
      <c r="P495" s="259" t="str">
        <f>"ITM_"&amp;IF(B495&lt;10,"000",IF(B495&lt;100,"00",IF(B495&lt;1000,"0","")))&amp;$B495</f>
        <v>ITM_0477</v>
      </c>
      <c r="Q495" s="16"/>
      <c r="R495"/>
      <c r="S495" t="str">
        <f>IF(E495=F495,"","NOT EQUAL")</f>
        <v/>
      </c>
      <c r="T495" s="44" t="str">
        <f>IF(ISNA(VLOOKUP(P495,Sheet1!E:F,2,0)),"--","PRESENT")</f>
        <v>--</v>
      </c>
      <c r="U495"/>
      <c r="V495">
        <f>IF(AA495&lt;&gt;"",V494+1,V494)</f>
        <v>159</v>
      </c>
      <c r="W495" s="88" t="s">
        <v>2238</v>
      </c>
      <c r="X495" s="92" t="s">
        <v>2238</v>
      </c>
      <c r="Y495" s="92" t="s">
        <v>2238</v>
      </c>
      <c r="Z495" s="25" t="str">
        <f>IF( OR(X495="CNST", I495="CAT_REGS"),IF(E495=CHAR(34)&amp;CHAR(34),F495,E495),
IF(X495="YES",UPPER(IF(E495=CHAR(34)&amp;CHAR(34),F495,E495)),
IF(   AND(X495&lt;&gt;"NO",I495="CAT_FNCT",D495&lt;&gt;"multiply", D495&lt;&gt;"divide"),IF(J495="SLS_ENABLED",   UPPER(IF(E495=CHAR(34)&amp;CHAR(34),F495,E495)),""),"")))</f>
        <v/>
      </c>
      <c r="AA495" s="25" t="str">
        <f>IF(LEN(Y495)&gt;0,Y495,SUBSTITUTE(SUBSTITUTE(SUBSTITUTE(SUBSTITUTE(SUBSTITUTE(SUBSTITUTE(SUBSTITUTE(SUBSTITUTE(SUBSTITUTE(SUBSTITUTE(SUBSTITUTE( (SUBSTITUTE( SUBSTITUTE( SUBSTITUTE( SUBSTITUTE(Z495,"STD_SIGMA","SUM"),"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95" s="1">
        <f>B495</f>
        <v>477</v>
      </c>
      <c r="AC495" t="str">
        <f>P495</f>
        <v>ITM_0477</v>
      </c>
      <c r="AD495" s="126" t="str">
        <f>IF(ISNA(VLOOKUP(AA495,'XEQM Shortlist'!J:J,1,0)),"//","")</f>
        <v/>
      </c>
      <c r="AF495" s="88" t="str">
        <f>IF(LEN(AA495)=0,"",SUBSTITUTE(SUBSTITUTE(SUBSTITUTE(SUBSTITUTE(SUBSTITUTE(SUBSTITUTE(SUBSTITUTE(SUBSTITUTE(SUBSTITUTE(SUBSTITUTE(SUBSTITUTE(SUBSTITUTE(SUBSTITUTE(SUBSTITUTE(SUBSTITUTE(SUBSTITUTE(SUBSTITUTE( (SUBSTITUTE( SUBSTITUTE( SUBSTITUTE( SUBSTITUTE(Z495,"STD_SIGMA","SUM"),"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95" t="b">
        <f>AA495=AF495</f>
        <v>1</v>
      </c>
    </row>
    <row r="496" spans="1:33">
      <c r="A496" s="48">
        <f>IF(B496=INT(B496),ROW(),"")</f>
        <v>496</v>
      </c>
      <c r="B496" s="47">
        <f>IF(AND(MID(C496,2,1)&lt;&gt;"/",MID(C496,1,1)="/"),INT(B495)+1,B495+0.01)</f>
        <v>478</v>
      </c>
      <c r="C496" s="89" t="s">
        <v>3769</v>
      </c>
      <c r="D496" s="89" t="s">
        <v>7</v>
      </c>
      <c r="E496" s="109" t="str">
        <f>CHAR(34)&amp;IF(B496&lt;10,"000",IF(B496&lt;100,"00",IF(B496&lt;1000,"0","")))&amp;$B496&amp;CHAR(34)</f>
        <v>"0478"</v>
      </c>
      <c r="F496" s="90" t="str">
        <f>E496</f>
        <v>"0478"</v>
      </c>
      <c r="G496" s="145">
        <v>0</v>
      </c>
      <c r="H496" s="145">
        <v>0</v>
      </c>
      <c r="I496" s="139" t="s">
        <v>28</v>
      </c>
      <c r="J496" s="56" t="s">
        <v>1375</v>
      </c>
      <c r="K496" s="92" t="s">
        <v>3783</v>
      </c>
      <c r="L496" s="17" t="s">
        <v>4768</v>
      </c>
      <c r="M496" s="55" t="s">
        <v>4827</v>
      </c>
      <c r="N496" s="55" t="s">
        <v>2238</v>
      </c>
      <c r="O496" s="17"/>
      <c r="P496" s="259" t="str">
        <f>"ITM_"&amp;IF(B496&lt;10,"000",IF(B496&lt;100,"00",IF(B496&lt;1000,"0","")))&amp;$B496</f>
        <v>ITM_0478</v>
      </c>
      <c r="Q496" s="16"/>
      <c r="R496"/>
      <c r="S496" t="str">
        <f>IF(E496=F496,"","NOT EQUAL")</f>
        <v/>
      </c>
      <c r="T496" s="44" t="str">
        <f>IF(ISNA(VLOOKUP(P496,Sheet1!E:F,2,0)),"--","PRESENT")</f>
        <v>--</v>
      </c>
      <c r="U496"/>
      <c r="V496">
        <f>IF(AA496&lt;&gt;"",V495+1,V495)</f>
        <v>159</v>
      </c>
      <c r="W496" s="88" t="s">
        <v>2238</v>
      </c>
      <c r="X496" s="92" t="s">
        <v>2238</v>
      </c>
      <c r="Y496" s="92" t="s">
        <v>2238</v>
      </c>
      <c r="Z496" s="25" t="str">
        <f>IF( OR(X496="CNST", I496="CAT_REGS"),IF(E496=CHAR(34)&amp;CHAR(34),F496,E496),
IF(X496="YES",UPPER(IF(E496=CHAR(34)&amp;CHAR(34),F496,E496)),
IF(   AND(X496&lt;&gt;"NO",I496="CAT_FNCT",D496&lt;&gt;"multiply", D496&lt;&gt;"divide"),IF(J496="SLS_ENABLED",   UPPER(IF(E496=CHAR(34)&amp;CHAR(34),F496,E496)),""),"")))</f>
        <v/>
      </c>
      <c r="AA496" s="25" t="str">
        <f>IF(LEN(Y496)&gt;0,Y496,SUBSTITUTE(SUBSTITUTE(SUBSTITUTE(SUBSTITUTE(SUBSTITUTE(SUBSTITUTE(SUBSTITUTE(SUBSTITUTE(SUBSTITUTE(SUBSTITUTE(SUBSTITUTE( (SUBSTITUTE( SUBSTITUTE( SUBSTITUTE( SUBSTITUTE(Z496,"STD_SIGMA","SUM"),"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96" s="1">
        <f>B496</f>
        <v>478</v>
      </c>
      <c r="AC496" t="str">
        <f>P496</f>
        <v>ITM_0478</v>
      </c>
      <c r="AD496" s="126" t="str">
        <f>IF(ISNA(VLOOKUP(AA496,'XEQM Shortlist'!J:J,1,0)),"//","")</f>
        <v/>
      </c>
      <c r="AF496" s="88" t="str">
        <f>IF(LEN(AA496)=0,"",SUBSTITUTE(SUBSTITUTE(SUBSTITUTE(SUBSTITUTE(SUBSTITUTE(SUBSTITUTE(SUBSTITUTE(SUBSTITUTE(SUBSTITUTE(SUBSTITUTE(SUBSTITUTE(SUBSTITUTE(SUBSTITUTE(SUBSTITUTE(SUBSTITUTE(SUBSTITUTE(SUBSTITUTE( (SUBSTITUTE( SUBSTITUTE( SUBSTITUTE( SUBSTITUTE(Z496,"STD_SIGMA","SUM"),"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96" t="b">
        <f>AA496=AF496</f>
        <v>1</v>
      </c>
    </row>
    <row r="497" spans="1:33">
      <c r="A497" s="48">
        <f>IF(B497=INT(B497),ROW(),"")</f>
        <v>497</v>
      </c>
      <c r="B497" s="47">
        <f>IF(AND(MID(C497,2,1)&lt;&gt;"/",MID(C497,1,1)="/"),INT(B496)+1,B496+0.01)</f>
        <v>479</v>
      </c>
      <c r="C497" s="89" t="s">
        <v>3769</v>
      </c>
      <c r="D497" s="89" t="s">
        <v>7</v>
      </c>
      <c r="E497" s="109" t="str">
        <f>CHAR(34)&amp;IF(B497&lt;10,"000",IF(B497&lt;100,"00",IF(B497&lt;1000,"0","")))&amp;$B497&amp;CHAR(34)</f>
        <v>"0479"</v>
      </c>
      <c r="F497" s="90" t="str">
        <f>E497</f>
        <v>"0479"</v>
      </c>
      <c r="G497" s="145">
        <v>0</v>
      </c>
      <c r="H497" s="145">
        <v>0</v>
      </c>
      <c r="I497" s="139" t="s">
        <v>28</v>
      </c>
      <c r="J497" s="56" t="s">
        <v>1375</v>
      </c>
      <c r="K497" s="92" t="s">
        <v>3783</v>
      </c>
      <c r="L497" s="17" t="s">
        <v>4768</v>
      </c>
      <c r="M497" s="55" t="s">
        <v>4827</v>
      </c>
      <c r="N497" s="55" t="s">
        <v>2238</v>
      </c>
      <c r="O497" s="17"/>
      <c r="P497" s="259" t="str">
        <f>"ITM_"&amp;IF(B497&lt;10,"000",IF(B497&lt;100,"00",IF(B497&lt;1000,"0","")))&amp;$B497</f>
        <v>ITM_0479</v>
      </c>
      <c r="Q497" s="16"/>
      <c r="R497"/>
      <c r="S497" t="str">
        <f>IF(E497=F497,"","NOT EQUAL")</f>
        <v/>
      </c>
      <c r="T497" s="44" t="str">
        <f>IF(ISNA(VLOOKUP(P497,Sheet1!E:F,2,0)),"--","PRESENT")</f>
        <v>--</v>
      </c>
      <c r="U497"/>
      <c r="V497">
        <f>IF(AA497&lt;&gt;"",V496+1,V496)</f>
        <v>159</v>
      </c>
      <c r="W497" s="88" t="s">
        <v>2238</v>
      </c>
      <c r="X497" s="92" t="s">
        <v>2238</v>
      </c>
      <c r="Y497" s="92" t="s">
        <v>2238</v>
      </c>
      <c r="Z497" s="25" t="str">
        <f>IF( OR(X497="CNST", I497="CAT_REGS"),IF(E497=CHAR(34)&amp;CHAR(34),F497,E497),
IF(X497="YES",UPPER(IF(E497=CHAR(34)&amp;CHAR(34),F497,E497)),
IF(   AND(X497&lt;&gt;"NO",I497="CAT_FNCT",D497&lt;&gt;"multiply", D497&lt;&gt;"divide"),IF(J497="SLS_ENABLED",   UPPER(IF(E497=CHAR(34)&amp;CHAR(34),F497,E497)),""),"")))</f>
        <v/>
      </c>
      <c r="AA497" s="25" t="str">
        <f>IF(LEN(Y497)&gt;0,Y497,SUBSTITUTE(SUBSTITUTE(SUBSTITUTE(SUBSTITUTE(SUBSTITUTE(SUBSTITUTE(SUBSTITUTE(SUBSTITUTE(SUBSTITUTE(SUBSTITUTE(SUBSTITUTE( (SUBSTITUTE( SUBSTITUTE( SUBSTITUTE( SUBSTITUTE(Z497,"STD_SIGMA","SUM"),"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97" s="1">
        <f>B497</f>
        <v>479</v>
      </c>
      <c r="AC497" t="str">
        <f>P497</f>
        <v>ITM_0479</v>
      </c>
      <c r="AD497" s="126" t="str">
        <f>IF(ISNA(VLOOKUP(AA497,'XEQM Shortlist'!J:J,1,0)),"//","")</f>
        <v/>
      </c>
      <c r="AF497" s="88" t="str">
        <f>IF(LEN(AA497)=0,"",SUBSTITUTE(SUBSTITUTE(SUBSTITUTE(SUBSTITUTE(SUBSTITUTE(SUBSTITUTE(SUBSTITUTE(SUBSTITUTE(SUBSTITUTE(SUBSTITUTE(SUBSTITUTE(SUBSTITUTE(SUBSTITUTE(SUBSTITUTE(SUBSTITUTE(SUBSTITUTE(SUBSTITUTE( (SUBSTITUTE( SUBSTITUTE( SUBSTITUTE( SUBSTITUTE(Z497,"STD_SIGMA","SUM"),"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97" t="b">
        <f>AA497=AF497</f>
        <v>1</v>
      </c>
    </row>
    <row r="498" spans="1:33">
      <c r="A498" s="48">
        <f>IF(B498=INT(B498),ROW(),"")</f>
        <v>498</v>
      </c>
      <c r="B498" s="47">
        <f>IF(AND(MID(C498,2,1)&lt;&gt;"/",MID(C498,1,1)="/"),INT(B497)+1,B497+0.01)</f>
        <v>480</v>
      </c>
      <c r="C498" s="89" t="s">
        <v>3769</v>
      </c>
      <c r="D498" s="89" t="s">
        <v>7</v>
      </c>
      <c r="E498" s="109" t="str">
        <f>CHAR(34)&amp;IF(B498&lt;10,"000",IF(B498&lt;100,"00",IF(B498&lt;1000,"0","")))&amp;$B498&amp;CHAR(34)</f>
        <v>"0480"</v>
      </c>
      <c r="F498" s="90" t="str">
        <f>E498</f>
        <v>"0480"</v>
      </c>
      <c r="G498" s="145">
        <v>0</v>
      </c>
      <c r="H498" s="145">
        <v>0</v>
      </c>
      <c r="I498" s="139" t="s">
        <v>28</v>
      </c>
      <c r="J498" s="56" t="s">
        <v>1375</v>
      </c>
      <c r="K498" s="92" t="s">
        <v>3783</v>
      </c>
      <c r="L498" s="17" t="s">
        <v>4768</v>
      </c>
      <c r="M498" s="55" t="s">
        <v>4827</v>
      </c>
      <c r="N498" s="55" t="s">
        <v>2238</v>
      </c>
      <c r="O498" s="17"/>
      <c r="P498" s="259" t="str">
        <f>"ITM_"&amp;IF(B498&lt;10,"000",IF(B498&lt;100,"00",IF(B498&lt;1000,"0","")))&amp;$B498</f>
        <v>ITM_0480</v>
      </c>
      <c r="Q498" s="16"/>
      <c r="R498"/>
      <c r="S498" t="str">
        <f>IF(E498=F498,"","NOT EQUAL")</f>
        <v/>
      </c>
      <c r="T498" s="44" t="str">
        <f>IF(ISNA(VLOOKUP(P498,Sheet1!E:F,2,0)),"--","PRESENT")</f>
        <v>--</v>
      </c>
      <c r="U498"/>
      <c r="V498">
        <f>IF(AA498&lt;&gt;"",V497+1,V497)</f>
        <v>159</v>
      </c>
      <c r="W498" s="88" t="s">
        <v>2238</v>
      </c>
      <c r="X498" s="92" t="s">
        <v>2238</v>
      </c>
      <c r="Y498" s="92" t="s">
        <v>2238</v>
      </c>
      <c r="Z498" s="25" t="str">
        <f>IF( OR(X498="CNST", I498="CAT_REGS"),IF(E498=CHAR(34)&amp;CHAR(34),F498,E498),
IF(X498="YES",UPPER(IF(E498=CHAR(34)&amp;CHAR(34),F498,E498)),
IF(   AND(X498&lt;&gt;"NO",I498="CAT_FNCT",D498&lt;&gt;"multiply", D498&lt;&gt;"divide"),IF(J498="SLS_ENABLED",   UPPER(IF(E498=CHAR(34)&amp;CHAR(34),F498,E498)),""),"")))</f>
        <v/>
      </c>
      <c r="AA498" s="25" t="str">
        <f>IF(LEN(Y498)&gt;0,Y498,SUBSTITUTE(SUBSTITUTE(SUBSTITUTE(SUBSTITUTE(SUBSTITUTE(SUBSTITUTE(SUBSTITUTE(SUBSTITUTE(SUBSTITUTE(SUBSTITUTE(SUBSTITUTE( (SUBSTITUTE( SUBSTITUTE( SUBSTITUTE( SUBSTITUTE(Z498,"STD_SIGMA","SUM"),"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98" s="1">
        <f>B498</f>
        <v>480</v>
      </c>
      <c r="AC498" t="str">
        <f>P498</f>
        <v>ITM_0480</v>
      </c>
      <c r="AD498" s="126" t="str">
        <f>IF(ISNA(VLOOKUP(AA498,'XEQM Shortlist'!J:J,1,0)),"//","")</f>
        <v/>
      </c>
      <c r="AF498" s="88" t="str">
        <f>IF(LEN(AA498)=0,"",SUBSTITUTE(SUBSTITUTE(SUBSTITUTE(SUBSTITUTE(SUBSTITUTE(SUBSTITUTE(SUBSTITUTE(SUBSTITUTE(SUBSTITUTE(SUBSTITUTE(SUBSTITUTE(SUBSTITUTE(SUBSTITUTE(SUBSTITUTE(SUBSTITUTE(SUBSTITUTE(SUBSTITUTE( (SUBSTITUTE( SUBSTITUTE( SUBSTITUTE( SUBSTITUTE(Z498,"STD_SIGMA","SUM"),"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98" t="b">
        <f>AA498=AF498</f>
        <v>1</v>
      </c>
    </row>
    <row r="499" spans="1:33">
      <c r="A499" s="48" t="str">
        <f>IF(B499=INT(B499),ROW(),"")</f>
        <v/>
      </c>
      <c r="B499" s="47">
        <f>IF(AND(MID(C499,2,1)&lt;&gt;"/",MID(C499,1,1)="/"),INT(B498)+1,B498+0.01)</f>
        <v>480.01</v>
      </c>
      <c r="C499" s="50" t="s">
        <v>2238</v>
      </c>
      <c r="D499" s="51"/>
      <c r="E499" s="54"/>
      <c r="F499" s="290"/>
      <c r="G499" s="75"/>
      <c r="H499" s="75"/>
      <c r="I499" s="56"/>
      <c r="J499" s="56"/>
      <c r="K499" s="57"/>
      <c r="L499" s="55"/>
      <c r="M499" s="55"/>
      <c r="N499" s="55" t="s">
        <v>2238</v>
      </c>
      <c r="O499" s="50"/>
      <c r="P499" s="259" t="s">
        <v>2238</v>
      </c>
      <c r="Q499" s="43"/>
      <c r="R499" s="44"/>
      <c r="S499" s="44"/>
      <c r="T499" s="44" t="str">
        <f>IF(ISNA(VLOOKUP(P499,Sheet1!E:F,2,0)),"--","PRESENT")</f>
        <v>--</v>
      </c>
      <c r="U499" s="44"/>
      <c r="V499">
        <f>IF(AA499&lt;&gt;"",V498+1,V498)</f>
        <v>159</v>
      </c>
      <c r="W499" s="75" t="s">
        <v>2238</v>
      </c>
      <c r="X499" s="74" t="s">
        <v>2238</v>
      </c>
      <c r="Y499" s="74" t="s">
        <v>2238</v>
      </c>
      <c r="Z499" s="25" t="str">
        <f>IF( OR(X499="CNST", I499="CAT_REGS"),IF(E499=CHAR(34)&amp;CHAR(34),F499,E499),
IF(X499="YES",UPPER(IF(E499=CHAR(34)&amp;CHAR(34),F499,E499)),
IF(   AND(X499&lt;&gt;"NO",I499="CAT_FNCT",D499&lt;&gt;"multiply", D499&lt;&gt;"divide"),IF(J499="SLS_ENABLED",   UPPER(IF(E499=CHAR(34)&amp;CHAR(34),F499,E499)),""),"")))</f>
        <v/>
      </c>
      <c r="AA499" s="25" t="str">
        <f>IF(LEN(Y499)&gt;0,Y499,SUBSTITUTE(SUBSTITUTE(SUBSTITUTE(SUBSTITUTE(SUBSTITUTE(SUBSTITUTE(SUBSTITUTE(SUBSTITUTE(SUBSTITUTE(SUBSTITUTE(SUBSTITUTE( (SUBSTITUTE( SUBSTITUTE( SUBSTITUTE( SUBSTITUTE(Z499,"STD_SIGMA","SUM"),"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99" s="1">
        <f>B499</f>
        <v>480.01</v>
      </c>
      <c r="AC499" t="str">
        <f>P499</f>
        <v/>
      </c>
      <c r="AD499" s="126" t="str">
        <f>IF(ISNA(VLOOKUP(AA499,'XEQM Shortlist'!J:J,1,0)),"//","")</f>
        <v/>
      </c>
      <c r="AE499" s="42"/>
      <c r="AF499" s="88" t="str">
        <f>IF(LEN(AA499)=0,"",SUBSTITUTE(SUBSTITUTE(SUBSTITUTE(SUBSTITUTE(SUBSTITUTE(SUBSTITUTE(SUBSTITUTE(SUBSTITUTE(SUBSTITUTE(SUBSTITUTE(SUBSTITUTE(SUBSTITUTE(SUBSTITUTE(SUBSTITUTE(SUBSTITUTE(SUBSTITUTE(SUBSTITUTE( (SUBSTITUTE( SUBSTITUTE( SUBSTITUTE( SUBSTITUTE(Z499,"STD_SIGMA","SUM"),"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99" t="b">
        <f>AA499=AF499</f>
        <v>1</v>
      </c>
    </row>
    <row r="500" spans="1:33">
      <c r="A500" s="48" t="str">
        <f>IF(B500=INT(B500),ROW(),"")</f>
        <v/>
      </c>
      <c r="B500" s="47">
        <f>IF(AND(MID(C500,2,1)&lt;&gt;"/",MID(C500,1,1)="/"),INT(B499)+1,B499+0.01)</f>
        <v>480.02</v>
      </c>
      <c r="C500" s="50" t="s">
        <v>2238</v>
      </c>
      <c r="D500" s="51"/>
      <c r="E500" s="279"/>
      <c r="F500" s="286"/>
      <c r="G500" s="75"/>
      <c r="H500" s="75"/>
      <c r="I500" s="56"/>
      <c r="J500" s="56"/>
      <c r="K500" s="57"/>
      <c r="L500" s="55"/>
      <c r="M500" s="55"/>
      <c r="N500" s="55" t="s">
        <v>2238</v>
      </c>
      <c r="O500" s="50"/>
      <c r="P500" s="259" t="s">
        <v>2238</v>
      </c>
      <c r="Q500" s="43"/>
      <c r="R500" s="44"/>
      <c r="S500" s="44"/>
      <c r="T500" s="44" t="str">
        <f>IF(ISNA(VLOOKUP(P500,Sheet1!E:F,2,0)),"--","PRESENT")</f>
        <v>--</v>
      </c>
      <c r="U500" s="44"/>
      <c r="V500">
        <f>IF(AA500&lt;&gt;"",V499+1,V499)</f>
        <v>159</v>
      </c>
      <c r="W500" s="75" t="s">
        <v>2238</v>
      </c>
      <c r="X500" s="74" t="s">
        <v>2238</v>
      </c>
      <c r="Y500" s="74" t="s">
        <v>2238</v>
      </c>
      <c r="Z500" s="25" t="str">
        <f>IF( OR(X500="CNST", I500="CAT_REGS"),IF(E500=CHAR(34)&amp;CHAR(34),F500,E500),
IF(X500="YES",UPPER(IF(E500=CHAR(34)&amp;CHAR(34),F500,E500)),
IF(   AND(X500&lt;&gt;"NO",I500="CAT_FNCT",D500&lt;&gt;"multiply", D500&lt;&gt;"divide"),IF(J500="SLS_ENABLED",   UPPER(IF(E500=CHAR(34)&amp;CHAR(34),F500,E500)),""),"")))</f>
        <v/>
      </c>
      <c r="AA500" s="25" t="str">
        <f>IF(LEN(Y500)&gt;0,Y500,SUBSTITUTE(SUBSTITUTE(SUBSTITUTE(SUBSTITUTE(SUBSTITUTE(SUBSTITUTE(SUBSTITUTE(SUBSTITUTE(SUBSTITUTE(SUBSTITUTE(SUBSTITUTE( (SUBSTITUTE( SUBSTITUTE( SUBSTITUTE( SUBSTITUTE(Z500,"STD_SIGMA","SUM"),"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00" s="1">
        <f>B500</f>
        <v>480.02</v>
      </c>
      <c r="AC500" t="str">
        <f>P500</f>
        <v/>
      </c>
      <c r="AD500" s="126" t="str">
        <f>IF(ISNA(VLOOKUP(AA500,'XEQM Shortlist'!J:J,1,0)),"//","")</f>
        <v/>
      </c>
      <c r="AE500" s="42"/>
      <c r="AF500" s="88" t="str">
        <f>IF(LEN(AA500)=0,"",SUBSTITUTE(SUBSTITUTE(SUBSTITUTE(SUBSTITUTE(SUBSTITUTE(SUBSTITUTE(SUBSTITUTE(SUBSTITUTE(SUBSTITUTE(SUBSTITUTE(SUBSTITUTE(SUBSTITUTE(SUBSTITUTE(SUBSTITUTE(SUBSTITUTE(SUBSTITUTE(SUBSTITUTE( (SUBSTITUTE( SUBSTITUTE( SUBSTITUTE( SUBSTITUTE(Z500,"STD_SIGMA","SUM"),"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00" t="b">
        <f>AA500=AF500</f>
        <v>1</v>
      </c>
    </row>
    <row r="501" spans="1:33">
      <c r="A501" s="48" t="str">
        <f>IF(B501=INT(B501),ROW(),"")</f>
        <v/>
      </c>
      <c r="B501" s="47">
        <f>IF(AND(MID(C501,2,1)&lt;&gt;"/",MID(C501,1,1)="/"),INT(B500)+1,B500+0.01)</f>
        <v>480.03</v>
      </c>
      <c r="C501" s="50" t="s">
        <v>2690</v>
      </c>
      <c r="D501" s="51"/>
      <c r="E501" s="279"/>
      <c r="F501" s="286"/>
      <c r="G501" s="75"/>
      <c r="H501" s="75"/>
      <c r="I501" s="56"/>
      <c r="J501" s="56"/>
      <c r="K501" s="57"/>
      <c r="L501" s="55"/>
      <c r="M501" s="55"/>
      <c r="N501" s="55" t="s">
        <v>2238</v>
      </c>
      <c r="O501" s="50"/>
      <c r="P501" s="259" t="s">
        <v>2238</v>
      </c>
      <c r="Q501" s="43"/>
      <c r="R501" s="44"/>
      <c r="S501" s="44"/>
      <c r="T501" s="44" t="str">
        <f>IF(ISNA(VLOOKUP(P501,Sheet1!E:F,2,0)),"--","PRESENT")</f>
        <v>--</v>
      </c>
      <c r="U501" s="44"/>
      <c r="V501">
        <f>IF(AA501&lt;&gt;"",V500+1,V500)</f>
        <v>159</v>
      </c>
      <c r="W501" s="75" t="s">
        <v>2238</v>
      </c>
      <c r="X501" s="74" t="s">
        <v>2238</v>
      </c>
      <c r="Y501" s="74" t="s">
        <v>2238</v>
      </c>
      <c r="Z501" s="25" t="str">
        <f>IF( OR(X501="CNST", I501="CAT_REGS"),IF(E501=CHAR(34)&amp;CHAR(34),F501,E501),
IF(X501="YES",UPPER(IF(E501=CHAR(34)&amp;CHAR(34),F501,E501)),
IF(   AND(X501&lt;&gt;"NO",I501="CAT_FNCT",D501&lt;&gt;"multiply", D501&lt;&gt;"divide"),IF(J501="SLS_ENABLED",   UPPER(IF(E501=CHAR(34)&amp;CHAR(34),F501,E501)),""),"")))</f>
        <v/>
      </c>
      <c r="AA501" s="25" t="str">
        <f>IF(LEN(Y501)&gt;0,Y501,SUBSTITUTE(SUBSTITUTE(SUBSTITUTE(SUBSTITUTE(SUBSTITUTE(SUBSTITUTE(SUBSTITUTE(SUBSTITUTE(SUBSTITUTE(SUBSTITUTE(SUBSTITUTE( (SUBSTITUTE( SUBSTITUTE( SUBSTITUTE( SUBSTITUTE(Z501,"STD_SIGMA","SUM"),"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01" s="1">
        <f>B501</f>
        <v>480.03</v>
      </c>
      <c r="AC501" t="str">
        <f>P501</f>
        <v/>
      </c>
      <c r="AD501" s="126" t="str">
        <f>IF(ISNA(VLOOKUP(AA501,'XEQM Shortlist'!J:J,1,0)),"//","")</f>
        <v/>
      </c>
      <c r="AE501" s="42"/>
      <c r="AF501" s="88" t="str">
        <f>IF(LEN(AA501)=0,"",SUBSTITUTE(SUBSTITUTE(SUBSTITUTE(SUBSTITUTE(SUBSTITUTE(SUBSTITUTE(SUBSTITUTE(SUBSTITUTE(SUBSTITUTE(SUBSTITUTE(SUBSTITUTE(SUBSTITUTE(SUBSTITUTE(SUBSTITUTE(SUBSTITUTE(SUBSTITUTE(SUBSTITUTE( (SUBSTITUTE( SUBSTITUTE( SUBSTITUTE( SUBSTITUTE(Z501,"STD_SIGMA","SUM"),"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01" t="b">
        <f>AA501=AF501</f>
        <v>1</v>
      </c>
    </row>
    <row r="502" spans="1:33">
      <c r="A502" s="48">
        <f>IF(B502=INT(B502),ROW(),"")</f>
        <v>502</v>
      </c>
      <c r="B502" s="47">
        <f>IF(AND(MID(C502,2,1)&lt;&gt;"/",MID(C502,1,1)="/"),INT(B501)+1,B501+0.01)</f>
        <v>481</v>
      </c>
      <c r="C502" s="51" t="s">
        <v>3564</v>
      </c>
      <c r="D502" s="51" t="s">
        <v>2364</v>
      </c>
      <c r="E502" s="62" t="s">
        <v>2399</v>
      </c>
      <c r="F502" s="62" t="s">
        <v>2399</v>
      </c>
      <c r="G502" s="63">
        <v>0</v>
      </c>
      <c r="H502" s="63">
        <v>0</v>
      </c>
      <c r="I502" s="56" t="s">
        <v>2398</v>
      </c>
      <c r="J502" s="56" t="s">
        <v>1375</v>
      </c>
      <c r="K502" s="57" t="s">
        <v>3783</v>
      </c>
      <c r="L502" s="55" t="s">
        <v>4768</v>
      </c>
      <c r="M502" s="55" t="s">
        <v>4827</v>
      </c>
      <c r="N502" s="55" t="s">
        <v>2238</v>
      </c>
      <c r="O502" s="53" t="s">
        <v>3950</v>
      </c>
      <c r="P502" s="259" t="s">
        <v>2425</v>
      </c>
      <c r="Q502" s="13"/>
      <c r="R502"/>
      <c r="S502" t="str">
        <f>IF(E502=F502,"","NOT EQUAL")</f>
        <v/>
      </c>
      <c r="T502" s="44" t="str">
        <f>IF(ISNA(VLOOKUP(P502,Sheet1!E:F,2,0)),"--","PRESENT")</f>
        <v>--</v>
      </c>
      <c r="U502"/>
      <c r="V502">
        <f>IF(AA502&lt;&gt;"",V501+1,V501)</f>
        <v>159</v>
      </c>
      <c r="W502" s="75" t="s">
        <v>2238</v>
      </c>
      <c r="X502" s="57" t="s">
        <v>2238</v>
      </c>
      <c r="Y502" s="57" t="s">
        <v>2238</v>
      </c>
      <c r="Z502" s="25" t="str">
        <f>IF( OR(X502="CNST", I502="CAT_REGS"),IF(E502=CHAR(34)&amp;CHAR(34),F502,E502),
IF(X502="YES",UPPER(IF(E502=CHAR(34)&amp;CHAR(34),F502,E502)),
IF(   AND(X502&lt;&gt;"NO",I502="CAT_FNCT",D502&lt;&gt;"multiply", D502&lt;&gt;"divide"),IF(J502="SLS_ENABLED",   UPPER(IF(E502=CHAR(34)&amp;CHAR(34),F502,E502)),""),"")))</f>
        <v/>
      </c>
      <c r="AA502" s="25" t="str">
        <f>IF(LEN(Y502)&gt;0,Y502,SUBSTITUTE(SUBSTITUTE(SUBSTITUTE(SUBSTITUTE(SUBSTITUTE(SUBSTITUTE(SUBSTITUTE(SUBSTITUTE(SUBSTITUTE(SUBSTITUTE(SUBSTITUTE( (SUBSTITUTE( SUBSTITUTE( SUBSTITUTE( SUBSTITUTE(Z502,"STD_SIGMA","SUM"),"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02" s="1">
        <f>B502</f>
        <v>481</v>
      </c>
      <c r="AC502" t="str">
        <f>P502</f>
        <v>SFL_TDM24</v>
      </c>
      <c r="AD502" s="126" t="str">
        <f>IF(ISNA(VLOOKUP(AA502,'XEQM Shortlist'!J:J,1,0)),"//","")</f>
        <v/>
      </c>
      <c r="AF502" s="88" t="str">
        <f>IF(LEN(AA502)=0,"",SUBSTITUTE(SUBSTITUTE(SUBSTITUTE(SUBSTITUTE(SUBSTITUTE(SUBSTITUTE(SUBSTITUTE(SUBSTITUTE(SUBSTITUTE(SUBSTITUTE(SUBSTITUTE(SUBSTITUTE(SUBSTITUTE(SUBSTITUTE(SUBSTITUTE(SUBSTITUTE(SUBSTITUTE( (SUBSTITUTE( SUBSTITUTE( SUBSTITUTE( SUBSTITUTE(Z502,"STD_SIGMA","SUM"),"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02" t="b">
        <f>AA502=AF502</f>
        <v>1</v>
      </c>
    </row>
    <row r="503" spans="1:33">
      <c r="A503" s="48">
        <f>IF(B503=INT(B503),ROW(),"")</f>
        <v>503</v>
      </c>
      <c r="B503" s="47">
        <f>IF(AND(MID(C503,2,1)&lt;&gt;"/",MID(C503,1,1)="/"),INT(B502)+1,B502+0.01)</f>
        <v>482</v>
      </c>
      <c r="C503" s="51" t="s">
        <v>3564</v>
      </c>
      <c r="D503" s="51" t="s">
        <v>2365</v>
      </c>
      <c r="E503" s="62" t="s">
        <v>2400</v>
      </c>
      <c r="F503" s="62" t="s">
        <v>2400</v>
      </c>
      <c r="G503" s="63">
        <v>0</v>
      </c>
      <c r="H503" s="63">
        <v>0</v>
      </c>
      <c r="I503" s="56" t="s">
        <v>2398</v>
      </c>
      <c r="J503" s="56" t="s">
        <v>1375</v>
      </c>
      <c r="K503" s="57" t="s">
        <v>3783</v>
      </c>
      <c r="L503" s="55" t="s">
        <v>4768</v>
      </c>
      <c r="M503" s="55" t="s">
        <v>4827</v>
      </c>
      <c r="N503" s="55" t="s">
        <v>2238</v>
      </c>
      <c r="O503" s="53" t="s">
        <v>3949</v>
      </c>
      <c r="P503" s="261" t="s">
        <v>2426</v>
      </c>
      <c r="Q503" s="13"/>
      <c r="R503"/>
      <c r="S503" t="str">
        <f>IF(E503=F503,"","NOT EQUAL")</f>
        <v/>
      </c>
      <c r="T503" s="44" t="str">
        <f>IF(ISNA(VLOOKUP(P503,Sheet1!E:F,2,0)),"--","PRESENT")</f>
        <v>--</v>
      </c>
      <c r="U503"/>
      <c r="V503">
        <f>IF(AA503&lt;&gt;"",V502+1,V502)</f>
        <v>159</v>
      </c>
      <c r="W503" s="75" t="s">
        <v>2238</v>
      </c>
      <c r="X503" s="57" t="s">
        <v>2238</v>
      </c>
      <c r="Y503" s="57" t="s">
        <v>2238</v>
      </c>
      <c r="Z503" s="25" t="str">
        <f>IF( OR(X503="CNST", I503="CAT_REGS"),IF(E503=CHAR(34)&amp;CHAR(34),F503,E503),
IF(X503="YES",UPPER(IF(E503=CHAR(34)&amp;CHAR(34),F503,E503)),
IF(   AND(X503&lt;&gt;"NO",I503="CAT_FNCT",D503&lt;&gt;"multiply", D503&lt;&gt;"divide"),IF(J503="SLS_ENABLED",   UPPER(IF(E503=CHAR(34)&amp;CHAR(34),F503,E503)),""),"")))</f>
        <v/>
      </c>
      <c r="AA503" s="25" t="str">
        <f>IF(LEN(Y503)&gt;0,Y503,SUBSTITUTE(SUBSTITUTE(SUBSTITUTE(SUBSTITUTE(SUBSTITUTE(SUBSTITUTE(SUBSTITUTE(SUBSTITUTE(SUBSTITUTE(SUBSTITUTE(SUBSTITUTE( (SUBSTITUTE( SUBSTITUTE( SUBSTITUTE( SUBSTITUTE(Z503,"STD_SIGMA","SUM"),"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03" s="1">
        <f>B503</f>
        <v>482</v>
      </c>
      <c r="AC503" t="str">
        <f>P503</f>
        <v>SFL_YMD</v>
      </c>
      <c r="AD503" s="126" t="str">
        <f>IF(ISNA(VLOOKUP(AA503,'XEQM Shortlist'!J:J,1,0)),"//","")</f>
        <v/>
      </c>
      <c r="AF503" s="88" t="str">
        <f>IF(LEN(AA503)=0,"",SUBSTITUTE(SUBSTITUTE(SUBSTITUTE(SUBSTITUTE(SUBSTITUTE(SUBSTITUTE(SUBSTITUTE(SUBSTITUTE(SUBSTITUTE(SUBSTITUTE(SUBSTITUTE(SUBSTITUTE(SUBSTITUTE(SUBSTITUTE(SUBSTITUTE(SUBSTITUTE(SUBSTITUTE( (SUBSTITUTE( SUBSTITUTE( SUBSTITUTE( SUBSTITUTE(Z503,"STD_SIGMA","SUM"),"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03" t="b">
        <f>AA503=AF503</f>
        <v>1</v>
      </c>
    </row>
    <row r="504" spans="1:33">
      <c r="A504" s="48">
        <f>IF(B504=INT(B504),ROW(),"")</f>
        <v>504</v>
      </c>
      <c r="B504" s="47">
        <f>IF(AND(MID(C504,2,1)&lt;&gt;"/",MID(C504,1,1)="/"),INT(B503)+1,B503+0.01)</f>
        <v>483</v>
      </c>
      <c r="C504" s="51" t="s">
        <v>3564</v>
      </c>
      <c r="D504" s="51" t="s">
        <v>2366</v>
      </c>
      <c r="E504" s="62" t="s">
        <v>2401</v>
      </c>
      <c r="F504" s="62" t="s">
        <v>2401</v>
      </c>
      <c r="G504" s="64">
        <v>0</v>
      </c>
      <c r="H504" s="64">
        <v>0</v>
      </c>
      <c r="I504" s="56" t="s">
        <v>2398</v>
      </c>
      <c r="J504" s="56" t="s">
        <v>1375</v>
      </c>
      <c r="K504" s="57" t="s">
        <v>3783</v>
      </c>
      <c r="L504" s="55" t="s">
        <v>4768</v>
      </c>
      <c r="M504" s="55" t="s">
        <v>4827</v>
      </c>
      <c r="N504" s="55" t="s">
        <v>2238</v>
      </c>
      <c r="O504" s="53" t="s">
        <v>2809</v>
      </c>
      <c r="P504" s="259" t="s">
        <v>2427</v>
      </c>
      <c r="Q504" s="13"/>
      <c r="R504"/>
      <c r="S504" t="str">
        <f>IF(E504=F504,"","NOT EQUAL")</f>
        <v/>
      </c>
      <c r="T504" s="44" t="str">
        <f>IF(ISNA(VLOOKUP(P504,Sheet1!E:F,2,0)),"--","PRESENT")</f>
        <v>--</v>
      </c>
      <c r="U504"/>
      <c r="V504">
        <f>IF(AA504&lt;&gt;"",V503+1,V503)</f>
        <v>159</v>
      </c>
      <c r="W504" s="75" t="s">
        <v>2238</v>
      </c>
      <c r="X504" s="57" t="s">
        <v>2238</v>
      </c>
      <c r="Y504" s="57" t="s">
        <v>2238</v>
      </c>
      <c r="Z504" s="25" t="str">
        <f>IF( OR(X504="CNST", I504="CAT_REGS"),IF(E504=CHAR(34)&amp;CHAR(34),F504,E504),
IF(X504="YES",UPPER(IF(E504=CHAR(34)&amp;CHAR(34),F504,E504)),
IF(   AND(X504&lt;&gt;"NO",I504="CAT_FNCT",D504&lt;&gt;"multiply", D504&lt;&gt;"divide"),IF(J504="SLS_ENABLED",   UPPER(IF(E504=CHAR(34)&amp;CHAR(34),F504,E504)),""),"")))</f>
        <v/>
      </c>
      <c r="AA504" s="25" t="str">
        <f>IF(LEN(Y504)&gt;0,Y504,SUBSTITUTE(SUBSTITUTE(SUBSTITUTE(SUBSTITUTE(SUBSTITUTE(SUBSTITUTE(SUBSTITUTE(SUBSTITUTE(SUBSTITUTE(SUBSTITUTE(SUBSTITUTE( (SUBSTITUTE( SUBSTITUTE( SUBSTITUTE( SUBSTITUTE(Z504,"STD_SIGMA","SUM"),"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04" s="1">
        <f>B504</f>
        <v>483</v>
      </c>
      <c r="AC504" t="str">
        <f>P504</f>
        <v>SFL_DMY</v>
      </c>
      <c r="AD504" s="126" t="str">
        <f>IF(ISNA(VLOOKUP(AA504,'XEQM Shortlist'!J:J,1,0)),"//","")</f>
        <v/>
      </c>
      <c r="AF504" s="88" t="str">
        <f>IF(LEN(AA504)=0,"",SUBSTITUTE(SUBSTITUTE(SUBSTITUTE(SUBSTITUTE(SUBSTITUTE(SUBSTITUTE(SUBSTITUTE(SUBSTITUTE(SUBSTITUTE(SUBSTITUTE(SUBSTITUTE(SUBSTITUTE(SUBSTITUTE(SUBSTITUTE(SUBSTITUTE(SUBSTITUTE(SUBSTITUTE( (SUBSTITUTE( SUBSTITUTE( SUBSTITUTE( SUBSTITUTE(Z504,"STD_SIGMA","SUM"),"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04" t="b">
        <f>AA504=AF504</f>
        <v>1</v>
      </c>
    </row>
    <row r="505" spans="1:33">
      <c r="A505" s="48">
        <f>IF(B505=INT(B505),ROW(),"")</f>
        <v>505</v>
      </c>
      <c r="B505" s="47">
        <f>IF(AND(MID(C505,2,1)&lt;&gt;"/",MID(C505,1,1)="/"),INT(B504)+1,B504+0.01)</f>
        <v>484</v>
      </c>
      <c r="C505" s="51" t="s">
        <v>3564</v>
      </c>
      <c r="D505" s="51" t="s">
        <v>2367</v>
      </c>
      <c r="E505" s="62" t="s">
        <v>2402</v>
      </c>
      <c r="F505" s="62" t="s">
        <v>2402</v>
      </c>
      <c r="G505" s="63">
        <v>0</v>
      </c>
      <c r="H505" s="63">
        <v>0</v>
      </c>
      <c r="I505" s="56" t="s">
        <v>2398</v>
      </c>
      <c r="J505" s="56" t="s">
        <v>1375</v>
      </c>
      <c r="K505" s="57" t="s">
        <v>3783</v>
      </c>
      <c r="L505" s="55" t="s">
        <v>4768</v>
      </c>
      <c r="M505" s="55" t="s">
        <v>4827</v>
      </c>
      <c r="N505" s="55" t="s">
        <v>2238</v>
      </c>
      <c r="O505" s="53" t="s">
        <v>2810</v>
      </c>
      <c r="P505" s="259" t="s">
        <v>2428</v>
      </c>
      <c r="Q505" s="13"/>
      <c r="R505"/>
      <c r="S505" t="str">
        <f>IF(E505=F505,"","NOT EQUAL")</f>
        <v/>
      </c>
      <c r="T505" s="44" t="str">
        <f>IF(ISNA(VLOOKUP(P505,Sheet1!E:F,2,0)),"--","PRESENT")</f>
        <v>--</v>
      </c>
      <c r="U505"/>
      <c r="V505">
        <f>IF(AA505&lt;&gt;"",V504+1,V504)</f>
        <v>159</v>
      </c>
      <c r="W505" s="75" t="s">
        <v>2238</v>
      </c>
      <c r="X505" s="57" t="s">
        <v>2238</v>
      </c>
      <c r="Y505" s="57" t="s">
        <v>2238</v>
      </c>
      <c r="Z505" s="25" t="str">
        <f>IF( OR(X505="CNST", I505="CAT_REGS"),IF(E505=CHAR(34)&amp;CHAR(34),F505,E505),
IF(X505="YES",UPPER(IF(E505=CHAR(34)&amp;CHAR(34),F505,E505)),
IF(   AND(X505&lt;&gt;"NO",I505="CAT_FNCT",D505&lt;&gt;"multiply", D505&lt;&gt;"divide"),IF(J505="SLS_ENABLED",   UPPER(IF(E505=CHAR(34)&amp;CHAR(34),F505,E505)),""),"")))</f>
        <v/>
      </c>
      <c r="AA505" s="25" t="str">
        <f>IF(LEN(Y505)&gt;0,Y505,SUBSTITUTE(SUBSTITUTE(SUBSTITUTE(SUBSTITUTE(SUBSTITUTE(SUBSTITUTE(SUBSTITUTE(SUBSTITUTE(SUBSTITUTE(SUBSTITUTE(SUBSTITUTE( (SUBSTITUTE( SUBSTITUTE( SUBSTITUTE( SUBSTITUTE(Z505,"STD_SIGMA","SUM"),"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05" s="1">
        <f>B505</f>
        <v>484</v>
      </c>
      <c r="AC505" t="str">
        <f>P505</f>
        <v>SFL_MDY</v>
      </c>
      <c r="AD505" s="126" t="str">
        <f>IF(ISNA(VLOOKUP(AA505,'XEQM Shortlist'!J:J,1,0)),"//","")</f>
        <v/>
      </c>
      <c r="AF505" s="88" t="str">
        <f>IF(LEN(AA505)=0,"",SUBSTITUTE(SUBSTITUTE(SUBSTITUTE(SUBSTITUTE(SUBSTITUTE(SUBSTITUTE(SUBSTITUTE(SUBSTITUTE(SUBSTITUTE(SUBSTITUTE(SUBSTITUTE(SUBSTITUTE(SUBSTITUTE(SUBSTITUTE(SUBSTITUTE(SUBSTITUTE(SUBSTITUTE( (SUBSTITUTE( SUBSTITUTE( SUBSTITUTE( SUBSTITUTE(Z505,"STD_SIGMA","SUM"),"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05" t="b">
        <f>AA505=AF505</f>
        <v>1</v>
      </c>
    </row>
    <row r="506" spans="1:33">
      <c r="A506" s="48">
        <f>IF(B506=INT(B506),ROW(),"")</f>
        <v>506</v>
      </c>
      <c r="B506" s="47">
        <f>IF(AND(MID(C506,2,1)&lt;&gt;"/",MID(C506,1,1)="/"),INT(B505)+1,B505+0.01)</f>
        <v>485</v>
      </c>
      <c r="C506" s="51" t="s">
        <v>3564</v>
      </c>
      <c r="D506" s="51" t="s">
        <v>2368</v>
      </c>
      <c r="E506" s="62" t="s">
        <v>59</v>
      </c>
      <c r="F506" s="62" t="s">
        <v>59</v>
      </c>
      <c r="G506" s="63">
        <v>0</v>
      </c>
      <c r="H506" s="63">
        <v>0</v>
      </c>
      <c r="I506" s="56" t="s">
        <v>2398</v>
      </c>
      <c r="J506" s="56" t="s">
        <v>1375</v>
      </c>
      <c r="K506" s="57" t="s">
        <v>3783</v>
      </c>
      <c r="L506" s="55" t="s">
        <v>4768</v>
      </c>
      <c r="M506" s="55" t="s">
        <v>4827</v>
      </c>
      <c r="N506" s="55" t="s">
        <v>2238</v>
      </c>
      <c r="O506" s="53" t="s">
        <v>2811</v>
      </c>
      <c r="P506" s="259" t="s">
        <v>2429</v>
      </c>
      <c r="Q506" s="13"/>
      <c r="R506"/>
      <c r="S506" t="str">
        <f>IF(E506=F506,"","NOT EQUAL")</f>
        <v/>
      </c>
      <c r="T506" s="44" t="str">
        <f>IF(ISNA(VLOOKUP(P506,Sheet1!E:F,2,0)),"--","PRESENT")</f>
        <v>--</v>
      </c>
      <c r="U506"/>
      <c r="V506">
        <f>IF(AA506&lt;&gt;"",V505+1,V505)</f>
        <v>159</v>
      </c>
      <c r="W506" s="75" t="s">
        <v>2238</v>
      </c>
      <c r="X506" s="57" t="s">
        <v>2238</v>
      </c>
      <c r="Y506" s="57" t="s">
        <v>2238</v>
      </c>
      <c r="Z506" s="25" t="str">
        <f>IF( OR(X506="CNST", I506="CAT_REGS"),IF(E506=CHAR(34)&amp;CHAR(34),F506,E506),
IF(X506="YES",UPPER(IF(E506=CHAR(34)&amp;CHAR(34),F506,E506)),
IF(   AND(X506&lt;&gt;"NO",I506="CAT_FNCT",D506&lt;&gt;"multiply", D506&lt;&gt;"divide"),IF(J506="SLS_ENABLED",   UPPER(IF(E506=CHAR(34)&amp;CHAR(34),F506,E506)),""),"")))</f>
        <v/>
      </c>
      <c r="AA506" s="25" t="str">
        <f>IF(LEN(Y506)&gt;0,Y506,SUBSTITUTE(SUBSTITUTE(SUBSTITUTE(SUBSTITUTE(SUBSTITUTE(SUBSTITUTE(SUBSTITUTE(SUBSTITUTE(SUBSTITUTE(SUBSTITUTE(SUBSTITUTE( (SUBSTITUTE( SUBSTITUTE( SUBSTITUTE( SUBSTITUTE(Z506,"STD_SIGMA","SUM"),"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06" s="1">
        <f>B506</f>
        <v>485</v>
      </c>
      <c r="AC506" t="str">
        <f>P506</f>
        <v>SFL_CPXRES</v>
      </c>
      <c r="AD506" s="126" t="str">
        <f>IF(ISNA(VLOOKUP(AA506,'XEQM Shortlist'!J:J,1,0)),"//","")</f>
        <v/>
      </c>
      <c r="AF506" s="88" t="str">
        <f>IF(LEN(AA506)=0,"",SUBSTITUTE(SUBSTITUTE(SUBSTITUTE(SUBSTITUTE(SUBSTITUTE(SUBSTITUTE(SUBSTITUTE(SUBSTITUTE(SUBSTITUTE(SUBSTITUTE(SUBSTITUTE(SUBSTITUTE(SUBSTITUTE(SUBSTITUTE(SUBSTITUTE(SUBSTITUTE(SUBSTITUTE( (SUBSTITUTE( SUBSTITUTE( SUBSTITUTE( SUBSTITUTE(Z506,"STD_SIGMA","SUM"),"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06" t="b">
        <f>AA506=AF506</f>
        <v>1</v>
      </c>
    </row>
    <row r="507" spans="1:33">
      <c r="A507" s="48">
        <f>IF(B507=INT(B507),ROW(),"")</f>
        <v>507</v>
      </c>
      <c r="B507" s="47">
        <f>IF(AND(MID(C507,2,1)&lt;&gt;"/",MID(C507,1,1)="/"),INT(B506)+1,B506+0.01)</f>
        <v>486</v>
      </c>
      <c r="C507" s="51" t="s">
        <v>3564</v>
      </c>
      <c r="D507" s="51" t="s">
        <v>2369</v>
      </c>
      <c r="E507" s="62" t="s">
        <v>58</v>
      </c>
      <c r="F507" s="62" t="s">
        <v>58</v>
      </c>
      <c r="G507" s="63">
        <v>0</v>
      </c>
      <c r="H507" s="63">
        <v>0</v>
      </c>
      <c r="I507" s="56" t="s">
        <v>2398</v>
      </c>
      <c r="J507" s="56" t="s">
        <v>1375</v>
      </c>
      <c r="K507" s="57" t="s">
        <v>3783</v>
      </c>
      <c r="L507" s="55" t="s">
        <v>4768</v>
      </c>
      <c r="M507" s="55" t="s">
        <v>4827</v>
      </c>
      <c r="N507" s="55" t="s">
        <v>2238</v>
      </c>
      <c r="O507" s="53" t="s">
        <v>2812</v>
      </c>
      <c r="P507" s="259" t="s">
        <v>2430</v>
      </c>
      <c r="Q507" s="13"/>
      <c r="R507"/>
      <c r="S507" t="str">
        <f>IF(E507=F507,"","NOT EQUAL")</f>
        <v/>
      </c>
      <c r="T507" s="44" t="str">
        <f>IF(ISNA(VLOOKUP(P507,Sheet1!E:F,2,0)),"--","PRESENT")</f>
        <v>--</v>
      </c>
      <c r="U507"/>
      <c r="V507">
        <f>IF(AA507&lt;&gt;"",V506+1,V506)</f>
        <v>159</v>
      </c>
      <c r="W507" s="75" t="s">
        <v>2238</v>
      </c>
      <c r="X507" s="57" t="s">
        <v>2238</v>
      </c>
      <c r="Y507" s="57" t="s">
        <v>2238</v>
      </c>
      <c r="Z507" s="25" t="str">
        <f>IF( OR(X507="CNST", I507="CAT_REGS"),IF(E507=CHAR(34)&amp;CHAR(34),F507,E507),
IF(X507="YES",UPPER(IF(E507=CHAR(34)&amp;CHAR(34),F507,E507)),
IF(   AND(X507&lt;&gt;"NO",I507="CAT_FNCT",D507&lt;&gt;"multiply", D507&lt;&gt;"divide"),IF(J507="SLS_ENABLED",   UPPER(IF(E507=CHAR(34)&amp;CHAR(34),F507,E507)),""),"")))</f>
        <v/>
      </c>
      <c r="AA507" s="25" t="str">
        <f>IF(LEN(Y507)&gt;0,Y507,SUBSTITUTE(SUBSTITUTE(SUBSTITUTE(SUBSTITUTE(SUBSTITUTE(SUBSTITUTE(SUBSTITUTE(SUBSTITUTE(SUBSTITUTE(SUBSTITUTE(SUBSTITUTE( (SUBSTITUTE( SUBSTITUTE( SUBSTITUTE( SUBSTITUTE(Z507,"STD_SIGMA","SUM"),"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07" s="1">
        <f>B507</f>
        <v>486</v>
      </c>
      <c r="AC507" t="str">
        <f>P507</f>
        <v>SFL_CPXj</v>
      </c>
      <c r="AD507" s="126" t="str">
        <f>IF(ISNA(VLOOKUP(AA507,'XEQM Shortlist'!J:J,1,0)),"//","")</f>
        <v/>
      </c>
      <c r="AF507" s="88" t="str">
        <f>IF(LEN(AA507)=0,"",SUBSTITUTE(SUBSTITUTE(SUBSTITUTE(SUBSTITUTE(SUBSTITUTE(SUBSTITUTE(SUBSTITUTE(SUBSTITUTE(SUBSTITUTE(SUBSTITUTE(SUBSTITUTE(SUBSTITUTE(SUBSTITUTE(SUBSTITUTE(SUBSTITUTE(SUBSTITUTE(SUBSTITUTE( (SUBSTITUTE( SUBSTITUTE( SUBSTITUTE( SUBSTITUTE(Z507,"STD_SIGMA","SUM"),"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07" t="b">
        <f>AA507=AF507</f>
        <v>1</v>
      </c>
    </row>
    <row r="508" spans="1:33">
      <c r="A508" s="48">
        <f>IF(B508=INT(B508),ROW(),"")</f>
        <v>508</v>
      </c>
      <c r="B508" s="47">
        <f>IF(AND(MID(C508,2,1)&lt;&gt;"/",MID(C508,1,1)="/"),INT(B507)+1,B507+0.01)</f>
        <v>487</v>
      </c>
      <c r="C508" s="51" t="s">
        <v>3564</v>
      </c>
      <c r="D508" s="51" t="s">
        <v>2483</v>
      </c>
      <c r="E508" s="62" t="s">
        <v>253</v>
      </c>
      <c r="F508" s="62" t="s">
        <v>253</v>
      </c>
      <c r="G508" s="63">
        <v>0</v>
      </c>
      <c r="H508" s="63">
        <v>0</v>
      </c>
      <c r="I508" s="56" t="s">
        <v>2398</v>
      </c>
      <c r="J508" s="56" t="s">
        <v>1375</v>
      </c>
      <c r="K508" s="57" t="s">
        <v>3783</v>
      </c>
      <c r="L508" s="55" t="s">
        <v>4768</v>
      </c>
      <c r="M508" s="55" t="s">
        <v>4827</v>
      </c>
      <c r="N508" s="55" t="s">
        <v>2238</v>
      </c>
      <c r="O508" s="53"/>
      <c r="P508" s="259" t="s">
        <v>2486</v>
      </c>
      <c r="Q508" s="13"/>
      <c r="R508"/>
      <c r="S508" t="str">
        <f>IF(E508=F508,"","NOT EQUAL")</f>
        <v/>
      </c>
      <c r="T508" s="44" t="str">
        <f>IF(ISNA(VLOOKUP(P508,Sheet1!E:F,2,0)),"--","PRESENT")</f>
        <v>--</v>
      </c>
      <c r="U508"/>
      <c r="V508">
        <f>IF(AA508&lt;&gt;"",V507+1,V507)</f>
        <v>159</v>
      </c>
      <c r="W508" s="75" t="s">
        <v>2238</v>
      </c>
      <c r="X508" s="57" t="s">
        <v>2238</v>
      </c>
      <c r="Y508" s="57" t="s">
        <v>2238</v>
      </c>
      <c r="Z508" s="25" t="str">
        <f>IF( OR(X508="CNST", I508="CAT_REGS"),IF(E508=CHAR(34)&amp;CHAR(34),F508,E508),
IF(X508="YES",UPPER(IF(E508=CHAR(34)&amp;CHAR(34),F508,E508)),
IF(   AND(X508&lt;&gt;"NO",I508="CAT_FNCT",D508&lt;&gt;"multiply", D508&lt;&gt;"divide"),IF(J508="SLS_ENABLED",   UPPER(IF(E508=CHAR(34)&amp;CHAR(34),F508,E508)),""),"")))</f>
        <v/>
      </c>
      <c r="AA508" s="25" t="str">
        <f>IF(LEN(Y508)&gt;0,Y508,SUBSTITUTE(SUBSTITUTE(SUBSTITUTE(SUBSTITUTE(SUBSTITUTE(SUBSTITUTE(SUBSTITUTE(SUBSTITUTE(SUBSTITUTE(SUBSTITUTE(SUBSTITUTE( (SUBSTITUTE( SUBSTITUTE( SUBSTITUTE( SUBSTITUTE(Z508,"STD_SIGMA","SUM"),"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08" s="1">
        <f>B508</f>
        <v>487</v>
      </c>
      <c r="AC508" t="str">
        <f>P508</f>
        <v>SFL_POLAR</v>
      </c>
      <c r="AD508" s="126" t="str">
        <f>IF(ISNA(VLOOKUP(AA508,'XEQM Shortlist'!J:J,1,0)),"//","")</f>
        <v/>
      </c>
      <c r="AF508" s="88" t="str">
        <f>IF(LEN(AA508)=0,"",SUBSTITUTE(SUBSTITUTE(SUBSTITUTE(SUBSTITUTE(SUBSTITUTE(SUBSTITUTE(SUBSTITUTE(SUBSTITUTE(SUBSTITUTE(SUBSTITUTE(SUBSTITUTE(SUBSTITUTE(SUBSTITUTE(SUBSTITUTE(SUBSTITUTE(SUBSTITUTE(SUBSTITUTE( (SUBSTITUTE( SUBSTITUTE( SUBSTITUTE( SUBSTITUTE(Z508,"STD_SIGMA","SUM"),"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08" t="b">
        <f>AA508=AF508</f>
        <v>1</v>
      </c>
    </row>
    <row r="509" spans="1:33">
      <c r="A509" s="48">
        <f>IF(B509=INT(B509),ROW(),"")</f>
        <v>509</v>
      </c>
      <c r="B509" s="47">
        <f>IF(AND(MID(C509,2,1)&lt;&gt;"/",MID(C509,1,1)="/"),INT(B508)+1,B508+0.01)</f>
        <v>488</v>
      </c>
      <c r="C509" s="51" t="s">
        <v>3564</v>
      </c>
      <c r="D509" s="51" t="s">
        <v>2370</v>
      </c>
      <c r="E509" s="62" t="s">
        <v>2403</v>
      </c>
      <c r="F509" s="62" t="s">
        <v>2403</v>
      </c>
      <c r="G509" s="63">
        <v>0</v>
      </c>
      <c r="H509" s="63">
        <v>0</v>
      </c>
      <c r="I509" s="56" t="s">
        <v>2398</v>
      </c>
      <c r="J509" s="56" t="s">
        <v>1375</v>
      </c>
      <c r="K509" s="57" t="s">
        <v>3783</v>
      </c>
      <c r="L509" s="55" t="s">
        <v>4768</v>
      </c>
      <c r="M509" s="55" t="s">
        <v>4827</v>
      </c>
      <c r="N509" s="55" t="s">
        <v>2238</v>
      </c>
      <c r="O509" s="53" t="s">
        <v>2813</v>
      </c>
      <c r="P509" s="259" t="s">
        <v>2431</v>
      </c>
      <c r="Q509" s="13"/>
      <c r="R509"/>
      <c r="S509" t="str">
        <f>IF(E509=F509,"","NOT EQUAL")</f>
        <v/>
      </c>
      <c r="T509" s="44" t="str">
        <f>IF(ISNA(VLOOKUP(P509,Sheet1!E:F,2,0)),"--","PRESENT")</f>
        <v>--</v>
      </c>
      <c r="U509"/>
      <c r="V509">
        <f>IF(AA509&lt;&gt;"",V508+1,V508)</f>
        <v>160</v>
      </c>
      <c r="W509" s="75" t="s">
        <v>2238</v>
      </c>
      <c r="X509" s="57" t="s">
        <v>2598</v>
      </c>
      <c r="Y509" s="57" t="s">
        <v>2238</v>
      </c>
      <c r="Z509" s="25" t="str">
        <f>IF( OR(X509="CNST", I509="CAT_REGS"),IF(E509=CHAR(34)&amp;CHAR(34),F509,E509),
IF(X509="YES",UPPER(IF(E509=CHAR(34)&amp;CHAR(34),F509,E509)),
IF(   AND(X509&lt;&gt;"NO",I509="CAT_FNCT",D509&lt;&gt;"multiply", D509&lt;&gt;"divide"),IF(J509="SLS_ENABLED",   UPPER(IF(E509=CHAR(34)&amp;CHAR(34),F509,E509)),""),"")))</f>
        <v>"FRACT"</v>
      </c>
      <c r="AA509" s="25" t="str">
        <f>IF(LEN(Y509)&gt;0,Y509,SUBSTITUTE(SUBSTITUTE(SUBSTITUTE(SUBSTITUTE(SUBSTITUTE(SUBSTITUTE(SUBSTITUTE(SUBSTITUTE(SUBSTITUTE(SUBSTITUTE(SUBSTITUTE( (SUBSTITUTE( SUBSTITUTE( SUBSTITUTE( SUBSTITUTE(Z509,"STD_SIGMA","SUM"),"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FRACT</v>
      </c>
      <c r="AB509" s="1">
        <f>B509</f>
        <v>488</v>
      </c>
      <c r="AC509" t="str">
        <f>P509</f>
        <v>SFL_FRACT</v>
      </c>
      <c r="AD509" s="126" t="str">
        <f>IF(ISNA(VLOOKUP(AA509,'XEQM Shortlist'!J:J,1,0)),"//","")</f>
        <v>//</v>
      </c>
      <c r="AF509" s="88" t="str">
        <f>IF(LEN(AA509)=0,"",SUBSTITUTE(SUBSTITUTE(SUBSTITUTE(SUBSTITUTE(SUBSTITUTE(SUBSTITUTE(SUBSTITUTE(SUBSTITUTE(SUBSTITUTE(SUBSTITUTE(SUBSTITUTE(SUBSTITUTE(SUBSTITUTE(SUBSTITUTE(SUBSTITUTE(SUBSTITUTE(SUBSTITUTE( (SUBSTITUTE( SUBSTITUTE( SUBSTITUTE( SUBSTITUTE(Z509,"STD_SIGMA","SUM"),"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FRACT</v>
      </c>
      <c r="AG509" t="b">
        <f>AA509=AF509</f>
        <v>1</v>
      </c>
    </row>
    <row r="510" spans="1:33">
      <c r="A510" s="48">
        <f>IF(B510=INT(B510),ROW(),"")</f>
        <v>510</v>
      </c>
      <c r="B510" s="47">
        <f>IF(AND(MID(C510,2,1)&lt;&gt;"/",MID(C510,1,1)="/"),INT(B509)+1,B509+0.01)</f>
        <v>489</v>
      </c>
      <c r="C510" s="51" t="s">
        <v>3564</v>
      </c>
      <c r="D510" s="51" t="s">
        <v>2371</v>
      </c>
      <c r="E510" s="62" t="s">
        <v>2404</v>
      </c>
      <c r="F510" s="62" t="s">
        <v>2404</v>
      </c>
      <c r="G510" s="63">
        <v>0</v>
      </c>
      <c r="H510" s="63">
        <v>0</v>
      </c>
      <c r="I510" s="56" t="s">
        <v>2398</v>
      </c>
      <c r="J510" s="56" t="s">
        <v>1375</v>
      </c>
      <c r="K510" s="57" t="s">
        <v>3783</v>
      </c>
      <c r="L510" s="55" t="s">
        <v>4768</v>
      </c>
      <c r="M510" s="55" t="s">
        <v>4827</v>
      </c>
      <c r="N510" s="55" t="s">
        <v>2238</v>
      </c>
      <c r="O510" s="53" t="s">
        <v>2814</v>
      </c>
      <c r="P510" s="259" t="s">
        <v>2432</v>
      </c>
      <c r="Q510" s="13"/>
      <c r="R510"/>
      <c r="S510" t="str">
        <f>IF(E510=F510,"","NOT EQUAL")</f>
        <v/>
      </c>
      <c r="T510" s="44" t="str">
        <f>IF(ISNA(VLOOKUP(P510,Sheet1!E:F,2,0)),"--","PRESENT")</f>
        <v>--</v>
      </c>
      <c r="U510"/>
      <c r="V510">
        <f>IF(AA510&lt;&gt;"",V509+1,V509)</f>
        <v>161</v>
      </c>
      <c r="W510" s="75" t="s">
        <v>2238</v>
      </c>
      <c r="X510" s="57" t="s">
        <v>2598</v>
      </c>
      <c r="Y510" s="57" t="s">
        <v>2238</v>
      </c>
      <c r="Z510" s="25" t="str">
        <f>IF( OR(X510="CNST", I510="CAT_REGS"),IF(E510=CHAR(34)&amp;CHAR(34),F510,E510),
IF(X510="YES",UPPER(IF(E510=CHAR(34)&amp;CHAR(34),F510,E510)),
IF(   AND(X510&lt;&gt;"NO",I510="CAT_FNCT",D510&lt;&gt;"multiply", D510&lt;&gt;"divide"),IF(J510="SLS_ENABLED",   UPPER(IF(E510=CHAR(34)&amp;CHAR(34),F510,E510)),""),"")))</f>
        <v>"PROPFR"</v>
      </c>
      <c r="AA510" s="25" t="str">
        <f>IF(LEN(Y510)&gt;0,Y510,SUBSTITUTE(SUBSTITUTE(SUBSTITUTE(SUBSTITUTE(SUBSTITUTE(SUBSTITUTE(SUBSTITUTE(SUBSTITUTE(SUBSTITUTE(SUBSTITUTE(SUBSTITUTE( (SUBSTITUTE( SUBSTITUTE( SUBSTITUTE( SUBSTITUTE(Z510,"STD_SIGMA","SUM"),"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PROPFR</v>
      </c>
      <c r="AB510" s="1">
        <f>B510</f>
        <v>489</v>
      </c>
      <c r="AC510" t="str">
        <f>P510</f>
        <v>SFL_PROPFR</v>
      </c>
      <c r="AD510" s="126" t="str">
        <f>IF(ISNA(VLOOKUP(AA510,'XEQM Shortlist'!J:J,1,0)),"//","")</f>
        <v>//</v>
      </c>
      <c r="AF510" s="88" t="str">
        <f>IF(LEN(AA510)=0,"",SUBSTITUTE(SUBSTITUTE(SUBSTITUTE(SUBSTITUTE(SUBSTITUTE(SUBSTITUTE(SUBSTITUTE(SUBSTITUTE(SUBSTITUTE(SUBSTITUTE(SUBSTITUTE(SUBSTITUTE(SUBSTITUTE(SUBSTITUTE(SUBSTITUTE(SUBSTITUTE(SUBSTITUTE( (SUBSTITUTE( SUBSTITUTE( SUBSTITUTE( SUBSTITUTE(Z510,"STD_SIGMA","SUM"),"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PROPFR</v>
      </c>
      <c r="AG510" t="b">
        <f>AA510=AF510</f>
        <v>1</v>
      </c>
    </row>
    <row r="511" spans="1:33">
      <c r="A511" s="48">
        <f>IF(B511=INT(B511),ROW(),"")</f>
        <v>511</v>
      </c>
      <c r="B511" s="47">
        <f>IF(AND(MID(C511,2,1)&lt;&gt;"/",MID(C511,1,1)="/"),INT(B510)+1,B510+0.01)</f>
        <v>490</v>
      </c>
      <c r="C511" s="51" t="s">
        <v>3564</v>
      </c>
      <c r="D511" s="51" t="s">
        <v>2372</v>
      </c>
      <c r="E511" s="62" t="s">
        <v>71</v>
      </c>
      <c r="F511" s="62" t="s">
        <v>71</v>
      </c>
      <c r="G511" s="64">
        <v>0</v>
      </c>
      <c r="H511" s="64">
        <v>0</v>
      </c>
      <c r="I511" s="56" t="s">
        <v>2398</v>
      </c>
      <c r="J511" s="56" t="s">
        <v>1375</v>
      </c>
      <c r="K511" s="57" t="s">
        <v>3783</v>
      </c>
      <c r="L511" s="55" t="s">
        <v>4768</v>
      </c>
      <c r="M511" s="55" t="s">
        <v>4827</v>
      </c>
      <c r="N511" s="55" t="s">
        <v>2238</v>
      </c>
      <c r="O511" s="53"/>
      <c r="P511" s="259" t="s">
        <v>2433</v>
      </c>
      <c r="Q511" s="13"/>
      <c r="R511"/>
      <c r="S511" t="str">
        <f>IF(E511=F511,"","NOT EQUAL")</f>
        <v/>
      </c>
      <c r="T511" s="44" t="str">
        <f>IF(ISNA(VLOOKUP(P511,Sheet1!E:F,2,0)),"--","PRESENT")</f>
        <v>--</v>
      </c>
      <c r="U511"/>
      <c r="V511">
        <f>IF(AA511&lt;&gt;"",V510+1,V510)</f>
        <v>162</v>
      </c>
      <c r="W511" s="75" t="s">
        <v>2238</v>
      </c>
      <c r="X511" s="57" t="s">
        <v>2598</v>
      </c>
      <c r="Y511" s="57" t="s">
        <v>2238</v>
      </c>
      <c r="Z511" s="25" t="str">
        <f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>"DENANY"</v>
      </c>
      <c r="AA511" s="25" t="str">
        <f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DENANY</v>
      </c>
      <c r="AB511" s="1">
        <f>B511</f>
        <v>490</v>
      </c>
      <c r="AC511" t="str">
        <f>P511</f>
        <v>SFL_DENANY</v>
      </c>
      <c r="AD511" s="126" t="str">
        <f>IF(ISNA(VLOOKUP(AA511,'XEQM Shortlist'!J:J,1,0)),"//","")</f>
        <v>//</v>
      </c>
      <c r="AF511" s="88" t="str">
        <f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DENANY</v>
      </c>
      <c r="AG511" t="b">
        <f>AA511=AF511</f>
        <v>1</v>
      </c>
    </row>
    <row r="512" spans="1:33">
      <c r="A512" s="48">
        <f>IF(B512=INT(B512),ROW(),"")</f>
        <v>512</v>
      </c>
      <c r="B512" s="47">
        <f>IF(AND(MID(C512,2,1)&lt;&gt;"/",MID(C512,1,1)="/"),INT(B511)+1,B511+0.01)</f>
        <v>491</v>
      </c>
      <c r="C512" s="51" t="s">
        <v>3564</v>
      </c>
      <c r="D512" s="51" t="s">
        <v>2373</v>
      </c>
      <c r="E512" s="62" t="s">
        <v>72</v>
      </c>
      <c r="F512" s="62" t="s">
        <v>72</v>
      </c>
      <c r="G512" s="63">
        <v>0</v>
      </c>
      <c r="H512" s="63">
        <v>0</v>
      </c>
      <c r="I512" s="56" t="s">
        <v>2398</v>
      </c>
      <c r="J512" s="56" t="s">
        <v>1375</v>
      </c>
      <c r="K512" s="57" t="s">
        <v>3783</v>
      </c>
      <c r="L512" s="55" t="s">
        <v>4768</v>
      </c>
      <c r="M512" s="55" t="s">
        <v>4827</v>
      </c>
      <c r="N512" s="55" t="s">
        <v>2238</v>
      </c>
      <c r="O512" s="53"/>
      <c r="P512" s="259" t="s">
        <v>2434</v>
      </c>
      <c r="Q512" s="13"/>
      <c r="R512"/>
      <c r="S512" t="str">
        <f>IF(E512=F512,"","NOT EQUAL")</f>
        <v/>
      </c>
      <c r="T512" s="44" t="str">
        <f>IF(ISNA(VLOOKUP(P512,Sheet1!E:F,2,0)),"--","PRESENT")</f>
        <v>--</v>
      </c>
      <c r="U512"/>
      <c r="V512">
        <f>IF(AA512&lt;&gt;"",V511+1,V511)</f>
        <v>163</v>
      </c>
      <c r="W512" s="75" t="s">
        <v>2238</v>
      </c>
      <c r="X512" s="57" t="s">
        <v>2598</v>
      </c>
      <c r="Y512" s="57" t="s">
        <v>2238</v>
      </c>
      <c r="Z512" s="25" t="str">
        <f>IF( OR(X512="CNST", I512="CAT_REGS"),IF(E512=CHAR(34)&amp;CHAR(34),F512,E512),
IF(X512="YES",UPPER(IF(E512=CHAR(34)&amp;CHAR(34),F512,E512)),
IF(   AND(X512&lt;&gt;"NO",I512="CAT_FNCT",D512&lt;&gt;"multiply", D512&lt;&gt;"divide"),IF(J512="SLS_ENABLED",   UPPER(IF(E512=CHAR(34)&amp;CHAR(34),F512,E512)),""),"")))</f>
        <v>"DENFIX"</v>
      </c>
      <c r="AA512" s="25" t="str">
        <f>IF(LEN(Y512)&gt;0,Y512,SUBSTITUTE(SUBSTITUTE(SUBSTITUTE(SUBSTITUTE(SUBSTITUTE(SUBSTITUTE(SUBSTITUTE(SUBSTITUTE(SUBSTITUTE(SUBSTITUTE(SUBSTITUTE( (SUBSTITUTE( SUBSTITUTE( SUBSTITUTE( SUBSTITUTE(Z512,"STD_SIGMA","SUM"),"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DENFIX</v>
      </c>
      <c r="AB512" s="1">
        <f>B512</f>
        <v>491</v>
      </c>
      <c r="AC512" t="str">
        <f>P512</f>
        <v>SFL_DENFIX</v>
      </c>
      <c r="AD512" s="126" t="str">
        <f>IF(ISNA(VLOOKUP(AA512,'XEQM Shortlist'!J:J,1,0)),"//","")</f>
        <v>//</v>
      </c>
      <c r="AF512" s="88" t="str">
        <f>IF(LEN(AA512)=0,"",SUBSTITUTE(SUBSTITUTE(SUBSTITUTE(SUBSTITUTE(SUBSTITUTE(SUBSTITUTE(SUBSTITUTE(SUBSTITUTE(SUBSTITUTE(SUBSTITUTE(SUBSTITUTE(SUBSTITUTE(SUBSTITUTE(SUBSTITUTE(SUBSTITUTE(SUBSTITUTE(SUBSTITUTE( (SUBSTITUTE( SUBSTITUTE( SUBSTITUTE( SUBSTITUTE(Z512,"STD_SIGMA","SUM"),"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DENFIX</v>
      </c>
      <c r="AG512" t="b">
        <f>AA512=AF512</f>
        <v>1</v>
      </c>
    </row>
    <row r="513" spans="1:33">
      <c r="A513" s="48">
        <f>IF(B513=INT(B513),ROW(),"")</f>
        <v>513</v>
      </c>
      <c r="B513" s="47">
        <f>IF(AND(MID(C513,2,1)&lt;&gt;"/",MID(C513,1,1)="/"),INT(B512)+1,B512+0.01)</f>
        <v>492</v>
      </c>
      <c r="C513" s="51" t="s">
        <v>3564</v>
      </c>
      <c r="D513" s="51" t="s">
        <v>2374</v>
      </c>
      <c r="E513" s="62" t="s">
        <v>2405</v>
      </c>
      <c r="F513" s="62" t="s">
        <v>2405</v>
      </c>
      <c r="G513" s="63">
        <v>0</v>
      </c>
      <c r="H513" s="63">
        <v>0</v>
      </c>
      <c r="I513" s="56" t="s">
        <v>2398</v>
      </c>
      <c r="J513" s="56" t="s">
        <v>1375</v>
      </c>
      <c r="K513" s="57" t="s">
        <v>3783</v>
      </c>
      <c r="L513" s="55" t="s">
        <v>4768</v>
      </c>
      <c r="M513" s="55" t="s">
        <v>4827</v>
      </c>
      <c r="N513" s="55" t="s">
        <v>2238</v>
      </c>
      <c r="O513" s="53"/>
      <c r="P513" s="259" t="s">
        <v>2435</v>
      </c>
      <c r="Q513" s="13"/>
      <c r="R513"/>
      <c r="S513" t="str">
        <f>IF(E513=F513,"","NOT EQUAL")</f>
        <v/>
      </c>
      <c r="T513" s="44" t="str">
        <f>IF(ISNA(VLOOKUP(P513,Sheet1!E:F,2,0)),"--","PRESENT")</f>
        <v>--</v>
      </c>
      <c r="U513"/>
      <c r="V513">
        <f>IF(AA513&lt;&gt;"",V512+1,V512)</f>
        <v>163</v>
      </c>
      <c r="W513" s="75" t="s">
        <v>2238</v>
      </c>
      <c r="X513" s="57" t="s">
        <v>2238</v>
      </c>
      <c r="Y513" s="57" t="s">
        <v>2238</v>
      </c>
      <c r="Z513" s="25" t="str">
        <f>IF( OR(X513="CNST", I513="CAT_REGS"),IF(E513=CHAR(34)&amp;CHAR(34),F513,E513),
IF(X513="YES",UPPER(IF(E513=CHAR(34)&amp;CHAR(34),F513,E513)),
IF(   AND(X513&lt;&gt;"NO",I513="CAT_FNCT",D513&lt;&gt;"multiply", D513&lt;&gt;"divide"),IF(J513="SLS_ENABLED",   UPPER(IF(E513=CHAR(34)&amp;CHAR(34),F513,E513)),""),"")))</f>
        <v/>
      </c>
      <c r="AA513" s="25" t="str">
        <f>IF(LEN(Y513)&gt;0,Y513,SUBSTITUTE(SUBSTITUTE(SUBSTITUTE(SUBSTITUTE(SUBSTITUTE(SUBSTITUTE(SUBSTITUTE(SUBSTITUTE(SUBSTITUTE(SUBSTITUTE(SUBSTITUTE( (SUBSTITUTE( SUBSTITUTE( SUBSTITUTE( SUBSTITUTE(Z513,"STD_SIGMA","SUM"),"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3" s="1">
        <f>B513</f>
        <v>492</v>
      </c>
      <c r="AC513" t="str">
        <f>P513</f>
        <v>SFL_CARRY</v>
      </c>
      <c r="AD513" s="126" t="str">
        <f>IF(ISNA(VLOOKUP(AA513,'XEQM Shortlist'!J:J,1,0)),"//","")</f>
        <v/>
      </c>
      <c r="AF513" s="88" t="str">
        <f>IF(LEN(AA513)=0,"",SUBSTITUTE(SUBSTITUTE(SUBSTITUTE(SUBSTITUTE(SUBSTITUTE(SUBSTITUTE(SUBSTITUTE(SUBSTITUTE(SUBSTITUTE(SUBSTITUTE(SUBSTITUTE(SUBSTITUTE(SUBSTITUTE(SUBSTITUTE(SUBSTITUTE(SUBSTITUTE(SUBSTITUTE( (SUBSTITUTE( SUBSTITUTE( SUBSTITUTE( SUBSTITUTE(Z513,"STD_SIGMA","SUM"),"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3" t="b">
        <f>AA513=AF513</f>
        <v>1</v>
      </c>
    </row>
    <row r="514" spans="1:33">
      <c r="A514" s="48">
        <f>IF(B514=INT(B514),ROW(),"")</f>
        <v>514</v>
      </c>
      <c r="B514" s="47">
        <f>IF(AND(MID(C514,2,1)&lt;&gt;"/",MID(C514,1,1)="/"),INT(B513)+1,B513+0.01)</f>
        <v>493</v>
      </c>
      <c r="C514" s="51" t="s">
        <v>3564</v>
      </c>
      <c r="D514" s="51" t="s">
        <v>2362</v>
      </c>
      <c r="E514" s="62" t="s">
        <v>2406</v>
      </c>
      <c r="F514" s="62" t="s">
        <v>2406</v>
      </c>
      <c r="G514" s="63">
        <v>0</v>
      </c>
      <c r="H514" s="63">
        <v>0</v>
      </c>
      <c r="I514" s="56" t="s">
        <v>2398</v>
      </c>
      <c r="J514" s="56" t="s">
        <v>1375</v>
      </c>
      <c r="K514" s="57" t="s">
        <v>3783</v>
      </c>
      <c r="L514" s="55" t="s">
        <v>4768</v>
      </c>
      <c r="M514" s="55" t="s">
        <v>4827</v>
      </c>
      <c r="N514" s="55" t="s">
        <v>2238</v>
      </c>
      <c r="O514" s="53"/>
      <c r="P514" s="259" t="s">
        <v>2436</v>
      </c>
      <c r="Q514" s="13"/>
      <c r="R514"/>
      <c r="S514" t="str">
        <f>IF(E514=F514,"","NOT EQUAL")</f>
        <v/>
      </c>
      <c r="T514" s="44" t="str">
        <f>IF(ISNA(VLOOKUP(P514,Sheet1!E:F,2,0)),"--","PRESENT")</f>
        <v>--</v>
      </c>
      <c r="U514"/>
      <c r="V514">
        <f>IF(AA514&lt;&gt;"",V513+1,V513)</f>
        <v>163</v>
      </c>
      <c r="W514" s="75" t="s">
        <v>2238</v>
      </c>
      <c r="X514" s="57" t="s">
        <v>2238</v>
      </c>
      <c r="Y514" s="57" t="s">
        <v>2238</v>
      </c>
      <c r="Z514" s="25" t="str">
        <f>IF( OR(X514="CNST", I514="CAT_REGS"),IF(E514=CHAR(34)&amp;CHAR(34),F514,E514),
IF(X514="YES",UPPER(IF(E514=CHAR(34)&amp;CHAR(34),F514,E514)),
IF(   AND(X514&lt;&gt;"NO",I514="CAT_FNCT",D514&lt;&gt;"multiply", D514&lt;&gt;"divide"),IF(J514="SLS_ENABLED",   UPPER(IF(E514=CHAR(34)&amp;CHAR(34),F514,E514)),""),"")))</f>
        <v/>
      </c>
      <c r="AA514" s="25" t="str">
        <f>IF(LEN(Y514)&gt;0,Y514,SUBSTITUTE(SUBSTITUTE(SUBSTITUTE(SUBSTITUTE(SUBSTITUTE(SUBSTITUTE(SUBSTITUTE(SUBSTITUTE(SUBSTITUTE(SUBSTITUTE(SUBSTITUTE( (SUBSTITUTE( SUBSTITUTE( SUBSTITUTE( SUBSTITUTE(Z514,"STD_SIGMA","SUM"),"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4" s="1">
        <f>B514</f>
        <v>493</v>
      </c>
      <c r="AC514" t="str">
        <f>P514</f>
        <v>SFL_OVERFL</v>
      </c>
      <c r="AD514" s="126" t="str">
        <f>IF(ISNA(VLOOKUP(AA514,'XEQM Shortlist'!J:J,1,0)),"//","")</f>
        <v/>
      </c>
      <c r="AF514" s="88" t="str">
        <f>IF(LEN(AA514)=0,"",SUBSTITUTE(SUBSTITUTE(SUBSTITUTE(SUBSTITUTE(SUBSTITUTE(SUBSTITUTE(SUBSTITUTE(SUBSTITUTE(SUBSTITUTE(SUBSTITUTE(SUBSTITUTE(SUBSTITUTE(SUBSTITUTE(SUBSTITUTE(SUBSTITUTE(SUBSTITUTE(SUBSTITUTE( (SUBSTITUTE( SUBSTITUTE( SUBSTITUTE( SUBSTITUTE(Z514,"STD_SIGMA","SUM"),"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4" t="b">
        <f>AA514=AF514</f>
        <v>1</v>
      </c>
    </row>
    <row r="515" spans="1:33">
      <c r="A515" s="48">
        <f>IF(B515=INT(B515),ROW(),"")</f>
        <v>515</v>
      </c>
      <c r="B515" s="47">
        <f>IF(AND(MID(C515,2,1)&lt;&gt;"/",MID(C515,1,1)="/"),INT(B514)+1,B514+0.01)</f>
        <v>494</v>
      </c>
      <c r="C515" s="51" t="s">
        <v>3564</v>
      </c>
      <c r="D515" s="51" t="s">
        <v>2375</v>
      </c>
      <c r="E515" s="62" t="s">
        <v>2407</v>
      </c>
      <c r="F515" s="62" t="s">
        <v>2407</v>
      </c>
      <c r="G515" s="63">
        <v>0</v>
      </c>
      <c r="H515" s="63">
        <v>0</v>
      </c>
      <c r="I515" s="56" t="s">
        <v>2398</v>
      </c>
      <c r="J515" s="56" t="s">
        <v>1375</v>
      </c>
      <c r="K515" s="57" t="s">
        <v>3783</v>
      </c>
      <c r="L515" s="55" t="s">
        <v>4768</v>
      </c>
      <c r="M515" s="55" t="s">
        <v>4827</v>
      </c>
      <c r="N515" s="55" t="s">
        <v>2238</v>
      </c>
      <c r="O515" s="53"/>
      <c r="P515" s="259" t="s">
        <v>2437</v>
      </c>
      <c r="Q515" s="13"/>
      <c r="R515"/>
      <c r="S515" t="str">
        <f>IF(E515=F515,"","NOT EQUAL")</f>
        <v/>
      </c>
      <c r="T515" s="44" t="str">
        <f>IF(ISNA(VLOOKUP(P515,Sheet1!E:F,2,0)),"--","PRESENT")</f>
        <v>--</v>
      </c>
      <c r="U515"/>
      <c r="V515">
        <f>IF(AA515&lt;&gt;"",V514+1,V514)</f>
        <v>163</v>
      </c>
      <c r="W515" s="75" t="s">
        <v>2238</v>
      </c>
      <c r="X515" s="57" t="s">
        <v>2238</v>
      </c>
      <c r="Y515" s="57" t="s">
        <v>2238</v>
      </c>
      <c r="Z515" s="25" t="str">
        <f>IF( OR(X515="CNST", I515="CAT_REGS"),IF(E515=CHAR(34)&amp;CHAR(34),F515,E515),
IF(X515="YES",UPPER(IF(E515=CHAR(34)&amp;CHAR(34),F515,E515)),
IF(   AND(X515&lt;&gt;"NO",I515="CAT_FNCT",D515&lt;&gt;"multiply", D515&lt;&gt;"divide"),IF(J515="SLS_ENABLED",   UPPER(IF(E515=CHAR(34)&amp;CHAR(34),F515,E515)),""),"")))</f>
        <v/>
      </c>
      <c r="AA515" s="25" t="str">
        <f>IF(LEN(Y515)&gt;0,Y515,SUBSTITUTE(SUBSTITUTE(SUBSTITUTE(SUBSTITUTE(SUBSTITUTE(SUBSTITUTE(SUBSTITUTE(SUBSTITUTE(SUBSTITUTE(SUBSTITUTE(SUBSTITUTE( (SUBSTITUTE( SUBSTITUTE( SUBSTITUTE( SUBSTITUTE(Z515,"STD_SIGMA","SUM"),"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5" s="1">
        <f>B515</f>
        <v>494</v>
      </c>
      <c r="AC515" t="str">
        <f>P515</f>
        <v>SFL_LEAD0</v>
      </c>
      <c r="AD515" s="126" t="str">
        <f>IF(ISNA(VLOOKUP(AA515,'XEQM Shortlist'!J:J,1,0)),"//","")</f>
        <v/>
      </c>
      <c r="AF515" s="88" t="str">
        <f>IF(LEN(AA515)=0,"",SUBSTITUTE(SUBSTITUTE(SUBSTITUTE(SUBSTITUTE(SUBSTITUTE(SUBSTITUTE(SUBSTITUTE(SUBSTITUTE(SUBSTITUTE(SUBSTITUTE(SUBSTITUTE(SUBSTITUTE(SUBSTITUTE(SUBSTITUTE(SUBSTITUTE(SUBSTITUTE(SUBSTITUTE( (SUBSTITUTE( SUBSTITUTE( SUBSTITUTE( SUBSTITUTE(Z515,"STD_SIGMA","SUM"),"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5" t="b">
        <f>AA515=AF515</f>
        <v>1</v>
      </c>
    </row>
    <row r="516" spans="1:33">
      <c r="A516" s="48">
        <f>IF(B516=INT(B516),ROW(),"")</f>
        <v>516</v>
      </c>
      <c r="B516" s="47">
        <f>IF(AND(MID(C516,2,1)&lt;&gt;"/",MID(C516,1,1)="/"),INT(B515)+1,B515+0.01)</f>
        <v>495</v>
      </c>
      <c r="C516" s="51" t="s">
        <v>3564</v>
      </c>
      <c r="D516" s="51" t="s">
        <v>2376</v>
      </c>
      <c r="E516" s="62" t="s">
        <v>895</v>
      </c>
      <c r="F516" s="62" t="s">
        <v>895</v>
      </c>
      <c r="G516" s="63">
        <v>0</v>
      </c>
      <c r="H516" s="63">
        <v>0</v>
      </c>
      <c r="I516" s="56" t="s">
        <v>2398</v>
      </c>
      <c r="J516" s="56" t="s">
        <v>1375</v>
      </c>
      <c r="K516" s="57" t="s">
        <v>3783</v>
      </c>
      <c r="L516" s="55" t="s">
        <v>4768</v>
      </c>
      <c r="M516" s="55" t="s">
        <v>4827</v>
      </c>
      <c r="N516" s="55" t="s">
        <v>2238</v>
      </c>
      <c r="O516" s="53"/>
      <c r="P516" s="259" t="s">
        <v>2438</v>
      </c>
      <c r="Q516" s="13"/>
      <c r="R516"/>
      <c r="S516" t="str">
        <f>IF(E516=F516,"","NOT EQUAL")</f>
        <v/>
      </c>
      <c r="T516" s="44" t="str">
        <f>IF(ISNA(VLOOKUP(P516,Sheet1!E:F,2,0)),"--","PRESENT")</f>
        <v>--</v>
      </c>
      <c r="U516"/>
      <c r="V516">
        <f>IF(AA516&lt;&gt;"",V515+1,V515)</f>
        <v>163</v>
      </c>
      <c r="W516" s="75" t="s">
        <v>2238</v>
      </c>
      <c r="X516" s="57" t="s">
        <v>2238</v>
      </c>
      <c r="Y516" s="57" t="s">
        <v>2238</v>
      </c>
      <c r="Z516" s="25" t="str">
        <f>IF( OR(X516="CNST", I516="CAT_REGS"),IF(E516=CHAR(34)&amp;CHAR(34),F516,E516),
IF(X516="YES",UPPER(IF(E516=CHAR(34)&amp;CHAR(34),F516,E516)),
IF(   AND(X516&lt;&gt;"NO",I516="CAT_FNCT",D516&lt;&gt;"multiply", D516&lt;&gt;"divide"),IF(J516="SLS_ENABLED",   UPPER(IF(E516=CHAR(34)&amp;CHAR(34),F516,E516)),""),"")))</f>
        <v/>
      </c>
      <c r="AA516" s="25" t="str">
        <f>IF(LEN(Y516)&gt;0,Y516,SUBSTITUTE(SUBSTITUTE(SUBSTITUTE(SUBSTITUTE(SUBSTITUTE(SUBSTITUTE(SUBSTITUTE(SUBSTITUTE(SUBSTITUTE(SUBSTITUTE(SUBSTITUTE( (SUBSTITUTE( SUBSTITUTE( SUBSTITUTE( SUBSTITUTE(Z516,"STD_SIGMA","SUM"),"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6" s="1">
        <f>B516</f>
        <v>495</v>
      </c>
      <c r="AC516" t="str">
        <f>P516</f>
        <v>SFL_ALPHA</v>
      </c>
      <c r="AD516" s="126" t="str">
        <f>IF(ISNA(VLOOKUP(AA516,'XEQM Shortlist'!J:J,1,0)),"//","")</f>
        <v/>
      </c>
      <c r="AF516" s="88" t="str">
        <f>IF(LEN(AA516)=0,"",SUBSTITUTE(SUBSTITUTE(SUBSTITUTE(SUBSTITUTE(SUBSTITUTE(SUBSTITUTE(SUBSTITUTE(SUBSTITUTE(SUBSTITUTE(SUBSTITUTE(SUBSTITUTE(SUBSTITUTE(SUBSTITUTE(SUBSTITUTE(SUBSTITUTE(SUBSTITUTE(SUBSTITUTE( (SUBSTITUTE( SUBSTITUTE( SUBSTITUTE( SUBSTITUTE(Z516,"STD_SIGMA","SUM"),"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6" t="b">
        <f>AA516=AF516</f>
        <v>1</v>
      </c>
    </row>
    <row r="517" spans="1:33">
      <c r="A517" s="48">
        <f>IF(B517=INT(B517),ROW(),"")</f>
        <v>517</v>
      </c>
      <c r="B517" s="47">
        <f>IF(AND(MID(C517,2,1)&lt;&gt;"/",MID(C517,1,1)="/"),INT(B516)+1,B516+0.01)</f>
        <v>496</v>
      </c>
      <c r="C517" s="51" t="s">
        <v>3564</v>
      </c>
      <c r="D517" s="51" t="s">
        <v>2363</v>
      </c>
      <c r="E517" s="62" t="s">
        <v>2424</v>
      </c>
      <c r="F517" s="62" t="s">
        <v>2424</v>
      </c>
      <c r="G517" s="63">
        <v>0</v>
      </c>
      <c r="H517" s="63">
        <v>0</v>
      </c>
      <c r="I517" s="56" t="s">
        <v>2398</v>
      </c>
      <c r="J517" s="56" t="s">
        <v>1375</v>
      </c>
      <c r="K517" s="57" t="s">
        <v>3783</v>
      </c>
      <c r="L517" s="55" t="s">
        <v>4768</v>
      </c>
      <c r="M517" s="55" t="s">
        <v>4827</v>
      </c>
      <c r="N517" s="55" t="s">
        <v>2238</v>
      </c>
      <c r="O517" s="53"/>
      <c r="P517" s="259" t="s">
        <v>2439</v>
      </c>
      <c r="Q517" s="13"/>
      <c r="R517"/>
      <c r="S517" t="str">
        <f>IF(E517=F517,"","NOT EQUAL")</f>
        <v/>
      </c>
      <c r="T517" s="44" t="str">
        <f>IF(ISNA(VLOOKUP(P517,Sheet1!E:F,2,0)),"--","PRESENT")</f>
        <v>--</v>
      </c>
      <c r="U517"/>
      <c r="V517">
        <f>IF(AA517&lt;&gt;"",V516+1,V516)</f>
        <v>163</v>
      </c>
      <c r="W517" s="75" t="s">
        <v>2238</v>
      </c>
      <c r="X517" s="57" t="s">
        <v>2238</v>
      </c>
      <c r="Y517" s="57" t="s">
        <v>2238</v>
      </c>
      <c r="Z517" s="25" t="str">
        <f>IF( OR(X517="CNST", I517="CAT_REGS"),IF(E517=CHAR(34)&amp;CHAR(34),F517,E517),
IF(X517="YES",UPPER(IF(E517=CHAR(34)&amp;CHAR(34),F517,E517)),
IF(   AND(X517&lt;&gt;"NO",I517="CAT_FNCT",D517&lt;&gt;"multiply", D517&lt;&gt;"divide"),IF(J517="SLS_ENABLED",   UPPER(IF(E517=CHAR(34)&amp;CHAR(34),F517,E517)),""),"")))</f>
        <v/>
      </c>
      <c r="AA517" s="25" t="str">
        <f>IF(LEN(Y517)&gt;0,Y517,SUBSTITUTE(SUBSTITUTE(SUBSTITUTE(SUBSTITUTE(SUBSTITUTE(SUBSTITUTE(SUBSTITUTE(SUBSTITUTE(SUBSTITUTE(SUBSTITUTE(SUBSTITUTE( (SUBSTITUTE( SUBSTITUTE( SUBSTITUTE( SUBSTITUTE(Z517,"STD_SIGMA","SUM"),"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7" s="1">
        <f>B517</f>
        <v>496</v>
      </c>
      <c r="AC517" t="str">
        <f>P517</f>
        <v>SFL_alphaCAP</v>
      </c>
      <c r="AD517" s="126" t="str">
        <f>IF(ISNA(VLOOKUP(AA517,'XEQM Shortlist'!J:J,1,0)),"//","")</f>
        <v/>
      </c>
      <c r="AF517" s="88" t="str">
        <f>IF(LEN(AA517)=0,"",SUBSTITUTE(SUBSTITUTE(SUBSTITUTE(SUBSTITUTE(SUBSTITUTE(SUBSTITUTE(SUBSTITUTE(SUBSTITUTE(SUBSTITUTE(SUBSTITUTE(SUBSTITUTE(SUBSTITUTE(SUBSTITUTE(SUBSTITUTE(SUBSTITUTE(SUBSTITUTE(SUBSTITUTE( (SUBSTITUTE( SUBSTITUTE( SUBSTITUTE( SUBSTITUTE(Z517,"STD_SIGMA","SUM"),"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7" t="b">
        <f>AA517=AF517</f>
        <v>1</v>
      </c>
    </row>
    <row r="518" spans="1:33">
      <c r="A518" s="48">
        <f>IF(B518=INT(B518),ROW(),"")</f>
        <v>518</v>
      </c>
      <c r="B518" s="47">
        <f>IF(AND(MID(C518,2,1)&lt;&gt;"/",MID(C518,1,1)="/"),INT(B517)+1,B517+0.01)</f>
        <v>497</v>
      </c>
      <c r="C518" s="51" t="s">
        <v>3564</v>
      </c>
      <c r="D518" s="51" t="s">
        <v>2377</v>
      </c>
      <c r="E518" s="62" t="s">
        <v>2408</v>
      </c>
      <c r="F518" s="62" t="s">
        <v>2408</v>
      </c>
      <c r="G518" s="63">
        <v>0</v>
      </c>
      <c r="H518" s="63">
        <v>0</v>
      </c>
      <c r="I518" s="56" t="s">
        <v>2398</v>
      </c>
      <c r="J518" s="56" t="s">
        <v>1375</v>
      </c>
      <c r="K518" s="57" t="s">
        <v>3783</v>
      </c>
      <c r="L518" s="55" t="s">
        <v>4768</v>
      </c>
      <c r="M518" s="55" t="s">
        <v>4827</v>
      </c>
      <c r="N518" s="55" t="s">
        <v>2238</v>
      </c>
      <c r="O518" s="53"/>
      <c r="P518" s="259" t="s">
        <v>2440</v>
      </c>
      <c r="Q518" s="13"/>
      <c r="R518"/>
      <c r="S518" t="str">
        <f>IF(E518=F518,"","NOT EQUAL")</f>
        <v/>
      </c>
      <c r="T518" s="44" t="str">
        <f>IF(ISNA(VLOOKUP(P518,Sheet1!E:F,2,0)),"--","PRESENT")</f>
        <v>--</v>
      </c>
      <c r="U518"/>
      <c r="V518">
        <f>IF(AA518&lt;&gt;"",V517+1,V517)</f>
        <v>163</v>
      </c>
      <c r="W518" s="75" t="s">
        <v>2238</v>
      </c>
      <c r="X518" s="57" t="s">
        <v>2238</v>
      </c>
      <c r="Y518" s="57" t="s">
        <v>2238</v>
      </c>
      <c r="Z518" s="25" t="str">
        <f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>IF(LEN(Y518)&gt;0,Y518,SUBSTITUTE(SUBSTITUTE(SUBSTITUTE(SUBSTITUTE(SUBSTITUTE(SUBSTITUTE(SUBSTITUTE(SUBSTITUTE(SUBSTITUTE(SUBSTITUTE(SUBSTITUTE( (SUBSTITUTE( SUBSTITUTE( SUBSTITUTE( SUBSTITUTE(Z518,"STD_SIGMA","SUM"),"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8" s="1">
        <f>B518</f>
        <v>497</v>
      </c>
      <c r="AC518" t="str">
        <f>P518</f>
        <v>SFL_RUNTIM</v>
      </c>
      <c r="AD518" s="126" t="str">
        <f>IF(ISNA(VLOOKUP(AA518,'XEQM Shortlist'!J:J,1,0)),"//","")</f>
        <v/>
      </c>
      <c r="AF518" s="88" t="str">
        <f>IF(LEN(AA518)=0,"",SUBSTITUTE(SUBSTITUTE(SUBSTITUTE(SUBSTITUTE(SUBSTITUTE(SUBSTITUTE(SUBSTITUTE(SUBSTITUTE(SUBSTITUTE(SUBSTITUTE(SUBSTITUTE(SUBSTITUTE(SUBSTITUTE(SUBSTITUTE(SUBSTITUTE(SUBSTITUTE(SUBSTITUTE( (SUBSTITUTE( SUBSTITUTE( SUBSTITUTE( SUBSTITUTE(Z518,"STD_SIGMA","SUM"),"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8" t="b">
        <f>AA518=AF518</f>
        <v>1</v>
      </c>
    </row>
    <row r="519" spans="1:33">
      <c r="A519" s="48">
        <f>IF(B519=INT(B519),ROW(),"")</f>
        <v>519</v>
      </c>
      <c r="B519" s="47">
        <f>IF(AND(MID(C519,2,1)&lt;&gt;"/",MID(C519,1,1)="/"),INT(B518)+1,B518+0.01)</f>
        <v>498</v>
      </c>
      <c r="C519" s="51" t="s">
        <v>3564</v>
      </c>
      <c r="D519" s="51" t="s">
        <v>2378</v>
      </c>
      <c r="E519" s="62" t="s">
        <v>2409</v>
      </c>
      <c r="F519" s="62" t="s">
        <v>2409</v>
      </c>
      <c r="G519" s="63">
        <v>0</v>
      </c>
      <c r="H519" s="63">
        <v>0</v>
      </c>
      <c r="I519" s="56" t="s">
        <v>2398</v>
      </c>
      <c r="J519" s="56" t="s">
        <v>1375</v>
      </c>
      <c r="K519" s="57" t="s">
        <v>3783</v>
      </c>
      <c r="L519" s="55" t="s">
        <v>4768</v>
      </c>
      <c r="M519" s="55" t="s">
        <v>4827</v>
      </c>
      <c r="N519" s="55" t="s">
        <v>2238</v>
      </c>
      <c r="O519" s="53"/>
      <c r="P519" s="259" t="s">
        <v>2441</v>
      </c>
      <c r="Q519" s="13"/>
      <c r="R519"/>
      <c r="S519" t="str">
        <f>IF(E519=F519,"","NOT EQUAL")</f>
        <v/>
      </c>
      <c r="T519" s="44" t="str">
        <f>IF(ISNA(VLOOKUP(P519,Sheet1!E:F,2,0)),"--","PRESENT")</f>
        <v>--</v>
      </c>
      <c r="U519"/>
      <c r="V519">
        <f>IF(AA519&lt;&gt;"",V518+1,V518)</f>
        <v>163</v>
      </c>
      <c r="W519" s="75" t="s">
        <v>2238</v>
      </c>
      <c r="X519" s="57" t="s">
        <v>2238</v>
      </c>
      <c r="Y519" s="57" t="s">
        <v>2238</v>
      </c>
      <c r="Z519" s="25" t="str">
        <f>IF( OR(X519="CNST", I519="CAT_REGS"),IF(E519=CHAR(34)&amp;CHAR(34),F519,E519),
IF(X519="YES",UPPER(IF(E519=CHAR(34)&amp;CHAR(34),F519,E519)),
IF(   AND(X519&lt;&gt;"NO",I519="CAT_FNCT",D519&lt;&gt;"multiply", D519&lt;&gt;"divide"),IF(J519="SLS_ENABLED",   UPPER(IF(E519=CHAR(34)&amp;CHAR(34),F519,E519)),""),"")))</f>
        <v/>
      </c>
      <c r="AA519" s="25" t="str">
        <f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>B519</f>
        <v>498</v>
      </c>
      <c r="AC519" t="str">
        <f>P519</f>
        <v>SFL_RUNIO</v>
      </c>
      <c r="AD519" s="126" t="str">
        <f>IF(ISNA(VLOOKUP(AA519,'XEQM Shortlist'!J:J,1,0)),"//","")</f>
        <v/>
      </c>
      <c r="AF519" s="88" t="str">
        <f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>AA519=AF519</f>
        <v>1</v>
      </c>
    </row>
    <row r="520" spans="1:33">
      <c r="A520" s="48">
        <f>IF(B520=INT(B520),ROW(),"")</f>
        <v>520</v>
      </c>
      <c r="B520" s="47">
        <f>IF(AND(MID(C520,2,1)&lt;&gt;"/",MID(C520,1,1)="/"),INT(B519)+1,B519+0.01)</f>
        <v>499</v>
      </c>
      <c r="C520" s="51" t="s">
        <v>3564</v>
      </c>
      <c r="D520" s="51" t="s">
        <v>4855</v>
      </c>
      <c r="E520" s="62" t="s">
        <v>4856</v>
      </c>
      <c r="F520" s="62" t="s">
        <v>4856</v>
      </c>
      <c r="G520" s="63">
        <v>0</v>
      </c>
      <c r="H520" s="63">
        <v>0</v>
      </c>
      <c r="I520" s="56" t="s">
        <v>2398</v>
      </c>
      <c r="J520" s="56" t="s">
        <v>1375</v>
      </c>
      <c r="K520" s="57" t="s">
        <v>3783</v>
      </c>
      <c r="L520" s="55" t="s">
        <v>4768</v>
      </c>
      <c r="M520" s="55" t="s">
        <v>4827</v>
      </c>
      <c r="N520" s="55" t="s">
        <v>2238</v>
      </c>
      <c r="O520" s="53"/>
      <c r="P520" s="259" t="s">
        <v>2442</v>
      </c>
      <c r="Q520" s="13"/>
      <c r="R520"/>
      <c r="S520" t="str">
        <f>IF(E520=F520,"","NOT EQUAL")</f>
        <v/>
      </c>
      <c r="T520" s="44" t="str">
        <f>IF(ISNA(VLOOKUP(P520,Sheet1!E:F,2,0)),"--","PRESENT")</f>
        <v>--</v>
      </c>
      <c r="U520"/>
      <c r="V520">
        <f>IF(AA520&lt;&gt;"",V519+1,V519)</f>
        <v>163</v>
      </c>
      <c r="W520" s="75" t="s">
        <v>2238</v>
      </c>
      <c r="X520" s="57" t="s">
        <v>2238</v>
      </c>
      <c r="Y520" s="57" t="s">
        <v>2238</v>
      </c>
      <c r="Z520" s="25" t="str">
        <f>IF( OR(X520="CNST", I520="CAT_REGS"),IF(E520=CHAR(34)&amp;CHAR(34),F520,E520),
IF(X520="YES",UPPER(IF(E520=CHAR(34)&amp;CHAR(34),F520,E520)),
IF(   AND(X520&lt;&gt;"NO",I520="CAT_FNCT",D520&lt;&gt;"multiply", D520&lt;&gt;"divide"),IF(J520="SLS_ENABLED",   UPPER(IF(E520=CHAR(34)&amp;CHAR(34),F520,E520)),""),"")))</f>
        <v/>
      </c>
      <c r="AA520" s="25" t="str">
        <f>IF(LEN(Y520)&gt;0,Y520,SUBSTITUTE(SUBSTITUTE(SUBSTITUTE(SUBSTITUTE(SUBSTITUTE(SUBSTITUTE(SUBSTITUTE(SUBSTITUTE(SUBSTITUTE(SUBSTITUTE(SUBSTITUTE( (SUBSTITUTE( SUBSTITUTE( SUBSTITUTE( SUBSTITUTE(Z520,"STD_SIGMA","SUM"),"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0" s="1">
        <f>B520</f>
        <v>499</v>
      </c>
      <c r="AC520" t="str">
        <f>P520</f>
        <v>SFL_PRINT</v>
      </c>
      <c r="AD520" s="126" t="str">
        <f>IF(ISNA(VLOOKUP(AA520,'XEQM Shortlist'!J:J,1,0)),"//","")</f>
        <v/>
      </c>
      <c r="AF520" s="88" t="str">
        <f>IF(LEN(AA520)=0,"",SUBSTITUTE(SUBSTITUTE(SUBSTITUTE(SUBSTITUTE(SUBSTITUTE(SUBSTITUTE(SUBSTITUTE(SUBSTITUTE(SUBSTITUTE(SUBSTITUTE(SUBSTITUTE(SUBSTITUTE(SUBSTITUTE(SUBSTITUTE(SUBSTITUTE(SUBSTITUTE(SUBSTITUTE( (SUBSTITUTE( SUBSTITUTE( SUBSTITUTE( SUBSTITUTE(Z520,"STD_SIGMA","SUM"),"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0" t="b">
        <f>AA520=AF520</f>
        <v>1</v>
      </c>
    </row>
    <row r="521" spans="1:33">
      <c r="A521" s="48">
        <f>IF(B521=INT(B521),ROW(),"")</f>
        <v>521</v>
      </c>
      <c r="B521" s="47">
        <f>IF(AND(MID(C521,2,1)&lt;&gt;"/",MID(C521,1,1)="/"),INT(B520)+1,B520+0.01)</f>
        <v>500</v>
      </c>
      <c r="C521" s="51" t="s">
        <v>3564</v>
      </c>
      <c r="D521" s="51" t="s">
        <v>2379</v>
      </c>
      <c r="E521" s="62" t="s">
        <v>2410</v>
      </c>
      <c r="F521" s="62" t="s">
        <v>2410</v>
      </c>
      <c r="G521" s="64">
        <v>0</v>
      </c>
      <c r="H521" s="64">
        <v>0</v>
      </c>
      <c r="I521" s="56" t="s">
        <v>2398</v>
      </c>
      <c r="J521" s="56" t="s">
        <v>1375</v>
      </c>
      <c r="K521" s="57" t="s">
        <v>3783</v>
      </c>
      <c r="L521" s="55" t="s">
        <v>4768</v>
      </c>
      <c r="M521" s="55" t="s">
        <v>4827</v>
      </c>
      <c r="N521" s="55" t="s">
        <v>2238</v>
      </c>
      <c r="O521" s="53"/>
      <c r="P521" s="259" t="s">
        <v>2443</v>
      </c>
      <c r="Q521" s="13"/>
      <c r="R521"/>
      <c r="S521" t="str">
        <f>IF(E521=F521,"","NOT EQUAL")</f>
        <v/>
      </c>
      <c r="T521" s="44" t="str">
        <f>IF(ISNA(VLOOKUP(P521,Sheet1!E:F,2,0)),"--","PRESENT")</f>
        <v>--</v>
      </c>
      <c r="U521"/>
      <c r="V521">
        <f>IF(AA521&lt;&gt;"",V520+1,V520)</f>
        <v>163</v>
      </c>
      <c r="W521" s="75" t="s">
        <v>2238</v>
      </c>
      <c r="X521" s="57" t="s">
        <v>2238</v>
      </c>
      <c r="Y521" s="57" t="s">
        <v>2238</v>
      </c>
      <c r="Z521" s="25" t="str">
        <f>IF( OR(X521="CNST", I521="CAT_REGS"),IF(E521=CHAR(34)&amp;CHAR(34),F521,E521),
IF(X521="YES",UPPER(IF(E521=CHAR(34)&amp;CHAR(34),F521,E521)),
IF(   AND(X521&lt;&gt;"NO",I521="CAT_FNCT",D521&lt;&gt;"multiply", D521&lt;&gt;"divide"),IF(J521="SLS_ENABLED",   UPPER(IF(E521=CHAR(34)&amp;CHAR(34),F521,E521)),""),"")))</f>
        <v/>
      </c>
      <c r="AA521" s="25" t="str">
        <f>IF(LEN(Y521)&gt;0,Y521,SUBSTITUTE(SUBSTITUTE(SUBSTITUTE(SUBSTITUTE(SUBSTITUTE(SUBSTITUTE(SUBSTITUTE(SUBSTITUTE(SUBSTITUTE(SUBSTITUTE(SUBSTITUTE( (SUBSTITUTE( SUBSTITUTE( SUBSTITUTE( SUBSTITUTE(Z521,"STD_SIGMA","SUM"),"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1" s="1">
        <f>B521</f>
        <v>500</v>
      </c>
      <c r="AC521" t="str">
        <f>P521</f>
        <v>SFL_TRACE</v>
      </c>
      <c r="AD521" s="126" t="str">
        <f>IF(ISNA(VLOOKUP(AA521,'XEQM Shortlist'!J:J,1,0)),"//","")</f>
        <v/>
      </c>
      <c r="AF521" s="88" t="str">
        <f>IF(LEN(AA521)=0,"",SUBSTITUTE(SUBSTITUTE(SUBSTITUTE(SUBSTITUTE(SUBSTITUTE(SUBSTITUTE(SUBSTITUTE(SUBSTITUTE(SUBSTITUTE(SUBSTITUTE(SUBSTITUTE(SUBSTITUTE(SUBSTITUTE(SUBSTITUTE(SUBSTITUTE(SUBSTITUTE(SUBSTITUTE( (SUBSTITUTE( SUBSTITUTE( SUBSTITUTE( SUBSTITUTE(Z521,"STD_SIGMA","SUM"),"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1" t="b">
        <f>AA521=AF521</f>
        <v>1</v>
      </c>
    </row>
    <row r="522" spans="1:33">
      <c r="A522" s="48">
        <f>IF(B522=INT(B522),ROW(),"")</f>
        <v>522</v>
      </c>
      <c r="B522" s="47">
        <f>IF(AND(MID(C522,2,1)&lt;&gt;"/",MID(C522,1,1)="/"),INT(B521)+1,B521+0.01)</f>
        <v>501</v>
      </c>
      <c r="C522" s="51" t="s">
        <v>3564</v>
      </c>
      <c r="D522" s="51" t="s">
        <v>2361</v>
      </c>
      <c r="E522" s="62" t="s">
        <v>888</v>
      </c>
      <c r="F522" s="62" t="s">
        <v>888</v>
      </c>
      <c r="G522" s="301">
        <v>0</v>
      </c>
      <c r="H522" s="301">
        <v>0</v>
      </c>
      <c r="I522" s="56" t="s">
        <v>2398</v>
      </c>
      <c r="J522" s="56" t="s">
        <v>1375</v>
      </c>
      <c r="K522" s="57" t="s">
        <v>3783</v>
      </c>
      <c r="L522" s="55" t="s">
        <v>4768</v>
      </c>
      <c r="M522" s="55" t="s">
        <v>4827</v>
      </c>
      <c r="N522" s="55" t="s">
        <v>2238</v>
      </c>
      <c r="O522" s="53"/>
      <c r="P522" s="259" t="s">
        <v>2444</v>
      </c>
      <c r="Q522" s="13"/>
      <c r="R522"/>
      <c r="S522" t="str">
        <f>IF(E522=F522,"","NOT EQUAL")</f>
        <v/>
      </c>
      <c r="T522" s="44" t="str">
        <f>IF(ISNA(VLOOKUP(P522,Sheet1!E:F,2,0)),"--","PRESENT")</f>
        <v>--</v>
      </c>
      <c r="U522"/>
      <c r="V522">
        <f>IF(AA522&lt;&gt;"",V521+1,V521)</f>
        <v>163</v>
      </c>
      <c r="W522" s="75" t="s">
        <v>2238</v>
      </c>
      <c r="X522" s="57" t="s">
        <v>2238</v>
      </c>
      <c r="Y522" s="57" t="s">
        <v>2238</v>
      </c>
      <c r="Z522" s="25" t="str">
        <f>IF( OR(X522="CNST", I522="CAT_REGS"),IF(E522=CHAR(34)&amp;CHAR(34),F522,E522),
IF(X522="YES",UPPER(IF(E522=CHAR(34)&amp;CHAR(34),F522,E522)),
IF(   AND(X522&lt;&gt;"NO",I522="CAT_FNCT",D522&lt;&gt;"multiply", D522&lt;&gt;"divide"),IF(J522="SLS_ENABLED",   UPPER(IF(E522=CHAR(34)&amp;CHAR(34),F522,E522)),""),"")))</f>
        <v/>
      </c>
      <c r="AA522" s="25" t="str">
        <f>IF(LEN(Y522)&gt;0,Y522,SUBSTITUTE(SUBSTITUTE(SUBSTITUTE(SUBSTITUTE(SUBSTITUTE(SUBSTITUTE(SUBSTITUTE(SUBSTITUTE(SUBSTITUTE(SUBSTITUTE(SUBSTITUTE( (SUBSTITUTE( SUBSTITUTE( SUBSTITUTE( SUBSTITUTE(Z522,"STD_SIGMA","SUM"),"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2" s="1">
        <f>B522</f>
        <v>501</v>
      </c>
      <c r="AC522" t="str">
        <f>P522</f>
        <v>SFL_USER</v>
      </c>
      <c r="AD522" s="126" t="str">
        <f>IF(ISNA(VLOOKUP(AA522,'XEQM Shortlist'!J:J,1,0)),"//","")</f>
        <v/>
      </c>
      <c r="AF522" s="88" t="str">
        <f>IF(LEN(AA522)=0,"",SUBSTITUTE(SUBSTITUTE(SUBSTITUTE(SUBSTITUTE(SUBSTITUTE(SUBSTITUTE(SUBSTITUTE(SUBSTITUTE(SUBSTITUTE(SUBSTITUTE(SUBSTITUTE(SUBSTITUTE(SUBSTITUTE(SUBSTITUTE(SUBSTITUTE(SUBSTITUTE(SUBSTITUTE( (SUBSTITUTE( SUBSTITUTE( SUBSTITUTE( SUBSTITUTE(Z522,"STD_SIGMA","SUM"),"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2" t="b">
        <f>AA522=AF522</f>
        <v>1</v>
      </c>
    </row>
    <row r="523" spans="1:33">
      <c r="A523" s="48">
        <f>IF(B523=INT(B523),ROW(),"")</f>
        <v>523</v>
      </c>
      <c r="B523" s="47">
        <f>IF(AND(MID(C523,2,1)&lt;&gt;"/",MID(C523,1,1)="/"),INT(B522)+1,B522+0.01)</f>
        <v>502</v>
      </c>
      <c r="C523" s="51" t="s">
        <v>3564</v>
      </c>
      <c r="D523" s="51" t="s">
        <v>2380</v>
      </c>
      <c r="E523" s="62" t="s">
        <v>2411</v>
      </c>
      <c r="F523" s="62" t="s">
        <v>2411</v>
      </c>
      <c r="G523" s="63">
        <v>0</v>
      </c>
      <c r="H523" s="63">
        <v>0</v>
      </c>
      <c r="I523" s="56" t="s">
        <v>2398</v>
      </c>
      <c r="J523" s="56" t="s">
        <v>1375</v>
      </c>
      <c r="K523" s="57" t="s">
        <v>3783</v>
      </c>
      <c r="L523" s="55" t="s">
        <v>4768</v>
      </c>
      <c r="M523" s="55" t="s">
        <v>4827</v>
      </c>
      <c r="N523" s="55" t="s">
        <v>2238</v>
      </c>
      <c r="O523" s="53"/>
      <c r="P523" s="259" t="s">
        <v>2445</v>
      </c>
      <c r="Q523" s="13"/>
      <c r="R523"/>
      <c r="S523" t="str">
        <f>IF(E523=F523,"","NOT EQUAL")</f>
        <v/>
      </c>
      <c r="T523" s="44" t="str">
        <f>IF(ISNA(VLOOKUP(P523,Sheet1!E:F,2,0)),"--","PRESENT")</f>
        <v>--</v>
      </c>
      <c r="U523"/>
      <c r="V523">
        <f>IF(AA523&lt;&gt;"",V522+1,V522)</f>
        <v>163</v>
      </c>
      <c r="W523" s="75" t="s">
        <v>2238</v>
      </c>
      <c r="X523" s="57" t="s">
        <v>2238</v>
      </c>
      <c r="Y523" s="57" t="s">
        <v>2238</v>
      </c>
      <c r="Z523" s="25" t="str">
        <f>IF( OR(X523="CNST", I523="CAT_REGS"),IF(E523=CHAR(34)&amp;CHAR(34),F523,E523),
IF(X523="YES",UPPER(IF(E523=CHAR(34)&amp;CHAR(34),F523,E523)),
IF(   AND(X523&lt;&gt;"NO",I523="CAT_FNCT",D523&lt;&gt;"multiply", D523&lt;&gt;"divide"),IF(J523="SLS_ENABLED",   UPPER(IF(E523=CHAR(34)&amp;CHAR(34),F523,E523)),""),"")))</f>
        <v/>
      </c>
      <c r="AA523" s="25" t="str">
        <f>IF(LEN(Y523)&gt;0,Y523,SUBSTITUTE(SUBSTITUTE(SUBSTITUTE(SUBSTITUTE(SUBSTITUTE(SUBSTITUTE(SUBSTITUTE(SUBSTITUTE(SUBSTITUTE(SUBSTITUTE(SUBSTITUTE( (SUBSTITUTE( SUBSTITUTE( SUBSTITUTE( SUBSTITUTE(Z523,"STD_SIGMA","SUM"),"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3" s="1">
        <f>B523</f>
        <v>502</v>
      </c>
      <c r="AC523" t="str">
        <f>P523</f>
        <v>SFL_LOWBAT</v>
      </c>
      <c r="AD523" s="126" t="str">
        <f>IF(ISNA(VLOOKUP(AA523,'XEQM Shortlist'!J:J,1,0)),"//","")</f>
        <v/>
      </c>
      <c r="AF523" s="88" t="str">
        <f>IF(LEN(AA523)=0,"",SUBSTITUTE(SUBSTITUTE(SUBSTITUTE(SUBSTITUTE(SUBSTITUTE(SUBSTITUTE(SUBSTITUTE(SUBSTITUTE(SUBSTITUTE(SUBSTITUTE(SUBSTITUTE(SUBSTITUTE(SUBSTITUTE(SUBSTITUTE(SUBSTITUTE(SUBSTITUTE(SUBSTITUTE( (SUBSTITUTE( SUBSTITUTE( SUBSTITUTE( SUBSTITUTE(Z523,"STD_SIGMA","SUM"),"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3" t="b">
        <f>AA523=AF523</f>
        <v>1</v>
      </c>
    </row>
    <row r="524" spans="1:33">
      <c r="A524" s="48">
        <f>IF(B524=INT(B524),ROW(),"")</f>
        <v>524</v>
      </c>
      <c r="B524" s="47">
        <f>IF(AND(MID(C524,2,1)&lt;&gt;"/",MID(C524,1,1)="/"),INT(B523)+1,B523+0.01)</f>
        <v>503</v>
      </c>
      <c r="C524" s="51" t="s">
        <v>3564</v>
      </c>
      <c r="D524" s="51" t="s">
        <v>2381</v>
      </c>
      <c r="E524" s="62" t="s">
        <v>324</v>
      </c>
      <c r="F524" s="62" t="s">
        <v>324</v>
      </c>
      <c r="G524" s="63">
        <v>0</v>
      </c>
      <c r="H524" s="63">
        <v>0</v>
      </c>
      <c r="I524" s="56" t="s">
        <v>2398</v>
      </c>
      <c r="J524" s="56" t="s">
        <v>1375</v>
      </c>
      <c r="K524" s="57" t="s">
        <v>3783</v>
      </c>
      <c r="L524" s="55" t="s">
        <v>4768</v>
      </c>
      <c r="M524" s="55" t="s">
        <v>4827</v>
      </c>
      <c r="N524" s="55" t="s">
        <v>2238</v>
      </c>
      <c r="O524" s="53"/>
      <c r="P524" s="259" t="s">
        <v>2446</v>
      </c>
      <c r="Q524" s="13"/>
      <c r="R524"/>
      <c r="S524" t="str">
        <f>IF(E524=F524,"","NOT EQUAL")</f>
        <v/>
      </c>
      <c r="T524" s="44" t="str">
        <f>IF(ISNA(VLOOKUP(P524,Sheet1!E:F,2,0)),"--","PRESENT")</f>
        <v>--</v>
      </c>
      <c r="U524"/>
      <c r="V524">
        <f>IF(AA524&lt;&gt;"",V523+1,V523)</f>
        <v>163</v>
      </c>
      <c r="W524" s="75" t="s">
        <v>2238</v>
      </c>
      <c r="X524" s="57" t="s">
        <v>2238</v>
      </c>
      <c r="Y524" s="57" t="s">
        <v>2238</v>
      </c>
      <c r="Z524" s="25" t="str">
        <f>IF( OR(X524="CNST", I524="CAT_REGS"),IF(E524=CHAR(34)&amp;CHAR(34),F524,E524),
IF(X524="YES",UPPER(IF(E524=CHAR(34)&amp;CHAR(34),F524,E524)),
IF(   AND(X524&lt;&gt;"NO",I524="CAT_FNCT",D524&lt;&gt;"multiply", D524&lt;&gt;"divide"),IF(J524="SLS_ENABLED",   UPPER(IF(E524=CHAR(34)&amp;CHAR(34),F524,E524)),""),"")))</f>
        <v/>
      </c>
      <c r="AA524" s="25" t="str">
        <f>IF(LEN(Y524)&gt;0,Y524,SUBSTITUTE(SUBSTITUTE(SUBSTITUTE(SUBSTITUTE(SUBSTITUTE(SUBSTITUTE(SUBSTITUTE(SUBSTITUTE(SUBSTITUTE(SUBSTITUTE(SUBSTITUTE( (SUBSTITUTE( SUBSTITUTE( SUBSTITUTE( SUBSTITUTE(Z524,"STD_SIGMA","SUM"),"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4" s="1">
        <f>B524</f>
        <v>503</v>
      </c>
      <c r="AC524" t="str">
        <f>P524</f>
        <v>SFL_SLOW</v>
      </c>
      <c r="AD524" s="126" t="str">
        <f>IF(ISNA(VLOOKUP(AA524,'XEQM Shortlist'!J:J,1,0)),"//","")</f>
        <v/>
      </c>
      <c r="AF524" s="88" t="str">
        <f>IF(LEN(AA524)=0,"",SUBSTITUTE(SUBSTITUTE(SUBSTITUTE(SUBSTITUTE(SUBSTITUTE(SUBSTITUTE(SUBSTITUTE(SUBSTITUTE(SUBSTITUTE(SUBSTITUTE(SUBSTITUTE(SUBSTITUTE(SUBSTITUTE(SUBSTITUTE(SUBSTITUTE(SUBSTITUTE(SUBSTITUTE( (SUBSTITUTE( SUBSTITUTE( SUBSTITUTE( SUBSTITUTE(Z524,"STD_SIGMA","SUM"),"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4" t="b">
        <f>AA524=AF524</f>
        <v>1</v>
      </c>
    </row>
    <row r="525" spans="1:33">
      <c r="A525" s="48">
        <f>IF(B525=INT(B525),ROW(),"")</f>
        <v>525</v>
      </c>
      <c r="B525" s="47">
        <f>IF(AND(MID(C525,2,1)&lt;&gt;"/",MID(C525,1,1)="/"),INT(B524)+1,B524+0.01)</f>
        <v>504</v>
      </c>
      <c r="C525" s="51" t="s">
        <v>3564</v>
      </c>
      <c r="D525" s="51" t="s">
        <v>2382</v>
      </c>
      <c r="E525" s="62" t="s">
        <v>2412</v>
      </c>
      <c r="F525" s="62" t="s">
        <v>2412</v>
      </c>
      <c r="G525" s="63">
        <v>0</v>
      </c>
      <c r="H525" s="63">
        <v>0</v>
      </c>
      <c r="I525" s="56" t="s">
        <v>2398</v>
      </c>
      <c r="J525" s="56" t="s">
        <v>1375</v>
      </c>
      <c r="K525" s="57" t="s">
        <v>3783</v>
      </c>
      <c r="L525" s="55" t="s">
        <v>4768</v>
      </c>
      <c r="M525" s="55" t="s">
        <v>4827</v>
      </c>
      <c r="N525" s="55" t="s">
        <v>2238</v>
      </c>
      <c r="O525" s="53"/>
      <c r="P525" s="259" t="s">
        <v>2447</v>
      </c>
      <c r="Q525" s="13"/>
      <c r="R525"/>
      <c r="S525" t="str">
        <f>IF(E525=F525,"","NOT EQUAL")</f>
        <v/>
      </c>
      <c r="T525" s="44" t="str">
        <f>IF(ISNA(VLOOKUP(P525,Sheet1!E:F,2,0)),"--","PRESENT")</f>
        <v>--</v>
      </c>
      <c r="U525"/>
      <c r="V525">
        <f>IF(AA525&lt;&gt;"",V524+1,V524)</f>
        <v>163</v>
      </c>
      <c r="W525" s="75" t="s">
        <v>2238</v>
      </c>
      <c r="X525" s="57" t="s">
        <v>2238</v>
      </c>
      <c r="Y525" s="57" t="s">
        <v>2238</v>
      </c>
      <c r="Z525" s="25" t="str">
        <f>IF( OR(X525="CNST", I525="CAT_REGS"),IF(E525=CHAR(34)&amp;CHAR(34),F525,E525),
IF(X525="YES",UPPER(IF(E525=CHAR(34)&amp;CHAR(34),F525,E525)),
IF(   AND(X525&lt;&gt;"NO",I525="CAT_FNCT",D525&lt;&gt;"multiply", D525&lt;&gt;"divide"),IF(J525="SLS_ENABLED",   UPPER(IF(E525=CHAR(34)&amp;CHAR(34),F525,E525)),""),"")))</f>
        <v/>
      </c>
      <c r="AA525" s="25" t="str">
        <f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>B525</f>
        <v>504</v>
      </c>
      <c r="AC525" t="str">
        <f>P525</f>
        <v>SFL_SPCRES</v>
      </c>
      <c r="AD525" s="126" t="str">
        <f>IF(ISNA(VLOOKUP(AA525,'XEQM Shortlist'!J:J,1,0)),"//","")</f>
        <v/>
      </c>
      <c r="AF525" s="88" t="str">
        <f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>AA525=AF525</f>
        <v>1</v>
      </c>
    </row>
    <row r="526" spans="1:33">
      <c r="A526" s="48">
        <f>IF(B526=INT(B526),ROW(),"")</f>
        <v>526</v>
      </c>
      <c r="B526" s="47">
        <f>IF(AND(MID(C526,2,1)&lt;&gt;"/",MID(C526,1,1)="/"),INT(B525)+1,B525+0.01)</f>
        <v>505</v>
      </c>
      <c r="C526" s="51" t="s">
        <v>3564</v>
      </c>
      <c r="D526" s="51" t="s">
        <v>2383</v>
      </c>
      <c r="E526" s="62" t="s">
        <v>328</v>
      </c>
      <c r="F526" s="62" t="s">
        <v>328</v>
      </c>
      <c r="G526" s="63">
        <v>0</v>
      </c>
      <c r="H526" s="63">
        <v>0</v>
      </c>
      <c r="I526" s="56" t="s">
        <v>2398</v>
      </c>
      <c r="J526" s="56" t="s">
        <v>1375</v>
      </c>
      <c r="K526" s="57" t="s">
        <v>3783</v>
      </c>
      <c r="L526" s="55" t="s">
        <v>4768</v>
      </c>
      <c r="M526" s="55" t="s">
        <v>4827</v>
      </c>
      <c r="N526" s="55" t="s">
        <v>2238</v>
      </c>
      <c r="O526" s="53"/>
      <c r="P526" s="259" t="s">
        <v>2448</v>
      </c>
      <c r="Q526" s="13"/>
      <c r="R526"/>
      <c r="S526" t="str">
        <f>IF(E526=F526,"","NOT EQUAL")</f>
        <v/>
      </c>
      <c r="T526" s="44" t="str">
        <f>IF(ISNA(VLOOKUP(P526,Sheet1!E:F,2,0)),"--","PRESENT")</f>
        <v>--</v>
      </c>
      <c r="U526"/>
      <c r="V526">
        <f>IF(AA526&lt;&gt;"",V525+1,V525)</f>
        <v>163</v>
      </c>
      <c r="W526" s="75" t="s">
        <v>2238</v>
      </c>
      <c r="X526" s="57" t="s">
        <v>2238</v>
      </c>
      <c r="Y526" s="57" t="s">
        <v>2238</v>
      </c>
      <c r="Z526" s="25" t="str">
        <f>IF( OR(X526="CNST", I526="CAT_REGS"),IF(E526=CHAR(34)&amp;CHAR(34),F526,E526),
IF(X526="YES",UPPER(IF(E526=CHAR(34)&amp;CHAR(34),F526,E526)),
IF(   AND(X526&lt;&gt;"NO",I526="CAT_FNCT",D526&lt;&gt;"multiply", D526&lt;&gt;"divide"),IF(J526="SLS_ENABLED",   UPPER(IF(E526=CHAR(34)&amp;CHAR(34),F526,E526)),""),"")))</f>
        <v/>
      </c>
      <c r="AA526" s="25" t="str">
        <f>IF(LEN(Y526)&gt;0,Y526,SUBSTITUTE(SUBSTITUTE(SUBSTITUTE(SUBSTITUTE(SUBSTITUTE(SUBSTITUTE(SUBSTITUTE(SUBSTITUTE(SUBSTITUTE(SUBSTITUTE(SUBSTITUTE( (SUBSTITUTE( SUBSTITUTE( SUBSTITUTE( SUBSTITUTE(Z526,"STD_SIGMA","SUM"),"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6" s="1">
        <f>B526</f>
        <v>505</v>
      </c>
      <c r="AC526" t="str">
        <f>P526</f>
        <v>SFL_SSIZE8</v>
      </c>
      <c r="AD526" s="126" t="str">
        <f>IF(ISNA(VLOOKUP(AA526,'XEQM Shortlist'!J:J,1,0)),"//","")</f>
        <v/>
      </c>
      <c r="AF526" s="88" t="str">
        <f>IF(LEN(AA526)=0,"",SUBSTITUTE(SUBSTITUTE(SUBSTITUTE(SUBSTITUTE(SUBSTITUTE(SUBSTITUTE(SUBSTITUTE(SUBSTITUTE(SUBSTITUTE(SUBSTITUTE(SUBSTITUTE(SUBSTITUTE(SUBSTITUTE(SUBSTITUTE(SUBSTITUTE(SUBSTITUTE(SUBSTITUTE( (SUBSTITUTE( SUBSTITUTE( SUBSTITUTE( SUBSTITUTE(Z526,"STD_SIGMA","SUM"),"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6" t="b">
        <f>AA526=AF526</f>
        <v>1</v>
      </c>
    </row>
    <row r="527" spans="1:33" s="17" customFormat="1">
      <c r="A527" s="48">
        <f>IF(B527=INT(B527),ROW(),"")</f>
        <v>527</v>
      </c>
      <c r="B527" s="47">
        <f>IF(AND(MID(C527,2,1)&lt;&gt;"/",MID(C527,1,1)="/"),INT(B526)+1,B526+0.01)</f>
        <v>506</v>
      </c>
      <c r="C527" s="51" t="s">
        <v>3564</v>
      </c>
      <c r="D527" s="51" t="s">
        <v>2384</v>
      </c>
      <c r="E527" s="62" t="s">
        <v>1203</v>
      </c>
      <c r="F527" s="62" t="s">
        <v>1203</v>
      </c>
      <c r="G527" s="63">
        <v>0</v>
      </c>
      <c r="H527" s="63">
        <v>0</v>
      </c>
      <c r="I527" s="56" t="s">
        <v>2398</v>
      </c>
      <c r="J527" s="56" t="s">
        <v>1375</v>
      </c>
      <c r="K527" s="57" t="s">
        <v>3783</v>
      </c>
      <c r="L527" s="55" t="s">
        <v>4768</v>
      </c>
      <c r="M527" s="55" t="s">
        <v>4827</v>
      </c>
      <c r="N527" s="55" t="s">
        <v>2238</v>
      </c>
      <c r="O527" s="53"/>
      <c r="P527" s="259" t="s">
        <v>2449</v>
      </c>
      <c r="Q527" s="13"/>
      <c r="R527"/>
      <c r="S527" t="str">
        <f>IF(E527=F527,"","NOT EQUAL")</f>
        <v/>
      </c>
      <c r="T527" s="44" t="str">
        <f>IF(ISNA(VLOOKUP(P527,Sheet1!E:F,2,0)),"--","PRESENT")</f>
        <v>--</v>
      </c>
      <c r="U527"/>
      <c r="V527">
        <f>IF(AA527&lt;&gt;"",V526+1,V526)</f>
        <v>163</v>
      </c>
      <c r="W527" s="75" t="s">
        <v>2238</v>
      </c>
      <c r="X527" s="57" t="s">
        <v>2238</v>
      </c>
      <c r="Y527" s="57" t="s">
        <v>2238</v>
      </c>
      <c r="Z527" s="25" t="str">
        <f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5" t="str">
        <f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>B527</f>
        <v>506</v>
      </c>
      <c r="AC527" t="str">
        <f>P527</f>
        <v>SFL_QUIET</v>
      </c>
      <c r="AD527" s="126" t="str">
        <f>IF(ISNA(VLOOKUP(AA527,'XEQM Shortlist'!J:J,1,0)),"//","")</f>
        <v/>
      </c>
      <c r="AE527"/>
      <c r="AF527" s="88" t="str">
        <f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>AA527=AF527</f>
        <v>1</v>
      </c>
    </row>
    <row r="528" spans="1:33" s="17" customFormat="1">
      <c r="A528" s="48">
        <f>IF(B528=INT(B528),ROW(),"")</f>
        <v>528</v>
      </c>
      <c r="B528" s="47">
        <f>IF(AND(MID(C528,2,1)&lt;&gt;"/",MID(C528,1,1)="/"),INT(B527)+1,B527+0.01)</f>
        <v>507</v>
      </c>
      <c r="C528" s="51" t="s">
        <v>3564</v>
      </c>
      <c r="D528" s="51" t="s">
        <v>2385</v>
      </c>
      <c r="E528" s="62" t="s">
        <v>2413</v>
      </c>
      <c r="F528" s="62" t="s">
        <v>2413</v>
      </c>
      <c r="G528" s="63">
        <v>0</v>
      </c>
      <c r="H528" s="63">
        <v>0</v>
      </c>
      <c r="I528" s="56" t="s">
        <v>2398</v>
      </c>
      <c r="J528" s="56" t="s">
        <v>1375</v>
      </c>
      <c r="K528" s="57" t="s">
        <v>3783</v>
      </c>
      <c r="L528" s="55" t="s">
        <v>4768</v>
      </c>
      <c r="M528" s="55" t="s">
        <v>4827</v>
      </c>
      <c r="N528" s="55" t="s">
        <v>2238</v>
      </c>
      <c r="O528" s="53"/>
      <c r="P528" s="259" t="s">
        <v>2450</v>
      </c>
      <c r="Q528" s="13"/>
      <c r="R528"/>
      <c r="S528" t="str">
        <f>IF(E528=F528,"","NOT EQUAL")</f>
        <v/>
      </c>
      <c r="T528" s="44" t="str">
        <f>IF(ISNA(VLOOKUP(P528,Sheet1!E:F,2,0)),"--","PRESENT")</f>
        <v>--</v>
      </c>
      <c r="U528"/>
      <c r="V528">
        <f>IF(AA528&lt;&gt;"",V527+1,V527)</f>
        <v>163</v>
      </c>
      <c r="W528" s="75" t="s">
        <v>2238</v>
      </c>
      <c r="X528" s="57" t="s">
        <v>2238</v>
      </c>
      <c r="Y528" s="57" t="s">
        <v>2238</v>
      </c>
      <c r="Z528" s="25" t="str">
        <f>IF( OR(X528="CNST", I528="CAT_REGS"),IF(E528=CHAR(34)&amp;CHAR(34),F528,E528),
IF(X528="YES",UPPER(IF(E528=CHAR(34)&amp;CHAR(34),F528,E528)),
IF(   AND(X528&lt;&gt;"NO",I528="CAT_FNCT",D528&lt;&gt;"multiply", D528&lt;&gt;"divide"),IF(J528="SLS_ENABLED",   UPPER(IF(E528=CHAR(34)&amp;CHAR(34),F528,E528)),""),"")))</f>
        <v/>
      </c>
      <c r="AA528" s="25" t="str">
        <f>IF(LEN(Y528)&gt;0,Y528,SUBSTITUTE(SUBSTITUTE(SUBSTITUTE(SUBSTITUTE(SUBSTITUTE(SUBSTITUTE(SUBSTITUTE(SUBSTITUTE(SUBSTITUTE(SUBSTITUTE(SUBSTITUTE( (SUBSTITUTE( SUBSTITUTE( SUBSTITUTE( SUBSTITUTE(Z528,"STD_SIGMA","SUM"),"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8" s="1">
        <f>B528</f>
        <v>507</v>
      </c>
      <c r="AC528" t="str">
        <f>P528</f>
        <v>SFL_DECIMP</v>
      </c>
      <c r="AD528" s="126" t="str">
        <f>IF(ISNA(VLOOKUP(AA528,'XEQM Shortlist'!J:J,1,0)),"//","")</f>
        <v/>
      </c>
      <c r="AE528"/>
      <c r="AF528" s="88" t="str">
        <f>IF(LEN(AA528)=0,"",SUBSTITUTE(SUBSTITUTE(SUBSTITUTE(SUBSTITUTE(SUBSTITUTE(SUBSTITUTE(SUBSTITUTE(SUBSTITUTE(SUBSTITUTE(SUBSTITUTE(SUBSTITUTE(SUBSTITUTE(SUBSTITUTE(SUBSTITUTE(SUBSTITUTE(SUBSTITUTE(SUBSTITUTE( (SUBSTITUTE( SUBSTITUTE( SUBSTITUTE( SUBSTITUTE(Z528,"STD_SIGMA","SUM"),"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8" t="b">
        <f>AA528=AF528</f>
        <v>1</v>
      </c>
    </row>
    <row r="529" spans="1:33" s="17" customFormat="1">
      <c r="A529" s="48">
        <f>IF(B529=INT(B529),ROW(),"")</f>
        <v>529</v>
      </c>
      <c r="B529" s="47">
        <f>IF(AND(MID(C529,2,1)&lt;&gt;"/",MID(C529,1,1)="/"),INT(B528)+1,B528+0.01)</f>
        <v>508</v>
      </c>
      <c r="C529" s="51" t="s">
        <v>3564</v>
      </c>
      <c r="D529" s="51" t="s">
        <v>2386</v>
      </c>
      <c r="E529" s="62" t="s">
        <v>205</v>
      </c>
      <c r="F529" s="62" t="s">
        <v>205</v>
      </c>
      <c r="G529" s="301">
        <v>0</v>
      </c>
      <c r="H529" s="301">
        <v>0</v>
      </c>
      <c r="I529" s="56" t="s">
        <v>2398</v>
      </c>
      <c r="J529" s="56" t="s">
        <v>1375</v>
      </c>
      <c r="K529" s="57" t="s">
        <v>3783</v>
      </c>
      <c r="L529" s="55" t="s">
        <v>4768</v>
      </c>
      <c r="M529" s="55" t="s">
        <v>4827</v>
      </c>
      <c r="N529" s="55" t="s">
        <v>2238</v>
      </c>
      <c r="O529" s="53"/>
      <c r="P529" s="259" t="s">
        <v>2451</v>
      </c>
      <c r="Q529" s="13"/>
      <c r="R529"/>
      <c r="S529" t="str">
        <f>IF(E529=F529,"","NOT EQUAL")</f>
        <v/>
      </c>
      <c r="T529" s="44" t="str">
        <f>IF(ISNA(VLOOKUP(P529,Sheet1!E:F,2,0)),"--","PRESENT")</f>
        <v>--</v>
      </c>
      <c r="U529"/>
      <c r="V529">
        <f>IF(AA529&lt;&gt;"",V528+1,V528)</f>
        <v>163</v>
      </c>
      <c r="W529" s="75" t="s">
        <v>2238</v>
      </c>
      <c r="X529" s="57" t="s">
        <v>2238</v>
      </c>
      <c r="Y529" s="57" t="s">
        <v>2238</v>
      </c>
      <c r="Z529" s="25" t="str">
        <f>IF( OR(X529="CNST", I529="CAT_REGS"),IF(E529=CHAR(34)&amp;CHAR(34),F529,E529),
IF(X529="YES",UPPER(IF(E529=CHAR(34)&amp;CHAR(34),F529,E529)),
IF(   AND(X529&lt;&gt;"NO",I529="CAT_FNCT",D529&lt;&gt;"multiply", D529&lt;&gt;"divide"),IF(J529="SLS_ENABLED",   UPPER(IF(E529=CHAR(34)&amp;CHAR(34),F529,E529)),""),"")))</f>
        <v/>
      </c>
      <c r="AA529" s="25" t="str">
        <f>IF(LEN(Y529)&gt;0,Y529,SUBSTITUTE(SUBSTITUTE(SUBSTITUTE(SUBSTITUTE(SUBSTITUTE(SUBSTITUTE(SUBSTITUTE(SUBSTITUTE(SUBSTITUTE(SUBSTITUTE(SUBSTITUTE( (SUBSTITUTE( SUBSTITUTE( SUBSTITUTE( SUBSTITUTE(Z529,"STD_SIGMA","SUM"),"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9" s="1">
        <f>B529</f>
        <v>508</v>
      </c>
      <c r="AC529" t="str">
        <f>P529</f>
        <v>SFL_MULTx</v>
      </c>
      <c r="AD529" s="126" t="str">
        <f>IF(ISNA(VLOOKUP(AA529,'XEQM Shortlist'!J:J,1,0)),"//","")</f>
        <v/>
      </c>
      <c r="AE529"/>
      <c r="AF529" s="88" t="str">
        <f>IF(LEN(AA529)=0,"",SUBSTITUTE(SUBSTITUTE(SUBSTITUTE(SUBSTITUTE(SUBSTITUTE(SUBSTITUTE(SUBSTITUTE(SUBSTITUTE(SUBSTITUTE(SUBSTITUTE(SUBSTITUTE(SUBSTITUTE(SUBSTITUTE(SUBSTITUTE(SUBSTITUTE(SUBSTITUTE(SUBSTITUTE( (SUBSTITUTE( SUBSTITUTE( SUBSTITUTE( SUBSTITUTE(Z529,"STD_SIGMA","SUM"),"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9" t="b">
        <f>AA529=AF529</f>
        <v>1</v>
      </c>
    </row>
    <row r="530" spans="1:33" s="17" customFormat="1">
      <c r="A530" s="48">
        <f>IF(B530=INT(B530),ROW(),"")</f>
        <v>530</v>
      </c>
      <c r="B530" s="47">
        <f>IF(AND(MID(C530,2,1)&lt;&gt;"/",MID(C530,1,1)="/"),INT(B529)+1,B529+0.01)</f>
        <v>509</v>
      </c>
      <c r="C530" s="51" t="s">
        <v>3564</v>
      </c>
      <c r="D530" s="51" t="s">
        <v>2484</v>
      </c>
      <c r="E530" s="62" t="s">
        <v>2485</v>
      </c>
      <c r="F530" s="62" t="s">
        <v>2485</v>
      </c>
      <c r="G530" s="63">
        <v>0</v>
      </c>
      <c r="H530" s="63">
        <v>0</v>
      </c>
      <c r="I530" s="56" t="s">
        <v>2398</v>
      </c>
      <c r="J530" s="56" t="s">
        <v>1375</v>
      </c>
      <c r="K530" s="57" t="s">
        <v>3783</v>
      </c>
      <c r="L530" s="55" t="s">
        <v>4768</v>
      </c>
      <c r="M530" s="55" t="s">
        <v>4827</v>
      </c>
      <c r="N530" s="55" t="s">
        <v>2238</v>
      </c>
      <c r="O530" s="53"/>
      <c r="P530" s="259" t="s">
        <v>2487</v>
      </c>
      <c r="Q530" s="13"/>
      <c r="R530"/>
      <c r="S530" t="str">
        <f>IF(E530=F530,"","NOT EQUAL")</f>
        <v/>
      </c>
      <c r="T530" s="44" t="str">
        <f>IF(ISNA(VLOOKUP(P530,Sheet1!E:F,2,0)),"--","PRESENT")</f>
        <v>--</v>
      </c>
      <c r="U530"/>
      <c r="V530">
        <f>IF(AA530&lt;&gt;"",V529+1,V529)</f>
        <v>163</v>
      </c>
      <c r="W530" s="75" t="s">
        <v>2238</v>
      </c>
      <c r="X530" s="57" t="s">
        <v>2238</v>
      </c>
      <c r="Y530" s="57" t="s">
        <v>2238</v>
      </c>
      <c r="Z530" s="25" t="str">
        <f>IF( OR(X530="CNST", I530="CAT_REGS"),IF(E530=CHAR(34)&amp;CHAR(34),F530,E530),
IF(X530="YES",UPPER(IF(E530=CHAR(34)&amp;CHAR(34),F530,E530)),
IF(   AND(X530&lt;&gt;"NO",I530="CAT_FNCT",D530&lt;&gt;"multiply", D530&lt;&gt;"divide"),IF(J530="SLS_ENABLED",   UPPER(IF(E530=CHAR(34)&amp;CHAR(34),F530,E530)),""),"")))</f>
        <v/>
      </c>
      <c r="AA530" s="25" t="str">
        <f>IF(LEN(Y530)&gt;0,Y530,SUBSTITUTE(SUBSTITUTE(SUBSTITUTE(SUBSTITUTE(SUBSTITUTE(SUBSTITUTE(SUBSTITUTE(SUBSTITUTE(SUBSTITUTE(SUBSTITUTE(SUBSTITUTE( (SUBSTITUTE( SUBSTITUTE( SUBSTITUTE( SUBSTITUTE(Z530,"STD_SIGMA","SUM"),"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0" s="1">
        <f>B530</f>
        <v>509</v>
      </c>
      <c r="AC530" t="str">
        <f>P530</f>
        <v>SFL_ALLENG</v>
      </c>
      <c r="AD530" s="126" t="str">
        <f>IF(ISNA(VLOOKUP(AA530,'XEQM Shortlist'!J:J,1,0)),"//","")</f>
        <v/>
      </c>
      <c r="AE530"/>
      <c r="AF530" s="88" t="str">
        <f>IF(LEN(AA530)=0,"",SUBSTITUTE(SUBSTITUTE(SUBSTITUTE(SUBSTITUTE(SUBSTITUTE(SUBSTITUTE(SUBSTITUTE(SUBSTITUTE(SUBSTITUTE(SUBSTITUTE(SUBSTITUTE(SUBSTITUTE(SUBSTITUTE(SUBSTITUTE(SUBSTITUTE(SUBSTITUTE(SUBSTITUTE( (SUBSTITUTE( SUBSTITUTE( SUBSTITUTE( SUBSTITUTE(Z530,"STD_SIGMA","SUM"),"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0" t="b">
        <f>AA530=AF530</f>
        <v>1</v>
      </c>
    </row>
    <row r="531" spans="1:33" s="17" customFormat="1">
      <c r="A531" s="48">
        <f>IF(B531=INT(B531),ROW(),"")</f>
        <v>531</v>
      </c>
      <c r="B531" s="47">
        <f>IF(AND(MID(C531,2,1)&lt;&gt;"/",MID(C531,1,1)="/"),INT(B530)+1,B530+0.01)</f>
        <v>510</v>
      </c>
      <c r="C531" s="51" t="s">
        <v>3564</v>
      </c>
      <c r="D531" s="51" t="s">
        <v>2387</v>
      </c>
      <c r="E531" s="62" t="s">
        <v>215</v>
      </c>
      <c r="F531" s="62" t="s">
        <v>215</v>
      </c>
      <c r="G531" s="63">
        <v>0</v>
      </c>
      <c r="H531" s="63">
        <v>0</v>
      </c>
      <c r="I531" s="56" t="s">
        <v>2398</v>
      </c>
      <c r="J531" s="56" t="s">
        <v>1375</v>
      </c>
      <c r="K531" s="57" t="s">
        <v>3783</v>
      </c>
      <c r="L531" s="55" t="s">
        <v>4768</v>
      </c>
      <c r="M531" s="55" t="s">
        <v>4827</v>
      </c>
      <c r="N531" s="55" t="s">
        <v>2238</v>
      </c>
      <c r="O531" s="53"/>
      <c r="P531" s="259" t="s">
        <v>2452</v>
      </c>
      <c r="Q531" s="13"/>
      <c r="R531"/>
      <c r="S531" t="str">
        <f>IF(E531=F531,"","NOT EQUAL")</f>
        <v/>
      </c>
      <c r="T531" s="44" t="str">
        <f>IF(ISNA(VLOOKUP(P531,Sheet1!E:F,2,0)),"--","PRESENT")</f>
        <v>--</v>
      </c>
      <c r="U531"/>
      <c r="V531">
        <f>IF(AA531&lt;&gt;"",V530+1,V530)</f>
        <v>163</v>
      </c>
      <c r="W531" s="75" t="s">
        <v>2238</v>
      </c>
      <c r="X531" s="57" t="s">
        <v>2238</v>
      </c>
      <c r="Y531" s="57" t="s">
        <v>2238</v>
      </c>
      <c r="Z531" s="25" t="str">
        <f>IF( OR(X531="CNST", I531="CAT_REGS"),IF(E531=CHAR(34)&amp;CHAR(34),F531,E531),
IF(X531="YES",UPPER(IF(E531=CHAR(34)&amp;CHAR(34),F531,E531)),
IF(   AND(X531&lt;&gt;"NO",I531="CAT_FNCT",D531&lt;&gt;"multiply", D531&lt;&gt;"divide"),IF(J531="SLS_ENABLED",   UPPER(IF(E531=CHAR(34)&amp;CHAR(34),F531,E531)),""),"")))</f>
        <v/>
      </c>
      <c r="AA531" s="25" t="str">
        <f>IF(LEN(Y531)&gt;0,Y531,SUBSTITUTE(SUBSTITUTE(SUBSTITUTE(SUBSTITUTE(SUBSTITUTE(SUBSTITUTE(SUBSTITUTE(SUBSTITUTE(SUBSTITUTE(SUBSTITUTE(SUBSTITUTE( (SUBSTITUTE( SUBSTITUTE( SUBSTITUTE( SUBSTITUTE(Z531,"STD_SIGMA","SUM"),"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1" s="1">
        <f>B531</f>
        <v>510</v>
      </c>
      <c r="AC531" t="str">
        <f>P531</f>
        <v>SFL_GROW</v>
      </c>
      <c r="AD531" s="126" t="str">
        <f>IF(ISNA(VLOOKUP(AA531,'XEQM Shortlist'!J:J,1,0)),"//","")</f>
        <v/>
      </c>
      <c r="AE531"/>
      <c r="AF531" s="88" t="str">
        <f>IF(LEN(AA531)=0,"",SUBSTITUTE(SUBSTITUTE(SUBSTITUTE(SUBSTITUTE(SUBSTITUTE(SUBSTITUTE(SUBSTITUTE(SUBSTITUTE(SUBSTITUTE(SUBSTITUTE(SUBSTITUTE(SUBSTITUTE(SUBSTITUTE(SUBSTITUTE(SUBSTITUTE(SUBSTITUTE(SUBSTITUTE( (SUBSTITUTE( SUBSTITUTE( SUBSTITUTE( SUBSTITUTE(Z531,"STD_SIGMA","SUM"),"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1" t="b">
        <f>AA531=AF531</f>
        <v>1</v>
      </c>
    </row>
    <row r="532" spans="1:33" s="17" customFormat="1">
      <c r="A532" s="48">
        <f>IF(B532=INT(B532),ROW(),"")</f>
        <v>532</v>
      </c>
      <c r="B532" s="47">
        <f>IF(AND(MID(C532,2,1)&lt;&gt;"/",MID(C532,1,1)="/"),INT(B531)+1,B531+0.01)</f>
        <v>511</v>
      </c>
      <c r="C532" s="51" t="s">
        <v>3564</v>
      </c>
      <c r="D532" s="51" t="s">
        <v>2388</v>
      </c>
      <c r="E532" s="62" t="s">
        <v>2414</v>
      </c>
      <c r="F532" s="62" t="s">
        <v>2414</v>
      </c>
      <c r="G532" s="63">
        <v>0</v>
      </c>
      <c r="H532" s="63">
        <v>0</v>
      </c>
      <c r="I532" s="56" t="s">
        <v>2398</v>
      </c>
      <c r="J532" s="56" t="s">
        <v>1375</v>
      </c>
      <c r="K532" s="57" t="s">
        <v>3783</v>
      </c>
      <c r="L532" s="55" t="s">
        <v>4768</v>
      </c>
      <c r="M532" s="55" t="s">
        <v>4827</v>
      </c>
      <c r="N532" s="55" t="s">
        <v>2238</v>
      </c>
      <c r="O532" s="53"/>
      <c r="P532" s="259" t="s">
        <v>2453</v>
      </c>
      <c r="Q532" s="13"/>
      <c r="R532"/>
      <c r="S532" t="str">
        <f>IF(E532=F532,"","NOT EQUAL")</f>
        <v/>
      </c>
      <c r="T532" s="44" t="str">
        <f>IF(ISNA(VLOOKUP(P532,Sheet1!E:F,2,0)),"--","PRESENT")</f>
        <v>--</v>
      </c>
      <c r="U532"/>
      <c r="V532">
        <f>IF(AA532&lt;&gt;"",V531+1,V531)</f>
        <v>163</v>
      </c>
      <c r="W532" s="75" t="s">
        <v>2238</v>
      </c>
      <c r="X532" s="57" t="s">
        <v>2238</v>
      </c>
      <c r="Y532" s="57" t="s">
        <v>2238</v>
      </c>
      <c r="Z532" s="25" t="str">
        <f>IF( OR(X532="CNST", I532="CAT_REGS"),IF(E532=CHAR(34)&amp;CHAR(34),F532,E532),
IF(X532="YES",UPPER(IF(E532=CHAR(34)&amp;CHAR(34),F532,E532)),
IF(   AND(X532&lt;&gt;"NO",I532="CAT_FNCT",D532&lt;&gt;"multiply", D532&lt;&gt;"divide"),IF(J532="SLS_ENABLED",   UPPER(IF(E532=CHAR(34)&amp;CHAR(34),F532,E532)),""),"")))</f>
        <v/>
      </c>
      <c r="AA532" s="25" t="str">
        <f>IF(LEN(Y532)&gt;0,Y532,SUBSTITUTE(SUBSTITUTE(SUBSTITUTE(SUBSTITUTE(SUBSTITUTE(SUBSTITUTE(SUBSTITUTE(SUBSTITUTE(SUBSTITUTE(SUBSTITUTE(SUBSTITUTE( (SUBSTITUTE( SUBSTITUTE( SUBSTITUTE( SUBSTITUTE(Z532,"STD_SIGMA","SUM"),"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2" s="1">
        <f>B532</f>
        <v>511</v>
      </c>
      <c r="AC532" t="str">
        <f>P532</f>
        <v>SFL_AUTOFF</v>
      </c>
      <c r="AD532" s="126" t="str">
        <f>IF(ISNA(VLOOKUP(AA532,'XEQM Shortlist'!J:J,1,0)),"//","")</f>
        <v/>
      </c>
      <c r="AE532"/>
      <c r="AF532" s="88" t="str">
        <f>IF(LEN(AA532)=0,"",SUBSTITUTE(SUBSTITUTE(SUBSTITUTE(SUBSTITUTE(SUBSTITUTE(SUBSTITUTE(SUBSTITUTE(SUBSTITUTE(SUBSTITUTE(SUBSTITUTE(SUBSTITUTE(SUBSTITUTE(SUBSTITUTE(SUBSTITUTE(SUBSTITUTE(SUBSTITUTE(SUBSTITUTE( (SUBSTITUTE( SUBSTITUTE( SUBSTITUTE( SUBSTITUTE(Z532,"STD_SIGMA","SUM"),"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2" t="b">
        <f>AA532=AF532</f>
        <v>1</v>
      </c>
    </row>
    <row r="533" spans="1:33" s="17" customFormat="1">
      <c r="A533" s="48">
        <f>IF(B533=INT(B533),ROW(),"")</f>
        <v>533</v>
      </c>
      <c r="B533" s="47">
        <f>IF(AND(MID(C533,2,1)&lt;&gt;"/",MID(C533,1,1)="/"),INT(B532)+1,B532+0.01)</f>
        <v>512</v>
      </c>
      <c r="C533" s="51" t="s">
        <v>3564</v>
      </c>
      <c r="D533" s="51" t="s">
        <v>2389</v>
      </c>
      <c r="E533" s="62" t="s">
        <v>2415</v>
      </c>
      <c r="F533" s="62" t="s">
        <v>2415</v>
      </c>
      <c r="G533" s="63">
        <v>0</v>
      </c>
      <c r="H533" s="63">
        <v>0</v>
      </c>
      <c r="I533" s="56" t="s">
        <v>2398</v>
      </c>
      <c r="J533" s="56" t="s">
        <v>1375</v>
      </c>
      <c r="K533" s="57" t="s">
        <v>3783</v>
      </c>
      <c r="L533" s="55" t="s">
        <v>4768</v>
      </c>
      <c r="M533" s="55" t="s">
        <v>4827</v>
      </c>
      <c r="N533" s="55" t="s">
        <v>2238</v>
      </c>
      <c r="O533" s="53"/>
      <c r="P533" s="259" t="s">
        <v>2454</v>
      </c>
      <c r="Q533" s="13"/>
      <c r="R533"/>
      <c r="S533" t="str">
        <f>IF(E533=F533,"","NOT EQUAL")</f>
        <v/>
      </c>
      <c r="T533" s="44" t="str">
        <f>IF(ISNA(VLOOKUP(P533,Sheet1!E:F,2,0)),"--","PRESENT")</f>
        <v>--</v>
      </c>
      <c r="U533"/>
      <c r="V533">
        <f>IF(AA533&lt;&gt;"",V532+1,V532)</f>
        <v>163</v>
      </c>
      <c r="W533" s="75" t="s">
        <v>2238</v>
      </c>
      <c r="X533" s="57" t="s">
        <v>2238</v>
      </c>
      <c r="Y533" s="57" t="s">
        <v>2238</v>
      </c>
      <c r="Z533" s="25" t="str">
        <f>IF( OR(X533="CNST", I533="CAT_REGS"),IF(E533=CHAR(34)&amp;CHAR(34),F533,E533),
IF(X533="YES",UPPER(IF(E533=CHAR(34)&amp;CHAR(34),F533,E533)),
IF(   AND(X533&lt;&gt;"NO",I533="CAT_FNCT",D533&lt;&gt;"multiply", D533&lt;&gt;"divide"),IF(J533="SLS_ENABLED",   UPPER(IF(E533=CHAR(34)&amp;CHAR(34),F533,E533)),""),"")))</f>
        <v/>
      </c>
      <c r="AA533" s="25" t="str">
        <f>IF(LEN(Y533)&gt;0,Y533,SUBSTITUTE(SUBSTITUTE(SUBSTITUTE(SUBSTITUTE(SUBSTITUTE(SUBSTITUTE(SUBSTITUTE(SUBSTITUTE(SUBSTITUTE(SUBSTITUTE(SUBSTITUTE( (SUBSTITUTE( SUBSTITUTE( SUBSTITUTE( SUBSTITUTE(Z533,"STD_SIGMA","SUM"),"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3" s="1">
        <f>B533</f>
        <v>512</v>
      </c>
      <c r="AC533" t="str">
        <f>P533</f>
        <v>SFL_AUTXEQ</v>
      </c>
      <c r="AD533" s="126" t="str">
        <f>IF(ISNA(VLOOKUP(AA533,'XEQM Shortlist'!J:J,1,0)),"//","")</f>
        <v/>
      </c>
      <c r="AE533"/>
      <c r="AF533" s="88" t="str">
        <f>IF(LEN(AA533)=0,"",SUBSTITUTE(SUBSTITUTE(SUBSTITUTE(SUBSTITUTE(SUBSTITUTE(SUBSTITUTE(SUBSTITUTE(SUBSTITUTE(SUBSTITUTE(SUBSTITUTE(SUBSTITUTE(SUBSTITUTE(SUBSTITUTE(SUBSTITUTE(SUBSTITUTE(SUBSTITUTE(SUBSTITUTE( (SUBSTITUTE( SUBSTITUTE( SUBSTITUTE( SUBSTITUTE(Z533,"STD_SIGMA","SUM"),"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3" t="b">
        <f>AA533=AF533</f>
        <v>1</v>
      </c>
    </row>
    <row r="534" spans="1:33" s="17" customFormat="1">
      <c r="A534" s="48">
        <f>IF(B534=INT(B534),ROW(),"")</f>
        <v>534</v>
      </c>
      <c r="B534" s="47">
        <f>IF(AND(MID(C534,2,1)&lt;&gt;"/",MID(C534,1,1)="/"),INT(B533)+1,B533+0.01)</f>
        <v>513</v>
      </c>
      <c r="C534" s="51" t="s">
        <v>3564</v>
      </c>
      <c r="D534" s="51" t="s">
        <v>2390</v>
      </c>
      <c r="E534" s="62" t="s">
        <v>2416</v>
      </c>
      <c r="F534" s="62" t="s">
        <v>2416</v>
      </c>
      <c r="G534" s="63">
        <v>0</v>
      </c>
      <c r="H534" s="63">
        <v>0</v>
      </c>
      <c r="I534" s="56" t="s">
        <v>2398</v>
      </c>
      <c r="J534" s="56" t="s">
        <v>1375</v>
      </c>
      <c r="K534" s="57" t="s">
        <v>3783</v>
      </c>
      <c r="L534" s="55" t="s">
        <v>4768</v>
      </c>
      <c r="M534" s="55" t="s">
        <v>4827</v>
      </c>
      <c r="N534" s="55" t="s">
        <v>2238</v>
      </c>
      <c r="O534" s="53"/>
      <c r="P534" s="259" t="s">
        <v>2455</v>
      </c>
      <c r="Q534" s="13"/>
      <c r="R534"/>
      <c r="S534" t="str">
        <f>IF(E534=F534,"","NOT EQUAL")</f>
        <v/>
      </c>
      <c r="T534" s="44" t="str">
        <f>IF(ISNA(VLOOKUP(P534,Sheet1!E:F,2,0)),"--","PRESENT")</f>
        <v>--</v>
      </c>
      <c r="U534"/>
      <c r="V534">
        <f>IF(AA534&lt;&gt;"",V533+1,V533)</f>
        <v>163</v>
      </c>
      <c r="W534" s="75" t="s">
        <v>2238</v>
      </c>
      <c r="X534" s="57" t="s">
        <v>2238</v>
      </c>
      <c r="Y534" s="57" t="s">
        <v>2238</v>
      </c>
      <c r="Z534" s="25" t="str">
        <f>IF( OR(X534="CNST", I534="CAT_REGS"),IF(E534=CHAR(34)&amp;CHAR(34),F534,E534),
IF(X534="YES",UPPER(IF(E534=CHAR(34)&amp;CHAR(34),F534,E534)),
IF(   AND(X534&lt;&gt;"NO",I534="CAT_FNCT",D534&lt;&gt;"multiply", D534&lt;&gt;"divide"),IF(J534="SLS_ENABLED",   UPPER(IF(E534=CHAR(34)&amp;CHAR(34),F534,E534)),""),"")))</f>
        <v/>
      </c>
      <c r="AA534" s="25" t="str">
        <f>IF(LEN(Y534)&gt;0,Y534,SUBSTITUTE(SUBSTITUTE(SUBSTITUTE(SUBSTITUTE(SUBSTITUTE(SUBSTITUTE(SUBSTITUTE(SUBSTITUTE(SUBSTITUTE(SUBSTITUTE(SUBSTITUTE( (SUBSTITUTE( SUBSTITUTE( SUBSTITUTE( SUBSTITUTE(Z534,"STD_SIGMA","SUM"),"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4" s="1">
        <f>B534</f>
        <v>513</v>
      </c>
      <c r="AC534" t="str">
        <f>P534</f>
        <v>SFL_PRTACT</v>
      </c>
      <c r="AD534" s="126" t="str">
        <f>IF(ISNA(VLOOKUP(AA534,'XEQM Shortlist'!J:J,1,0)),"//","")</f>
        <v/>
      </c>
      <c r="AE534"/>
      <c r="AF534" s="88" t="str">
        <f>IF(LEN(AA534)=0,"",SUBSTITUTE(SUBSTITUTE(SUBSTITUTE(SUBSTITUTE(SUBSTITUTE(SUBSTITUTE(SUBSTITUTE(SUBSTITUTE(SUBSTITUTE(SUBSTITUTE(SUBSTITUTE(SUBSTITUTE(SUBSTITUTE(SUBSTITUTE(SUBSTITUTE(SUBSTITUTE(SUBSTITUTE( (SUBSTITUTE( SUBSTITUTE( SUBSTITUTE( SUBSTITUTE(Z534,"STD_SIGMA","SUM"),"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4" t="b">
        <f>AA534=AF534</f>
        <v>1</v>
      </c>
    </row>
    <row r="535" spans="1:33" s="17" customFormat="1">
      <c r="A535" s="48">
        <f>IF(B535=INT(B535),ROW(),"")</f>
        <v>535</v>
      </c>
      <c r="B535" s="47">
        <f>IF(AND(MID(C535,2,1)&lt;&gt;"/",MID(C535,1,1)="/"),INT(B534)+1,B534+0.01)</f>
        <v>514</v>
      </c>
      <c r="C535" s="51" t="s">
        <v>3564</v>
      </c>
      <c r="D535" s="51" t="s">
        <v>2391</v>
      </c>
      <c r="E535" s="62" t="s">
        <v>2417</v>
      </c>
      <c r="F535" s="62" t="s">
        <v>2417</v>
      </c>
      <c r="G535" s="63">
        <v>0</v>
      </c>
      <c r="H535" s="63">
        <v>0</v>
      </c>
      <c r="I535" s="56" t="s">
        <v>2398</v>
      </c>
      <c r="J535" s="56" t="s">
        <v>1375</v>
      </c>
      <c r="K535" s="57" t="s">
        <v>3783</v>
      </c>
      <c r="L535" s="55" t="s">
        <v>4768</v>
      </c>
      <c r="M535" s="55" t="s">
        <v>4827</v>
      </c>
      <c r="N535" s="55" t="s">
        <v>2238</v>
      </c>
      <c r="O535" s="53"/>
      <c r="P535" s="259" t="s">
        <v>2456</v>
      </c>
      <c r="Q535" s="13"/>
      <c r="R535"/>
      <c r="S535" t="str">
        <f>IF(E535=F535,"","NOT EQUAL")</f>
        <v/>
      </c>
      <c r="T535" s="44" t="str">
        <f>IF(ISNA(VLOOKUP(P535,Sheet1!E:F,2,0)),"--","PRESENT")</f>
        <v>--</v>
      </c>
      <c r="U535"/>
      <c r="V535">
        <f>IF(AA535&lt;&gt;"",V534+1,V534)</f>
        <v>163</v>
      </c>
      <c r="W535" s="75" t="s">
        <v>2238</v>
      </c>
      <c r="X535" s="57" t="s">
        <v>2238</v>
      </c>
      <c r="Y535" s="57" t="s">
        <v>2238</v>
      </c>
      <c r="Z535" s="25" t="str">
        <f>IF( OR(X535="CNST", I535="CAT_REGS"),IF(E535=CHAR(34)&amp;CHAR(34),F535,E535),
IF(X535="YES",UPPER(IF(E535=CHAR(34)&amp;CHAR(34),F535,E535)),
IF(   AND(X535&lt;&gt;"NO",I535="CAT_FNCT",D535&lt;&gt;"multiply", D535&lt;&gt;"divide"),IF(J535="SLS_ENABLED",   UPPER(IF(E535=CHAR(34)&amp;CHAR(34),F535,E535)),""),"")))</f>
        <v/>
      </c>
      <c r="AA535" s="25" t="str">
        <f>IF(LEN(Y535)&gt;0,Y535,SUBSTITUTE(SUBSTITUTE(SUBSTITUTE(SUBSTITUTE(SUBSTITUTE(SUBSTITUTE(SUBSTITUTE(SUBSTITUTE(SUBSTITUTE(SUBSTITUTE(SUBSTITUTE( (SUBSTITUTE( SUBSTITUTE( SUBSTITUTE( SUBSTITUTE(Z535,"STD_SIGMA","SUM"),"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5" s="1">
        <f>B535</f>
        <v>514</v>
      </c>
      <c r="AC535" t="str">
        <f>P535</f>
        <v>SFL_NUMIN</v>
      </c>
      <c r="AD535" s="126" t="str">
        <f>IF(ISNA(VLOOKUP(AA535,'XEQM Shortlist'!J:J,1,0)),"//","")</f>
        <v/>
      </c>
      <c r="AE535"/>
      <c r="AF535" s="88" t="str">
        <f>IF(LEN(AA535)=0,"",SUBSTITUTE(SUBSTITUTE(SUBSTITUTE(SUBSTITUTE(SUBSTITUTE(SUBSTITUTE(SUBSTITUTE(SUBSTITUTE(SUBSTITUTE(SUBSTITUTE(SUBSTITUTE(SUBSTITUTE(SUBSTITUTE(SUBSTITUTE(SUBSTITUTE(SUBSTITUTE(SUBSTITUTE( (SUBSTITUTE( SUBSTITUTE( SUBSTITUTE( SUBSTITUTE(Z535,"STD_SIGMA","SUM"),"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5" t="b">
        <f>AA535=AF535</f>
        <v>1</v>
      </c>
    </row>
    <row r="536" spans="1:33" s="17" customFormat="1">
      <c r="A536" s="48">
        <f>IF(B536=INT(B536),ROW(),"")</f>
        <v>536</v>
      </c>
      <c r="B536" s="47">
        <f>IF(AND(MID(C536,2,1)&lt;&gt;"/",MID(C536,1,1)="/"),INT(B535)+1,B535+0.01)</f>
        <v>515</v>
      </c>
      <c r="C536" s="51" t="s">
        <v>3564</v>
      </c>
      <c r="D536" s="51" t="s">
        <v>2392</v>
      </c>
      <c r="E536" s="62" t="s">
        <v>2418</v>
      </c>
      <c r="F536" s="62" t="s">
        <v>2418</v>
      </c>
      <c r="G536" s="63">
        <v>0</v>
      </c>
      <c r="H536" s="63">
        <v>0</v>
      </c>
      <c r="I536" s="56" t="s">
        <v>2398</v>
      </c>
      <c r="J536" s="56" t="s">
        <v>1375</v>
      </c>
      <c r="K536" s="57" t="s">
        <v>3783</v>
      </c>
      <c r="L536" s="55" t="s">
        <v>4768</v>
      </c>
      <c r="M536" s="55" t="s">
        <v>4827</v>
      </c>
      <c r="N536" s="55" t="s">
        <v>2238</v>
      </c>
      <c r="O536" s="53"/>
      <c r="P536" s="259" t="s">
        <v>2457</v>
      </c>
      <c r="Q536" s="13"/>
      <c r="R536"/>
      <c r="S536" t="str">
        <f>IF(E536=F536,"","NOT EQUAL")</f>
        <v/>
      </c>
      <c r="T536" s="44" t="str">
        <f>IF(ISNA(VLOOKUP(P536,Sheet1!E:F,2,0)),"--","PRESENT")</f>
        <v>--</v>
      </c>
      <c r="U536"/>
      <c r="V536">
        <f>IF(AA536&lt;&gt;"",V535+1,V535)</f>
        <v>163</v>
      </c>
      <c r="W536" s="75" t="s">
        <v>2238</v>
      </c>
      <c r="X536" s="57" t="s">
        <v>2238</v>
      </c>
      <c r="Y536" s="57" t="s">
        <v>2238</v>
      </c>
      <c r="Z536" s="25" t="str">
        <f>IF( OR(X536="CNST", I536="CAT_REGS"),IF(E536=CHAR(34)&amp;CHAR(34),F536,E536),
IF(X536="YES",UPPER(IF(E536=CHAR(34)&amp;CHAR(34),F536,E536)),
IF(   AND(X536&lt;&gt;"NO",I536="CAT_FNCT",D536&lt;&gt;"multiply", D536&lt;&gt;"divide"),IF(J536="SLS_ENABLED",   UPPER(IF(E536=CHAR(34)&amp;CHAR(34),F536,E536)),""),"")))</f>
        <v/>
      </c>
      <c r="AA536" s="25" t="str">
        <f>IF(LEN(Y536)&gt;0,Y536,SUBSTITUTE(SUBSTITUTE(SUBSTITUTE(SUBSTITUTE(SUBSTITUTE(SUBSTITUTE(SUBSTITUTE(SUBSTITUTE(SUBSTITUTE(SUBSTITUTE(SUBSTITUTE( (SUBSTITUTE( SUBSTITUTE( SUBSTITUTE( SUBSTITUTE(Z536,"STD_SIGMA","SUM"),"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6" s="1">
        <f>B536</f>
        <v>515</v>
      </c>
      <c r="AC536" t="str">
        <f>P536</f>
        <v>SFL_ALPIN</v>
      </c>
      <c r="AD536" s="126" t="str">
        <f>IF(ISNA(VLOOKUP(AA536,'XEQM Shortlist'!J:J,1,0)),"//","")</f>
        <v/>
      </c>
      <c r="AE536"/>
      <c r="AF536" s="88" t="str">
        <f>IF(LEN(AA536)=0,"",SUBSTITUTE(SUBSTITUTE(SUBSTITUTE(SUBSTITUTE(SUBSTITUTE(SUBSTITUTE(SUBSTITUTE(SUBSTITUTE(SUBSTITUTE(SUBSTITUTE(SUBSTITUTE(SUBSTITUTE(SUBSTITUTE(SUBSTITUTE(SUBSTITUTE(SUBSTITUTE(SUBSTITUTE( (SUBSTITUTE( SUBSTITUTE( SUBSTITUTE( SUBSTITUTE(Z536,"STD_SIGMA","SUM"),"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6" t="b">
        <f>AA536=AF536</f>
        <v>1</v>
      </c>
    </row>
    <row r="537" spans="1:33" s="17" customFormat="1">
      <c r="A537" s="48">
        <f>IF(B537=INT(B537),ROW(),"")</f>
        <v>537</v>
      </c>
      <c r="B537" s="47">
        <f>IF(AND(MID(C537,2,1)&lt;&gt;"/",MID(C537,1,1)="/"),INT(B536)+1,B536+0.01)</f>
        <v>516</v>
      </c>
      <c r="C537" s="51" t="s">
        <v>3564</v>
      </c>
      <c r="D537" s="51" t="s">
        <v>2393</v>
      </c>
      <c r="E537" s="62" t="s">
        <v>2419</v>
      </c>
      <c r="F537" s="62" t="s">
        <v>2419</v>
      </c>
      <c r="G537" s="63">
        <v>0</v>
      </c>
      <c r="H537" s="63">
        <v>0</v>
      </c>
      <c r="I537" s="56" t="s">
        <v>2398</v>
      </c>
      <c r="J537" s="56" t="s">
        <v>1375</v>
      </c>
      <c r="K537" s="57" t="s">
        <v>3783</v>
      </c>
      <c r="L537" s="55" t="s">
        <v>4768</v>
      </c>
      <c r="M537" s="55" t="s">
        <v>4827</v>
      </c>
      <c r="N537" s="55" t="s">
        <v>2238</v>
      </c>
      <c r="O537" s="53"/>
      <c r="P537" s="259" t="s">
        <v>2458</v>
      </c>
      <c r="Q537" s="13"/>
      <c r="R537"/>
      <c r="S537" t="str">
        <f>IF(E537=F537,"","NOT EQUAL")</f>
        <v/>
      </c>
      <c r="T537" s="44" t="str">
        <f>IF(ISNA(VLOOKUP(P537,Sheet1!E:F,2,0)),"--","PRESENT")</f>
        <v>--</v>
      </c>
      <c r="U537"/>
      <c r="V537">
        <f>IF(AA537&lt;&gt;"",V536+1,V536)</f>
        <v>163</v>
      </c>
      <c r="W537" s="75" t="s">
        <v>2238</v>
      </c>
      <c r="X537" s="57" t="s">
        <v>2238</v>
      </c>
      <c r="Y537" s="57" t="s">
        <v>2238</v>
      </c>
      <c r="Z537" s="25" t="str">
        <f>IF( OR(X537="CNST", I537="CAT_REGS"),IF(E537=CHAR(34)&amp;CHAR(34),F537,E537),
IF(X537="YES",UPPER(IF(E537=CHAR(34)&amp;CHAR(34),F537,E537)),
IF(   AND(X537&lt;&gt;"NO",I537="CAT_FNCT",D537&lt;&gt;"multiply", D537&lt;&gt;"divide"),IF(J537="SLS_ENABLED",   UPPER(IF(E537=CHAR(34)&amp;CHAR(34),F537,E537)),""),"")))</f>
        <v/>
      </c>
      <c r="AA537" s="25" t="str">
        <f>IF(LEN(Y537)&gt;0,Y537,SUBSTITUTE(SUBSTITUTE(SUBSTITUTE(SUBSTITUTE(SUBSTITUTE(SUBSTITUTE(SUBSTITUTE(SUBSTITUTE(SUBSTITUTE(SUBSTITUTE(SUBSTITUTE( (SUBSTITUTE( SUBSTITUTE( SUBSTITUTE( SUBSTITUTE(Z537,"STD_SIGMA","SUM"),"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7" s="1">
        <f>B537</f>
        <v>516</v>
      </c>
      <c r="AC537" t="str">
        <f>P537</f>
        <v>SFL_ASLIFT</v>
      </c>
      <c r="AD537" s="126" t="str">
        <f>IF(ISNA(VLOOKUP(AA537,'XEQM Shortlist'!J:J,1,0)),"//","")</f>
        <v/>
      </c>
      <c r="AE537"/>
      <c r="AF537" s="88" t="str">
        <f>IF(LEN(AA537)=0,"",SUBSTITUTE(SUBSTITUTE(SUBSTITUTE(SUBSTITUTE(SUBSTITUTE(SUBSTITUTE(SUBSTITUTE(SUBSTITUTE(SUBSTITUTE(SUBSTITUTE(SUBSTITUTE(SUBSTITUTE(SUBSTITUTE(SUBSTITUTE(SUBSTITUTE(SUBSTITUTE(SUBSTITUTE( (SUBSTITUTE( SUBSTITUTE( SUBSTITUTE( SUBSTITUTE(Z537,"STD_SIGMA","SUM"),"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7" t="b">
        <f>AA537=AF537</f>
        <v>1</v>
      </c>
    </row>
    <row r="538" spans="1:33" s="17" customFormat="1">
      <c r="A538" s="48">
        <f>IF(B538=INT(B538),ROW(),"")</f>
        <v>538</v>
      </c>
      <c r="B538" s="47">
        <f>IF(AND(MID(C538,2,1)&lt;&gt;"/",MID(C538,1,1)="/"),INT(B537)+1,B537+0.01)</f>
        <v>517</v>
      </c>
      <c r="C538" s="51" t="s">
        <v>3564</v>
      </c>
      <c r="D538" s="51" t="s">
        <v>2394</v>
      </c>
      <c r="E538" s="62" t="s">
        <v>2420</v>
      </c>
      <c r="F538" s="62" t="s">
        <v>2420</v>
      </c>
      <c r="G538" s="63">
        <v>0</v>
      </c>
      <c r="H538" s="63">
        <v>0</v>
      </c>
      <c r="I538" s="56" t="s">
        <v>2398</v>
      </c>
      <c r="J538" s="56" t="s">
        <v>1375</v>
      </c>
      <c r="K538" s="57" t="s">
        <v>3783</v>
      </c>
      <c r="L538" s="55" t="s">
        <v>4768</v>
      </c>
      <c r="M538" s="55" t="s">
        <v>4827</v>
      </c>
      <c r="N538" s="55" t="s">
        <v>2238</v>
      </c>
      <c r="O538" s="53"/>
      <c r="P538" s="259" t="s">
        <v>2459</v>
      </c>
      <c r="Q538" s="13"/>
      <c r="R538"/>
      <c r="S538" t="str">
        <f>IF(E538=F538,"","NOT EQUAL")</f>
        <v/>
      </c>
      <c r="T538" s="44" t="str">
        <f>IF(ISNA(VLOOKUP(P538,Sheet1!E:F,2,0)),"--","PRESENT")</f>
        <v>--</v>
      </c>
      <c r="U538"/>
      <c r="V538">
        <f>IF(AA538&lt;&gt;"",V537+1,V537)</f>
        <v>163</v>
      </c>
      <c r="W538" s="75" t="s">
        <v>2238</v>
      </c>
      <c r="X538" s="57" t="s">
        <v>2238</v>
      </c>
      <c r="Y538" s="57" t="s">
        <v>2238</v>
      </c>
      <c r="Z538" s="25" t="str">
        <f>IF( OR(X538="CNST", I538="CAT_REGS"),IF(E538=CHAR(34)&amp;CHAR(34),F538,E538),
IF(X538="YES",UPPER(IF(E538=CHAR(34)&amp;CHAR(34),F538,E538)),
IF(   AND(X538&lt;&gt;"NO",I538="CAT_FNCT",D538&lt;&gt;"multiply", D538&lt;&gt;"divide"),IF(J538="SLS_ENABLED",   UPPER(IF(E538=CHAR(34)&amp;CHAR(34),F538,E538)),""),"")))</f>
        <v/>
      </c>
      <c r="AA538" s="25" t="str">
        <f>IF(LEN(Y538)&gt;0,Y538,SUBSTITUTE(SUBSTITUTE(SUBSTITUTE(SUBSTITUTE(SUBSTITUTE(SUBSTITUTE(SUBSTITUTE(SUBSTITUTE(SUBSTITUTE(SUBSTITUTE(SUBSTITUTE( (SUBSTITUTE( SUBSTITUTE( SUBSTITUTE( SUBSTITUTE(Z538,"STD_SIGMA","SUM"),"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8" s="1">
        <f>B538</f>
        <v>517</v>
      </c>
      <c r="AC538" t="str">
        <f>P538</f>
        <v>SFL_IGN1ER</v>
      </c>
      <c r="AD538" s="126" t="str">
        <f>IF(ISNA(VLOOKUP(AA538,'XEQM Shortlist'!J:J,1,0)),"//","")</f>
        <v/>
      </c>
      <c r="AE538"/>
      <c r="AF538" s="88" t="str">
        <f>IF(LEN(AA538)=0,"",SUBSTITUTE(SUBSTITUTE(SUBSTITUTE(SUBSTITUTE(SUBSTITUTE(SUBSTITUTE(SUBSTITUTE(SUBSTITUTE(SUBSTITUTE(SUBSTITUTE(SUBSTITUTE(SUBSTITUTE(SUBSTITUTE(SUBSTITUTE(SUBSTITUTE(SUBSTITUTE(SUBSTITUTE( (SUBSTITUTE( SUBSTITUTE( SUBSTITUTE( SUBSTITUTE(Z538,"STD_SIGMA","SUM"),"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8" t="b">
        <f>AA538=AF538</f>
        <v>1</v>
      </c>
    </row>
    <row r="539" spans="1:33" s="17" customFormat="1">
      <c r="A539" s="48">
        <f>IF(B539=INT(B539),ROW(),"")</f>
        <v>539</v>
      </c>
      <c r="B539" s="47">
        <f>IF(AND(MID(C539,2,1)&lt;&gt;"/",MID(C539,1,1)="/"),INT(B538)+1,B538+0.01)</f>
        <v>518</v>
      </c>
      <c r="C539" s="51" t="s">
        <v>3564</v>
      </c>
      <c r="D539" s="51" t="s">
        <v>2395</v>
      </c>
      <c r="E539" s="62" t="s">
        <v>2421</v>
      </c>
      <c r="F539" s="62" t="s">
        <v>2421</v>
      </c>
      <c r="G539" s="301">
        <v>0</v>
      </c>
      <c r="H539" s="301">
        <v>0</v>
      </c>
      <c r="I539" s="56" t="s">
        <v>2398</v>
      </c>
      <c r="J539" s="56" t="s">
        <v>1375</v>
      </c>
      <c r="K539" s="57" t="s">
        <v>3783</v>
      </c>
      <c r="L539" s="55" t="s">
        <v>4768</v>
      </c>
      <c r="M539" s="55" t="s">
        <v>4827</v>
      </c>
      <c r="N539" s="55" t="s">
        <v>2238</v>
      </c>
      <c r="O539" s="53"/>
      <c r="P539" s="259" t="s">
        <v>2460</v>
      </c>
      <c r="Q539" s="13"/>
      <c r="R539"/>
      <c r="S539" t="str">
        <f>IF(E539=F539,"","NOT EQUAL")</f>
        <v/>
      </c>
      <c r="T539" s="44" t="str">
        <f>IF(ISNA(VLOOKUP(P539,Sheet1!E:F,2,0)),"--","PRESENT")</f>
        <v>--</v>
      </c>
      <c r="U539"/>
      <c r="V539">
        <f>IF(AA539&lt;&gt;"",V538+1,V538)</f>
        <v>163</v>
      </c>
      <c r="W539" s="75" t="s">
        <v>2238</v>
      </c>
      <c r="X539" s="57" t="s">
        <v>2238</v>
      </c>
      <c r="Y539" s="57" t="s">
        <v>2238</v>
      </c>
      <c r="Z539" s="25" t="str">
        <f>IF( OR(X539="CNST", I539="CAT_REGS"),IF(E539=CHAR(34)&amp;CHAR(34),F539,E539),
IF(X539="YES",UPPER(IF(E539=CHAR(34)&amp;CHAR(34),F539,E539)),
IF(   AND(X539&lt;&gt;"NO",I539="CAT_FNCT",D539&lt;&gt;"multiply", D539&lt;&gt;"divide"),IF(J539="SLS_ENABLED",   UPPER(IF(E539=CHAR(34)&amp;CHAR(34),F539,E539)),""),"")))</f>
        <v/>
      </c>
      <c r="AA539" s="25" t="str">
        <f>IF(LEN(Y539)&gt;0,Y539,SUBSTITUTE(SUBSTITUTE(SUBSTITUTE(SUBSTITUTE(SUBSTITUTE(SUBSTITUTE(SUBSTITUTE(SUBSTITUTE(SUBSTITUTE(SUBSTITUTE(SUBSTITUTE( (SUBSTITUTE( SUBSTITUTE( SUBSTITUTE( SUBSTITUTE(Z539,"STD_SIGMA","SUM"),"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39" s="1">
        <f>B539</f>
        <v>518</v>
      </c>
      <c r="AC539" t="str">
        <f>P539</f>
        <v>SFL_INTING</v>
      </c>
      <c r="AD539" s="126" t="str">
        <f>IF(ISNA(VLOOKUP(AA539,'XEQM Shortlist'!J:J,1,0)),"//","")</f>
        <v/>
      </c>
      <c r="AE539"/>
      <c r="AF539" s="88" t="str">
        <f>IF(LEN(AA539)=0,"",SUBSTITUTE(SUBSTITUTE(SUBSTITUTE(SUBSTITUTE(SUBSTITUTE(SUBSTITUTE(SUBSTITUTE(SUBSTITUTE(SUBSTITUTE(SUBSTITUTE(SUBSTITUTE(SUBSTITUTE(SUBSTITUTE(SUBSTITUTE(SUBSTITUTE(SUBSTITUTE(SUBSTITUTE( (SUBSTITUTE( SUBSTITUTE( SUBSTITUTE( SUBSTITUTE(Z539,"STD_SIGMA","SUM"),"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39" t="b">
        <f>AA539=AF539</f>
        <v>1</v>
      </c>
    </row>
    <row r="540" spans="1:33" s="17" customFormat="1">
      <c r="A540" s="48">
        <f>IF(B540=INT(B540),ROW(),"")</f>
        <v>540</v>
      </c>
      <c r="B540" s="47">
        <f>IF(AND(MID(C540,2,1)&lt;&gt;"/",MID(C540,1,1)="/"),INT(B539)+1,B539+0.01)</f>
        <v>519</v>
      </c>
      <c r="C540" s="51" t="s">
        <v>3564</v>
      </c>
      <c r="D540" s="51" t="s">
        <v>2396</v>
      </c>
      <c r="E540" s="62" t="s">
        <v>2422</v>
      </c>
      <c r="F540" s="62" t="s">
        <v>2422</v>
      </c>
      <c r="G540" s="63">
        <v>0</v>
      </c>
      <c r="H540" s="63">
        <v>0</v>
      </c>
      <c r="I540" s="56" t="s">
        <v>2398</v>
      </c>
      <c r="J540" s="56" t="s">
        <v>1375</v>
      </c>
      <c r="K540" s="57" t="s">
        <v>3783</v>
      </c>
      <c r="L540" s="55" t="s">
        <v>4768</v>
      </c>
      <c r="M540" s="55" t="s">
        <v>4827</v>
      </c>
      <c r="N540" s="55" t="s">
        <v>2238</v>
      </c>
      <c r="O540" s="53"/>
      <c r="P540" s="259" t="s">
        <v>2461</v>
      </c>
      <c r="Q540" s="13"/>
      <c r="R540"/>
      <c r="S540" t="str">
        <f>IF(E540=F540,"","NOT EQUAL")</f>
        <v/>
      </c>
      <c r="T540" s="44" t="str">
        <f>IF(ISNA(VLOOKUP(P540,Sheet1!E:F,2,0)),"--","PRESENT")</f>
        <v>--</v>
      </c>
      <c r="U540"/>
      <c r="V540">
        <f>IF(AA540&lt;&gt;"",V539+1,V539)</f>
        <v>163</v>
      </c>
      <c r="W540" s="75" t="s">
        <v>2238</v>
      </c>
      <c r="X540" s="57" t="s">
        <v>2238</v>
      </c>
      <c r="Y540" s="57" t="s">
        <v>2238</v>
      </c>
      <c r="Z540" s="25" t="str">
        <f>IF( OR(X540="CNST", I540="CAT_REGS"),IF(E540=CHAR(34)&amp;CHAR(34),F540,E540),
IF(X540="YES",UPPER(IF(E540=CHAR(34)&amp;CHAR(34),F540,E540)),
IF(   AND(X540&lt;&gt;"NO",I540="CAT_FNCT",D540&lt;&gt;"multiply", D540&lt;&gt;"divide"),IF(J540="SLS_ENABLED",   UPPER(IF(E540=CHAR(34)&amp;CHAR(34),F540,E540)),""),"")))</f>
        <v/>
      </c>
      <c r="AA540" s="25" t="str">
        <f>IF(LEN(Y540)&gt;0,Y540,SUBSTITUTE(SUBSTITUTE(SUBSTITUTE(SUBSTITUTE(SUBSTITUTE(SUBSTITUTE(SUBSTITUTE(SUBSTITUTE(SUBSTITUTE(SUBSTITUTE(SUBSTITUTE( (SUBSTITUTE( SUBSTITUTE( SUBSTITUTE( SUBSTITUTE(Z540,"STD_SIGMA","SUM"),"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0" s="1">
        <f>B540</f>
        <v>519</v>
      </c>
      <c r="AC540" t="str">
        <f>P540</f>
        <v>SFL_SOLVING</v>
      </c>
      <c r="AD540" s="126" t="str">
        <f>IF(ISNA(VLOOKUP(AA540,'XEQM Shortlist'!J:J,1,0)),"//","")</f>
        <v/>
      </c>
      <c r="AE540"/>
      <c r="AF540" s="88" t="str">
        <f>IF(LEN(AA540)=0,"",SUBSTITUTE(SUBSTITUTE(SUBSTITUTE(SUBSTITUTE(SUBSTITUTE(SUBSTITUTE(SUBSTITUTE(SUBSTITUTE(SUBSTITUTE(SUBSTITUTE(SUBSTITUTE(SUBSTITUTE(SUBSTITUTE(SUBSTITUTE(SUBSTITUTE(SUBSTITUTE(SUBSTITUTE( (SUBSTITUTE( SUBSTITUTE( SUBSTITUTE( SUBSTITUTE(Z540,"STD_SIGMA","SUM"),"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0" t="b">
        <f>AA540=AF540</f>
        <v>1</v>
      </c>
    </row>
    <row r="541" spans="1:33" s="17" customFormat="1">
      <c r="A541" s="48">
        <f>IF(B541=INT(B541),ROW(),"")</f>
        <v>541</v>
      </c>
      <c r="B541" s="47">
        <f>IF(AND(MID(C541,2,1)&lt;&gt;"/",MID(C541,1,1)="/"),INT(B540)+1,B540+0.01)</f>
        <v>520</v>
      </c>
      <c r="C541" s="51" t="s">
        <v>3564</v>
      </c>
      <c r="D541" s="51" t="s">
        <v>2397</v>
      </c>
      <c r="E541" s="62" t="s">
        <v>2423</v>
      </c>
      <c r="F541" s="62" t="s">
        <v>2423</v>
      </c>
      <c r="G541" s="63">
        <v>0</v>
      </c>
      <c r="H541" s="63">
        <v>0</v>
      </c>
      <c r="I541" s="56" t="s">
        <v>2398</v>
      </c>
      <c r="J541" s="56" t="s">
        <v>1375</v>
      </c>
      <c r="K541" s="57" t="s">
        <v>3783</v>
      </c>
      <c r="L541" s="55" t="s">
        <v>4768</v>
      </c>
      <c r="M541" s="55" t="s">
        <v>4827</v>
      </c>
      <c r="N541" s="55" t="s">
        <v>2238</v>
      </c>
      <c r="O541" s="53"/>
      <c r="P541" s="259" t="s">
        <v>2462</v>
      </c>
      <c r="Q541" s="13"/>
      <c r="R541"/>
      <c r="S541" t="str">
        <f>IF(E541=F541,"","NOT EQUAL")</f>
        <v/>
      </c>
      <c r="T541" s="44" t="str">
        <f>IF(ISNA(VLOOKUP(P541,Sheet1!E:F,2,0)),"--","PRESENT")</f>
        <v>--</v>
      </c>
      <c r="U541"/>
      <c r="V541">
        <f>IF(AA541&lt;&gt;"",V540+1,V540)</f>
        <v>163</v>
      </c>
      <c r="W541" s="75" t="s">
        <v>2238</v>
      </c>
      <c r="X541" s="57" t="s">
        <v>2238</v>
      </c>
      <c r="Y541" s="57" t="s">
        <v>2238</v>
      </c>
      <c r="Z541" s="25" t="str">
        <f>IF( OR(X541="CNST", I541="CAT_REGS"),IF(E541=CHAR(34)&amp;CHAR(34),F541,E541),
IF(X541="YES",UPPER(IF(E541=CHAR(34)&amp;CHAR(34),F541,E541)),
IF(   AND(X541&lt;&gt;"NO",I541="CAT_FNCT",D541&lt;&gt;"multiply", D541&lt;&gt;"divide"),IF(J541="SLS_ENABLED",   UPPER(IF(E541=CHAR(34)&amp;CHAR(34),F541,E541)),""),"")))</f>
        <v/>
      </c>
      <c r="AA541" s="25" t="str">
        <f>IF(LEN(Y541)&gt;0,Y541,SUBSTITUTE(SUBSTITUTE(SUBSTITUTE(SUBSTITUTE(SUBSTITUTE(SUBSTITUTE(SUBSTITUTE(SUBSTITUTE(SUBSTITUTE(SUBSTITUTE(SUBSTITUTE( (SUBSTITUTE( SUBSTITUTE( SUBSTITUTE( SUBSTITUTE(Z541,"STD_SIGMA","SUM"),"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1" s="1">
        <f>B541</f>
        <v>520</v>
      </c>
      <c r="AC541" t="str">
        <f>P541</f>
        <v>SFL_VMDISP</v>
      </c>
      <c r="AD541" s="126" t="str">
        <f>IF(ISNA(VLOOKUP(AA541,'XEQM Shortlist'!J:J,1,0)),"//","")</f>
        <v/>
      </c>
      <c r="AE541"/>
      <c r="AF541" s="88" t="str">
        <f>IF(LEN(AA541)=0,"",SUBSTITUTE(SUBSTITUTE(SUBSTITUTE(SUBSTITUTE(SUBSTITUTE(SUBSTITUTE(SUBSTITUTE(SUBSTITUTE(SUBSTITUTE(SUBSTITUTE(SUBSTITUTE(SUBSTITUTE(SUBSTITUTE(SUBSTITUTE(SUBSTITUTE(SUBSTITUTE(SUBSTITUTE( (SUBSTITUTE( SUBSTITUTE( SUBSTITUTE( SUBSTITUTE(Z541,"STD_SIGMA","SUM"),"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1" t="b">
        <f>AA541=AF541</f>
        <v>1</v>
      </c>
    </row>
    <row r="542" spans="1:33" s="17" customFormat="1">
      <c r="A542" s="48">
        <f>IF(B542=INT(B542),ROW(),"")</f>
        <v>542</v>
      </c>
      <c r="B542" s="47">
        <f>IF(AND(MID(C542,2,1)&lt;&gt;"/",MID(C542,1,1)="/"),INT(B541)+1,B541+0.01)</f>
        <v>521</v>
      </c>
      <c r="C542" s="51" t="s">
        <v>3564</v>
      </c>
      <c r="D542" s="51" t="s">
        <v>2643</v>
      </c>
      <c r="E542" s="62" t="s">
        <v>2644</v>
      </c>
      <c r="F542" s="62" t="s">
        <v>2644</v>
      </c>
      <c r="G542" s="63">
        <v>0</v>
      </c>
      <c r="H542" s="63">
        <v>0</v>
      </c>
      <c r="I542" s="56" t="s">
        <v>2398</v>
      </c>
      <c r="J542" s="56" t="s">
        <v>1375</v>
      </c>
      <c r="K542" s="57" t="s">
        <v>3783</v>
      </c>
      <c r="L542" s="55" t="s">
        <v>4768</v>
      </c>
      <c r="M542" s="55" t="s">
        <v>4827</v>
      </c>
      <c r="N542" s="55" t="s">
        <v>2238</v>
      </c>
      <c r="O542" s="53"/>
      <c r="P542" s="259" t="s">
        <v>2645</v>
      </c>
      <c r="Q542" s="13"/>
      <c r="R542"/>
      <c r="S542" t="str">
        <f>IF(E542=F542,"","NOT EQUAL")</f>
        <v/>
      </c>
      <c r="T542" s="44" t="str">
        <f>IF(ISNA(VLOOKUP(P542,Sheet1!E:F,2,0)),"--","PRESENT")</f>
        <v>--</v>
      </c>
      <c r="U542"/>
      <c r="V542">
        <f>IF(AA542&lt;&gt;"",V541+1,V541)</f>
        <v>163</v>
      </c>
      <c r="W542" s="75" t="s">
        <v>2238</v>
      </c>
      <c r="X542" s="57" t="s">
        <v>2238</v>
      </c>
      <c r="Y542" s="57" t="s">
        <v>2238</v>
      </c>
      <c r="Z542" s="25" t="str">
        <f>IF( OR(X542="CNST", I542="CAT_REGS"),IF(E542=CHAR(34)&amp;CHAR(34),F542,E542),
IF(X542="YES",UPPER(IF(E542=CHAR(34)&amp;CHAR(34),F542,E542)),
IF(   AND(X542&lt;&gt;"NO",I542="CAT_FNCT",D542&lt;&gt;"multiply", D542&lt;&gt;"divide"),IF(J542="SLS_ENABLED",   UPPER(IF(E542=CHAR(34)&amp;CHAR(34),F542,E542)),""),"")))</f>
        <v/>
      </c>
      <c r="AA542" s="25" t="str">
        <f>IF(LEN(Y542)&gt;0,Y542,SUBSTITUTE(SUBSTITUTE(SUBSTITUTE(SUBSTITUTE(SUBSTITUTE(SUBSTITUTE(SUBSTITUTE(SUBSTITUTE(SUBSTITUTE(SUBSTITUTE(SUBSTITUTE( (SUBSTITUTE( SUBSTITUTE( SUBSTITUTE( SUBSTITUTE(Z542,"STD_SIGMA","SUM"),"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2" s="1">
        <f>B542</f>
        <v>521</v>
      </c>
      <c r="AC542" t="str">
        <f>P542</f>
        <v>SFL_USB</v>
      </c>
      <c r="AD542" s="126" t="str">
        <f>IF(ISNA(VLOOKUP(AA542,'XEQM Shortlist'!J:J,1,0)),"//","")</f>
        <v/>
      </c>
      <c r="AE542"/>
      <c r="AF542" s="88" t="str">
        <f>IF(LEN(AA542)=0,"",SUBSTITUTE(SUBSTITUTE(SUBSTITUTE(SUBSTITUTE(SUBSTITUTE(SUBSTITUTE(SUBSTITUTE(SUBSTITUTE(SUBSTITUTE(SUBSTITUTE(SUBSTITUTE(SUBSTITUTE(SUBSTITUTE(SUBSTITUTE(SUBSTITUTE(SUBSTITUTE(SUBSTITUTE( (SUBSTITUTE( SUBSTITUTE( SUBSTITUTE( SUBSTITUTE(Z542,"STD_SIGMA","SUM"),"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2" t="b">
        <f>AA542=AF542</f>
        <v>1</v>
      </c>
    </row>
    <row r="543" spans="1:33" s="17" customFormat="1">
      <c r="A543" s="48">
        <f>IF(B543=INT(B543),ROW(),"")</f>
        <v>543</v>
      </c>
      <c r="B543" s="47">
        <f>IF(AND(MID(C543,2,1)&lt;&gt;"/",MID(C543,1,1)="/"),INT(B542)+1,B542+0.01)</f>
        <v>522</v>
      </c>
      <c r="C543" s="51" t="s">
        <v>3564</v>
      </c>
      <c r="D543" s="51" t="s">
        <v>4745</v>
      </c>
      <c r="E543" s="62" t="s">
        <v>4746</v>
      </c>
      <c r="F543" s="62" t="s">
        <v>4746</v>
      </c>
      <c r="G543" s="63">
        <v>0</v>
      </c>
      <c r="H543" s="63">
        <v>0</v>
      </c>
      <c r="I543" s="56" t="s">
        <v>2398</v>
      </c>
      <c r="J543" s="56" t="s">
        <v>1375</v>
      </c>
      <c r="K543" s="57" t="s">
        <v>3783</v>
      </c>
      <c r="L543" s="55" t="s">
        <v>4768</v>
      </c>
      <c r="M543" s="55" t="s">
        <v>4827</v>
      </c>
      <c r="N543" s="55" t="s">
        <v>2238</v>
      </c>
      <c r="O543" s="53"/>
      <c r="P543" s="259" t="s">
        <v>4754</v>
      </c>
      <c r="Q543" s="13"/>
      <c r="R543"/>
      <c r="S543" t="str">
        <f>IF(E543=F543,"","NOT EQUAL")</f>
        <v/>
      </c>
      <c r="T543" s="44" t="str">
        <f>IF(ISNA(VLOOKUP(P543,Sheet1!E:F,2,0)),"--","PRESENT")</f>
        <v>--</v>
      </c>
      <c r="U543"/>
      <c r="V543">
        <f>IF(AA543&lt;&gt;"",V542+1,V542)</f>
        <v>163</v>
      </c>
      <c r="W543" s="75" t="s">
        <v>2238</v>
      </c>
      <c r="X543" s="57" t="s">
        <v>2238</v>
      </c>
      <c r="Y543" s="57" t="s">
        <v>2238</v>
      </c>
      <c r="Z543" s="25" t="str">
        <f>IF( OR(X543="CNST", I543="CAT_REGS"),IF(E543=CHAR(34)&amp;CHAR(34),F543,E543),
IF(X543="YES",UPPER(IF(E543=CHAR(34)&amp;CHAR(34),F543,E543)),
IF(   AND(X543&lt;&gt;"NO",I543="CAT_FNCT",D543&lt;&gt;"multiply", D543&lt;&gt;"divide"),IF(J543="SLS_ENABLED",   UPPER(IF(E543=CHAR(34)&amp;CHAR(34),F543,E543)),""),"")))</f>
        <v/>
      </c>
      <c r="AA543" s="25" t="str">
        <f>IF(LEN(Y543)&gt;0,Y543,SUBSTITUTE(SUBSTITUTE(SUBSTITUTE(SUBSTITUTE(SUBSTITUTE(SUBSTITUTE(SUBSTITUTE(SUBSTITUTE(SUBSTITUTE(SUBSTITUTE(SUBSTITUTE( (SUBSTITUTE( SUBSTITUTE( SUBSTITUTE( SUBSTITUTE(Z543,"STD_SIGMA","SUM"),"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3" s="1">
        <f>B543</f>
        <v>522</v>
      </c>
      <c r="AC543" t="str">
        <f>P543</f>
        <v>SFL_TVMBGN</v>
      </c>
      <c r="AD543" s="126" t="str">
        <f>IF(ISNA(VLOOKUP(AA543,'XEQM Shortlist'!J:J,1,0)),"//","")</f>
        <v/>
      </c>
      <c r="AE543"/>
      <c r="AF543" s="88" t="str">
        <f>IF(LEN(AA543)=0,"",SUBSTITUTE(SUBSTITUTE(SUBSTITUTE(SUBSTITUTE(SUBSTITUTE(SUBSTITUTE(SUBSTITUTE(SUBSTITUTE(SUBSTITUTE(SUBSTITUTE(SUBSTITUTE(SUBSTITUTE(SUBSTITUTE(SUBSTITUTE(SUBSTITUTE(SUBSTITUTE(SUBSTITUTE( (SUBSTITUTE( SUBSTITUTE( SUBSTITUTE( SUBSTITUTE(Z543,"STD_SIGMA","SUM"),"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3" t="b">
        <f>AA543=AF543</f>
        <v>1</v>
      </c>
    </row>
    <row r="544" spans="1:33" s="17" customFormat="1">
      <c r="A544" s="48">
        <f>IF(B544=INT(B544),ROW(),"")</f>
        <v>544</v>
      </c>
      <c r="B544" s="47">
        <f>IF(AND(MID(C544,2,1)&lt;&gt;"/",MID(C544,1,1)="/"),INT(B543)+1,B543+0.01)</f>
        <v>523</v>
      </c>
      <c r="C544" s="51" t="s">
        <v>3564</v>
      </c>
      <c r="D544" s="51" t="s">
        <v>4896</v>
      </c>
      <c r="E544" s="62" t="s">
        <v>4897</v>
      </c>
      <c r="F544" s="62" t="s">
        <v>4897</v>
      </c>
      <c r="G544" s="63">
        <v>0</v>
      </c>
      <c r="H544" s="63">
        <v>0</v>
      </c>
      <c r="I544" s="56" t="s">
        <v>2398</v>
      </c>
      <c r="J544" s="56" t="s">
        <v>1375</v>
      </c>
      <c r="K544" s="57" t="s">
        <v>3783</v>
      </c>
      <c r="L544" s="55" t="s">
        <v>4768</v>
      </c>
      <c r="M544" s="55" t="s">
        <v>4827</v>
      </c>
      <c r="N544" s="55" t="s">
        <v>2238</v>
      </c>
      <c r="O544" s="53"/>
      <c r="P544" s="259" t="s">
        <v>4898</v>
      </c>
      <c r="Q544" s="13"/>
      <c r="R544"/>
      <c r="S544" t="str">
        <f>IF(E544=F544,"","NOT EQUAL")</f>
        <v/>
      </c>
      <c r="T544" s="44" t="str">
        <f>IF(ISNA(VLOOKUP(P544,Sheet1!E:F,2,0)),"--","PRESENT")</f>
        <v>--</v>
      </c>
      <c r="U544"/>
      <c r="V544">
        <f>IF(AA544&lt;&gt;"",V543+1,V543)</f>
        <v>163</v>
      </c>
      <c r="W544" s="75" t="s">
        <v>2238</v>
      </c>
      <c r="X544" s="57" t="s">
        <v>2238</v>
      </c>
      <c r="Y544" s="57" t="s">
        <v>2238</v>
      </c>
      <c r="Z544" s="25" t="str">
        <f>IF( OR(X544="CNST", I544="CAT_REGS"),IF(E544=CHAR(34)&amp;CHAR(34),F544,E544),
IF(X544="YES",UPPER(IF(E544=CHAR(34)&amp;CHAR(34),F544,E544)),
IF(   AND(X544&lt;&gt;"NO",I544="CAT_FNCT",D544&lt;&gt;"multiply", D544&lt;&gt;"divide"),IF(J544="SLS_ENABLED",   UPPER(IF(E544=CHAR(34)&amp;CHAR(34),F544,E544)),""),"")))</f>
        <v/>
      </c>
      <c r="AA544" s="25" t="str">
        <f>IF(LEN(Y544)&gt;0,Y544,SUBSTITUTE(SUBSTITUTE(SUBSTITUTE(SUBSTITUTE(SUBSTITUTE(SUBSTITUTE(SUBSTITUTE(SUBSTITUTE(SUBSTITUTE(SUBSTITUTE(SUBSTITUTE( (SUBSTITUTE( SUBSTITUTE( SUBSTITUTE( SUBSTITUTE(Z544,"STD_SIGMA","SUM"),"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4" s="1">
        <f>B544</f>
        <v>523</v>
      </c>
      <c r="AC544" t="str">
        <f>P544</f>
        <v>SFL_FRCSRN</v>
      </c>
      <c r="AD544" s="126" t="str">
        <f>IF(ISNA(VLOOKUP(AA544,'XEQM Shortlist'!J:J,1,0)),"//","")</f>
        <v/>
      </c>
      <c r="AE544"/>
      <c r="AF544" s="88" t="str">
        <f>IF(LEN(AA544)=0,"",SUBSTITUTE(SUBSTITUTE(SUBSTITUTE(SUBSTITUTE(SUBSTITUTE(SUBSTITUTE(SUBSTITUTE(SUBSTITUTE(SUBSTITUTE(SUBSTITUTE(SUBSTITUTE(SUBSTITUTE(SUBSTITUTE(SUBSTITUTE(SUBSTITUTE(SUBSTITUTE(SUBSTITUTE( (SUBSTITUTE( SUBSTITUTE( SUBSTITUTE( SUBSTITUTE(Z544,"STD_SIGMA","SUM"),"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4" t="b">
        <f>AA544=AF544</f>
        <v>1</v>
      </c>
    </row>
    <row r="545" spans="1:33" s="17" customFormat="1">
      <c r="A545" s="48">
        <f>IF(B545=INT(B545),ROW(),"")</f>
        <v>545</v>
      </c>
      <c r="B545" s="47">
        <f>IF(AND(MID(C545,2,1)&lt;&gt;"/",MID(C545,1,1)="/"),INT(B544)+1,B544+0.01)</f>
        <v>524</v>
      </c>
      <c r="C545" s="89" t="s">
        <v>3769</v>
      </c>
      <c r="D545" s="89" t="s">
        <v>7</v>
      </c>
      <c r="E545" s="109" t="str">
        <f>CHAR(34)&amp;IF(B545&lt;10,"000",IF(B545&lt;100,"00",IF(B545&lt;1000,"0","")))&amp;$B545&amp;CHAR(34)</f>
        <v>"0524"</v>
      </c>
      <c r="F545" s="90" t="str">
        <f>E545</f>
        <v>"0524"</v>
      </c>
      <c r="G545" s="145">
        <v>0</v>
      </c>
      <c r="H545" s="145">
        <v>0</v>
      </c>
      <c r="I545" s="139" t="s">
        <v>28</v>
      </c>
      <c r="J545" s="56" t="s">
        <v>1375</v>
      </c>
      <c r="K545" s="92" t="s">
        <v>3783</v>
      </c>
      <c r="L545" s="17" t="s">
        <v>4768</v>
      </c>
      <c r="M545" s="55" t="s">
        <v>4827</v>
      </c>
      <c r="N545" s="55" t="s">
        <v>2238</v>
      </c>
      <c r="P545" s="259" t="str">
        <f>"ITM_"&amp;IF(B545&lt;10,"000",IF(B545&lt;100,"00",IF(B545&lt;1000,"0","")))&amp;$B545</f>
        <v>ITM_0524</v>
      </c>
      <c r="Q545" s="16"/>
      <c r="R545"/>
      <c r="S545" t="str">
        <f>IF(E545=F545,"","NOT EQUAL")</f>
        <v/>
      </c>
      <c r="T545" s="44" t="str">
        <f>IF(ISNA(VLOOKUP(P545,Sheet1!E:F,2,0)),"--","PRESENT")</f>
        <v>--</v>
      </c>
      <c r="U545"/>
      <c r="V545">
        <f>IF(AA545&lt;&gt;"",V544+1,V544)</f>
        <v>163</v>
      </c>
      <c r="W545" s="88" t="s">
        <v>2238</v>
      </c>
      <c r="X545" s="92" t="s">
        <v>2238</v>
      </c>
      <c r="Y545" s="92" t="s">
        <v>2238</v>
      </c>
      <c r="Z545" s="25" t="str">
        <f>IF( OR(X545="CNST", I545="CAT_REGS"),IF(E545=CHAR(34)&amp;CHAR(34),F545,E545),
IF(X545="YES",UPPER(IF(E545=CHAR(34)&amp;CHAR(34),F545,E545)),
IF(   AND(X545&lt;&gt;"NO",I545="CAT_FNCT",D545&lt;&gt;"multiply", D545&lt;&gt;"divide"),IF(J545="SLS_ENABLED",   UPPER(IF(E545=CHAR(34)&amp;CHAR(34),F545,E545)),""),"")))</f>
        <v/>
      </c>
      <c r="AA545" s="25" t="str">
        <f>IF(LEN(Y545)&gt;0,Y545,SUBSTITUTE(SUBSTITUTE(SUBSTITUTE(SUBSTITUTE(SUBSTITUTE(SUBSTITUTE(SUBSTITUTE(SUBSTITUTE(SUBSTITUTE(SUBSTITUTE(SUBSTITUTE( (SUBSTITUTE( SUBSTITUTE( SUBSTITUTE( SUBSTITUTE(Z545,"STD_SIGMA","SUM"),"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5" s="1">
        <f>B545</f>
        <v>524</v>
      </c>
      <c r="AC545" t="str">
        <f>P545</f>
        <v>ITM_0524</v>
      </c>
      <c r="AD545" s="126" t="str">
        <f>IF(ISNA(VLOOKUP(AA545,'XEQM Shortlist'!J:J,1,0)),"//","")</f>
        <v/>
      </c>
      <c r="AE545"/>
      <c r="AF545" s="88" t="str">
        <f>IF(LEN(AA545)=0,"",SUBSTITUTE(SUBSTITUTE(SUBSTITUTE(SUBSTITUTE(SUBSTITUTE(SUBSTITUTE(SUBSTITUTE(SUBSTITUTE(SUBSTITUTE(SUBSTITUTE(SUBSTITUTE(SUBSTITUTE(SUBSTITUTE(SUBSTITUTE(SUBSTITUTE(SUBSTITUTE(SUBSTITUTE( (SUBSTITUTE( SUBSTITUTE( SUBSTITUTE( SUBSTITUTE(Z545,"STD_SIGMA","SUM"),"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5" t="b">
        <f>AA545=AF545</f>
        <v>1</v>
      </c>
    </row>
    <row r="546" spans="1:33" s="17" customFormat="1">
      <c r="A546" s="48">
        <f>IF(B546=INT(B546),ROW(),"")</f>
        <v>546</v>
      </c>
      <c r="B546" s="47">
        <f>IF(AND(MID(C546,2,1)&lt;&gt;"/",MID(C546,1,1)="/"),INT(B545)+1,B545+0.01)</f>
        <v>525</v>
      </c>
      <c r="C546" s="89" t="s">
        <v>3769</v>
      </c>
      <c r="D546" s="89" t="s">
        <v>7</v>
      </c>
      <c r="E546" s="109" t="str">
        <f>CHAR(34)&amp;IF(B546&lt;10,"000",IF(B546&lt;100,"00",IF(B546&lt;1000,"0","")))&amp;$B546&amp;CHAR(34)</f>
        <v>"0525"</v>
      </c>
      <c r="F546" s="90" t="str">
        <f>E546</f>
        <v>"0525"</v>
      </c>
      <c r="G546" s="145">
        <v>0</v>
      </c>
      <c r="H546" s="145">
        <v>0</v>
      </c>
      <c r="I546" s="139" t="s">
        <v>28</v>
      </c>
      <c r="J546" s="56" t="s">
        <v>1375</v>
      </c>
      <c r="K546" s="92" t="s">
        <v>3783</v>
      </c>
      <c r="L546" s="17" t="s">
        <v>4768</v>
      </c>
      <c r="M546" s="55" t="s">
        <v>4827</v>
      </c>
      <c r="N546" s="55" t="s">
        <v>2238</v>
      </c>
      <c r="P546" s="259" t="str">
        <f>"ITM_"&amp;IF(B546&lt;10,"000",IF(B546&lt;100,"00",IF(B546&lt;1000,"0","")))&amp;$B546</f>
        <v>ITM_0525</v>
      </c>
      <c r="Q546" s="16"/>
      <c r="R546"/>
      <c r="S546" t="str">
        <f>IF(E546=F546,"","NOT EQUAL")</f>
        <v/>
      </c>
      <c r="T546" s="44" t="str">
        <f>IF(ISNA(VLOOKUP(P546,Sheet1!E:F,2,0)),"--","PRESENT")</f>
        <v>--</v>
      </c>
      <c r="U546"/>
      <c r="V546">
        <f>IF(AA546&lt;&gt;"",V545+1,V545)</f>
        <v>163</v>
      </c>
      <c r="W546" s="88" t="s">
        <v>2238</v>
      </c>
      <c r="X546" s="92" t="s">
        <v>2238</v>
      </c>
      <c r="Y546" s="92" t="s">
        <v>2238</v>
      </c>
      <c r="Z546" s="25" t="str">
        <f>IF( OR(X546="CNST", I546="CAT_REGS"),IF(E546=CHAR(34)&amp;CHAR(34),F546,E546),
IF(X546="YES",UPPER(IF(E546=CHAR(34)&amp;CHAR(34),F546,E546)),
IF(   AND(X546&lt;&gt;"NO",I546="CAT_FNCT",D546&lt;&gt;"multiply", D546&lt;&gt;"divide"),IF(J546="SLS_ENABLED",   UPPER(IF(E546=CHAR(34)&amp;CHAR(34),F546,E546)),""),"")))</f>
        <v/>
      </c>
      <c r="AA546" s="25" t="str">
        <f>IF(LEN(Y546)&gt;0,Y546,SUBSTITUTE(SUBSTITUTE(SUBSTITUTE(SUBSTITUTE(SUBSTITUTE(SUBSTITUTE(SUBSTITUTE(SUBSTITUTE(SUBSTITUTE(SUBSTITUTE(SUBSTITUTE( (SUBSTITUTE( SUBSTITUTE( SUBSTITUTE( SUBSTITUTE(Z546,"STD_SIGMA","SUM"),"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6" s="1">
        <f>B546</f>
        <v>525</v>
      </c>
      <c r="AC546" t="str">
        <f>P546</f>
        <v>ITM_0525</v>
      </c>
      <c r="AD546" s="126" t="str">
        <f>IF(ISNA(VLOOKUP(AA546,'XEQM Shortlist'!J:J,1,0)),"//","")</f>
        <v/>
      </c>
      <c r="AE546"/>
      <c r="AF546" s="88" t="str">
        <f>IF(LEN(AA546)=0,"",SUBSTITUTE(SUBSTITUTE(SUBSTITUTE(SUBSTITUTE(SUBSTITUTE(SUBSTITUTE(SUBSTITUTE(SUBSTITUTE(SUBSTITUTE(SUBSTITUTE(SUBSTITUTE(SUBSTITUTE(SUBSTITUTE(SUBSTITUTE(SUBSTITUTE(SUBSTITUTE(SUBSTITUTE( (SUBSTITUTE( SUBSTITUTE( SUBSTITUTE( SUBSTITUTE(Z546,"STD_SIGMA","SUM"),"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6" t="b">
        <f>AA546=AF546</f>
        <v>1</v>
      </c>
    </row>
    <row r="547" spans="1:33" s="17" customFormat="1">
      <c r="A547" s="48">
        <f>IF(B547=INT(B547),ROW(),"")</f>
        <v>547</v>
      </c>
      <c r="B547" s="47">
        <f>IF(AND(MID(C547,2,1)&lt;&gt;"/",MID(C547,1,1)="/"),INT(B546)+1,B546+0.01)</f>
        <v>526</v>
      </c>
      <c r="C547" s="89" t="s">
        <v>3769</v>
      </c>
      <c r="D547" s="89" t="s">
        <v>7</v>
      </c>
      <c r="E547" s="109" t="str">
        <f>CHAR(34)&amp;IF(B547&lt;10,"000",IF(B547&lt;100,"00",IF(B547&lt;1000,"0","")))&amp;$B547&amp;CHAR(34)</f>
        <v>"0526"</v>
      </c>
      <c r="F547" s="90" t="str">
        <f>E547</f>
        <v>"0526"</v>
      </c>
      <c r="G547" s="145">
        <v>0</v>
      </c>
      <c r="H547" s="145">
        <v>0</v>
      </c>
      <c r="I547" s="139" t="s">
        <v>28</v>
      </c>
      <c r="J547" s="56" t="s">
        <v>1375</v>
      </c>
      <c r="K547" s="92" t="s">
        <v>3783</v>
      </c>
      <c r="L547" s="17" t="s">
        <v>4768</v>
      </c>
      <c r="M547" s="55" t="s">
        <v>4827</v>
      </c>
      <c r="N547" s="55" t="s">
        <v>2238</v>
      </c>
      <c r="P547" s="259" t="str">
        <f>"ITM_"&amp;IF(B547&lt;10,"000",IF(B547&lt;100,"00",IF(B547&lt;1000,"0","")))&amp;$B547</f>
        <v>ITM_0526</v>
      </c>
      <c r="Q547" s="16"/>
      <c r="R547"/>
      <c r="S547" t="str">
        <f>IF(E547=F547,"","NOT EQUAL")</f>
        <v/>
      </c>
      <c r="T547" s="44" t="str">
        <f>IF(ISNA(VLOOKUP(P547,Sheet1!E:F,2,0)),"--","PRESENT")</f>
        <v>--</v>
      </c>
      <c r="U547"/>
      <c r="V547">
        <f>IF(AA547&lt;&gt;"",V546+1,V546)</f>
        <v>163</v>
      </c>
      <c r="W547" s="88" t="s">
        <v>2238</v>
      </c>
      <c r="X547" s="92" t="s">
        <v>2238</v>
      </c>
      <c r="Y547" s="92" t="s">
        <v>2238</v>
      </c>
      <c r="Z547" s="25" t="str">
        <f>IF( OR(X547="CNST", I547="CAT_REGS"),IF(E547=CHAR(34)&amp;CHAR(34),F547,E547),
IF(X547="YES",UPPER(IF(E547=CHAR(34)&amp;CHAR(34),F547,E547)),
IF(   AND(X547&lt;&gt;"NO",I547="CAT_FNCT",D547&lt;&gt;"multiply", D547&lt;&gt;"divide"),IF(J547="SLS_ENABLED",   UPPER(IF(E547=CHAR(34)&amp;CHAR(34),F547,E547)),""),"")))</f>
        <v/>
      </c>
      <c r="AA547" s="25" t="str">
        <f>IF(LEN(Y547)&gt;0,Y547,SUBSTITUTE(SUBSTITUTE(SUBSTITUTE(SUBSTITUTE(SUBSTITUTE(SUBSTITUTE(SUBSTITUTE(SUBSTITUTE(SUBSTITUTE(SUBSTITUTE(SUBSTITUTE( (SUBSTITUTE( SUBSTITUTE( SUBSTITUTE( SUBSTITUTE(Z547,"STD_SIGMA","SUM"),"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7" s="1">
        <f>B547</f>
        <v>526</v>
      </c>
      <c r="AC547" t="str">
        <f>P547</f>
        <v>ITM_0526</v>
      </c>
      <c r="AD547" s="126" t="str">
        <f>IF(ISNA(VLOOKUP(AA547,'XEQM Shortlist'!J:J,1,0)),"//","")</f>
        <v/>
      </c>
      <c r="AE547"/>
      <c r="AF547" s="88" t="str">
        <f>IF(LEN(AA547)=0,"",SUBSTITUTE(SUBSTITUTE(SUBSTITUTE(SUBSTITUTE(SUBSTITUTE(SUBSTITUTE(SUBSTITUTE(SUBSTITUTE(SUBSTITUTE(SUBSTITUTE(SUBSTITUTE(SUBSTITUTE(SUBSTITUTE(SUBSTITUTE(SUBSTITUTE(SUBSTITUTE(SUBSTITUTE( (SUBSTITUTE( SUBSTITUTE( SUBSTITUTE( SUBSTITUTE(Z547,"STD_SIGMA","SUM"),"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7" t="b">
        <f>AA547=AF547</f>
        <v>1</v>
      </c>
    </row>
    <row r="548" spans="1:33" s="42" customFormat="1">
      <c r="A548" s="48">
        <f>IF(B548=INT(B548),ROW(),"")</f>
        <v>548</v>
      </c>
      <c r="B548" s="47">
        <f>IF(AND(MID(C548,2,1)&lt;&gt;"/",MID(C548,1,1)="/"),INT(B547)+1,B547+0.01)</f>
        <v>527</v>
      </c>
      <c r="C548" s="89" t="s">
        <v>3769</v>
      </c>
      <c r="D548" s="89" t="s">
        <v>7</v>
      </c>
      <c r="E548" s="109" t="str">
        <f>CHAR(34)&amp;IF(B548&lt;10,"000",IF(B548&lt;100,"00",IF(B548&lt;1000,"0","")))&amp;$B548&amp;CHAR(34)</f>
        <v>"0527"</v>
      </c>
      <c r="F548" s="90" t="str">
        <f>E548</f>
        <v>"0527"</v>
      </c>
      <c r="G548" s="145">
        <v>0</v>
      </c>
      <c r="H548" s="145">
        <v>0</v>
      </c>
      <c r="I548" s="139" t="s">
        <v>28</v>
      </c>
      <c r="J548" s="56" t="s">
        <v>1375</v>
      </c>
      <c r="K548" s="92" t="s">
        <v>3783</v>
      </c>
      <c r="L548" s="17" t="s">
        <v>4768</v>
      </c>
      <c r="M548" s="55" t="s">
        <v>4827</v>
      </c>
      <c r="N548" s="55" t="s">
        <v>2238</v>
      </c>
      <c r="O548" s="17"/>
      <c r="P548" s="259" t="str">
        <f>"ITM_"&amp;IF(B548&lt;10,"000",IF(B548&lt;100,"00",IF(B548&lt;1000,"0","")))&amp;$B548</f>
        <v>ITM_0527</v>
      </c>
      <c r="Q548" s="16"/>
      <c r="R548"/>
      <c r="S548" t="str">
        <f>IF(E548=F548,"","NOT EQUAL")</f>
        <v/>
      </c>
      <c r="T548" s="44" t="str">
        <f>IF(ISNA(VLOOKUP(P548,Sheet1!E:F,2,0)),"--","PRESENT")</f>
        <v>--</v>
      </c>
      <c r="U548"/>
      <c r="V548">
        <f>IF(AA548&lt;&gt;"",V547+1,V547)</f>
        <v>163</v>
      </c>
      <c r="W548" s="88" t="s">
        <v>2238</v>
      </c>
      <c r="X548" s="92" t="s">
        <v>2238</v>
      </c>
      <c r="Y548" s="92" t="s">
        <v>2238</v>
      </c>
      <c r="Z548" s="25" t="str">
        <f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>B548</f>
        <v>527</v>
      </c>
      <c r="AC548" t="str">
        <f>P548</f>
        <v>ITM_0527</v>
      </c>
      <c r="AD548" s="126" t="str">
        <f>IF(ISNA(VLOOKUP(AA548,'XEQM Shortlist'!J:J,1,0)),"//","")</f>
        <v/>
      </c>
      <c r="AE548"/>
      <c r="AF548" s="88" t="str">
        <f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>AA548=AF548</f>
        <v>1</v>
      </c>
    </row>
    <row r="549" spans="1:33" s="42" customFormat="1">
      <c r="A549" s="48">
        <f>IF(B549=INT(B549),ROW(),"")</f>
        <v>549</v>
      </c>
      <c r="B549" s="47">
        <f>IF(AND(MID(C549,2,1)&lt;&gt;"/",MID(C549,1,1)="/"),INT(B548)+1,B548+0.01)</f>
        <v>528</v>
      </c>
      <c r="C549" s="89" t="s">
        <v>3769</v>
      </c>
      <c r="D549" s="89" t="s">
        <v>7</v>
      </c>
      <c r="E549" s="109" t="str">
        <f>CHAR(34)&amp;IF(B549&lt;10,"000",IF(B549&lt;100,"00",IF(B549&lt;1000,"0","")))&amp;$B549&amp;CHAR(34)</f>
        <v>"0528"</v>
      </c>
      <c r="F549" s="90" t="str">
        <f>E549</f>
        <v>"0528"</v>
      </c>
      <c r="G549" s="145">
        <v>0</v>
      </c>
      <c r="H549" s="145">
        <v>0</v>
      </c>
      <c r="I549" s="139" t="s">
        <v>28</v>
      </c>
      <c r="J549" s="56" t="s">
        <v>1375</v>
      </c>
      <c r="K549" s="92" t="s">
        <v>3783</v>
      </c>
      <c r="L549" s="17" t="s">
        <v>4768</v>
      </c>
      <c r="M549" s="55" t="s">
        <v>4827</v>
      </c>
      <c r="N549" s="55" t="s">
        <v>2238</v>
      </c>
      <c r="O549" s="17"/>
      <c r="P549" s="259" t="str">
        <f>"ITM_"&amp;IF(B549&lt;10,"000",IF(B549&lt;100,"00",IF(B549&lt;1000,"0","")))&amp;$B549</f>
        <v>ITM_0528</v>
      </c>
      <c r="Q549" s="16"/>
      <c r="R549"/>
      <c r="S549" t="str">
        <f>IF(E549=F549,"","NOT EQUAL")</f>
        <v/>
      </c>
      <c r="T549" s="44" t="str">
        <f>IF(ISNA(VLOOKUP(P549,Sheet1!E:F,2,0)),"--","PRESENT")</f>
        <v>--</v>
      </c>
      <c r="U549"/>
      <c r="V549">
        <f>IF(AA549&lt;&gt;"",V548+1,V548)</f>
        <v>163</v>
      </c>
      <c r="W549" s="88" t="s">
        <v>2238</v>
      </c>
      <c r="X549" s="92" t="s">
        <v>2238</v>
      </c>
      <c r="Y549" s="92" t="s">
        <v>2238</v>
      </c>
      <c r="Z549" s="25" t="str">
        <f>IF( OR(X549="CNST", I549="CAT_REGS"),IF(E549=CHAR(34)&amp;CHAR(34),F549,E549),
IF(X549="YES",UPPER(IF(E549=CHAR(34)&amp;CHAR(34),F549,E549)),
IF(   AND(X549&lt;&gt;"NO",I549="CAT_FNCT",D549&lt;&gt;"multiply", D549&lt;&gt;"divide"),IF(J549="SLS_ENABLED",   UPPER(IF(E549=CHAR(34)&amp;CHAR(34),F549,E549)),""),"")))</f>
        <v/>
      </c>
      <c r="AA549" s="25" t="str">
        <f>IF(LEN(Y549)&gt;0,Y549,SUBSTITUTE(SUBSTITUTE(SUBSTITUTE(SUBSTITUTE(SUBSTITUTE(SUBSTITUTE(SUBSTITUTE(SUBSTITUTE(SUBSTITUTE(SUBSTITUTE(SUBSTITUTE( (SUBSTITUTE( SUBSTITUTE( SUBSTITUTE( SUBSTITUTE(Z549,"STD_SIGMA","SUM"),"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9" s="1">
        <f>B549</f>
        <v>528</v>
      </c>
      <c r="AC549" t="str">
        <f>P549</f>
        <v>ITM_0528</v>
      </c>
      <c r="AD549" s="126" t="str">
        <f>IF(ISNA(VLOOKUP(AA549,'XEQM Shortlist'!J:J,1,0)),"//","")</f>
        <v/>
      </c>
      <c r="AE549"/>
      <c r="AF549" s="88" t="str">
        <f>IF(LEN(AA549)=0,"",SUBSTITUTE(SUBSTITUTE(SUBSTITUTE(SUBSTITUTE(SUBSTITUTE(SUBSTITUTE(SUBSTITUTE(SUBSTITUTE(SUBSTITUTE(SUBSTITUTE(SUBSTITUTE(SUBSTITUTE(SUBSTITUTE(SUBSTITUTE(SUBSTITUTE(SUBSTITUTE(SUBSTITUTE( (SUBSTITUTE( SUBSTITUTE( SUBSTITUTE( SUBSTITUTE(Z549,"STD_SIGMA","SUM"),"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9" t="b">
        <f>AA549=AF549</f>
        <v>1</v>
      </c>
    </row>
    <row r="550" spans="1:33" s="42" customFormat="1">
      <c r="A550" s="48">
        <f>IF(B550=INT(B550),ROW(),"")</f>
        <v>550</v>
      </c>
      <c r="B550" s="47">
        <f>IF(AND(MID(C550,2,1)&lt;&gt;"/",MID(C550,1,1)="/"),INT(B549)+1,B549+0.01)</f>
        <v>529</v>
      </c>
      <c r="C550" s="89" t="s">
        <v>3769</v>
      </c>
      <c r="D550" s="89" t="s">
        <v>7</v>
      </c>
      <c r="E550" s="109" t="str">
        <f>CHAR(34)&amp;IF(B550&lt;10,"000",IF(B550&lt;100,"00",IF(B550&lt;1000,"0","")))&amp;$B550&amp;CHAR(34)</f>
        <v>"0529"</v>
      </c>
      <c r="F550" s="90" t="str">
        <f>E550</f>
        <v>"0529"</v>
      </c>
      <c r="G550" s="145">
        <v>0</v>
      </c>
      <c r="H550" s="145">
        <v>0</v>
      </c>
      <c r="I550" s="139" t="s">
        <v>28</v>
      </c>
      <c r="J550" s="56" t="s">
        <v>1375</v>
      </c>
      <c r="K550" s="92" t="s">
        <v>3783</v>
      </c>
      <c r="L550" s="17" t="s">
        <v>4768</v>
      </c>
      <c r="M550" s="55" t="s">
        <v>4827</v>
      </c>
      <c r="N550" s="55" t="s">
        <v>2238</v>
      </c>
      <c r="O550" s="17"/>
      <c r="P550" s="259" t="str">
        <f>"ITM_"&amp;IF(B550&lt;10,"000",IF(B550&lt;100,"00",IF(B550&lt;1000,"0","")))&amp;$B550</f>
        <v>ITM_0529</v>
      </c>
      <c r="Q550" s="16"/>
      <c r="R550"/>
      <c r="S550" t="str">
        <f>IF(E550=F550,"","NOT EQUAL")</f>
        <v/>
      </c>
      <c r="T550" s="44" t="str">
        <f>IF(ISNA(VLOOKUP(P550,Sheet1!E:F,2,0)),"--","PRESENT")</f>
        <v>--</v>
      </c>
      <c r="U550"/>
      <c r="V550">
        <f>IF(AA550&lt;&gt;"",V549+1,V549)</f>
        <v>163</v>
      </c>
      <c r="W550" s="88" t="s">
        <v>2238</v>
      </c>
      <c r="X550" s="92" t="s">
        <v>2238</v>
      </c>
      <c r="Y550" s="92" t="s">
        <v>2238</v>
      </c>
      <c r="Z550" s="25" t="str">
        <f>IF( OR(X550="CNST", I550="CAT_REGS"),IF(E550=CHAR(34)&amp;CHAR(34),F550,E550),
IF(X550="YES",UPPER(IF(E550=CHAR(34)&amp;CHAR(34),F550,E550)),
IF(   AND(X550&lt;&gt;"NO",I550="CAT_FNCT",D550&lt;&gt;"multiply", D550&lt;&gt;"divide"),IF(J550="SLS_ENABLED",   UPPER(IF(E550=CHAR(34)&amp;CHAR(34),F550,E550)),""),"")))</f>
        <v/>
      </c>
      <c r="AA550" s="25" t="str">
        <f>IF(LEN(Y550)&gt;0,Y550,SUBSTITUTE(SUBSTITUTE(SUBSTITUTE(SUBSTITUTE(SUBSTITUTE(SUBSTITUTE(SUBSTITUTE(SUBSTITUTE(SUBSTITUTE(SUBSTITUTE(SUBSTITUTE( (SUBSTITUTE( SUBSTITUTE( SUBSTITUTE( SUBSTITUTE(Z550,"STD_SIGMA","SUM"),"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0" s="1">
        <f>B550</f>
        <v>529</v>
      </c>
      <c r="AC550" t="str">
        <f>P550</f>
        <v>ITM_0529</v>
      </c>
      <c r="AD550" s="126" t="str">
        <f>IF(ISNA(VLOOKUP(AA550,'XEQM Shortlist'!J:J,1,0)),"//","")</f>
        <v/>
      </c>
      <c r="AE550"/>
      <c r="AF550" s="88" t="str">
        <f>IF(LEN(AA550)=0,"",SUBSTITUTE(SUBSTITUTE(SUBSTITUTE(SUBSTITUTE(SUBSTITUTE(SUBSTITUTE(SUBSTITUTE(SUBSTITUTE(SUBSTITUTE(SUBSTITUTE(SUBSTITUTE(SUBSTITUTE(SUBSTITUTE(SUBSTITUTE(SUBSTITUTE(SUBSTITUTE(SUBSTITUTE( (SUBSTITUTE( SUBSTITUTE( SUBSTITUTE( SUBSTITUTE(Z550,"STD_SIGMA","SUM"),"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0" t="b">
        <f>AA550=AF550</f>
        <v>1</v>
      </c>
    </row>
    <row r="551" spans="1:33">
      <c r="A551" s="48">
        <f>IF(B551=INT(B551),ROW(),"")</f>
        <v>551</v>
      </c>
      <c r="B551" s="47">
        <f>IF(AND(MID(C551,2,1)&lt;&gt;"/",MID(C551,1,1)="/"),INT(B550)+1,B550+0.01)</f>
        <v>530</v>
      </c>
      <c r="C551" s="89" t="s">
        <v>3769</v>
      </c>
      <c r="D551" s="89" t="s">
        <v>7</v>
      </c>
      <c r="E551" s="109" t="str">
        <f>CHAR(34)&amp;IF(B551&lt;10,"000",IF(B551&lt;100,"00",IF(B551&lt;1000,"0","")))&amp;$B551&amp;CHAR(34)</f>
        <v>"0530"</v>
      </c>
      <c r="F551" s="90" t="str">
        <f>E551</f>
        <v>"0530"</v>
      </c>
      <c r="G551" s="145">
        <v>0</v>
      </c>
      <c r="H551" s="145">
        <v>0</v>
      </c>
      <c r="I551" s="139" t="s">
        <v>28</v>
      </c>
      <c r="J551" s="56" t="s">
        <v>1375</v>
      </c>
      <c r="K551" s="92" t="s">
        <v>3783</v>
      </c>
      <c r="L551" s="17" t="s">
        <v>4768</v>
      </c>
      <c r="M551" s="55" t="s">
        <v>4827</v>
      </c>
      <c r="N551" s="55" t="s">
        <v>2238</v>
      </c>
      <c r="O551" s="17"/>
      <c r="P551" s="259" t="str">
        <f>"ITM_"&amp;IF(B551&lt;10,"000",IF(B551&lt;100,"00",IF(B551&lt;1000,"0","")))&amp;$B551</f>
        <v>ITM_0530</v>
      </c>
      <c r="Q551" s="16"/>
      <c r="R551"/>
      <c r="S551" t="str">
        <f>IF(E551=F551,"","NOT EQUAL")</f>
        <v/>
      </c>
      <c r="T551" s="44" t="str">
        <f>IF(ISNA(VLOOKUP(P551,Sheet1!E:F,2,0)),"--","PRESENT")</f>
        <v>--</v>
      </c>
      <c r="U551"/>
      <c r="V551">
        <f>IF(AA551&lt;&gt;"",V550+1,V550)</f>
        <v>163</v>
      </c>
      <c r="W551" s="88" t="s">
        <v>2238</v>
      </c>
      <c r="X551" s="92" t="s">
        <v>2238</v>
      </c>
      <c r="Y551" s="92" t="s">
        <v>2238</v>
      </c>
      <c r="Z551" s="25" t="str">
        <f>IF( OR(X551="CNST", I551="CAT_REGS"),IF(E551=CHAR(34)&amp;CHAR(34),F551,E551),
IF(X551="YES",UPPER(IF(E551=CHAR(34)&amp;CHAR(34),F551,E551)),
IF(   AND(X551&lt;&gt;"NO",I551="CAT_FNCT",D551&lt;&gt;"multiply", D551&lt;&gt;"divide"),IF(J551="SLS_ENABLED",   UPPER(IF(E551=CHAR(34)&amp;CHAR(34),F551,E551)),""),"")))</f>
        <v/>
      </c>
      <c r="AA551" s="25" t="str">
        <f>IF(LEN(Y551)&gt;0,Y551,SUBSTITUTE(SUBSTITUTE(SUBSTITUTE(SUBSTITUTE(SUBSTITUTE(SUBSTITUTE(SUBSTITUTE(SUBSTITUTE(SUBSTITUTE(SUBSTITUTE(SUBSTITUTE( (SUBSTITUTE( SUBSTITUTE( SUBSTITUTE( SUBSTITUTE(Z551,"STD_SIGMA","SUM"),"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1" s="1">
        <f>B551</f>
        <v>530</v>
      </c>
      <c r="AC551" t="str">
        <f>P551</f>
        <v>ITM_0530</v>
      </c>
      <c r="AD551" s="126" t="str">
        <f>IF(ISNA(VLOOKUP(AA551,'XEQM Shortlist'!J:J,1,0)),"//","")</f>
        <v/>
      </c>
      <c r="AF551" s="88" t="str">
        <f>IF(LEN(AA551)=0,"",SUBSTITUTE(SUBSTITUTE(SUBSTITUTE(SUBSTITUTE(SUBSTITUTE(SUBSTITUTE(SUBSTITUTE(SUBSTITUTE(SUBSTITUTE(SUBSTITUTE(SUBSTITUTE(SUBSTITUTE(SUBSTITUTE(SUBSTITUTE(SUBSTITUTE(SUBSTITUTE(SUBSTITUTE( (SUBSTITUTE( SUBSTITUTE( SUBSTITUTE( SUBSTITUTE(Z551,"STD_SIGMA","SUM"),"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1" t="b">
        <f>AA551=AF551</f>
        <v>1</v>
      </c>
    </row>
    <row r="552" spans="1:33">
      <c r="A552" s="48">
        <f>IF(B552=INT(B552),ROW(),"")</f>
        <v>552</v>
      </c>
      <c r="B552" s="47">
        <f>IF(AND(MID(C552,2,1)&lt;&gt;"/",MID(C552,1,1)="/"),INT(B551)+1,B551+0.01)</f>
        <v>531</v>
      </c>
      <c r="C552" s="89" t="s">
        <v>3769</v>
      </c>
      <c r="D552" s="89" t="s">
        <v>7</v>
      </c>
      <c r="E552" s="109" t="str">
        <f>CHAR(34)&amp;IF(B552&lt;10,"000",IF(B552&lt;100,"00",IF(B552&lt;1000,"0","")))&amp;$B552&amp;CHAR(34)</f>
        <v>"0531"</v>
      </c>
      <c r="F552" s="90" t="str">
        <f>E552</f>
        <v>"0531"</v>
      </c>
      <c r="G552" s="145">
        <v>0</v>
      </c>
      <c r="H552" s="145">
        <v>0</v>
      </c>
      <c r="I552" s="139" t="s">
        <v>28</v>
      </c>
      <c r="J552" s="56" t="s">
        <v>1375</v>
      </c>
      <c r="K552" s="92" t="s">
        <v>3783</v>
      </c>
      <c r="L552" s="17" t="s">
        <v>4768</v>
      </c>
      <c r="M552" s="55" t="s">
        <v>4827</v>
      </c>
      <c r="N552" s="55" t="s">
        <v>2238</v>
      </c>
      <c r="O552" s="17"/>
      <c r="P552" s="259" t="str">
        <f>"ITM_"&amp;IF(B552&lt;10,"000",IF(B552&lt;100,"00",IF(B552&lt;1000,"0","")))&amp;$B552</f>
        <v>ITM_0531</v>
      </c>
      <c r="Q552" s="16"/>
      <c r="R552"/>
      <c r="S552" t="str">
        <f>IF(E552=F552,"","NOT EQUAL")</f>
        <v/>
      </c>
      <c r="T552" s="44" t="str">
        <f>IF(ISNA(VLOOKUP(P552,Sheet1!E:F,2,0)),"--","PRESENT")</f>
        <v>--</v>
      </c>
      <c r="U552"/>
      <c r="V552">
        <f>IF(AA552&lt;&gt;"",V551+1,V551)</f>
        <v>163</v>
      </c>
      <c r="W552" s="88" t="s">
        <v>2238</v>
      </c>
      <c r="X552" s="92" t="s">
        <v>2238</v>
      </c>
      <c r="Y552" s="92" t="s">
        <v>2238</v>
      </c>
      <c r="Z552" s="25" t="str">
        <f>IF( OR(X552="CNST", I552="CAT_REGS"),IF(E552=CHAR(34)&amp;CHAR(34),F552,E552),
IF(X552="YES",UPPER(IF(E552=CHAR(34)&amp;CHAR(34),F552,E552)),
IF(   AND(X552&lt;&gt;"NO",I552="CAT_FNCT",D552&lt;&gt;"multiply", D552&lt;&gt;"divide"),IF(J552="SLS_ENABLED",   UPPER(IF(E552=CHAR(34)&amp;CHAR(34),F552,E552)),""),"")))</f>
        <v/>
      </c>
      <c r="AA552" s="25" t="str">
        <f>IF(LEN(Y552)&gt;0,Y552,SUBSTITUTE(SUBSTITUTE(SUBSTITUTE(SUBSTITUTE(SUBSTITUTE(SUBSTITUTE(SUBSTITUTE(SUBSTITUTE(SUBSTITUTE(SUBSTITUTE(SUBSTITUTE( (SUBSTITUTE( SUBSTITUTE( SUBSTITUTE( SUBSTITUTE(Z552,"STD_SIGMA","SUM"),"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2" s="1">
        <f>B552</f>
        <v>531</v>
      </c>
      <c r="AC552" t="str">
        <f>P552</f>
        <v>ITM_0531</v>
      </c>
      <c r="AD552" s="126" t="str">
        <f>IF(ISNA(VLOOKUP(AA552,'XEQM Shortlist'!J:J,1,0)),"//","")</f>
        <v/>
      </c>
      <c r="AF552" s="88" t="str">
        <f>IF(LEN(AA552)=0,"",SUBSTITUTE(SUBSTITUTE(SUBSTITUTE(SUBSTITUTE(SUBSTITUTE(SUBSTITUTE(SUBSTITUTE(SUBSTITUTE(SUBSTITUTE(SUBSTITUTE(SUBSTITUTE(SUBSTITUTE(SUBSTITUTE(SUBSTITUTE(SUBSTITUTE(SUBSTITUTE(SUBSTITUTE( (SUBSTITUTE( SUBSTITUTE( SUBSTITUTE( SUBSTITUTE(Z552,"STD_SIGMA","SUM"),"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2" t="b">
        <f>AA552=AF552</f>
        <v>1</v>
      </c>
    </row>
    <row r="553" spans="1:33">
      <c r="A553" s="48">
        <f>IF(B553=INT(B553),ROW(),"")</f>
        <v>553</v>
      </c>
      <c r="B553" s="47">
        <f>IF(AND(MID(C553,2,1)&lt;&gt;"/",MID(C553,1,1)="/"),INT(B552)+1,B552+0.01)</f>
        <v>532</v>
      </c>
      <c r="C553" s="89" t="s">
        <v>3769</v>
      </c>
      <c r="D553" s="89" t="s">
        <v>7</v>
      </c>
      <c r="E553" s="109" t="str">
        <f>CHAR(34)&amp;IF(B553&lt;10,"000",IF(B553&lt;100,"00",IF(B553&lt;1000,"0","")))&amp;$B553&amp;CHAR(34)</f>
        <v>"0532"</v>
      </c>
      <c r="F553" s="90" t="str">
        <f>E553</f>
        <v>"0532"</v>
      </c>
      <c r="G553" s="145">
        <v>0</v>
      </c>
      <c r="H553" s="145">
        <v>0</v>
      </c>
      <c r="I553" s="139" t="s">
        <v>28</v>
      </c>
      <c r="J553" s="56" t="s">
        <v>1375</v>
      </c>
      <c r="K553" s="92" t="s">
        <v>3783</v>
      </c>
      <c r="L553" s="17" t="s">
        <v>4768</v>
      </c>
      <c r="M553" s="55" t="s">
        <v>4827</v>
      </c>
      <c r="N553" s="55" t="s">
        <v>2238</v>
      </c>
      <c r="O553" s="17"/>
      <c r="P553" s="259" t="str">
        <f>"ITM_"&amp;IF(B553&lt;10,"000",IF(B553&lt;100,"00",IF(B553&lt;1000,"0","")))&amp;$B553</f>
        <v>ITM_0532</v>
      </c>
      <c r="Q553" s="16"/>
      <c r="R553"/>
      <c r="S553" t="str">
        <f>IF(E553=F553,"","NOT EQUAL")</f>
        <v/>
      </c>
      <c r="T553" s="44" t="str">
        <f>IF(ISNA(VLOOKUP(P553,Sheet1!E:F,2,0)),"--","PRESENT")</f>
        <v>--</v>
      </c>
      <c r="U553"/>
      <c r="V553">
        <f>IF(AA553&lt;&gt;"",V552+1,V552)</f>
        <v>163</v>
      </c>
      <c r="W553" s="88" t="s">
        <v>2238</v>
      </c>
      <c r="X553" s="92" t="s">
        <v>2238</v>
      </c>
      <c r="Y553" s="92" t="s">
        <v>2238</v>
      </c>
      <c r="Z553" s="25" t="str">
        <f>IF( OR(X553="CNST", I553="CAT_REGS"),IF(E553=CHAR(34)&amp;CHAR(34),F553,E553),
IF(X553="YES",UPPER(IF(E553=CHAR(34)&amp;CHAR(34),F553,E553)),
IF(   AND(X553&lt;&gt;"NO",I553="CAT_FNCT",D553&lt;&gt;"multiply", D553&lt;&gt;"divide"),IF(J553="SLS_ENABLED",   UPPER(IF(E553=CHAR(34)&amp;CHAR(34),F553,E553)),""),"")))</f>
        <v/>
      </c>
      <c r="AA553" s="25" t="str">
        <f>IF(LEN(Y553)&gt;0,Y553,SUBSTITUTE(SUBSTITUTE(SUBSTITUTE(SUBSTITUTE(SUBSTITUTE(SUBSTITUTE(SUBSTITUTE(SUBSTITUTE(SUBSTITUTE(SUBSTITUTE(SUBSTITUTE( (SUBSTITUTE( SUBSTITUTE( SUBSTITUTE( SUBSTITUTE(Z553,"STD_SIGMA","SUM"),"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3" s="1">
        <f>B553</f>
        <v>532</v>
      </c>
      <c r="AC553" t="str">
        <f>P553</f>
        <v>ITM_0532</v>
      </c>
      <c r="AD553" s="126" t="str">
        <f>IF(ISNA(VLOOKUP(AA553,'XEQM Shortlist'!J:J,1,0)),"//","")</f>
        <v/>
      </c>
      <c r="AF553" s="88" t="str">
        <f>IF(LEN(AA553)=0,"",SUBSTITUTE(SUBSTITUTE(SUBSTITUTE(SUBSTITUTE(SUBSTITUTE(SUBSTITUTE(SUBSTITUTE(SUBSTITUTE(SUBSTITUTE(SUBSTITUTE(SUBSTITUTE(SUBSTITUTE(SUBSTITUTE(SUBSTITUTE(SUBSTITUTE(SUBSTITUTE(SUBSTITUTE( (SUBSTITUTE( SUBSTITUTE( SUBSTITUTE( SUBSTITUTE(Z553,"STD_SIGMA","SUM"),"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3" t="b">
        <f>AA553=AF553</f>
        <v>1</v>
      </c>
    </row>
    <row r="554" spans="1:33">
      <c r="A554" s="48">
        <f>IF(B554=INT(B554),ROW(),"")</f>
        <v>554</v>
      </c>
      <c r="B554" s="47">
        <f>IF(AND(MID(C554,2,1)&lt;&gt;"/",MID(C554,1,1)="/"),INT(B553)+1,B553+0.01)</f>
        <v>533</v>
      </c>
      <c r="C554" s="89" t="s">
        <v>3769</v>
      </c>
      <c r="D554" s="89" t="s">
        <v>7</v>
      </c>
      <c r="E554" s="109" t="str">
        <f>CHAR(34)&amp;IF(B554&lt;10,"000",IF(B554&lt;100,"00",IF(B554&lt;1000,"0","")))&amp;$B554&amp;CHAR(34)</f>
        <v>"0533"</v>
      </c>
      <c r="F554" s="90" t="str">
        <f>E554</f>
        <v>"0533"</v>
      </c>
      <c r="G554" s="145">
        <v>0</v>
      </c>
      <c r="H554" s="145">
        <v>0</v>
      </c>
      <c r="I554" s="139" t="s">
        <v>28</v>
      </c>
      <c r="J554" s="56" t="s">
        <v>1375</v>
      </c>
      <c r="K554" s="92" t="s">
        <v>3783</v>
      </c>
      <c r="L554" s="17" t="s">
        <v>4768</v>
      </c>
      <c r="M554" s="55" t="s">
        <v>4827</v>
      </c>
      <c r="N554" s="55" t="s">
        <v>2238</v>
      </c>
      <c r="O554" s="17"/>
      <c r="P554" s="259" t="str">
        <f>"ITM_"&amp;IF(B554&lt;10,"000",IF(B554&lt;100,"00",IF(B554&lt;1000,"0","")))&amp;$B554</f>
        <v>ITM_0533</v>
      </c>
      <c r="Q554" s="16"/>
      <c r="R554"/>
      <c r="S554" t="str">
        <f>IF(E554=F554,"","NOT EQUAL")</f>
        <v/>
      </c>
      <c r="T554" s="44" t="str">
        <f>IF(ISNA(VLOOKUP(P554,Sheet1!E:F,2,0)),"--","PRESENT")</f>
        <v>--</v>
      </c>
      <c r="U554"/>
      <c r="V554">
        <f>IF(AA554&lt;&gt;"",V553+1,V553)</f>
        <v>163</v>
      </c>
      <c r="W554" s="88" t="s">
        <v>2238</v>
      </c>
      <c r="X554" s="92" t="s">
        <v>2238</v>
      </c>
      <c r="Y554" s="92" t="s">
        <v>2238</v>
      </c>
      <c r="Z554" s="25" t="str">
        <f>IF( OR(X554="CNST", I554="CAT_REGS"),IF(E554=CHAR(34)&amp;CHAR(34),F554,E554),
IF(X554="YES",UPPER(IF(E554=CHAR(34)&amp;CHAR(34),F554,E554)),
IF(   AND(X554&lt;&gt;"NO",I554="CAT_FNCT",D554&lt;&gt;"multiply", D554&lt;&gt;"divide"),IF(J554="SLS_ENABLED",   UPPER(IF(E554=CHAR(34)&amp;CHAR(34),F554,E554)),""),"")))</f>
        <v/>
      </c>
      <c r="AA554" s="25" t="str">
        <f>IF(LEN(Y554)&gt;0,Y554,SUBSTITUTE(SUBSTITUTE(SUBSTITUTE(SUBSTITUTE(SUBSTITUTE(SUBSTITUTE(SUBSTITUTE(SUBSTITUTE(SUBSTITUTE(SUBSTITUTE(SUBSTITUTE( (SUBSTITUTE( SUBSTITUTE( SUBSTITUTE( SUBSTITUTE(Z554,"STD_SIGMA","SUM"),"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4" s="1">
        <f>B554</f>
        <v>533</v>
      </c>
      <c r="AC554" t="str">
        <f>P554</f>
        <v>ITM_0533</v>
      </c>
      <c r="AD554" s="126" t="str">
        <f>IF(ISNA(VLOOKUP(AA554,'XEQM Shortlist'!J:J,1,0)),"//","")</f>
        <v/>
      </c>
      <c r="AF554" s="88" t="str">
        <f>IF(LEN(AA554)=0,"",SUBSTITUTE(SUBSTITUTE(SUBSTITUTE(SUBSTITUTE(SUBSTITUTE(SUBSTITUTE(SUBSTITUTE(SUBSTITUTE(SUBSTITUTE(SUBSTITUTE(SUBSTITUTE(SUBSTITUTE(SUBSTITUTE(SUBSTITUTE(SUBSTITUTE(SUBSTITUTE(SUBSTITUTE( (SUBSTITUTE( SUBSTITUTE( SUBSTITUTE( SUBSTITUTE(Z554,"STD_SIGMA","SUM"),"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4" t="b">
        <f>AA554=AF554</f>
        <v>1</v>
      </c>
    </row>
    <row r="555" spans="1:33">
      <c r="A555" s="48">
        <f>IF(B555=INT(B555),ROW(),"")</f>
        <v>555</v>
      </c>
      <c r="B555" s="47">
        <f>IF(AND(MID(C555,2,1)&lt;&gt;"/",MID(C555,1,1)="/"),INT(B554)+1,B554+0.01)</f>
        <v>534</v>
      </c>
      <c r="C555" s="89" t="s">
        <v>3769</v>
      </c>
      <c r="D555" s="89" t="s">
        <v>7</v>
      </c>
      <c r="E555" s="109" t="str">
        <f>CHAR(34)&amp;IF(B555&lt;10,"000",IF(B555&lt;100,"00",IF(B555&lt;1000,"0","")))&amp;$B555&amp;CHAR(34)</f>
        <v>"0534"</v>
      </c>
      <c r="F555" s="90" t="str">
        <f>E555</f>
        <v>"0534"</v>
      </c>
      <c r="G555" s="145">
        <v>0</v>
      </c>
      <c r="H555" s="145">
        <v>0</v>
      </c>
      <c r="I555" s="139" t="s">
        <v>28</v>
      </c>
      <c r="J555" s="56" t="s">
        <v>1375</v>
      </c>
      <c r="K555" s="92" t="s">
        <v>3783</v>
      </c>
      <c r="L555" s="17" t="s">
        <v>4768</v>
      </c>
      <c r="M555" s="55" t="s">
        <v>4827</v>
      </c>
      <c r="N555" s="55" t="s">
        <v>2238</v>
      </c>
      <c r="O555" s="17"/>
      <c r="P555" s="259" t="str">
        <f>"ITM_"&amp;IF(B555&lt;10,"000",IF(B555&lt;100,"00",IF(B555&lt;1000,"0","")))&amp;$B555</f>
        <v>ITM_0534</v>
      </c>
      <c r="Q555" s="16"/>
      <c r="R555"/>
      <c r="S555" t="str">
        <f>IF(E555=F555,"","NOT EQUAL")</f>
        <v/>
      </c>
      <c r="T555" s="44" t="str">
        <f>IF(ISNA(VLOOKUP(P555,Sheet1!E:F,2,0)),"--","PRESENT")</f>
        <v>--</v>
      </c>
      <c r="U555"/>
      <c r="V555">
        <f>IF(AA555&lt;&gt;"",V554+1,V554)</f>
        <v>163</v>
      </c>
      <c r="W555" s="88" t="s">
        <v>2238</v>
      </c>
      <c r="X555" s="92" t="s">
        <v>2238</v>
      </c>
      <c r="Y555" s="92" t="s">
        <v>2238</v>
      </c>
      <c r="Z555" s="25" t="str">
        <f>IF( OR(X555="CNST", I555="CAT_REGS"),IF(E555=CHAR(34)&amp;CHAR(34),F555,E555),
IF(X555="YES",UPPER(IF(E555=CHAR(34)&amp;CHAR(34),F555,E555)),
IF(   AND(X555&lt;&gt;"NO",I555="CAT_FNCT",D555&lt;&gt;"multiply", D555&lt;&gt;"divide"),IF(J555="SLS_ENABLED",   UPPER(IF(E555=CHAR(34)&amp;CHAR(34),F555,E555)),""),"")))</f>
        <v/>
      </c>
      <c r="AA555" s="25" t="str">
        <f>IF(LEN(Y555)&gt;0,Y555,SUBSTITUTE(SUBSTITUTE(SUBSTITUTE(SUBSTITUTE(SUBSTITUTE(SUBSTITUTE(SUBSTITUTE(SUBSTITUTE(SUBSTITUTE(SUBSTITUTE(SUBSTITUTE( (SUBSTITUTE( SUBSTITUTE( SUBSTITUTE( SUBSTITUTE(Z555,"STD_SIGMA","SUM"),"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5" s="1">
        <f>B555</f>
        <v>534</v>
      </c>
      <c r="AC555" t="str">
        <f>P555</f>
        <v>ITM_0534</v>
      </c>
      <c r="AD555" s="126" t="str">
        <f>IF(ISNA(VLOOKUP(AA555,'XEQM Shortlist'!J:J,1,0)),"//","")</f>
        <v/>
      </c>
      <c r="AF555" s="88" t="str">
        <f>IF(LEN(AA555)=0,"",SUBSTITUTE(SUBSTITUTE(SUBSTITUTE(SUBSTITUTE(SUBSTITUTE(SUBSTITUTE(SUBSTITUTE(SUBSTITUTE(SUBSTITUTE(SUBSTITUTE(SUBSTITUTE(SUBSTITUTE(SUBSTITUTE(SUBSTITUTE(SUBSTITUTE(SUBSTITUTE(SUBSTITUTE( (SUBSTITUTE( SUBSTITUTE( SUBSTITUTE( SUBSTITUTE(Z555,"STD_SIGMA","SUM"),"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5" t="b">
        <f>AA555=AF555</f>
        <v>1</v>
      </c>
    </row>
    <row r="556" spans="1:33">
      <c r="A556" s="48">
        <f>IF(B556=INT(B556),ROW(),"")</f>
        <v>556</v>
      </c>
      <c r="B556" s="47">
        <f>IF(AND(MID(C556,2,1)&lt;&gt;"/",MID(C556,1,1)="/"),INT(B555)+1,B555+0.01)</f>
        <v>535</v>
      </c>
      <c r="C556" s="89" t="s">
        <v>3769</v>
      </c>
      <c r="D556" s="89" t="s">
        <v>7</v>
      </c>
      <c r="E556" s="109" t="str">
        <f>CHAR(34)&amp;IF(B556&lt;10,"000",IF(B556&lt;100,"00",IF(B556&lt;1000,"0","")))&amp;$B556&amp;CHAR(34)</f>
        <v>"0535"</v>
      </c>
      <c r="F556" s="90" t="str">
        <f>E556</f>
        <v>"0535"</v>
      </c>
      <c r="G556" s="145">
        <v>0</v>
      </c>
      <c r="H556" s="145">
        <v>0</v>
      </c>
      <c r="I556" s="139" t="s">
        <v>28</v>
      </c>
      <c r="J556" s="56" t="s">
        <v>1375</v>
      </c>
      <c r="K556" s="92" t="s">
        <v>3783</v>
      </c>
      <c r="L556" s="17" t="s">
        <v>4768</v>
      </c>
      <c r="M556" s="55" t="s">
        <v>4827</v>
      </c>
      <c r="N556" s="55" t="s">
        <v>2238</v>
      </c>
      <c r="O556" s="17"/>
      <c r="P556" s="259" t="str">
        <f>"ITM_"&amp;IF(B556&lt;10,"000",IF(B556&lt;100,"00",IF(B556&lt;1000,"0","")))&amp;$B556</f>
        <v>ITM_0535</v>
      </c>
      <c r="Q556" s="16"/>
      <c r="R556"/>
      <c r="S556" t="str">
        <f>IF(E556=F556,"","NOT EQUAL")</f>
        <v/>
      </c>
      <c r="T556" s="44" t="str">
        <f>IF(ISNA(VLOOKUP(P556,Sheet1!E:F,2,0)),"--","PRESENT")</f>
        <v>--</v>
      </c>
      <c r="U556"/>
      <c r="V556">
        <f>IF(AA556&lt;&gt;"",V555+1,V555)</f>
        <v>163</v>
      </c>
      <c r="W556" s="88" t="s">
        <v>2238</v>
      </c>
      <c r="X556" s="92" t="s">
        <v>2238</v>
      </c>
      <c r="Y556" s="92" t="s">
        <v>2238</v>
      </c>
      <c r="Z556" s="25" t="str">
        <f>IF( OR(X556="CNST", I556="CAT_REGS"),IF(E556=CHAR(34)&amp;CHAR(34),F556,E556),
IF(X556="YES",UPPER(IF(E556=CHAR(34)&amp;CHAR(34),F556,E556)),
IF(   AND(X556&lt;&gt;"NO",I556="CAT_FNCT",D556&lt;&gt;"multiply", D556&lt;&gt;"divide"),IF(J556="SLS_ENABLED",   UPPER(IF(E556=CHAR(34)&amp;CHAR(34),F556,E556)),""),"")))</f>
        <v/>
      </c>
      <c r="AA556" s="25" t="str">
        <f>IF(LEN(Y556)&gt;0,Y556,SUBSTITUTE(SUBSTITUTE(SUBSTITUTE(SUBSTITUTE(SUBSTITUTE(SUBSTITUTE(SUBSTITUTE(SUBSTITUTE(SUBSTITUTE(SUBSTITUTE(SUBSTITUTE( (SUBSTITUTE( SUBSTITUTE( SUBSTITUTE( SUBSTITUTE(Z556,"STD_SIGMA","SUM"),"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6" s="1">
        <f>B556</f>
        <v>535</v>
      </c>
      <c r="AC556" t="str">
        <f>P556</f>
        <v>ITM_0535</v>
      </c>
      <c r="AD556" s="126" t="str">
        <f>IF(ISNA(VLOOKUP(AA556,'XEQM Shortlist'!J:J,1,0)),"//","")</f>
        <v/>
      </c>
      <c r="AF556" s="88" t="str">
        <f>IF(LEN(AA556)=0,"",SUBSTITUTE(SUBSTITUTE(SUBSTITUTE(SUBSTITUTE(SUBSTITUTE(SUBSTITUTE(SUBSTITUTE(SUBSTITUTE(SUBSTITUTE(SUBSTITUTE(SUBSTITUTE(SUBSTITUTE(SUBSTITUTE(SUBSTITUTE(SUBSTITUTE(SUBSTITUTE(SUBSTITUTE( (SUBSTITUTE( SUBSTITUTE( SUBSTITUTE( SUBSTITUTE(Z556,"STD_SIGMA","SUM"),"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6" t="b">
        <f>AA556=AF556</f>
        <v>1</v>
      </c>
    </row>
    <row r="557" spans="1:33">
      <c r="A557" s="48">
        <f>IF(B557=INT(B557),ROW(),"")</f>
        <v>557</v>
      </c>
      <c r="B557" s="47">
        <f>IF(AND(MID(C557,2,1)&lt;&gt;"/",MID(C557,1,1)="/"),INT(B556)+1,B556+0.01)</f>
        <v>536</v>
      </c>
      <c r="C557" s="89" t="s">
        <v>3769</v>
      </c>
      <c r="D557" s="89" t="s">
        <v>7</v>
      </c>
      <c r="E557" s="109" t="str">
        <f>CHAR(34)&amp;IF(B557&lt;10,"000",IF(B557&lt;100,"00",IF(B557&lt;1000,"0","")))&amp;$B557&amp;CHAR(34)</f>
        <v>"0536"</v>
      </c>
      <c r="F557" s="90" t="str">
        <f>E557</f>
        <v>"0536"</v>
      </c>
      <c r="G557" s="145">
        <v>0</v>
      </c>
      <c r="H557" s="145">
        <v>0</v>
      </c>
      <c r="I557" s="139" t="s">
        <v>28</v>
      </c>
      <c r="J557" s="56" t="s">
        <v>1375</v>
      </c>
      <c r="K557" s="92" t="s">
        <v>3783</v>
      </c>
      <c r="L557" s="17" t="s">
        <v>4768</v>
      </c>
      <c r="M557" s="55" t="s">
        <v>4827</v>
      </c>
      <c r="N557" s="55" t="s">
        <v>2238</v>
      </c>
      <c r="O557" s="17"/>
      <c r="P557" s="259" t="str">
        <f>"ITM_"&amp;IF(B557&lt;10,"000",IF(B557&lt;100,"00",IF(B557&lt;1000,"0","")))&amp;$B557</f>
        <v>ITM_0536</v>
      </c>
      <c r="Q557" s="16"/>
      <c r="R557"/>
      <c r="S557" t="str">
        <f>IF(E557=F557,"","NOT EQUAL")</f>
        <v/>
      </c>
      <c r="T557" s="44" t="str">
        <f>IF(ISNA(VLOOKUP(P557,Sheet1!E:F,2,0)),"--","PRESENT")</f>
        <v>--</v>
      </c>
      <c r="U557"/>
      <c r="V557">
        <f>IF(AA557&lt;&gt;"",V556+1,V556)</f>
        <v>163</v>
      </c>
      <c r="W557" s="88" t="s">
        <v>2238</v>
      </c>
      <c r="X557" s="92" t="s">
        <v>2238</v>
      </c>
      <c r="Y557" s="92" t="s">
        <v>2238</v>
      </c>
      <c r="Z557" s="25" t="str">
        <f>IF( OR(X557="CNST", I557="CAT_REGS"),IF(E557=CHAR(34)&amp;CHAR(34),F557,E557),
IF(X557="YES",UPPER(IF(E557=CHAR(34)&amp;CHAR(34),F557,E557)),
IF(   AND(X557&lt;&gt;"NO",I557="CAT_FNCT",D557&lt;&gt;"multiply", D557&lt;&gt;"divide"),IF(J557="SLS_ENABLED",   UPPER(IF(E557=CHAR(34)&amp;CHAR(34),F557,E557)),""),"")))</f>
        <v/>
      </c>
      <c r="AA557" s="25" t="str">
        <f>IF(LEN(Y557)&gt;0,Y557,SUBSTITUTE(SUBSTITUTE(SUBSTITUTE(SUBSTITUTE(SUBSTITUTE(SUBSTITUTE(SUBSTITUTE(SUBSTITUTE(SUBSTITUTE(SUBSTITUTE(SUBSTITUTE( (SUBSTITUTE( SUBSTITUTE( SUBSTITUTE( SUBSTITUTE(Z557,"STD_SIGMA","SUM"),"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7" s="1">
        <f>B557</f>
        <v>536</v>
      </c>
      <c r="AC557" t="str">
        <f>P557</f>
        <v>ITM_0536</v>
      </c>
      <c r="AD557" s="126" t="str">
        <f>IF(ISNA(VLOOKUP(AA557,'XEQM Shortlist'!J:J,1,0)),"//","")</f>
        <v/>
      </c>
      <c r="AF557" s="88" t="str">
        <f>IF(LEN(AA557)=0,"",SUBSTITUTE(SUBSTITUTE(SUBSTITUTE(SUBSTITUTE(SUBSTITUTE(SUBSTITUTE(SUBSTITUTE(SUBSTITUTE(SUBSTITUTE(SUBSTITUTE(SUBSTITUTE(SUBSTITUTE(SUBSTITUTE(SUBSTITUTE(SUBSTITUTE(SUBSTITUTE(SUBSTITUTE( (SUBSTITUTE( SUBSTITUTE( SUBSTITUTE( SUBSTITUTE(Z557,"STD_SIGMA","SUM"),"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7" t="b">
        <f>AA557=AF557</f>
        <v>1</v>
      </c>
    </row>
    <row r="558" spans="1:33">
      <c r="A558" s="48">
        <f>IF(B558=INT(B558),ROW(),"")</f>
        <v>558</v>
      </c>
      <c r="B558" s="47">
        <f>IF(AND(MID(C558,2,1)&lt;&gt;"/",MID(C558,1,1)="/"),INT(B557)+1,B557+0.01)</f>
        <v>537</v>
      </c>
      <c r="C558" s="89" t="s">
        <v>3769</v>
      </c>
      <c r="D558" s="89" t="s">
        <v>7</v>
      </c>
      <c r="E558" s="109" t="str">
        <f>CHAR(34)&amp;IF(B558&lt;10,"000",IF(B558&lt;100,"00",IF(B558&lt;1000,"0","")))&amp;$B558&amp;CHAR(34)</f>
        <v>"0537"</v>
      </c>
      <c r="F558" s="90" t="str">
        <f>E558</f>
        <v>"0537"</v>
      </c>
      <c r="G558" s="145">
        <v>0</v>
      </c>
      <c r="H558" s="145">
        <v>0</v>
      </c>
      <c r="I558" s="139" t="s">
        <v>28</v>
      </c>
      <c r="J558" s="56" t="s">
        <v>1375</v>
      </c>
      <c r="K558" s="92" t="s">
        <v>3783</v>
      </c>
      <c r="L558" s="17" t="s">
        <v>4768</v>
      </c>
      <c r="M558" s="55" t="s">
        <v>4827</v>
      </c>
      <c r="N558" s="55" t="s">
        <v>2238</v>
      </c>
      <c r="O558" s="17"/>
      <c r="P558" s="259" t="str">
        <f>"ITM_"&amp;IF(B558&lt;10,"000",IF(B558&lt;100,"00",IF(B558&lt;1000,"0","")))&amp;$B558</f>
        <v>ITM_0537</v>
      </c>
      <c r="Q558" s="16"/>
      <c r="R558"/>
      <c r="S558" t="str">
        <f>IF(E558=F558,"","NOT EQUAL")</f>
        <v/>
      </c>
      <c r="T558" s="44" t="str">
        <f>IF(ISNA(VLOOKUP(P558,Sheet1!E:F,2,0)),"--","PRESENT")</f>
        <v>--</v>
      </c>
      <c r="U558"/>
      <c r="V558">
        <f>IF(AA558&lt;&gt;"",V557+1,V557)</f>
        <v>163</v>
      </c>
      <c r="W558" s="88" t="s">
        <v>2238</v>
      </c>
      <c r="X558" s="92" t="s">
        <v>2238</v>
      </c>
      <c r="Y558" s="92" t="s">
        <v>2238</v>
      </c>
      <c r="Z558" s="25" t="str">
        <f>IF( OR(X558="CNST", I558="CAT_REGS"),IF(E558=CHAR(34)&amp;CHAR(34),F558,E558),
IF(X558="YES",UPPER(IF(E558=CHAR(34)&amp;CHAR(34),F558,E558)),
IF(   AND(X558&lt;&gt;"NO",I558="CAT_FNCT",D558&lt;&gt;"multiply", D558&lt;&gt;"divide"),IF(J558="SLS_ENABLED",   UPPER(IF(E558=CHAR(34)&amp;CHAR(34),F558,E558)),""),"")))</f>
        <v/>
      </c>
      <c r="AA558" s="25" t="str">
        <f>IF(LEN(Y558)&gt;0,Y558,SUBSTITUTE(SUBSTITUTE(SUBSTITUTE(SUBSTITUTE(SUBSTITUTE(SUBSTITUTE(SUBSTITUTE(SUBSTITUTE(SUBSTITUTE(SUBSTITUTE(SUBSTITUTE( (SUBSTITUTE( SUBSTITUTE( SUBSTITUTE( SUBSTITUTE(Z558,"STD_SIGMA","SUM"),"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8" s="1">
        <f>B558</f>
        <v>537</v>
      </c>
      <c r="AC558" t="str">
        <f>P558</f>
        <v>ITM_0537</v>
      </c>
      <c r="AD558" s="126" t="str">
        <f>IF(ISNA(VLOOKUP(AA558,'XEQM Shortlist'!J:J,1,0)),"//","")</f>
        <v/>
      </c>
      <c r="AF558" s="88" t="str">
        <f>IF(LEN(AA558)=0,"",SUBSTITUTE(SUBSTITUTE(SUBSTITUTE(SUBSTITUTE(SUBSTITUTE(SUBSTITUTE(SUBSTITUTE(SUBSTITUTE(SUBSTITUTE(SUBSTITUTE(SUBSTITUTE(SUBSTITUTE(SUBSTITUTE(SUBSTITUTE(SUBSTITUTE(SUBSTITUTE(SUBSTITUTE( (SUBSTITUTE( SUBSTITUTE( SUBSTITUTE( SUBSTITUTE(Z558,"STD_SIGMA","SUM"),"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8" t="b">
        <f>AA558=AF558</f>
        <v>1</v>
      </c>
    </row>
    <row r="559" spans="1:33">
      <c r="A559" s="48">
        <f>IF(B559=INT(B559),ROW(),"")</f>
        <v>559</v>
      </c>
      <c r="B559" s="47">
        <f>IF(AND(MID(C559,2,1)&lt;&gt;"/",MID(C559,1,1)="/"),INT(B558)+1,B558+0.01)</f>
        <v>538</v>
      </c>
      <c r="C559" s="89" t="s">
        <v>3769</v>
      </c>
      <c r="D559" s="89" t="s">
        <v>7</v>
      </c>
      <c r="E559" s="109" t="str">
        <f>CHAR(34)&amp;IF(B559&lt;10,"000",IF(B559&lt;100,"00",IF(B559&lt;1000,"0","")))&amp;$B559&amp;CHAR(34)</f>
        <v>"0538"</v>
      </c>
      <c r="F559" s="90" t="str">
        <f>E559</f>
        <v>"0538"</v>
      </c>
      <c r="G559" s="145">
        <v>0</v>
      </c>
      <c r="H559" s="145">
        <v>0</v>
      </c>
      <c r="I559" s="139" t="s">
        <v>28</v>
      </c>
      <c r="J559" s="56" t="s">
        <v>1375</v>
      </c>
      <c r="K559" s="92" t="s">
        <v>3783</v>
      </c>
      <c r="L559" s="17" t="s">
        <v>4768</v>
      </c>
      <c r="M559" s="55" t="s">
        <v>4827</v>
      </c>
      <c r="N559" s="55" t="s">
        <v>2238</v>
      </c>
      <c r="O559" s="17"/>
      <c r="P559" s="259" t="str">
        <f>"ITM_"&amp;IF(B559&lt;10,"000",IF(B559&lt;100,"00",IF(B559&lt;1000,"0","")))&amp;$B559</f>
        <v>ITM_0538</v>
      </c>
      <c r="Q559" s="16"/>
      <c r="R559"/>
      <c r="S559" t="str">
        <f>IF(E559=F559,"","NOT EQUAL")</f>
        <v/>
      </c>
      <c r="T559" s="44" t="str">
        <f>IF(ISNA(VLOOKUP(P559,Sheet1!E:F,2,0)),"--","PRESENT")</f>
        <v>--</v>
      </c>
      <c r="U559"/>
      <c r="V559">
        <f>IF(AA559&lt;&gt;"",V558+1,V558)</f>
        <v>163</v>
      </c>
      <c r="W559" s="88" t="s">
        <v>2238</v>
      </c>
      <c r="X559" s="92" t="s">
        <v>2238</v>
      </c>
      <c r="Y559" s="92" t="s">
        <v>2238</v>
      </c>
      <c r="Z559" s="25" t="str">
        <f>IF( OR(X559="CNST", I559="CAT_REGS"),IF(E559=CHAR(34)&amp;CHAR(34),F559,E559),
IF(X559="YES",UPPER(IF(E559=CHAR(34)&amp;CHAR(34),F559,E559)),
IF(   AND(X559&lt;&gt;"NO",I559="CAT_FNCT",D559&lt;&gt;"multiply", D559&lt;&gt;"divide"),IF(J559="SLS_ENABLED",   UPPER(IF(E559=CHAR(34)&amp;CHAR(34),F559,E559)),""),"")))</f>
        <v/>
      </c>
      <c r="AA559" s="25" t="str">
        <f>IF(LEN(Y559)&gt;0,Y559,SUBSTITUTE(SUBSTITUTE(SUBSTITUTE(SUBSTITUTE(SUBSTITUTE(SUBSTITUTE(SUBSTITUTE(SUBSTITUTE(SUBSTITUTE(SUBSTITUTE(SUBSTITUTE( (SUBSTITUTE( SUBSTITUTE( SUBSTITUTE( SUBSTITUTE(Z559,"STD_SIGMA","SUM"),"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59" s="1">
        <f>B559</f>
        <v>538</v>
      </c>
      <c r="AC559" t="str">
        <f>P559</f>
        <v>ITM_0538</v>
      </c>
      <c r="AD559" s="126" t="str">
        <f>IF(ISNA(VLOOKUP(AA559,'XEQM Shortlist'!J:J,1,0)),"//","")</f>
        <v/>
      </c>
      <c r="AF559" s="88" t="str">
        <f>IF(LEN(AA559)=0,"",SUBSTITUTE(SUBSTITUTE(SUBSTITUTE(SUBSTITUTE(SUBSTITUTE(SUBSTITUTE(SUBSTITUTE(SUBSTITUTE(SUBSTITUTE(SUBSTITUTE(SUBSTITUTE(SUBSTITUTE(SUBSTITUTE(SUBSTITUTE(SUBSTITUTE(SUBSTITUTE(SUBSTITUTE( (SUBSTITUTE( SUBSTITUTE( SUBSTITUTE( SUBSTITUTE(Z559,"STD_SIGMA","SUM"),"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59" t="b">
        <f>AA559=AF559</f>
        <v>1</v>
      </c>
    </row>
    <row r="560" spans="1:33">
      <c r="A560" s="48">
        <f>IF(B560=INT(B560),ROW(),"")</f>
        <v>560</v>
      </c>
      <c r="B560" s="47">
        <f>IF(AND(MID(C560,2,1)&lt;&gt;"/",MID(C560,1,1)="/"),INT(B559)+1,B559+0.01)</f>
        <v>539</v>
      </c>
      <c r="C560" s="89" t="s">
        <v>3769</v>
      </c>
      <c r="D560" s="89" t="s">
        <v>7</v>
      </c>
      <c r="E560" s="109" t="str">
        <f>CHAR(34)&amp;IF(B560&lt;10,"000",IF(B560&lt;100,"00",IF(B560&lt;1000,"0","")))&amp;$B560&amp;CHAR(34)</f>
        <v>"0539"</v>
      </c>
      <c r="F560" s="90" t="str">
        <f>E560</f>
        <v>"0539"</v>
      </c>
      <c r="G560" s="145">
        <v>0</v>
      </c>
      <c r="H560" s="145">
        <v>0</v>
      </c>
      <c r="I560" s="139" t="s">
        <v>28</v>
      </c>
      <c r="J560" s="56" t="s">
        <v>1375</v>
      </c>
      <c r="K560" s="92" t="s">
        <v>3783</v>
      </c>
      <c r="L560" s="17" t="s">
        <v>4768</v>
      </c>
      <c r="M560" s="55" t="s">
        <v>4827</v>
      </c>
      <c r="N560" s="55" t="s">
        <v>2238</v>
      </c>
      <c r="O560" s="17"/>
      <c r="P560" s="259" t="str">
        <f>"ITM_"&amp;IF(B560&lt;10,"000",IF(B560&lt;100,"00",IF(B560&lt;1000,"0","")))&amp;$B560</f>
        <v>ITM_0539</v>
      </c>
      <c r="Q560" s="16"/>
      <c r="R560"/>
      <c r="S560" t="str">
        <f>IF(E560=F560,"","NOT EQUAL")</f>
        <v/>
      </c>
      <c r="T560" s="44" t="str">
        <f>IF(ISNA(VLOOKUP(P560,Sheet1!E:F,2,0)),"--","PRESENT")</f>
        <v>--</v>
      </c>
      <c r="U560"/>
      <c r="V560">
        <f>IF(AA560&lt;&gt;"",V559+1,V559)</f>
        <v>163</v>
      </c>
      <c r="W560" s="88" t="s">
        <v>2238</v>
      </c>
      <c r="X560" s="92" t="s">
        <v>2238</v>
      </c>
      <c r="Y560" s="92" t="s">
        <v>2238</v>
      </c>
      <c r="Z560" s="25" t="str">
        <f>IF( OR(X560="CNST", I560="CAT_REGS"),IF(E560=CHAR(34)&amp;CHAR(34),F560,E560),
IF(X560="YES",UPPER(IF(E560=CHAR(34)&amp;CHAR(34),F560,E560)),
IF(   AND(X560&lt;&gt;"NO",I560="CAT_FNCT",D560&lt;&gt;"multiply", D560&lt;&gt;"divide"),IF(J560="SLS_ENABLED",   UPPER(IF(E560=CHAR(34)&amp;CHAR(34),F560,E560)),""),"")))</f>
        <v/>
      </c>
      <c r="AA560" s="25" t="str">
        <f>IF(LEN(Y560)&gt;0,Y560,SUBSTITUTE(SUBSTITUTE(SUBSTITUTE(SUBSTITUTE(SUBSTITUTE(SUBSTITUTE(SUBSTITUTE(SUBSTITUTE(SUBSTITUTE(SUBSTITUTE(SUBSTITUTE( (SUBSTITUTE( SUBSTITUTE( SUBSTITUTE( SUBSTITUTE(Z560,"STD_SIGMA","SUM"),"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60" s="1">
        <f>B560</f>
        <v>539</v>
      </c>
      <c r="AC560" t="str">
        <f>P560</f>
        <v>ITM_0539</v>
      </c>
      <c r="AD560" s="126" t="str">
        <f>IF(ISNA(VLOOKUP(AA560,'XEQM Shortlist'!J:J,1,0)),"//","")</f>
        <v/>
      </c>
      <c r="AF560" s="88" t="str">
        <f>IF(LEN(AA560)=0,"",SUBSTITUTE(SUBSTITUTE(SUBSTITUTE(SUBSTITUTE(SUBSTITUTE(SUBSTITUTE(SUBSTITUTE(SUBSTITUTE(SUBSTITUTE(SUBSTITUTE(SUBSTITUTE(SUBSTITUTE(SUBSTITUTE(SUBSTITUTE(SUBSTITUTE(SUBSTITUTE(SUBSTITUTE( (SUBSTITUTE( SUBSTITUTE( SUBSTITUTE( SUBSTITUTE(Z560,"STD_SIGMA","SUM"),"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60" t="b">
        <f>AA560=AF560</f>
        <v>1</v>
      </c>
    </row>
    <row r="561" spans="1:33">
      <c r="A561" s="48">
        <f>IF(B561=INT(B561),ROW(),"")</f>
        <v>561</v>
      </c>
      <c r="B561" s="47">
        <f>IF(AND(MID(C561,2,1)&lt;&gt;"/",MID(C561,1,1)="/"),INT(B560)+1,B560+0.01)</f>
        <v>540</v>
      </c>
      <c r="C561" s="89" t="s">
        <v>3769</v>
      </c>
      <c r="D561" s="89" t="s">
        <v>7</v>
      </c>
      <c r="E561" s="109" t="str">
        <f>CHAR(34)&amp;IF(B561&lt;10,"000",IF(B561&lt;100,"00",IF(B561&lt;1000,"0","")))&amp;$B561&amp;CHAR(34)</f>
        <v>"0540"</v>
      </c>
      <c r="F561" s="90" t="str">
        <f>E561</f>
        <v>"0540"</v>
      </c>
      <c r="G561" s="145">
        <v>0</v>
      </c>
      <c r="H561" s="145">
        <v>0</v>
      </c>
      <c r="I561" s="139" t="s">
        <v>28</v>
      </c>
      <c r="J561" s="56" t="s">
        <v>1375</v>
      </c>
      <c r="K561" s="92" t="s">
        <v>3783</v>
      </c>
      <c r="L561" s="17" t="s">
        <v>4768</v>
      </c>
      <c r="M561" s="55" t="s">
        <v>4827</v>
      </c>
      <c r="N561" s="55" t="s">
        <v>2238</v>
      </c>
      <c r="O561" s="17"/>
      <c r="P561" s="259" t="str">
        <f>"ITM_"&amp;IF(B561&lt;10,"000",IF(B561&lt;100,"00",IF(B561&lt;1000,"0","")))&amp;$B561</f>
        <v>ITM_0540</v>
      </c>
      <c r="Q561" s="16"/>
      <c r="R561"/>
      <c r="S561" t="str">
        <f>IF(E561=F561,"","NOT EQUAL")</f>
        <v/>
      </c>
      <c r="T561" s="44" t="str">
        <f>IF(ISNA(VLOOKUP(P561,Sheet1!E:F,2,0)),"--","PRESENT")</f>
        <v>--</v>
      </c>
      <c r="U561"/>
      <c r="V561">
        <f>IF(AA561&lt;&gt;"",V560+1,V560)</f>
        <v>163</v>
      </c>
      <c r="W561" s="88" t="s">
        <v>2238</v>
      </c>
      <c r="X561" s="92" t="s">
        <v>2238</v>
      </c>
      <c r="Y561" s="92" t="s">
        <v>2238</v>
      </c>
      <c r="Z561" s="25" t="str">
        <f>IF( OR(X561="CNST", I561="CAT_REGS"),IF(E561=CHAR(34)&amp;CHAR(34),F561,E561),
IF(X561="YES",UPPER(IF(E561=CHAR(34)&amp;CHAR(34),F561,E561)),
IF(   AND(X561&lt;&gt;"NO",I561="CAT_FNCT",D561&lt;&gt;"multiply", D561&lt;&gt;"divide"),IF(J561="SLS_ENABLED",   UPPER(IF(E561=CHAR(34)&amp;CHAR(34),F561,E561)),""),"")))</f>
        <v/>
      </c>
      <c r="AA561" s="25" t="str">
        <f>IF(LEN(Y561)&gt;0,Y561,SUBSTITUTE(SUBSTITUTE(SUBSTITUTE(SUBSTITUTE(SUBSTITUTE(SUBSTITUTE(SUBSTITUTE(SUBSTITUTE(SUBSTITUTE(SUBSTITUTE(SUBSTITUTE( (SUBSTITUTE( SUBSTITUTE( SUBSTITUTE( SUBSTITUTE(Z561,"STD_SIGMA","SUM"),"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61" s="1">
        <f>B561</f>
        <v>540</v>
      </c>
      <c r="AC561" t="str">
        <f>P561</f>
        <v>ITM_0540</v>
      </c>
      <c r="AD561" s="126" t="str">
        <f>IF(ISNA(VLOOKUP(AA561,'XEQM Shortlist'!J:J,1,0)),"//","")</f>
        <v/>
      </c>
      <c r="AF561" s="88" t="str">
        <f>IF(LEN(AA561)=0,"",SUBSTITUTE(SUBSTITUTE(SUBSTITUTE(SUBSTITUTE(SUBSTITUTE(SUBSTITUTE(SUBSTITUTE(SUBSTITUTE(SUBSTITUTE(SUBSTITUTE(SUBSTITUTE(SUBSTITUTE(SUBSTITUTE(SUBSTITUTE(SUBSTITUTE(SUBSTITUTE(SUBSTITUTE( (SUBSTITUTE( SUBSTITUTE( SUBSTITUTE( SUBSTITUTE(Z561,"STD_SIGMA","SUM"),"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61" t="b">
        <f>AA561=AF561</f>
        <v>1</v>
      </c>
    </row>
    <row r="562" spans="1:33">
      <c r="A562" s="48">
        <f>IF(B562=INT(B562),ROW(),"")</f>
        <v>562</v>
      </c>
      <c r="B562" s="47">
        <f>IF(AND(MID(C562,2,1)&lt;&gt;"/",MID(C562,1,1)="/"),INT(B561)+1,B561+0.01)</f>
        <v>541</v>
      </c>
      <c r="C562" s="89" t="s">
        <v>3769</v>
      </c>
      <c r="D562" s="89" t="s">
        <v>7</v>
      </c>
      <c r="E562" s="109" t="str">
        <f>CHAR(34)&amp;IF(B562&lt;10,"000",IF(B562&lt;100,"00",IF(B562&lt;1000,"0","")))&amp;$B562&amp;CHAR(34)</f>
        <v>"0541"</v>
      </c>
      <c r="F562" s="90" t="str">
        <f>E562</f>
        <v>"0541"</v>
      </c>
      <c r="G562" s="145">
        <v>0</v>
      </c>
      <c r="H562" s="145">
        <v>0</v>
      </c>
      <c r="I562" s="139" t="s">
        <v>28</v>
      </c>
      <c r="J562" s="56" t="s">
        <v>1375</v>
      </c>
      <c r="K562" s="92" t="s">
        <v>3783</v>
      </c>
      <c r="L562" s="17" t="s">
        <v>4768</v>
      </c>
      <c r="M562" s="55" t="s">
        <v>4827</v>
      </c>
      <c r="N562" s="55" t="s">
        <v>2238</v>
      </c>
      <c r="O562" s="17"/>
      <c r="P562" s="259" t="str">
        <f>"ITM_"&amp;IF(B562&lt;10,"000",IF(B562&lt;100,"00",IF(B562&lt;1000,"0","")))&amp;$B562</f>
        <v>ITM_0541</v>
      </c>
      <c r="Q562" s="16"/>
      <c r="R562"/>
      <c r="S562" t="str">
        <f>IF(E562=F562,"","NOT EQUAL")</f>
        <v/>
      </c>
      <c r="T562" s="44" t="str">
        <f>IF(ISNA(VLOOKUP(P562,Sheet1!E:F,2,0)),"--","PRESENT")</f>
        <v>--</v>
      </c>
      <c r="U562"/>
      <c r="V562">
        <f>IF(AA562&lt;&gt;"",V561+1,V561)</f>
        <v>163</v>
      </c>
      <c r="W562" s="88" t="s">
        <v>2238</v>
      </c>
      <c r="X562" s="92" t="s">
        <v>2238</v>
      </c>
      <c r="Y562" s="92" t="s">
        <v>2238</v>
      </c>
      <c r="Z562" s="25" t="str">
        <f>IF( OR(X562="CNST", I562="CAT_REGS"),IF(E562=CHAR(34)&amp;CHAR(34),F562,E562),
IF(X562="YES",UPPER(IF(E562=CHAR(34)&amp;CHAR(34),F562,E562)),
IF(   AND(X562&lt;&gt;"NO",I562="CAT_FNCT",D562&lt;&gt;"multiply", D562&lt;&gt;"divide"),IF(J562="SLS_ENABLED",   UPPER(IF(E562=CHAR(34)&amp;CHAR(34),F562,E562)),""),"")))</f>
        <v/>
      </c>
      <c r="AA562" s="25" t="str">
        <f>IF(LEN(Y562)&gt;0,Y562,SUBSTITUTE(SUBSTITUTE(SUBSTITUTE(SUBSTITUTE(SUBSTITUTE(SUBSTITUTE(SUBSTITUTE(SUBSTITUTE(SUBSTITUTE(SUBSTITUTE(SUBSTITUTE( (SUBSTITUTE( SUBSTITUTE( SUBSTITUTE( SUBSTITUTE(Z562,"STD_SIGMA","SUM"),"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62" s="1">
        <f>B562</f>
        <v>541</v>
      </c>
      <c r="AC562" t="str">
        <f>P562</f>
        <v>ITM_0541</v>
      </c>
      <c r="AD562" s="126" t="str">
        <f>IF(ISNA(VLOOKUP(AA562,'XEQM Shortlist'!J:J,1,0)),"//","")</f>
        <v/>
      </c>
      <c r="AF562" s="88" t="str">
        <f>IF(LEN(AA562)=0,"",SUBSTITUTE(SUBSTITUTE(SUBSTITUTE(SUBSTITUTE(SUBSTITUTE(SUBSTITUTE(SUBSTITUTE(SUBSTITUTE(SUBSTITUTE(SUBSTITUTE(SUBSTITUTE(SUBSTITUTE(SUBSTITUTE(SUBSTITUTE(SUBSTITUTE(SUBSTITUTE(SUBSTITUTE( (SUBSTITUTE( SUBSTITUTE( SUBSTITUTE( SUBSTITUTE(Z562,"STD_SIGMA","SUM"),"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62" t="b">
        <f>AA562=AF562</f>
        <v>1</v>
      </c>
    </row>
    <row r="563" spans="1:33">
      <c r="A563" s="48">
        <f>IF(B563=INT(B563),ROW(),"")</f>
        <v>563</v>
      </c>
      <c r="B563" s="47">
        <f>IF(AND(MID(C563,2,1)&lt;&gt;"/",MID(C563,1,1)="/"),INT(B562)+1,B562+0.01)</f>
        <v>542</v>
      </c>
      <c r="C563" s="89" t="s">
        <v>3769</v>
      </c>
      <c r="D563" s="89" t="s">
        <v>7</v>
      </c>
      <c r="E563" s="109" t="str">
        <f>CHAR(34)&amp;IF(B563&lt;10,"000",IF(B563&lt;100,"00",IF(B563&lt;1000,"0","")))&amp;$B563&amp;CHAR(34)</f>
        <v>"0542"</v>
      </c>
      <c r="F563" s="90" t="str">
        <f>E563</f>
        <v>"0542"</v>
      </c>
      <c r="G563" s="145">
        <v>0</v>
      </c>
      <c r="H563" s="145">
        <v>0</v>
      </c>
      <c r="I563" s="139" t="s">
        <v>28</v>
      </c>
      <c r="J563" s="56" t="s">
        <v>1375</v>
      </c>
      <c r="K563" s="92" t="s">
        <v>3783</v>
      </c>
      <c r="L563" s="17" t="s">
        <v>4768</v>
      </c>
      <c r="M563" s="55" t="s">
        <v>4827</v>
      </c>
      <c r="N563" s="55" t="s">
        <v>2238</v>
      </c>
      <c r="O563" s="17"/>
      <c r="P563" s="259" t="str">
        <f>"ITM_"&amp;IF(B563&lt;10,"000",IF(B563&lt;100,"00",IF(B563&lt;1000,"0","")))&amp;$B563</f>
        <v>ITM_0542</v>
      </c>
      <c r="Q563" s="16"/>
      <c r="R563"/>
      <c r="S563" t="str">
        <f>IF(E563=F563,"","NOT EQUAL")</f>
        <v/>
      </c>
      <c r="T563" s="44" t="str">
        <f>IF(ISNA(VLOOKUP(P563,Sheet1!E:F,2,0)),"--","PRESENT")</f>
        <v>--</v>
      </c>
      <c r="U563"/>
      <c r="V563">
        <f>IF(AA563&lt;&gt;"",V562+1,V562)</f>
        <v>163</v>
      </c>
      <c r="W563" s="88" t="s">
        <v>2238</v>
      </c>
      <c r="X563" s="92" t="s">
        <v>2238</v>
      </c>
      <c r="Y563" s="92" t="s">
        <v>2238</v>
      </c>
      <c r="Z563" s="25" t="str">
        <f>IF( OR(X563="CNST", I563="CAT_REGS"),IF(E563=CHAR(34)&amp;CHAR(34),F563,E563),
IF(X563="YES",UPPER(IF(E563=CHAR(34)&amp;CHAR(34),F563,E563)),
IF(   AND(X563&lt;&gt;"NO",I563="CAT_FNCT",D563&lt;&gt;"multiply", D563&lt;&gt;"divide"),IF(J563="SLS_ENABLED",   UPPER(IF(E563=CHAR(34)&amp;CHAR(34),F563,E563)),""),"")))</f>
        <v/>
      </c>
      <c r="AA563" s="25" t="str">
        <f>IF(LEN(Y563)&gt;0,Y563,SUBSTITUTE(SUBSTITUTE(SUBSTITUTE(SUBSTITUTE(SUBSTITUTE(SUBSTITUTE(SUBSTITUTE(SUBSTITUTE(SUBSTITUTE(SUBSTITUTE(SUBSTITUTE( (SUBSTITUTE( SUBSTITUTE( SUBSTITUTE( SUBSTITUTE(Z563,"STD_SIGMA","SUM"),"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63" s="1">
        <f>B563</f>
        <v>542</v>
      </c>
      <c r="AC563" t="str">
        <f>P563</f>
        <v>ITM_0542</v>
      </c>
      <c r="AD563" s="126" t="str">
        <f>IF(ISNA(VLOOKUP(AA563,'XEQM Shortlist'!J:J,1,0)),"//","")</f>
        <v/>
      </c>
      <c r="AF563" s="88" t="str">
        <f>IF(LEN(AA563)=0,"",SUBSTITUTE(SUBSTITUTE(SUBSTITUTE(SUBSTITUTE(SUBSTITUTE(SUBSTITUTE(SUBSTITUTE(SUBSTITUTE(SUBSTITUTE(SUBSTITUTE(SUBSTITUTE(SUBSTITUTE(SUBSTITUTE(SUBSTITUTE(SUBSTITUTE(SUBSTITUTE(SUBSTITUTE( (SUBSTITUTE( SUBSTITUTE( SUBSTITUTE( SUBSTITUTE(Z563,"STD_SIGMA","SUM"),"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63" t="b">
        <f>AA563=AF563</f>
        <v>1</v>
      </c>
    </row>
    <row r="564" spans="1:33" s="17" customFormat="1">
      <c r="A564" s="48">
        <f>IF(B564=INT(B564),ROW(),"")</f>
        <v>564</v>
      </c>
      <c r="B564" s="47">
        <f>IF(AND(MID(C564,2,1)&lt;&gt;"/",MID(C564,1,1)="/"),INT(B563)+1,B563+0.01)</f>
        <v>543</v>
      </c>
      <c r="C564" s="89" t="s">
        <v>3769</v>
      </c>
      <c r="D564" s="89" t="s">
        <v>7</v>
      </c>
      <c r="E564" s="109" t="str">
        <f>CHAR(34)&amp;IF(B564&lt;10,"000",IF(B564&lt;100,"00",IF(B564&lt;1000,"0","")))&amp;$B564&amp;CHAR(34)</f>
        <v>"0543"</v>
      </c>
      <c r="F564" s="90" t="str">
        <f>E564</f>
        <v>"0543"</v>
      </c>
      <c r="G564" s="145">
        <v>0</v>
      </c>
      <c r="H564" s="145">
        <v>0</v>
      </c>
      <c r="I564" s="139" t="s">
        <v>28</v>
      </c>
      <c r="J564" s="56" t="s">
        <v>1375</v>
      </c>
      <c r="K564" s="92" t="s">
        <v>3783</v>
      </c>
      <c r="L564" s="17" t="s">
        <v>4768</v>
      </c>
      <c r="M564" s="55" t="s">
        <v>4827</v>
      </c>
      <c r="N564" s="55" t="s">
        <v>2238</v>
      </c>
      <c r="P564" s="259" t="str">
        <f>"ITM_"&amp;IF(B564&lt;10,"000",IF(B564&lt;100,"00",IF(B564&lt;1000,"0","")))&amp;$B564</f>
        <v>ITM_0543</v>
      </c>
      <c r="Q564" s="16"/>
      <c r="R564"/>
      <c r="S564" t="str">
        <f>IF(E564=F564,"","NOT EQUAL")</f>
        <v/>
      </c>
      <c r="T564" s="44" t="str">
        <f>IF(ISNA(VLOOKUP(P564,Sheet1!E:F,2,0)),"--","PRESENT")</f>
        <v>--</v>
      </c>
      <c r="U564"/>
      <c r="V564">
        <f>IF(AA564&lt;&gt;"",V563+1,V563)</f>
        <v>163</v>
      </c>
      <c r="W564" s="88" t="s">
        <v>2238</v>
      </c>
      <c r="X564" s="92" t="s">
        <v>2238</v>
      </c>
      <c r="Y564" s="92" t="s">
        <v>2238</v>
      </c>
      <c r="Z564" s="25" t="str">
        <f>IF( OR(X564="CNST", I564="CAT_REGS"),IF(E564=CHAR(34)&amp;CHAR(34),F564,E564),
IF(X564="YES",UPPER(IF(E564=CHAR(34)&amp;CHAR(34),F564,E564)),
IF(   AND(X564&lt;&gt;"NO",I564="CAT_FNCT",D564&lt;&gt;"multiply", D564&lt;&gt;"divide"),IF(J564="SLS_ENABLED",   UPPER(IF(E564=CHAR(34)&amp;CHAR(34),F564,E564)),""),"")))</f>
        <v/>
      </c>
      <c r="AA564" s="25" t="str">
        <f>IF(LEN(Y564)&gt;0,Y564,SUBSTITUTE(SUBSTITUTE(SUBSTITUTE(SUBSTITUTE(SUBSTITUTE(SUBSTITUTE(SUBSTITUTE(SUBSTITUTE(SUBSTITUTE(SUBSTITUTE(SUBSTITUTE( (SUBSTITUTE( SUBSTITUTE( SUBSTITUTE( SUBSTITUTE(Z564,"STD_SIGMA","SUM"),"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64" s="1">
        <f>B564</f>
        <v>543</v>
      </c>
      <c r="AC564" t="str">
        <f>P564</f>
        <v>ITM_0543</v>
      </c>
      <c r="AD564" s="126" t="str">
        <f>IF(ISNA(VLOOKUP(AA564,'XEQM Shortlist'!J:J,1,0)),"//","")</f>
        <v/>
      </c>
      <c r="AE564"/>
      <c r="AF564" s="88" t="str">
        <f>IF(LEN(AA564)=0,"",SUBSTITUTE(SUBSTITUTE(SUBSTITUTE(SUBSTITUTE(SUBSTITUTE(SUBSTITUTE(SUBSTITUTE(SUBSTITUTE(SUBSTITUTE(SUBSTITUTE(SUBSTITUTE(SUBSTITUTE(SUBSTITUTE(SUBSTITUTE(SUBSTITUTE(SUBSTITUTE(SUBSTITUTE( (SUBSTITUTE( SUBSTITUTE( SUBSTITUTE( SUBSTITUTE(Z564,"STD_SIGMA","SUM"),"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64" t="b">
        <f>AA564=AF564</f>
        <v>1</v>
      </c>
    </row>
    <row r="565" spans="1:33" s="17" customFormat="1">
      <c r="A565" s="48">
        <f>IF(B565=INT(B565),ROW(),"")</f>
        <v>565</v>
      </c>
      <c r="B565" s="47">
        <f>IF(AND(MID(C565,2,1)&lt;&gt;"/",MID(C565,1,1)="/"),INT(B564)+1,B564+0.01)</f>
        <v>544</v>
      </c>
      <c r="C565" s="89" t="s">
        <v>3769</v>
      </c>
      <c r="D565" s="89" t="s">
        <v>7</v>
      </c>
      <c r="E565" s="109" t="str">
        <f>CHAR(34)&amp;IF(B565&lt;10,"000",IF(B565&lt;100,"00",IF(B565&lt;1000,"0","")))&amp;$B565&amp;CHAR(34)</f>
        <v>"0544"</v>
      </c>
      <c r="F565" s="90" t="str">
        <f>E565</f>
        <v>"0544"</v>
      </c>
      <c r="G565" s="145">
        <v>0</v>
      </c>
      <c r="H565" s="145">
        <v>0</v>
      </c>
      <c r="I565" s="139" t="s">
        <v>28</v>
      </c>
      <c r="J565" s="56" t="s">
        <v>1375</v>
      </c>
      <c r="K565" s="92" t="s">
        <v>3783</v>
      </c>
      <c r="L565" s="17" t="s">
        <v>4768</v>
      </c>
      <c r="M565" s="55" t="s">
        <v>4827</v>
      </c>
      <c r="N565" s="55" t="s">
        <v>2238</v>
      </c>
      <c r="P565" s="259" t="str">
        <f>"ITM_"&amp;IF(B565&lt;10,"000",IF(B565&lt;100,"00",IF(B565&lt;1000,"0","")))&amp;$B565</f>
        <v>ITM_0544</v>
      </c>
      <c r="Q565" s="16"/>
      <c r="R565"/>
      <c r="S565" t="str">
        <f>IF(E565=F565,"","NOT EQUAL")</f>
        <v/>
      </c>
      <c r="T565" s="44" t="str">
        <f>IF(ISNA(VLOOKUP(P565,Sheet1!E:F,2,0)),"--","PRESENT")</f>
        <v>--</v>
      </c>
      <c r="U565"/>
      <c r="V565">
        <f>IF(AA565&lt;&gt;"",V564+1,V564)</f>
        <v>163</v>
      </c>
      <c r="W565" s="88" t="s">
        <v>2238</v>
      </c>
      <c r="X565" s="92" t="s">
        <v>2238</v>
      </c>
      <c r="Y565" s="92" t="s">
        <v>2238</v>
      </c>
      <c r="Z565" s="25" t="str">
        <f>IF( OR(X565="CNST", I565="CAT_REGS"),IF(E565=CHAR(34)&amp;CHAR(34),F565,E565),
IF(X565="YES",UPPER(IF(E565=CHAR(34)&amp;CHAR(34),F565,E565)),
IF(   AND(X565&lt;&gt;"NO",I565="CAT_FNCT",D565&lt;&gt;"multiply", D565&lt;&gt;"divide"),IF(J565="SLS_ENABLED",   UPPER(IF(E565=CHAR(34)&amp;CHAR(34),F565,E565)),""),"")))</f>
        <v/>
      </c>
      <c r="AA565" s="25" t="str">
        <f>IF(LEN(Y565)&gt;0,Y565,SUBSTITUTE(SUBSTITUTE(SUBSTITUTE(SUBSTITUTE(SUBSTITUTE(SUBSTITUTE(SUBSTITUTE(SUBSTITUTE(SUBSTITUTE(SUBSTITUTE(SUBSTITUTE( (SUBSTITUTE( SUBSTITUTE( SUBSTITUTE( SUBSTITUTE(Z565,"STD_SIGMA","SUM"),"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65" s="1">
        <f>B565</f>
        <v>544</v>
      </c>
      <c r="AC565" t="str">
        <f>P565</f>
        <v>ITM_0544</v>
      </c>
      <c r="AD565" s="126" t="str">
        <f>IF(ISNA(VLOOKUP(AA565,'XEQM Shortlist'!J:J,1,0)),"//","")</f>
        <v/>
      </c>
      <c r="AE565"/>
      <c r="AF565" s="88" t="str">
        <f>IF(LEN(AA565)=0,"",SUBSTITUTE(SUBSTITUTE(SUBSTITUTE(SUBSTITUTE(SUBSTITUTE(SUBSTITUTE(SUBSTITUTE(SUBSTITUTE(SUBSTITUTE(SUBSTITUTE(SUBSTITUTE(SUBSTITUTE(SUBSTITUTE(SUBSTITUTE(SUBSTITUTE(SUBSTITUTE(SUBSTITUTE( (SUBSTITUTE( SUBSTITUTE( SUBSTITUTE( SUBSTITUTE(Z565,"STD_SIGMA","SUM"),"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65" t="b">
        <f>AA565=AF565</f>
        <v>1</v>
      </c>
    </row>
    <row r="566" spans="1:33" s="17" customFormat="1">
      <c r="A566" s="48" t="str">
        <f>IF(B566=INT(B566),ROW(),"")</f>
        <v/>
      </c>
      <c r="B566" s="47">
        <f>IF(AND(MID(C566,2,1)&lt;&gt;"/",MID(C566,1,1)="/"),INT(B565)+1,B565+0.01)</f>
        <v>544.01</v>
      </c>
      <c r="C566" s="50"/>
      <c r="D566" s="51"/>
      <c r="E566" s="54"/>
      <c r="F566" s="54"/>
      <c r="G566" s="75"/>
      <c r="H566" s="75"/>
      <c r="I566" s="56"/>
      <c r="J566" s="56"/>
      <c r="K566" s="57"/>
      <c r="L566" s="55"/>
      <c r="M566" s="55" t="e">
        <v>#N/A</v>
      </c>
      <c r="N566" s="55" t="s">
        <v>2238</v>
      </c>
      <c r="O566" s="50"/>
      <c r="P566" s="259" t="s">
        <v>2238</v>
      </c>
      <c r="Q566" s="43"/>
      <c r="R566" s="44"/>
      <c r="S566" s="44"/>
      <c r="T566" s="44" t="str">
        <f>IF(ISNA(VLOOKUP(P566,Sheet1!E:F,2,0)),"--","PRESENT")</f>
        <v>--</v>
      </c>
      <c r="U566" s="44"/>
      <c r="V566">
        <f>IF(AA566&lt;&gt;"",V565+1,V565)</f>
        <v>163</v>
      </c>
      <c r="W566" s="75" t="s">
        <v>2238</v>
      </c>
      <c r="X566" s="74" t="s">
        <v>2238</v>
      </c>
      <c r="Y566" s="74" t="s">
        <v>2238</v>
      </c>
      <c r="Z566" s="25" t="str">
        <f>IF( OR(X566="CNST", I566="CAT_REGS"),IF(E566=CHAR(34)&amp;CHAR(34),F566,E566),
IF(X566="YES",UPPER(IF(E566=CHAR(34)&amp;CHAR(34),F566,E566)),
IF(   AND(X566&lt;&gt;"NO",I566="CAT_FNCT",D566&lt;&gt;"multiply", D566&lt;&gt;"divide"),IF(J566="SLS_ENABLED",   UPPER(IF(E566=CHAR(34)&amp;CHAR(34),F566,E566)),""),"")))</f>
        <v/>
      </c>
      <c r="AA566" s="25" t="str">
        <f>IF(LEN(Y566)&gt;0,Y566,SUBSTITUTE(SUBSTITUTE(SUBSTITUTE(SUBSTITUTE(SUBSTITUTE(SUBSTITUTE(SUBSTITUTE(SUBSTITUTE(SUBSTITUTE(SUBSTITUTE(SUBSTITUTE( (SUBSTITUTE( SUBSTITUTE( SUBSTITUTE( SUBSTITUTE(Z566,"STD_SIGMA","SUM"),"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66" s="1">
        <f>B566</f>
        <v>544.01</v>
      </c>
      <c r="AC566" t="str">
        <f>P566</f>
        <v/>
      </c>
      <c r="AD566" s="126" t="str">
        <f>IF(ISNA(VLOOKUP(AA566,'XEQM Shortlist'!J:J,1,0)),"//","")</f>
        <v/>
      </c>
      <c r="AE566" s="42"/>
      <c r="AF566" s="88" t="str">
        <f>IF(LEN(AA566)=0,"",SUBSTITUTE(SUBSTITUTE(SUBSTITUTE(SUBSTITUTE(SUBSTITUTE(SUBSTITUTE(SUBSTITUTE(SUBSTITUTE(SUBSTITUTE(SUBSTITUTE(SUBSTITUTE(SUBSTITUTE(SUBSTITUTE(SUBSTITUTE(SUBSTITUTE(SUBSTITUTE(SUBSTITUTE( (SUBSTITUTE( SUBSTITUTE( SUBSTITUTE( SUBSTITUTE(Z566,"STD_SIGMA","SUM"),"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66" t="b">
        <f>AA566=AF566</f>
        <v>1</v>
      </c>
    </row>
    <row r="567" spans="1:33" s="17" customFormat="1">
      <c r="A567" s="48" t="str">
        <f>IF(B567=INT(B567),ROW(),"")</f>
        <v/>
      </c>
      <c r="B567" s="47">
        <f>IF(AND(MID(C567,2,1)&lt;&gt;"/",MID(C567,1,1)="/"),INT(B566)+1,B566+0.01)</f>
        <v>544.02</v>
      </c>
      <c r="C567" s="50" t="s">
        <v>2238</v>
      </c>
      <c r="D567" s="51"/>
      <c r="E567" s="54"/>
      <c r="F567" s="54"/>
      <c r="G567" s="75"/>
      <c r="H567" s="75"/>
      <c r="I567" s="56"/>
      <c r="J567" s="56"/>
      <c r="K567" s="57"/>
      <c r="L567" s="55"/>
      <c r="M567" s="55" t="e">
        <v>#N/A</v>
      </c>
      <c r="N567" s="55" t="s">
        <v>2238</v>
      </c>
      <c r="O567" s="50"/>
      <c r="P567" s="259" t="s">
        <v>2238</v>
      </c>
      <c r="Q567" s="43"/>
      <c r="R567" s="44"/>
      <c r="S567" s="44"/>
      <c r="T567" s="44" t="str">
        <f>IF(ISNA(VLOOKUP(P567,Sheet1!E:F,2,0)),"--","PRESENT")</f>
        <v>--</v>
      </c>
      <c r="U567" s="44"/>
      <c r="V567">
        <f>IF(AA567&lt;&gt;"",V566+1,V566)</f>
        <v>163</v>
      </c>
      <c r="W567" s="75" t="s">
        <v>2238</v>
      </c>
      <c r="X567" s="74" t="s">
        <v>2238</v>
      </c>
      <c r="Y567" s="74" t="s">
        <v>2238</v>
      </c>
      <c r="Z567" s="25" t="str">
        <f>IF( OR(X567="CNST", I567="CAT_REGS"),IF(E567=CHAR(34)&amp;CHAR(34),F567,E567),
IF(X567="YES",UPPER(IF(E567=CHAR(34)&amp;CHAR(34),F567,E567)),
IF(   AND(X567&lt;&gt;"NO",I567="CAT_FNCT",D567&lt;&gt;"multiply", D567&lt;&gt;"divide"),IF(J567="SLS_ENABLED",   UPPER(IF(E567=CHAR(34)&amp;CHAR(34),F567,E567)),""),"")))</f>
        <v/>
      </c>
      <c r="AA567" s="25" t="str">
        <f>IF(LEN(Y567)&gt;0,Y567,SUBSTITUTE(SUBSTITUTE(SUBSTITUTE(SUBSTITUTE(SUBSTITUTE(SUBSTITUTE(SUBSTITUTE(SUBSTITUTE(SUBSTITUTE(SUBSTITUTE(SUBSTITUTE( (SUBSTITUTE( SUBSTITUTE( SUBSTITUTE( SUBSTITUTE(Z567,"STD_SIGMA","SUM"),"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67" s="1">
        <f>B567</f>
        <v>544.02</v>
      </c>
      <c r="AC567" t="str">
        <f>P567</f>
        <v/>
      </c>
      <c r="AD567" s="126" t="str">
        <f>IF(ISNA(VLOOKUP(AA567,'XEQM Shortlist'!J:J,1,0)),"//","")</f>
        <v/>
      </c>
      <c r="AE567" s="42"/>
      <c r="AF567" s="88" t="str">
        <f>IF(LEN(AA567)=0,"",SUBSTITUTE(SUBSTITUTE(SUBSTITUTE(SUBSTITUTE(SUBSTITUTE(SUBSTITUTE(SUBSTITUTE(SUBSTITUTE(SUBSTITUTE(SUBSTITUTE(SUBSTITUTE(SUBSTITUTE(SUBSTITUTE(SUBSTITUTE(SUBSTITUTE(SUBSTITUTE(SUBSTITUTE( (SUBSTITUTE( SUBSTITUTE( SUBSTITUTE( SUBSTITUTE(Z567,"STD_SIGMA","SUM"),"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67" t="b">
        <f>AA567=AF567</f>
        <v>1</v>
      </c>
    </row>
    <row r="568" spans="1:33" s="17" customFormat="1">
      <c r="A568" s="48" t="str">
        <f>IF(B568=INT(B568),ROW(),"")</f>
        <v/>
      </c>
      <c r="B568" s="47">
        <f>IF(AND(MID(C568,2,1)&lt;&gt;"/",MID(C568,1,1)="/"),INT(B567)+1,B567+0.01)</f>
        <v>544.03</v>
      </c>
      <c r="C568" s="50" t="s">
        <v>2692</v>
      </c>
      <c r="D568" s="51"/>
      <c r="E568" s="54"/>
      <c r="F568" s="54"/>
      <c r="G568" s="75"/>
      <c r="H568" s="75"/>
      <c r="I568" s="56"/>
      <c r="J568" s="56"/>
      <c r="K568" s="57"/>
      <c r="L568" s="55"/>
      <c r="M568" s="55" t="e">
        <v>#N/A</v>
      </c>
      <c r="N568" s="55" t="s">
        <v>2238</v>
      </c>
      <c r="O568" s="50"/>
      <c r="P568" s="259" t="str">
        <f>C568</f>
        <v>// Bufferized items</v>
      </c>
      <c r="Q568" s="43"/>
      <c r="R568" s="44"/>
      <c r="S568" s="44"/>
      <c r="T568" s="44" t="str">
        <f>IF(ISNA(VLOOKUP(P568,Sheet1!E:F,2,0)),"--","PRESENT")</f>
        <v>--</v>
      </c>
      <c r="U568" s="44"/>
      <c r="V568">
        <f>IF(AA568&lt;&gt;"",V567+1,V567)</f>
        <v>163</v>
      </c>
      <c r="W568" s="75" t="s">
        <v>2238</v>
      </c>
      <c r="X568" s="74" t="s">
        <v>2238</v>
      </c>
      <c r="Y568" s="74" t="s">
        <v>2238</v>
      </c>
      <c r="Z568" s="25" t="str">
        <f>IF( OR(X568="CNST", I568="CAT_REGS"),IF(E568=CHAR(34)&amp;CHAR(34),F568,E568),
IF(X568="YES",UPPER(IF(E568=CHAR(34)&amp;CHAR(34),F568,E568)),
IF(   AND(X568&lt;&gt;"NO",I568="CAT_FNCT",D568&lt;&gt;"multiply", D568&lt;&gt;"divide"),IF(J568="SLS_ENABLED",   UPPER(IF(E568=CHAR(34)&amp;CHAR(34),F568,E568)),""),"")))</f>
        <v/>
      </c>
      <c r="AA568" s="25" t="str">
        <f>IF(LEN(Y568)&gt;0,Y568,SUBSTITUTE(SUBSTITUTE(SUBSTITUTE(SUBSTITUTE(SUBSTITUTE(SUBSTITUTE(SUBSTITUTE(SUBSTITUTE(SUBSTITUTE(SUBSTITUTE(SUBSTITUTE( (SUBSTITUTE( SUBSTITUTE( SUBSTITUTE( SUBSTITUTE(Z568,"STD_SIGMA","SUM"),"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68" s="1">
        <f>B568</f>
        <v>544.03</v>
      </c>
      <c r="AC568" t="str">
        <f>P568</f>
        <v>// Bufferized items</v>
      </c>
      <c r="AD568" s="126" t="str">
        <f>IF(ISNA(VLOOKUP(AA568,'XEQM Shortlist'!J:J,1,0)),"//","")</f>
        <v/>
      </c>
      <c r="AE568" s="42"/>
      <c r="AF568" s="88" t="str">
        <f>IF(LEN(AA568)=0,"",SUBSTITUTE(SUBSTITUTE(SUBSTITUTE(SUBSTITUTE(SUBSTITUTE(SUBSTITUTE(SUBSTITUTE(SUBSTITUTE(SUBSTITUTE(SUBSTITUTE(SUBSTITUTE(SUBSTITUTE(SUBSTITUTE(SUBSTITUTE(SUBSTITUTE(SUBSTITUTE(SUBSTITUTE( (SUBSTITUTE( SUBSTITUTE( SUBSTITUTE( SUBSTITUTE(Z568,"STD_SIGMA","SUM"),"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68" t="b">
        <f>AA568=AF568</f>
        <v>1</v>
      </c>
    </row>
    <row r="569" spans="1:33" s="17" customFormat="1">
      <c r="A569" s="48">
        <f>IF(B569=INT(B569),ROW(),"")</f>
        <v>569</v>
      </c>
      <c r="B569" s="47">
        <f>IF(AND(MID(C569,2,1)&lt;&gt;"/",MID(C569,1,1)="/"),INT(B568)+1,B568+0.01)</f>
        <v>545</v>
      </c>
      <c r="C569" s="196" t="s">
        <v>3770</v>
      </c>
      <c r="D569" s="196" t="s">
        <v>990</v>
      </c>
      <c r="E569" s="191" t="s">
        <v>491</v>
      </c>
      <c r="F569" s="191" t="s">
        <v>491</v>
      </c>
      <c r="G569" s="197">
        <v>0</v>
      </c>
      <c r="H569" s="197">
        <v>0</v>
      </c>
      <c r="I569" s="191" t="s">
        <v>2482</v>
      </c>
      <c r="J569" s="191" t="s">
        <v>1376</v>
      </c>
      <c r="K569" s="198" t="s">
        <v>3783</v>
      </c>
      <c r="L569" s="199" t="s">
        <v>4768</v>
      </c>
      <c r="M569" s="199" t="s">
        <v>4827</v>
      </c>
      <c r="N569" s="55" t="s">
        <v>2238</v>
      </c>
      <c r="O569" s="55" t="s">
        <v>2815</v>
      </c>
      <c r="P569" s="259" t="s">
        <v>2123</v>
      </c>
      <c r="Q569" s="13"/>
      <c r="R569"/>
      <c r="S569" t="str">
        <f>IF(E569=F569,"","NOT EQUAL")</f>
        <v/>
      </c>
      <c r="T569" s="44" t="str">
        <f>IF(ISNA(VLOOKUP(P569,Sheet1!E:F,2,0)),"--","PRESENT")</f>
        <v>PRESENT</v>
      </c>
      <c r="U569"/>
      <c r="V569">
        <f>IF(AA569&lt;&gt;"",V568+1,V568)</f>
        <v>164</v>
      </c>
      <c r="W569" s="75" t="s">
        <v>2676</v>
      </c>
      <c r="X569" s="57" t="s">
        <v>2592</v>
      </c>
      <c r="Y569" s="57" t="s">
        <v>2238</v>
      </c>
      <c r="Z569" s="25" t="str">
        <f>IF( OR(X569="CNST", I569="CAT_REGS"),IF(E569=CHAR(34)&amp;CHAR(34),F569,E569),
IF(X569="YES",UPPER(IF(E569=CHAR(34)&amp;CHAR(34),F569,E569)),
IF(   AND(X569&lt;&gt;"NO",I569="CAT_FNCT",D569&lt;&gt;"multiply", D569&lt;&gt;"divide"),IF(J569="SLS_ENABLED",   UPPER(IF(E569=CHAR(34)&amp;CHAR(34),F569,E569)),""),"")))</f>
        <v>"X"</v>
      </c>
      <c r="AA569" s="25" t="str">
        <f>IF(LEN(Y569)&gt;0,Y569,SUBSTITUTE(SUBSTITUTE(SUBSTITUTE(SUBSTITUTE(SUBSTITUTE(SUBSTITUTE(SUBSTITUTE(SUBSTITUTE(SUBSTITUTE(SUBSTITUTE(SUBSTITUTE( (SUBSTITUTE( SUBSTITUTE( SUBSTITUTE( SUBSTITUTE(Z569,"STD_SIGMA","SUM"),"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</v>
      </c>
      <c r="AB569" s="1">
        <f>B569</f>
        <v>545</v>
      </c>
      <c r="AC569" t="str">
        <f>P569</f>
        <v>ITM_REG_X</v>
      </c>
      <c r="AD569" s="126" t="str">
        <f>IF(ISNA(VLOOKUP(AA569,'XEQM Shortlist'!J:J,1,0)),"//","")</f>
        <v/>
      </c>
      <c r="AE569"/>
      <c r="AF569" s="88" t="str">
        <f>IF(LEN(AA569)=0,"",SUBSTITUTE(SUBSTITUTE(SUBSTITUTE(SUBSTITUTE(SUBSTITUTE(SUBSTITUTE(SUBSTITUTE(SUBSTITUTE(SUBSTITUTE(SUBSTITUTE(SUBSTITUTE(SUBSTITUTE(SUBSTITUTE(SUBSTITUTE(SUBSTITUTE(SUBSTITUTE(SUBSTITUTE( (SUBSTITUTE( SUBSTITUTE( SUBSTITUTE( SUBSTITUTE(Z569,"STD_SIGMA","SUM"),"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</v>
      </c>
      <c r="AG569" t="b">
        <f>AA569=AF569</f>
        <v>1</v>
      </c>
    </row>
    <row r="570" spans="1:33" s="17" customFormat="1">
      <c r="A570" s="48">
        <f>IF(B570=INT(B570),ROW(),"")</f>
        <v>570</v>
      </c>
      <c r="B570" s="47">
        <f>IF(AND(MID(C570,2,1)&lt;&gt;"/",MID(C570,1,1)="/"),INT(B569)+1,B569+0.01)</f>
        <v>546</v>
      </c>
      <c r="C570" s="196" t="s">
        <v>3770</v>
      </c>
      <c r="D570" s="196" t="s">
        <v>991</v>
      </c>
      <c r="E570" s="191" t="s">
        <v>492</v>
      </c>
      <c r="F570" s="191" t="s">
        <v>492</v>
      </c>
      <c r="G570" s="197">
        <v>0</v>
      </c>
      <c r="H570" s="197">
        <v>0</v>
      </c>
      <c r="I570" s="191" t="s">
        <v>2482</v>
      </c>
      <c r="J570" s="191" t="s">
        <v>1376</v>
      </c>
      <c r="K570" s="198" t="s">
        <v>3783</v>
      </c>
      <c r="L570" s="199" t="s">
        <v>4768</v>
      </c>
      <c r="M570" s="199" t="s">
        <v>4827</v>
      </c>
      <c r="N570" s="55" t="s">
        <v>2238</v>
      </c>
      <c r="O570" s="55" t="s">
        <v>2816</v>
      </c>
      <c r="P570" s="259" t="s">
        <v>2124</v>
      </c>
      <c r="Q570" s="13"/>
      <c r="R570"/>
      <c r="S570" t="str">
        <f>IF(E570=F570,"","NOT EQUAL")</f>
        <v/>
      </c>
      <c r="T570" s="44" t="str">
        <f>IF(ISNA(VLOOKUP(P570,Sheet1!E:F,2,0)),"--","PRESENT")</f>
        <v>PRESENT</v>
      </c>
      <c r="U570"/>
      <c r="V570">
        <f>IF(AA570&lt;&gt;"",V569+1,V569)</f>
        <v>165</v>
      </c>
      <c r="W570" s="75" t="s">
        <v>2676</v>
      </c>
      <c r="X570" s="57" t="s">
        <v>2592</v>
      </c>
      <c r="Y570" s="57" t="s">
        <v>2238</v>
      </c>
      <c r="Z570" s="25" t="str">
        <f>IF( OR(X570="CNST", I570="CAT_REGS"),IF(E570=CHAR(34)&amp;CHAR(34),F570,E570),
IF(X570="YES",UPPER(IF(E570=CHAR(34)&amp;CHAR(34),F570,E570)),
IF(   AND(X570&lt;&gt;"NO",I570="CAT_FNCT",D570&lt;&gt;"multiply", D570&lt;&gt;"divide"),IF(J570="SLS_ENABLED",   UPPER(IF(E570=CHAR(34)&amp;CHAR(34),F570,E570)),""),"")))</f>
        <v>"Y"</v>
      </c>
      <c r="AA570" s="25" t="str">
        <f>IF(LEN(Y570)&gt;0,Y570,SUBSTITUTE(SUBSTITUTE(SUBSTITUTE(SUBSTITUTE(SUBSTITUTE(SUBSTITUTE(SUBSTITUTE(SUBSTITUTE(SUBSTITUTE(SUBSTITUTE(SUBSTITUTE( (SUBSTITUTE( SUBSTITUTE( SUBSTITUTE( SUBSTITUTE(Z570,"STD_SIGMA","SUM"),"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Y</v>
      </c>
      <c r="AB570" s="1">
        <f>B570</f>
        <v>546</v>
      </c>
      <c r="AC570" t="str">
        <f>P570</f>
        <v>ITM_REG_Y</v>
      </c>
      <c r="AD570" s="126" t="str">
        <f>IF(ISNA(VLOOKUP(AA570,'XEQM Shortlist'!J:J,1,0)),"//","")</f>
        <v/>
      </c>
      <c r="AE570"/>
      <c r="AF570" s="88" t="str">
        <f>IF(LEN(AA570)=0,"",SUBSTITUTE(SUBSTITUTE(SUBSTITUTE(SUBSTITUTE(SUBSTITUTE(SUBSTITUTE(SUBSTITUTE(SUBSTITUTE(SUBSTITUTE(SUBSTITUTE(SUBSTITUTE(SUBSTITUTE(SUBSTITUTE(SUBSTITUTE(SUBSTITUTE(SUBSTITUTE(SUBSTITUTE( (SUBSTITUTE( SUBSTITUTE( SUBSTITUTE( SUBSTITUTE(Z570,"STD_SIGMA","SUM"),"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Y</v>
      </c>
      <c r="AG570" t="b">
        <f>AA570=AF570</f>
        <v>1</v>
      </c>
    </row>
    <row r="571" spans="1:33" s="17" customFormat="1">
      <c r="A571" s="48">
        <f>IF(B571=INT(B571),ROW(),"")</f>
        <v>571</v>
      </c>
      <c r="B571" s="47">
        <f>IF(AND(MID(C571,2,1)&lt;&gt;"/",MID(C571,1,1)="/"),INT(B570)+1,B570+0.01)</f>
        <v>547</v>
      </c>
      <c r="C571" s="196" t="s">
        <v>3770</v>
      </c>
      <c r="D571" s="196" t="s">
        <v>992</v>
      </c>
      <c r="E571" s="191" t="s">
        <v>493</v>
      </c>
      <c r="F571" s="191" t="s">
        <v>493</v>
      </c>
      <c r="G571" s="197">
        <v>0</v>
      </c>
      <c r="H571" s="197">
        <v>0</v>
      </c>
      <c r="I571" s="191" t="s">
        <v>2482</v>
      </c>
      <c r="J571" s="191" t="s">
        <v>1376</v>
      </c>
      <c r="K571" s="198" t="s">
        <v>3783</v>
      </c>
      <c r="L571" s="199" t="s">
        <v>4768</v>
      </c>
      <c r="M571" s="199" t="s">
        <v>4827</v>
      </c>
      <c r="N571" s="55" t="s">
        <v>2238</v>
      </c>
      <c r="O571" s="55" t="s">
        <v>2817</v>
      </c>
      <c r="P571" s="259" t="s">
        <v>2125</v>
      </c>
      <c r="Q571" s="13"/>
      <c r="R571"/>
      <c r="S571" t="str">
        <f>IF(E571=F571,"","NOT EQUAL")</f>
        <v/>
      </c>
      <c r="T571" s="44" t="str">
        <f>IF(ISNA(VLOOKUP(P571,Sheet1!E:F,2,0)),"--","PRESENT")</f>
        <v>--</v>
      </c>
      <c r="U571"/>
      <c r="V571">
        <f>IF(AA571&lt;&gt;"",V570+1,V570)</f>
        <v>166</v>
      </c>
      <c r="W571" s="75" t="s">
        <v>2676</v>
      </c>
      <c r="X571" s="57" t="s">
        <v>2592</v>
      </c>
      <c r="Y571" s="57" t="s">
        <v>2238</v>
      </c>
      <c r="Z571" s="25" t="str">
        <f>IF( OR(X571="CNST", I571="CAT_REGS"),IF(E571=CHAR(34)&amp;CHAR(34),F571,E571),
IF(X571="YES",UPPER(IF(E571=CHAR(34)&amp;CHAR(34),F571,E571)),
IF(   AND(X571&lt;&gt;"NO",I571="CAT_FNCT",D571&lt;&gt;"multiply", D571&lt;&gt;"divide"),IF(J571="SLS_ENABLED",   UPPER(IF(E571=CHAR(34)&amp;CHAR(34),F571,E571)),""),"")))</f>
        <v>"Z"</v>
      </c>
      <c r="AA571" s="25" t="str">
        <f>IF(LEN(Y571)&gt;0,Y571,SUBSTITUTE(SUBSTITUTE(SUBSTITUTE(SUBSTITUTE(SUBSTITUTE(SUBSTITUTE(SUBSTITUTE(SUBSTITUTE(SUBSTITUTE(SUBSTITUTE(SUBSTITUTE( (SUBSTITUTE( SUBSTITUTE( SUBSTITUTE( SUBSTITUTE(Z571,"STD_SIGMA","SUM"),"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Z</v>
      </c>
      <c r="AB571" s="1">
        <f>B571</f>
        <v>547</v>
      </c>
      <c r="AC571" t="str">
        <f>P571</f>
        <v>ITM_REG_Z</v>
      </c>
      <c r="AD571" s="126" t="str">
        <f>IF(ISNA(VLOOKUP(AA571,'XEQM Shortlist'!J:J,1,0)),"//","")</f>
        <v>//</v>
      </c>
      <c r="AE571"/>
      <c r="AF571" s="88" t="str">
        <f>IF(LEN(AA571)=0,"",SUBSTITUTE(SUBSTITUTE(SUBSTITUTE(SUBSTITUTE(SUBSTITUTE(SUBSTITUTE(SUBSTITUTE(SUBSTITUTE(SUBSTITUTE(SUBSTITUTE(SUBSTITUTE(SUBSTITUTE(SUBSTITUTE(SUBSTITUTE(SUBSTITUTE(SUBSTITUTE(SUBSTITUTE( (SUBSTITUTE( SUBSTITUTE( SUBSTITUTE( SUBSTITUTE(Z571,"STD_SIGMA","SUM"),"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Z</v>
      </c>
      <c r="AG571" t="b">
        <f>AA571=AF571</f>
        <v>1</v>
      </c>
    </row>
    <row r="572" spans="1:33">
      <c r="A572" s="48">
        <f>IF(B572=INT(B572),ROW(),"")</f>
        <v>572</v>
      </c>
      <c r="B572" s="47">
        <f>IF(AND(MID(C572,2,1)&lt;&gt;"/",MID(C572,1,1)="/"),INT(B571)+1,B571+0.01)</f>
        <v>548</v>
      </c>
      <c r="C572" s="196" t="s">
        <v>3770</v>
      </c>
      <c r="D572" s="196" t="s">
        <v>989</v>
      </c>
      <c r="E572" s="191" t="s">
        <v>487</v>
      </c>
      <c r="F572" s="191" t="s">
        <v>487</v>
      </c>
      <c r="G572" s="197">
        <v>0</v>
      </c>
      <c r="H572" s="197">
        <v>0</v>
      </c>
      <c r="I572" s="191" t="s">
        <v>2482</v>
      </c>
      <c r="J572" s="191" t="s">
        <v>1376</v>
      </c>
      <c r="K572" s="198" t="s">
        <v>3783</v>
      </c>
      <c r="L572" s="199" t="s">
        <v>4768</v>
      </c>
      <c r="M572" s="199" t="s">
        <v>4827</v>
      </c>
      <c r="N572" s="55" t="s">
        <v>2238</v>
      </c>
      <c r="O572" s="55" t="s">
        <v>2818</v>
      </c>
      <c r="P572" s="259" t="s">
        <v>2126</v>
      </c>
      <c r="Q572" s="13"/>
      <c r="R572"/>
      <c r="S572" t="str">
        <f>IF(E572=F572,"","NOT EQUAL")</f>
        <v/>
      </c>
      <c r="T572" s="44" t="str">
        <f>IF(ISNA(VLOOKUP(P572,Sheet1!E:F,2,0)),"--","PRESENT")</f>
        <v>--</v>
      </c>
      <c r="U572"/>
      <c r="V572">
        <f>IF(AA572&lt;&gt;"",V571+1,V571)</f>
        <v>167</v>
      </c>
      <c r="W572" s="75" t="s">
        <v>2676</v>
      </c>
      <c r="X572" s="57" t="s">
        <v>2592</v>
      </c>
      <c r="Y572" s="57" t="s">
        <v>2238</v>
      </c>
      <c r="Z572" s="25" t="str">
        <f>IF( OR(X572="CNST", I572="CAT_REGS"),IF(E572=CHAR(34)&amp;CHAR(34),F572,E572),
IF(X572="YES",UPPER(IF(E572=CHAR(34)&amp;CHAR(34),F572,E572)),
IF(   AND(X572&lt;&gt;"NO",I572="CAT_FNCT",D572&lt;&gt;"multiply", D572&lt;&gt;"divide"),IF(J572="SLS_ENABLED",   UPPER(IF(E572=CHAR(34)&amp;CHAR(34),F572,E572)),""),"")))</f>
        <v>"T"</v>
      </c>
      <c r="AA572" s="25" t="str">
        <f>IF(LEN(Y572)&gt;0,Y572,SUBSTITUTE(SUBSTITUTE(SUBSTITUTE(SUBSTITUTE(SUBSTITUTE(SUBSTITUTE(SUBSTITUTE(SUBSTITUTE(SUBSTITUTE(SUBSTITUTE(SUBSTITUTE( (SUBSTITUTE( SUBSTITUTE( SUBSTITUTE( SUBSTITUTE(Z572,"STD_SIGMA","SUM"),"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</v>
      </c>
      <c r="AB572" s="1">
        <f>B572</f>
        <v>548</v>
      </c>
      <c r="AC572" t="str">
        <f>P572</f>
        <v>ITM_REG_T</v>
      </c>
      <c r="AD572" s="126" t="str">
        <f>IF(ISNA(VLOOKUP(AA572,'XEQM Shortlist'!J:J,1,0)),"//","")</f>
        <v>//</v>
      </c>
      <c r="AF572" s="88" t="str">
        <f>IF(LEN(AA572)=0,"",SUBSTITUTE(SUBSTITUTE(SUBSTITUTE(SUBSTITUTE(SUBSTITUTE(SUBSTITUTE(SUBSTITUTE(SUBSTITUTE(SUBSTITUTE(SUBSTITUTE(SUBSTITUTE(SUBSTITUTE(SUBSTITUTE(SUBSTITUTE(SUBSTITUTE(SUBSTITUTE(SUBSTITUTE( (SUBSTITUTE( SUBSTITUTE( SUBSTITUTE( SUBSTITUTE(Z572,"STD_SIGMA","SUM"),"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</v>
      </c>
      <c r="AG572" t="b">
        <f>AA572=AF572</f>
        <v>1</v>
      </c>
    </row>
    <row r="573" spans="1:33">
      <c r="A573" s="48">
        <f>IF(B573=INT(B573),ROW(),"")</f>
        <v>573</v>
      </c>
      <c r="B573" s="47">
        <f>IF(AND(MID(C573,2,1)&lt;&gt;"/",MID(C573,1,1)="/"),INT(B572)+1,B572+0.01)</f>
        <v>549</v>
      </c>
      <c r="C573" s="196" t="s">
        <v>3770</v>
      </c>
      <c r="D573" s="196" t="s">
        <v>985</v>
      </c>
      <c r="E573" s="191" t="s">
        <v>339</v>
      </c>
      <c r="F573" s="191" t="s">
        <v>339</v>
      </c>
      <c r="G573" s="303">
        <v>0</v>
      </c>
      <c r="H573" s="303">
        <v>0</v>
      </c>
      <c r="I573" s="191" t="s">
        <v>2482</v>
      </c>
      <c r="J573" s="191" t="s">
        <v>1376</v>
      </c>
      <c r="K573" s="198" t="s">
        <v>3783</v>
      </c>
      <c r="L573" s="199" t="s">
        <v>4768</v>
      </c>
      <c r="M573" s="199" t="s">
        <v>4827</v>
      </c>
      <c r="N573" s="55" t="s">
        <v>2238</v>
      </c>
      <c r="O573" s="55" t="s">
        <v>2819</v>
      </c>
      <c r="P573" s="259" t="s">
        <v>2127</v>
      </c>
      <c r="Q573" s="13"/>
      <c r="R573"/>
      <c r="S573" t="str">
        <f>IF(E573=F573,"","NOT EQUAL")</f>
        <v/>
      </c>
      <c r="T573" s="44" t="str">
        <f>IF(ISNA(VLOOKUP(P573,Sheet1!E:F,2,0)),"--","PRESENT")</f>
        <v>--</v>
      </c>
      <c r="U573"/>
      <c r="V573">
        <f>IF(AA573&lt;&gt;"",V572+1,V572)</f>
        <v>168</v>
      </c>
      <c r="W573" s="75" t="s">
        <v>2676</v>
      </c>
      <c r="X573" s="57" t="s">
        <v>2592</v>
      </c>
      <c r="Y573" s="57" t="s">
        <v>2238</v>
      </c>
      <c r="Z573" s="25" t="str">
        <f>IF( OR(X573="CNST", I573="CAT_REGS"),IF(E573=CHAR(34)&amp;CHAR(34),F573,E573),
IF(X573="YES",UPPER(IF(E573=CHAR(34)&amp;CHAR(34),F573,E573)),
IF(   AND(X573&lt;&gt;"NO",I573="CAT_FNCT",D573&lt;&gt;"multiply", D573&lt;&gt;"divide"),IF(J573="SLS_ENABLED",   UPPER(IF(E573=CHAR(34)&amp;CHAR(34),F573,E573)),""),"")))</f>
        <v>"A"</v>
      </c>
      <c r="AA573" s="25" t="str">
        <f>IF(LEN(Y573)&gt;0,Y573,SUBSTITUTE(SUBSTITUTE(SUBSTITUTE(SUBSTITUTE(SUBSTITUTE(SUBSTITUTE(SUBSTITUTE(SUBSTITUTE(SUBSTITUTE(SUBSTITUTE(SUBSTITUTE( (SUBSTITUTE( SUBSTITUTE( SUBSTITUTE( SUBSTITUTE(Z573,"STD_SIGMA","SUM"),"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</v>
      </c>
      <c r="AB573" s="1">
        <f>B573</f>
        <v>549</v>
      </c>
      <c r="AC573" t="str">
        <f>P573</f>
        <v>ITM_REG_A</v>
      </c>
      <c r="AD573" s="126" t="str">
        <f>IF(ISNA(VLOOKUP(AA573,'XEQM Shortlist'!J:J,1,0)),"//","")</f>
        <v>//</v>
      </c>
      <c r="AF573" s="88" t="str">
        <f>IF(LEN(AA573)=0,"",SUBSTITUTE(SUBSTITUTE(SUBSTITUTE(SUBSTITUTE(SUBSTITUTE(SUBSTITUTE(SUBSTITUTE(SUBSTITUTE(SUBSTITUTE(SUBSTITUTE(SUBSTITUTE(SUBSTITUTE(SUBSTITUTE(SUBSTITUTE(SUBSTITUTE(SUBSTITUTE(SUBSTITUTE( (SUBSTITUTE( SUBSTITUTE( SUBSTITUTE( SUBSTITUTE(Z573,"STD_SIGMA","SUM"),"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</v>
      </c>
      <c r="AG573" t="b">
        <f>AA573=AF573</f>
        <v>1</v>
      </c>
    </row>
    <row r="574" spans="1:33">
      <c r="A574" s="48">
        <f>IF(B574=INT(B574),ROW(),"")</f>
        <v>574</v>
      </c>
      <c r="B574" s="47">
        <f>IF(AND(MID(C574,2,1)&lt;&gt;"/",MID(C574,1,1)="/"),INT(B573)+1,B573+0.01)</f>
        <v>550</v>
      </c>
      <c r="C574" s="196" t="s">
        <v>3770</v>
      </c>
      <c r="D574" s="196" t="s">
        <v>986</v>
      </c>
      <c r="E574" s="191" t="s">
        <v>340</v>
      </c>
      <c r="F574" s="191" t="s">
        <v>340</v>
      </c>
      <c r="G574" s="197">
        <v>0</v>
      </c>
      <c r="H574" s="197">
        <v>0</v>
      </c>
      <c r="I574" s="191" t="s">
        <v>2482</v>
      </c>
      <c r="J574" s="191" t="s">
        <v>1376</v>
      </c>
      <c r="K574" s="198" t="s">
        <v>3783</v>
      </c>
      <c r="L574" s="199" t="s">
        <v>4768</v>
      </c>
      <c r="M574" s="199" t="s">
        <v>4827</v>
      </c>
      <c r="N574" s="55" t="s">
        <v>2238</v>
      </c>
      <c r="O574" s="55" t="s">
        <v>2820</v>
      </c>
      <c r="P574" s="259" t="s">
        <v>2128</v>
      </c>
      <c r="Q574" s="13"/>
      <c r="R574"/>
      <c r="S574" t="str">
        <f>IF(E574=F574,"","NOT EQUAL")</f>
        <v/>
      </c>
      <c r="T574" s="44" t="str">
        <f>IF(ISNA(VLOOKUP(P574,Sheet1!E:F,2,0)),"--","PRESENT")</f>
        <v>--</v>
      </c>
      <c r="U574"/>
      <c r="V574">
        <f>IF(AA574&lt;&gt;"",V573+1,V573)</f>
        <v>169</v>
      </c>
      <c r="W574" s="75" t="s">
        <v>2676</v>
      </c>
      <c r="X574" s="57" t="s">
        <v>2592</v>
      </c>
      <c r="Y574" s="57" t="s">
        <v>2238</v>
      </c>
      <c r="Z574" s="25" t="str">
        <f>IF( OR(X574="CNST", I574="CAT_REGS"),IF(E574=CHAR(34)&amp;CHAR(34),F574,E574),
IF(X574="YES",UPPER(IF(E574=CHAR(34)&amp;CHAR(34),F574,E574)),
IF(   AND(X574&lt;&gt;"NO",I574="CAT_FNCT",D574&lt;&gt;"multiply", D574&lt;&gt;"divide"),IF(J574="SLS_ENABLED",   UPPER(IF(E574=CHAR(34)&amp;CHAR(34),F574,E574)),""),"")))</f>
        <v>"B"</v>
      </c>
      <c r="AA574" s="25" t="str">
        <f>IF(LEN(Y574)&gt;0,Y574,SUBSTITUTE(SUBSTITUTE(SUBSTITUTE(SUBSTITUTE(SUBSTITUTE(SUBSTITUTE(SUBSTITUTE(SUBSTITUTE(SUBSTITUTE(SUBSTITUTE(SUBSTITUTE( (SUBSTITUTE( SUBSTITUTE( SUBSTITUTE( SUBSTITUTE(Z574,"STD_SIGMA","SUM"),"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</v>
      </c>
      <c r="AB574" s="1">
        <f>B574</f>
        <v>550</v>
      </c>
      <c r="AC574" t="str">
        <f>P574</f>
        <v>ITM_REG_B</v>
      </c>
      <c r="AD574" s="126" t="str">
        <f>IF(ISNA(VLOOKUP(AA574,'XEQM Shortlist'!J:J,1,0)),"//","")</f>
        <v>//</v>
      </c>
      <c r="AF574" s="88" t="str">
        <f>IF(LEN(AA574)=0,"",SUBSTITUTE(SUBSTITUTE(SUBSTITUTE(SUBSTITUTE(SUBSTITUTE(SUBSTITUTE(SUBSTITUTE(SUBSTITUTE(SUBSTITUTE(SUBSTITUTE(SUBSTITUTE(SUBSTITUTE(SUBSTITUTE(SUBSTITUTE(SUBSTITUTE(SUBSTITUTE(SUBSTITUTE( (SUBSTITUTE( SUBSTITUTE( SUBSTITUTE( SUBSTITUTE(Z574,"STD_SIGMA","SUM"),"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</v>
      </c>
      <c r="AG574" t="b">
        <f>AA574=AF574</f>
        <v>1</v>
      </c>
    </row>
    <row r="575" spans="1:33">
      <c r="A575" s="48">
        <f>IF(B575=INT(B575),ROW(),"")</f>
        <v>575</v>
      </c>
      <c r="B575" s="47">
        <f>IF(AND(MID(C575,2,1)&lt;&gt;"/",MID(C575,1,1)="/"),INT(B574)+1,B574+0.01)</f>
        <v>551</v>
      </c>
      <c r="C575" s="196" t="s">
        <v>3770</v>
      </c>
      <c r="D575" s="196" t="s">
        <v>987</v>
      </c>
      <c r="E575" s="191" t="s">
        <v>341</v>
      </c>
      <c r="F575" s="191" t="s">
        <v>341</v>
      </c>
      <c r="G575" s="197">
        <v>0</v>
      </c>
      <c r="H575" s="197">
        <v>0</v>
      </c>
      <c r="I575" s="191" t="s">
        <v>2482</v>
      </c>
      <c r="J575" s="191" t="s">
        <v>1376</v>
      </c>
      <c r="K575" s="198" t="s">
        <v>3783</v>
      </c>
      <c r="L575" s="199" t="s">
        <v>4768</v>
      </c>
      <c r="M575" s="199" t="s">
        <v>4827</v>
      </c>
      <c r="N575" s="55" t="s">
        <v>2238</v>
      </c>
      <c r="O575" s="55" t="s">
        <v>2821</v>
      </c>
      <c r="P575" s="259" t="s">
        <v>2129</v>
      </c>
      <c r="Q575" s="13"/>
      <c r="R575"/>
      <c r="S575" t="str">
        <f>IF(E575=F575,"","NOT EQUAL")</f>
        <v/>
      </c>
      <c r="T575" s="44" t="str">
        <f>IF(ISNA(VLOOKUP(P575,Sheet1!E:F,2,0)),"--","PRESENT")</f>
        <v>--</v>
      </c>
      <c r="U575"/>
      <c r="V575">
        <f>IF(AA575&lt;&gt;"",V574+1,V574)</f>
        <v>170</v>
      </c>
      <c r="W575" s="75" t="s">
        <v>2676</v>
      </c>
      <c r="X575" s="57" t="s">
        <v>2592</v>
      </c>
      <c r="Y575" s="57" t="s">
        <v>2238</v>
      </c>
      <c r="Z575" s="25" t="str">
        <f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>"C"</v>
      </c>
      <c r="AA575" s="25" t="str">
        <f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</v>
      </c>
      <c r="AB575" s="1">
        <f>B575</f>
        <v>551</v>
      </c>
      <c r="AC575" t="str">
        <f>P575</f>
        <v>ITM_REG_C</v>
      </c>
      <c r="AD575" s="126" t="str">
        <f>IF(ISNA(VLOOKUP(AA575,'XEQM Shortlist'!J:J,1,0)),"//","")</f>
        <v/>
      </c>
      <c r="AF575" s="88" t="str">
        <f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</v>
      </c>
      <c r="AG575" t="b">
        <f>AA575=AF575</f>
        <v>1</v>
      </c>
    </row>
    <row r="576" spans="1:33">
      <c r="A576" s="48">
        <f>IF(B576=INT(B576),ROW(),"")</f>
        <v>576</v>
      </c>
      <c r="B576" s="47">
        <f>IF(AND(MID(C576,2,1)&lt;&gt;"/",MID(C576,1,1)="/"),INT(B575)+1,B575+0.01)</f>
        <v>552</v>
      </c>
      <c r="C576" s="196" t="s">
        <v>3770</v>
      </c>
      <c r="D576" s="196" t="s">
        <v>988</v>
      </c>
      <c r="E576" s="191" t="s">
        <v>342</v>
      </c>
      <c r="F576" s="191" t="s">
        <v>342</v>
      </c>
      <c r="G576" s="197">
        <v>0</v>
      </c>
      <c r="H576" s="197">
        <v>0</v>
      </c>
      <c r="I576" s="191" t="s">
        <v>2482</v>
      </c>
      <c r="J576" s="191" t="s">
        <v>1376</v>
      </c>
      <c r="K576" s="198" t="s">
        <v>3783</v>
      </c>
      <c r="L576" s="199" t="s">
        <v>4768</v>
      </c>
      <c r="M576" s="199" t="s">
        <v>4827</v>
      </c>
      <c r="N576" s="55" t="s">
        <v>2238</v>
      </c>
      <c r="O576" s="55" t="s">
        <v>2822</v>
      </c>
      <c r="P576" s="259" t="s">
        <v>2130</v>
      </c>
      <c r="Q576" s="13"/>
      <c r="R576"/>
      <c r="S576" t="str">
        <f>IF(E576=F576,"","NOT EQUAL")</f>
        <v/>
      </c>
      <c r="T576" s="44" t="str">
        <f>IF(ISNA(VLOOKUP(P576,Sheet1!E:F,2,0)),"--","PRESENT")</f>
        <v>--</v>
      </c>
      <c r="U576"/>
      <c r="V576">
        <f>IF(AA576&lt;&gt;"",V575+1,V575)</f>
        <v>171</v>
      </c>
      <c r="W576" s="75" t="s">
        <v>2676</v>
      </c>
      <c r="X576" s="57" t="s">
        <v>2592</v>
      </c>
      <c r="Y576" s="57" t="s">
        <v>2238</v>
      </c>
      <c r="Z576" s="25" t="str">
        <f>IF( OR(X576="CNST", I576="CAT_REGS"),IF(E576=CHAR(34)&amp;CHAR(34),F576,E576),
IF(X576="YES",UPPER(IF(E576=CHAR(34)&amp;CHAR(34),F576,E576)),
IF(   AND(X576&lt;&gt;"NO",I576="CAT_FNCT",D576&lt;&gt;"multiply", D576&lt;&gt;"divide"),IF(J576="SLS_ENABLED",   UPPER(IF(E576=CHAR(34)&amp;CHAR(34),F576,E576)),""),"")))</f>
        <v>"D"</v>
      </c>
      <c r="AA576" s="25" t="str">
        <f>IF(LEN(Y576)&gt;0,Y576,SUBSTITUTE(SUBSTITUTE(SUBSTITUTE(SUBSTITUTE(SUBSTITUTE(SUBSTITUTE(SUBSTITUTE(SUBSTITUTE(SUBSTITUTE(SUBSTITUTE(SUBSTITUTE( (SUBSTITUTE( SUBSTITUTE( SUBSTITUTE( SUBSTITUTE(Z576,"STD_SIGMA","SUM"),"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</v>
      </c>
      <c r="AB576" s="1">
        <f>B576</f>
        <v>552</v>
      </c>
      <c r="AC576" t="str">
        <f>P576</f>
        <v>ITM_REG_D</v>
      </c>
      <c r="AD576" s="126" t="str">
        <f>IF(ISNA(VLOOKUP(AA576,'XEQM Shortlist'!J:J,1,0)),"//","")</f>
        <v>//</v>
      </c>
      <c r="AF576" s="88" t="str">
        <f>IF(LEN(AA576)=0,"",SUBSTITUTE(SUBSTITUTE(SUBSTITUTE(SUBSTITUTE(SUBSTITUTE(SUBSTITUTE(SUBSTITUTE(SUBSTITUTE(SUBSTITUTE(SUBSTITUTE(SUBSTITUTE(SUBSTITUTE(SUBSTITUTE(SUBSTITUTE(SUBSTITUTE(SUBSTITUTE(SUBSTITUTE( (SUBSTITUTE( SUBSTITUTE( SUBSTITUTE( SUBSTITUTE(Z576,"STD_SIGMA","SUM"),"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</v>
      </c>
      <c r="AG576" t="b">
        <f>AA576=AF576</f>
        <v>1</v>
      </c>
    </row>
    <row r="577" spans="1:33">
      <c r="A577" s="48">
        <f>IF(B577=INT(B577),ROW(),"")</f>
        <v>577</v>
      </c>
      <c r="B577" s="47">
        <f>IF(AND(MID(C577,2,1)&lt;&gt;"/",MID(C577,1,1)="/"),INT(B576)+1,B576+0.01)</f>
        <v>553</v>
      </c>
      <c r="C577" s="196" t="s">
        <v>3770</v>
      </c>
      <c r="D577" s="196" t="s">
        <v>981</v>
      </c>
      <c r="E577" s="191" t="s">
        <v>169</v>
      </c>
      <c r="F577" s="191" t="s">
        <v>169</v>
      </c>
      <c r="G577" s="200">
        <v>0</v>
      </c>
      <c r="H577" s="200">
        <v>0</v>
      </c>
      <c r="I577" s="191" t="s">
        <v>2482</v>
      </c>
      <c r="J577" s="191" t="s">
        <v>1376</v>
      </c>
      <c r="K577" s="198" t="s">
        <v>3783</v>
      </c>
      <c r="L577" s="199" t="s">
        <v>4768</v>
      </c>
      <c r="M577" s="199" t="s">
        <v>4827</v>
      </c>
      <c r="N577" s="55" t="s">
        <v>2238</v>
      </c>
      <c r="O577" s="55" t="s">
        <v>2823</v>
      </c>
      <c r="P577" s="259" t="s">
        <v>2131</v>
      </c>
      <c r="Q577" s="13"/>
      <c r="R577"/>
      <c r="S577" t="str">
        <f>IF(E577=F577,"","NOT EQUAL")</f>
        <v/>
      </c>
      <c r="T577" s="44" t="str">
        <f>IF(ISNA(VLOOKUP(P577,Sheet1!E:F,2,0)),"--","PRESENT")</f>
        <v>--</v>
      </c>
      <c r="U577"/>
      <c r="V577">
        <f>IF(AA577&lt;&gt;"",V576+1,V576)</f>
        <v>172</v>
      </c>
      <c r="W577" s="75" t="s">
        <v>2676</v>
      </c>
      <c r="X577" s="57" t="s">
        <v>2592</v>
      </c>
      <c r="Y577" s="57" t="s">
        <v>2238</v>
      </c>
      <c r="Z577" s="25" t="str">
        <f>IF( OR(X577="CNST", I577="CAT_REGS"),IF(E577=CHAR(34)&amp;CHAR(34),F577,E577),
IF(X577="YES",UPPER(IF(E577=CHAR(34)&amp;CHAR(34),F577,E577)),
IF(   AND(X577&lt;&gt;"NO",I577="CAT_FNCT",D577&lt;&gt;"multiply", D577&lt;&gt;"divide"),IF(J577="SLS_ENABLED",   UPPER(IF(E577=CHAR(34)&amp;CHAR(34),F577,E577)),""),"")))</f>
        <v>"L"</v>
      </c>
      <c r="AA577" s="25" t="str">
        <f>IF(LEN(Y577)&gt;0,Y577,SUBSTITUTE(SUBSTITUTE(SUBSTITUTE(SUBSTITUTE(SUBSTITUTE(SUBSTITUTE(SUBSTITUTE(SUBSTITUTE(SUBSTITUTE(SUBSTITUTE(SUBSTITUTE( (SUBSTITUTE( SUBSTITUTE( SUBSTITUTE( SUBSTITUTE(Z577,"STD_SIGMA","SUM"),"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</v>
      </c>
      <c r="AB577" s="1">
        <f>B577</f>
        <v>553</v>
      </c>
      <c r="AC577" t="str">
        <f>P577</f>
        <v>ITM_REG_L</v>
      </c>
      <c r="AD577" s="126" t="str">
        <f>IF(ISNA(VLOOKUP(AA577,'XEQM Shortlist'!J:J,1,0)),"//","")</f>
        <v>//</v>
      </c>
      <c r="AF577" s="88" t="str">
        <f>IF(LEN(AA577)=0,"",SUBSTITUTE(SUBSTITUTE(SUBSTITUTE(SUBSTITUTE(SUBSTITUTE(SUBSTITUTE(SUBSTITUTE(SUBSTITUTE(SUBSTITUTE(SUBSTITUTE(SUBSTITUTE(SUBSTITUTE(SUBSTITUTE(SUBSTITUTE(SUBSTITUTE(SUBSTITUTE(SUBSTITUTE( (SUBSTITUTE( SUBSTITUTE( SUBSTITUTE( SUBSTITUTE(Z577,"STD_SIGMA","SUM"),"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</v>
      </c>
      <c r="AG577" t="b">
        <f>AA577=AF577</f>
        <v>1</v>
      </c>
    </row>
    <row r="578" spans="1:33">
      <c r="A578" s="48">
        <f>IF(B578=INT(B578),ROW(),"")</f>
        <v>578</v>
      </c>
      <c r="B578" s="47">
        <f>IF(AND(MID(C578,2,1)&lt;&gt;"/",MID(C578,1,1)="/"),INT(B577)+1,B577+0.01)</f>
        <v>554</v>
      </c>
      <c r="C578" s="196" t="s">
        <v>3770</v>
      </c>
      <c r="D578" s="196" t="s">
        <v>978</v>
      </c>
      <c r="E578" s="191" t="s">
        <v>138</v>
      </c>
      <c r="F578" s="191" t="s">
        <v>138</v>
      </c>
      <c r="G578" s="200">
        <v>0</v>
      </c>
      <c r="H578" s="200">
        <v>0</v>
      </c>
      <c r="I578" s="191" t="s">
        <v>2482</v>
      </c>
      <c r="J578" s="191" t="s">
        <v>1376</v>
      </c>
      <c r="K578" s="198" t="s">
        <v>3783</v>
      </c>
      <c r="L578" s="199" t="s">
        <v>4768</v>
      </c>
      <c r="M578" s="199" t="s">
        <v>4827</v>
      </c>
      <c r="N578" s="55" t="s">
        <v>2238</v>
      </c>
      <c r="O578" s="51" t="s">
        <v>2824</v>
      </c>
      <c r="P578" s="259" t="s">
        <v>2132</v>
      </c>
      <c r="Q578" s="13"/>
      <c r="R578"/>
      <c r="S578" t="str">
        <f>IF(E578=F578,"","NOT EQUAL")</f>
        <v/>
      </c>
      <c r="T578" s="44" t="str">
        <f>IF(ISNA(VLOOKUP(P578,Sheet1!E:F,2,0)),"--","PRESENT")</f>
        <v>--</v>
      </c>
      <c r="U578"/>
      <c r="V578">
        <f>IF(AA578&lt;&gt;"",V577+1,V577)</f>
        <v>173</v>
      </c>
      <c r="W578" s="75" t="s">
        <v>2676</v>
      </c>
      <c r="X578" s="57" t="s">
        <v>2592</v>
      </c>
      <c r="Y578" s="57" t="s">
        <v>2238</v>
      </c>
      <c r="Z578" s="25" t="str">
        <f>IF( OR(X578="CNST", I578="CAT_REGS"),IF(E578=CHAR(34)&amp;CHAR(34),F578,E578),
IF(X578="YES",UPPER(IF(E578=CHAR(34)&amp;CHAR(34),F578,E578)),
IF(   AND(X578&lt;&gt;"NO",I578="CAT_FNCT",D578&lt;&gt;"multiply", D578&lt;&gt;"divide"),IF(J578="SLS_ENABLED",   UPPER(IF(E578=CHAR(34)&amp;CHAR(34),F578,E578)),""),"")))</f>
        <v>"I"</v>
      </c>
      <c r="AA578" s="25" t="str">
        <f>IF(LEN(Y578)&gt;0,Y578,SUBSTITUTE(SUBSTITUTE(SUBSTITUTE(SUBSTITUTE(SUBSTITUTE(SUBSTITUTE(SUBSTITUTE(SUBSTITUTE(SUBSTITUTE(SUBSTITUTE(SUBSTITUTE( (SUBSTITUTE( SUBSTITUTE( SUBSTITUTE( SUBSTITUTE(Z578,"STD_SIGMA","SUM"),"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</v>
      </c>
      <c r="AB578" s="1">
        <f>B578</f>
        <v>554</v>
      </c>
      <c r="AC578" t="str">
        <f>P578</f>
        <v>ITM_REG_I</v>
      </c>
      <c r="AD578" s="126" t="str">
        <f>IF(ISNA(VLOOKUP(AA578,'XEQM Shortlist'!J:J,1,0)),"//","")</f>
        <v>//</v>
      </c>
      <c r="AF578" s="88" t="str">
        <f>IF(LEN(AA578)=0,"",SUBSTITUTE(SUBSTITUTE(SUBSTITUTE(SUBSTITUTE(SUBSTITUTE(SUBSTITUTE(SUBSTITUTE(SUBSTITUTE(SUBSTITUTE(SUBSTITUTE(SUBSTITUTE(SUBSTITUTE(SUBSTITUTE(SUBSTITUTE(SUBSTITUTE(SUBSTITUTE(SUBSTITUTE( (SUBSTITUTE( SUBSTITUTE( SUBSTITUTE( SUBSTITUTE(Z578,"STD_SIGMA","SUM"),"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</v>
      </c>
      <c r="AG578" t="b">
        <f>AA578=AF578</f>
        <v>1</v>
      </c>
    </row>
    <row r="579" spans="1:33">
      <c r="A579" s="48">
        <f>IF(B579=INT(B579),ROW(),"")</f>
        <v>579</v>
      </c>
      <c r="B579" s="47">
        <f>IF(AND(MID(C579,2,1)&lt;&gt;"/",MID(C579,1,1)="/"),INT(B578)+1,B578+0.01)</f>
        <v>555</v>
      </c>
      <c r="C579" s="196" t="s">
        <v>3770</v>
      </c>
      <c r="D579" s="196" t="s">
        <v>979</v>
      </c>
      <c r="E579" s="191" t="s">
        <v>151</v>
      </c>
      <c r="F579" s="191" t="s">
        <v>151</v>
      </c>
      <c r="G579" s="200">
        <v>0</v>
      </c>
      <c r="H579" s="200">
        <v>0</v>
      </c>
      <c r="I579" s="191" t="s">
        <v>2482</v>
      </c>
      <c r="J579" s="191" t="s">
        <v>1376</v>
      </c>
      <c r="K579" s="198" t="s">
        <v>3783</v>
      </c>
      <c r="L579" s="199" t="s">
        <v>4768</v>
      </c>
      <c r="M579" s="199" t="s">
        <v>4827</v>
      </c>
      <c r="N579" s="55" t="s">
        <v>2238</v>
      </c>
      <c r="O579" s="51" t="s">
        <v>2825</v>
      </c>
      <c r="P579" s="259" t="s">
        <v>2133</v>
      </c>
      <c r="Q579" s="13"/>
      <c r="R579"/>
      <c r="S579" t="str">
        <f>IF(E579=F579,"","NOT EQUAL")</f>
        <v/>
      </c>
      <c r="T579" s="44" t="str">
        <f>IF(ISNA(VLOOKUP(P579,Sheet1!E:F,2,0)),"--","PRESENT")</f>
        <v>--</v>
      </c>
      <c r="U579"/>
      <c r="V579">
        <f>IF(AA579&lt;&gt;"",V578+1,V578)</f>
        <v>174</v>
      </c>
      <c r="W579" s="75" t="s">
        <v>2676</v>
      </c>
      <c r="X579" s="57" t="s">
        <v>2592</v>
      </c>
      <c r="Y579" s="57" t="s">
        <v>2238</v>
      </c>
      <c r="Z579" s="25" t="str">
        <f>IF( OR(X579="CNST", I579="CAT_REGS"),IF(E579=CHAR(34)&amp;CHAR(34),F579,E579),
IF(X579="YES",UPPER(IF(E579=CHAR(34)&amp;CHAR(34),F579,E579)),
IF(   AND(X579&lt;&gt;"NO",I579="CAT_FNCT",D579&lt;&gt;"multiply", D579&lt;&gt;"divide"),IF(J579="SLS_ENABLED",   UPPER(IF(E579=CHAR(34)&amp;CHAR(34),F579,E579)),""),"")))</f>
        <v>"J"</v>
      </c>
      <c r="AA579" s="25" t="str">
        <f>IF(LEN(Y579)&gt;0,Y579,SUBSTITUTE(SUBSTITUTE(SUBSTITUTE(SUBSTITUTE(SUBSTITUTE(SUBSTITUTE(SUBSTITUTE(SUBSTITUTE(SUBSTITUTE(SUBSTITUTE(SUBSTITUTE( (SUBSTITUTE( SUBSTITUTE( SUBSTITUTE( SUBSTITUTE(Z579,"STD_SIGMA","SUM"),"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</v>
      </c>
      <c r="AB579" s="1">
        <f>B579</f>
        <v>555</v>
      </c>
      <c r="AC579" t="str">
        <f>P579</f>
        <v>ITM_REG_J</v>
      </c>
      <c r="AD579" s="126" t="str">
        <f>IF(ISNA(VLOOKUP(AA579,'XEQM Shortlist'!J:J,1,0)),"//","")</f>
        <v>//</v>
      </c>
      <c r="AF579" s="88" t="str">
        <f>IF(LEN(AA579)=0,"",SUBSTITUTE(SUBSTITUTE(SUBSTITUTE(SUBSTITUTE(SUBSTITUTE(SUBSTITUTE(SUBSTITUTE(SUBSTITUTE(SUBSTITUTE(SUBSTITUTE(SUBSTITUTE(SUBSTITUTE(SUBSTITUTE(SUBSTITUTE(SUBSTITUTE(SUBSTITUTE(SUBSTITUTE( (SUBSTITUTE( SUBSTITUTE( SUBSTITUTE( SUBSTITUTE(Z579,"STD_SIGMA","SUM"),"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</v>
      </c>
      <c r="AG579" t="b">
        <f>AA579=AF579</f>
        <v>1</v>
      </c>
    </row>
    <row r="580" spans="1:33">
      <c r="A580" s="48">
        <f>IF(B580=INT(B580),ROW(),"")</f>
        <v>580</v>
      </c>
      <c r="B580" s="47">
        <f>IF(AND(MID(C580,2,1)&lt;&gt;"/",MID(C580,1,1)="/"),INT(B579)+1,B579+0.01)</f>
        <v>556</v>
      </c>
      <c r="C580" s="196" t="s">
        <v>3770</v>
      </c>
      <c r="D580" s="196" t="s">
        <v>980</v>
      </c>
      <c r="E580" s="191" t="s">
        <v>158</v>
      </c>
      <c r="F580" s="191" t="s">
        <v>158</v>
      </c>
      <c r="G580" s="200">
        <v>0</v>
      </c>
      <c r="H580" s="200">
        <v>0</v>
      </c>
      <c r="I580" s="191" t="s">
        <v>2482</v>
      </c>
      <c r="J580" s="191" t="s">
        <v>1376</v>
      </c>
      <c r="K580" s="198" t="s">
        <v>3783</v>
      </c>
      <c r="L580" s="199" t="s">
        <v>4768</v>
      </c>
      <c r="M580" s="199" t="s">
        <v>4827</v>
      </c>
      <c r="N580" s="55" t="s">
        <v>2238</v>
      </c>
      <c r="O580" s="51" t="s">
        <v>2694</v>
      </c>
      <c r="P580" s="259" t="s">
        <v>2134</v>
      </c>
      <c r="Q580" s="13"/>
      <c r="R580"/>
      <c r="S580" t="str">
        <f>IF(E580=F580,"","NOT EQUAL")</f>
        <v/>
      </c>
      <c r="T580" s="44" t="str">
        <f>IF(ISNA(VLOOKUP(P580,Sheet1!E:F,2,0)),"--","PRESENT")</f>
        <v>--</v>
      </c>
      <c r="U580"/>
      <c r="V580">
        <f>IF(AA580&lt;&gt;"",V579+1,V579)</f>
        <v>175</v>
      </c>
      <c r="W580" s="75" t="s">
        <v>2676</v>
      </c>
      <c r="X580" s="57" t="s">
        <v>2592</v>
      </c>
      <c r="Y580" s="57" t="s">
        <v>2238</v>
      </c>
      <c r="Z580" s="25" t="str">
        <f>IF( OR(X580="CNST", I580="CAT_REGS"),IF(E580=CHAR(34)&amp;CHAR(34),F580,E580),
IF(X580="YES",UPPER(IF(E580=CHAR(34)&amp;CHAR(34),F580,E580)),
IF(   AND(X580&lt;&gt;"NO",I580="CAT_FNCT",D580&lt;&gt;"multiply", D580&lt;&gt;"divide"),IF(J580="SLS_ENABLED",   UPPER(IF(E580=CHAR(34)&amp;CHAR(34),F580,E580)),""),"")))</f>
        <v>"K"</v>
      </c>
      <c r="AA580" s="25" t="str">
        <f>IF(LEN(Y580)&gt;0,Y580,SUBSTITUTE(SUBSTITUTE(SUBSTITUTE(SUBSTITUTE(SUBSTITUTE(SUBSTITUTE(SUBSTITUTE(SUBSTITUTE(SUBSTITUTE(SUBSTITUTE(SUBSTITUTE( (SUBSTITUTE( SUBSTITUTE( SUBSTITUTE( SUBSTITUTE(Z580,"STD_SIGMA","SUM"),"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</v>
      </c>
      <c r="AB580" s="1">
        <f>B580</f>
        <v>556</v>
      </c>
      <c r="AC580" t="str">
        <f>P580</f>
        <v>ITM_REG_K</v>
      </c>
      <c r="AD580" s="126" t="str">
        <f>IF(ISNA(VLOOKUP(AA580,'XEQM Shortlist'!J:J,1,0)),"//","")</f>
        <v>//</v>
      </c>
      <c r="AF580" s="88" t="str">
        <f>IF(LEN(AA580)=0,"",SUBSTITUTE(SUBSTITUTE(SUBSTITUTE(SUBSTITUTE(SUBSTITUTE(SUBSTITUTE(SUBSTITUTE(SUBSTITUTE(SUBSTITUTE(SUBSTITUTE(SUBSTITUTE(SUBSTITUTE(SUBSTITUTE(SUBSTITUTE(SUBSTITUTE(SUBSTITUTE(SUBSTITUTE( (SUBSTITUTE( SUBSTITUTE( SUBSTITUTE( SUBSTITUTE(Z580,"STD_SIGMA","SUM"),"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G580" t="b">
        <f>AA580=AF580</f>
        <v>1</v>
      </c>
    </row>
    <row r="581" spans="1:33">
      <c r="A581" s="48">
        <f>IF(B581=INT(B581),ROW(),"")</f>
        <v>581</v>
      </c>
      <c r="B581" s="47">
        <f>IF(AND(MID(C581,2,1)&lt;&gt;"/",MID(C581,1,1)="/"),INT(B580)+1,B580+0.01)</f>
        <v>557</v>
      </c>
      <c r="C581" s="196" t="s">
        <v>3770</v>
      </c>
      <c r="D581" s="196" t="s">
        <v>995</v>
      </c>
      <c r="E581" s="191" t="s">
        <v>797</v>
      </c>
      <c r="F581" s="191" t="s">
        <v>797</v>
      </c>
      <c r="G581" s="200">
        <v>0</v>
      </c>
      <c r="H581" s="200">
        <v>0</v>
      </c>
      <c r="I581" s="191" t="s">
        <v>1</v>
      </c>
      <c r="J581" s="191" t="s">
        <v>1376</v>
      </c>
      <c r="K581" s="198" t="s">
        <v>3783</v>
      </c>
      <c r="L581" s="199" t="s">
        <v>4768</v>
      </c>
      <c r="M581" s="199" t="s">
        <v>4827</v>
      </c>
      <c r="N581" s="55" t="s">
        <v>2238</v>
      </c>
      <c r="O581" s="51"/>
      <c r="P581" s="259" t="s">
        <v>995</v>
      </c>
      <c r="Q581" s="13"/>
      <c r="R581"/>
      <c r="S581" t="str">
        <f>IF(E581=F581,"","NOT EQUAL")</f>
        <v/>
      </c>
      <c r="T581" s="44" t="str">
        <f>IF(ISNA(VLOOKUP(P581,Sheet1!E:F,2,0)),"--","PRESENT")</f>
        <v>PRESENT</v>
      </c>
      <c r="U581"/>
      <c r="V581">
        <f>IF(AA581&lt;&gt;"",V580+1,V580)</f>
        <v>176</v>
      </c>
      <c r="W581" s="75" t="s">
        <v>2676</v>
      </c>
      <c r="X581" s="57" t="s">
        <v>2592</v>
      </c>
      <c r="Y581" s="57" t="s">
        <v>2758</v>
      </c>
      <c r="Z581" s="25" t="str">
        <f>IF( OR(X581="CNST", I581="CAT_REGS"),IF(E581=CHAR(34)&amp;CHAR(34),F581,E581),
IF(X581="YES",UPPER(IF(E581=CHAR(34)&amp;CHAR(34),F581,E581)),
IF(   AND(X581&lt;&gt;"NO",I581="CAT_FNCT",D581&lt;&gt;"multiply", D581&lt;&gt;"divide"),IF(J581="SLS_ENABLED",   UPPER(IF(E581=CHAR(34)&amp;CHAR(34),F581,E581)),""),"")))</f>
        <v/>
      </c>
      <c r="AA581" s="25" t="str">
        <f>IF(LEN(Y581)&gt;0,Y581,SUBSTITUTE(SUBSTITUTE(SUBSTITUTE(SUBSTITUTE(SUBSTITUTE(SUBSTITUTE(SUBSTITUTE(SUBSTITUTE(SUBSTITUTE(SUBSTITUTE(SUBSTITUTE( (SUBSTITUTE( SUBSTITUTE( SUBSTITUTE( SUBSTITUTE(Z581,"STD_SIGMA","SUM"),"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IND&gt;</v>
      </c>
      <c r="AB581" s="1">
        <f>B581</f>
        <v>557</v>
      </c>
      <c r="AC581" t="str">
        <f>P581</f>
        <v>ITM_INDIRECTION</v>
      </c>
      <c r="AD581" s="126" t="str">
        <f>IF(ISNA(VLOOKUP(AA581,'XEQM Shortlist'!J:J,1,0)),"//","")</f>
        <v/>
      </c>
      <c r="AF581" s="88" t="str">
        <f>IF(LEN(AA581)=0,"",SUBSTITUTE(SUBSTITUTE(SUBSTITUTE(SUBSTITUTE(SUBSTITUTE(SUBSTITUTE(SUBSTITUTE(SUBSTITUTE(SUBSTITUTE(SUBSTITUTE(SUBSTITUTE(SUBSTITUTE(SUBSTITUTE(SUBSTITUTE(SUBSTITUTE(SUBSTITUTE(SUBSTITUTE( (SUBSTITUTE( SUBSTITUTE( SUBSTITUTE( SUBSTITUTE(Z581,"STD_SIGMA","SUM"),"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1" t="b">
        <f>AA581=AF581</f>
        <v>0</v>
      </c>
    </row>
    <row r="582" spans="1:33">
      <c r="A582" s="48">
        <f>IF(B582=INT(B582),ROW(),"")</f>
        <v>582</v>
      </c>
      <c r="B582" s="47">
        <f>IF(AND(MID(C582,2,1)&lt;&gt;"/",MID(C582,1,1)="/"),INT(B581)+1,B581+0.01)</f>
        <v>558</v>
      </c>
      <c r="C582" s="196" t="s">
        <v>3770</v>
      </c>
      <c r="D582" s="196" t="s">
        <v>2826</v>
      </c>
      <c r="E582" s="192" t="s">
        <v>519</v>
      </c>
      <c r="F582" s="192" t="s">
        <v>469</v>
      </c>
      <c r="G582" s="201">
        <v>0</v>
      </c>
      <c r="H582" s="201">
        <v>0</v>
      </c>
      <c r="I582" s="191" t="s">
        <v>1</v>
      </c>
      <c r="J582" s="191" t="s">
        <v>1376</v>
      </c>
      <c r="K582" s="198" t="s">
        <v>3783</v>
      </c>
      <c r="L582" s="199" t="s">
        <v>4768</v>
      </c>
      <c r="M582" s="199" t="s">
        <v>4827</v>
      </c>
      <c r="N582" s="55" t="s">
        <v>2238</v>
      </c>
      <c r="O582" s="17"/>
      <c r="P582" s="259" t="s">
        <v>2826</v>
      </c>
      <c r="Q582" s="16"/>
      <c r="R582"/>
      <c r="S582" t="str">
        <f>IF(E582=F582,"","NOT EQUAL")</f>
        <v>NOT EQUAL</v>
      </c>
      <c r="T582" s="44" t="str">
        <f>IF(ISNA(VLOOKUP(P582,Sheet1!E:F,2,0)),"--","PRESENT")</f>
        <v>--</v>
      </c>
      <c r="U582"/>
      <c r="V582">
        <f>IF(AA582&lt;&gt;"",V581+1,V581)</f>
        <v>176</v>
      </c>
      <c r="W582" s="88" t="s">
        <v>2238</v>
      </c>
      <c r="X582" s="92" t="s">
        <v>2238</v>
      </c>
      <c r="Y582" s="92" t="s">
        <v>2238</v>
      </c>
      <c r="Z582" s="25" t="str">
        <f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>IF(LEN(Y582)&gt;0,Y582,SUBSTITUTE(SUBSTITUTE(SUBSTITUTE(SUBSTITUTE(SUBSTITUTE(SUBSTITUTE(SUBSTITUTE(SUBSTITUTE(SUBSTITUTE(SUBSTITUTE(SUBSTITUTE( (SUBSTITUTE( SUBSTITUTE( SUBSTITUTE( SUBSTITUTE(Z582,"STD_SIGMA","SUM"),"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2" s="1">
        <f>B582</f>
        <v>558</v>
      </c>
      <c r="AC582" t="str">
        <f>P582</f>
        <v>ITM_0</v>
      </c>
      <c r="AD582" s="126" t="str">
        <f>IF(ISNA(VLOOKUP(AA582,'XEQM Shortlist'!J:J,1,0)),"//","")</f>
        <v/>
      </c>
      <c r="AF582" s="88" t="str">
        <f>IF(LEN(AA582)=0,"",SUBSTITUTE(SUBSTITUTE(SUBSTITUTE(SUBSTITUTE(SUBSTITUTE(SUBSTITUTE(SUBSTITUTE(SUBSTITUTE(SUBSTITUTE(SUBSTITUTE(SUBSTITUTE(SUBSTITUTE(SUBSTITUTE(SUBSTITUTE(SUBSTITUTE(SUBSTITUTE(SUBSTITUTE( (SUBSTITUTE( SUBSTITUTE( SUBSTITUTE( SUBSTITUTE(Z582,"STD_SIGMA","SUM"),"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2" t="b">
        <f>AA582=AF582</f>
        <v>1</v>
      </c>
    </row>
    <row r="583" spans="1:33">
      <c r="A583" s="48">
        <f>IF(B583=INT(B583),ROW(),"")</f>
        <v>583</v>
      </c>
      <c r="B583" s="47">
        <f>IF(AND(MID(C583,2,1)&lt;&gt;"/",MID(C583,1,1)="/"),INT(B582)+1,B582+0.01)</f>
        <v>559</v>
      </c>
      <c r="C583" s="196" t="s">
        <v>3770</v>
      </c>
      <c r="D583" s="196" t="s">
        <v>2827</v>
      </c>
      <c r="E583" s="192" t="s">
        <v>519</v>
      </c>
      <c r="F583" s="192" t="s">
        <v>470</v>
      </c>
      <c r="G583" s="201">
        <v>0</v>
      </c>
      <c r="H583" s="201">
        <v>0</v>
      </c>
      <c r="I583" s="191" t="s">
        <v>1</v>
      </c>
      <c r="J583" s="191" t="s">
        <v>1376</v>
      </c>
      <c r="K583" s="198" t="s">
        <v>3783</v>
      </c>
      <c r="L583" s="199" t="s">
        <v>4768</v>
      </c>
      <c r="M583" s="199" t="s">
        <v>4827</v>
      </c>
      <c r="N583" s="55" t="s">
        <v>2238</v>
      </c>
      <c r="O583" s="17"/>
      <c r="P583" s="259" t="s">
        <v>2827</v>
      </c>
      <c r="Q583" s="16"/>
      <c r="R583"/>
      <c r="S583" t="str">
        <f>IF(E583=F583,"","NOT EQUAL")</f>
        <v>NOT EQUAL</v>
      </c>
      <c r="T583" s="44" t="str">
        <f>IF(ISNA(VLOOKUP(P583,Sheet1!E:F,2,0)),"--","PRESENT")</f>
        <v>--</v>
      </c>
      <c r="U583"/>
      <c r="V583">
        <f>IF(AA583&lt;&gt;"",V582+1,V582)</f>
        <v>176</v>
      </c>
      <c r="W583" s="88" t="s">
        <v>2238</v>
      </c>
      <c r="X583" s="92" t="s">
        <v>2238</v>
      </c>
      <c r="Y583" s="92" t="s">
        <v>2238</v>
      </c>
      <c r="Z583" s="25" t="str">
        <f>IF( OR(X583="CNST", I583="CAT_REGS"),IF(E583=CHAR(34)&amp;CHAR(34),F583,E583),
IF(X583="YES",UPPER(IF(E583=CHAR(34)&amp;CHAR(34),F583,E583)),
IF(   AND(X583&lt;&gt;"NO",I583="CAT_FNCT",D583&lt;&gt;"multiply", D583&lt;&gt;"divide"),IF(J583="SLS_ENABLED",   UPPER(IF(E583=CHAR(34)&amp;CHAR(34),F583,E583)),""),"")))</f>
        <v/>
      </c>
      <c r="AA583" s="25" t="str">
        <f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>B583</f>
        <v>559</v>
      </c>
      <c r="AC583" t="str">
        <f>P583</f>
        <v>ITM_1</v>
      </c>
      <c r="AD583" s="126" t="str">
        <f>IF(ISNA(VLOOKUP(AA583,'XEQM Shortlist'!J:J,1,0)),"//","")</f>
        <v/>
      </c>
      <c r="AF583" s="88" t="str">
        <f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>AA583=AF583</f>
        <v>1</v>
      </c>
    </row>
    <row r="584" spans="1:33">
      <c r="A584" s="48">
        <f>IF(B584=INT(B584),ROW(),"")</f>
        <v>584</v>
      </c>
      <c r="B584" s="47">
        <f>IF(AND(MID(C584,2,1)&lt;&gt;"/",MID(C584,1,1)="/"),INT(B583)+1,B583+0.01)</f>
        <v>560</v>
      </c>
      <c r="C584" s="196" t="s">
        <v>3770</v>
      </c>
      <c r="D584" s="196" t="s">
        <v>2828</v>
      </c>
      <c r="E584" s="192" t="s">
        <v>519</v>
      </c>
      <c r="F584" s="192" t="s">
        <v>471</v>
      </c>
      <c r="G584" s="201">
        <v>0</v>
      </c>
      <c r="H584" s="201">
        <v>0</v>
      </c>
      <c r="I584" s="191" t="s">
        <v>1</v>
      </c>
      <c r="J584" s="191" t="s">
        <v>1376</v>
      </c>
      <c r="K584" s="198" t="s">
        <v>3783</v>
      </c>
      <c r="L584" s="199" t="s">
        <v>4768</v>
      </c>
      <c r="M584" s="199" t="s">
        <v>4827</v>
      </c>
      <c r="N584" s="55" t="s">
        <v>2238</v>
      </c>
      <c r="O584" s="17"/>
      <c r="P584" s="259" t="s">
        <v>2828</v>
      </c>
      <c r="Q584" s="16"/>
      <c r="R584"/>
      <c r="S584" t="str">
        <f>IF(E584=F584,"","NOT EQUAL")</f>
        <v>NOT EQUAL</v>
      </c>
      <c r="T584" s="44" t="str">
        <f>IF(ISNA(VLOOKUP(P584,Sheet1!E:F,2,0)),"--","PRESENT")</f>
        <v>--</v>
      </c>
      <c r="U584"/>
      <c r="V584">
        <f>IF(AA584&lt;&gt;"",V583+1,V583)</f>
        <v>176</v>
      </c>
      <c r="W584" s="88" t="s">
        <v>2238</v>
      </c>
      <c r="X584" s="92" t="s">
        <v>2238</v>
      </c>
      <c r="Y584" s="92" t="s">
        <v>2238</v>
      </c>
      <c r="Z584" s="25" t="str">
        <f>IF( OR(X584="CNST", I584="CAT_REGS"),IF(E584=CHAR(34)&amp;CHAR(34),F584,E584),
IF(X584="YES",UPPER(IF(E584=CHAR(34)&amp;CHAR(34),F584,E584)),
IF(   AND(X584&lt;&gt;"NO",I584="CAT_FNCT",D584&lt;&gt;"multiply", D584&lt;&gt;"divide"),IF(J584="SLS_ENABLED",   UPPER(IF(E584=CHAR(34)&amp;CHAR(34),F584,E584)),""),"")))</f>
        <v/>
      </c>
      <c r="AA584" s="25" t="str">
        <f>IF(LEN(Y584)&gt;0,Y584,SUBSTITUTE(SUBSTITUTE(SUBSTITUTE(SUBSTITUTE(SUBSTITUTE(SUBSTITUTE(SUBSTITUTE(SUBSTITUTE(SUBSTITUTE(SUBSTITUTE(SUBSTITUTE( (SUBSTITUTE( SUBSTITUTE( SUBSTITUTE( SUBSTITUTE(Z584,"STD_SIGMA","SUM"),"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4" s="1">
        <f>B584</f>
        <v>560</v>
      </c>
      <c r="AC584" t="str">
        <f>P584</f>
        <v>ITM_2</v>
      </c>
      <c r="AD584" s="126" t="str">
        <f>IF(ISNA(VLOOKUP(AA584,'XEQM Shortlist'!J:J,1,0)),"//","")</f>
        <v/>
      </c>
      <c r="AF584" s="88" t="str">
        <f>IF(LEN(AA584)=0,"",SUBSTITUTE(SUBSTITUTE(SUBSTITUTE(SUBSTITUTE(SUBSTITUTE(SUBSTITUTE(SUBSTITUTE(SUBSTITUTE(SUBSTITUTE(SUBSTITUTE(SUBSTITUTE(SUBSTITUTE(SUBSTITUTE(SUBSTITUTE(SUBSTITUTE(SUBSTITUTE(SUBSTITUTE( (SUBSTITUTE( SUBSTITUTE( SUBSTITUTE( SUBSTITUTE(Z584,"STD_SIGMA","SUM"),"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4" t="b">
        <f>AA584=AF584</f>
        <v>1</v>
      </c>
    </row>
    <row r="585" spans="1:33">
      <c r="A585" s="48">
        <f>IF(B585=INT(B585),ROW(),"")</f>
        <v>585</v>
      </c>
      <c r="B585" s="47">
        <f>IF(AND(MID(C585,2,1)&lt;&gt;"/",MID(C585,1,1)="/"),INT(B584)+1,B584+0.01)</f>
        <v>561</v>
      </c>
      <c r="C585" s="196" t="s">
        <v>3770</v>
      </c>
      <c r="D585" s="196" t="s">
        <v>2829</v>
      </c>
      <c r="E585" s="192" t="s">
        <v>519</v>
      </c>
      <c r="F585" s="192" t="s">
        <v>472</v>
      </c>
      <c r="G585" s="201">
        <v>0</v>
      </c>
      <c r="H585" s="201">
        <v>0</v>
      </c>
      <c r="I585" s="191" t="s">
        <v>1</v>
      </c>
      <c r="J585" s="191" t="s">
        <v>1376</v>
      </c>
      <c r="K585" s="198" t="s">
        <v>3783</v>
      </c>
      <c r="L585" s="199" t="s">
        <v>4768</v>
      </c>
      <c r="M585" s="199" t="s">
        <v>4827</v>
      </c>
      <c r="N585" s="55" t="s">
        <v>2238</v>
      </c>
      <c r="O585" s="17"/>
      <c r="P585" s="259" t="s">
        <v>2829</v>
      </c>
      <c r="Q585" s="16"/>
      <c r="R585"/>
      <c r="S585" t="str">
        <f>IF(E585=F585,"","NOT EQUAL")</f>
        <v>NOT EQUAL</v>
      </c>
      <c r="T585" s="44" t="str">
        <f>IF(ISNA(VLOOKUP(P585,Sheet1!E:F,2,0)),"--","PRESENT")</f>
        <v>--</v>
      </c>
      <c r="U585"/>
      <c r="V585">
        <f>IF(AA585&lt;&gt;"",V584+1,V584)</f>
        <v>176</v>
      </c>
      <c r="W585" s="88" t="s">
        <v>2238</v>
      </c>
      <c r="X585" s="92" t="s">
        <v>2238</v>
      </c>
      <c r="Y585" s="92" t="s">
        <v>2238</v>
      </c>
      <c r="Z585" s="25" t="str">
        <f>IF( OR(X585="CNST", I585="CAT_REGS"),IF(E585=CHAR(34)&amp;CHAR(34),F585,E585),
IF(X585="YES",UPPER(IF(E585=CHAR(34)&amp;CHAR(34),F585,E585)),
IF(   AND(X585&lt;&gt;"NO",I585="CAT_FNCT",D585&lt;&gt;"multiply", D585&lt;&gt;"divide"),IF(J585="SLS_ENABLED",   UPPER(IF(E585=CHAR(34)&amp;CHAR(34),F585,E585)),""),"")))</f>
        <v/>
      </c>
      <c r="AA585" s="25" t="str">
        <f>IF(LEN(Y585)&gt;0,Y585,SUBSTITUTE(SUBSTITUTE(SUBSTITUTE(SUBSTITUTE(SUBSTITUTE(SUBSTITUTE(SUBSTITUTE(SUBSTITUTE(SUBSTITUTE(SUBSTITUTE(SUBSTITUTE( (SUBSTITUTE( SUBSTITUTE( SUBSTITUTE( SUBSTITUTE(Z585,"STD_SIGMA","SUM"),"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5" s="1">
        <f>B585</f>
        <v>561</v>
      </c>
      <c r="AC585" t="str">
        <f>P585</f>
        <v>ITM_3</v>
      </c>
      <c r="AD585" s="126" t="str">
        <f>IF(ISNA(VLOOKUP(AA585,'XEQM Shortlist'!J:J,1,0)),"//","")</f>
        <v/>
      </c>
      <c r="AF585" s="88" t="str">
        <f>IF(LEN(AA585)=0,"",SUBSTITUTE(SUBSTITUTE(SUBSTITUTE(SUBSTITUTE(SUBSTITUTE(SUBSTITUTE(SUBSTITUTE(SUBSTITUTE(SUBSTITUTE(SUBSTITUTE(SUBSTITUTE(SUBSTITUTE(SUBSTITUTE(SUBSTITUTE(SUBSTITUTE(SUBSTITUTE(SUBSTITUTE( (SUBSTITUTE( SUBSTITUTE( SUBSTITUTE( SUBSTITUTE(Z585,"STD_SIGMA","SUM"),"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5" t="b">
        <f>AA585=AF585</f>
        <v>1</v>
      </c>
    </row>
    <row r="586" spans="1:33">
      <c r="A586" s="48">
        <f>IF(B586=INT(B586),ROW(),"")</f>
        <v>586</v>
      </c>
      <c r="B586" s="47">
        <f>IF(AND(MID(C586,2,1)&lt;&gt;"/",MID(C586,1,1)="/"),INT(B585)+1,B585+0.01)</f>
        <v>562</v>
      </c>
      <c r="C586" s="196" t="s">
        <v>3770</v>
      </c>
      <c r="D586" s="196" t="s">
        <v>2830</v>
      </c>
      <c r="E586" s="192" t="s">
        <v>519</v>
      </c>
      <c r="F586" s="192" t="s">
        <v>473</v>
      </c>
      <c r="G586" s="201">
        <v>0</v>
      </c>
      <c r="H586" s="201">
        <v>0</v>
      </c>
      <c r="I586" s="191" t="s">
        <v>1</v>
      </c>
      <c r="J586" s="191" t="s">
        <v>1376</v>
      </c>
      <c r="K586" s="198" t="s">
        <v>3783</v>
      </c>
      <c r="L586" s="199" t="s">
        <v>4768</v>
      </c>
      <c r="M586" s="199" t="s">
        <v>4827</v>
      </c>
      <c r="N586" s="55" t="s">
        <v>2238</v>
      </c>
      <c r="O586" s="17"/>
      <c r="P586" s="259" t="s">
        <v>2830</v>
      </c>
      <c r="Q586" s="16"/>
      <c r="R586"/>
      <c r="S586" t="str">
        <f>IF(E586=F586,"","NOT EQUAL")</f>
        <v>NOT EQUAL</v>
      </c>
      <c r="T586" s="44" t="str">
        <f>IF(ISNA(VLOOKUP(P586,Sheet1!E:F,2,0)),"--","PRESENT")</f>
        <v>--</v>
      </c>
      <c r="U586"/>
      <c r="V586">
        <f>IF(AA586&lt;&gt;"",V585+1,V585)</f>
        <v>176</v>
      </c>
      <c r="W586" s="88" t="s">
        <v>2238</v>
      </c>
      <c r="X586" s="92" t="s">
        <v>2238</v>
      </c>
      <c r="Y586" s="92" t="s">
        <v>2238</v>
      </c>
      <c r="Z586" s="25" t="str">
        <f>IF( OR(X586="CNST", I586="CAT_REGS"),IF(E586=CHAR(34)&amp;CHAR(34),F586,E586),
IF(X586="YES",UPPER(IF(E586=CHAR(34)&amp;CHAR(34),F586,E586)),
IF(   AND(X586&lt;&gt;"NO",I586="CAT_FNCT",D586&lt;&gt;"multiply", D586&lt;&gt;"divide"),IF(J586="SLS_ENABLED",   UPPER(IF(E586=CHAR(34)&amp;CHAR(34),F586,E586)),""),"")))</f>
        <v/>
      </c>
      <c r="AA586" s="25" t="str">
        <f>IF(LEN(Y586)&gt;0,Y586,SUBSTITUTE(SUBSTITUTE(SUBSTITUTE(SUBSTITUTE(SUBSTITUTE(SUBSTITUTE(SUBSTITUTE(SUBSTITUTE(SUBSTITUTE(SUBSTITUTE(SUBSTITUTE( (SUBSTITUTE( SUBSTITUTE( SUBSTITUTE( SUBSTITUTE(Z586,"STD_SIGMA","SUM"),"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6" s="1">
        <f>B586</f>
        <v>562</v>
      </c>
      <c r="AC586" t="str">
        <f>P586</f>
        <v>ITM_4</v>
      </c>
      <c r="AD586" s="126" t="str">
        <f>IF(ISNA(VLOOKUP(AA586,'XEQM Shortlist'!J:J,1,0)),"//","")</f>
        <v/>
      </c>
      <c r="AF586" s="88" t="str">
        <f>IF(LEN(AA586)=0,"",SUBSTITUTE(SUBSTITUTE(SUBSTITUTE(SUBSTITUTE(SUBSTITUTE(SUBSTITUTE(SUBSTITUTE(SUBSTITUTE(SUBSTITUTE(SUBSTITUTE(SUBSTITUTE(SUBSTITUTE(SUBSTITUTE(SUBSTITUTE(SUBSTITUTE(SUBSTITUTE(SUBSTITUTE( (SUBSTITUTE( SUBSTITUTE( SUBSTITUTE( SUBSTITUTE(Z586,"STD_SIGMA","SUM"),"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6" t="b">
        <f>AA586=AF586</f>
        <v>1</v>
      </c>
    </row>
    <row r="587" spans="1:33">
      <c r="A587" s="48">
        <f>IF(B587=INT(B587),ROW(),"")</f>
        <v>587</v>
      </c>
      <c r="B587" s="47">
        <f>IF(AND(MID(C587,2,1)&lt;&gt;"/",MID(C587,1,1)="/"),INT(B586)+1,B586+0.01)</f>
        <v>563</v>
      </c>
      <c r="C587" s="196" t="s">
        <v>3770</v>
      </c>
      <c r="D587" s="196" t="s">
        <v>2831</v>
      </c>
      <c r="E587" s="192" t="s">
        <v>519</v>
      </c>
      <c r="F587" s="192" t="s">
        <v>474</v>
      </c>
      <c r="G587" s="201">
        <v>0</v>
      </c>
      <c r="H587" s="201">
        <v>0</v>
      </c>
      <c r="I587" s="191" t="s">
        <v>1</v>
      </c>
      <c r="J587" s="191" t="s">
        <v>1376</v>
      </c>
      <c r="K587" s="198" t="s">
        <v>3783</v>
      </c>
      <c r="L587" s="199" t="s">
        <v>4768</v>
      </c>
      <c r="M587" s="199" t="s">
        <v>4827</v>
      </c>
      <c r="N587" s="55" t="s">
        <v>2238</v>
      </c>
      <c r="O587" s="17"/>
      <c r="P587" s="259" t="s">
        <v>2831</v>
      </c>
      <c r="Q587" s="16"/>
      <c r="R587"/>
      <c r="S587" t="str">
        <f>IF(E587=F587,"","NOT EQUAL")</f>
        <v>NOT EQUAL</v>
      </c>
      <c r="T587" s="44" t="str">
        <f>IF(ISNA(VLOOKUP(P587,Sheet1!E:F,2,0)),"--","PRESENT")</f>
        <v>--</v>
      </c>
      <c r="U587"/>
      <c r="V587">
        <f>IF(AA587&lt;&gt;"",V586+1,V586)</f>
        <v>176</v>
      </c>
      <c r="W587" s="88" t="s">
        <v>2238</v>
      </c>
      <c r="X587" s="92" t="s">
        <v>2238</v>
      </c>
      <c r="Y587" s="92" t="s">
        <v>2238</v>
      </c>
      <c r="Z587" s="25" t="str">
        <f>IF( OR(X587="CNST", I587="CAT_REGS"),IF(E587=CHAR(34)&amp;CHAR(34),F587,E587),
IF(X587="YES",UPPER(IF(E587=CHAR(34)&amp;CHAR(34),F587,E587)),
IF(   AND(X587&lt;&gt;"NO",I587="CAT_FNCT",D587&lt;&gt;"multiply", D587&lt;&gt;"divide"),IF(J587="SLS_ENABLED",   UPPER(IF(E587=CHAR(34)&amp;CHAR(34),F587,E587)),""),"")))</f>
        <v/>
      </c>
      <c r="AA587" s="25" t="str">
        <f>IF(LEN(Y587)&gt;0,Y587,SUBSTITUTE(SUBSTITUTE(SUBSTITUTE(SUBSTITUTE(SUBSTITUTE(SUBSTITUTE(SUBSTITUTE(SUBSTITUTE(SUBSTITUTE(SUBSTITUTE(SUBSTITUTE( (SUBSTITUTE( SUBSTITUTE( SUBSTITUTE( SUBSTITUTE(Z587,"STD_SIGMA","SUM"),"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7" s="1">
        <f>B587</f>
        <v>563</v>
      </c>
      <c r="AC587" t="str">
        <f>P587</f>
        <v>ITM_5</v>
      </c>
      <c r="AD587" s="126" t="str">
        <f>IF(ISNA(VLOOKUP(AA587,'XEQM Shortlist'!J:J,1,0)),"//","")</f>
        <v/>
      </c>
      <c r="AF587" s="88" t="str">
        <f>IF(LEN(AA587)=0,"",SUBSTITUTE(SUBSTITUTE(SUBSTITUTE(SUBSTITUTE(SUBSTITUTE(SUBSTITUTE(SUBSTITUTE(SUBSTITUTE(SUBSTITUTE(SUBSTITUTE(SUBSTITUTE(SUBSTITUTE(SUBSTITUTE(SUBSTITUTE(SUBSTITUTE(SUBSTITUTE(SUBSTITUTE( (SUBSTITUTE( SUBSTITUTE( SUBSTITUTE( SUBSTITUTE(Z587,"STD_SIGMA","SUM"),"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7" t="b">
        <f>AA587=AF587</f>
        <v>1</v>
      </c>
    </row>
    <row r="588" spans="1:33">
      <c r="A588" s="48">
        <f>IF(B588=INT(B588),ROW(),"")</f>
        <v>588</v>
      </c>
      <c r="B588" s="47">
        <f>IF(AND(MID(C588,2,1)&lt;&gt;"/",MID(C588,1,1)="/"),INT(B587)+1,B587+0.01)</f>
        <v>564</v>
      </c>
      <c r="C588" s="196" t="s">
        <v>3770</v>
      </c>
      <c r="D588" s="196" t="s">
        <v>2832</v>
      </c>
      <c r="E588" s="192" t="s">
        <v>519</v>
      </c>
      <c r="F588" s="192" t="s">
        <v>475</v>
      </c>
      <c r="G588" s="201">
        <v>0</v>
      </c>
      <c r="H588" s="201">
        <v>0</v>
      </c>
      <c r="I588" s="191" t="s">
        <v>1</v>
      </c>
      <c r="J588" s="191" t="s">
        <v>1376</v>
      </c>
      <c r="K588" s="198" t="s">
        <v>3783</v>
      </c>
      <c r="L588" s="199" t="s">
        <v>4768</v>
      </c>
      <c r="M588" s="199" t="s">
        <v>4827</v>
      </c>
      <c r="N588" s="55" t="s">
        <v>2238</v>
      </c>
      <c r="O588" s="17"/>
      <c r="P588" s="259" t="s">
        <v>2832</v>
      </c>
      <c r="Q588" s="16"/>
      <c r="R588"/>
      <c r="S588" t="str">
        <f>IF(E588=F588,"","NOT EQUAL")</f>
        <v>NOT EQUAL</v>
      </c>
      <c r="T588" s="44" t="str">
        <f>IF(ISNA(VLOOKUP(P588,Sheet1!E:F,2,0)),"--","PRESENT")</f>
        <v>--</v>
      </c>
      <c r="U588"/>
      <c r="V588">
        <f>IF(AA588&lt;&gt;"",V587+1,V587)</f>
        <v>176</v>
      </c>
      <c r="W588" s="88" t="s">
        <v>2238</v>
      </c>
      <c r="X588" s="92" t="s">
        <v>2238</v>
      </c>
      <c r="Y588" s="92" t="s">
        <v>2238</v>
      </c>
      <c r="Z588" s="25" t="str">
        <f>IF( OR(X588="CNST", I588="CAT_REGS"),IF(E588=CHAR(34)&amp;CHAR(34),F588,E588),
IF(X588="YES",UPPER(IF(E588=CHAR(34)&amp;CHAR(34),F588,E588)),
IF(   AND(X588&lt;&gt;"NO",I588="CAT_FNCT",D588&lt;&gt;"multiply", D588&lt;&gt;"divide"),IF(J588="SLS_ENABLED",   UPPER(IF(E588=CHAR(34)&amp;CHAR(34),F588,E588)),""),"")))</f>
        <v/>
      </c>
      <c r="AA588" s="25" t="str">
        <f>IF(LEN(Y588)&gt;0,Y588,SUBSTITUTE(SUBSTITUTE(SUBSTITUTE(SUBSTITUTE(SUBSTITUTE(SUBSTITUTE(SUBSTITUTE(SUBSTITUTE(SUBSTITUTE(SUBSTITUTE(SUBSTITUTE( (SUBSTITUTE( SUBSTITUTE( SUBSTITUTE( SUBSTITUTE(Z588,"STD_SIGMA","SUM"),"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8" s="1">
        <f>B588</f>
        <v>564</v>
      </c>
      <c r="AC588" t="str">
        <f>P588</f>
        <v>ITM_6</v>
      </c>
      <c r="AD588" s="126" t="str">
        <f>IF(ISNA(VLOOKUP(AA588,'XEQM Shortlist'!J:J,1,0)),"//","")</f>
        <v/>
      </c>
      <c r="AF588" s="88" t="str">
        <f>IF(LEN(AA588)=0,"",SUBSTITUTE(SUBSTITUTE(SUBSTITUTE(SUBSTITUTE(SUBSTITUTE(SUBSTITUTE(SUBSTITUTE(SUBSTITUTE(SUBSTITUTE(SUBSTITUTE(SUBSTITUTE(SUBSTITUTE(SUBSTITUTE(SUBSTITUTE(SUBSTITUTE(SUBSTITUTE(SUBSTITUTE( (SUBSTITUTE( SUBSTITUTE( SUBSTITUTE( SUBSTITUTE(Z588,"STD_SIGMA","SUM"),"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8" t="b">
        <f>AA588=AF588</f>
        <v>1</v>
      </c>
    </row>
    <row r="589" spans="1:33">
      <c r="A589" s="48">
        <f>IF(B589=INT(B589),ROW(),"")</f>
        <v>589</v>
      </c>
      <c r="B589" s="47">
        <f>IF(AND(MID(C589,2,1)&lt;&gt;"/",MID(C589,1,1)="/"),INT(B588)+1,B588+0.01)</f>
        <v>565</v>
      </c>
      <c r="C589" s="196" t="s">
        <v>3770</v>
      </c>
      <c r="D589" s="196" t="s">
        <v>2833</v>
      </c>
      <c r="E589" s="192" t="s">
        <v>519</v>
      </c>
      <c r="F589" s="192" t="s">
        <v>476</v>
      </c>
      <c r="G589" s="201">
        <v>0</v>
      </c>
      <c r="H589" s="201">
        <v>0</v>
      </c>
      <c r="I589" s="191" t="s">
        <v>1</v>
      </c>
      <c r="J589" s="191" t="s">
        <v>1376</v>
      </c>
      <c r="K589" s="198" t="s">
        <v>3783</v>
      </c>
      <c r="L589" s="199" t="s">
        <v>4768</v>
      </c>
      <c r="M589" s="199" t="s">
        <v>4827</v>
      </c>
      <c r="N589" s="55" t="s">
        <v>2238</v>
      </c>
      <c r="O589" s="17"/>
      <c r="P589" s="259" t="s">
        <v>2833</v>
      </c>
      <c r="Q589" s="16"/>
      <c r="R589"/>
      <c r="S589" t="str">
        <f>IF(E589=F589,"","NOT EQUAL")</f>
        <v>NOT EQUAL</v>
      </c>
      <c r="T589" s="44" t="str">
        <f>IF(ISNA(VLOOKUP(P589,Sheet1!E:F,2,0)),"--","PRESENT")</f>
        <v>--</v>
      </c>
      <c r="U589"/>
      <c r="V589">
        <f>IF(AA589&lt;&gt;"",V588+1,V588)</f>
        <v>176</v>
      </c>
      <c r="W589" s="88" t="s">
        <v>2238</v>
      </c>
      <c r="X589" s="92" t="s">
        <v>2238</v>
      </c>
      <c r="Y589" s="92" t="s">
        <v>2238</v>
      </c>
      <c r="Z589" s="25" t="str">
        <f>IF( OR(X589="CNST", I589="CAT_REGS"),IF(E589=CHAR(34)&amp;CHAR(34),F589,E589),
IF(X589="YES",UPPER(IF(E589=CHAR(34)&amp;CHAR(34),F589,E589)),
IF(   AND(X589&lt;&gt;"NO",I589="CAT_FNCT",D589&lt;&gt;"multiply", D589&lt;&gt;"divide"),IF(J589="SLS_ENABLED",   UPPER(IF(E589=CHAR(34)&amp;CHAR(34),F589,E589)),""),"")))</f>
        <v/>
      </c>
      <c r="AA589" s="25" t="str">
        <f>IF(LEN(Y589)&gt;0,Y589,SUBSTITUTE(SUBSTITUTE(SUBSTITUTE(SUBSTITUTE(SUBSTITUTE(SUBSTITUTE(SUBSTITUTE(SUBSTITUTE(SUBSTITUTE(SUBSTITUTE(SUBSTITUTE( (SUBSTITUTE( SUBSTITUTE( SUBSTITUTE( SUBSTITUTE(Z589,"STD_SIGMA","SUM"),"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9" s="1">
        <f>B589</f>
        <v>565</v>
      </c>
      <c r="AC589" t="str">
        <f>P589</f>
        <v>ITM_7</v>
      </c>
      <c r="AD589" s="126" t="str">
        <f>IF(ISNA(VLOOKUP(AA589,'XEQM Shortlist'!J:J,1,0)),"//","")</f>
        <v/>
      </c>
      <c r="AF589" s="88" t="str">
        <f>IF(LEN(AA589)=0,"",SUBSTITUTE(SUBSTITUTE(SUBSTITUTE(SUBSTITUTE(SUBSTITUTE(SUBSTITUTE(SUBSTITUTE(SUBSTITUTE(SUBSTITUTE(SUBSTITUTE(SUBSTITUTE(SUBSTITUTE(SUBSTITUTE(SUBSTITUTE(SUBSTITUTE(SUBSTITUTE(SUBSTITUTE( (SUBSTITUTE( SUBSTITUTE( SUBSTITUTE( SUBSTITUTE(Z589,"STD_SIGMA","SUM"),"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9" t="b">
        <f>AA589=AF589</f>
        <v>1</v>
      </c>
    </row>
    <row r="590" spans="1:33">
      <c r="A590" s="48">
        <f>IF(B590=INT(B590),ROW(),"")</f>
        <v>590</v>
      </c>
      <c r="B590" s="47">
        <f>IF(AND(MID(C590,2,1)&lt;&gt;"/",MID(C590,1,1)="/"),INT(B589)+1,B589+0.01)</f>
        <v>566</v>
      </c>
      <c r="C590" s="196" t="s">
        <v>3770</v>
      </c>
      <c r="D590" s="196" t="s">
        <v>2834</v>
      </c>
      <c r="E590" s="191" t="s">
        <v>519</v>
      </c>
      <c r="F590" s="191" t="s">
        <v>477</v>
      </c>
      <c r="G590" s="200">
        <v>0</v>
      </c>
      <c r="H590" s="200">
        <v>0</v>
      </c>
      <c r="I590" s="191" t="s">
        <v>1</v>
      </c>
      <c r="J590" s="191" t="s">
        <v>1376</v>
      </c>
      <c r="K590" s="198" t="s">
        <v>3783</v>
      </c>
      <c r="L590" s="199" t="s">
        <v>4768</v>
      </c>
      <c r="M590" s="199" t="s">
        <v>4827</v>
      </c>
      <c r="N590" s="55" t="s">
        <v>2238</v>
      </c>
      <c r="O590" s="55"/>
      <c r="P590" s="259" t="s">
        <v>2834</v>
      </c>
      <c r="Q590" s="13"/>
      <c r="R590"/>
      <c r="S590" t="str">
        <f>IF(E590=F590,"","NOT EQUAL")</f>
        <v>NOT EQUAL</v>
      </c>
      <c r="T590" s="44" t="str">
        <f>IF(ISNA(VLOOKUP(P590,Sheet1!E:F,2,0)),"--","PRESENT")</f>
        <v>--</v>
      </c>
      <c r="U590"/>
      <c r="V590">
        <f>IF(AA590&lt;&gt;"",V589+1,V589)</f>
        <v>176</v>
      </c>
      <c r="W590" s="75" t="s">
        <v>2238</v>
      </c>
      <c r="X590" s="57" t="s">
        <v>2238</v>
      </c>
      <c r="Y590" s="57" t="s">
        <v>2238</v>
      </c>
      <c r="Z590" s="25" t="str">
        <f>IF( OR(X590="CNST", I590="CAT_REGS"),IF(E590=CHAR(34)&amp;CHAR(34),F590,E590),
IF(X590="YES",UPPER(IF(E590=CHAR(34)&amp;CHAR(34),F590,E590)),
IF(   AND(X590&lt;&gt;"NO",I590="CAT_FNCT",D590&lt;&gt;"multiply", D590&lt;&gt;"divide"),IF(J590="SLS_ENABLED",   UPPER(IF(E590=CHAR(34)&amp;CHAR(34),F590,E590)),""),"")))</f>
        <v/>
      </c>
      <c r="AA590" s="25" t="str">
        <f>IF(LEN(Y590)&gt;0,Y590,SUBSTITUTE(SUBSTITUTE(SUBSTITUTE(SUBSTITUTE(SUBSTITUTE(SUBSTITUTE(SUBSTITUTE(SUBSTITUTE(SUBSTITUTE(SUBSTITUTE(SUBSTITUTE( (SUBSTITUTE( SUBSTITUTE( SUBSTITUTE( SUBSTITUTE(Z590,"STD_SIGMA","SUM"),"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0" s="1">
        <f>B590</f>
        <v>566</v>
      </c>
      <c r="AC590" t="str">
        <f>P590</f>
        <v>ITM_8</v>
      </c>
      <c r="AD590" s="126" t="str">
        <f>IF(ISNA(VLOOKUP(AA590,'XEQM Shortlist'!J:J,1,0)),"//","")</f>
        <v/>
      </c>
      <c r="AF590" s="88" t="str">
        <f>IF(LEN(AA590)=0,"",SUBSTITUTE(SUBSTITUTE(SUBSTITUTE(SUBSTITUTE(SUBSTITUTE(SUBSTITUTE(SUBSTITUTE(SUBSTITUTE(SUBSTITUTE(SUBSTITUTE(SUBSTITUTE(SUBSTITUTE(SUBSTITUTE(SUBSTITUTE(SUBSTITUTE(SUBSTITUTE(SUBSTITUTE( (SUBSTITUTE( SUBSTITUTE( SUBSTITUTE( SUBSTITUTE(Z590,"STD_SIGMA","SUM"),"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0" t="b">
        <f>AA590=AF590</f>
        <v>1</v>
      </c>
    </row>
    <row r="591" spans="1:33">
      <c r="A591" s="48">
        <f>IF(B591=INT(B591),ROW(),"")</f>
        <v>591</v>
      </c>
      <c r="B591" s="47">
        <f>IF(AND(MID(C591,2,1)&lt;&gt;"/",MID(C591,1,1)="/"),INT(B590)+1,B590+0.01)</f>
        <v>567</v>
      </c>
      <c r="C591" s="196" t="s">
        <v>3770</v>
      </c>
      <c r="D591" s="196" t="s">
        <v>2835</v>
      </c>
      <c r="E591" s="191" t="s">
        <v>519</v>
      </c>
      <c r="F591" s="191" t="s">
        <v>478</v>
      </c>
      <c r="G591" s="296">
        <v>0</v>
      </c>
      <c r="H591" s="296">
        <v>0</v>
      </c>
      <c r="I591" s="191" t="s">
        <v>1</v>
      </c>
      <c r="J591" s="191" t="s">
        <v>1376</v>
      </c>
      <c r="K591" s="198" t="s">
        <v>3783</v>
      </c>
      <c r="L591" s="199" t="s">
        <v>4768</v>
      </c>
      <c r="M591" s="199" t="s">
        <v>4827</v>
      </c>
      <c r="N591" s="55" t="s">
        <v>2238</v>
      </c>
      <c r="O591" s="55"/>
      <c r="P591" s="259" t="s">
        <v>2835</v>
      </c>
      <c r="Q591" s="13"/>
      <c r="R591"/>
      <c r="S591" t="str">
        <f>IF(E591=F591,"","NOT EQUAL")</f>
        <v>NOT EQUAL</v>
      </c>
      <c r="T591" s="44" t="str">
        <f>IF(ISNA(VLOOKUP(P591,Sheet1!E:F,2,0)),"--","PRESENT")</f>
        <v>--</v>
      </c>
      <c r="U591"/>
      <c r="V591">
        <f>IF(AA591&lt;&gt;"",V590+1,V590)</f>
        <v>176</v>
      </c>
      <c r="W591" s="75" t="s">
        <v>2238</v>
      </c>
      <c r="X591" s="57" t="s">
        <v>2238</v>
      </c>
      <c r="Y591" s="57" t="s">
        <v>2238</v>
      </c>
      <c r="Z591" s="25" t="str">
        <f>IF( OR(X591="CNST", I591="CAT_REGS"),IF(E591=CHAR(34)&amp;CHAR(34),F591,E591),
IF(X591="YES",UPPER(IF(E591=CHAR(34)&amp;CHAR(34),F591,E591)),
IF(   AND(X591&lt;&gt;"NO",I591="CAT_FNCT",D591&lt;&gt;"multiply", D591&lt;&gt;"divide"),IF(J591="SLS_ENABLED",   UPPER(IF(E591=CHAR(34)&amp;CHAR(34),F591,E591)),""),"")))</f>
        <v/>
      </c>
      <c r="AA591" s="25" t="str">
        <f>IF(LEN(Y591)&gt;0,Y591,SUBSTITUTE(SUBSTITUTE(SUBSTITUTE(SUBSTITUTE(SUBSTITUTE(SUBSTITUTE(SUBSTITUTE(SUBSTITUTE(SUBSTITUTE(SUBSTITUTE(SUBSTITUTE( (SUBSTITUTE( SUBSTITUTE( SUBSTITUTE( SUBSTITUTE(Z591,"STD_SIGMA","SUM"),"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1" s="1">
        <f>B591</f>
        <v>567</v>
      </c>
      <c r="AC591" t="str">
        <f>P591</f>
        <v>ITM_9</v>
      </c>
      <c r="AD591" s="126" t="str">
        <f>IF(ISNA(VLOOKUP(AA591,'XEQM Shortlist'!J:J,1,0)),"//","")</f>
        <v/>
      </c>
      <c r="AF591" s="88" t="str">
        <f>IF(LEN(AA591)=0,"",SUBSTITUTE(SUBSTITUTE(SUBSTITUTE(SUBSTITUTE(SUBSTITUTE(SUBSTITUTE(SUBSTITUTE(SUBSTITUTE(SUBSTITUTE(SUBSTITUTE(SUBSTITUTE(SUBSTITUTE(SUBSTITUTE(SUBSTITUTE(SUBSTITUTE(SUBSTITUTE(SUBSTITUTE( (SUBSTITUTE( SUBSTITUTE( SUBSTITUTE( SUBSTITUTE(Z591,"STD_SIGMA","SUM"),"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1" t="b">
        <f>AA591=AF591</f>
        <v>1</v>
      </c>
    </row>
    <row r="592" spans="1:33">
      <c r="A592" s="48">
        <f>IF(B592=INT(B592),ROW(),"")</f>
        <v>592</v>
      </c>
      <c r="B592" s="47">
        <f>IF(AND(MID(C592,2,1)&lt;&gt;"/",MID(C592,1,1)="/"),INT(B591)+1,B591+0.01)</f>
        <v>568</v>
      </c>
      <c r="C592" s="196" t="s">
        <v>3770</v>
      </c>
      <c r="D592" s="196" t="s">
        <v>2836</v>
      </c>
      <c r="E592" s="191" t="s">
        <v>339</v>
      </c>
      <c r="F592" s="191" t="s">
        <v>339</v>
      </c>
      <c r="G592" s="200">
        <v>0</v>
      </c>
      <c r="H592" s="200">
        <v>0</v>
      </c>
      <c r="I592" s="191" t="s">
        <v>2480</v>
      </c>
      <c r="J592" s="191" t="s">
        <v>1376</v>
      </c>
      <c r="K592" s="198" t="s">
        <v>3783</v>
      </c>
      <c r="L592" s="199" t="s">
        <v>4768</v>
      </c>
      <c r="M592" s="199" t="s">
        <v>4827</v>
      </c>
      <c r="N592" s="55" t="s">
        <v>2238</v>
      </c>
      <c r="O592" s="55"/>
      <c r="P592" s="259" t="s">
        <v>2836</v>
      </c>
      <c r="Q592" s="13"/>
      <c r="R592"/>
      <c r="S592" t="str">
        <f>IF(E592=F592,"","NOT EQUAL")</f>
        <v/>
      </c>
      <c r="T592" s="44" t="str">
        <f>IF(ISNA(VLOOKUP(P592,Sheet1!E:F,2,0)),"--","PRESENT")</f>
        <v>--</v>
      </c>
      <c r="U592"/>
      <c r="V592">
        <f>IF(AA592&lt;&gt;"",V591+1,V591)</f>
        <v>176</v>
      </c>
      <c r="W592" s="75" t="s">
        <v>2238</v>
      </c>
      <c r="X592" s="57" t="s">
        <v>2238</v>
      </c>
      <c r="Y592" s="57" t="s">
        <v>2238</v>
      </c>
      <c r="Z592" s="25" t="str">
        <f>IF( OR(X592="CNST", I592="CAT_REGS"),IF(E592=CHAR(34)&amp;CHAR(34),F592,E592),
IF(X592="YES",UPPER(IF(E592=CHAR(34)&amp;CHAR(34),F592,E592)),
IF(   AND(X592&lt;&gt;"NO",I592="CAT_FNCT",D592&lt;&gt;"multiply", D592&lt;&gt;"divide"),IF(J592="SLS_ENABLED",   UPPER(IF(E592=CHAR(34)&amp;CHAR(34),F592,E592)),""),"")))</f>
        <v/>
      </c>
      <c r="AA592" s="25" t="str">
        <f>IF(LEN(Y592)&gt;0,Y592,SUBSTITUTE(SUBSTITUTE(SUBSTITUTE(SUBSTITUTE(SUBSTITUTE(SUBSTITUTE(SUBSTITUTE(SUBSTITUTE(SUBSTITUTE(SUBSTITUTE(SUBSTITUTE( (SUBSTITUTE( SUBSTITUTE( SUBSTITUTE( SUBSTITUTE(Z592,"STD_SIGMA","SUM"),"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2" s="1">
        <f>B592</f>
        <v>568</v>
      </c>
      <c r="AC592" t="str">
        <f>P592</f>
        <v>ITM_A</v>
      </c>
      <c r="AD592" s="126" t="str">
        <f>IF(ISNA(VLOOKUP(AA592,'XEQM Shortlist'!J:J,1,0)),"//","")</f>
        <v/>
      </c>
      <c r="AF592" s="88" t="str">
        <f>IF(LEN(AA592)=0,"",SUBSTITUTE(SUBSTITUTE(SUBSTITUTE(SUBSTITUTE(SUBSTITUTE(SUBSTITUTE(SUBSTITUTE(SUBSTITUTE(SUBSTITUTE(SUBSTITUTE(SUBSTITUTE(SUBSTITUTE(SUBSTITUTE(SUBSTITUTE(SUBSTITUTE(SUBSTITUTE(SUBSTITUTE( (SUBSTITUTE( SUBSTITUTE( SUBSTITUTE( SUBSTITUTE(Z592,"STD_SIGMA","SUM"),"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2" t="b">
        <f>AA592=AF592</f>
        <v>1</v>
      </c>
    </row>
    <row r="593" spans="1:33">
      <c r="A593" s="48">
        <f>IF(B593=INT(B593),ROW(),"")</f>
        <v>593</v>
      </c>
      <c r="B593" s="47">
        <f>IF(AND(MID(C593,2,1)&lt;&gt;"/",MID(C593,1,1)="/"),INT(B592)+1,B592+0.01)</f>
        <v>569</v>
      </c>
      <c r="C593" s="196" t="s">
        <v>3770</v>
      </c>
      <c r="D593" s="196" t="s">
        <v>2837</v>
      </c>
      <c r="E593" s="191" t="s">
        <v>340</v>
      </c>
      <c r="F593" s="191" t="s">
        <v>340</v>
      </c>
      <c r="G593" s="200">
        <v>0</v>
      </c>
      <c r="H593" s="200">
        <v>0</v>
      </c>
      <c r="I593" s="191" t="s">
        <v>2480</v>
      </c>
      <c r="J593" s="191" t="s">
        <v>1376</v>
      </c>
      <c r="K593" s="198" t="s">
        <v>3783</v>
      </c>
      <c r="L593" s="199" t="s">
        <v>4768</v>
      </c>
      <c r="M593" s="199" t="s">
        <v>4827</v>
      </c>
      <c r="N593" s="55" t="s">
        <v>2238</v>
      </c>
      <c r="O593" s="55"/>
      <c r="P593" s="259" t="s">
        <v>2837</v>
      </c>
      <c r="Q593" s="13"/>
      <c r="R593"/>
      <c r="S593" t="str">
        <f>IF(E593=F593,"","NOT EQUAL")</f>
        <v/>
      </c>
      <c r="T593" s="44" t="str">
        <f>IF(ISNA(VLOOKUP(P593,Sheet1!E:F,2,0)),"--","PRESENT")</f>
        <v>--</v>
      </c>
      <c r="U593"/>
      <c r="V593">
        <f>IF(AA593&lt;&gt;"",V592+1,V592)</f>
        <v>176</v>
      </c>
      <c r="W593" s="75" t="s">
        <v>2238</v>
      </c>
      <c r="X593" s="57" t="s">
        <v>2238</v>
      </c>
      <c r="Y593" s="57" t="s">
        <v>2238</v>
      </c>
      <c r="Z593" s="25" t="str">
        <f>IF( OR(X593="CNST", I593="CAT_REGS"),IF(E593=CHAR(34)&amp;CHAR(34),F593,E593),
IF(X593="YES",UPPER(IF(E593=CHAR(34)&amp;CHAR(34),F593,E593)),
IF(   AND(X593&lt;&gt;"NO",I593="CAT_FNCT",D593&lt;&gt;"multiply", D593&lt;&gt;"divide"),IF(J593="SLS_ENABLED",   UPPER(IF(E593=CHAR(34)&amp;CHAR(34),F593,E593)),""),"")))</f>
        <v/>
      </c>
      <c r="AA593" s="25" t="str">
        <f>IF(LEN(Y593)&gt;0,Y593,SUBSTITUTE(SUBSTITUTE(SUBSTITUTE(SUBSTITUTE(SUBSTITUTE(SUBSTITUTE(SUBSTITUTE(SUBSTITUTE(SUBSTITUTE(SUBSTITUTE(SUBSTITUTE( (SUBSTITUTE( SUBSTITUTE( SUBSTITUTE( SUBSTITUTE(Z593,"STD_SIGMA","SUM"),"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3" s="1">
        <f>B593</f>
        <v>569</v>
      </c>
      <c r="AC593" t="str">
        <f>P593</f>
        <v>ITM_B</v>
      </c>
      <c r="AD593" s="126" t="str">
        <f>IF(ISNA(VLOOKUP(AA593,'XEQM Shortlist'!J:J,1,0)),"//","")</f>
        <v/>
      </c>
      <c r="AF593" s="88" t="str">
        <f>IF(LEN(AA593)=0,"",SUBSTITUTE(SUBSTITUTE(SUBSTITUTE(SUBSTITUTE(SUBSTITUTE(SUBSTITUTE(SUBSTITUTE(SUBSTITUTE(SUBSTITUTE(SUBSTITUTE(SUBSTITUTE(SUBSTITUTE(SUBSTITUTE(SUBSTITUTE(SUBSTITUTE(SUBSTITUTE(SUBSTITUTE( (SUBSTITUTE( SUBSTITUTE( SUBSTITUTE( SUBSTITUTE(Z593,"STD_SIGMA","SUM"),"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3" t="b">
        <f>AA593=AF593</f>
        <v>1</v>
      </c>
    </row>
    <row r="594" spans="1:33">
      <c r="A594" s="48">
        <f>IF(B594=INT(B594),ROW(),"")</f>
        <v>594</v>
      </c>
      <c r="B594" s="47">
        <f>IF(AND(MID(C594,2,1)&lt;&gt;"/",MID(C594,1,1)="/"),INT(B593)+1,B593+0.01)</f>
        <v>570</v>
      </c>
      <c r="C594" s="196" t="s">
        <v>3770</v>
      </c>
      <c r="D594" s="196" t="s">
        <v>2838</v>
      </c>
      <c r="E594" s="191" t="s">
        <v>341</v>
      </c>
      <c r="F594" s="191" t="s">
        <v>341</v>
      </c>
      <c r="G594" s="200">
        <v>0</v>
      </c>
      <c r="H594" s="200">
        <v>0</v>
      </c>
      <c r="I594" s="191" t="s">
        <v>2480</v>
      </c>
      <c r="J594" s="191" t="s">
        <v>1376</v>
      </c>
      <c r="K594" s="198" t="s">
        <v>3783</v>
      </c>
      <c r="L594" s="199" t="s">
        <v>4768</v>
      </c>
      <c r="M594" s="199" t="s">
        <v>4827</v>
      </c>
      <c r="N594" s="55" t="s">
        <v>2238</v>
      </c>
      <c r="O594" s="55"/>
      <c r="P594" s="259" t="s">
        <v>2838</v>
      </c>
      <c r="Q594" s="13"/>
      <c r="R594"/>
      <c r="S594" t="str">
        <f>IF(E594=F594,"","NOT EQUAL")</f>
        <v/>
      </c>
      <c r="T594" s="44" t="str">
        <f>IF(ISNA(VLOOKUP(P594,Sheet1!E:F,2,0)),"--","PRESENT")</f>
        <v>--</v>
      </c>
      <c r="U594"/>
      <c r="V594">
        <f>IF(AA594&lt;&gt;"",V593+1,V593)</f>
        <v>176</v>
      </c>
      <c r="W594" s="75" t="s">
        <v>2238</v>
      </c>
      <c r="X594" s="57" t="s">
        <v>2238</v>
      </c>
      <c r="Y594" s="57" t="s">
        <v>2238</v>
      </c>
      <c r="Z594" s="25" t="str">
        <f>IF( OR(X594="CNST", I594="CAT_REGS"),IF(E594=CHAR(34)&amp;CHAR(34),F594,E594),
IF(X594="YES",UPPER(IF(E594=CHAR(34)&amp;CHAR(34),F594,E594)),
IF(   AND(X594&lt;&gt;"NO",I594="CAT_FNCT",D594&lt;&gt;"multiply", D594&lt;&gt;"divide"),IF(J594="SLS_ENABLED",   UPPER(IF(E594=CHAR(34)&amp;CHAR(34),F594,E594)),""),"")))</f>
        <v/>
      </c>
      <c r="AA594" s="25" t="str">
        <f>IF(LEN(Y594)&gt;0,Y594,SUBSTITUTE(SUBSTITUTE(SUBSTITUTE(SUBSTITUTE(SUBSTITUTE(SUBSTITUTE(SUBSTITUTE(SUBSTITUTE(SUBSTITUTE(SUBSTITUTE(SUBSTITUTE( (SUBSTITUTE( SUBSTITUTE( SUBSTITUTE( SUBSTITUTE(Z594,"STD_SIGMA","SUM"),"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4" s="1">
        <f>B594</f>
        <v>570</v>
      </c>
      <c r="AC594" t="str">
        <f>P594</f>
        <v>ITM_C</v>
      </c>
      <c r="AD594" s="126" t="str">
        <f>IF(ISNA(VLOOKUP(AA594,'XEQM Shortlist'!J:J,1,0)),"//","")</f>
        <v/>
      </c>
      <c r="AF594" s="88" t="str">
        <f>IF(LEN(AA594)=0,"",SUBSTITUTE(SUBSTITUTE(SUBSTITUTE(SUBSTITUTE(SUBSTITUTE(SUBSTITUTE(SUBSTITUTE(SUBSTITUTE(SUBSTITUTE(SUBSTITUTE(SUBSTITUTE(SUBSTITUTE(SUBSTITUTE(SUBSTITUTE(SUBSTITUTE(SUBSTITUTE(SUBSTITUTE( (SUBSTITUTE( SUBSTITUTE( SUBSTITUTE( SUBSTITUTE(Z594,"STD_SIGMA","SUM"),"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4" t="b">
        <f>AA594=AF594</f>
        <v>1</v>
      </c>
    </row>
    <row r="595" spans="1:33">
      <c r="A595" s="48">
        <f>IF(B595=INT(B595),ROW(),"")</f>
        <v>595</v>
      </c>
      <c r="B595" s="47">
        <f>IF(AND(MID(C595,2,1)&lt;&gt;"/",MID(C595,1,1)="/"),INT(B594)+1,B594+0.01)</f>
        <v>571</v>
      </c>
      <c r="C595" s="196" t="s">
        <v>3770</v>
      </c>
      <c r="D595" s="196" t="s">
        <v>2839</v>
      </c>
      <c r="E595" s="191" t="s">
        <v>342</v>
      </c>
      <c r="F595" s="191" t="s">
        <v>342</v>
      </c>
      <c r="G595" s="200">
        <v>0</v>
      </c>
      <c r="H595" s="200">
        <v>0</v>
      </c>
      <c r="I595" s="191" t="s">
        <v>2480</v>
      </c>
      <c r="J595" s="191" t="s">
        <v>1376</v>
      </c>
      <c r="K595" s="198" t="s">
        <v>3783</v>
      </c>
      <c r="L595" s="199" t="s">
        <v>4768</v>
      </c>
      <c r="M595" s="199" t="s">
        <v>4827</v>
      </c>
      <c r="N595" s="55" t="s">
        <v>2238</v>
      </c>
      <c r="O595" s="55"/>
      <c r="P595" s="259" t="s">
        <v>2839</v>
      </c>
      <c r="Q595" s="13"/>
      <c r="R595"/>
      <c r="S595" t="str">
        <f>IF(E595=F595,"","NOT EQUAL")</f>
        <v/>
      </c>
      <c r="T595" s="44" t="str">
        <f>IF(ISNA(VLOOKUP(P595,Sheet1!E:F,2,0)),"--","PRESENT")</f>
        <v>--</v>
      </c>
      <c r="U595"/>
      <c r="V595">
        <f>IF(AA595&lt;&gt;"",V594+1,V594)</f>
        <v>176</v>
      </c>
      <c r="W595" s="75" t="s">
        <v>2238</v>
      </c>
      <c r="X595" s="57" t="s">
        <v>2238</v>
      </c>
      <c r="Y595" s="57" t="s">
        <v>2238</v>
      </c>
      <c r="Z595" s="25" t="str">
        <f>IF( OR(X595="CNST", I595="CAT_REGS"),IF(E595=CHAR(34)&amp;CHAR(34),F595,E595),
IF(X595="YES",UPPER(IF(E595=CHAR(34)&amp;CHAR(34),F595,E595)),
IF(   AND(X595&lt;&gt;"NO",I595="CAT_FNCT",D595&lt;&gt;"multiply", D595&lt;&gt;"divide"),IF(J595="SLS_ENABLED",   UPPER(IF(E595=CHAR(34)&amp;CHAR(34),F595,E595)),""),"")))</f>
        <v/>
      </c>
      <c r="AA595" s="25" t="str">
        <f>IF(LEN(Y595)&gt;0,Y595,SUBSTITUTE(SUBSTITUTE(SUBSTITUTE(SUBSTITUTE(SUBSTITUTE(SUBSTITUTE(SUBSTITUTE(SUBSTITUTE(SUBSTITUTE(SUBSTITUTE(SUBSTITUTE( (SUBSTITUTE( SUBSTITUTE( SUBSTITUTE( SUBSTITUTE(Z595,"STD_SIGMA","SUM"),"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5" s="1">
        <f>B595</f>
        <v>571</v>
      </c>
      <c r="AC595" t="str">
        <f>P595</f>
        <v>ITM_D</v>
      </c>
      <c r="AD595" s="126" t="str">
        <f>IF(ISNA(VLOOKUP(AA595,'XEQM Shortlist'!J:J,1,0)),"//","")</f>
        <v/>
      </c>
      <c r="AF595" s="88" t="str">
        <f>IF(LEN(AA595)=0,"",SUBSTITUTE(SUBSTITUTE(SUBSTITUTE(SUBSTITUTE(SUBSTITUTE(SUBSTITUTE(SUBSTITUTE(SUBSTITUTE(SUBSTITUTE(SUBSTITUTE(SUBSTITUTE(SUBSTITUTE(SUBSTITUTE(SUBSTITUTE(SUBSTITUTE(SUBSTITUTE(SUBSTITUTE( (SUBSTITUTE( SUBSTITUTE( SUBSTITUTE( SUBSTITUTE(Z595,"STD_SIGMA","SUM"),"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5" t="b">
        <f>AA595=AF595</f>
        <v>1</v>
      </c>
    </row>
    <row r="596" spans="1:33">
      <c r="A596" s="48">
        <f>IF(B596=INT(B596),ROW(),"")</f>
        <v>596</v>
      </c>
      <c r="B596" s="47">
        <f>IF(AND(MID(C596,2,1)&lt;&gt;"/",MID(C596,1,1)="/"),INT(B595)+1,B595+0.01)</f>
        <v>572</v>
      </c>
      <c r="C596" s="196" t="s">
        <v>3770</v>
      </c>
      <c r="D596" s="196" t="s">
        <v>2840</v>
      </c>
      <c r="E596" s="191" t="s">
        <v>479</v>
      </c>
      <c r="F596" s="191" t="s">
        <v>479</v>
      </c>
      <c r="G596" s="200">
        <v>0</v>
      </c>
      <c r="H596" s="200">
        <v>0</v>
      </c>
      <c r="I596" s="191" t="s">
        <v>2480</v>
      </c>
      <c r="J596" s="191" t="s">
        <v>1376</v>
      </c>
      <c r="K596" s="198" t="s">
        <v>3783</v>
      </c>
      <c r="L596" s="199" t="s">
        <v>4768</v>
      </c>
      <c r="M596" s="199" t="s">
        <v>4827</v>
      </c>
      <c r="N596" s="55" t="s">
        <v>2238</v>
      </c>
      <c r="O596" s="55"/>
      <c r="P596" s="259" t="s">
        <v>2840</v>
      </c>
      <c r="Q596" s="13"/>
      <c r="R596"/>
      <c r="S596" t="str">
        <f>IF(E596=F596,"","NOT EQUAL")</f>
        <v/>
      </c>
      <c r="T596" s="44" t="str">
        <f>IF(ISNA(VLOOKUP(P596,Sheet1!E:F,2,0)),"--","PRESENT")</f>
        <v>--</v>
      </c>
      <c r="U596"/>
      <c r="V596">
        <f>IF(AA596&lt;&gt;"",V595+1,V595)</f>
        <v>176</v>
      </c>
      <c r="W596" s="75" t="s">
        <v>2238</v>
      </c>
      <c r="X596" s="57" t="s">
        <v>2238</v>
      </c>
      <c r="Y596" s="57" t="s">
        <v>2238</v>
      </c>
      <c r="Z596" s="25" t="str">
        <f>IF( OR(X596="CNST", I596="CAT_REGS"),IF(E596=CHAR(34)&amp;CHAR(34),F596,E596),
IF(X596="YES",UPPER(IF(E596=CHAR(34)&amp;CHAR(34),F596,E596)),
IF(   AND(X596&lt;&gt;"NO",I596="CAT_FNCT",D596&lt;&gt;"multiply", D596&lt;&gt;"divide"),IF(J596="SLS_ENABLED",   UPPER(IF(E596=CHAR(34)&amp;CHAR(34),F596,E596)),""),"")))</f>
        <v/>
      </c>
      <c r="AA596" s="25" t="str">
        <f>IF(LEN(Y596)&gt;0,Y596,SUBSTITUTE(SUBSTITUTE(SUBSTITUTE(SUBSTITUTE(SUBSTITUTE(SUBSTITUTE(SUBSTITUTE(SUBSTITUTE(SUBSTITUTE(SUBSTITUTE(SUBSTITUTE( (SUBSTITUTE( SUBSTITUTE( SUBSTITUTE( SUBSTITUTE(Z596,"STD_SIGMA","SUM"),"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6" s="1">
        <f>B596</f>
        <v>572</v>
      </c>
      <c r="AC596" t="str">
        <f>P596</f>
        <v>ITM_E</v>
      </c>
      <c r="AD596" s="126" t="str">
        <f>IF(ISNA(VLOOKUP(AA596,'XEQM Shortlist'!J:J,1,0)),"//","")</f>
        <v/>
      </c>
      <c r="AF596" s="88" t="str">
        <f>IF(LEN(AA596)=0,"",SUBSTITUTE(SUBSTITUTE(SUBSTITUTE(SUBSTITUTE(SUBSTITUTE(SUBSTITUTE(SUBSTITUTE(SUBSTITUTE(SUBSTITUTE(SUBSTITUTE(SUBSTITUTE(SUBSTITUTE(SUBSTITUTE(SUBSTITUTE(SUBSTITUTE(SUBSTITUTE(SUBSTITUTE( (SUBSTITUTE( SUBSTITUTE( SUBSTITUTE( SUBSTITUTE(Z596,"STD_SIGMA","SUM"),"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6" t="b">
        <f>AA596=AF596</f>
        <v>1</v>
      </c>
    </row>
    <row r="597" spans="1:33">
      <c r="A597" s="48">
        <f>IF(B597=INT(B597),ROW(),"")</f>
        <v>597</v>
      </c>
      <c r="B597" s="47">
        <f>IF(AND(MID(C597,2,1)&lt;&gt;"/",MID(C597,1,1)="/"),INT(B596)+1,B596+0.01)</f>
        <v>573</v>
      </c>
      <c r="C597" s="196" t="s">
        <v>3770</v>
      </c>
      <c r="D597" s="196" t="s">
        <v>2841</v>
      </c>
      <c r="E597" s="191" t="s">
        <v>94</v>
      </c>
      <c r="F597" s="191" t="s">
        <v>94</v>
      </c>
      <c r="G597" s="200">
        <v>0</v>
      </c>
      <c r="H597" s="200">
        <v>0</v>
      </c>
      <c r="I597" s="191" t="s">
        <v>2480</v>
      </c>
      <c r="J597" s="191" t="s">
        <v>1376</v>
      </c>
      <c r="K597" s="198" t="s">
        <v>3783</v>
      </c>
      <c r="L597" s="199" t="s">
        <v>4768</v>
      </c>
      <c r="M597" s="199" t="s">
        <v>4827</v>
      </c>
      <c r="N597" s="55" t="s">
        <v>2238</v>
      </c>
      <c r="O597" s="55"/>
      <c r="P597" s="259" t="s">
        <v>2841</v>
      </c>
      <c r="Q597" s="13"/>
      <c r="R597"/>
      <c r="S597" t="str">
        <f>IF(E597=F597,"","NOT EQUAL")</f>
        <v/>
      </c>
      <c r="T597" s="44" t="str">
        <f>IF(ISNA(VLOOKUP(P597,Sheet1!E:F,2,0)),"--","PRESENT")</f>
        <v>--</v>
      </c>
      <c r="U597"/>
      <c r="V597">
        <f>IF(AA597&lt;&gt;"",V596+1,V596)</f>
        <v>176</v>
      </c>
      <c r="W597" s="75" t="s">
        <v>2238</v>
      </c>
      <c r="X597" s="57" t="s">
        <v>2238</v>
      </c>
      <c r="Y597" s="57" t="s">
        <v>2238</v>
      </c>
      <c r="Z597" s="25" t="str">
        <f>IF( OR(X597="CNST", I597="CAT_REGS"),IF(E597=CHAR(34)&amp;CHAR(34),F597,E597),
IF(X597="YES",UPPER(IF(E597=CHAR(34)&amp;CHAR(34),F597,E597)),
IF(   AND(X597&lt;&gt;"NO",I597="CAT_FNCT",D597&lt;&gt;"multiply", D597&lt;&gt;"divide"),IF(J597="SLS_ENABLED",   UPPER(IF(E597=CHAR(34)&amp;CHAR(34),F597,E597)),""),"")))</f>
        <v/>
      </c>
      <c r="AA597" s="25" t="str">
        <f>IF(LEN(Y597)&gt;0,Y597,SUBSTITUTE(SUBSTITUTE(SUBSTITUTE(SUBSTITUTE(SUBSTITUTE(SUBSTITUTE(SUBSTITUTE(SUBSTITUTE(SUBSTITUTE(SUBSTITUTE(SUBSTITUTE( (SUBSTITUTE( SUBSTITUTE( SUBSTITUTE( SUBSTITUTE(Z597,"STD_SIGMA","SUM"),"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7" s="1">
        <f>B597</f>
        <v>573</v>
      </c>
      <c r="AC597" t="str">
        <f>P597</f>
        <v>ITM_F</v>
      </c>
      <c r="AD597" s="126" t="str">
        <f>IF(ISNA(VLOOKUP(AA597,'XEQM Shortlist'!J:J,1,0)),"//","")</f>
        <v/>
      </c>
      <c r="AF597" s="88" t="str">
        <f>IF(LEN(AA597)=0,"",SUBSTITUTE(SUBSTITUTE(SUBSTITUTE(SUBSTITUTE(SUBSTITUTE(SUBSTITUTE(SUBSTITUTE(SUBSTITUTE(SUBSTITUTE(SUBSTITUTE(SUBSTITUTE(SUBSTITUTE(SUBSTITUTE(SUBSTITUTE(SUBSTITUTE(SUBSTITUTE(SUBSTITUTE( (SUBSTITUTE( SUBSTITUTE( SUBSTITUTE( SUBSTITUTE(Z597,"STD_SIGMA","SUM"),"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7" t="b">
        <f>AA597=AF597</f>
        <v>1</v>
      </c>
    </row>
    <row r="598" spans="1:33">
      <c r="A598" s="48">
        <f>IF(B598=INT(B598),ROW(),"")</f>
        <v>598</v>
      </c>
      <c r="B598" s="47">
        <f>IF(AND(MID(C598,2,1)&lt;&gt;"/",MID(C598,1,1)="/"),INT(B597)+1,B597+0.01)</f>
        <v>574</v>
      </c>
      <c r="C598" s="196" t="s">
        <v>3770</v>
      </c>
      <c r="D598" s="196" t="s">
        <v>2842</v>
      </c>
      <c r="E598" s="191" t="s">
        <v>120</v>
      </c>
      <c r="F598" s="191" t="s">
        <v>120</v>
      </c>
      <c r="G598" s="200">
        <v>0</v>
      </c>
      <c r="H598" s="200">
        <v>0</v>
      </c>
      <c r="I598" s="191" t="s">
        <v>2480</v>
      </c>
      <c r="J598" s="191" t="s">
        <v>1376</v>
      </c>
      <c r="K598" s="198" t="s">
        <v>3783</v>
      </c>
      <c r="L598" s="199" t="s">
        <v>4768</v>
      </c>
      <c r="M598" s="199" t="s">
        <v>4827</v>
      </c>
      <c r="N598" s="55" t="s">
        <v>2238</v>
      </c>
      <c r="O598" s="55"/>
      <c r="P598" s="259" t="s">
        <v>2842</v>
      </c>
      <c r="Q598" s="13"/>
      <c r="R598"/>
      <c r="S598" t="str">
        <f>IF(E598=F598,"","NOT EQUAL")</f>
        <v/>
      </c>
      <c r="T598" s="44" t="str">
        <f>IF(ISNA(VLOOKUP(P598,Sheet1!E:F,2,0)),"--","PRESENT")</f>
        <v>--</v>
      </c>
      <c r="U598"/>
      <c r="V598">
        <f>IF(AA598&lt;&gt;"",V597+1,V597)</f>
        <v>176</v>
      </c>
      <c r="W598" s="75" t="s">
        <v>2238</v>
      </c>
      <c r="X598" s="57" t="s">
        <v>2238</v>
      </c>
      <c r="Y598" s="57" t="s">
        <v>2238</v>
      </c>
      <c r="Z598" s="25" t="str">
        <f>IF( OR(X598="CNST", I598="CAT_REGS"),IF(E598=CHAR(34)&amp;CHAR(34),F598,E598),
IF(X598="YES",UPPER(IF(E598=CHAR(34)&amp;CHAR(34),F598,E598)),
IF(   AND(X598&lt;&gt;"NO",I598="CAT_FNCT",D598&lt;&gt;"multiply", D598&lt;&gt;"divide"),IF(J598="SLS_ENABLED",   UPPER(IF(E598=CHAR(34)&amp;CHAR(34),F598,E598)),""),"")))</f>
        <v/>
      </c>
      <c r="AA598" s="25" t="str">
        <f>IF(LEN(Y598)&gt;0,Y598,SUBSTITUTE(SUBSTITUTE(SUBSTITUTE(SUBSTITUTE(SUBSTITUTE(SUBSTITUTE(SUBSTITUTE(SUBSTITUTE(SUBSTITUTE(SUBSTITUTE(SUBSTITUTE( (SUBSTITUTE( SUBSTITUTE( SUBSTITUTE( SUBSTITUTE(Z598,"STD_SIGMA","SUM"),"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8" s="1">
        <f>B598</f>
        <v>574</v>
      </c>
      <c r="AC598" t="str">
        <f>P598</f>
        <v>ITM_G</v>
      </c>
      <c r="AD598" s="126" t="str">
        <f>IF(ISNA(VLOOKUP(AA598,'XEQM Shortlist'!J:J,1,0)),"//","")</f>
        <v/>
      </c>
      <c r="AF598" s="88" t="str">
        <f>IF(LEN(AA598)=0,"",SUBSTITUTE(SUBSTITUTE(SUBSTITUTE(SUBSTITUTE(SUBSTITUTE(SUBSTITUTE(SUBSTITUTE(SUBSTITUTE(SUBSTITUTE(SUBSTITUTE(SUBSTITUTE(SUBSTITUTE(SUBSTITUTE(SUBSTITUTE(SUBSTITUTE(SUBSTITUTE(SUBSTITUTE( (SUBSTITUTE( SUBSTITUTE( SUBSTITUTE( SUBSTITUTE(Z598,"STD_SIGMA","SUM"),"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8" t="b">
        <f>AA598=AF598</f>
        <v>1</v>
      </c>
    </row>
    <row r="599" spans="1:33">
      <c r="A599" s="48">
        <f>IF(B599=INT(B599),ROW(),"")</f>
        <v>599</v>
      </c>
      <c r="B599" s="47">
        <f>IF(AND(MID(C599,2,1)&lt;&gt;"/",MID(C599,1,1)="/"),INT(B598)+1,B598+0.01)</f>
        <v>575</v>
      </c>
      <c r="C599" s="196" t="s">
        <v>3770</v>
      </c>
      <c r="D599" s="196" t="s">
        <v>2843</v>
      </c>
      <c r="E599" s="191" t="s">
        <v>480</v>
      </c>
      <c r="F599" s="191" t="s">
        <v>480</v>
      </c>
      <c r="G599" s="200">
        <v>0</v>
      </c>
      <c r="H599" s="200">
        <v>0</v>
      </c>
      <c r="I599" s="191" t="s">
        <v>2480</v>
      </c>
      <c r="J599" s="191" t="s">
        <v>1376</v>
      </c>
      <c r="K599" s="198" t="s">
        <v>3783</v>
      </c>
      <c r="L599" s="199" t="s">
        <v>4768</v>
      </c>
      <c r="M599" s="199" t="s">
        <v>4827</v>
      </c>
      <c r="N599" s="55" t="s">
        <v>2238</v>
      </c>
      <c r="O599" s="55"/>
      <c r="P599" s="259" t="s">
        <v>2843</v>
      </c>
      <c r="Q599" s="13"/>
      <c r="R599"/>
      <c r="S599" t="str">
        <f>IF(E599=F599,"","NOT EQUAL")</f>
        <v/>
      </c>
      <c r="T599" s="44" t="str">
        <f>IF(ISNA(VLOOKUP(P599,Sheet1!E:F,2,0)),"--","PRESENT")</f>
        <v>--</v>
      </c>
      <c r="U599"/>
      <c r="V599">
        <f>IF(AA599&lt;&gt;"",V598+1,V598)</f>
        <v>176</v>
      </c>
      <c r="W599" s="75" t="s">
        <v>2238</v>
      </c>
      <c r="X599" s="57" t="s">
        <v>2238</v>
      </c>
      <c r="Y599" s="57" t="s">
        <v>2238</v>
      </c>
      <c r="Z599" s="25" t="str">
        <f>IF( OR(X599="CNST", I599="CAT_REGS"),IF(E599=CHAR(34)&amp;CHAR(34),F599,E599),
IF(X599="YES",UPPER(IF(E599=CHAR(34)&amp;CHAR(34),F599,E599)),
IF(   AND(X599&lt;&gt;"NO",I599="CAT_FNCT",D599&lt;&gt;"multiply", D599&lt;&gt;"divide"),IF(J599="SLS_ENABLED",   UPPER(IF(E599=CHAR(34)&amp;CHAR(34),F599,E599)),""),"")))</f>
        <v/>
      </c>
      <c r="AA599" s="25" t="str">
        <f>IF(LEN(Y599)&gt;0,Y599,SUBSTITUTE(SUBSTITUTE(SUBSTITUTE(SUBSTITUTE(SUBSTITUTE(SUBSTITUTE(SUBSTITUTE(SUBSTITUTE(SUBSTITUTE(SUBSTITUTE(SUBSTITUTE( (SUBSTITUTE( SUBSTITUTE( SUBSTITUTE( SUBSTITUTE(Z599,"STD_SIGMA","SUM"),"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99" s="1">
        <f>B599</f>
        <v>575</v>
      </c>
      <c r="AC599" t="str">
        <f>P599</f>
        <v>ITM_H</v>
      </c>
      <c r="AD599" s="126" t="str">
        <f>IF(ISNA(VLOOKUP(AA599,'XEQM Shortlist'!J:J,1,0)),"//","")</f>
        <v/>
      </c>
      <c r="AF599" s="88" t="str">
        <f>IF(LEN(AA599)=0,"",SUBSTITUTE(SUBSTITUTE(SUBSTITUTE(SUBSTITUTE(SUBSTITUTE(SUBSTITUTE(SUBSTITUTE(SUBSTITUTE(SUBSTITUTE(SUBSTITUTE(SUBSTITUTE(SUBSTITUTE(SUBSTITUTE(SUBSTITUTE(SUBSTITUTE(SUBSTITUTE(SUBSTITUTE( (SUBSTITUTE( SUBSTITUTE( SUBSTITUTE( SUBSTITUTE(Z599,"STD_SIGMA","SUM"),"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99" t="b">
        <f>AA599=AF599</f>
        <v>1</v>
      </c>
    </row>
    <row r="600" spans="1:33">
      <c r="A600" s="48">
        <f>IF(B600=INT(B600),ROW(),"")</f>
        <v>600</v>
      </c>
      <c r="B600" s="47">
        <f>IF(AND(MID(C600,2,1)&lt;&gt;"/",MID(C600,1,1)="/"),INT(B599)+1,B599+0.01)</f>
        <v>576</v>
      </c>
      <c r="C600" s="196" t="s">
        <v>3770</v>
      </c>
      <c r="D600" s="196" t="s">
        <v>2844</v>
      </c>
      <c r="E600" s="191" t="s">
        <v>138</v>
      </c>
      <c r="F600" s="191" t="s">
        <v>138</v>
      </c>
      <c r="G600" s="200">
        <v>0</v>
      </c>
      <c r="H600" s="200">
        <v>0</v>
      </c>
      <c r="I600" s="191" t="s">
        <v>2480</v>
      </c>
      <c r="J600" s="191" t="s">
        <v>1376</v>
      </c>
      <c r="K600" s="198" t="s">
        <v>3783</v>
      </c>
      <c r="L600" s="199" t="s">
        <v>4768</v>
      </c>
      <c r="M600" s="199" t="s">
        <v>4827</v>
      </c>
      <c r="N600" s="55" t="s">
        <v>2238</v>
      </c>
      <c r="O600" s="55"/>
      <c r="P600" s="259" t="s">
        <v>2844</v>
      </c>
      <c r="Q600" s="13"/>
      <c r="R600"/>
      <c r="S600" t="str">
        <f>IF(E600=F600,"","NOT EQUAL")</f>
        <v/>
      </c>
      <c r="T600" s="44" t="str">
        <f>IF(ISNA(VLOOKUP(P600,Sheet1!E:F,2,0)),"--","PRESENT")</f>
        <v>--</v>
      </c>
      <c r="U600"/>
      <c r="V600">
        <f>IF(AA600&lt;&gt;"",V599+1,V599)</f>
        <v>176</v>
      </c>
      <c r="W600" s="75" t="s">
        <v>2238</v>
      </c>
      <c r="X600" s="57" t="s">
        <v>2238</v>
      </c>
      <c r="Y600" s="57" t="s">
        <v>2238</v>
      </c>
      <c r="Z600" s="25" t="str">
        <f>IF( OR(X600="CNST", I600="CAT_REGS"),IF(E600=CHAR(34)&amp;CHAR(34),F600,E600),
IF(X600="YES",UPPER(IF(E600=CHAR(34)&amp;CHAR(34),F600,E600)),
IF(   AND(X600&lt;&gt;"NO",I600="CAT_FNCT",D600&lt;&gt;"multiply", D600&lt;&gt;"divide"),IF(J600="SLS_ENABLED",   UPPER(IF(E600=CHAR(34)&amp;CHAR(34),F600,E600)),""),"")))</f>
        <v/>
      </c>
      <c r="AA600" s="25" t="str">
        <f>IF(LEN(Y600)&gt;0,Y600,SUBSTITUTE(SUBSTITUTE(SUBSTITUTE(SUBSTITUTE(SUBSTITUTE(SUBSTITUTE(SUBSTITUTE(SUBSTITUTE(SUBSTITUTE(SUBSTITUTE(SUBSTITUTE( (SUBSTITUTE( SUBSTITUTE( SUBSTITUTE( SUBSTITUTE(Z600,"STD_SIGMA","SUM"),"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0" s="1">
        <f>B600</f>
        <v>576</v>
      </c>
      <c r="AC600" t="str">
        <f>P600</f>
        <v>ITM_I</v>
      </c>
      <c r="AD600" s="126" t="str">
        <f>IF(ISNA(VLOOKUP(AA600,'XEQM Shortlist'!J:J,1,0)),"//","")</f>
        <v/>
      </c>
      <c r="AF600" s="88" t="str">
        <f>IF(LEN(AA600)=0,"",SUBSTITUTE(SUBSTITUTE(SUBSTITUTE(SUBSTITUTE(SUBSTITUTE(SUBSTITUTE(SUBSTITUTE(SUBSTITUTE(SUBSTITUTE(SUBSTITUTE(SUBSTITUTE(SUBSTITUTE(SUBSTITUTE(SUBSTITUTE(SUBSTITUTE(SUBSTITUTE(SUBSTITUTE( (SUBSTITUTE( SUBSTITUTE( SUBSTITUTE( SUBSTITUTE(Z600,"STD_SIGMA","SUM"),"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0" t="b">
        <f>AA600=AF600</f>
        <v>1</v>
      </c>
    </row>
    <row r="601" spans="1:33">
      <c r="A601" s="48">
        <f>IF(B601=INT(B601),ROW(),"")</f>
        <v>601</v>
      </c>
      <c r="B601" s="47">
        <f>IF(AND(MID(C601,2,1)&lt;&gt;"/",MID(C601,1,1)="/"),INT(B600)+1,B600+0.01)</f>
        <v>577</v>
      </c>
      <c r="C601" s="196" t="s">
        <v>3770</v>
      </c>
      <c r="D601" s="196" t="s">
        <v>2845</v>
      </c>
      <c r="E601" s="191" t="s">
        <v>151</v>
      </c>
      <c r="F601" s="191" t="s">
        <v>151</v>
      </c>
      <c r="G601" s="200">
        <v>0</v>
      </c>
      <c r="H601" s="200">
        <v>0</v>
      </c>
      <c r="I601" s="191" t="s">
        <v>2480</v>
      </c>
      <c r="J601" s="191" t="s">
        <v>1376</v>
      </c>
      <c r="K601" s="198" t="s">
        <v>3783</v>
      </c>
      <c r="L601" s="199" t="s">
        <v>4768</v>
      </c>
      <c r="M601" s="199" t="s">
        <v>4827</v>
      </c>
      <c r="N601" s="55" t="s">
        <v>2238</v>
      </c>
      <c r="O601" s="55"/>
      <c r="P601" s="259" t="s">
        <v>2845</v>
      </c>
      <c r="Q601" s="13"/>
      <c r="R601"/>
      <c r="S601" t="str">
        <f>IF(E601=F601,"","NOT EQUAL")</f>
        <v/>
      </c>
      <c r="T601" s="44" t="str">
        <f>IF(ISNA(VLOOKUP(P601,Sheet1!E:F,2,0)),"--","PRESENT")</f>
        <v>--</v>
      </c>
      <c r="U601"/>
      <c r="V601">
        <f>IF(AA601&lt;&gt;"",V600+1,V600)</f>
        <v>176</v>
      </c>
      <c r="W601" s="75" t="s">
        <v>2238</v>
      </c>
      <c r="X601" s="57" t="s">
        <v>2238</v>
      </c>
      <c r="Y601" s="57" t="s">
        <v>2238</v>
      </c>
      <c r="Z601" s="25" t="str">
        <f>IF( OR(X601="CNST", I601="CAT_REGS"),IF(E601=CHAR(34)&amp;CHAR(34),F601,E601),
IF(X601="YES",UPPER(IF(E601=CHAR(34)&amp;CHAR(34),F601,E601)),
IF(   AND(X601&lt;&gt;"NO",I601="CAT_FNCT",D601&lt;&gt;"multiply", D601&lt;&gt;"divide"),IF(J601="SLS_ENABLED",   UPPER(IF(E601=CHAR(34)&amp;CHAR(34),F601,E601)),""),"")))</f>
        <v/>
      </c>
      <c r="AA601" s="25" t="str">
        <f>IF(LEN(Y601)&gt;0,Y601,SUBSTITUTE(SUBSTITUTE(SUBSTITUTE(SUBSTITUTE(SUBSTITUTE(SUBSTITUTE(SUBSTITUTE(SUBSTITUTE(SUBSTITUTE(SUBSTITUTE(SUBSTITUTE( (SUBSTITUTE( SUBSTITUTE( SUBSTITUTE( SUBSTITUTE(Z601,"STD_SIGMA","SUM"),"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1" s="1">
        <f>B601</f>
        <v>577</v>
      </c>
      <c r="AC601" t="str">
        <f>P601</f>
        <v>ITM_J</v>
      </c>
      <c r="AD601" s="126" t="str">
        <f>IF(ISNA(VLOOKUP(AA601,'XEQM Shortlist'!J:J,1,0)),"//","")</f>
        <v/>
      </c>
      <c r="AF601" s="88" t="str">
        <f>IF(LEN(AA601)=0,"",SUBSTITUTE(SUBSTITUTE(SUBSTITUTE(SUBSTITUTE(SUBSTITUTE(SUBSTITUTE(SUBSTITUTE(SUBSTITUTE(SUBSTITUTE(SUBSTITUTE(SUBSTITUTE(SUBSTITUTE(SUBSTITUTE(SUBSTITUTE(SUBSTITUTE(SUBSTITUTE(SUBSTITUTE( (SUBSTITUTE( SUBSTITUTE( SUBSTITUTE( SUBSTITUTE(Z601,"STD_SIGMA","SUM"),"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1" t="b">
        <f>AA601=AF601</f>
        <v>1</v>
      </c>
    </row>
    <row r="602" spans="1:33">
      <c r="A602" s="48">
        <f>IF(B602=INT(B602),ROW(),"")</f>
        <v>602</v>
      </c>
      <c r="B602" s="47">
        <f>IF(AND(MID(C602,2,1)&lt;&gt;"/",MID(C602,1,1)="/"),INT(B601)+1,B601+0.01)</f>
        <v>578</v>
      </c>
      <c r="C602" s="196" t="s">
        <v>3770</v>
      </c>
      <c r="D602" s="196" t="s">
        <v>2846</v>
      </c>
      <c r="E602" s="191" t="s">
        <v>158</v>
      </c>
      <c r="F602" s="191" t="s">
        <v>158</v>
      </c>
      <c r="G602" s="200">
        <v>0</v>
      </c>
      <c r="H602" s="200">
        <v>0</v>
      </c>
      <c r="I602" s="191" t="s">
        <v>2480</v>
      </c>
      <c r="J602" s="191" t="s">
        <v>1376</v>
      </c>
      <c r="K602" s="198" t="s">
        <v>3783</v>
      </c>
      <c r="L602" s="199" t="s">
        <v>4768</v>
      </c>
      <c r="M602" s="199" t="s">
        <v>4827</v>
      </c>
      <c r="N602" s="55" t="s">
        <v>2238</v>
      </c>
      <c r="O602" s="55"/>
      <c r="P602" s="259" t="s">
        <v>2846</v>
      </c>
      <c r="Q602" s="13"/>
      <c r="R602"/>
      <c r="S602" t="str">
        <f>IF(E602=F602,"","NOT EQUAL")</f>
        <v/>
      </c>
      <c r="T602" s="44" t="str">
        <f>IF(ISNA(VLOOKUP(P602,Sheet1!E:F,2,0)),"--","PRESENT")</f>
        <v>--</v>
      </c>
      <c r="U602"/>
      <c r="V602">
        <f>IF(AA602&lt;&gt;"",V601+1,V601)</f>
        <v>176</v>
      </c>
      <c r="W602" s="75" t="s">
        <v>2238</v>
      </c>
      <c r="X602" s="57" t="s">
        <v>2238</v>
      </c>
      <c r="Y602" s="57" t="s">
        <v>2238</v>
      </c>
      <c r="Z602" s="25" t="str">
        <f>IF( OR(X602="CNST", I602="CAT_REGS"),IF(E602=CHAR(34)&amp;CHAR(34),F602,E602),
IF(X602="YES",UPPER(IF(E602=CHAR(34)&amp;CHAR(34),F602,E602)),
IF(   AND(X602&lt;&gt;"NO",I602="CAT_FNCT",D602&lt;&gt;"multiply", D602&lt;&gt;"divide"),IF(J602="SLS_ENABLED",   UPPER(IF(E602=CHAR(34)&amp;CHAR(34),F602,E602)),""),"")))</f>
        <v/>
      </c>
      <c r="AA602" s="25" t="str">
        <f>IF(LEN(Y602)&gt;0,Y602,SUBSTITUTE(SUBSTITUTE(SUBSTITUTE(SUBSTITUTE(SUBSTITUTE(SUBSTITUTE(SUBSTITUTE(SUBSTITUTE(SUBSTITUTE(SUBSTITUTE(SUBSTITUTE( (SUBSTITUTE( SUBSTITUTE( SUBSTITUTE( SUBSTITUTE(Z602,"STD_SIGMA","SUM"),"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2" s="1">
        <f>B602</f>
        <v>578</v>
      </c>
      <c r="AC602" t="str">
        <f>P602</f>
        <v>ITM_K</v>
      </c>
      <c r="AD602" s="126" t="str">
        <f>IF(ISNA(VLOOKUP(AA602,'XEQM Shortlist'!J:J,1,0)),"//","")</f>
        <v/>
      </c>
      <c r="AF602" s="88" t="str">
        <f>IF(LEN(AA602)=0,"",SUBSTITUTE(SUBSTITUTE(SUBSTITUTE(SUBSTITUTE(SUBSTITUTE(SUBSTITUTE(SUBSTITUTE(SUBSTITUTE(SUBSTITUTE(SUBSTITUTE(SUBSTITUTE(SUBSTITUTE(SUBSTITUTE(SUBSTITUTE(SUBSTITUTE(SUBSTITUTE(SUBSTITUTE( (SUBSTITUTE( SUBSTITUTE( SUBSTITUTE( SUBSTITUTE(Z602,"STD_SIGMA","SUM"),"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2" t="b">
        <f>AA602=AF602</f>
        <v>1</v>
      </c>
    </row>
    <row r="603" spans="1:33">
      <c r="A603" s="48">
        <f>IF(B603=INT(B603),ROW(),"")</f>
        <v>603</v>
      </c>
      <c r="B603" s="47">
        <f>IF(AND(MID(C603,2,1)&lt;&gt;"/",MID(C603,1,1)="/"),INT(B602)+1,B602+0.01)</f>
        <v>579</v>
      </c>
      <c r="C603" s="196" t="s">
        <v>3770</v>
      </c>
      <c r="D603" s="196" t="s">
        <v>2847</v>
      </c>
      <c r="E603" s="191" t="s">
        <v>169</v>
      </c>
      <c r="F603" s="191" t="s">
        <v>169</v>
      </c>
      <c r="G603" s="200">
        <v>0</v>
      </c>
      <c r="H603" s="200">
        <v>0</v>
      </c>
      <c r="I603" s="191" t="s">
        <v>2480</v>
      </c>
      <c r="J603" s="191" t="s">
        <v>1376</v>
      </c>
      <c r="K603" s="198" t="s">
        <v>3783</v>
      </c>
      <c r="L603" s="199" t="s">
        <v>4768</v>
      </c>
      <c r="M603" s="199" t="s">
        <v>4827</v>
      </c>
      <c r="N603" s="55" t="s">
        <v>2238</v>
      </c>
      <c r="O603" s="55"/>
      <c r="P603" s="259" t="s">
        <v>2847</v>
      </c>
      <c r="Q603" s="13"/>
      <c r="R603"/>
      <c r="S603" t="str">
        <f>IF(E603=F603,"","NOT EQUAL")</f>
        <v/>
      </c>
      <c r="T603" s="44" t="str">
        <f>IF(ISNA(VLOOKUP(P603,Sheet1!E:F,2,0)),"--","PRESENT")</f>
        <v>--</v>
      </c>
      <c r="U603"/>
      <c r="V603">
        <f>IF(AA603&lt;&gt;"",V602+1,V602)</f>
        <v>176</v>
      </c>
      <c r="W603" s="75" t="s">
        <v>2238</v>
      </c>
      <c r="X603" s="57" t="s">
        <v>2238</v>
      </c>
      <c r="Y603" s="57" t="s">
        <v>2238</v>
      </c>
      <c r="Z603" s="25" t="str">
        <f>IF( OR(X603="CNST", I603="CAT_REGS"),IF(E603=CHAR(34)&amp;CHAR(34),F603,E603),
IF(X603="YES",UPPER(IF(E603=CHAR(34)&amp;CHAR(34),F603,E603)),
IF(   AND(X603&lt;&gt;"NO",I603="CAT_FNCT",D603&lt;&gt;"multiply", D603&lt;&gt;"divide"),IF(J603="SLS_ENABLED",   UPPER(IF(E603=CHAR(34)&amp;CHAR(34),F603,E603)),""),"")))</f>
        <v/>
      </c>
      <c r="AA603" s="25" t="str">
        <f>IF(LEN(Y603)&gt;0,Y603,SUBSTITUTE(SUBSTITUTE(SUBSTITUTE(SUBSTITUTE(SUBSTITUTE(SUBSTITUTE(SUBSTITUTE(SUBSTITUTE(SUBSTITUTE(SUBSTITUTE(SUBSTITUTE( (SUBSTITUTE( SUBSTITUTE( SUBSTITUTE( SUBSTITUTE(Z603,"STD_SIGMA","SUM"),"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3" s="1">
        <f>B603</f>
        <v>579</v>
      </c>
      <c r="AC603" t="str">
        <f>P603</f>
        <v>ITM_L</v>
      </c>
      <c r="AD603" s="126" t="str">
        <f>IF(ISNA(VLOOKUP(AA603,'XEQM Shortlist'!J:J,1,0)),"//","")</f>
        <v/>
      </c>
      <c r="AF603" s="88" t="str">
        <f>IF(LEN(AA603)=0,"",SUBSTITUTE(SUBSTITUTE(SUBSTITUTE(SUBSTITUTE(SUBSTITUTE(SUBSTITUTE(SUBSTITUTE(SUBSTITUTE(SUBSTITUTE(SUBSTITUTE(SUBSTITUTE(SUBSTITUTE(SUBSTITUTE(SUBSTITUTE(SUBSTITUTE(SUBSTITUTE(SUBSTITUTE( (SUBSTITUTE( SUBSTITUTE( SUBSTITUTE( SUBSTITUTE(Z603,"STD_SIGMA","SUM"),"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3" t="b">
        <f>AA603=AF603</f>
        <v>1</v>
      </c>
    </row>
    <row r="604" spans="1:33">
      <c r="A604" s="48">
        <f>IF(B604=INT(B604),ROW(),"")</f>
        <v>604</v>
      </c>
      <c r="B604" s="47">
        <f>IF(AND(MID(C604,2,1)&lt;&gt;"/",MID(C604,1,1)="/"),INT(B603)+1,B603+0.01)</f>
        <v>580</v>
      </c>
      <c r="C604" s="196" t="s">
        <v>3770</v>
      </c>
      <c r="D604" s="196" t="s">
        <v>2848</v>
      </c>
      <c r="E604" s="191" t="s">
        <v>481</v>
      </c>
      <c r="F604" s="191" t="s">
        <v>481</v>
      </c>
      <c r="G604" s="200">
        <v>0</v>
      </c>
      <c r="H604" s="200">
        <v>0</v>
      </c>
      <c r="I604" s="191" t="s">
        <v>2480</v>
      </c>
      <c r="J604" s="191" t="s">
        <v>1376</v>
      </c>
      <c r="K604" s="198" t="s">
        <v>3783</v>
      </c>
      <c r="L604" s="199" t="s">
        <v>4768</v>
      </c>
      <c r="M604" s="199" t="s">
        <v>4827</v>
      </c>
      <c r="N604" s="55" t="s">
        <v>2238</v>
      </c>
      <c r="O604" s="55"/>
      <c r="P604" s="259" t="s">
        <v>2848</v>
      </c>
      <c r="Q604" s="13"/>
      <c r="R604"/>
      <c r="S604" t="str">
        <f>IF(E604=F604,"","NOT EQUAL")</f>
        <v/>
      </c>
      <c r="T604" s="44" t="str">
        <f>IF(ISNA(VLOOKUP(P604,Sheet1!E:F,2,0)),"--","PRESENT")</f>
        <v>--</v>
      </c>
      <c r="U604"/>
      <c r="V604">
        <f>IF(AA604&lt;&gt;"",V603+1,V603)</f>
        <v>176</v>
      </c>
      <c r="W604" s="75" t="s">
        <v>2238</v>
      </c>
      <c r="X604" s="57" t="s">
        <v>2238</v>
      </c>
      <c r="Y604" s="57" t="s">
        <v>2238</v>
      </c>
      <c r="Z604" s="25" t="str">
        <f>IF( OR(X604="CNST", I604="CAT_REGS"),IF(E604=CHAR(34)&amp;CHAR(34),F604,E604),
IF(X604="YES",UPPER(IF(E604=CHAR(34)&amp;CHAR(34),F604,E604)),
IF(   AND(X604&lt;&gt;"NO",I604="CAT_FNCT",D604&lt;&gt;"multiply", D604&lt;&gt;"divide"),IF(J604="SLS_ENABLED",   UPPER(IF(E604=CHAR(34)&amp;CHAR(34),F604,E604)),""),"")))</f>
        <v/>
      </c>
      <c r="AA604" s="25" t="str">
        <f>IF(LEN(Y604)&gt;0,Y604,SUBSTITUTE(SUBSTITUTE(SUBSTITUTE(SUBSTITUTE(SUBSTITUTE(SUBSTITUTE(SUBSTITUTE(SUBSTITUTE(SUBSTITUTE(SUBSTITUTE(SUBSTITUTE( (SUBSTITUTE( SUBSTITUTE( SUBSTITUTE( SUBSTITUTE(Z604,"STD_SIGMA","SUM"),"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4" s="1">
        <f>B604</f>
        <v>580</v>
      </c>
      <c r="AC604" t="str">
        <f>P604</f>
        <v>ITM_M</v>
      </c>
      <c r="AD604" s="126" t="str">
        <f>IF(ISNA(VLOOKUP(AA604,'XEQM Shortlist'!J:J,1,0)),"//","")</f>
        <v/>
      </c>
      <c r="AF604" s="88" t="str">
        <f>IF(LEN(AA604)=0,"",SUBSTITUTE(SUBSTITUTE(SUBSTITUTE(SUBSTITUTE(SUBSTITUTE(SUBSTITUTE(SUBSTITUTE(SUBSTITUTE(SUBSTITUTE(SUBSTITUTE(SUBSTITUTE(SUBSTITUTE(SUBSTITUTE(SUBSTITUTE(SUBSTITUTE(SUBSTITUTE(SUBSTITUTE( (SUBSTITUTE( SUBSTITUTE( SUBSTITUTE( SUBSTITUTE(Z604,"STD_SIGMA","SUM"),"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4" t="b">
        <f>AA604=AF604</f>
        <v>1</v>
      </c>
    </row>
    <row r="605" spans="1:33">
      <c r="A605" s="48">
        <f>IF(B605=INT(B605),ROW(),"")</f>
        <v>605</v>
      </c>
      <c r="B605" s="47">
        <f>IF(AND(MID(C605,2,1)&lt;&gt;"/",MID(C605,1,1)="/"),INT(B604)+1,B604+0.01)</f>
        <v>581</v>
      </c>
      <c r="C605" s="196" t="s">
        <v>3770</v>
      </c>
      <c r="D605" s="196" t="s">
        <v>2849</v>
      </c>
      <c r="E605" s="191" t="s">
        <v>482</v>
      </c>
      <c r="F605" s="191" t="s">
        <v>482</v>
      </c>
      <c r="G605" s="200">
        <v>0</v>
      </c>
      <c r="H605" s="200">
        <v>0</v>
      </c>
      <c r="I605" s="191" t="s">
        <v>2480</v>
      </c>
      <c r="J605" s="191" t="s">
        <v>1376</v>
      </c>
      <c r="K605" s="198" t="s">
        <v>3783</v>
      </c>
      <c r="L605" s="199" t="s">
        <v>4768</v>
      </c>
      <c r="M605" s="199" t="s">
        <v>4827</v>
      </c>
      <c r="N605" s="55" t="s">
        <v>2238</v>
      </c>
      <c r="O605" s="55"/>
      <c r="P605" s="259" t="s">
        <v>2849</v>
      </c>
      <c r="Q605" s="13"/>
      <c r="R605"/>
      <c r="S605" t="str">
        <f>IF(E605=F605,"","NOT EQUAL")</f>
        <v/>
      </c>
      <c r="T605" s="44" t="str">
        <f>IF(ISNA(VLOOKUP(P605,Sheet1!E:F,2,0)),"--","PRESENT")</f>
        <v>--</v>
      </c>
      <c r="U605"/>
      <c r="V605">
        <f>IF(AA605&lt;&gt;"",V604+1,V604)</f>
        <v>176</v>
      </c>
      <c r="W605" s="75" t="s">
        <v>2238</v>
      </c>
      <c r="X605" s="57" t="s">
        <v>2238</v>
      </c>
      <c r="Y605" s="57" t="s">
        <v>2238</v>
      </c>
      <c r="Z605" s="25" t="str">
        <f>IF( OR(X605="CNST", I605="CAT_REGS"),IF(E605=CHAR(34)&amp;CHAR(34),F605,E605),
IF(X605="YES",UPPER(IF(E605=CHAR(34)&amp;CHAR(34),F605,E605)),
IF(   AND(X605&lt;&gt;"NO",I605="CAT_FNCT",D605&lt;&gt;"multiply", D605&lt;&gt;"divide"),IF(J605="SLS_ENABLED",   UPPER(IF(E605=CHAR(34)&amp;CHAR(34),F605,E605)),""),"")))</f>
        <v/>
      </c>
      <c r="AA605" s="25" t="str">
        <f>IF(LEN(Y605)&gt;0,Y605,SUBSTITUTE(SUBSTITUTE(SUBSTITUTE(SUBSTITUTE(SUBSTITUTE(SUBSTITUTE(SUBSTITUTE(SUBSTITUTE(SUBSTITUTE(SUBSTITUTE(SUBSTITUTE( (SUBSTITUTE( SUBSTITUTE( SUBSTITUTE( SUBSTITUTE(Z605,"STD_SIGMA","SUM"),"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5" s="1">
        <f>B605</f>
        <v>581</v>
      </c>
      <c r="AC605" t="str">
        <f>P605</f>
        <v>ITM_N</v>
      </c>
      <c r="AD605" s="126" t="str">
        <f>IF(ISNA(VLOOKUP(AA605,'XEQM Shortlist'!J:J,1,0)),"//","")</f>
        <v/>
      </c>
      <c r="AF605" s="88" t="str">
        <f>IF(LEN(AA605)=0,"",SUBSTITUTE(SUBSTITUTE(SUBSTITUTE(SUBSTITUTE(SUBSTITUTE(SUBSTITUTE(SUBSTITUTE(SUBSTITUTE(SUBSTITUTE(SUBSTITUTE(SUBSTITUTE(SUBSTITUTE(SUBSTITUTE(SUBSTITUTE(SUBSTITUTE(SUBSTITUTE(SUBSTITUTE( (SUBSTITUTE( SUBSTITUTE( SUBSTITUTE( SUBSTITUTE(Z605,"STD_SIGMA","SUM"),"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5" t="b">
        <f>AA605=AF605</f>
        <v>1</v>
      </c>
    </row>
    <row r="606" spans="1:33">
      <c r="A606" s="48">
        <f>IF(B606=INT(B606),ROW(),"")</f>
        <v>606</v>
      </c>
      <c r="B606" s="47">
        <f>IF(AND(MID(C606,2,1)&lt;&gt;"/",MID(C606,1,1)="/"),INT(B605)+1,B605+0.01)</f>
        <v>582</v>
      </c>
      <c r="C606" s="196" t="s">
        <v>3770</v>
      </c>
      <c r="D606" s="196" t="s">
        <v>2850</v>
      </c>
      <c r="E606" s="191" t="s">
        <v>483</v>
      </c>
      <c r="F606" s="191" t="s">
        <v>483</v>
      </c>
      <c r="G606" s="200">
        <v>0</v>
      </c>
      <c r="H606" s="200">
        <v>0</v>
      </c>
      <c r="I606" s="191" t="s">
        <v>2480</v>
      </c>
      <c r="J606" s="191" t="s">
        <v>1376</v>
      </c>
      <c r="K606" s="198" t="s">
        <v>3783</v>
      </c>
      <c r="L606" s="199" t="s">
        <v>4768</v>
      </c>
      <c r="M606" s="199" t="s">
        <v>4827</v>
      </c>
      <c r="N606" s="55" t="s">
        <v>2238</v>
      </c>
      <c r="O606" s="55"/>
      <c r="P606" s="259" t="s">
        <v>2850</v>
      </c>
      <c r="Q606" s="13"/>
      <c r="R606"/>
      <c r="S606" t="str">
        <f>IF(E606=F606,"","NOT EQUAL")</f>
        <v/>
      </c>
      <c r="T606" s="44" t="str">
        <f>IF(ISNA(VLOOKUP(P606,Sheet1!E:F,2,0)),"--","PRESENT")</f>
        <v>--</v>
      </c>
      <c r="U606"/>
      <c r="V606">
        <f>IF(AA606&lt;&gt;"",V605+1,V605)</f>
        <v>176</v>
      </c>
      <c r="W606" s="75" t="s">
        <v>2238</v>
      </c>
      <c r="X606" s="57" t="s">
        <v>2238</v>
      </c>
      <c r="Y606" s="57" t="s">
        <v>2238</v>
      </c>
      <c r="Z606" s="25" t="str">
        <f>IF( OR(X606="CNST", I606="CAT_REGS"),IF(E606=CHAR(34)&amp;CHAR(34),F606,E606),
IF(X606="YES",UPPER(IF(E606=CHAR(34)&amp;CHAR(34),F606,E606)),
IF(   AND(X606&lt;&gt;"NO",I606="CAT_FNCT",D606&lt;&gt;"multiply", D606&lt;&gt;"divide"),IF(J606="SLS_ENABLED",   UPPER(IF(E606=CHAR(34)&amp;CHAR(34),F606,E606)),""),"")))</f>
        <v/>
      </c>
      <c r="AA606" s="25" t="str">
        <f>IF(LEN(Y606)&gt;0,Y606,SUBSTITUTE(SUBSTITUTE(SUBSTITUTE(SUBSTITUTE(SUBSTITUTE(SUBSTITUTE(SUBSTITUTE(SUBSTITUTE(SUBSTITUTE(SUBSTITUTE(SUBSTITUTE( (SUBSTITUTE( SUBSTITUTE( SUBSTITUTE( SUBSTITUTE(Z606,"STD_SIGMA","SUM"),"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6" s="1">
        <f>B606</f>
        <v>582</v>
      </c>
      <c r="AC606" t="str">
        <f>P606</f>
        <v>ITM_O</v>
      </c>
      <c r="AD606" s="126" t="str">
        <f>IF(ISNA(VLOOKUP(AA606,'XEQM Shortlist'!J:J,1,0)),"//","")</f>
        <v/>
      </c>
      <c r="AF606" s="88" t="str">
        <f>IF(LEN(AA606)=0,"",SUBSTITUTE(SUBSTITUTE(SUBSTITUTE(SUBSTITUTE(SUBSTITUTE(SUBSTITUTE(SUBSTITUTE(SUBSTITUTE(SUBSTITUTE(SUBSTITUTE(SUBSTITUTE(SUBSTITUTE(SUBSTITUTE(SUBSTITUTE(SUBSTITUTE(SUBSTITUTE(SUBSTITUTE( (SUBSTITUTE( SUBSTITUTE( SUBSTITUTE( SUBSTITUTE(Z606,"STD_SIGMA","SUM"),"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6" t="b">
        <f>AA606=AF606</f>
        <v>1</v>
      </c>
    </row>
    <row r="607" spans="1:33">
      <c r="A607" s="48">
        <f>IF(B607=INT(B607),ROW(),"")</f>
        <v>607</v>
      </c>
      <c r="B607" s="47">
        <f>IF(AND(MID(C607,2,1)&lt;&gt;"/",MID(C607,1,1)="/"),INT(B606)+1,B606+0.01)</f>
        <v>583</v>
      </c>
      <c r="C607" s="196" t="s">
        <v>3770</v>
      </c>
      <c r="D607" s="196" t="s">
        <v>2851</v>
      </c>
      <c r="E607" s="191" t="s">
        <v>484</v>
      </c>
      <c r="F607" s="191" t="s">
        <v>484</v>
      </c>
      <c r="G607" s="200">
        <v>0</v>
      </c>
      <c r="H607" s="200">
        <v>0</v>
      </c>
      <c r="I607" s="191" t="s">
        <v>2480</v>
      </c>
      <c r="J607" s="191" t="s">
        <v>1376</v>
      </c>
      <c r="K607" s="198" t="s">
        <v>3783</v>
      </c>
      <c r="L607" s="199" t="s">
        <v>4768</v>
      </c>
      <c r="M607" s="199" t="s">
        <v>4827</v>
      </c>
      <c r="N607" s="55" t="s">
        <v>2238</v>
      </c>
      <c r="O607" s="55"/>
      <c r="P607" s="259" t="s">
        <v>2851</v>
      </c>
      <c r="Q607" s="13"/>
      <c r="R607"/>
      <c r="S607" t="str">
        <f>IF(E607=F607,"","NOT EQUAL")</f>
        <v/>
      </c>
      <c r="T607" s="44" t="str">
        <f>IF(ISNA(VLOOKUP(P607,Sheet1!E:F,2,0)),"--","PRESENT")</f>
        <v>--</v>
      </c>
      <c r="U607"/>
      <c r="V607">
        <f>IF(AA607&lt;&gt;"",V606+1,V606)</f>
        <v>176</v>
      </c>
      <c r="W607" s="75" t="s">
        <v>2238</v>
      </c>
      <c r="X607" s="57" t="s">
        <v>2238</v>
      </c>
      <c r="Y607" s="57" t="s">
        <v>2238</v>
      </c>
      <c r="Z607" s="25" t="str">
        <f>IF( OR(X607="CNST", I607="CAT_REGS"),IF(E607=CHAR(34)&amp;CHAR(34),F607,E607),
IF(X607="YES",UPPER(IF(E607=CHAR(34)&amp;CHAR(34),F607,E607)),
IF(   AND(X607&lt;&gt;"NO",I607="CAT_FNCT",D607&lt;&gt;"multiply", D607&lt;&gt;"divide"),IF(J607="SLS_ENABLED",   UPPER(IF(E607=CHAR(34)&amp;CHAR(34),F607,E607)),""),"")))</f>
        <v/>
      </c>
      <c r="AA607" s="25" t="str">
        <f>IF(LEN(Y607)&gt;0,Y607,SUBSTITUTE(SUBSTITUTE(SUBSTITUTE(SUBSTITUTE(SUBSTITUTE(SUBSTITUTE(SUBSTITUTE(SUBSTITUTE(SUBSTITUTE(SUBSTITUTE(SUBSTITUTE( (SUBSTITUTE( SUBSTITUTE( SUBSTITUTE( SUBSTITUTE(Z607,"STD_SIGMA","SUM"),"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7" s="1">
        <f>B607</f>
        <v>583</v>
      </c>
      <c r="AC607" t="str">
        <f>P607</f>
        <v>ITM_P</v>
      </c>
      <c r="AD607" s="126" t="str">
        <f>IF(ISNA(VLOOKUP(AA607,'XEQM Shortlist'!J:J,1,0)),"//","")</f>
        <v/>
      </c>
      <c r="AF607" s="88" t="str">
        <f>IF(LEN(AA607)=0,"",SUBSTITUTE(SUBSTITUTE(SUBSTITUTE(SUBSTITUTE(SUBSTITUTE(SUBSTITUTE(SUBSTITUTE(SUBSTITUTE(SUBSTITUTE(SUBSTITUTE(SUBSTITUTE(SUBSTITUTE(SUBSTITUTE(SUBSTITUTE(SUBSTITUTE(SUBSTITUTE(SUBSTITUTE( (SUBSTITUTE( SUBSTITUTE( SUBSTITUTE( SUBSTITUTE(Z607,"STD_SIGMA","SUM"),"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7" t="b">
        <f>AA607=AF607</f>
        <v>1</v>
      </c>
    </row>
    <row r="608" spans="1:33">
      <c r="A608" s="48">
        <f>IF(B608=INT(B608),ROW(),"")</f>
        <v>608</v>
      </c>
      <c r="B608" s="47">
        <f>IF(AND(MID(C608,2,1)&lt;&gt;"/",MID(C608,1,1)="/"),INT(B607)+1,B607+0.01)</f>
        <v>584</v>
      </c>
      <c r="C608" s="196" t="s">
        <v>3770</v>
      </c>
      <c r="D608" s="196" t="s">
        <v>2852</v>
      </c>
      <c r="E608" s="191" t="s">
        <v>485</v>
      </c>
      <c r="F608" s="191" t="s">
        <v>485</v>
      </c>
      <c r="G608" s="200">
        <v>0</v>
      </c>
      <c r="H608" s="200">
        <v>0</v>
      </c>
      <c r="I608" s="191" t="s">
        <v>2480</v>
      </c>
      <c r="J608" s="191" t="s">
        <v>1376</v>
      </c>
      <c r="K608" s="198" t="s">
        <v>3783</v>
      </c>
      <c r="L608" s="199" t="s">
        <v>4768</v>
      </c>
      <c r="M608" s="199" t="s">
        <v>4827</v>
      </c>
      <c r="N608" s="55" t="s">
        <v>2238</v>
      </c>
      <c r="O608" s="55"/>
      <c r="P608" s="259" t="s">
        <v>2852</v>
      </c>
      <c r="Q608" s="13"/>
      <c r="R608"/>
      <c r="S608" t="str">
        <f>IF(E608=F608,"","NOT EQUAL")</f>
        <v/>
      </c>
      <c r="T608" s="44" t="str">
        <f>IF(ISNA(VLOOKUP(P608,Sheet1!E:F,2,0)),"--","PRESENT")</f>
        <v>--</v>
      </c>
      <c r="U608"/>
      <c r="V608">
        <f>IF(AA608&lt;&gt;"",V607+1,V607)</f>
        <v>176</v>
      </c>
      <c r="W608" s="75" t="s">
        <v>2238</v>
      </c>
      <c r="X608" s="57" t="s">
        <v>2238</v>
      </c>
      <c r="Y608" s="57" t="s">
        <v>2238</v>
      </c>
      <c r="Z608" s="25" t="str">
        <f>IF( OR(X608="CNST", I608="CAT_REGS"),IF(E608=CHAR(34)&amp;CHAR(34),F608,E608),
IF(X608="YES",UPPER(IF(E608=CHAR(34)&amp;CHAR(34),F608,E608)),
IF(   AND(X608&lt;&gt;"NO",I608="CAT_FNCT",D608&lt;&gt;"multiply", D608&lt;&gt;"divide"),IF(J608="SLS_ENABLED",   UPPER(IF(E608=CHAR(34)&amp;CHAR(34),F608,E608)),""),"")))</f>
        <v/>
      </c>
      <c r="AA608" s="25" t="str">
        <f>IF(LEN(Y608)&gt;0,Y608,SUBSTITUTE(SUBSTITUTE(SUBSTITUTE(SUBSTITUTE(SUBSTITUTE(SUBSTITUTE(SUBSTITUTE(SUBSTITUTE(SUBSTITUTE(SUBSTITUTE(SUBSTITUTE( (SUBSTITUTE( SUBSTITUTE( SUBSTITUTE( SUBSTITUTE(Z608,"STD_SIGMA","SUM"),"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8" s="1">
        <f>B608</f>
        <v>584</v>
      </c>
      <c r="AC608" t="str">
        <f>P608</f>
        <v>ITM_Q</v>
      </c>
      <c r="AD608" s="126" t="str">
        <f>IF(ISNA(VLOOKUP(AA608,'XEQM Shortlist'!J:J,1,0)),"//","")</f>
        <v/>
      </c>
      <c r="AF608" s="88" t="str">
        <f>IF(LEN(AA608)=0,"",SUBSTITUTE(SUBSTITUTE(SUBSTITUTE(SUBSTITUTE(SUBSTITUTE(SUBSTITUTE(SUBSTITUTE(SUBSTITUTE(SUBSTITUTE(SUBSTITUTE(SUBSTITUTE(SUBSTITUTE(SUBSTITUTE(SUBSTITUTE(SUBSTITUTE(SUBSTITUTE(SUBSTITUTE( (SUBSTITUTE( SUBSTITUTE( SUBSTITUTE( SUBSTITUTE(Z608,"STD_SIGMA","SUM"),"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8" t="b">
        <f>AA608=AF608</f>
        <v>1</v>
      </c>
    </row>
    <row r="609" spans="1:33">
      <c r="A609" s="48">
        <f>IF(B609=INT(B609),ROW(),"")</f>
        <v>609</v>
      </c>
      <c r="B609" s="47">
        <f>IF(AND(MID(C609,2,1)&lt;&gt;"/",MID(C609,1,1)="/"),INT(B608)+1,B608+0.01)</f>
        <v>585</v>
      </c>
      <c r="C609" s="196" t="s">
        <v>3770</v>
      </c>
      <c r="D609" s="196" t="s">
        <v>2853</v>
      </c>
      <c r="E609" s="191" t="s">
        <v>264</v>
      </c>
      <c r="F609" s="191" t="s">
        <v>264</v>
      </c>
      <c r="G609" s="200">
        <v>0</v>
      </c>
      <c r="H609" s="200">
        <v>0</v>
      </c>
      <c r="I609" s="191" t="s">
        <v>2480</v>
      </c>
      <c r="J609" s="191" t="s">
        <v>1376</v>
      </c>
      <c r="K609" s="198" t="s">
        <v>3783</v>
      </c>
      <c r="L609" s="199" t="s">
        <v>4768</v>
      </c>
      <c r="M609" s="199" t="s">
        <v>4827</v>
      </c>
      <c r="N609" s="55" t="s">
        <v>2238</v>
      </c>
      <c r="O609" s="55"/>
      <c r="P609" s="259" t="s">
        <v>2853</v>
      </c>
      <c r="Q609" s="13"/>
      <c r="R609"/>
      <c r="S609" t="str">
        <f>IF(E609=F609,"","NOT EQUAL")</f>
        <v/>
      </c>
      <c r="T609" s="44" t="str">
        <f>IF(ISNA(VLOOKUP(P609,Sheet1!E:F,2,0)),"--","PRESENT")</f>
        <v>--</v>
      </c>
      <c r="U609"/>
      <c r="V609">
        <f>IF(AA609&lt;&gt;"",V608+1,V608)</f>
        <v>176</v>
      </c>
      <c r="W609" s="75" t="s">
        <v>2238</v>
      </c>
      <c r="X609" s="57" t="s">
        <v>2238</v>
      </c>
      <c r="Y609" s="57" t="s">
        <v>2238</v>
      </c>
      <c r="Z609" s="25" t="str">
        <f>IF( OR(X609="CNST", I609="CAT_REGS"),IF(E609=CHAR(34)&amp;CHAR(34),F609,E609),
IF(X609="YES",UPPER(IF(E609=CHAR(34)&amp;CHAR(34),F609,E609)),
IF(   AND(X609&lt;&gt;"NO",I609="CAT_FNCT",D609&lt;&gt;"multiply", D609&lt;&gt;"divide"),IF(J609="SLS_ENABLED",   UPPER(IF(E609=CHAR(34)&amp;CHAR(34),F609,E609)),""),"")))</f>
        <v/>
      </c>
      <c r="AA609" s="25" t="str">
        <f>IF(LEN(Y609)&gt;0,Y609,SUBSTITUTE(SUBSTITUTE(SUBSTITUTE(SUBSTITUTE(SUBSTITUTE(SUBSTITUTE(SUBSTITUTE(SUBSTITUTE(SUBSTITUTE(SUBSTITUTE(SUBSTITUTE( (SUBSTITUTE( SUBSTITUTE( SUBSTITUTE( SUBSTITUTE(Z609,"STD_SIGMA","SUM"),"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09" s="1">
        <f>B609</f>
        <v>585</v>
      </c>
      <c r="AC609" t="str">
        <f>P609</f>
        <v>ITM_R</v>
      </c>
      <c r="AD609" s="126" t="str">
        <f>IF(ISNA(VLOOKUP(AA609,'XEQM Shortlist'!J:J,1,0)),"//","")</f>
        <v/>
      </c>
      <c r="AF609" s="88" t="str">
        <f>IF(LEN(AA609)=0,"",SUBSTITUTE(SUBSTITUTE(SUBSTITUTE(SUBSTITUTE(SUBSTITUTE(SUBSTITUTE(SUBSTITUTE(SUBSTITUTE(SUBSTITUTE(SUBSTITUTE(SUBSTITUTE(SUBSTITUTE(SUBSTITUTE(SUBSTITUTE(SUBSTITUTE(SUBSTITUTE(SUBSTITUTE( (SUBSTITUTE( SUBSTITUTE( SUBSTITUTE( SUBSTITUTE(Z609,"STD_SIGMA","SUM"),"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09" t="b">
        <f>AA609=AF609</f>
        <v>1</v>
      </c>
    </row>
    <row r="610" spans="1:33">
      <c r="A610" s="48">
        <f>IF(B610=INT(B610),ROW(),"")</f>
        <v>610</v>
      </c>
      <c r="B610" s="47">
        <f>IF(AND(MID(C610,2,1)&lt;&gt;"/",MID(C610,1,1)="/"),INT(B609)+1,B609+0.01)</f>
        <v>586</v>
      </c>
      <c r="C610" s="196" t="s">
        <v>3770</v>
      </c>
      <c r="D610" s="196" t="s">
        <v>1844</v>
      </c>
      <c r="E610" s="191" t="s">
        <v>486</v>
      </c>
      <c r="F610" s="191" t="s">
        <v>486</v>
      </c>
      <c r="G610" s="200">
        <v>0</v>
      </c>
      <c r="H610" s="200">
        <v>0</v>
      </c>
      <c r="I610" s="191" t="s">
        <v>2480</v>
      </c>
      <c r="J610" s="191" t="s">
        <v>1376</v>
      </c>
      <c r="K610" s="198" t="s">
        <v>3783</v>
      </c>
      <c r="L610" s="199" t="s">
        <v>4768</v>
      </c>
      <c r="M610" s="199" t="s">
        <v>4827</v>
      </c>
      <c r="N610" s="55" t="s">
        <v>2238</v>
      </c>
      <c r="O610" s="55"/>
      <c r="P610" s="259" t="s">
        <v>1844</v>
      </c>
      <c r="Q610" s="13"/>
      <c r="R610"/>
      <c r="S610" t="str">
        <f>IF(E610=F610,"","NOT EQUAL")</f>
        <v/>
      </c>
      <c r="T610" s="44" t="str">
        <f>IF(ISNA(VLOOKUP(P610,Sheet1!E:F,2,0)),"--","PRESENT")</f>
        <v>--</v>
      </c>
      <c r="U610"/>
      <c r="V610">
        <f>IF(AA610&lt;&gt;"",V609+1,V609)</f>
        <v>176</v>
      </c>
      <c r="W610" s="75" t="s">
        <v>2238</v>
      </c>
      <c r="X610" s="57" t="s">
        <v>2238</v>
      </c>
      <c r="Y610" s="57" t="s">
        <v>2238</v>
      </c>
      <c r="Z610" s="25" t="str">
        <f>IF( OR(X610="CNST", I610="CAT_REGS"),IF(E610=CHAR(34)&amp;CHAR(34),F610,E610),
IF(X610="YES",UPPER(IF(E610=CHAR(34)&amp;CHAR(34),F610,E610)),
IF(   AND(X610&lt;&gt;"NO",I610="CAT_FNCT",D610&lt;&gt;"multiply", D610&lt;&gt;"divide"),IF(J610="SLS_ENABLED",   UPPER(IF(E610=CHAR(34)&amp;CHAR(34),F610,E610)),""),"")))</f>
        <v/>
      </c>
      <c r="AA610" s="25" t="str">
        <f>IF(LEN(Y610)&gt;0,Y610,SUBSTITUTE(SUBSTITUTE(SUBSTITUTE(SUBSTITUTE(SUBSTITUTE(SUBSTITUTE(SUBSTITUTE(SUBSTITUTE(SUBSTITUTE(SUBSTITUTE(SUBSTITUTE( (SUBSTITUTE( SUBSTITUTE( SUBSTITUTE( SUBSTITUTE(Z610,"STD_SIGMA","SUM"),"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0" s="1">
        <f>B610</f>
        <v>586</v>
      </c>
      <c r="AC610" t="str">
        <f>P610</f>
        <v>ITM_S</v>
      </c>
      <c r="AD610" s="126" t="str">
        <f>IF(ISNA(VLOOKUP(AA610,'XEQM Shortlist'!J:J,1,0)),"//","")</f>
        <v/>
      </c>
      <c r="AF610" s="88" t="str">
        <f>IF(LEN(AA610)=0,"",SUBSTITUTE(SUBSTITUTE(SUBSTITUTE(SUBSTITUTE(SUBSTITUTE(SUBSTITUTE(SUBSTITUTE(SUBSTITUTE(SUBSTITUTE(SUBSTITUTE(SUBSTITUTE(SUBSTITUTE(SUBSTITUTE(SUBSTITUTE(SUBSTITUTE(SUBSTITUTE(SUBSTITUTE( (SUBSTITUTE( SUBSTITUTE( SUBSTITUTE( SUBSTITUTE(Z610,"STD_SIGMA","SUM"),"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0" t="b">
        <f>AA610=AF610</f>
        <v>1</v>
      </c>
    </row>
    <row r="611" spans="1:33">
      <c r="A611" s="48">
        <f>IF(B611=INT(B611),ROW(),"")</f>
        <v>611</v>
      </c>
      <c r="B611" s="47">
        <f>IF(AND(MID(C611,2,1)&lt;&gt;"/",MID(C611,1,1)="/"),INT(B610)+1,B610+0.01)</f>
        <v>587</v>
      </c>
      <c r="C611" s="196" t="s">
        <v>3770</v>
      </c>
      <c r="D611" s="196" t="s">
        <v>2854</v>
      </c>
      <c r="E611" s="191" t="s">
        <v>487</v>
      </c>
      <c r="F611" s="191" t="s">
        <v>487</v>
      </c>
      <c r="G611" s="200">
        <v>0</v>
      </c>
      <c r="H611" s="200">
        <v>0</v>
      </c>
      <c r="I611" s="191" t="s">
        <v>2480</v>
      </c>
      <c r="J611" s="191" t="s">
        <v>1376</v>
      </c>
      <c r="K611" s="198" t="s">
        <v>3783</v>
      </c>
      <c r="L611" s="199" t="s">
        <v>4768</v>
      </c>
      <c r="M611" s="199" t="s">
        <v>4827</v>
      </c>
      <c r="N611" s="55" t="s">
        <v>2238</v>
      </c>
      <c r="O611" s="55"/>
      <c r="P611" s="259" t="s">
        <v>2854</v>
      </c>
      <c r="Q611" s="13"/>
      <c r="R611"/>
      <c r="S611" t="str">
        <f>IF(E611=F611,"","NOT EQUAL")</f>
        <v/>
      </c>
      <c r="T611" s="44" t="str">
        <f>IF(ISNA(VLOOKUP(P611,Sheet1!E:F,2,0)),"--","PRESENT")</f>
        <v>--</v>
      </c>
      <c r="U611"/>
      <c r="V611">
        <f>IF(AA611&lt;&gt;"",V610+1,V610)</f>
        <v>176</v>
      </c>
      <c r="W611" s="75" t="s">
        <v>2238</v>
      </c>
      <c r="X611" s="57" t="s">
        <v>2238</v>
      </c>
      <c r="Y611" s="57" t="s">
        <v>2238</v>
      </c>
      <c r="Z611" s="25" t="str">
        <f>IF( OR(X611="CNST", I611="CAT_REGS"),IF(E611=CHAR(34)&amp;CHAR(34),F611,E611),
IF(X611="YES",UPPER(IF(E611=CHAR(34)&amp;CHAR(34),F611,E611)),
IF(   AND(X611&lt;&gt;"NO",I611="CAT_FNCT",D611&lt;&gt;"multiply", D611&lt;&gt;"divide"),IF(J611="SLS_ENABLED",   UPPER(IF(E611=CHAR(34)&amp;CHAR(34),F611,E611)),""),"")))</f>
        <v/>
      </c>
      <c r="AA611" s="25" t="str">
        <f>IF(LEN(Y611)&gt;0,Y611,SUBSTITUTE(SUBSTITUTE(SUBSTITUTE(SUBSTITUTE(SUBSTITUTE(SUBSTITUTE(SUBSTITUTE(SUBSTITUTE(SUBSTITUTE(SUBSTITUTE(SUBSTITUTE( (SUBSTITUTE( SUBSTITUTE( SUBSTITUTE( SUBSTITUTE(Z611,"STD_SIGMA","SUM"),"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1" s="1">
        <f>B611</f>
        <v>587</v>
      </c>
      <c r="AC611" t="str">
        <f>P611</f>
        <v>ITM_T</v>
      </c>
      <c r="AD611" s="126" t="str">
        <f>IF(ISNA(VLOOKUP(AA611,'XEQM Shortlist'!J:J,1,0)),"//","")</f>
        <v/>
      </c>
      <c r="AF611" s="88" t="str">
        <f>IF(LEN(AA611)=0,"",SUBSTITUTE(SUBSTITUTE(SUBSTITUTE(SUBSTITUTE(SUBSTITUTE(SUBSTITUTE(SUBSTITUTE(SUBSTITUTE(SUBSTITUTE(SUBSTITUTE(SUBSTITUTE(SUBSTITUTE(SUBSTITUTE(SUBSTITUTE(SUBSTITUTE(SUBSTITUTE(SUBSTITUTE( (SUBSTITUTE( SUBSTITUTE( SUBSTITUTE( SUBSTITUTE(Z611,"STD_SIGMA","SUM"),"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1" t="b">
        <f>AA611=AF611</f>
        <v>1</v>
      </c>
    </row>
    <row r="612" spans="1:33">
      <c r="A612" s="48">
        <f>IF(B612=INT(B612),ROW(),"")</f>
        <v>612</v>
      </c>
      <c r="B612" s="47">
        <f>IF(AND(MID(C612,2,1)&lt;&gt;"/",MID(C612,1,1)="/"),INT(B611)+1,B611+0.01)</f>
        <v>588</v>
      </c>
      <c r="C612" s="196" t="s">
        <v>3770</v>
      </c>
      <c r="D612" s="196" t="s">
        <v>2855</v>
      </c>
      <c r="E612" s="191" t="s">
        <v>488</v>
      </c>
      <c r="F612" s="191" t="s">
        <v>488</v>
      </c>
      <c r="G612" s="200">
        <v>0</v>
      </c>
      <c r="H612" s="200">
        <v>0</v>
      </c>
      <c r="I612" s="191" t="s">
        <v>2480</v>
      </c>
      <c r="J612" s="191" t="s">
        <v>1376</v>
      </c>
      <c r="K612" s="198" t="s">
        <v>3783</v>
      </c>
      <c r="L612" s="199" t="s">
        <v>4768</v>
      </c>
      <c r="M612" s="199" t="s">
        <v>4827</v>
      </c>
      <c r="N612" s="55" t="s">
        <v>2238</v>
      </c>
      <c r="O612" s="55"/>
      <c r="P612" s="259" t="s">
        <v>2855</v>
      </c>
      <c r="Q612" s="13"/>
      <c r="R612"/>
      <c r="S612" t="str">
        <f>IF(E612=F612,"","NOT EQUAL")</f>
        <v/>
      </c>
      <c r="T612" s="44" t="str">
        <f>IF(ISNA(VLOOKUP(P612,Sheet1!E:F,2,0)),"--","PRESENT")</f>
        <v>--</v>
      </c>
      <c r="U612"/>
      <c r="V612">
        <f>IF(AA612&lt;&gt;"",V611+1,V611)</f>
        <v>176</v>
      </c>
      <c r="W612" s="75" t="s">
        <v>2238</v>
      </c>
      <c r="X612" s="57" t="s">
        <v>2238</v>
      </c>
      <c r="Y612" s="57" t="s">
        <v>2238</v>
      </c>
      <c r="Z612" s="25" t="str">
        <f>IF( OR(X612="CNST", I612="CAT_REGS"),IF(E612=CHAR(34)&amp;CHAR(34),F612,E612),
IF(X612="YES",UPPER(IF(E612=CHAR(34)&amp;CHAR(34),F612,E612)),
IF(   AND(X612&lt;&gt;"NO",I612="CAT_FNCT",D612&lt;&gt;"multiply", D612&lt;&gt;"divide"),IF(J612="SLS_ENABLED",   UPPER(IF(E612=CHAR(34)&amp;CHAR(34),F612,E612)),""),"")))</f>
        <v/>
      </c>
      <c r="AA612" s="25" t="str">
        <f>IF(LEN(Y612)&gt;0,Y612,SUBSTITUTE(SUBSTITUTE(SUBSTITUTE(SUBSTITUTE(SUBSTITUTE(SUBSTITUTE(SUBSTITUTE(SUBSTITUTE(SUBSTITUTE(SUBSTITUTE(SUBSTITUTE( (SUBSTITUTE( SUBSTITUTE( SUBSTITUTE( SUBSTITUTE(Z612,"STD_SIGMA","SUM"),"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2" s="1">
        <f>B612</f>
        <v>588</v>
      </c>
      <c r="AC612" t="str">
        <f>P612</f>
        <v>ITM_U</v>
      </c>
      <c r="AD612" s="126" t="str">
        <f>IF(ISNA(VLOOKUP(AA612,'XEQM Shortlist'!J:J,1,0)),"//","")</f>
        <v/>
      </c>
      <c r="AF612" s="88" t="str">
        <f>IF(LEN(AA612)=0,"",SUBSTITUTE(SUBSTITUTE(SUBSTITUTE(SUBSTITUTE(SUBSTITUTE(SUBSTITUTE(SUBSTITUTE(SUBSTITUTE(SUBSTITUTE(SUBSTITUTE(SUBSTITUTE(SUBSTITUTE(SUBSTITUTE(SUBSTITUTE(SUBSTITUTE(SUBSTITUTE(SUBSTITUTE( (SUBSTITUTE( SUBSTITUTE( SUBSTITUTE( SUBSTITUTE(Z612,"STD_SIGMA","SUM"),"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2" t="b">
        <f>AA612=AF612</f>
        <v>1</v>
      </c>
    </row>
    <row r="613" spans="1:33">
      <c r="A613" s="48">
        <f>IF(B613=INT(B613),ROW(),"")</f>
        <v>613</v>
      </c>
      <c r="B613" s="47">
        <f>IF(AND(MID(C613,2,1)&lt;&gt;"/",MID(C613,1,1)="/"),INT(B612)+1,B612+0.01)</f>
        <v>589</v>
      </c>
      <c r="C613" s="196" t="s">
        <v>3770</v>
      </c>
      <c r="D613" s="196" t="s">
        <v>2856</v>
      </c>
      <c r="E613" s="191" t="s">
        <v>489</v>
      </c>
      <c r="F613" s="191" t="s">
        <v>489</v>
      </c>
      <c r="G613" s="202">
        <v>0</v>
      </c>
      <c r="H613" s="202">
        <v>0</v>
      </c>
      <c r="I613" s="191" t="s">
        <v>2480</v>
      </c>
      <c r="J613" s="191" t="s">
        <v>1376</v>
      </c>
      <c r="K613" s="198" t="s">
        <v>3783</v>
      </c>
      <c r="L613" s="199" t="s">
        <v>4768</v>
      </c>
      <c r="M613" s="199" t="s">
        <v>4827</v>
      </c>
      <c r="N613" s="55" t="s">
        <v>2238</v>
      </c>
      <c r="O613" s="55"/>
      <c r="P613" s="259" t="s">
        <v>2856</v>
      </c>
      <c r="Q613" s="13"/>
      <c r="R613"/>
      <c r="S613" t="str">
        <f>IF(E613=F613,"","NOT EQUAL")</f>
        <v/>
      </c>
      <c r="T613" s="44" t="str">
        <f>IF(ISNA(VLOOKUP(P613,Sheet1!E:F,2,0)),"--","PRESENT")</f>
        <v>--</v>
      </c>
      <c r="U613"/>
      <c r="V613">
        <f>IF(AA613&lt;&gt;"",V612+1,V612)</f>
        <v>176</v>
      </c>
      <c r="W613" s="75" t="s">
        <v>2238</v>
      </c>
      <c r="X613" s="57" t="s">
        <v>2238</v>
      </c>
      <c r="Y613" s="57" t="s">
        <v>2238</v>
      </c>
      <c r="Z613" s="25" t="str">
        <f>IF( OR(X613="CNST", I613="CAT_REGS"),IF(E613=CHAR(34)&amp;CHAR(34),F613,E613),
IF(X613="YES",UPPER(IF(E613=CHAR(34)&amp;CHAR(34),F613,E613)),
IF(   AND(X613&lt;&gt;"NO",I613="CAT_FNCT",D613&lt;&gt;"multiply", D613&lt;&gt;"divide"),IF(J613="SLS_ENABLED",   UPPER(IF(E613=CHAR(34)&amp;CHAR(34),F613,E613)),""),"")))</f>
        <v/>
      </c>
      <c r="AA613" s="25" t="str">
        <f>IF(LEN(Y613)&gt;0,Y613,SUBSTITUTE(SUBSTITUTE(SUBSTITUTE(SUBSTITUTE(SUBSTITUTE(SUBSTITUTE(SUBSTITUTE(SUBSTITUTE(SUBSTITUTE(SUBSTITUTE(SUBSTITUTE( (SUBSTITUTE( SUBSTITUTE( SUBSTITUTE( SUBSTITUTE(Z613,"STD_SIGMA","SUM"),"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3" s="1">
        <f>B613</f>
        <v>589</v>
      </c>
      <c r="AC613" t="str">
        <f>P613</f>
        <v>ITM_V</v>
      </c>
      <c r="AD613" s="126" t="str">
        <f>IF(ISNA(VLOOKUP(AA613,'XEQM Shortlist'!J:J,1,0)),"//","")</f>
        <v/>
      </c>
      <c r="AF613" s="88" t="str">
        <f>IF(LEN(AA613)=0,"",SUBSTITUTE(SUBSTITUTE(SUBSTITUTE(SUBSTITUTE(SUBSTITUTE(SUBSTITUTE(SUBSTITUTE(SUBSTITUTE(SUBSTITUTE(SUBSTITUTE(SUBSTITUTE(SUBSTITUTE(SUBSTITUTE(SUBSTITUTE(SUBSTITUTE(SUBSTITUTE(SUBSTITUTE( (SUBSTITUTE( SUBSTITUTE( SUBSTITUTE( SUBSTITUTE(Z613,"STD_SIGMA","SUM"),"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3" t="b">
        <f>AA613=AF613</f>
        <v>1</v>
      </c>
    </row>
    <row r="614" spans="1:33">
      <c r="A614" s="48">
        <f>IF(B614=INT(B614),ROW(),"")</f>
        <v>614</v>
      </c>
      <c r="B614" s="47">
        <f>IF(AND(MID(C614,2,1)&lt;&gt;"/",MID(C614,1,1)="/"),INT(B613)+1,B613+0.01)</f>
        <v>590</v>
      </c>
      <c r="C614" s="196" t="s">
        <v>3770</v>
      </c>
      <c r="D614" s="196" t="s">
        <v>2857</v>
      </c>
      <c r="E614" s="191" t="s">
        <v>490</v>
      </c>
      <c r="F614" s="191" t="s">
        <v>490</v>
      </c>
      <c r="G614" s="200">
        <v>0</v>
      </c>
      <c r="H614" s="200">
        <v>0</v>
      </c>
      <c r="I614" s="191" t="s">
        <v>2480</v>
      </c>
      <c r="J614" s="191" t="s">
        <v>1376</v>
      </c>
      <c r="K614" s="198" t="s">
        <v>3783</v>
      </c>
      <c r="L614" s="199" t="s">
        <v>4768</v>
      </c>
      <c r="M614" s="199" t="s">
        <v>4827</v>
      </c>
      <c r="N614" s="55" t="s">
        <v>2238</v>
      </c>
      <c r="O614" s="55"/>
      <c r="P614" s="259" t="s">
        <v>2857</v>
      </c>
      <c r="Q614" s="13"/>
      <c r="R614"/>
      <c r="S614" t="str">
        <f>IF(E614=F614,"","NOT EQUAL")</f>
        <v/>
      </c>
      <c r="T614" s="44" t="str">
        <f>IF(ISNA(VLOOKUP(P614,Sheet1!E:F,2,0)),"--","PRESENT")</f>
        <v>--</v>
      </c>
      <c r="U614"/>
      <c r="V614">
        <f>IF(AA614&lt;&gt;"",V613+1,V613)</f>
        <v>176</v>
      </c>
      <c r="W614" s="75" t="s">
        <v>2238</v>
      </c>
      <c r="X614" s="57" t="s">
        <v>2238</v>
      </c>
      <c r="Y614" s="57" t="s">
        <v>2238</v>
      </c>
      <c r="Z614" s="25" t="str">
        <f>IF( OR(X614="CNST", I614="CAT_REGS"),IF(E614=CHAR(34)&amp;CHAR(34),F614,E614),
IF(X614="YES",UPPER(IF(E614=CHAR(34)&amp;CHAR(34),F614,E614)),
IF(   AND(X614&lt;&gt;"NO",I614="CAT_FNCT",D614&lt;&gt;"multiply", D614&lt;&gt;"divide"),IF(J614="SLS_ENABLED",   UPPER(IF(E614=CHAR(34)&amp;CHAR(34),F614,E614)),""),"")))</f>
        <v/>
      </c>
      <c r="AA614" s="25" t="str">
        <f>IF(LEN(Y614)&gt;0,Y614,SUBSTITUTE(SUBSTITUTE(SUBSTITUTE(SUBSTITUTE(SUBSTITUTE(SUBSTITUTE(SUBSTITUTE(SUBSTITUTE(SUBSTITUTE(SUBSTITUTE(SUBSTITUTE( (SUBSTITUTE( SUBSTITUTE( SUBSTITUTE( SUBSTITUTE(Z614,"STD_SIGMA","SUM"),"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4" s="1">
        <f>B614</f>
        <v>590</v>
      </c>
      <c r="AC614" t="str">
        <f>P614</f>
        <v>ITM_W</v>
      </c>
      <c r="AD614" s="126" t="str">
        <f>IF(ISNA(VLOOKUP(AA614,'XEQM Shortlist'!J:J,1,0)),"//","")</f>
        <v/>
      </c>
      <c r="AF614" s="88" t="str">
        <f>IF(LEN(AA614)=0,"",SUBSTITUTE(SUBSTITUTE(SUBSTITUTE(SUBSTITUTE(SUBSTITUTE(SUBSTITUTE(SUBSTITUTE(SUBSTITUTE(SUBSTITUTE(SUBSTITUTE(SUBSTITUTE(SUBSTITUTE(SUBSTITUTE(SUBSTITUTE(SUBSTITUTE(SUBSTITUTE(SUBSTITUTE( (SUBSTITUTE( SUBSTITUTE( SUBSTITUTE( SUBSTITUTE(Z614,"STD_SIGMA","SUM"),"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4" t="b">
        <f>AA614=AF614</f>
        <v>1</v>
      </c>
    </row>
    <row r="615" spans="1:33">
      <c r="A615" s="48">
        <f>IF(B615=INT(B615),ROW(),"")</f>
        <v>615</v>
      </c>
      <c r="B615" s="47">
        <f>IF(AND(MID(C615,2,1)&lt;&gt;"/",MID(C615,1,1)="/"),INT(B614)+1,B614+0.01)</f>
        <v>591</v>
      </c>
      <c r="C615" s="196" t="s">
        <v>3770</v>
      </c>
      <c r="D615" s="196" t="s">
        <v>2858</v>
      </c>
      <c r="E615" s="191" t="s">
        <v>491</v>
      </c>
      <c r="F615" s="191" t="s">
        <v>491</v>
      </c>
      <c r="G615" s="200">
        <v>0</v>
      </c>
      <c r="H615" s="200">
        <v>0</v>
      </c>
      <c r="I615" s="191" t="s">
        <v>2480</v>
      </c>
      <c r="J615" s="191" t="s">
        <v>1376</v>
      </c>
      <c r="K615" s="198" t="s">
        <v>3783</v>
      </c>
      <c r="L615" s="199" t="s">
        <v>4768</v>
      </c>
      <c r="M615" s="199" t="s">
        <v>4827</v>
      </c>
      <c r="N615" s="55" t="s">
        <v>2238</v>
      </c>
      <c r="O615" s="55"/>
      <c r="P615" s="259" t="s">
        <v>2858</v>
      </c>
      <c r="Q615" s="13"/>
      <c r="R615"/>
      <c r="S615" t="str">
        <f>IF(E615=F615,"","NOT EQUAL")</f>
        <v/>
      </c>
      <c r="T615" s="44" t="str">
        <f>IF(ISNA(VLOOKUP(P615,Sheet1!E:F,2,0)),"--","PRESENT")</f>
        <v>--</v>
      </c>
      <c r="U615"/>
      <c r="V615">
        <f>IF(AA615&lt;&gt;"",V614+1,V614)</f>
        <v>176</v>
      </c>
      <c r="W615" s="75" t="s">
        <v>2238</v>
      </c>
      <c r="X615" s="57" t="s">
        <v>2238</v>
      </c>
      <c r="Y615" s="57" t="s">
        <v>2238</v>
      </c>
      <c r="Z615" s="25" t="str">
        <f>IF( OR(X615="CNST", I615="CAT_REGS"),IF(E615=CHAR(34)&amp;CHAR(34),F615,E615),
IF(X615="YES",UPPER(IF(E615=CHAR(34)&amp;CHAR(34),F615,E615)),
IF(   AND(X615&lt;&gt;"NO",I615="CAT_FNCT",D615&lt;&gt;"multiply", D615&lt;&gt;"divide"),IF(J615="SLS_ENABLED",   UPPER(IF(E615=CHAR(34)&amp;CHAR(34),F615,E615)),""),"")))</f>
        <v/>
      </c>
      <c r="AA615" s="25" t="str">
        <f>IF(LEN(Y615)&gt;0,Y615,SUBSTITUTE(SUBSTITUTE(SUBSTITUTE(SUBSTITUTE(SUBSTITUTE(SUBSTITUTE(SUBSTITUTE(SUBSTITUTE(SUBSTITUTE(SUBSTITUTE(SUBSTITUTE( (SUBSTITUTE( SUBSTITUTE( SUBSTITUTE( SUBSTITUTE(Z615,"STD_SIGMA","SUM"),"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5" s="1">
        <f>B615</f>
        <v>591</v>
      </c>
      <c r="AC615" t="str">
        <f>P615</f>
        <v>ITM_X</v>
      </c>
      <c r="AD615" s="126" t="str">
        <f>IF(ISNA(VLOOKUP(AA615,'XEQM Shortlist'!J:J,1,0)),"//","")</f>
        <v/>
      </c>
      <c r="AF615" s="88" t="str">
        <f>IF(LEN(AA615)=0,"",SUBSTITUTE(SUBSTITUTE(SUBSTITUTE(SUBSTITUTE(SUBSTITUTE(SUBSTITUTE(SUBSTITUTE(SUBSTITUTE(SUBSTITUTE(SUBSTITUTE(SUBSTITUTE(SUBSTITUTE(SUBSTITUTE(SUBSTITUTE(SUBSTITUTE(SUBSTITUTE(SUBSTITUTE( (SUBSTITUTE( SUBSTITUTE( SUBSTITUTE( SUBSTITUTE(Z615,"STD_SIGMA","SUM"),"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5" t="b">
        <f>AA615=AF615</f>
        <v>1</v>
      </c>
    </row>
    <row r="616" spans="1:33">
      <c r="A616" s="48">
        <f>IF(B616=INT(B616),ROW(),"")</f>
        <v>616</v>
      </c>
      <c r="B616" s="47">
        <f>IF(AND(MID(C616,2,1)&lt;&gt;"/",MID(C616,1,1)="/"),INT(B615)+1,B615+0.01)</f>
        <v>592</v>
      </c>
      <c r="C616" s="196" t="s">
        <v>3770</v>
      </c>
      <c r="D616" s="196" t="s">
        <v>2859</v>
      </c>
      <c r="E616" s="191" t="s">
        <v>492</v>
      </c>
      <c r="F616" s="191" t="s">
        <v>492</v>
      </c>
      <c r="G616" s="200">
        <v>0</v>
      </c>
      <c r="H616" s="200">
        <v>0</v>
      </c>
      <c r="I616" s="191" t="s">
        <v>2480</v>
      </c>
      <c r="J616" s="191" t="s">
        <v>1376</v>
      </c>
      <c r="K616" s="198" t="s">
        <v>3783</v>
      </c>
      <c r="L616" s="199" t="s">
        <v>4768</v>
      </c>
      <c r="M616" s="199" t="s">
        <v>4827</v>
      </c>
      <c r="N616" s="55" t="s">
        <v>2238</v>
      </c>
      <c r="O616" s="55"/>
      <c r="P616" s="259" t="s">
        <v>2859</v>
      </c>
      <c r="Q616" s="13"/>
      <c r="R616"/>
      <c r="S616" t="str">
        <f>IF(E616=F616,"","NOT EQUAL")</f>
        <v/>
      </c>
      <c r="T616" s="44" t="str">
        <f>IF(ISNA(VLOOKUP(P616,Sheet1!E:F,2,0)),"--","PRESENT")</f>
        <v>--</v>
      </c>
      <c r="U616"/>
      <c r="V616">
        <f>IF(AA616&lt;&gt;"",V615+1,V615)</f>
        <v>176</v>
      </c>
      <c r="W616" s="75" t="s">
        <v>2238</v>
      </c>
      <c r="X616" s="57" t="s">
        <v>2238</v>
      </c>
      <c r="Y616" s="57" t="s">
        <v>2238</v>
      </c>
      <c r="Z616" s="25" t="str">
        <f>IF( OR(X616="CNST", I616="CAT_REGS"),IF(E616=CHAR(34)&amp;CHAR(34),F616,E616),
IF(X616="YES",UPPER(IF(E616=CHAR(34)&amp;CHAR(34),F616,E616)),
IF(   AND(X616&lt;&gt;"NO",I616="CAT_FNCT",D616&lt;&gt;"multiply", D616&lt;&gt;"divide"),IF(J616="SLS_ENABLED",   UPPER(IF(E616=CHAR(34)&amp;CHAR(34),F616,E616)),""),"")))</f>
        <v/>
      </c>
      <c r="AA616" s="25" t="str">
        <f>IF(LEN(Y616)&gt;0,Y616,SUBSTITUTE(SUBSTITUTE(SUBSTITUTE(SUBSTITUTE(SUBSTITUTE(SUBSTITUTE(SUBSTITUTE(SUBSTITUTE(SUBSTITUTE(SUBSTITUTE(SUBSTITUTE( (SUBSTITUTE( SUBSTITUTE( SUBSTITUTE( SUBSTITUTE(Z616,"STD_SIGMA","SUM"),"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6" s="1">
        <f>B616</f>
        <v>592</v>
      </c>
      <c r="AC616" t="str">
        <f>P616</f>
        <v>ITM_Y</v>
      </c>
      <c r="AD616" s="126" t="str">
        <f>IF(ISNA(VLOOKUP(AA616,'XEQM Shortlist'!J:J,1,0)),"//","")</f>
        <v/>
      </c>
      <c r="AF616" s="88" t="str">
        <f>IF(LEN(AA616)=0,"",SUBSTITUTE(SUBSTITUTE(SUBSTITUTE(SUBSTITUTE(SUBSTITUTE(SUBSTITUTE(SUBSTITUTE(SUBSTITUTE(SUBSTITUTE(SUBSTITUTE(SUBSTITUTE(SUBSTITUTE(SUBSTITUTE(SUBSTITUTE(SUBSTITUTE(SUBSTITUTE(SUBSTITUTE( (SUBSTITUTE( SUBSTITUTE( SUBSTITUTE( SUBSTITUTE(Z616,"STD_SIGMA","SUM"),"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6" t="b">
        <f>AA616=AF616</f>
        <v>1</v>
      </c>
    </row>
    <row r="617" spans="1:33">
      <c r="A617" s="48">
        <f>IF(B617=INT(B617),ROW(),"")</f>
        <v>617</v>
      </c>
      <c r="B617" s="47">
        <f>IF(AND(MID(C617,2,1)&lt;&gt;"/",MID(C617,1,1)="/"),INT(B616)+1,B616+0.01)</f>
        <v>593</v>
      </c>
      <c r="C617" s="196" t="s">
        <v>3770</v>
      </c>
      <c r="D617" s="196" t="s">
        <v>2860</v>
      </c>
      <c r="E617" s="191" t="s">
        <v>493</v>
      </c>
      <c r="F617" s="191" t="s">
        <v>493</v>
      </c>
      <c r="G617" s="200">
        <v>0</v>
      </c>
      <c r="H617" s="200">
        <v>0</v>
      </c>
      <c r="I617" s="191" t="s">
        <v>2480</v>
      </c>
      <c r="J617" s="191" t="s">
        <v>1376</v>
      </c>
      <c r="K617" s="198" t="s">
        <v>3783</v>
      </c>
      <c r="L617" s="199" t="s">
        <v>4768</v>
      </c>
      <c r="M617" s="199" t="s">
        <v>4827</v>
      </c>
      <c r="N617" s="55" t="s">
        <v>2238</v>
      </c>
      <c r="O617" s="55"/>
      <c r="P617" s="259" t="s">
        <v>2860</v>
      </c>
      <c r="Q617" s="13"/>
      <c r="R617"/>
      <c r="S617" t="str">
        <f>IF(E617=F617,"","NOT EQUAL")</f>
        <v/>
      </c>
      <c r="T617" s="44" t="str">
        <f>IF(ISNA(VLOOKUP(P617,Sheet1!E:F,2,0)),"--","PRESENT")</f>
        <v>--</v>
      </c>
      <c r="U617"/>
      <c r="V617">
        <f>IF(AA617&lt;&gt;"",V616+1,V616)</f>
        <v>176</v>
      </c>
      <c r="W617" s="75" t="s">
        <v>2238</v>
      </c>
      <c r="X617" s="57" t="s">
        <v>2238</v>
      </c>
      <c r="Y617" s="57" t="s">
        <v>2238</v>
      </c>
      <c r="Z617" s="25" t="str">
        <f>IF( OR(X617="CNST", I617="CAT_REGS"),IF(E617=CHAR(34)&amp;CHAR(34),F617,E617),
IF(X617="YES",UPPER(IF(E617=CHAR(34)&amp;CHAR(34),F617,E617)),
IF(   AND(X617&lt;&gt;"NO",I617="CAT_FNCT",D617&lt;&gt;"multiply", D617&lt;&gt;"divide"),IF(J617="SLS_ENABLED",   UPPER(IF(E617=CHAR(34)&amp;CHAR(34),F617,E617)),""),"")))</f>
        <v/>
      </c>
      <c r="AA617" s="25" t="str">
        <f>IF(LEN(Y617)&gt;0,Y617,SUBSTITUTE(SUBSTITUTE(SUBSTITUTE(SUBSTITUTE(SUBSTITUTE(SUBSTITUTE(SUBSTITUTE(SUBSTITUTE(SUBSTITUTE(SUBSTITUTE(SUBSTITUTE( (SUBSTITUTE( SUBSTITUTE( SUBSTITUTE( SUBSTITUTE(Z617,"STD_SIGMA","SUM"),"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7" s="1">
        <f>B617</f>
        <v>593</v>
      </c>
      <c r="AC617" t="str">
        <f>P617</f>
        <v>ITM_Z</v>
      </c>
      <c r="AD617" s="126" t="str">
        <f>IF(ISNA(VLOOKUP(AA617,'XEQM Shortlist'!J:J,1,0)),"//","")</f>
        <v/>
      </c>
      <c r="AF617" s="88" t="str">
        <f>IF(LEN(AA617)=0,"",SUBSTITUTE(SUBSTITUTE(SUBSTITUTE(SUBSTITUTE(SUBSTITUTE(SUBSTITUTE(SUBSTITUTE(SUBSTITUTE(SUBSTITUTE(SUBSTITUTE(SUBSTITUTE(SUBSTITUTE(SUBSTITUTE(SUBSTITUTE(SUBSTITUTE(SUBSTITUTE(SUBSTITUTE( (SUBSTITUTE( SUBSTITUTE( SUBSTITUTE( SUBSTITUTE(Z617,"STD_SIGMA","SUM"),"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7" t="b">
        <f>AA617=AF617</f>
        <v>1</v>
      </c>
    </row>
    <row r="618" spans="1:33">
      <c r="A618" s="48">
        <f>IF(B618=INT(B618),ROW(),"")</f>
        <v>618</v>
      </c>
      <c r="B618" s="47">
        <f>IF(AND(MID(C618,2,1)&lt;&gt;"/",MID(C618,1,1)="/"),INT(B617)+1,B617+0.01)</f>
        <v>594</v>
      </c>
      <c r="C618" s="196" t="s">
        <v>3770</v>
      </c>
      <c r="D618" s="196" t="s">
        <v>2861</v>
      </c>
      <c r="E618" s="191" t="s">
        <v>494</v>
      </c>
      <c r="F618" s="191" t="s">
        <v>494</v>
      </c>
      <c r="G618" s="200">
        <v>0</v>
      </c>
      <c r="H618" s="200">
        <v>0</v>
      </c>
      <c r="I618" s="191" t="s">
        <v>2481</v>
      </c>
      <c r="J618" s="191" t="s">
        <v>1376</v>
      </c>
      <c r="K618" s="198" t="s">
        <v>3783</v>
      </c>
      <c r="L618" s="199" t="s">
        <v>4768</v>
      </c>
      <c r="M618" s="199" t="s">
        <v>4827</v>
      </c>
      <c r="N618" s="55" t="s">
        <v>2238</v>
      </c>
      <c r="O618" s="55"/>
      <c r="P618" s="259" t="s">
        <v>2861</v>
      </c>
      <c r="Q618" s="13"/>
      <c r="R618"/>
      <c r="S618" t="str">
        <f>IF(E618=F618,"","NOT EQUAL")</f>
        <v/>
      </c>
      <c r="T618" s="44" t="str">
        <f>IF(ISNA(VLOOKUP(P618,Sheet1!E:F,2,0)),"--","PRESENT")</f>
        <v>--</v>
      </c>
      <c r="U618"/>
      <c r="V618">
        <f>IF(AA618&lt;&gt;"",V617+1,V617)</f>
        <v>176</v>
      </c>
      <c r="W618" s="75" t="s">
        <v>2238</v>
      </c>
      <c r="X618" s="57" t="s">
        <v>2238</v>
      </c>
      <c r="Y618" s="57" t="s">
        <v>2238</v>
      </c>
      <c r="Z618" s="25" t="str">
        <f>IF( OR(X618="CNST", I618="CAT_REGS"),IF(E618=CHAR(34)&amp;CHAR(34),F618,E618),
IF(X618="YES",UPPER(IF(E618=CHAR(34)&amp;CHAR(34),F618,E618)),
IF(   AND(X618&lt;&gt;"NO",I618="CAT_FNCT",D618&lt;&gt;"multiply", D618&lt;&gt;"divide"),IF(J618="SLS_ENABLED",   UPPER(IF(E618=CHAR(34)&amp;CHAR(34),F618,E618)),""),"")))</f>
        <v/>
      </c>
      <c r="AA618" s="25" t="str">
        <f>IF(LEN(Y618)&gt;0,Y618,SUBSTITUTE(SUBSTITUTE(SUBSTITUTE(SUBSTITUTE(SUBSTITUTE(SUBSTITUTE(SUBSTITUTE(SUBSTITUTE(SUBSTITUTE(SUBSTITUTE(SUBSTITUTE( (SUBSTITUTE( SUBSTITUTE( SUBSTITUTE( SUBSTITUTE(Z618,"STD_SIGMA","SUM"),"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8" s="1">
        <f>B618</f>
        <v>594</v>
      </c>
      <c r="AC618" t="str">
        <f>P618</f>
        <v>ITM_a</v>
      </c>
      <c r="AD618" s="126" t="str">
        <f>IF(ISNA(VLOOKUP(AA618,'XEQM Shortlist'!J:J,1,0)),"//","")</f>
        <v/>
      </c>
      <c r="AF618" s="88" t="str">
        <f>IF(LEN(AA618)=0,"",SUBSTITUTE(SUBSTITUTE(SUBSTITUTE(SUBSTITUTE(SUBSTITUTE(SUBSTITUTE(SUBSTITUTE(SUBSTITUTE(SUBSTITUTE(SUBSTITUTE(SUBSTITUTE(SUBSTITUTE(SUBSTITUTE(SUBSTITUTE(SUBSTITUTE(SUBSTITUTE(SUBSTITUTE( (SUBSTITUTE( SUBSTITUTE( SUBSTITUTE( SUBSTITUTE(Z618,"STD_SIGMA","SUM"),"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8" t="b">
        <f>AA618=AF618</f>
        <v>1</v>
      </c>
    </row>
    <row r="619" spans="1:33">
      <c r="A619" s="48">
        <f>IF(B619=INT(B619),ROW(),"")</f>
        <v>619</v>
      </c>
      <c r="B619" s="47">
        <f>IF(AND(MID(C619,2,1)&lt;&gt;"/",MID(C619,1,1)="/"),INT(B618)+1,B618+0.01)</f>
        <v>595</v>
      </c>
      <c r="C619" s="196" t="s">
        <v>3770</v>
      </c>
      <c r="D619" s="196" t="s">
        <v>2862</v>
      </c>
      <c r="E619" s="191" t="s">
        <v>495</v>
      </c>
      <c r="F619" s="191" t="s">
        <v>495</v>
      </c>
      <c r="G619" s="200">
        <v>0</v>
      </c>
      <c r="H619" s="200">
        <v>0</v>
      </c>
      <c r="I619" s="191" t="s">
        <v>2481</v>
      </c>
      <c r="J619" s="191" t="s">
        <v>1376</v>
      </c>
      <c r="K619" s="198" t="s">
        <v>3783</v>
      </c>
      <c r="L619" s="199" t="s">
        <v>4768</v>
      </c>
      <c r="M619" s="199" t="s">
        <v>4827</v>
      </c>
      <c r="N619" s="55" t="s">
        <v>2238</v>
      </c>
      <c r="O619" s="55"/>
      <c r="P619" s="259" t="s">
        <v>2862</v>
      </c>
      <c r="Q619" s="13"/>
      <c r="R619"/>
      <c r="S619" t="str">
        <f>IF(E619=F619,"","NOT EQUAL")</f>
        <v/>
      </c>
      <c r="T619" s="44" t="str">
        <f>IF(ISNA(VLOOKUP(P619,Sheet1!E:F,2,0)),"--","PRESENT")</f>
        <v>--</v>
      </c>
      <c r="U619"/>
      <c r="V619">
        <f>IF(AA619&lt;&gt;"",V618+1,V618)</f>
        <v>176</v>
      </c>
      <c r="W619" s="75" t="s">
        <v>2238</v>
      </c>
      <c r="X619" s="57" t="s">
        <v>2238</v>
      </c>
      <c r="Y619" s="57" t="s">
        <v>2238</v>
      </c>
      <c r="Z619" s="25" t="str">
        <f>IF( OR(X619="CNST", I619="CAT_REGS"),IF(E619=CHAR(34)&amp;CHAR(34),F619,E619),
IF(X619="YES",UPPER(IF(E619=CHAR(34)&amp;CHAR(34),F619,E619)),
IF(   AND(X619&lt;&gt;"NO",I619="CAT_FNCT",D619&lt;&gt;"multiply", D619&lt;&gt;"divide"),IF(J619="SLS_ENABLED",   UPPER(IF(E619=CHAR(34)&amp;CHAR(34),F619,E619)),""),"")))</f>
        <v/>
      </c>
      <c r="AA619" s="25" t="str">
        <f>IF(LEN(Y619)&gt;0,Y619,SUBSTITUTE(SUBSTITUTE(SUBSTITUTE(SUBSTITUTE(SUBSTITUTE(SUBSTITUTE(SUBSTITUTE(SUBSTITUTE(SUBSTITUTE(SUBSTITUTE(SUBSTITUTE( (SUBSTITUTE( SUBSTITUTE( SUBSTITUTE( SUBSTITUTE(Z619,"STD_SIGMA","SUM"),"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19" s="1">
        <f>B619</f>
        <v>595</v>
      </c>
      <c r="AC619" t="str">
        <f>P619</f>
        <v>ITM_b</v>
      </c>
      <c r="AD619" s="126" t="str">
        <f>IF(ISNA(VLOOKUP(AA619,'XEQM Shortlist'!J:J,1,0)),"//","")</f>
        <v/>
      </c>
      <c r="AF619" s="88" t="str">
        <f>IF(LEN(AA619)=0,"",SUBSTITUTE(SUBSTITUTE(SUBSTITUTE(SUBSTITUTE(SUBSTITUTE(SUBSTITUTE(SUBSTITUTE(SUBSTITUTE(SUBSTITUTE(SUBSTITUTE(SUBSTITUTE(SUBSTITUTE(SUBSTITUTE(SUBSTITUTE(SUBSTITUTE(SUBSTITUTE(SUBSTITUTE( (SUBSTITUTE( SUBSTITUTE( SUBSTITUTE( SUBSTITUTE(Z619,"STD_SIGMA","SUM"),"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19" t="b">
        <f>AA619=AF619</f>
        <v>1</v>
      </c>
    </row>
    <row r="620" spans="1:33">
      <c r="A620" s="48">
        <f>IF(B620=INT(B620),ROW(),"")</f>
        <v>620</v>
      </c>
      <c r="B620" s="47">
        <f>IF(AND(MID(C620,2,1)&lt;&gt;"/",MID(C620,1,1)="/"),INT(B619)+1,B619+0.01)</f>
        <v>596</v>
      </c>
      <c r="C620" s="196" t="s">
        <v>3770</v>
      </c>
      <c r="D620" s="196" t="s">
        <v>2863</v>
      </c>
      <c r="E620" s="191" t="s">
        <v>496</v>
      </c>
      <c r="F620" s="191" t="s">
        <v>496</v>
      </c>
      <c r="G620" s="200">
        <v>0</v>
      </c>
      <c r="H620" s="200">
        <v>0</v>
      </c>
      <c r="I620" s="191" t="s">
        <v>2481</v>
      </c>
      <c r="J620" s="191" t="s">
        <v>1376</v>
      </c>
      <c r="K620" s="198" t="s">
        <v>3783</v>
      </c>
      <c r="L620" s="199" t="s">
        <v>4768</v>
      </c>
      <c r="M620" s="199" t="s">
        <v>4827</v>
      </c>
      <c r="N620" s="55" t="s">
        <v>2238</v>
      </c>
      <c r="O620" s="55"/>
      <c r="P620" s="259" t="s">
        <v>2863</v>
      </c>
      <c r="Q620" s="13"/>
      <c r="R620"/>
      <c r="S620" t="str">
        <f>IF(E620=F620,"","NOT EQUAL")</f>
        <v/>
      </c>
      <c r="T620" s="44" t="str">
        <f>IF(ISNA(VLOOKUP(P620,Sheet1!E:F,2,0)),"--","PRESENT")</f>
        <v>--</v>
      </c>
      <c r="U620"/>
      <c r="V620">
        <f>IF(AA620&lt;&gt;"",V619+1,V619)</f>
        <v>176</v>
      </c>
      <c r="W620" s="75" t="s">
        <v>2238</v>
      </c>
      <c r="X620" s="57" t="s">
        <v>2238</v>
      </c>
      <c r="Y620" s="57" t="s">
        <v>2238</v>
      </c>
      <c r="Z620" s="25" t="str">
        <f>IF( OR(X620="CNST", I620="CAT_REGS"),IF(E620=CHAR(34)&amp;CHAR(34),F620,E620),
IF(X620="YES",UPPER(IF(E620=CHAR(34)&amp;CHAR(34),F620,E620)),
IF(   AND(X620&lt;&gt;"NO",I620="CAT_FNCT",D620&lt;&gt;"multiply", D620&lt;&gt;"divide"),IF(J620="SLS_ENABLED",   UPPER(IF(E620=CHAR(34)&amp;CHAR(34),F620,E620)),""),"")))</f>
        <v/>
      </c>
      <c r="AA620" s="25" t="str">
        <f>IF(LEN(Y620)&gt;0,Y620,SUBSTITUTE(SUBSTITUTE(SUBSTITUTE(SUBSTITUTE(SUBSTITUTE(SUBSTITUTE(SUBSTITUTE(SUBSTITUTE(SUBSTITUTE(SUBSTITUTE(SUBSTITUTE( (SUBSTITUTE( SUBSTITUTE( SUBSTITUTE( SUBSTITUTE(Z620,"STD_SIGMA","SUM"),"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0" s="1">
        <f>B620</f>
        <v>596</v>
      </c>
      <c r="AC620" t="str">
        <f>P620</f>
        <v>ITM_c</v>
      </c>
      <c r="AD620" s="126" t="str">
        <f>IF(ISNA(VLOOKUP(AA620,'XEQM Shortlist'!J:J,1,0)),"//","")</f>
        <v/>
      </c>
      <c r="AF620" s="88" t="str">
        <f>IF(LEN(AA620)=0,"",SUBSTITUTE(SUBSTITUTE(SUBSTITUTE(SUBSTITUTE(SUBSTITUTE(SUBSTITUTE(SUBSTITUTE(SUBSTITUTE(SUBSTITUTE(SUBSTITUTE(SUBSTITUTE(SUBSTITUTE(SUBSTITUTE(SUBSTITUTE(SUBSTITUTE(SUBSTITUTE(SUBSTITUTE( (SUBSTITUTE( SUBSTITUTE( SUBSTITUTE( SUBSTITUTE(Z620,"STD_SIGMA","SUM"),"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0" t="b">
        <f>AA620=AF620</f>
        <v>1</v>
      </c>
    </row>
    <row r="621" spans="1:33">
      <c r="A621" s="48">
        <f>IF(B621=INT(B621),ROW(),"")</f>
        <v>621</v>
      </c>
      <c r="B621" s="47">
        <f>IF(AND(MID(C621,2,1)&lt;&gt;"/",MID(C621,1,1)="/"),INT(B620)+1,B620+0.01)</f>
        <v>597</v>
      </c>
      <c r="C621" s="196" t="s">
        <v>3770</v>
      </c>
      <c r="D621" s="196" t="s">
        <v>2864</v>
      </c>
      <c r="E621" s="191" t="s">
        <v>497</v>
      </c>
      <c r="F621" s="191" t="s">
        <v>497</v>
      </c>
      <c r="G621" s="200">
        <v>0</v>
      </c>
      <c r="H621" s="200">
        <v>0</v>
      </c>
      <c r="I621" s="191" t="s">
        <v>2481</v>
      </c>
      <c r="J621" s="191" t="s">
        <v>1376</v>
      </c>
      <c r="K621" s="198" t="s">
        <v>3783</v>
      </c>
      <c r="L621" s="199" t="s">
        <v>4768</v>
      </c>
      <c r="M621" s="199" t="s">
        <v>4827</v>
      </c>
      <c r="N621" s="55" t="s">
        <v>2238</v>
      </c>
      <c r="O621" s="55"/>
      <c r="P621" s="259" t="s">
        <v>2864</v>
      </c>
      <c r="Q621" s="13"/>
      <c r="R621"/>
      <c r="S621" t="str">
        <f>IF(E621=F621,"","NOT EQUAL")</f>
        <v/>
      </c>
      <c r="T621" s="44" t="str">
        <f>IF(ISNA(VLOOKUP(P621,Sheet1!E:F,2,0)),"--","PRESENT")</f>
        <v>--</v>
      </c>
      <c r="U621"/>
      <c r="V621">
        <f>IF(AA621&lt;&gt;"",V620+1,V620)</f>
        <v>176</v>
      </c>
      <c r="W621" s="75" t="s">
        <v>2238</v>
      </c>
      <c r="X621" s="57" t="s">
        <v>2238</v>
      </c>
      <c r="Y621" s="57" t="s">
        <v>2238</v>
      </c>
      <c r="Z621" s="25" t="str">
        <f>IF( OR(X621="CNST", I621="CAT_REGS"),IF(E621=CHAR(34)&amp;CHAR(34),F621,E621),
IF(X621="YES",UPPER(IF(E621=CHAR(34)&amp;CHAR(34),F621,E621)),
IF(   AND(X621&lt;&gt;"NO",I621="CAT_FNCT",D621&lt;&gt;"multiply", D621&lt;&gt;"divide"),IF(J621="SLS_ENABLED",   UPPER(IF(E621=CHAR(34)&amp;CHAR(34),F621,E621)),""),"")))</f>
        <v/>
      </c>
      <c r="AA621" s="25" t="str">
        <f>IF(LEN(Y621)&gt;0,Y621,SUBSTITUTE(SUBSTITUTE(SUBSTITUTE(SUBSTITUTE(SUBSTITUTE(SUBSTITUTE(SUBSTITUTE(SUBSTITUTE(SUBSTITUTE(SUBSTITUTE(SUBSTITUTE( (SUBSTITUTE( SUBSTITUTE( SUBSTITUTE( SUBSTITUTE(Z621,"STD_SIGMA","SUM"),"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1" s="1">
        <f>B621</f>
        <v>597</v>
      </c>
      <c r="AC621" t="str">
        <f>P621</f>
        <v>ITM_d</v>
      </c>
      <c r="AD621" s="126" t="str">
        <f>IF(ISNA(VLOOKUP(AA621,'XEQM Shortlist'!J:J,1,0)),"//","")</f>
        <v/>
      </c>
      <c r="AF621" s="88" t="str">
        <f>IF(LEN(AA621)=0,"",SUBSTITUTE(SUBSTITUTE(SUBSTITUTE(SUBSTITUTE(SUBSTITUTE(SUBSTITUTE(SUBSTITUTE(SUBSTITUTE(SUBSTITUTE(SUBSTITUTE(SUBSTITUTE(SUBSTITUTE(SUBSTITUTE(SUBSTITUTE(SUBSTITUTE(SUBSTITUTE(SUBSTITUTE( (SUBSTITUTE( SUBSTITUTE( SUBSTITUTE( SUBSTITUTE(Z621,"STD_SIGMA","SUM"),"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1" t="b">
        <f>AA621=AF621</f>
        <v>1</v>
      </c>
    </row>
    <row r="622" spans="1:33">
      <c r="A622" s="48">
        <f>IF(B622=INT(B622),ROW(),"")</f>
        <v>622</v>
      </c>
      <c r="B622" s="47">
        <f>IF(AND(MID(C622,2,1)&lt;&gt;"/",MID(C622,1,1)="/"),INT(B621)+1,B621+0.01)</f>
        <v>598</v>
      </c>
      <c r="C622" s="196" t="s">
        <v>3770</v>
      </c>
      <c r="D622" s="196" t="s">
        <v>2865</v>
      </c>
      <c r="E622" s="191" t="s">
        <v>498</v>
      </c>
      <c r="F622" s="191" t="s">
        <v>498</v>
      </c>
      <c r="G622" s="200">
        <v>0</v>
      </c>
      <c r="H622" s="200">
        <v>0</v>
      </c>
      <c r="I622" s="191" t="s">
        <v>2481</v>
      </c>
      <c r="J622" s="191" t="s">
        <v>1376</v>
      </c>
      <c r="K622" s="198" t="s">
        <v>3783</v>
      </c>
      <c r="L622" s="199" t="s">
        <v>4768</v>
      </c>
      <c r="M622" s="199" t="s">
        <v>4827</v>
      </c>
      <c r="N622" s="55" t="s">
        <v>2238</v>
      </c>
      <c r="O622" s="55"/>
      <c r="P622" s="259" t="s">
        <v>2865</v>
      </c>
      <c r="Q622" s="13"/>
      <c r="R622"/>
      <c r="S622" t="str">
        <f>IF(E622=F622,"","NOT EQUAL")</f>
        <v/>
      </c>
      <c r="T622" s="44" t="str">
        <f>IF(ISNA(VLOOKUP(P622,Sheet1!E:F,2,0)),"--","PRESENT")</f>
        <v>--</v>
      </c>
      <c r="U622"/>
      <c r="V622">
        <f>IF(AA622&lt;&gt;"",V621+1,V621)</f>
        <v>176</v>
      </c>
      <c r="W622" s="75" t="s">
        <v>2238</v>
      </c>
      <c r="X622" s="57" t="s">
        <v>2238</v>
      </c>
      <c r="Y622" s="57" t="s">
        <v>2238</v>
      </c>
      <c r="Z622" s="25" t="str">
        <f>IF( OR(X622="CNST", I622="CAT_REGS"),IF(E622=CHAR(34)&amp;CHAR(34),F622,E622),
IF(X622="YES",UPPER(IF(E622=CHAR(34)&amp;CHAR(34),F622,E622)),
IF(   AND(X622&lt;&gt;"NO",I622="CAT_FNCT",D622&lt;&gt;"multiply", D622&lt;&gt;"divide"),IF(J622="SLS_ENABLED",   UPPER(IF(E622=CHAR(34)&amp;CHAR(34),F622,E622)),""),"")))</f>
        <v/>
      </c>
      <c r="AA622" s="25" t="str">
        <f>IF(LEN(Y622)&gt;0,Y622,SUBSTITUTE(SUBSTITUTE(SUBSTITUTE(SUBSTITUTE(SUBSTITUTE(SUBSTITUTE(SUBSTITUTE(SUBSTITUTE(SUBSTITUTE(SUBSTITUTE(SUBSTITUTE( (SUBSTITUTE( SUBSTITUTE( SUBSTITUTE( SUBSTITUTE(Z622,"STD_SIGMA","SUM"),"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2" s="1">
        <f>B622</f>
        <v>598</v>
      </c>
      <c r="AC622" t="str">
        <f>P622</f>
        <v>ITM_e</v>
      </c>
      <c r="AD622" s="126" t="str">
        <f>IF(ISNA(VLOOKUP(AA622,'XEQM Shortlist'!J:J,1,0)),"//","")</f>
        <v/>
      </c>
      <c r="AF622" s="88" t="str">
        <f>IF(LEN(AA622)=0,"",SUBSTITUTE(SUBSTITUTE(SUBSTITUTE(SUBSTITUTE(SUBSTITUTE(SUBSTITUTE(SUBSTITUTE(SUBSTITUTE(SUBSTITUTE(SUBSTITUTE(SUBSTITUTE(SUBSTITUTE(SUBSTITUTE(SUBSTITUTE(SUBSTITUTE(SUBSTITUTE(SUBSTITUTE( (SUBSTITUTE( SUBSTITUTE( SUBSTITUTE( SUBSTITUTE(Z622,"STD_SIGMA","SUM"),"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2" t="b">
        <f>AA622=AF622</f>
        <v>1</v>
      </c>
    </row>
    <row r="623" spans="1:33">
      <c r="A623" s="48">
        <f>IF(B623=INT(B623),ROW(),"")</f>
        <v>623</v>
      </c>
      <c r="B623" s="47">
        <f>IF(AND(MID(C623,2,1)&lt;&gt;"/",MID(C623,1,1)="/"),INT(B622)+1,B622+0.01)</f>
        <v>599</v>
      </c>
      <c r="C623" s="196" t="s">
        <v>3770</v>
      </c>
      <c r="D623" s="196" t="s">
        <v>2866</v>
      </c>
      <c r="E623" s="191" t="s">
        <v>499</v>
      </c>
      <c r="F623" s="191" t="s">
        <v>499</v>
      </c>
      <c r="G623" s="200">
        <v>0</v>
      </c>
      <c r="H623" s="200">
        <v>0</v>
      </c>
      <c r="I623" s="191" t="s">
        <v>2481</v>
      </c>
      <c r="J623" s="191" t="s">
        <v>1376</v>
      </c>
      <c r="K623" s="198" t="s">
        <v>3783</v>
      </c>
      <c r="L623" s="199" t="s">
        <v>4768</v>
      </c>
      <c r="M623" s="199" t="s">
        <v>4827</v>
      </c>
      <c r="N623" s="55" t="s">
        <v>2238</v>
      </c>
      <c r="O623" s="55"/>
      <c r="P623" s="259" t="s">
        <v>2866</v>
      </c>
      <c r="Q623" s="13"/>
      <c r="R623"/>
      <c r="S623" t="str">
        <f>IF(E623=F623,"","NOT EQUAL")</f>
        <v/>
      </c>
      <c r="T623" s="44" t="str">
        <f>IF(ISNA(VLOOKUP(P623,Sheet1!E:F,2,0)),"--","PRESENT")</f>
        <v>--</v>
      </c>
      <c r="U623"/>
      <c r="V623">
        <f>IF(AA623&lt;&gt;"",V622+1,V622)</f>
        <v>176</v>
      </c>
      <c r="W623" s="75" t="s">
        <v>2238</v>
      </c>
      <c r="X623" s="57" t="s">
        <v>2238</v>
      </c>
      <c r="Y623" s="57" t="s">
        <v>2238</v>
      </c>
      <c r="Z623" s="25" t="str">
        <f>IF( OR(X623="CNST", I623="CAT_REGS"),IF(E623=CHAR(34)&amp;CHAR(34),F623,E623),
IF(X623="YES",UPPER(IF(E623=CHAR(34)&amp;CHAR(34),F623,E623)),
IF(   AND(X623&lt;&gt;"NO",I623="CAT_FNCT",D623&lt;&gt;"multiply", D623&lt;&gt;"divide"),IF(J623="SLS_ENABLED",   UPPER(IF(E623=CHAR(34)&amp;CHAR(34),F623,E623)),""),"")))</f>
        <v/>
      </c>
      <c r="AA623" s="25" t="str">
        <f>IF(LEN(Y623)&gt;0,Y623,SUBSTITUTE(SUBSTITUTE(SUBSTITUTE(SUBSTITUTE(SUBSTITUTE(SUBSTITUTE(SUBSTITUTE(SUBSTITUTE(SUBSTITUTE(SUBSTITUTE(SUBSTITUTE( (SUBSTITUTE( SUBSTITUTE( SUBSTITUTE( SUBSTITUTE(Z623,"STD_SIGMA","SUM"),"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3" s="1">
        <f>B623</f>
        <v>599</v>
      </c>
      <c r="AC623" t="str">
        <f>P623</f>
        <v>ITM_f</v>
      </c>
      <c r="AD623" s="126" t="str">
        <f>IF(ISNA(VLOOKUP(AA623,'XEQM Shortlist'!J:J,1,0)),"//","")</f>
        <v/>
      </c>
      <c r="AF623" s="88" t="str">
        <f>IF(LEN(AA623)=0,"",SUBSTITUTE(SUBSTITUTE(SUBSTITUTE(SUBSTITUTE(SUBSTITUTE(SUBSTITUTE(SUBSTITUTE(SUBSTITUTE(SUBSTITUTE(SUBSTITUTE(SUBSTITUTE(SUBSTITUTE(SUBSTITUTE(SUBSTITUTE(SUBSTITUTE(SUBSTITUTE(SUBSTITUTE( (SUBSTITUTE( SUBSTITUTE( SUBSTITUTE( SUBSTITUTE(Z623,"STD_SIGMA","SUM"),"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3" t="b">
        <f>AA623=AF623</f>
        <v>1</v>
      </c>
    </row>
    <row r="624" spans="1:33">
      <c r="A624" s="48">
        <f>IF(B624=INT(B624),ROW(),"")</f>
        <v>624</v>
      </c>
      <c r="B624" s="47">
        <f>IF(AND(MID(C624,2,1)&lt;&gt;"/",MID(C624,1,1)="/"),INT(B623)+1,B623+0.01)</f>
        <v>600</v>
      </c>
      <c r="C624" s="196" t="s">
        <v>3770</v>
      </c>
      <c r="D624" s="196" t="s">
        <v>2867</v>
      </c>
      <c r="E624" s="191" t="s">
        <v>500</v>
      </c>
      <c r="F624" s="191" t="s">
        <v>500</v>
      </c>
      <c r="G624" s="200">
        <v>0</v>
      </c>
      <c r="H624" s="200">
        <v>0</v>
      </c>
      <c r="I624" s="191" t="s">
        <v>2481</v>
      </c>
      <c r="J624" s="191" t="s">
        <v>1376</v>
      </c>
      <c r="K624" s="198" t="s">
        <v>3783</v>
      </c>
      <c r="L624" s="199" t="s">
        <v>4768</v>
      </c>
      <c r="M624" s="199" t="s">
        <v>4827</v>
      </c>
      <c r="N624" s="55" t="s">
        <v>2238</v>
      </c>
      <c r="O624" s="55"/>
      <c r="P624" s="259" t="s">
        <v>2867</v>
      </c>
      <c r="Q624" s="13"/>
      <c r="R624"/>
      <c r="S624" t="str">
        <f>IF(E624=F624,"","NOT EQUAL")</f>
        <v/>
      </c>
      <c r="T624" s="44" t="str">
        <f>IF(ISNA(VLOOKUP(P624,Sheet1!E:F,2,0)),"--","PRESENT")</f>
        <v>--</v>
      </c>
      <c r="U624"/>
      <c r="V624">
        <f>IF(AA624&lt;&gt;"",V623+1,V623)</f>
        <v>176</v>
      </c>
      <c r="W624" s="75" t="s">
        <v>2238</v>
      </c>
      <c r="X624" s="57" t="s">
        <v>2238</v>
      </c>
      <c r="Y624" s="57" t="s">
        <v>2238</v>
      </c>
      <c r="Z624" s="25" t="str">
        <f>IF( OR(X624="CNST", I624="CAT_REGS"),IF(E624=CHAR(34)&amp;CHAR(34),F624,E624),
IF(X624="YES",UPPER(IF(E624=CHAR(34)&amp;CHAR(34),F624,E624)),
IF(   AND(X624&lt;&gt;"NO",I624="CAT_FNCT",D624&lt;&gt;"multiply", D624&lt;&gt;"divide"),IF(J624="SLS_ENABLED",   UPPER(IF(E624=CHAR(34)&amp;CHAR(34),F624,E624)),""),"")))</f>
        <v/>
      </c>
      <c r="AA624" s="25" t="str">
        <f>IF(LEN(Y624)&gt;0,Y624,SUBSTITUTE(SUBSTITUTE(SUBSTITUTE(SUBSTITUTE(SUBSTITUTE(SUBSTITUTE(SUBSTITUTE(SUBSTITUTE(SUBSTITUTE(SUBSTITUTE(SUBSTITUTE( (SUBSTITUTE( SUBSTITUTE( SUBSTITUTE( SUBSTITUTE(Z624,"STD_SIGMA","SUM"),"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4" s="1">
        <f>B624</f>
        <v>600</v>
      </c>
      <c r="AC624" t="str">
        <f>P624</f>
        <v>ITM_g</v>
      </c>
      <c r="AD624" s="126" t="str">
        <f>IF(ISNA(VLOOKUP(AA624,'XEQM Shortlist'!J:J,1,0)),"//","")</f>
        <v/>
      </c>
      <c r="AF624" s="88" t="str">
        <f>IF(LEN(AA624)=0,"",SUBSTITUTE(SUBSTITUTE(SUBSTITUTE(SUBSTITUTE(SUBSTITUTE(SUBSTITUTE(SUBSTITUTE(SUBSTITUTE(SUBSTITUTE(SUBSTITUTE(SUBSTITUTE(SUBSTITUTE(SUBSTITUTE(SUBSTITUTE(SUBSTITUTE(SUBSTITUTE(SUBSTITUTE( (SUBSTITUTE( SUBSTITUTE( SUBSTITUTE( SUBSTITUTE(Z624,"STD_SIGMA","SUM"),"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4" t="b">
        <f>AA624=AF624</f>
        <v>1</v>
      </c>
    </row>
    <row r="625" spans="1:33">
      <c r="A625" s="48">
        <f>IF(B625=INT(B625),ROW(),"")</f>
        <v>625</v>
      </c>
      <c r="B625" s="47">
        <f>IF(AND(MID(C625,2,1)&lt;&gt;"/",MID(C625,1,1)="/"),INT(B624)+1,B624+0.01)</f>
        <v>601</v>
      </c>
      <c r="C625" s="196" t="s">
        <v>3770</v>
      </c>
      <c r="D625" s="196" t="s">
        <v>2868</v>
      </c>
      <c r="E625" s="191" t="s">
        <v>501</v>
      </c>
      <c r="F625" s="191" t="s">
        <v>501</v>
      </c>
      <c r="G625" s="200">
        <v>0</v>
      </c>
      <c r="H625" s="200">
        <v>0</v>
      </c>
      <c r="I625" s="191" t="s">
        <v>2481</v>
      </c>
      <c r="J625" s="191" t="s">
        <v>1376</v>
      </c>
      <c r="K625" s="198" t="s">
        <v>3783</v>
      </c>
      <c r="L625" s="199" t="s">
        <v>4768</v>
      </c>
      <c r="M625" s="199" t="s">
        <v>4827</v>
      </c>
      <c r="N625" s="55" t="s">
        <v>2238</v>
      </c>
      <c r="O625" s="55"/>
      <c r="P625" s="259" t="s">
        <v>2868</v>
      </c>
      <c r="Q625" s="13"/>
      <c r="R625"/>
      <c r="S625" t="str">
        <f>IF(E625=F625,"","NOT EQUAL")</f>
        <v/>
      </c>
      <c r="T625" s="44" t="str">
        <f>IF(ISNA(VLOOKUP(P625,Sheet1!E:F,2,0)),"--","PRESENT")</f>
        <v>--</v>
      </c>
      <c r="U625"/>
      <c r="V625">
        <f>IF(AA625&lt;&gt;"",V624+1,V624)</f>
        <v>176</v>
      </c>
      <c r="W625" s="75" t="s">
        <v>2238</v>
      </c>
      <c r="X625" s="57" t="s">
        <v>2238</v>
      </c>
      <c r="Y625" s="57" t="s">
        <v>2238</v>
      </c>
      <c r="Z625" s="25" t="str">
        <f>IF( OR(X625="CNST", I625="CAT_REGS"),IF(E625=CHAR(34)&amp;CHAR(34),F625,E625),
IF(X625="YES",UPPER(IF(E625=CHAR(34)&amp;CHAR(34),F625,E625)),
IF(   AND(X625&lt;&gt;"NO",I625="CAT_FNCT",D625&lt;&gt;"multiply", D625&lt;&gt;"divide"),IF(J625="SLS_ENABLED",   UPPER(IF(E625=CHAR(34)&amp;CHAR(34),F625,E625)),""),"")))</f>
        <v/>
      </c>
      <c r="AA625" s="25" t="str">
        <f>IF(LEN(Y625)&gt;0,Y625,SUBSTITUTE(SUBSTITUTE(SUBSTITUTE(SUBSTITUTE(SUBSTITUTE(SUBSTITUTE(SUBSTITUTE(SUBSTITUTE(SUBSTITUTE(SUBSTITUTE(SUBSTITUTE( (SUBSTITUTE( SUBSTITUTE( SUBSTITUTE( SUBSTITUTE(Z625,"STD_SIGMA","SUM"),"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5" s="1">
        <f>B625</f>
        <v>601</v>
      </c>
      <c r="AC625" t="str">
        <f>P625</f>
        <v>ITM_h</v>
      </c>
      <c r="AD625" s="126" t="str">
        <f>IF(ISNA(VLOOKUP(AA625,'XEQM Shortlist'!J:J,1,0)),"//","")</f>
        <v/>
      </c>
      <c r="AF625" s="88" t="str">
        <f>IF(LEN(AA625)=0,"",SUBSTITUTE(SUBSTITUTE(SUBSTITUTE(SUBSTITUTE(SUBSTITUTE(SUBSTITUTE(SUBSTITUTE(SUBSTITUTE(SUBSTITUTE(SUBSTITUTE(SUBSTITUTE(SUBSTITUTE(SUBSTITUTE(SUBSTITUTE(SUBSTITUTE(SUBSTITUTE(SUBSTITUTE( (SUBSTITUTE( SUBSTITUTE( SUBSTITUTE( SUBSTITUTE(Z625,"STD_SIGMA","SUM"),"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5" t="b">
        <f>AA625=AF625</f>
        <v>1</v>
      </c>
    </row>
    <row r="626" spans="1:33">
      <c r="A626" s="48">
        <f>IF(B626=INT(B626),ROW(),"")</f>
        <v>626</v>
      </c>
      <c r="B626" s="47">
        <f>IF(AND(MID(C626,2,1)&lt;&gt;"/",MID(C626,1,1)="/"),INT(B625)+1,B625+0.01)</f>
        <v>602</v>
      </c>
      <c r="C626" s="196" t="s">
        <v>3770</v>
      </c>
      <c r="D626" s="196" t="s">
        <v>2869</v>
      </c>
      <c r="E626" s="191" t="s">
        <v>502</v>
      </c>
      <c r="F626" s="191" t="s">
        <v>502</v>
      </c>
      <c r="G626" s="200">
        <v>0</v>
      </c>
      <c r="H626" s="200">
        <v>0</v>
      </c>
      <c r="I626" s="191" t="s">
        <v>2481</v>
      </c>
      <c r="J626" s="191" t="s">
        <v>1376</v>
      </c>
      <c r="K626" s="198" t="s">
        <v>3783</v>
      </c>
      <c r="L626" s="199" t="s">
        <v>4768</v>
      </c>
      <c r="M626" s="199" t="s">
        <v>4827</v>
      </c>
      <c r="N626" s="55" t="s">
        <v>2238</v>
      </c>
      <c r="O626" s="55"/>
      <c r="P626" s="259" t="s">
        <v>2869</v>
      </c>
      <c r="Q626" s="13"/>
      <c r="R626"/>
      <c r="S626" t="str">
        <f>IF(E626=F626,"","NOT EQUAL")</f>
        <v/>
      </c>
      <c r="T626" s="44" t="str">
        <f>IF(ISNA(VLOOKUP(P626,Sheet1!E:F,2,0)),"--","PRESENT")</f>
        <v>--</v>
      </c>
      <c r="U626"/>
      <c r="V626">
        <f>IF(AA626&lt;&gt;"",V625+1,V625)</f>
        <v>176</v>
      </c>
      <c r="W626" s="75" t="s">
        <v>2238</v>
      </c>
      <c r="X626" s="57" t="s">
        <v>2238</v>
      </c>
      <c r="Y626" s="57" t="s">
        <v>2238</v>
      </c>
      <c r="Z626" s="25" t="str">
        <f>IF( OR(X626="CNST", I626="CAT_REGS"),IF(E626=CHAR(34)&amp;CHAR(34),F626,E626),
IF(X626="YES",UPPER(IF(E626=CHAR(34)&amp;CHAR(34),F626,E626)),
IF(   AND(X626&lt;&gt;"NO",I626="CAT_FNCT",D626&lt;&gt;"multiply", D626&lt;&gt;"divide"),IF(J626="SLS_ENABLED",   UPPER(IF(E626=CHAR(34)&amp;CHAR(34),F626,E626)),""),"")))</f>
        <v/>
      </c>
      <c r="AA626" s="25" t="str">
        <f>IF(LEN(Y626)&gt;0,Y626,SUBSTITUTE(SUBSTITUTE(SUBSTITUTE(SUBSTITUTE(SUBSTITUTE(SUBSTITUTE(SUBSTITUTE(SUBSTITUTE(SUBSTITUTE(SUBSTITUTE(SUBSTITUTE( (SUBSTITUTE( SUBSTITUTE( SUBSTITUTE( SUBSTITUTE(Z626,"STD_SIGMA","SUM"),"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6" s="1">
        <f>B626</f>
        <v>602</v>
      </c>
      <c r="AC626" t="str">
        <f>P626</f>
        <v>ITM_i</v>
      </c>
      <c r="AD626" s="126" t="str">
        <f>IF(ISNA(VLOOKUP(AA626,'XEQM Shortlist'!J:J,1,0)),"//","")</f>
        <v/>
      </c>
      <c r="AF626" s="88" t="str">
        <f>IF(LEN(AA626)=0,"",SUBSTITUTE(SUBSTITUTE(SUBSTITUTE(SUBSTITUTE(SUBSTITUTE(SUBSTITUTE(SUBSTITUTE(SUBSTITUTE(SUBSTITUTE(SUBSTITUTE(SUBSTITUTE(SUBSTITUTE(SUBSTITUTE(SUBSTITUTE(SUBSTITUTE(SUBSTITUTE(SUBSTITUTE( (SUBSTITUTE( SUBSTITUTE( SUBSTITUTE( SUBSTITUTE(Z626,"STD_SIGMA","SUM"),"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6" t="b">
        <f>AA626=AF626</f>
        <v>1</v>
      </c>
    </row>
    <row r="627" spans="1:33">
      <c r="A627" s="48">
        <f>IF(B627=INT(B627),ROW(),"")</f>
        <v>627</v>
      </c>
      <c r="B627" s="47">
        <f>IF(AND(MID(C627,2,1)&lt;&gt;"/",MID(C627,1,1)="/"),INT(B626)+1,B626+0.01)</f>
        <v>603</v>
      </c>
      <c r="C627" s="196" t="s">
        <v>3770</v>
      </c>
      <c r="D627" s="196" t="s">
        <v>2870</v>
      </c>
      <c r="E627" s="191" t="s">
        <v>503</v>
      </c>
      <c r="F627" s="191" t="s">
        <v>503</v>
      </c>
      <c r="G627" s="200">
        <v>0</v>
      </c>
      <c r="H627" s="200">
        <v>0</v>
      </c>
      <c r="I627" s="191" t="s">
        <v>2481</v>
      </c>
      <c r="J627" s="191" t="s">
        <v>1376</v>
      </c>
      <c r="K627" s="198" t="s">
        <v>3783</v>
      </c>
      <c r="L627" s="199" t="s">
        <v>4768</v>
      </c>
      <c r="M627" s="199" t="s">
        <v>4827</v>
      </c>
      <c r="N627" s="55" t="s">
        <v>2238</v>
      </c>
      <c r="O627" s="55"/>
      <c r="P627" s="259" t="s">
        <v>2870</v>
      </c>
      <c r="Q627" s="13"/>
      <c r="R627"/>
      <c r="S627" t="str">
        <f>IF(E627=F627,"","NOT EQUAL")</f>
        <v/>
      </c>
      <c r="T627" s="44" t="str">
        <f>IF(ISNA(VLOOKUP(P627,Sheet1!E:F,2,0)),"--","PRESENT")</f>
        <v>--</v>
      </c>
      <c r="U627"/>
      <c r="V627">
        <f>IF(AA627&lt;&gt;"",V626+1,V626)</f>
        <v>176</v>
      </c>
      <c r="W627" s="75" t="s">
        <v>2238</v>
      </c>
      <c r="X627" s="57" t="s">
        <v>2238</v>
      </c>
      <c r="Y627" s="57" t="s">
        <v>2238</v>
      </c>
      <c r="Z627" s="25" t="str">
        <f>IF( OR(X627="CNST", I627="CAT_REGS"),IF(E627=CHAR(34)&amp;CHAR(34),F627,E627),
IF(X627="YES",UPPER(IF(E627=CHAR(34)&amp;CHAR(34),F627,E627)),
IF(   AND(X627&lt;&gt;"NO",I627="CAT_FNCT",D627&lt;&gt;"multiply", D627&lt;&gt;"divide"),IF(J627="SLS_ENABLED",   UPPER(IF(E627=CHAR(34)&amp;CHAR(34),F627,E627)),""),"")))</f>
        <v/>
      </c>
      <c r="AA627" s="25" t="str">
        <f>IF(LEN(Y627)&gt;0,Y627,SUBSTITUTE(SUBSTITUTE(SUBSTITUTE(SUBSTITUTE(SUBSTITUTE(SUBSTITUTE(SUBSTITUTE(SUBSTITUTE(SUBSTITUTE(SUBSTITUTE(SUBSTITUTE( (SUBSTITUTE( SUBSTITUTE( SUBSTITUTE( SUBSTITUTE(Z627,"STD_SIGMA","SUM"),"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7" s="1">
        <f>B627</f>
        <v>603</v>
      </c>
      <c r="AC627" t="str">
        <f>P627</f>
        <v>ITM_j</v>
      </c>
      <c r="AD627" s="126" t="str">
        <f>IF(ISNA(VLOOKUP(AA627,'XEQM Shortlist'!J:J,1,0)),"//","")</f>
        <v/>
      </c>
      <c r="AF627" s="88" t="str">
        <f>IF(LEN(AA627)=0,"",SUBSTITUTE(SUBSTITUTE(SUBSTITUTE(SUBSTITUTE(SUBSTITUTE(SUBSTITUTE(SUBSTITUTE(SUBSTITUTE(SUBSTITUTE(SUBSTITUTE(SUBSTITUTE(SUBSTITUTE(SUBSTITUTE(SUBSTITUTE(SUBSTITUTE(SUBSTITUTE(SUBSTITUTE( (SUBSTITUTE( SUBSTITUTE( SUBSTITUTE( SUBSTITUTE(Z627,"STD_SIGMA","SUM"),"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7" t="b">
        <f>AA627=AF627</f>
        <v>1</v>
      </c>
    </row>
    <row r="628" spans="1:33">
      <c r="A628" s="48">
        <f>IF(B628=INT(B628),ROW(),"")</f>
        <v>628</v>
      </c>
      <c r="B628" s="47">
        <f>IF(AND(MID(C628,2,1)&lt;&gt;"/",MID(C628,1,1)="/"),INT(B627)+1,B627+0.01)</f>
        <v>604</v>
      </c>
      <c r="C628" s="196" t="s">
        <v>3770</v>
      </c>
      <c r="D628" s="196" t="s">
        <v>2871</v>
      </c>
      <c r="E628" s="191" t="s">
        <v>159</v>
      </c>
      <c r="F628" s="191" t="s">
        <v>159</v>
      </c>
      <c r="G628" s="200">
        <v>0</v>
      </c>
      <c r="H628" s="200">
        <v>0</v>
      </c>
      <c r="I628" s="191" t="s">
        <v>2481</v>
      </c>
      <c r="J628" s="191" t="s">
        <v>1376</v>
      </c>
      <c r="K628" s="198" t="s">
        <v>3783</v>
      </c>
      <c r="L628" s="199" t="s">
        <v>4768</v>
      </c>
      <c r="M628" s="199" t="s">
        <v>4827</v>
      </c>
      <c r="N628" s="55" t="s">
        <v>2238</v>
      </c>
      <c r="O628" s="55"/>
      <c r="P628" s="259" t="s">
        <v>2871</v>
      </c>
      <c r="Q628" s="13"/>
      <c r="R628"/>
      <c r="S628" t="str">
        <f>IF(E628=F628,"","NOT EQUAL")</f>
        <v/>
      </c>
      <c r="T628" s="44" t="str">
        <f>IF(ISNA(VLOOKUP(P628,Sheet1!E:F,2,0)),"--","PRESENT")</f>
        <v>--</v>
      </c>
      <c r="U628"/>
      <c r="V628">
        <f>IF(AA628&lt;&gt;"",V627+1,V627)</f>
        <v>176</v>
      </c>
      <c r="W628" s="75" t="s">
        <v>2238</v>
      </c>
      <c r="X628" s="57" t="s">
        <v>2238</v>
      </c>
      <c r="Y628" s="57" t="s">
        <v>2238</v>
      </c>
      <c r="Z628" s="25" t="str">
        <f>IF( OR(X628="CNST", I628="CAT_REGS"),IF(E628=CHAR(34)&amp;CHAR(34),F628,E628),
IF(X628="YES",UPPER(IF(E628=CHAR(34)&amp;CHAR(34),F628,E628)),
IF(   AND(X628&lt;&gt;"NO",I628="CAT_FNCT",D628&lt;&gt;"multiply", D628&lt;&gt;"divide"),IF(J628="SLS_ENABLED",   UPPER(IF(E628=CHAR(34)&amp;CHAR(34),F628,E628)),""),"")))</f>
        <v/>
      </c>
      <c r="AA628" s="25" t="str">
        <f>IF(LEN(Y628)&gt;0,Y628,SUBSTITUTE(SUBSTITUTE(SUBSTITUTE(SUBSTITUTE(SUBSTITUTE(SUBSTITUTE(SUBSTITUTE(SUBSTITUTE(SUBSTITUTE(SUBSTITUTE(SUBSTITUTE( (SUBSTITUTE( SUBSTITUTE( SUBSTITUTE( SUBSTITUTE(Z628,"STD_SIGMA","SUM"),"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8" s="1">
        <f>B628</f>
        <v>604</v>
      </c>
      <c r="AC628" t="str">
        <f>P628</f>
        <v>ITM_k</v>
      </c>
      <c r="AD628" s="126" t="str">
        <f>IF(ISNA(VLOOKUP(AA628,'XEQM Shortlist'!J:J,1,0)),"//","")</f>
        <v/>
      </c>
      <c r="AF628" s="88" t="str">
        <f>IF(LEN(AA628)=0,"",SUBSTITUTE(SUBSTITUTE(SUBSTITUTE(SUBSTITUTE(SUBSTITUTE(SUBSTITUTE(SUBSTITUTE(SUBSTITUTE(SUBSTITUTE(SUBSTITUTE(SUBSTITUTE(SUBSTITUTE(SUBSTITUTE(SUBSTITUTE(SUBSTITUTE(SUBSTITUTE(SUBSTITUTE( (SUBSTITUTE( SUBSTITUTE( SUBSTITUTE( SUBSTITUTE(Z628,"STD_SIGMA","SUM"),"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8" t="b">
        <f>AA628=AF628</f>
        <v>1</v>
      </c>
    </row>
    <row r="629" spans="1:33">
      <c r="A629" s="48">
        <f>IF(B629=INT(B629),ROW(),"")</f>
        <v>629</v>
      </c>
      <c r="B629" s="47">
        <f>IF(AND(MID(C629,2,1)&lt;&gt;"/",MID(C629,1,1)="/"),INT(B628)+1,B628+0.01)</f>
        <v>605</v>
      </c>
      <c r="C629" s="196" t="s">
        <v>3770</v>
      </c>
      <c r="D629" s="196" t="s">
        <v>2872</v>
      </c>
      <c r="E629" s="191" t="s">
        <v>504</v>
      </c>
      <c r="F629" s="191" t="s">
        <v>504</v>
      </c>
      <c r="G629" s="200">
        <v>0</v>
      </c>
      <c r="H629" s="200">
        <v>0</v>
      </c>
      <c r="I629" s="191" t="s">
        <v>2481</v>
      </c>
      <c r="J629" s="191" t="s">
        <v>1376</v>
      </c>
      <c r="K629" s="198" t="s">
        <v>3783</v>
      </c>
      <c r="L629" s="199" t="s">
        <v>4768</v>
      </c>
      <c r="M629" s="199" t="s">
        <v>4827</v>
      </c>
      <c r="N629" s="55" t="s">
        <v>2238</v>
      </c>
      <c r="O629" s="55"/>
      <c r="P629" s="259" t="s">
        <v>2872</v>
      </c>
      <c r="Q629" s="13"/>
      <c r="R629"/>
      <c r="S629" t="str">
        <f>IF(E629=F629,"","NOT EQUAL")</f>
        <v/>
      </c>
      <c r="T629" s="44" t="str">
        <f>IF(ISNA(VLOOKUP(P629,Sheet1!E:F,2,0)),"--","PRESENT")</f>
        <v>--</v>
      </c>
      <c r="U629"/>
      <c r="V629">
        <f>IF(AA629&lt;&gt;"",V628+1,V628)</f>
        <v>176</v>
      </c>
      <c r="W629" s="75" t="s">
        <v>2238</v>
      </c>
      <c r="X629" s="57" t="s">
        <v>2238</v>
      </c>
      <c r="Y629" s="57" t="s">
        <v>2238</v>
      </c>
      <c r="Z629" s="25" t="str">
        <f>IF( OR(X629="CNST", I629="CAT_REGS"),IF(E629=CHAR(34)&amp;CHAR(34),F629,E629),
IF(X629="YES",UPPER(IF(E629=CHAR(34)&amp;CHAR(34),F629,E629)),
IF(   AND(X629&lt;&gt;"NO",I629="CAT_FNCT",D629&lt;&gt;"multiply", D629&lt;&gt;"divide"),IF(J629="SLS_ENABLED",   UPPER(IF(E629=CHAR(34)&amp;CHAR(34),F629,E629)),""),"")))</f>
        <v/>
      </c>
      <c r="AA629" s="25" t="str">
        <f>IF(LEN(Y629)&gt;0,Y629,SUBSTITUTE(SUBSTITUTE(SUBSTITUTE(SUBSTITUTE(SUBSTITUTE(SUBSTITUTE(SUBSTITUTE(SUBSTITUTE(SUBSTITUTE(SUBSTITUTE(SUBSTITUTE( (SUBSTITUTE( SUBSTITUTE( SUBSTITUTE( SUBSTITUTE(Z629,"STD_SIGMA","SUM"),"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29" s="1">
        <f>B629</f>
        <v>605</v>
      </c>
      <c r="AC629" t="str">
        <f>P629</f>
        <v>ITM_l</v>
      </c>
      <c r="AD629" s="126" t="str">
        <f>IF(ISNA(VLOOKUP(AA629,'XEQM Shortlist'!J:J,1,0)),"//","")</f>
        <v/>
      </c>
      <c r="AF629" s="88" t="str">
        <f>IF(LEN(AA629)=0,"",SUBSTITUTE(SUBSTITUTE(SUBSTITUTE(SUBSTITUTE(SUBSTITUTE(SUBSTITUTE(SUBSTITUTE(SUBSTITUTE(SUBSTITUTE(SUBSTITUTE(SUBSTITUTE(SUBSTITUTE(SUBSTITUTE(SUBSTITUTE(SUBSTITUTE(SUBSTITUTE(SUBSTITUTE( (SUBSTITUTE( SUBSTITUTE( SUBSTITUTE( SUBSTITUTE(Z629,"STD_SIGMA","SUM"),"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29" t="b">
        <f>AA629=AF629</f>
        <v>1</v>
      </c>
    </row>
    <row r="630" spans="1:33">
      <c r="A630" s="48">
        <f>IF(B630=INT(B630),ROW(),"")</f>
        <v>630</v>
      </c>
      <c r="B630" s="47">
        <f>IF(AND(MID(C630,2,1)&lt;&gt;"/",MID(C630,1,1)="/"),INT(B629)+1,B629+0.01)</f>
        <v>606</v>
      </c>
      <c r="C630" s="196" t="s">
        <v>3770</v>
      </c>
      <c r="D630" s="196" t="s">
        <v>2873</v>
      </c>
      <c r="E630" s="191" t="s">
        <v>505</v>
      </c>
      <c r="F630" s="191" t="s">
        <v>505</v>
      </c>
      <c r="G630" s="200">
        <v>0</v>
      </c>
      <c r="H630" s="200">
        <v>0</v>
      </c>
      <c r="I630" s="191" t="s">
        <v>2481</v>
      </c>
      <c r="J630" s="191" t="s">
        <v>1376</v>
      </c>
      <c r="K630" s="198" t="s">
        <v>3783</v>
      </c>
      <c r="L630" s="199" t="s">
        <v>4768</v>
      </c>
      <c r="M630" s="199" t="s">
        <v>4827</v>
      </c>
      <c r="N630" s="55" t="s">
        <v>2238</v>
      </c>
      <c r="O630" s="55"/>
      <c r="P630" s="259" t="s">
        <v>2873</v>
      </c>
      <c r="Q630" s="13"/>
      <c r="R630"/>
      <c r="S630" t="str">
        <f>IF(E630=F630,"","NOT EQUAL")</f>
        <v/>
      </c>
      <c r="T630" s="44" t="str">
        <f>IF(ISNA(VLOOKUP(P630,Sheet1!E:F,2,0)),"--","PRESENT")</f>
        <v>--</v>
      </c>
      <c r="U630"/>
      <c r="V630">
        <f>IF(AA630&lt;&gt;"",V629+1,V629)</f>
        <v>176</v>
      </c>
      <c r="W630" s="75" t="s">
        <v>2238</v>
      </c>
      <c r="X630" s="57" t="s">
        <v>2238</v>
      </c>
      <c r="Y630" s="57" t="s">
        <v>2238</v>
      </c>
      <c r="Z630" s="25" t="str">
        <f>IF( OR(X630="CNST", I630="CAT_REGS"),IF(E630=CHAR(34)&amp;CHAR(34),F630,E630),
IF(X630="YES",UPPER(IF(E630=CHAR(34)&amp;CHAR(34),F630,E630)),
IF(   AND(X630&lt;&gt;"NO",I630="CAT_FNCT",D630&lt;&gt;"multiply", D630&lt;&gt;"divide"),IF(J630="SLS_ENABLED",   UPPER(IF(E630=CHAR(34)&amp;CHAR(34),F630,E630)),""),"")))</f>
        <v/>
      </c>
      <c r="AA630" s="25" t="str">
        <f>IF(LEN(Y630)&gt;0,Y630,SUBSTITUTE(SUBSTITUTE(SUBSTITUTE(SUBSTITUTE(SUBSTITUTE(SUBSTITUTE(SUBSTITUTE(SUBSTITUTE(SUBSTITUTE(SUBSTITUTE(SUBSTITUTE( (SUBSTITUTE( SUBSTITUTE( SUBSTITUTE( SUBSTITUTE(Z630,"STD_SIGMA","SUM"),"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0" s="1">
        <f>B630</f>
        <v>606</v>
      </c>
      <c r="AC630" t="str">
        <f>P630</f>
        <v>ITM_m</v>
      </c>
      <c r="AD630" s="126" t="str">
        <f>IF(ISNA(VLOOKUP(AA630,'XEQM Shortlist'!J:J,1,0)),"//","")</f>
        <v/>
      </c>
      <c r="AF630" s="88" t="str">
        <f>IF(LEN(AA630)=0,"",SUBSTITUTE(SUBSTITUTE(SUBSTITUTE(SUBSTITUTE(SUBSTITUTE(SUBSTITUTE(SUBSTITUTE(SUBSTITUTE(SUBSTITUTE(SUBSTITUTE(SUBSTITUTE(SUBSTITUTE(SUBSTITUTE(SUBSTITUTE(SUBSTITUTE(SUBSTITUTE(SUBSTITUTE( (SUBSTITUTE( SUBSTITUTE( SUBSTITUTE( SUBSTITUTE(Z630,"STD_SIGMA","SUM"),"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0" t="b">
        <f>AA630=AF630</f>
        <v>1</v>
      </c>
    </row>
    <row r="631" spans="1:33">
      <c r="A631" s="48">
        <f>IF(B631=INT(B631),ROW(),"")</f>
        <v>631</v>
      </c>
      <c r="B631" s="47">
        <f>IF(AND(MID(C631,2,1)&lt;&gt;"/",MID(C631,1,1)="/"),INT(B630)+1,B630+0.01)</f>
        <v>607</v>
      </c>
      <c r="C631" s="196" t="s">
        <v>3770</v>
      </c>
      <c r="D631" s="196" t="s">
        <v>2874</v>
      </c>
      <c r="E631" s="191" t="s">
        <v>506</v>
      </c>
      <c r="F631" s="191" t="s">
        <v>506</v>
      </c>
      <c r="G631" s="296">
        <v>0</v>
      </c>
      <c r="H631" s="296">
        <v>0</v>
      </c>
      <c r="I631" s="191" t="s">
        <v>2481</v>
      </c>
      <c r="J631" s="191" t="s">
        <v>1376</v>
      </c>
      <c r="K631" s="198" t="s">
        <v>3783</v>
      </c>
      <c r="L631" s="199" t="s">
        <v>4768</v>
      </c>
      <c r="M631" s="199" t="s">
        <v>4827</v>
      </c>
      <c r="N631" s="55" t="s">
        <v>2238</v>
      </c>
      <c r="O631" s="55"/>
      <c r="P631" s="259" t="s">
        <v>2874</v>
      </c>
      <c r="Q631" s="13"/>
      <c r="R631"/>
      <c r="S631" t="str">
        <f>IF(E631=F631,"","NOT EQUAL")</f>
        <v/>
      </c>
      <c r="T631" s="44" t="str">
        <f>IF(ISNA(VLOOKUP(P631,Sheet1!E:F,2,0)),"--","PRESENT")</f>
        <v>--</v>
      </c>
      <c r="U631"/>
      <c r="V631">
        <f>IF(AA631&lt;&gt;"",V630+1,V630)</f>
        <v>176</v>
      </c>
      <c r="W631" s="75" t="s">
        <v>2238</v>
      </c>
      <c r="X631" s="57" t="s">
        <v>2238</v>
      </c>
      <c r="Y631" s="57" t="s">
        <v>2238</v>
      </c>
      <c r="Z631" s="25" t="str">
        <f>IF( OR(X631="CNST", I631="CAT_REGS"),IF(E631=CHAR(34)&amp;CHAR(34),F631,E631),
IF(X631="YES",UPPER(IF(E631=CHAR(34)&amp;CHAR(34),F631,E631)),
IF(   AND(X631&lt;&gt;"NO",I631="CAT_FNCT",D631&lt;&gt;"multiply", D631&lt;&gt;"divide"),IF(J631="SLS_ENABLED",   UPPER(IF(E631=CHAR(34)&amp;CHAR(34),F631,E631)),""),"")))</f>
        <v/>
      </c>
      <c r="AA631" s="25" t="str">
        <f>IF(LEN(Y631)&gt;0,Y631,SUBSTITUTE(SUBSTITUTE(SUBSTITUTE(SUBSTITUTE(SUBSTITUTE(SUBSTITUTE(SUBSTITUTE(SUBSTITUTE(SUBSTITUTE(SUBSTITUTE(SUBSTITUTE( (SUBSTITUTE( SUBSTITUTE( SUBSTITUTE( SUBSTITUTE(Z631,"STD_SIGMA","SUM"),"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1" s="1">
        <f>B631</f>
        <v>607</v>
      </c>
      <c r="AC631" t="str">
        <f>P631</f>
        <v>ITM_n</v>
      </c>
      <c r="AD631" s="126" t="str">
        <f>IF(ISNA(VLOOKUP(AA631,'XEQM Shortlist'!J:J,1,0)),"//","")</f>
        <v/>
      </c>
      <c r="AF631" s="88" t="str">
        <f>IF(LEN(AA631)=0,"",SUBSTITUTE(SUBSTITUTE(SUBSTITUTE(SUBSTITUTE(SUBSTITUTE(SUBSTITUTE(SUBSTITUTE(SUBSTITUTE(SUBSTITUTE(SUBSTITUTE(SUBSTITUTE(SUBSTITUTE(SUBSTITUTE(SUBSTITUTE(SUBSTITUTE(SUBSTITUTE(SUBSTITUTE( (SUBSTITUTE( SUBSTITUTE( SUBSTITUTE( SUBSTITUTE(Z631,"STD_SIGMA","SUM"),"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1" t="b">
        <f>AA631=AF631</f>
        <v>1</v>
      </c>
    </row>
    <row r="632" spans="1:33">
      <c r="A632" s="48">
        <f>IF(B632=INT(B632),ROW(),"")</f>
        <v>632</v>
      </c>
      <c r="B632" s="47">
        <f>IF(AND(MID(C632,2,1)&lt;&gt;"/",MID(C632,1,1)="/"),INT(B631)+1,B631+0.01)</f>
        <v>608</v>
      </c>
      <c r="C632" s="196" t="s">
        <v>3770</v>
      </c>
      <c r="D632" s="196" t="s">
        <v>2875</v>
      </c>
      <c r="E632" s="191" t="s">
        <v>507</v>
      </c>
      <c r="F632" s="191" t="s">
        <v>507</v>
      </c>
      <c r="G632" s="200">
        <v>0</v>
      </c>
      <c r="H632" s="200">
        <v>0</v>
      </c>
      <c r="I632" s="191" t="s">
        <v>2481</v>
      </c>
      <c r="J632" s="191" t="s">
        <v>1376</v>
      </c>
      <c r="K632" s="198" t="s">
        <v>3783</v>
      </c>
      <c r="L632" s="199" t="s">
        <v>4768</v>
      </c>
      <c r="M632" s="199" t="s">
        <v>4827</v>
      </c>
      <c r="N632" s="55" t="s">
        <v>2238</v>
      </c>
      <c r="O632" s="55"/>
      <c r="P632" s="259" t="s">
        <v>2875</v>
      </c>
      <c r="Q632" s="13"/>
      <c r="R632"/>
      <c r="S632" t="str">
        <f>IF(E632=F632,"","NOT EQUAL")</f>
        <v/>
      </c>
      <c r="T632" s="44" t="str">
        <f>IF(ISNA(VLOOKUP(P632,Sheet1!E:F,2,0)),"--","PRESENT")</f>
        <v>--</v>
      </c>
      <c r="U632"/>
      <c r="V632">
        <f>IF(AA632&lt;&gt;"",V631+1,V631)</f>
        <v>176</v>
      </c>
      <c r="W632" s="75" t="s">
        <v>2238</v>
      </c>
      <c r="X632" s="57" t="s">
        <v>2238</v>
      </c>
      <c r="Y632" s="57" t="s">
        <v>2238</v>
      </c>
      <c r="Z632" s="25" t="str">
        <f>IF( OR(X632="CNST", I632="CAT_REGS"),IF(E632=CHAR(34)&amp;CHAR(34),F632,E632),
IF(X632="YES",UPPER(IF(E632=CHAR(34)&amp;CHAR(34),F632,E632)),
IF(   AND(X632&lt;&gt;"NO",I632="CAT_FNCT",D632&lt;&gt;"multiply", D632&lt;&gt;"divide"),IF(J632="SLS_ENABLED",   UPPER(IF(E632=CHAR(34)&amp;CHAR(34),F632,E632)),""),"")))</f>
        <v/>
      </c>
      <c r="AA632" s="25" t="str">
        <f>IF(LEN(Y632)&gt;0,Y632,SUBSTITUTE(SUBSTITUTE(SUBSTITUTE(SUBSTITUTE(SUBSTITUTE(SUBSTITUTE(SUBSTITUTE(SUBSTITUTE(SUBSTITUTE(SUBSTITUTE(SUBSTITUTE( (SUBSTITUTE( SUBSTITUTE( SUBSTITUTE( SUBSTITUTE(Z632,"STD_SIGMA","SUM"),"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2" s="1">
        <f>B632</f>
        <v>608</v>
      </c>
      <c r="AC632" t="str">
        <f>P632</f>
        <v>ITM_o</v>
      </c>
      <c r="AD632" s="126" t="str">
        <f>IF(ISNA(VLOOKUP(AA632,'XEQM Shortlist'!J:J,1,0)),"//","")</f>
        <v/>
      </c>
      <c r="AF632" s="88" t="str">
        <f>IF(LEN(AA632)=0,"",SUBSTITUTE(SUBSTITUTE(SUBSTITUTE(SUBSTITUTE(SUBSTITUTE(SUBSTITUTE(SUBSTITUTE(SUBSTITUTE(SUBSTITUTE(SUBSTITUTE(SUBSTITUTE(SUBSTITUTE(SUBSTITUTE(SUBSTITUTE(SUBSTITUTE(SUBSTITUTE(SUBSTITUTE( (SUBSTITUTE( SUBSTITUTE( SUBSTITUTE( SUBSTITUTE(Z632,"STD_SIGMA","SUM"),"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2" t="b">
        <f>AA632=AF632</f>
        <v>1</v>
      </c>
    </row>
    <row r="633" spans="1:33">
      <c r="A633" s="48">
        <f>IF(B633=INT(B633),ROW(),"")</f>
        <v>633</v>
      </c>
      <c r="B633" s="47">
        <f>IF(AND(MID(C633,2,1)&lt;&gt;"/",MID(C633,1,1)="/"),INT(B632)+1,B632+0.01)</f>
        <v>609</v>
      </c>
      <c r="C633" s="196" t="s">
        <v>3770</v>
      </c>
      <c r="D633" s="196" t="s">
        <v>2876</v>
      </c>
      <c r="E633" s="191" t="s">
        <v>508</v>
      </c>
      <c r="F633" s="191" t="s">
        <v>508</v>
      </c>
      <c r="G633" s="200">
        <v>0</v>
      </c>
      <c r="H633" s="200">
        <v>0</v>
      </c>
      <c r="I633" s="191" t="s">
        <v>2481</v>
      </c>
      <c r="J633" s="191" t="s">
        <v>1376</v>
      </c>
      <c r="K633" s="198" t="s">
        <v>3783</v>
      </c>
      <c r="L633" s="199" t="s">
        <v>4768</v>
      </c>
      <c r="M633" s="199" t="s">
        <v>4827</v>
      </c>
      <c r="N633" s="55" t="s">
        <v>2238</v>
      </c>
      <c r="O633" s="55"/>
      <c r="P633" s="259" t="s">
        <v>2876</v>
      </c>
      <c r="Q633" s="13"/>
      <c r="R633"/>
      <c r="S633" t="str">
        <f>IF(E633=F633,"","NOT EQUAL")</f>
        <v/>
      </c>
      <c r="T633" s="44" t="str">
        <f>IF(ISNA(VLOOKUP(P633,Sheet1!E:F,2,0)),"--","PRESENT")</f>
        <v>--</v>
      </c>
      <c r="U633"/>
      <c r="V633">
        <f>IF(AA633&lt;&gt;"",V632+1,V632)</f>
        <v>176</v>
      </c>
      <c r="W633" s="75" t="s">
        <v>2238</v>
      </c>
      <c r="X633" s="57" t="s">
        <v>2238</v>
      </c>
      <c r="Y633" s="57" t="s">
        <v>2238</v>
      </c>
      <c r="Z633" s="25" t="str">
        <f>IF( OR(X633="CNST", I633="CAT_REGS"),IF(E633=CHAR(34)&amp;CHAR(34),F633,E633),
IF(X633="YES",UPPER(IF(E633=CHAR(34)&amp;CHAR(34),F633,E633)),
IF(   AND(X633&lt;&gt;"NO",I633="CAT_FNCT",D633&lt;&gt;"multiply", D633&lt;&gt;"divide"),IF(J633="SLS_ENABLED",   UPPER(IF(E633=CHAR(34)&amp;CHAR(34),F633,E633)),""),"")))</f>
        <v/>
      </c>
      <c r="AA633" s="25" t="str">
        <f>IF(LEN(Y633)&gt;0,Y633,SUBSTITUTE(SUBSTITUTE(SUBSTITUTE(SUBSTITUTE(SUBSTITUTE(SUBSTITUTE(SUBSTITUTE(SUBSTITUTE(SUBSTITUTE(SUBSTITUTE(SUBSTITUTE( (SUBSTITUTE( SUBSTITUTE( SUBSTITUTE( SUBSTITUTE(Z633,"STD_SIGMA","SUM"),"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3" s="1">
        <f>B633</f>
        <v>609</v>
      </c>
      <c r="AC633" t="str">
        <f>P633</f>
        <v>ITM_p</v>
      </c>
      <c r="AD633" s="126" t="str">
        <f>IF(ISNA(VLOOKUP(AA633,'XEQM Shortlist'!J:J,1,0)),"//","")</f>
        <v/>
      </c>
      <c r="AF633" s="88" t="str">
        <f>IF(LEN(AA633)=0,"",SUBSTITUTE(SUBSTITUTE(SUBSTITUTE(SUBSTITUTE(SUBSTITUTE(SUBSTITUTE(SUBSTITUTE(SUBSTITUTE(SUBSTITUTE(SUBSTITUTE(SUBSTITUTE(SUBSTITUTE(SUBSTITUTE(SUBSTITUTE(SUBSTITUTE(SUBSTITUTE(SUBSTITUTE( (SUBSTITUTE( SUBSTITUTE( SUBSTITUTE( SUBSTITUTE(Z633,"STD_SIGMA","SUM"),"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3" t="b">
        <f>AA633=AF633</f>
        <v>1</v>
      </c>
    </row>
    <row r="634" spans="1:33">
      <c r="A634" s="48">
        <f>IF(B634=INT(B634),ROW(),"")</f>
        <v>634</v>
      </c>
      <c r="B634" s="47">
        <f>IF(AND(MID(C634,2,1)&lt;&gt;"/",MID(C634,1,1)="/"),INT(B633)+1,B633+0.01)</f>
        <v>610</v>
      </c>
      <c r="C634" s="196" t="s">
        <v>3770</v>
      </c>
      <c r="D634" s="196" t="s">
        <v>2877</v>
      </c>
      <c r="E634" s="191" t="s">
        <v>509</v>
      </c>
      <c r="F634" s="191" t="s">
        <v>509</v>
      </c>
      <c r="G634" s="200">
        <v>0</v>
      </c>
      <c r="H634" s="200">
        <v>0</v>
      </c>
      <c r="I634" s="191" t="s">
        <v>2481</v>
      </c>
      <c r="J634" s="191" t="s">
        <v>1376</v>
      </c>
      <c r="K634" s="198" t="s">
        <v>3783</v>
      </c>
      <c r="L634" s="199" t="s">
        <v>4768</v>
      </c>
      <c r="M634" s="199" t="s">
        <v>4827</v>
      </c>
      <c r="N634" s="55" t="s">
        <v>2238</v>
      </c>
      <c r="O634" s="55"/>
      <c r="P634" s="259" t="s">
        <v>2877</v>
      </c>
      <c r="Q634" s="13"/>
      <c r="R634"/>
      <c r="S634" t="str">
        <f>IF(E634=F634,"","NOT EQUAL")</f>
        <v/>
      </c>
      <c r="T634" s="44" t="str">
        <f>IF(ISNA(VLOOKUP(P634,Sheet1!E:F,2,0)),"--","PRESENT")</f>
        <v>--</v>
      </c>
      <c r="U634"/>
      <c r="V634">
        <f>IF(AA634&lt;&gt;"",V633+1,V633)</f>
        <v>176</v>
      </c>
      <c r="W634" s="75" t="s">
        <v>2238</v>
      </c>
      <c r="X634" s="57" t="s">
        <v>2238</v>
      </c>
      <c r="Y634" s="57" t="s">
        <v>2238</v>
      </c>
      <c r="Z634" s="25" t="str">
        <f>IF( OR(X634="CNST", I634="CAT_REGS"),IF(E634=CHAR(34)&amp;CHAR(34),F634,E634),
IF(X634="YES",UPPER(IF(E634=CHAR(34)&amp;CHAR(34),F634,E634)),
IF(   AND(X634&lt;&gt;"NO",I634="CAT_FNCT",D634&lt;&gt;"multiply", D634&lt;&gt;"divide"),IF(J634="SLS_ENABLED",   UPPER(IF(E634=CHAR(34)&amp;CHAR(34),F634,E634)),""),"")))</f>
        <v/>
      </c>
      <c r="AA634" s="25" t="str">
        <f>IF(LEN(Y634)&gt;0,Y634,SUBSTITUTE(SUBSTITUTE(SUBSTITUTE(SUBSTITUTE(SUBSTITUTE(SUBSTITUTE(SUBSTITUTE(SUBSTITUTE(SUBSTITUTE(SUBSTITUTE(SUBSTITUTE( (SUBSTITUTE( SUBSTITUTE( SUBSTITUTE( SUBSTITUTE(Z634,"STD_SIGMA","SUM"),"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4" s="1">
        <f>B634</f>
        <v>610</v>
      </c>
      <c r="AC634" t="str">
        <f>P634</f>
        <v>ITM_q</v>
      </c>
      <c r="AD634" s="126" t="str">
        <f>IF(ISNA(VLOOKUP(AA634,'XEQM Shortlist'!J:J,1,0)),"//","")</f>
        <v/>
      </c>
      <c r="AF634" s="88" t="str">
        <f>IF(LEN(AA634)=0,"",SUBSTITUTE(SUBSTITUTE(SUBSTITUTE(SUBSTITUTE(SUBSTITUTE(SUBSTITUTE(SUBSTITUTE(SUBSTITUTE(SUBSTITUTE(SUBSTITUTE(SUBSTITUTE(SUBSTITUTE(SUBSTITUTE(SUBSTITUTE(SUBSTITUTE(SUBSTITUTE(SUBSTITUTE( (SUBSTITUTE( SUBSTITUTE( SUBSTITUTE( SUBSTITUTE(Z634,"STD_SIGMA","SUM"),"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4" t="b">
        <f>AA634=AF634</f>
        <v>1</v>
      </c>
    </row>
    <row r="635" spans="1:33" s="17" customFormat="1">
      <c r="A635" s="48">
        <f>IF(B635=INT(B635),ROW(),"")</f>
        <v>635</v>
      </c>
      <c r="B635" s="47">
        <f>IF(AND(MID(C635,2,1)&lt;&gt;"/",MID(C635,1,1)="/"),INT(B634)+1,B634+0.01)</f>
        <v>611</v>
      </c>
      <c r="C635" s="196" t="s">
        <v>3770</v>
      </c>
      <c r="D635" s="196" t="s">
        <v>2878</v>
      </c>
      <c r="E635" s="191" t="s">
        <v>56</v>
      </c>
      <c r="F635" s="191" t="s">
        <v>56</v>
      </c>
      <c r="G635" s="200">
        <v>0</v>
      </c>
      <c r="H635" s="200">
        <v>0</v>
      </c>
      <c r="I635" s="191" t="s">
        <v>2481</v>
      </c>
      <c r="J635" s="191" t="s">
        <v>1376</v>
      </c>
      <c r="K635" s="198" t="s">
        <v>3783</v>
      </c>
      <c r="L635" s="199" t="s">
        <v>4768</v>
      </c>
      <c r="M635" s="199" t="s">
        <v>4827</v>
      </c>
      <c r="N635" s="55" t="s">
        <v>2238</v>
      </c>
      <c r="O635" s="55"/>
      <c r="P635" s="259" t="s">
        <v>2878</v>
      </c>
      <c r="Q635" s="13"/>
      <c r="R635"/>
      <c r="S635" t="str">
        <f>IF(E635=F635,"","NOT EQUAL")</f>
        <v/>
      </c>
      <c r="T635" s="44" t="str">
        <f>IF(ISNA(VLOOKUP(P635,Sheet1!E:F,2,0)),"--","PRESENT")</f>
        <v>--</v>
      </c>
      <c r="U635"/>
      <c r="V635">
        <f>IF(AA635&lt;&gt;"",V634+1,V634)</f>
        <v>176</v>
      </c>
      <c r="W635" s="75" t="s">
        <v>2238</v>
      </c>
      <c r="X635" s="57" t="s">
        <v>2238</v>
      </c>
      <c r="Y635" s="57" t="s">
        <v>2238</v>
      </c>
      <c r="Z635" s="25" t="str">
        <f>IF( OR(X635="CNST", I635="CAT_REGS"),IF(E635=CHAR(34)&amp;CHAR(34),F635,E635),
IF(X635="YES",UPPER(IF(E635=CHAR(34)&amp;CHAR(34),F635,E635)),
IF(   AND(X635&lt;&gt;"NO",I635="CAT_FNCT",D635&lt;&gt;"multiply", D635&lt;&gt;"divide"),IF(J635="SLS_ENABLED",   UPPER(IF(E635=CHAR(34)&amp;CHAR(34),F635,E635)),""),"")))</f>
        <v/>
      </c>
      <c r="AA635" s="25" t="str">
        <f>IF(LEN(Y635)&gt;0,Y635,SUBSTITUTE(SUBSTITUTE(SUBSTITUTE(SUBSTITUTE(SUBSTITUTE(SUBSTITUTE(SUBSTITUTE(SUBSTITUTE(SUBSTITUTE(SUBSTITUTE(SUBSTITUTE( (SUBSTITUTE( SUBSTITUTE( SUBSTITUTE( SUBSTITUTE(Z635,"STD_SIGMA","SUM"),"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5" s="1">
        <f>B635</f>
        <v>611</v>
      </c>
      <c r="AC635" t="str">
        <f>P635</f>
        <v>ITM_r</v>
      </c>
      <c r="AD635" s="126" t="str">
        <f>IF(ISNA(VLOOKUP(AA635,'XEQM Shortlist'!J:J,1,0)),"//","")</f>
        <v/>
      </c>
      <c r="AE635"/>
      <c r="AF635" s="88" t="str">
        <f>IF(LEN(AA635)=0,"",SUBSTITUTE(SUBSTITUTE(SUBSTITUTE(SUBSTITUTE(SUBSTITUTE(SUBSTITUTE(SUBSTITUTE(SUBSTITUTE(SUBSTITUTE(SUBSTITUTE(SUBSTITUTE(SUBSTITUTE(SUBSTITUTE(SUBSTITUTE(SUBSTITUTE(SUBSTITUTE(SUBSTITUTE( (SUBSTITUTE( SUBSTITUTE( SUBSTITUTE( SUBSTITUTE(Z635,"STD_SIGMA","SUM"),"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5" t="b">
        <f>AA635=AF635</f>
        <v>1</v>
      </c>
    </row>
    <row r="636" spans="1:33">
      <c r="A636" s="48">
        <f>IF(B636=INT(B636),ROW(),"")</f>
        <v>636</v>
      </c>
      <c r="B636" s="47">
        <f>IF(AND(MID(C636,2,1)&lt;&gt;"/",MID(C636,1,1)="/"),INT(B635)+1,B635+0.01)</f>
        <v>612</v>
      </c>
      <c r="C636" s="196" t="s">
        <v>3770</v>
      </c>
      <c r="D636" s="196" t="s">
        <v>2879</v>
      </c>
      <c r="E636" s="191" t="s">
        <v>510</v>
      </c>
      <c r="F636" s="191" t="s">
        <v>510</v>
      </c>
      <c r="G636" s="200">
        <v>0</v>
      </c>
      <c r="H636" s="200">
        <v>0</v>
      </c>
      <c r="I636" s="191" t="s">
        <v>2481</v>
      </c>
      <c r="J636" s="191" t="s">
        <v>1376</v>
      </c>
      <c r="K636" s="198" t="s">
        <v>3783</v>
      </c>
      <c r="L636" s="199" t="s">
        <v>4768</v>
      </c>
      <c r="M636" s="199" t="s">
        <v>4827</v>
      </c>
      <c r="N636" s="55" t="s">
        <v>2238</v>
      </c>
      <c r="O636" s="55"/>
      <c r="P636" s="259" t="s">
        <v>2879</v>
      </c>
      <c r="Q636" s="13"/>
      <c r="R636"/>
      <c r="S636" t="str">
        <f>IF(E636=F636,"","NOT EQUAL")</f>
        <v/>
      </c>
      <c r="T636" s="44" t="str">
        <f>IF(ISNA(VLOOKUP(P636,Sheet1!E:F,2,0)),"--","PRESENT")</f>
        <v>--</v>
      </c>
      <c r="U636"/>
      <c r="V636">
        <f>IF(AA636&lt;&gt;"",V635+1,V635)</f>
        <v>176</v>
      </c>
      <c r="W636" s="75" t="s">
        <v>2238</v>
      </c>
      <c r="X636" s="57" t="s">
        <v>2238</v>
      </c>
      <c r="Y636" s="57" t="s">
        <v>2238</v>
      </c>
      <c r="Z636" s="25" t="str">
        <f>IF( OR(X636="CNST", I636="CAT_REGS"),IF(E636=CHAR(34)&amp;CHAR(34),F636,E636),
IF(X636="YES",UPPER(IF(E636=CHAR(34)&amp;CHAR(34),F636,E636)),
IF(   AND(X636&lt;&gt;"NO",I636="CAT_FNCT",D636&lt;&gt;"multiply", D636&lt;&gt;"divide"),IF(J636="SLS_ENABLED",   UPPER(IF(E636=CHAR(34)&amp;CHAR(34),F636,E636)),""),"")))</f>
        <v/>
      </c>
      <c r="AA636" s="25" t="str">
        <f>IF(LEN(Y636)&gt;0,Y636,SUBSTITUTE(SUBSTITUTE(SUBSTITUTE(SUBSTITUTE(SUBSTITUTE(SUBSTITUTE(SUBSTITUTE(SUBSTITUTE(SUBSTITUTE(SUBSTITUTE(SUBSTITUTE( (SUBSTITUTE( SUBSTITUTE( SUBSTITUTE( SUBSTITUTE(Z636,"STD_SIGMA","SUM"),"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6" s="1">
        <f>B636</f>
        <v>612</v>
      </c>
      <c r="AC636" t="str">
        <f>P636</f>
        <v>ITM_s</v>
      </c>
      <c r="AD636" s="126" t="str">
        <f>IF(ISNA(VLOOKUP(AA636,'XEQM Shortlist'!J:J,1,0)),"//","")</f>
        <v/>
      </c>
      <c r="AF636" s="88" t="str">
        <f>IF(LEN(AA636)=0,"",SUBSTITUTE(SUBSTITUTE(SUBSTITUTE(SUBSTITUTE(SUBSTITUTE(SUBSTITUTE(SUBSTITUTE(SUBSTITUTE(SUBSTITUTE(SUBSTITUTE(SUBSTITUTE(SUBSTITUTE(SUBSTITUTE(SUBSTITUTE(SUBSTITUTE(SUBSTITUTE(SUBSTITUTE( (SUBSTITUTE( SUBSTITUTE( SUBSTITUTE( SUBSTITUTE(Z636,"STD_SIGMA","SUM"),"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6" t="b">
        <f>AA636=AF636</f>
        <v>1</v>
      </c>
    </row>
    <row r="637" spans="1:33">
      <c r="A637" s="48">
        <f>IF(B637=INT(B637),ROW(),"")</f>
        <v>637</v>
      </c>
      <c r="B637" s="47">
        <f>IF(AND(MID(C637,2,1)&lt;&gt;"/",MID(C637,1,1)="/"),INT(B636)+1,B636+0.01)</f>
        <v>613</v>
      </c>
      <c r="C637" s="196" t="s">
        <v>3770</v>
      </c>
      <c r="D637" s="196" t="s">
        <v>2880</v>
      </c>
      <c r="E637" s="191" t="s">
        <v>511</v>
      </c>
      <c r="F637" s="191" t="s">
        <v>511</v>
      </c>
      <c r="G637" s="200">
        <v>0</v>
      </c>
      <c r="H637" s="200">
        <v>0</v>
      </c>
      <c r="I637" s="191" t="s">
        <v>2481</v>
      </c>
      <c r="J637" s="191" t="s">
        <v>1376</v>
      </c>
      <c r="K637" s="198" t="s">
        <v>3783</v>
      </c>
      <c r="L637" s="199" t="s">
        <v>4768</v>
      </c>
      <c r="M637" s="199" t="s">
        <v>4827</v>
      </c>
      <c r="N637" s="55" t="s">
        <v>2238</v>
      </c>
      <c r="O637" s="55"/>
      <c r="P637" s="259" t="s">
        <v>2880</v>
      </c>
      <c r="Q637" s="13"/>
      <c r="R637"/>
      <c r="S637" t="str">
        <f>IF(E637=F637,"","NOT EQUAL")</f>
        <v/>
      </c>
      <c r="T637" s="44" t="str">
        <f>IF(ISNA(VLOOKUP(P637,Sheet1!E:F,2,0)),"--","PRESENT")</f>
        <v>--</v>
      </c>
      <c r="U637"/>
      <c r="V637">
        <f>IF(AA637&lt;&gt;"",V636+1,V636)</f>
        <v>176</v>
      </c>
      <c r="W637" s="75" t="s">
        <v>2238</v>
      </c>
      <c r="X637" s="57" t="s">
        <v>2238</v>
      </c>
      <c r="Y637" s="57" t="s">
        <v>2238</v>
      </c>
      <c r="Z637" s="25" t="str">
        <f>IF( OR(X637="CNST", I637="CAT_REGS"),IF(E637=CHAR(34)&amp;CHAR(34),F637,E637),
IF(X637="YES",UPPER(IF(E637=CHAR(34)&amp;CHAR(34),F637,E637)),
IF(   AND(X637&lt;&gt;"NO",I637="CAT_FNCT",D637&lt;&gt;"multiply", D637&lt;&gt;"divide"),IF(J637="SLS_ENABLED",   UPPER(IF(E637=CHAR(34)&amp;CHAR(34),F637,E637)),""),"")))</f>
        <v/>
      </c>
      <c r="AA637" s="25" t="str">
        <f>IF(LEN(Y637)&gt;0,Y637,SUBSTITUTE(SUBSTITUTE(SUBSTITUTE(SUBSTITUTE(SUBSTITUTE(SUBSTITUTE(SUBSTITUTE(SUBSTITUTE(SUBSTITUTE(SUBSTITUTE(SUBSTITUTE( (SUBSTITUTE( SUBSTITUTE( SUBSTITUTE( SUBSTITUTE(Z637,"STD_SIGMA","SUM"),"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7" s="1">
        <f>B637</f>
        <v>613</v>
      </c>
      <c r="AC637" t="str">
        <f>P637</f>
        <v>ITM_t</v>
      </c>
      <c r="AD637" s="126" t="str">
        <f>IF(ISNA(VLOOKUP(AA637,'XEQM Shortlist'!J:J,1,0)),"//","")</f>
        <v/>
      </c>
      <c r="AF637" s="88" t="str">
        <f>IF(LEN(AA637)=0,"",SUBSTITUTE(SUBSTITUTE(SUBSTITUTE(SUBSTITUTE(SUBSTITUTE(SUBSTITUTE(SUBSTITUTE(SUBSTITUTE(SUBSTITUTE(SUBSTITUTE(SUBSTITUTE(SUBSTITUTE(SUBSTITUTE(SUBSTITUTE(SUBSTITUTE(SUBSTITUTE(SUBSTITUTE( (SUBSTITUTE( SUBSTITUTE( SUBSTITUTE( SUBSTITUTE(Z637,"STD_SIGMA","SUM"),"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7" t="b">
        <f>AA637=AF637</f>
        <v>1</v>
      </c>
    </row>
    <row r="638" spans="1:33">
      <c r="A638" s="48">
        <f>IF(B638=INT(B638),ROW(),"")</f>
        <v>638</v>
      </c>
      <c r="B638" s="47">
        <f>IF(AND(MID(C638,2,1)&lt;&gt;"/",MID(C638,1,1)="/"),INT(B637)+1,B637+0.01)</f>
        <v>614</v>
      </c>
      <c r="C638" s="196" t="s">
        <v>3770</v>
      </c>
      <c r="D638" s="196" t="s">
        <v>2881</v>
      </c>
      <c r="E638" s="191" t="s">
        <v>512</v>
      </c>
      <c r="F638" s="191" t="s">
        <v>512</v>
      </c>
      <c r="G638" s="200">
        <v>0</v>
      </c>
      <c r="H638" s="200">
        <v>0</v>
      </c>
      <c r="I638" s="191" t="s">
        <v>2481</v>
      </c>
      <c r="J638" s="191" t="s">
        <v>1376</v>
      </c>
      <c r="K638" s="198" t="s">
        <v>3783</v>
      </c>
      <c r="L638" s="199" t="s">
        <v>4768</v>
      </c>
      <c r="M638" s="199" t="s">
        <v>4827</v>
      </c>
      <c r="N638" s="55" t="s">
        <v>2238</v>
      </c>
      <c r="O638" s="55"/>
      <c r="P638" s="259" t="s">
        <v>2881</v>
      </c>
      <c r="Q638" s="13"/>
      <c r="R638"/>
      <c r="S638" t="str">
        <f>IF(E638=F638,"","NOT EQUAL")</f>
        <v/>
      </c>
      <c r="T638" s="44" t="str">
        <f>IF(ISNA(VLOOKUP(P638,Sheet1!E:F,2,0)),"--","PRESENT")</f>
        <v>--</v>
      </c>
      <c r="U638"/>
      <c r="V638">
        <f>IF(AA638&lt;&gt;"",V637+1,V637)</f>
        <v>176</v>
      </c>
      <c r="W638" s="75" t="s">
        <v>2238</v>
      </c>
      <c r="X638" s="57" t="s">
        <v>2238</v>
      </c>
      <c r="Y638" s="57" t="s">
        <v>2238</v>
      </c>
      <c r="Z638" s="25" t="str">
        <f>IF( OR(X638="CNST", I638="CAT_REGS"),IF(E638=CHAR(34)&amp;CHAR(34),F638,E638),
IF(X638="YES",UPPER(IF(E638=CHAR(34)&amp;CHAR(34),F638,E638)),
IF(   AND(X638&lt;&gt;"NO",I638="CAT_FNCT",D638&lt;&gt;"multiply", D638&lt;&gt;"divide"),IF(J638="SLS_ENABLED",   UPPER(IF(E638=CHAR(34)&amp;CHAR(34),F638,E638)),""),"")))</f>
        <v/>
      </c>
      <c r="AA638" s="25" t="str">
        <f>IF(LEN(Y638)&gt;0,Y638,SUBSTITUTE(SUBSTITUTE(SUBSTITUTE(SUBSTITUTE(SUBSTITUTE(SUBSTITUTE(SUBSTITUTE(SUBSTITUTE(SUBSTITUTE(SUBSTITUTE(SUBSTITUTE( (SUBSTITUTE( SUBSTITUTE( SUBSTITUTE( SUBSTITUTE(Z638,"STD_SIGMA","SUM"),"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8" s="1">
        <f>B638</f>
        <v>614</v>
      </c>
      <c r="AC638" t="str">
        <f>P638</f>
        <v>ITM_u</v>
      </c>
      <c r="AD638" s="126" t="str">
        <f>IF(ISNA(VLOOKUP(AA638,'XEQM Shortlist'!J:J,1,0)),"//","")</f>
        <v/>
      </c>
      <c r="AF638" s="88" t="str">
        <f>IF(LEN(AA638)=0,"",SUBSTITUTE(SUBSTITUTE(SUBSTITUTE(SUBSTITUTE(SUBSTITUTE(SUBSTITUTE(SUBSTITUTE(SUBSTITUTE(SUBSTITUTE(SUBSTITUTE(SUBSTITUTE(SUBSTITUTE(SUBSTITUTE(SUBSTITUTE(SUBSTITUTE(SUBSTITUTE(SUBSTITUTE( (SUBSTITUTE( SUBSTITUTE( SUBSTITUTE( SUBSTITUTE(Z638,"STD_SIGMA","SUM"),"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8" t="b">
        <f>AA638=AF638</f>
        <v>1</v>
      </c>
    </row>
    <row r="639" spans="1:33">
      <c r="A639" s="48">
        <f>IF(B639=INT(B639),ROW(),"")</f>
        <v>639</v>
      </c>
      <c r="B639" s="47">
        <f>IF(AND(MID(C639,2,1)&lt;&gt;"/",MID(C639,1,1)="/"),INT(B638)+1,B638+0.01)</f>
        <v>615</v>
      </c>
      <c r="C639" s="196" t="s">
        <v>3770</v>
      </c>
      <c r="D639" s="196" t="s">
        <v>2882</v>
      </c>
      <c r="E639" s="191" t="s">
        <v>513</v>
      </c>
      <c r="F639" s="191" t="s">
        <v>513</v>
      </c>
      <c r="G639" s="200">
        <v>0</v>
      </c>
      <c r="H639" s="200">
        <v>0</v>
      </c>
      <c r="I639" s="191" t="s">
        <v>2481</v>
      </c>
      <c r="J639" s="191" t="s">
        <v>1376</v>
      </c>
      <c r="K639" s="198" t="s">
        <v>3783</v>
      </c>
      <c r="L639" s="199" t="s">
        <v>4768</v>
      </c>
      <c r="M639" s="199" t="s">
        <v>4827</v>
      </c>
      <c r="N639" s="55" t="s">
        <v>2238</v>
      </c>
      <c r="O639" s="55"/>
      <c r="P639" s="259" t="s">
        <v>2882</v>
      </c>
      <c r="Q639" s="13"/>
      <c r="R639"/>
      <c r="S639" t="str">
        <f>IF(E639=F639,"","NOT EQUAL")</f>
        <v/>
      </c>
      <c r="T639" s="44" t="str">
        <f>IF(ISNA(VLOOKUP(P639,Sheet1!E:F,2,0)),"--","PRESENT")</f>
        <v>--</v>
      </c>
      <c r="U639"/>
      <c r="V639">
        <f>IF(AA639&lt;&gt;"",V638+1,V638)</f>
        <v>176</v>
      </c>
      <c r="W639" s="75" t="s">
        <v>2238</v>
      </c>
      <c r="X639" s="57" t="s">
        <v>2238</v>
      </c>
      <c r="Y639" s="57" t="s">
        <v>2238</v>
      </c>
      <c r="Z639" s="25" t="str">
        <f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>B639</f>
        <v>615</v>
      </c>
      <c r="AC639" t="str">
        <f>P639</f>
        <v>ITM_v</v>
      </c>
      <c r="AD639" s="126" t="str">
        <f>IF(ISNA(VLOOKUP(AA639,'XEQM Shortlist'!J:J,1,0)),"//","")</f>
        <v/>
      </c>
      <c r="AF639" s="88" t="str">
        <f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>AA639=AF639</f>
        <v>1</v>
      </c>
    </row>
    <row r="640" spans="1:33" s="17" customFormat="1">
      <c r="A640" s="48">
        <f>IF(B640=INT(B640),ROW(),"")</f>
        <v>640</v>
      </c>
      <c r="B640" s="47">
        <f>IF(AND(MID(C640,2,1)&lt;&gt;"/",MID(C640,1,1)="/"),INT(B639)+1,B639+0.01)</f>
        <v>616</v>
      </c>
      <c r="C640" s="196" t="s">
        <v>3770</v>
      </c>
      <c r="D640" s="196" t="s">
        <v>2883</v>
      </c>
      <c r="E640" s="191" t="s">
        <v>514</v>
      </c>
      <c r="F640" s="191" t="s">
        <v>514</v>
      </c>
      <c r="G640" s="200">
        <v>0</v>
      </c>
      <c r="H640" s="200">
        <v>0</v>
      </c>
      <c r="I640" s="191" t="s">
        <v>2481</v>
      </c>
      <c r="J640" s="191" t="s">
        <v>1376</v>
      </c>
      <c r="K640" s="198" t="s">
        <v>3783</v>
      </c>
      <c r="L640" s="199" t="s">
        <v>4768</v>
      </c>
      <c r="M640" s="199" t="s">
        <v>4827</v>
      </c>
      <c r="N640" s="55" t="s">
        <v>2238</v>
      </c>
      <c r="O640" s="55"/>
      <c r="P640" s="259" t="s">
        <v>2883</v>
      </c>
      <c r="Q640" s="13"/>
      <c r="R640"/>
      <c r="S640" t="str">
        <f>IF(E640=F640,"","NOT EQUAL")</f>
        <v/>
      </c>
      <c r="T640" s="44" t="str">
        <f>IF(ISNA(VLOOKUP(P640,Sheet1!E:F,2,0)),"--","PRESENT")</f>
        <v>--</v>
      </c>
      <c r="U640"/>
      <c r="V640">
        <f>IF(AA640&lt;&gt;"",V639+1,V639)</f>
        <v>176</v>
      </c>
      <c r="W640" s="75" t="s">
        <v>2238</v>
      </c>
      <c r="X640" s="57" t="s">
        <v>2238</v>
      </c>
      <c r="Y640" s="57" t="s">
        <v>2238</v>
      </c>
      <c r="Z640" s="25" t="str">
        <f>IF( OR(X640="CNST", I640="CAT_REGS"),IF(E640=CHAR(34)&amp;CHAR(34),F640,E640),
IF(X640="YES",UPPER(IF(E640=CHAR(34)&amp;CHAR(34),F640,E640)),
IF(   AND(X640&lt;&gt;"NO",I640="CAT_FNCT",D640&lt;&gt;"multiply", D640&lt;&gt;"divide"),IF(J640="SLS_ENABLED",   UPPER(IF(E640=CHAR(34)&amp;CHAR(34),F640,E640)),""),"")))</f>
        <v/>
      </c>
      <c r="AA640" s="25" t="str">
        <f>IF(LEN(Y640)&gt;0,Y640,SUBSTITUTE(SUBSTITUTE(SUBSTITUTE(SUBSTITUTE(SUBSTITUTE(SUBSTITUTE(SUBSTITUTE(SUBSTITUTE(SUBSTITUTE(SUBSTITUTE(SUBSTITUTE( (SUBSTITUTE( SUBSTITUTE( SUBSTITUTE( SUBSTITUTE(Z640,"STD_SIGMA","SUM"),"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0" s="1">
        <f>B640</f>
        <v>616</v>
      </c>
      <c r="AC640" t="str">
        <f>P640</f>
        <v>ITM_w</v>
      </c>
      <c r="AD640" s="126" t="str">
        <f>IF(ISNA(VLOOKUP(AA640,'XEQM Shortlist'!J:J,1,0)),"//","")</f>
        <v/>
      </c>
      <c r="AE640"/>
      <c r="AF640" s="88" t="str">
        <f>IF(LEN(AA640)=0,"",SUBSTITUTE(SUBSTITUTE(SUBSTITUTE(SUBSTITUTE(SUBSTITUTE(SUBSTITUTE(SUBSTITUTE(SUBSTITUTE(SUBSTITUTE(SUBSTITUTE(SUBSTITUTE(SUBSTITUTE(SUBSTITUTE(SUBSTITUTE(SUBSTITUTE(SUBSTITUTE(SUBSTITUTE( (SUBSTITUTE( SUBSTITUTE( SUBSTITUTE( SUBSTITUTE(Z640,"STD_SIGMA","SUM"),"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0" t="b">
        <f>AA640=AF640</f>
        <v>1</v>
      </c>
    </row>
    <row r="641" spans="1:33">
      <c r="A641" s="48">
        <f>IF(B641=INT(B641),ROW(),"")</f>
        <v>641</v>
      </c>
      <c r="B641" s="47">
        <f>IF(AND(MID(C641,2,1)&lt;&gt;"/",MID(C641,1,1)="/"),INT(B640)+1,B640+0.01)</f>
        <v>617</v>
      </c>
      <c r="C641" s="196" t="s">
        <v>3770</v>
      </c>
      <c r="D641" s="196" t="s">
        <v>2884</v>
      </c>
      <c r="E641" s="191" t="s">
        <v>515</v>
      </c>
      <c r="F641" s="191" t="s">
        <v>515</v>
      </c>
      <c r="G641" s="200">
        <v>0</v>
      </c>
      <c r="H641" s="200">
        <v>0</v>
      </c>
      <c r="I641" s="191" t="s">
        <v>2481</v>
      </c>
      <c r="J641" s="191" t="s">
        <v>1376</v>
      </c>
      <c r="K641" s="198" t="s">
        <v>3783</v>
      </c>
      <c r="L641" s="199" t="s">
        <v>4768</v>
      </c>
      <c r="M641" s="199" t="s">
        <v>4827</v>
      </c>
      <c r="N641" s="55" t="s">
        <v>2238</v>
      </c>
      <c r="O641" s="55"/>
      <c r="P641" s="259" t="s">
        <v>2884</v>
      </c>
      <c r="Q641" s="13"/>
      <c r="R641"/>
      <c r="S641" t="str">
        <f>IF(E641=F641,"","NOT EQUAL")</f>
        <v/>
      </c>
      <c r="T641" s="44" t="str">
        <f>IF(ISNA(VLOOKUP(P641,Sheet1!E:F,2,0)),"--","PRESENT")</f>
        <v>--</v>
      </c>
      <c r="U641"/>
      <c r="V641">
        <f>IF(AA641&lt;&gt;"",V640+1,V640)</f>
        <v>176</v>
      </c>
      <c r="W641" s="75" t="s">
        <v>2238</v>
      </c>
      <c r="X641" s="57" t="s">
        <v>2238</v>
      </c>
      <c r="Y641" s="57" t="s">
        <v>2238</v>
      </c>
      <c r="Z641" s="25" t="str">
        <f>IF( OR(X641="CNST", I641="CAT_REGS"),IF(E641=CHAR(34)&amp;CHAR(34),F641,E641),
IF(X641="YES",UPPER(IF(E641=CHAR(34)&amp;CHAR(34),F641,E641)),
IF(   AND(X641&lt;&gt;"NO",I641="CAT_FNCT",D641&lt;&gt;"multiply", D641&lt;&gt;"divide"),IF(J641="SLS_ENABLED",   UPPER(IF(E641=CHAR(34)&amp;CHAR(34),F641,E641)),""),"")))</f>
        <v/>
      </c>
      <c r="AA641" s="25" t="str">
        <f>IF(LEN(Y641)&gt;0,Y641,SUBSTITUTE(SUBSTITUTE(SUBSTITUTE(SUBSTITUTE(SUBSTITUTE(SUBSTITUTE(SUBSTITUTE(SUBSTITUTE(SUBSTITUTE(SUBSTITUTE(SUBSTITUTE( (SUBSTITUTE( SUBSTITUTE( SUBSTITUTE( SUBSTITUTE(Z641,"STD_SIGMA","SUM"),"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1" s="1">
        <f>B641</f>
        <v>617</v>
      </c>
      <c r="AC641" t="str">
        <f>P641</f>
        <v>ITM_x</v>
      </c>
      <c r="AD641" s="126" t="str">
        <f>IF(ISNA(VLOOKUP(AA641,'XEQM Shortlist'!J:J,1,0)),"//","")</f>
        <v/>
      </c>
      <c r="AF641" s="88" t="str">
        <f>IF(LEN(AA641)=0,"",SUBSTITUTE(SUBSTITUTE(SUBSTITUTE(SUBSTITUTE(SUBSTITUTE(SUBSTITUTE(SUBSTITUTE(SUBSTITUTE(SUBSTITUTE(SUBSTITUTE(SUBSTITUTE(SUBSTITUTE(SUBSTITUTE(SUBSTITUTE(SUBSTITUTE(SUBSTITUTE(SUBSTITUTE( (SUBSTITUTE( SUBSTITUTE( SUBSTITUTE( SUBSTITUTE(Z641,"STD_SIGMA","SUM"),"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1" t="b">
        <f>AA641=AF641</f>
        <v>1</v>
      </c>
    </row>
    <row r="642" spans="1:33">
      <c r="A642" s="48">
        <f>IF(B642=INT(B642),ROW(),"")</f>
        <v>642</v>
      </c>
      <c r="B642" s="47">
        <f>IF(AND(MID(C642,2,1)&lt;&gt;"/",MID(C642,1,1)="/"),INT(B641)+1,B641+0.01)</f>
        <v>618</v>
      </c>
      <c r="C642" s="196" t="s">
        <v>3770</v>
      </c>
      <c r="D642" s="196" t="s">
        <v>2885</v>
      </c>
      <c r="E642" s="191" t="s">
        <v>516</v>
      </c>
      <c r="F642" s="191" t="s">
        <v>516</v>
      </c>
      <c r="G642" s="202">
        <v>0</v>
      </c>
      <c r="H642" s="202">
        <v>0</v>
      </c>
      <c r="I642" s="191" t="s">
        <v>2481</v>
      </c>
      <c r="J642" s="191" t="s">
        <v>1376</v>
      </c>
      <c r="K642" s="198" t="s">
        <v>3783</v>
      </c>
      <c r="L642" s="199" t="s">
        <v>4768</v>
      </c>
      <c r="M642" s="199" t="s">
        <v>4827</v>
      </c>
      <c r="N642" s="55" t="s">
        <v>2238</v>
      </c>
      <c r="O642" s="55"/>
      <c r="P642" s="259" t="s">
        <v>2885</v>
      </c>
      <c r="Q642" s="13"/>
      <c r="R642"/>
      <c r="S642" t="str">
        <f>IF(E642=F642,"","NOT EQUAL")</f>
        <v/>
      </c>
      <c r="T642" s="44" t="str">
        <f>IF(ISNA(VLOOKUP(P642,Sheet1!E:F,2,0)),"--","PRESENT")</f>
        <v>--</v>
      </c>
      <c r="U642"/>
      <c r="V642">
        <f>IF(AA642&lt;&gt;"",V641+1,V641)</f>
        <v>176</v>
      </c>
      <c r="W642" s="75" t="s">
        <v>2238</v>
      </c>
      <c r="X642" s="57" t="s">
        <v>2238</v>
      </c>
      <c r="Y642" s="57" t="s">
        <v>2238</v>
      </c>
      <c r="Z642" s="25" t="str">
        <f>IF( OR(X642="CNST", I642="CAT_REGS"),IF(E642=CHAR(34)&amp;CHAR(34),F642,E642),
IF(X642="YES",UPPER(IF(E642=CHAR(34)&amp;CHAR(34),F642,E642)),
IF(   AND(X642&lt;&gt;"NO",I642="CAT_FNCT",D642&lt;&gt;"multiply", D642&lt;&gt;"divide"),IF(J642="SLS_ENABLED",   UPPER(IF(E642=CHAR(34)&amp;CHAR(34),F642,E642)),""),"")))</f>
        <v/>
      </c>
      <c r="AA642" s="25" t="str">
        <f>IF(LEN(Y642)&gt;0,Y642,SUBSTITUTE(SUBSTITUTE(SUBSTITUTE(SUBSTITUTE(SUBSTITUTE(SUBSTITUTE(SUBSTITUTE(SUBSTITUTE(SUBSTITUTE(SUBSTITUTE(SUBSTITUTE( (SUBSTITUTE( SUBSTITUTE( SUBSTITUTE( SUBSTITUTE(Z642,"STD_SIGMA","SUM"),"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2" s="1">
        <f>B642</f>
        <v>618</v>
      </c>
      <c r="AC642" t="str">
        <f>P642</f>
        <v>ITM_y</v>
      </c>
      <c r="AD642" s="126" t="str">
        <f>IF(ISNA(VLOOKUP(AA642,'XEQM Shortlist'!J:J,1,0)),"//","")</f>
        <v/>
      </c>
      <c r="AF642" s="88" t="str">
        <f>IF(LEN(AA642)=0,"",SUBSTITUTE(SUBSTITUTE(SUBSTITUTE(SUBSTITUTE(SUBSTITUTE(SUBSTITUTE(SUBSTITUTE(SUBSTITUTE(SUBSTITUTE(SUBSTITUTE(SUBSTITUTE(SUBSTITUTE(SUBSTITUTE(SUBSTITUTE(SUBSTITUTE(SUBSTITUTE(SUBSTITUTE( (SUBSTITUTE( SUBSTITUTE( SUBSTITUTE( SUBSTITUTE(Z642,"STD_SIGMA","SUM"),"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2" t="b">
        <f>AA642=AF642</f>
        <v>1</v>
      </c>
    </row>
    <row r="643" spans="1:33" s="17" customFormat="1">
      <c r="A643" s="48">
        <f>IF(B643=INT(B643),ROW(),"")</f>
        <v>643</v>
      </c>
      <c r="B643" s="47">
        <f>IF(AND(MID(C643,2,1)&lt;&gt;"/",MID(C643,1,1)="/"),INT(B642)+1,B642+0.01)</f>
        <v>619</v>
      </c>
      <c r="C643" s="196" t="s">
        <v>3770</v>
      </c>
      <c r="D643" s="196" t="s">
        <v>2886</v>
      </c>
      <c r="E643" s="191" t="s">
        <v>517</v>
      </c>
      <c r="F643" s="191" t="s">
        <v>517</v>
      </c>
      <c r="G643" s="200">
        <v>0</v>
      </c>
      <c r="H643" s="200">
        <v>0</v>
      </c>
      <c r="I643" s="191" t="s">
        <v>2481</v>
      </c>
      <c r="J643" s="191" t="s">
        <v>1376</v>
      </c>
      <c r="K643" s="198" t="s">
        <v>3783</v>
      </c>
      <c r="L643" s="199" t="s">
        <v>4768</v>
      </c>
      <c r="M643" s="199" t="s">
        <v>4827</v>
      </c>
      <c r="N643" s="55" t="s">
        <v>2238</v>
      </c>
      <c r="O643" s="55"/>
      <c r="P643" s="259" t="s">
        <v>2886</v>
      </c>
      <c r="Q643" s="13"/>
      <c r="R643"/>
      <c r="S643" t="str">
        <f>IF(E643=F643,"","NOT EQUAL")</f>
        <v/>
      </c>
      <c r="T643" s="44" t="str">
        <f>IF(ISNA(VLOOKUP(P643,Sheet1!E:F,2,0)),"--","PRESENT")</f>
        <v>--</v>
      </c>
      <c r="U643"/>
      <c r="V643">
        <f>IF(AA643&lt;&gt;"",V642+1,V642)</f>
        <v>176</v>
      </c>
      <c r="W643" s="75" t="s">
        <v>2238</v>
      </c>
      <c r="X643" s="57" t="s">
        <v>2238</v>
      </c>
      <c r="Y643" s="57" t="s">
        <v>2238</v>
      </c>
      <c r="Z643" s="25" t="str">
        <f>IF( OR(X643="CNST", I643="CAT_REGS"),IF(E643=CHAR(34)&amp;CHAR(34),F643,E643),
IF(X643="YES",UPPER(IF(E643=CHAR(34)&amp;CHAR(34),F643,E643)),
IF(   AND(X643&lt;&gt;"NO",I643="CAT_FNCT",D643&lt;&gt;"multiply", D643&lt;&gt;"divide"),IF(J643="SLS_ENABLED",   UPPER(IF(E643=CHAR(34)&amp;CHAR(34),F643,E643)),""),"")))</f>
        <v/>
      </c>
      <c r="AA643" s="25" t="str">
        <f>IF(LEN(Y643)&gt;0,Y643,SUBSTITUTE(SUBSTITUTE(SUBSTITUTE(SUBSTITUTE(SUBSTITUTE(SUBSTITUTE(SUBSTITUTE(SUBSTITUTE(SUBSTITUTE(SUBSTITUTE(SUBSTITUTE( (SUBSTITUTE( SUBSTITUTE( SUBSTITUTE( SUBSTITUTE(Z643,"STD_SIGMA","SUM"),"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3" s="1">
        <f>B643</f>
        <v>619</v>
      </c>
      <c r="AC643" t="str">
        <f>P643</f>
        <v>ITM_z</v>
      </c>
      <c r="AD643" s="126" t="str">
        <f>IF(ISNA(VLOOKUP(AA643,'XEQM Shortlist'!J:J,1,0)),"//","")</f>
        <v/>
      </c>
      <c r="AE643"/>
      <c r="AF643" s="88" t="str">
        <f>IF(LEN(AA643)=0,"",SUBSTITUTE(SUBSTITUTE(SUBSTITUTE(SUBSTITUTE(SUBSTITUTE(SUBSTITUTE(SUBSTITUTE(SUBSTITUTE(SUBSTITUTE(SUBSTITUTE(SUBSTITUTE(SUBSTITUTE(SUBSTITUTE(SUBSTITUTE(SUBSTITUTE(SUBSTITUTE(SUBSTITUTE( (SUBSTITUTE( SUBSTITUTE( SUBSTITUTE( SUBSTITUTE(Z643,"STD_SIGMA","SUM"),"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3" t="b">
        <f>AA643=AF643</f>
        <v>1</v>
      </c>
    </row>
    <row r="644" spans="1:33">
      <c r="A644" s="48">
        <f>IF(B644=INT(B644),ROW(),"")</f>
        <v>644</v>
      </c>
      <c r="B644" s="47">
        <f>IF(AND(MID(C644,2,1)&lt;&gt;"/",MID(C644,1,1)="/"),INT(B643)+1,B643+0.01)</f>
        <v>620</v>
      </c>
      <c r="C644" s="196" t="s">
        <v>3770</v>
      </c>
      <c r="D644" s="196" t="s">
        <v>2887</v>
      </c>
      <c r="E644" s="191" t="s">
        <v>519</v>
      </c>
      <c r="F644" s="191" t="s">
        <v>518</v>
      </c>
      <c r="G644" s="200">
        <v>0</v>
      </c>
      <c r="H644" s="200">
        <v>0</v>
      </c>
      <c r="I644" s="191" t="s">
        <v>1</v>
      </c>
      <c r="J644" s="191" t="s">
        <v>1376</v>
      </c>
      <c r="K644" s="198" t="s">
        <v>3783</v>
      </c>
      <c r="L644" s="199" t="s">
        <v>4768</v>
      </c>
      <c r="M644" s="199" t="s">
        <v>4827</v>
      </c>
      <c r="N644" s="55" t="s">
        <v>2238</v>
      </c>
      <c r="O644" s="55"/>
      <c r="P644" s="259" t="s">
        <v>2887</v>
      </c>
      <c r="Q644" s="13"/>
      <c r="R644"/>
      <c r="S644" t="str">
        <f>IF(E644=F644,"","NOT EQUAL")</f>
        <v>NOT EQUAL</v>
      </c>
      <c r="T644" s="44" t="str">
        <f>IF(ISNA(VLOOKUP(P644,Sheet1!E:F,2,0)),"--","PRESENT")</f>
        <v>--</v>
      </c>
      <c r="U644"/>
      <c r="V644">
        <f>IF(AA644&lt;&gt;"",V643+1,V643)</f>
        <v>176</v>
      </c>
      <c r="W644" s="75" t="s">
        <v>2238</v>
      </c>
      <c r="X644" s="57" t="s">
        <v>2238</v>
      </c>
      <c r="Y644" s="57" t="s">
        <v>2238</v>
      </c>
      <c r="Z644" s="25" t="str">
        <f>IF( OR(X644="CNST", I644="CAT_REGS"),IF(E644=CHAR(34)&amp;CHAR(34),F644,E644),
IF(X644="YES",UPPER(IF(E644=CHAR(34)&amp;CHAR(34),F644,E644)),
IF(   AND(X644&lt;&gt;"NO",I644="CAT_FNCT",D644&lt;&gt;"multiply", D644&lt;&gt;"divide"),IF(J644="SLS_ENABLED",   UPPER(IF(E644=CHAR(34)&amp;CHAR(34),F644,E644)),""),"")))</f>
        <v/>
      </c>
      <c r="AA644" s="25" t="str">
        <f>IF(LEN(Y644)&gt;0,Y644,SUBSTITUTE(SUBSTITUTE(SUBSTITUTE(SUBSTITUTE(SUBSTITUTE(SUBSTITUTE(SUBSTITUTE(SUBSTITUTE(SUBSTITUTE(SUBSTITUTE(SUBSTITUTE( (SUBSTITUTE( SUBSTITUTE( SUBSTITUTE( SUBSTITUTE(Z644,"STD_SIGMA","SUM"),"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4" s="1">
        <f>B644</f>
        <v>620</v>
      </c>
      <c r="AC644" t="str">
        <f>P644</f>
        <v>ITM_ALPHA</v>
      </c>
      <c r="AD644" s="126" t="str">
        <f>IF(ISNA(VLOOKUP(AA644,'XEQM Shortlist'!J:J,1,0)),"//","")</f>
        <v/>
      </c>
      <c r="AF644" s="88" t="str">
        <f>IF(LEN(AA644)=0,"",SUBSTITUTE(SUBSTITUTE(SUBSTITUTE(SUBSTITUTE(SUBSTITUTE(SUBSTITUTE(SUBSTITUTE(SUBSTITUTE(SUBSTITUTE(SUBSTITUTE(SUBSTITUTE(SUBSTITUTE(SUBSTITUTE(SUBSTITUTE(SUBSTITUTE(SUBSTITUTE(SUBSTITUTE( (SUBSTITUTE( SUBSTITUTE( SUBSTITUTE( SUBSTITUTE(Z644,"STD_SIGMA","SUM"),"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4" t="b">
        <f>AA644=AF644</f>
        <v>1</v>
      </c>
    </row>
    <row r="645" spans="1:33">
      <c r="A645" s="48">
        <f>IF(B645=INT(B645),ROW(),"")</f>
        <v>645</v>
      </c>
      <c r="B645" s="47">
        <f>IF(AND(MID(C645,2,1)&lt;&gt;"/",MID(C645,1,1)="/"),INT(B644)+1,B644+0.01)</f>
        <v>621</v>
      </c>
      <c r="C645" s="196" t="s">
        <v>3770</v>
      </c>
      <c r="D645" s="196" t="s">
        <v>2888</v>
      </c>
      <c r="E645" s="191" t="s">
        <v>519</v>
      </c>
      <c r="F645" s="191" t="s">
        <v>520</v>
      </c>
      <c r="G645" s="200">
        <v>0</v>
      </c>
      <c r="H645" s="200">
        <v>0</v>
      </c>
      <c r="I645" s="191" t="s">
        <v>1</v>
      </c>
      <c r="J645" s="191" t="s">
        <v>1376</v>
      </c>
      <c r="K645" s="198" t="s">
        <v>3783</v>
      </c>
      <c r="L645" s="199" t="s">
        <v>4768</v>
      </c>
      <c r="M645" s="199" t="s">
        <v>4827</v>
      </c>
      <c r="N645" s="55" t="s">
        <v>2238</v>
      </c>
      <c r="O645" s="55"/>
      <c r="P645" s="259" t="s">
        <v>2888</v>
      </c>
      <c r="Q645" s="13"/>
      <c r="R645"/>
      <c r="S645" t="str">
        <f>IF(E645=F645,"","NOT EQUAL")</f>
        <v>NOT EQUAL</v>
      </c>
      <c r="T645" s="44" t="str">
        <f>IF(ISNA(VLOOKUP(P645,Sheet1!E:F,2,0)),"--","PRESENT")</f>
        <v>--</v>
      </c>
      <c r="U645"/>
      <c r="V645">
        <f>IF(AA645&lt;&gt;"",V644+1,V644)</f>
        <v>176</v>
      </c>
      <c r="W645" s="75" t="s">
        <v>2238</v>
      </c>
      <c r="X645" s="57" t="s">
        <v>2238</v>
      </c>
      <c r="Y645" s="57" t="s">
        <v>2238</v>
      </c>
      <c r="Z645" s="25" t="str">
        <f>IF( OR(X645="CNST", I645="CAT_REGS"),IF(E645=CHAR(34)&amp;CHAR(34),F645,E645),
IF(X645="YES",UPPER(IF(E645=CHAR(34)&amp;CHAR(34),F645,E645)),
IF(   AND(X645&lt;&gt;"NO",I645="CAT_FNCT",D645&lt;&gt;"multiply", D645&lt;&gt;"divide"),IF(J645="SLS_ENABLED",   UPPER(IF(E645=CHAR(34)&amp;CHAR(34),F645,E645)),""),"")))</f>
        <v/>
      </c>
      <c r="AA645" s="25" t="str">
        <f>IF(LEN(Y645)&gt;0,Y645,SUBSTITUTE(SUBSTITUTE(SUBSTITUTE(SUBSTITUTE(SUBSTITUTE(SUBSTITUTE(SUBSTITUTE(SUBSTITUTE(SUBSTITUTE(SUBSTITUTE(SUBSTITUTE( (SUBSTITUTE( SUBSTITUTE( SUBSTITUTE( SUBSTITUTE(Z645,"STD_SIGMA","SUM"),"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5" s="1">
        <f>B645</f>
        <v>621</v>
      </c>
      <c r="AC645" t="str">
        <f>P645</f>
        <v>ITM_BETA</v>
      </c>
      <c r="AD645" s="126" t="str">
        <f>IF(ISNA(VLOOKUP(AA645,'XEQM Shortlist'!J:J,1,0)),"//","")</f>
        <v/>
      </c>
      <c r="AF645" s="88" t="str">
        <f>IF(LEN(AA645)=0,"",SUBSTITUTE(SUBSTITUTE(SUBSTITUTE(SUBSTITUTE(SUBSTITUTE(SUBSTITUTE(SUBSTITUTE(SUBSTITUTE(SUBSTITUTE(SUBSTITUTE(SUBSTITUTE(SUBSTITUTE(SUBSTITUTE(SUBSTITUTE(SUBSTITUTE(SUBSTITUTE(SUBSTITUTE( (SUBSTITUTE( SUBSTITUTE( SUBSTITUTE( SUBSTITUTE(Z645,"STD_SIGMA","SUM"),"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5" t="b">
        <f>AA645=AF645</f>
        <v>1</v>
      </c>
    </row>
    <row r="646" spans="1:33" s="17" customFormat="1">
      <c r="A646" s="48">
        <f>IF(B646=INT(B646),ROW(),"")</f>
        <v>646</v>
      </c>
      <c r="B646" s="47">
        <f>IF(AND(MID(C646,2,1)&lt;&gt;"/",MID(C646,1,1)="/"),INT(B645)+1,B645+0.01)</f>
        <v>622</v>
      </c>
      <c r="C646" s="196" t="s">
        <v>3770</v>
      </c>
      <c r="D646" s="196" t="s">
        <v>2889</v>
      </c>
      <c r="E646" s="191" t="s">
        <v>519</v>
      </c>
      <c r="F646" s="191" t="s">
        <v>521</v>
      </c>
      <c r="G646" s="200">
        <v>0</v>
      </c>
      <c r="H646" s="200">
        <v>0</v>
      </c>
      <c r="I646" s="191" t="s">
        <v>1</v>
      </c>
      <c r="J646" s="191" t="s">
        <v>1376</v>
      </c>
      <c r="K646" s="198" t="s">
        <v>3783</v>
      </c>
      <c r="L646" s="199" t="s">
        <v>4768</v>
      </c>
      <c r="M646" s="199" t="s">
        <v>4827</v>
      </c>
      <c r="N646" s="55" t="s">
        <v>2238</v>
      </c>
      <c r="O646" s="55"/>
      <c r="P646" s="259" t="s">
        <v>2889</v>
      </c>
      <c r="Q646" s="13"/>
      <c r="R646"/>
      <c r="S646" t="str">
        <f>IF(E646=F646,"","NOT EQUAL")</f>
        <v>NOT EQUAL</v>
      </c>
      <c r="T646" s="44" t="str">
        <f>IF(ISNA(VLOOKUP(P646,Sheet1!E:F,2,0)),"--","PRESENT")</f>
        <v>--</v>
      </c>
      <c r="U646"/>
      <c r="V646">
        <f>IF(AA646&lt;&gt;"",V645+1,V645)</f>
        <v>176</v>
      </c>
      <c r="W646" s="75" t="s">
        <v>2238</v>
      </c>
      <c r="X646" s="57" t="s">
        <v>2238</v>
      </c>
      <c r="Y646" s="57" t="s">
        <v>2238</v>
      </c>
      <c r="Z646" s="25" t="str">
        <f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>IF(LEN(Y646)&gt;0,Y646,SUBSTITUTE(SUBSTITUTE(SUBSTITUTE(SUBSTITUTE(SUBSTITUTE(SUBSTITUTE(SUBSTITUTE(SUBSTITUTE(SUBSTITUTE(SUBSTITUTE(SUBSTITUTE( (SUBSTITUTE( SUBSTITUTE( SUBSTITUTE( SUBSTITUTE(Z646,"STD_SIGMA","SUM"),"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6" s="1">
        <f>B646</f>
        <v>622</v>
      </c>
      <c r="AC646" t="str">
        <f>P646</f>
        <v>ITM_GAMMA</v>
      </c>
      <c r="AD646" s="126" t="str">
        <f>IF(ISNA(VLOOKUP(AA646,'XEQM Shortlist'!J:J,1,0)),"//","")</f>
        <v/>
      </c>
      <c r="AE646"/>
      <c r="AF646" s="88" t="str">
        <f>IF(LEN(AA646)=0,"",SUBSTITUTE(SUBSTITUTE(SUBSTITUTE(SUBSTITUTE(SUBSTITUTE(SUBSTITUTE(SUBSTITUTE(SUBSTITUTE(SUBSTITUTE(SUBSTITUTE(SUBSTITUTE(SUBSTITUTE(SUBSTITUTE(SUBSTITUTE(SUBSTITUTE(SUBSTITUTE(SUBSTITUTE( (SUBSTITUTE( SUBSTITUTE( SUBSTITUTE( SUBSTITUTE(Z646,"STD_SIGMA","SUM"),"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6" t="b">
        <f>AA646=AF646</f>
        <v>1</v>
      </c>
    </row>
    <row r="647" spans="1:33" s="17" customFormat="1">
      <c r="A647" s="48">
        <f>IF(B647=INT(B647),ROW(),"")</f>
        <v>647</v>
      </c>
      <c r="B647" s="47">
        <f>IF(AND(MID(C647,2,1)&lt;&gt;"/",MID(C647,1,1)="/"),INT(B646)+1,B646+0.01)</f>
        <v>623</v>
      </c>
      <c r="C647" s="196" t="s">
        <v>3770</v>
      </c>
      <c r="D647" s="196" t="s">
        <v>2890</v>
      </c>
      <c r="E647" s="191" t="s">
        <v>519</v>
      </c>
      <c r="F647" s="191" t="s">
        <v>522</v>
      </c>
      <c r="G647" s="200">
        <v>0</v>
      </c>
      <c r="H647" s="200">
        <v>0</v>
      </c>
      <c r="I647" s="191" t="s">
        <v>1</v>
      </c>
      <c r="J647" s="191" t="s">
        <v>1376</v>
      </c>
      <c r="K647" s="198" t="s">
        <v>3783</v>
      </c>
      <c r="L647" s="199" t="s">
        <v>4768</v>
      </c>
      <c r="M647" s="199" t="s">
        <v>4827</v>
      </c>
      <c r="N647" s="55" t="s">
        <v>2238</v>
      </c>
      <c r="O647" s="55"/>
      <c r="P647" s="259" t="s">
        <v>2890</v>
      </c>
      <c r="Q647" s="13"/>
      <c r="R647"/>
      <c r="S647" t="str">
        <f>IF(E647=F647,"","NOT EQUAL")</f>
        <v>NOT EQUAL</v>
      </c>
      <c r="T647" s="44" t="str">
        <f>IF(ISNA(VLOOKUP(P647,Sheet1!E:F,2,0)),"--","PRESENT")</f>
        <v>--</v>
      </c>
      <c r="U647"/>
      <c r="V647">
        <f>IF(AA647&lt;&gt;"",V646+1,V646)</f>
        <v>176</v>
      </c>
      <c r="W647" s="75" t="s">
        <v>2238</v>
      </c>
      <c r="X647" s="57" t="s">
        <v>2238</v>
      </c>
      <c r="Y647" s="57" t="s">
        <v>2238</v>
      </c>
      <c r="Z647" s="25" t="str">
        <f>IF( OR(X647="CNST", I647="CAT_REGS"),IF(E647=CHAR(34)&amp;CHAR(34),F647,E647),
IF(X647="YES",UPPER(IF(E647=CHAR(34)&amp;CHAR(34),F647,E647)),
IF(   AND(X647&lt;&gt;"NO",I647="CAT_FNCT",D647&lt;&gt;"multiply", D647&lt;&gt;"divide"),IF(J647="SLS_ENABLED",   UPPER(IF(E647=CHAR(34)&amp;CHAR(34),F647,E647)),""),"")))</f>
        <v/>
      </c>
      <c r="AA647" s="25" t="str">
        <f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>B647</f>
        <v>623</v>
      </c>
      <c r="AC647" t="str">
        <f>P647</f>
        <v>ITM_DELTA</v>
      </c>
      <c r="AD647" s="126" t="str">
        <f>IF(ISNA(VLOOKUP(AA647,'XEQM Shortlist'!J:J,1,0)),"//","")</f>
        <v/>
      </c>
      <c r="AE647"/>
      <c r="AF647" s="88" t="str">
        <f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>AA647=AF647</f>
        <v>1</v>
      </c>
    </row>
    <row r="648" spans="1:33">
      <c r="A648" s="48">
        <f>IF(B648=INT(B648),ROW(),"")</f>
        <v>648</v>
      </c>
      <c r="B648" s="47">
        <f>IF(AND(MID(C648,2,1)&lt;&gt;"/",MID(C648,1,1)="/"),INT(B647)+1,B647+0.01)</f>
        <v>624</v>
      </c>
      <c r="C648" s="196" t="s">
        <v>3770</v>
      </c>
      <c r="D648" s="196" t="s">
        <v>2891</v>
      </c>
      <c r="E648" s="191" t="s">
        <v>519</v>
      </c>
      <c r="F648" s="191" t="s">
        <v>523</v>
      </c>
      <c r="G648" s="200">
        <v>0</v>
      </c>
      <c r="H648" s="200">
        <v>0</v>
      </c>
      <c r="I648" s="191" t="s">
        <v>1</v>
      </c>
      <c r="J648" s="191" t="s">
        <v>1376</v>
      </c>
      <c r="K648" s="198" t="s">
        <v>3783</v>
      </c>
      <c r="L648" s="199" t="s">
        <v>4768</v>
      </c>
      <c r="M648" s="199" t="s">
        <v>4827</v>
      </c>
      <c r="N648" s="55" t="s">
        <v>2238</v>
      </c>
      <c r="O648" s="55"/>
      <c r="P648" s="259" t="s">
        <v>2891</v>
      </c>
      <c r="Q648" s="13"/>
      <c r="R648"/>
      <c r="S648" t="str">
        <f>IF(E648=F648,"","NOT EQUAL")</f>
        <v>NOT EQUAL</v>
      </c>
      <c r="T648" s="44" t="str">
        <f>IF(ISNA(VLOOKUP(P648,Sheet1!E:F,2,0)),"--","PRESENT")</f>
        <v>--</v>
      </c>
      <c r="U648"/>
      <c r="V648">
        <f>IF(AA648&lt;&gt;"",V647+1,V647)</f>
        <v>176</v>
      </c>
      <c r="W648" s="75" t="s">
        <v>2238</v>
      </c>
      <c r="X648" s="57" t="s">
        <v>2238</v>
      </c>
      <c r="Y648" s="57" t="s">
        <v>2238</v>
      </c>
      <c r="Z648" s="25" t="str">
        <f>IF( OR(X648="CNST", I648="CAT_REGS"),IF(E648=CHAR(34)&amp;CHAR(34),F648,E648),
IF(X648="YES",UPPER(IF(E648=CHAR(34)&amp;CHAR(34),F648,E648)),
IF(   AND(X648&lt;&gt;"NO",I648="CAT_FNCT",D648&lt;&gt;"multiply", D648&lt;&gt;"divide"),IF(J648="SLS_ENABLED",   UPPER(IF(E648=CHAR(34)&amp;CHAR(34),F648,E648)),""),"")))</f>
        <v/>
      </c>
      <c r="AA648" s="25" t="str">
        <f>IF(LEN(Y648)&gt;0,Y648,SUBSTITUTE(SUBSTITUTE(SUBSTITUTE(SUBSTITUTE(SUBSTITUTE(SUBSTITUTE(SUBSTITUTE(SUBSTITUTE(SUBSTITUTE(SUBSTITUTE(SUBSTITUTE( (SUBSTITUTE( SUBSTITUTE( SUBSTITUTE( SUBSTITUTE(Z648,"STD_SIGMA","SUM"),"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8" s="1">
        <f>B648</f>
        <v>624</v>
      </c>
      <c r="AC648" t="str">
        <f>P648</f>
        <v>ITM_EPSILON</v>
      </c>
      <c r="AD648" s="126" t="str">
        <f>IF(ISNA(VLOOKUP(AA648,'XEQM Shortlist'!J:J,1,0)),"//","")</f>
        <v/>
      </c>
      <c r="AF648" s="88" t="str">
        <f>IF(LEN(AA648)=0,"",SUBSTITUTE(SUBSTITUTE(SUBSTITUTE(SUBSTITUTE(SUBSTITUTE(SUBSTITUTE(SUBSTITUTE(SUBSTITUTE(SUBSTITUTE(SUBSTITUTE(SUBSTITUTE(SUBSTITUTE(SUBSTITUTE(SUBSTITUTE(SUBSTITUTE(SUBSTITUTE(SUBSTITUTE( (SUBSTITUTE( SUBSTITUTE( SUBSTITUTE( SUBSTITUTE(Z648,"STD_SIGMA","SUM"),"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8" t="b">
        <f>AA648=AF648</f>
        <v>1</v>
      </c>
    </row>
    <row r="649" spans="1:33">
      <c r="A649" s="48">
        <f>IF(B649=INT(B649),ROW(),"")</f>
        <v>649</v>
      </c>
      <c r="B649" s="47">
        <f>IF(AND(MID(C649,2,1)&lt;&gt;"/",MID(C649,1,1)="/"),INT(B648)+1,B648+0.01)</f>
        <v>625</v>
      </c>
      <c r="C649" s="196" t="s">
        <v>3770</v>
      </c>
      <c r="D649" s="196" t="s">
        <v>2892</v>
      </c>
      <c r="E649" s="191" t="s">
        <v>519</v>
      </c>
      <c r="F649" s="191" t="s">
        <v>524</v>
      </c>
      <c r="G649" s="200">
        <v>0</v>
      </c>
      <c r="H649" s="200">
        <v>0</v>
      </c>
      <c r="I649" s="191" t="s">
        <v>1</v>
      </c>
      <c r="J649" s="191" t="s">
        <v>1376</v>
      </c>
      <c r="K649" s="198" t="s">
        <v>3783</v>
      </c>
      <c r="L649" s="199" t="s">
        <v>4768</v>
      </c>
      <c r="M649" s="199" t="s">
        <v>4827</v>
      </c>
      <c r="N649" s="55" t="s">
        <v>2238</v>
      </c>
      <c r="O649" s="55"/>
      <c r="P649" s="259" t="s">
        <v>2892</v>
      </c>
      <c r="Q649" s="13"/>
      <c r="R649"/>
      <c r="S649" t="str">
        <f>IF(E649=F649,"","NOT EQUAL")</f>
        <v>NOT EQUAL</v>
      </c>
      <c r="T649" s="44" t="str">
        <f>IF(ISNA(VLOOKUP(P649,Sheet1!E:F,2,0)),"--","PRESENT")</f>
        <v>--</v>
      </c>
      <c r="U649"/>
      <c r="V649">
        <f>IF(AA649&lt;&gt;"",V648+1,V648)</f>
        <v>176</v>
      </c>
      <c r="W649" s="75" t="s">
        <v>2238</v>
      </c>
      <c r="X649" s="57" t="s">
        <v>2238</v>
      </c>
      <c r="Y649" s="57" t="s">
        <v>2238</v>
      </c>
      <c r="Z649" s="25" t="str">
        <f>IF( OR(X649="CNST", I649="CAT_REGS"),IF(E649=CHAR(34)&amp;CHAR(34),F649,E649),
IF(X649="YES",UPPER(IF(E649=CHAR(34)&amp;CHAR(34),F649,E649)),
IF(   AND(X649&lt;&gt;"NO",I649="CAT_FNCT",D649&lt;&gt;"multiply", D649&lt;&gt;"divide"),IF(J649="SLS_ENABLED",   UPPER(IF(E649=CHAR(34)&amp;CHAR(34),F649,E649)),""),"")))</f>
        <v/>
      </c>
      <c r="AA649" s="25" t="str">
        <f>IF(LEN(Y649)&gt;0,Y649,SUBSTITUTE(SUBSTITUTE(SUBSTITUTE(SUBSTITUTE(SUBSTITUTE(SUBSTITUTE(SUBSTITUTE(SUBSTITUTE(SUBSTITUTE(SUBSTITUTE(SUBSTITUTE( (SUBSTITUTE( SUBSTITUTE( SUBSTITUTE( SUBSTITUTE(Z649,"STD_SIGMA","SUM"),"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9" s="1">
        <f>B649</f>
        <v>625</v>
      </c>
      <c r="AC649" t="str">
        <f>P649</f>
        <v>ITM_ZETA</v>
      </c>
      <c r="AD649" s="126" t="str">
        <f>IF(ISNA(VLOOKUP(AA649,'XEQM Shortlist'!J:J,1,0)),"//","")</f>
        <v/>
      </c>
      <c r="AF649" s="88" t="str">
        <f>IF(LEN(AA649)=0,"",SUBSTITUTE(SUBSTITUTE(SUBSTITUTE(SUBSTITUTE(SUBSTITUTE(SUBSTITUTE(SUBSTITUTE(SUBSTITUTE(SUBSTITUTE(SUBSTITUTE(SUBSTITUTE(SUBSTITUTE(SUBSTITUTE(SUBSTITUTE(SUBSTITUTE(SUBSTITUTE(SUBSTITUTE( (SUBSTITUTE( SUBSTITUTE( SUBSTITUTE( SUBSTITUTE(Z649,"STD_SIGMA","SUM"),"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9" t="b">
        <f>AA649=AF649</f>
        <v>1</v>
      </c>
    </row>
    <row r="650" spans="1:33">
      <c r="A650" s="48">
        <f>IF(B650=INT(B650),ROW(),"")</f>
        <v>650</v>
      </c>
      <c r="B650" s="47">
        <f>IF(AND(MID(C650,2,1)&lt;&gt;"/",MID(C650,1,1)="/"),INT(B649)+1,B649+0.01)</f>
        <v>626</v>
      </c>
      <c r="C650" s="196" t="s">
        <v>3770</v>
      </c>
      <c r="D650" s="196" t="s">
        <v>2893</v>
      </c>
      <c r="E650" s="191" t="s">
        <v>519</v>
      </c>
      <c r="F650" s="191" t="s">
        <v>525</v>
      </c>
      <c r="G650" s="200">
        <v>0</v>
      </c>
      <c r="H650" s="200">
        <v>0</v>
      </c>
      <c r="I650" s="191" t="s">
        <v>1</v>
      </c>
      <c r="J650" s="191" t="s">
        <v>1376</v>
      </c>
      <c r="K650" s="198" t="s">
        <v>3783</v>
      </c>
      <c r="L650" s="199" t="s">
        <v>4768</v>
      </c>
      <c r="M650" s="199" t="s">
        <v>4827</v>
      </c>
      <c r="N650" s="55" t="s">
        <v>2238</v>
      </c>
      <c r="O650" s="55"/>
      <c r="P650" s="259" t="s">
        <v>2893</v>
      </c>
      <c r="Q650" s="13"/>
      <c r="R650"/>
      <c r="S650" t="str">
        <f>IF(E650=F650,"","NOT EQUAL")</f>
        <v>NOT EQUAL</v>
      </c>
      <c r="T650" s="44" t="str">
        <f>IF(ISNA(VLOOKUP(P650,Sheet1!E:F,2,0)),"--","PRESENT")</f>
        <v>--</v>
      </c>
      <c r="U650"/>
      <c r="V650">
        <f>IF(AA650&lt;&gt;"",V649+1,V649)</f>
        <v>176</v>
      </c>
      <c r="W650" s="75" t="s">
        <v>2238</v>
      </c>
      <c r="X650" s="57" t="s">
        <v>2238</v>
      </c>
      <c r="Y650" s="57" t="s">
        <v>2238</v>
      </c>
      <c r="Z650" s="25" t="str">
        <f>IF( OR(X650="CNST", I650="CAT_REGS"),IF(E650=CHAR(34)&amp;CHAR(34),F650,E650),
IF(X650="YES",UPPER(IF(E650=CHAR(34)&amp;CHAR(34),F650,E650)),
IF(   AND(X650&lt;&gt;"NO",I650="CAT_FNCT",D650&lt;&gt;"multiply", D650&lt;&gt;"divide"),IF(J650="SLS_ENABLED",   UPPER(IF(E650=CHAR(34)&amp;CHAR(34),F650,E650)),""),"")))</f>
        <v/>
      </c>
      <c r="AA650" s="25" t="str">
        <f>IF(LEN(Y650)&gt;0,Y650,SUBSTITUTE(SUBSTITUTE(SUBSTITUTE(SUBSTITUTE(SUBSTITUTE(SUBSTITUTE(SUBSTITUTE(SUBSTITUTE(SUBSTITUTE(SUBSTITUTE(SUBSTITUTE( (SUBSTITUTE( SUBSTITUTE( SUBSTITUTE( SUBSTITUTE(Z650,"STD_SIGMA","SUM"),"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0" s="1">
        <f>B650</f>
        <v>626</v>
      </c>
      <c r="AC650" t="str">
        <f>P650</f>
        <v>ITM_ETA</v>
      </c>
      <c r="AD650" s="126" t="str">
        <f>IF(ISNA(VLOOKUP(AA650,'XEQM Shortlist'!J:J,1,0)),"//","")</f>
        <v/>
      </c>
      <c r="AF650" s="88" t="str">
        <f>IF(LEN(AA650)=0,"",SUBSTITUTE(SUBSTITUTE(SUBSTITUTE(SUBSTITUTE(SUBSTITUTE(SUBSTITUTE(SUBSTITUTE(SUBSTITUTE(SUBSTITUTE(SUBSTITUTE(SUBSTITUTE(SUBSTITUTE(SUBSTITUTE(SUBSTITUTE(SUBSTITUTE(SUBSTITUTE(SUBSTITUTE( (SUBSTITUTE( SUBSTITUTE( SUBSTITUTE( SUBSTITUTE(Z650,"STD_SIGMA","SUM"),"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0" t="b">
        <f>AA650=AF650</f>
        <v>1</v>
      </c>
    </row>
    <row r="651" spans="1:33">
      <c r="A651" s="48">
        <f>IF(B651=INT(B651),ROW(),"")</f>
        <v>651</v>
      </c>
      <c r="B651" s="47">
        <f>IF(AND(MID(C651,2,1)&lt;&gt;"/",MID(C651,1,1)="/"),INT(B650)+1,B650+0.01)</f>
        <v>627</v>
      </c>
      <c r="C651" s="196" t="s">
        <v>3770</v>
      </c>
      <c r="D651" s="196" t="s">
        <v>2894</v>
      </c>
      <c r="E651" s="191" t="s">
        <v>519</v>
      </c>
      <c r="F651" s="191" t="s">
        <v>526</v>
      </c>
      <c r="G651" s="200">
        <v>0</v>
      </c>
      <c r="H651" s="200">
        <v>0</v>
      </c>
      <c r="I651" s="191" t="s">
        <v>1</v>
      </c>
      <c r="J651" s="191" t="s">
        <v>1376</v>
      </c>
      <c r="K651" s="198" t="s">
        <v>3783</v>
      </c>
      <c r="L651" s="199" t="s">
        <v>4768</v>
      </c>
      <c r="M651" s="199" t="s">
        <v>4827</v>
      </c>
      <c r="N651" s="55" t="s">
        <v>2238</v>
      </c>
      <c r="O651" s="55"/>
      <c r="P651" s="259" t="s">
        <v>2894</v>
      </c>
      <c r="Q651" s="13"/>
      <c r="R651"/>
      <c r="S651" t="str">
        <f>IF(E651=F651,"","NOT EQUAL")</f>
        <v>NOT EQUAL</v>
      </c>
      <c r="T651" s="44" t="str">
        <f>IF(ISNA(VLOOKUP(P651,Sheet1!E:F,2,0)),"--","PRESENT")</f>
        <v>--</v>
      </c>
      <c r="U651"/>
      <c r="V651">
        <f>IF(AA651&lt;&gt;"",V650+1,V650)</f>
        <v>176</v>
      </c>
      <c r="W651" s="75" t="s">
        <v>2238</v>
      </c>
      <c r="X651" s="57" t="s">
        <v>2238</v>
      </c>
      <c r="Y651" s="57" t="s">
        <v>2238</v>
      </c>
      <c r="Z651" s="25" t="str">
        <f>IF( OR(X651="CNST", I651="CAT_REGS"),IF(E651=CHAR(34)&amp;CHAR(34),F651,E651),
IF(X651="YES",UPPER(IF(E651=CHAR(34)&amp;CHAR(34),F651,E651)),
IF(   AND(X651&lt;&gt;"NO",I651="CAT_FNCT",D651&lt;&gt;"multiply", D651&lt;&gt;"divide"),IF(J651="SLS_ENABLED",   UPPER(IF(E651=CHAR(34)&amp;CHAR(34),F651,E651)),""),"")))</f>
        <v/>
      </c>
      <c r="AA651" s="25" t="str">
        <f>IF(LEN(Y651)&gt;0,Y651,SUBSTITUTE(SUBSTITUTE(SUBSTITUTE(SUBSTITUTE(SUBSTITUTE(SUBSTITUTE(SUBSTITUTE(SUBSTITUTE(SUBSTITUTE(SUBSTITUTE(SUBSTITUTE( (SUBSTITUTE( SUBSTITUTE( SUBSTITUTE( SUBSTITUTE(Z651,"STD_SIGMA","SUM"),"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1" s="1">
        <f>B651</f>
        <v>627</v>
      </c>
      <c r="AC651" t="str">
        <f>P651</f>
        <v>ITM_THETA</v>
      </c>
      <c r="AD651" s="126" t="str">
        <f>IF(ISNA(VLOOKUP(AA651,'XEQM Shortlist'!J:J,1,0)),"//","")</f>
        <v/>
      </c>
      <c r="AF651" s="88" t="str">
        <f>IF(LEN(AA651)=0,"",SUBSTITUTE(SUBSTITUTE(SUBSTITUTE(SUBSTITUTE(SUBSTITUTE(SUBSTITUTE(SUBSTITUTE(SUBSTITUTE(SUBSTITUTE(SUBSTITUTE(SUBSTITUTE(SUBSTITUTE(SUBSTITUTE(SUBSTITUTE(SUBSTITUTE(SUBSTITUTE(SUBSTITUTE( (SUBSTITUTE( SUBSTITUTE( SUBSTITUTE( SUBSTITUTE(Z651,"STD_SIGMA","SUM"),"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1" t="b">
        <f>AA651=AF651</f>
        <v>1</v>
      </c>
    </row>
    <row r="652" spans="1:33">
      <c r="A652" s="48">
        <f>IF(B652=INT(B652),ROW(),"")</f>
        <v>652</v>
      </c>
      <c r="B652" s="47">
        <f>IF(AND(MID(C652,2,1)&lt;&gt;"/",MID(C652,1,1)="/"),INT(B651)+1,B651+0.01)</f>
        <v>628</v>
      </c>
      <c r="C652" s="196" t="s">
        <v>3770</v>
      </c>
      <c r="D652" s="196" t="s">
        <v>2895</v>
      </c>
      <c r="E652" s="191" t="s">
        <v>519</v>
      </c>
      <c r="F652" s="191" t="s">
        <v>527</v>
      </c>
      <c r="G652" s="200">
        <v>0</v>
      </c>
      <c r="H652" s="200">
        <v>0</v>
      </c>
      <c r="I652" s="191" t="s">
        <v>1</v>
      </c>
      <c r="J652" s="191" t="s">
        <v>1376</v>
      </c>
      <c r="K652" s="198" t="s">
        <v>3783</v>
      </c>
      <c r="L652" s="199" t="s">
        <v>4768</v>
      </c>
      <c r="M652" s="199" t="s">
        <v>4827</v>
      </c>
      <c r="N652" s="55" t="s">
        <v>2238</v>
      </c>
      <c r="O652" s="55"/>
      <c r="P652" s="259" t="s">
        <v>2895</v>
      </c>
      <c r="Q652" s="13"/>
      <c r="R652"/>
      <c r="S652" t="str">
        <f>IF(E652=F652,"","NOT EQUAL")</f>
        <v>NOT EQUAL</v>
      </c>
      <c r="T652" s="44" t="str">
        <f>IF(ISNA(VLOOKUP(P652,Sheet1!E:F,2,0)),"--","PRESENT")</f>
        <v>--</v>
      </c>
      <c r="U652"/>
      <c r="V652">
        <f>IF(AA652&lt;&gt;"",V651+1,V651)</f>
        <v>176</v>
      </c>
      <c r="W652" s="75" t="s">
        <v>2238</v>
      </c>
      <c r="X652" s="57" t="s">
        <v>2238</v>
      </c>
      <c r="Y652" s="57" t="s">
        <v>2238</v>
      </c>
      <c r="Z652" s="25" t="str">
        <f>IF( OR(X652="CNST", I652="CAT_REGS"),IF(E652=CHAR(34)&amp;CHAR(34),F652,E652),
IF(X652="YES",UPPER(IF(E652=CHAR(34)&amp;CHAR(34),F652,E652)),
IF(   AND(X652&lt;&gt;"NO",I652="CAT_FNCT",D652&lt;&gt;"multiply", D652&lt;&gt;"divide"),IF(J652="SLS_ENABLED",   UPPER(IF(E652=CHAR(34)&amp;CHAR(34),F652,E652)),""),"")))</f>
        <v/>
      </c>
      <c r="AA652" s="25" t="str">
        <f>IF(LEN(Y652)&gt;0,Y652,SUBSTITUTE(SUBSTITUTE(SUBSTITUTE(SUBSTITUTE(SUBSTITUTE(SUBSTITUTE(SUBSTITUTE(SUBSTITUTE(SUBSTITUTE(SUBSTITUTE(SUBSTITUTE( (SUBSTITUTE( SUBSTITUTE( SUBSTITUTE( SUBSTITUTE(Z652,"STD_SIGMA","SUM"),"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2" s="1">
        <f>B652</f>
        <v>628</v>
      </c>
      <c r="AC652" t="str">
        <f>P652</f>
        <v>ITM_IOTA</v>
      </c>
      <c r="AD652" s="126" t="str">
        <f>IF(ISNA(VLOOKUP(AA652,'XEQM Shortlist'!J:J,1,0)),"//","")</f>
        <v/>
      </c>
      <c r="AF652" s="88" t="str">
        <f>IF(LEN(AA652)=0,"",SUBSTITUTE(SUBSTITUTE(SUBSTITUTE(SUBSTITUTE(SUBSTITUTE(SUBSTITUTE(SUBSTITUTE(SUBSTITUTE(SUBSTITUTE(SUBSTITUTE(SUBSTITUTE(SUBSTITUTE(SUBSTITUTE(SUBSTITUTE(SUBSTITUTE(SUBSTITUTE(SUBSTITUTE( (SUBSTITUTE( SUBSTITUTE( SUBSTITUTE( SUBSTITUTE(Z652,"STD_SIGMA","SUM"),"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2" t="b">
        <f>AA652=AF652</f>
        <v>1</v>
      </c>
    </row>
    <row r="653" spans="1:33">
      <c r="A653" s="48">
        <f>IF(B653=INT(B653),ROW(),"")</f>
        <v>653</v>
      </c>
      <c r="B653" s="47">
        <f>IF(AND(MID(C653,2,1)&lt;&gt;"/",MID(C653,1,1)="/"),INT(B652)+1,B652+0.01)</f>
        <v>629</v>
      </c>
      <c r="C653" s="196" t="s">
        <v>3770</v>
      </c>
      <c r="D653" s="196" t="s">
        <v>2896</v>
      </c>
      <c r="E653" s="191" t="s">
        <v>519</v>
      </c>
      <c r="F653" s="192" t="s">
        <v>528</v>
      </c>
      <c r="G653" s="297">
        <v>0</v>
      </c>
      <c r="H653" s="297">
        <v>0</v>
      </c>
      <c r="I653" s="191" t="s">
        <v>1</v>
      </c>
      <c r="J653" s="191" t="s">
        <v>1376</v>
      </c>
      <c r="K653" s="198" t="s">
        <v>3783</v>
      </c>
      <c r="L653" s="199" t="s">
        <v>4768</v>
      </c>
      <c r="M653" s="199" t="s">
        <v>4827</v>
      </c>
      <c r="N653" s="55" t="s">
        <v>2238</v>
      </c>
      <c r="O653" s="17"/>
      <c r="P653" s="259" t="s">
        <v>2896</v>
      </c>
      <c r="Q653" s="16"/>
      <c r="R653"/>
      <c r="S653" t="str">
        <f>IF(E653=F653,"","NOT EQUAL")</f>
        <v>NOT EQUAL</v>
      </c>
      <c r="T653" s="44" t="str">
        <f>IF(ISNA(VLOOKUP(P653,Sheet1!E:F,2,0)),"--","PRESENT")</f>
        <v>--</v>
      </c>
      <c r="U653"/>
      <c r="V653">
        <f>IF(AA653&lt;&gt;"",V652+1,V652)</f>
        <v>176</v>
      </c>
      <c r="W653" s="88" t="s">
        <v>2238</v>
      </c>
      <c r="X653" s="92" t="s">
        <v>2238</v>
      </c>
      <c r="Y653" s="92" t="s">
        <v>2238</v>
      </c>
      <c r="Z653" s="25" t="str">
        <f>IF( OR(X653="CNST", I653="CAT_REGS"),IF(E653=CHAR(34)&amp;CHAR(34),F653,E653),
IF(X653="YES",UPPER(IF(E653=CHAR(34)&amp;CHAR(34),F653,E653)),
IF(   AND(X653&lt;&gt;"NO",I653="CAT_FNCT",D653&lt;&gt;"multiply", D653&lt;&gt;"divide"),IF(J653="SLS_ENABLED",   UPPER(IF(E653=CHAR(34)&amp;CHAR(34),F653,E653)),""),"")))</f>
        <v/>
      </c>
      <c r="AA653" s="25" t="str">
        <f>IF(LEN(Y653)&gt;0,Y653,SUBSTITUTE(SUBSTITUTE(SUBSTITUTE(SUBSTITUTE(SUBSTITUTE(SUBSTITUTE(SUBSTITUTE(SUBSTITUTE(SUBSTITUTE(SUBSTITUTE(SUBSTITUTE( (SUBSTITUTE( SUBSTITUTE( SUBSTITUTE( SUBSTITUTE(Z653,"STD_SIGMA","SUM"),"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3" s="1">
        <f>B653</f>
        <v>629</v>
      </c>
      <c r="AC653" t="str">
        <f>P653</f>
        <v>ITM_IOTA_DIALYTIKA</v>
      </c>
      <c r="AD653" s="126" t="str">
        <f>IF(ISNA(VLOOKUP(AA653,'XEQM Shortlist'!J:J,1,0)),"//","")</f>
        <v/>
      </c>
      <c r="AF653" s="88" t="str">
        <f>IF(LEN(AA653)=0,"",SUBSTITUTE(SUBSTITUTE(SUBSTITUTE(SUBSTITUTE(SUBSTITUTE(SUBSTITUTE(SUBSTITUTE(SUBSTITUTE(SUBSTITUTE(SUBSTITUTE(SUBSTITUTE(SUBSTITUTE(SUBSTITUTE(SUBSTITUTE(SUBSTITUTE(SUBSTITUTE(SUBSTITUTE( (SUBSTITUTE( SUBSTITUTE( SUBSTITUTE( SUBSTITUTE(Z653,"STD_SIGMA","SUM"),"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3" t="b">
        <f>AA653=AF653</f>
        <v>1</v>
      </c>
    </row>
    <row r="654" spans="1:33" s="17" customFormat="1">
      <c r="A654" s="48">
        <f>IF(B654=INT(B654),ROW(),"")</f>
        <v>654</v>
      </c>
      <c r="B654" s="47">
        <f>IF(AND(MID(C654,2,1)&lt;&gt;"/",MID(C654,1,1)="/"),INT(B653)+1,B653+0.01)</f>
        <v>630</v>
      </c>
      <c r="C654" s="196" t="s">
        <v>3770</v>
      </c>
      <c r="D654" s="196" t="s">
        <v>2897</v>
      </c>
      <c r="E654" s="191" t="s">
        <v>519</v>
      </c>
      <c r="F654" s="191" t="s">
        <v>529</v>
      </c>
      <c r="G654" s="200">
        <v>0</v>
      </c>
      <c r="H654" s="200">
        <v>0</v>
      </c>
      <c r="I654" s="191" t="s">
        <v>1</v>
      </c>
      <c r="J654" s="191" t="s">
        <v>1376</v>
      </c>
      <c r="K654" s="198" t="s">
        <v>3783</v>
      </c>
      <c r="L654" s="199" t="s">
        <v>4768</v>
      </c>
      <c r="M654" s="199" t="s">
        <v>4827</v>
      </c>
      <c r="N654" s="55" t="s">
        <v>2238</v>
      </c>
      <c r="O654" s="55"/>
      <c r="P654" s="259" t="s">
        <v>2897</v>
      </c>
      <c r="Q654" s="13"/>
      <c r="R654"/>
      <c r="S654" t="str">
        <f>IF(E654=F654,"","NOT EQUAL")</f>
        <v>NOT EQUAL</v>
      </c>
      <c r="T654" s="44" t="str">
        <f>IF(ISNA(VLOOKUP(P654,Sheet1!E:F,2,0)),"--","PRESENT")</f>
        <v>--</v>
      </c>
      <c r="U654"/>
      <c r="V654">
        <f>IF(AA654&lt;&gt;"",V653+1,V653)</f>
        <v>176</v>
      </c>
      <c r="W654" s="75" t="s">
        <v>2238</v>
      </c>
      <c r="X654" s="57" t="s">
        <v>2238</v>
      </c>
      <c r="Y654" s="57" t="s">
        <v>2238</v>
      </c>
      <c r="Z654" s="25" t="str">
        <f>IF( OR(X654="CNST", I654="CAT_REGS"),IF(E654=CHAR(34)&amp;CHAR(34),F654,E654),
IF(X654="YES",UPPER(IF(E654=CHAR(34)&amp;CHAR(34),F654,E654)),
IF(   AND(X654&lt;&gt;"NO",I654="CAT_FNCT",D654&lt;&gt;"multiply", D654&lt;&gt;"divide"),IF(J654="SLS_ENABLED",   UPPER(IF(E654=CHAR(34)&amp;CHAR(34),F654,E654)),""),"")))</f>
        <v/>
      </c>
      <c r="AA654" s="25" t="str">
        <f>IF(LEN(Y654)&gt;0,Y654,SUBSTITUTE(SUBSTITUTE(SUBSTITUTE(SUBSTITUTE(SUBSTITUTE(SUBSTITUTE(SUBSTITUTE(SUBSTITUTE(SUBSTITUTE(SUBSTITUTE(SUBSTITUTE( (SUBSTITUTE( SUBSTITUTE( SUBSTITUTE( SUBSTITUTE(Z654,"STD_SIGMA","SUM"),"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4" s="1">
        <f>B654</f>
        <v>630</v>
      </c>
      <c r="AC654" t="str">
        <f>P654</f>
        <v>ITM_KAPPA</v>
      </c>
      <c r="AD654" s="126" t="str">
        <f>IF(ISNA(VLOOKUP(AA654,'XEQM Shortlist'!J:J,1,0)),"//","")</f>
        <v/>
      </c>
      <c r="AE654"/>
      <c r="AF654" s="88" t="str">
        <f>IF(LEN(AA654)=0,"",SUBSTITUTE(SUBSTITUTE(SUBSTITUTE(SUBSTITUTE(SUBSTITUTE(SUBSTITUTE(SUBSTITUTE(SUBSTITUTE(SUBSTITUTE(SUBSTITUTE(SUBSTITUTE(SUBSTITUTE(SUBSTITUTE(SUBSTITUTE(SUBSTITUTE(SUBSTITUTE(SUBSTITUTE( (SUBSTITUTE( SUBSTITUTE( SUBSTITUTE( SUBSTITUTE(Z654,"STD_SIGMA","SUM"),"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4" t="b">
        <f>AA654=AF654</f>
        <v>1</v>
      </c>
    </row>
    <row r="655" spans="1:33">
      <c r="A655" s="48">
        <f>IF(B655=INT(B655),ROW(),"")</f>
        <v>655</v>
      </c>
      <c r="B655" s="47">
        <f>IF(AND(MID(C655,2,1)&lt;&gt;"/",MID(C655,1,1)="/"),INT(B654)+1,B654+0.01)</f>
        <v>631</v>
      </c>
      <c r="C655" s="196" t="s">
        <v>3770</v>
      </c>
      <c r="D655" s="196" t="s">
        <v>2898</v>
      </c>
      <c r="E655" s="191" t="s">
        <v>519</v>
      </c>
      <c r="F655" s="191" t="s">
        <v>530</v>
      </c>
      <c r="G655" s="200">
        <v>0</v>
      </c>
      <c r="H655" s="200">
        <v>0</v>
      </c>
      <c r="I655" s="191" t="s">
        <v>1</v>
      </c>
      <c r="J655" s="191" t="s">
        <v>1376</v>
      </c>
      <c r="K655" s="198" t="s">
        <v>3783</v>
      </c>
      <c r="L655" s="199" t="s">
        <v>4768</v>
      </c>
      <c r="M655" s="199" t="s">
        <v>4827</v>
      </c>
      <c r="N655" s="55" t="s">
        <v>2238</v>
      </c>
      <c r="O655" s="55"/>
      <c r="P655" s="259" t="s">
        <v>2898</v>
      </c>
      <c r="Q655" s="13"/>
      <c r="R655"/>
      <c r="S655" t="str">
        <f>IF(E655=F655,"","NOT EQUAL")</f>
        <v>NOT EQUAL</v>
      </c>
      <c r="T655" s="44" t="str">
        <f>IF(ISNA(VLOOKUP(P655,Sheet1!E:F,2,0)),"--","PRESENT")</f>
        <v>--</v>
      </c>
      <c r="U655"/>
      <c r="V655">
        <f>IF(AA655&lt;&gt;"",V654+1,V654)</f>
        <v>176</v>
      </c>
      <c r="W655" s="75" t="s">
        <v>2238</v>
      </c>
      <c r="X655" s="57" t="s">
        <v>2238</v>
      </c>
      <c r="Y655" s="57" t="s">
        <v>2238</v>
      </c>
      <c r="Z655" s="25" t="str">
        <f>IF( OR(X655="CNST", I655="CAT_REGS"),IF(E655=CHAR(34)&amp;CHAR(34),F655,E655),
IF(X655="YES",UPPER(IF(E655=CHAR(34)&amp;CHAR(34),F655,E655)),
IF(   AND(X655&lt;&gt;"NO",I655="CAT_FNCT",D655&lt;&gt;"multiply", D655&lt;&gt;"divide"),IF(J655="SLS_ENABLED",   UPPER(IF(E655=CHAR(34)&amp;CHAR(34),F655,E655)),""),"")))</f>
        <v/>
      </c>
      <c r="AA655" s="25" t="str">
        <f>IF(LEN(Y655)&gt;0,Y655,SUBSTITUTE(SUBSTITUTE(SUBSTITUTE(SUBSTITUTE(SUBSTITUTE(SUBSTITUTE(SUBSTITUTE(SUBSTITUTE(SUBSTITUTE(SUBSTITUTE(SUBSTITUTE( (SUBSTITUTE( SUBSTITUTE( SUBSTITUTE( SUBSTITUTE(Z655,"STD_SIGMA","SUM"),"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5" s="1">
        <f>B655</f>
        <v>631</v>
      </c>
      <c r="AC655" t="str">
        <f>P655</f>
        <v>ITM_LAMBDA</v>
      </c>
      <c r="AD655" s="126" t="str">
        <f>IF(ISNA(VLOOKUP(AA655,'XEQM Shortlist'!J:J,1,0)),"//","")</f>
        <v/>
      </c>
      <c r="AF655" s="88" t="str">
        <f>IF(LEN(AA655)=0,"",SUBSTITUTE(SUBSTITUTE(SUBSTITUTE(SUBSTITUTE(SUBSTITUTE(SUBSTITUTE(SUBSTITUTE(SUBSTITUTE(SUBSTITUTE(SUBSTITUTE(SUBSTITUTE(SUBSTITUTE(SUBSTITUTE(SUBSTITUTE(SUBSTITUTE(SUBSTITUTE(SUBSTITUTE( (SUBSTITUTE( SUBSTITUTE( SUBSTITUTE( SUBSTITUTE(Z655,"STD_SIGMA","SUM"),"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5" t="b">
        <f>AA655=AF655</f>
        <v>1</v>
      </c>
    </row>
    <row r="656" spans="1:33">
      <c r="A656" s="48">
        <f>IF(B656=INT(B656),ROW(),"")</f>
        <v>656</v>
      </c>
      <c r="B656" s="47">
        <f>IF(AND(MID(C656,2,1)&lt;&gt;"/",MID(C656,1,1)="/"),INT(B655)+1,B655+0.01)</f>
        <v>632</v>
      </c>
      <c r="C656" s="196" t="s">
        <v>3770</v>
      </c>
      <c r="D656" s="196" t="s">
        <v>2899</v>
      </c>
      <c r="E656" s="191" t="s">
        <v>519</v>
      </c>
      <c r="F656" s="191" t="s">
        <v>531</v>
      </c>
      <c r="G656" s="200">
        <v>0</v>
      </c>
      <c r="H656" s="200">
        <v>0</v>
      </c>
      <c r="I656" s="191" t="s">
        <v>1</v>
      </c>
      <c r="J656" s="191" t="s">
        <v>1376</v>
      </c>
      <c r="K656" s="198" t="s">
        <v>3783</v>
      </c>
      <c r="L656" s="199" t="s">
        <v>4768</v>
      </c>
      <c r="M656" s="199" t="s">
        <v>4827</v>
      </c>
      <c r="N656" s="55" t="s">
        <v>2238</v>
      </c>
      <c r="O656" s="55"/>
      <c r="P656" s="259" t="s">
        <v>2899</v>
      </c>
      <c r="Q656" s="13"/>
      <c r="R656"/>
      <c r="S656" t="str">
        <f>IF(E656=F656,"","NOT EQUAL")</f>
        <v>NOT EQUAL</v>
      </c>
      <c r="T656" s="44" t="str">
        <f>IF(ISNA(VLOOKUP(P656,Sheet1!E:F,2,0)),"--","PRESENT")</f>
        <v>--</v>
      </c>
      <c r="U656"/>
      <c r="V656">
        <f>IF(AA656&lt;&gt;"",V655+1,V655)</f>
        <v>176</v>
      </c>
      <c r="W656" s="75" t="s">
        <v>2238</v>
      </c>
      <c r="X656" s="57" t="s">
        <v>2238</v>
      </c>
      <c r="Y656" s="57" t="s">
        <v>2238</v>
      </c>
      <c r="Z656" s="25" t="str">
        <f>IF( OR(X656="CNST", I656="CAT_REGS"),IF(E656=CHAR(34)&amp;CHAR(34),F656,E656),
IF(X656="YES",UPPER(IF(E656=CHAR(34)&amp;CHAR(34),F656,E656)),
IF(   AND(X656&lt;&gt;"NO",I656="CAT_FNCT",D656&lt;&gt;"multiply", D656&lt;&gt;"divide"),IF(J656="SLS_ENABLED",   UPPER(IF(E656=CHAR(34)&amp;CHAR(34),F656,E656)),""),"")))</f>
        <v/>
      </c>
      <c r="AA656" s="25" t="str">
        <f>IF(LEN(Y656)&gt;0,Y656,SUBSTITUTE(SUBSTITUTE(SUBSTITUTE(SUBSTITUTE(SUBSTITUTE(SUBSTITUTE(SUBSTITUTE(SUBSTITUTE(SUBSTITUTE(SUBSTITUTE(SUBSTITUTE( (SUBSTITUTE( SUBSTITUTE( SUBSTITUTE( SUBSTITUTE(Z656,"STD_SIGMA","SUM"),"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6" s="1">
        <f>B656</f>
        <v>632</v>
      </c>
      <c r="AC656" t="str">
        <f>P656</f>
        <v>ITM_MU</v>
      </c>
      <c r="AD656" s="126" t="str">
        <f>IF(ISNA(VLOOKUP(AA656,'XEQM Shortlist'!J:J,1,0)),"//","")</f>
        <v/>
      </c>
      <c r="AF656" s="88" t="str">
        <f>IF(LEN(AA656)=0,"",SUBSTITUTE(SUBSTITUTE(SUBSTITUTE(SUBSTITUTE(SUBSTITUTE(SUBSTITUTE(SUBSTITUTE(SUBSTITUTE(SUBSTITUTE(SUBSTITUTE(SUBSTITUTE(SUBSTITUTE(SUBSTITUTE(SUBSTITUTE(SUBSTITUTE(SUBSTITUTE(SUBSTITUTE( (SUBSTITUTE( SUBSTITUTE( SUBSTITUTE( SUBSTITUTE(Z656,"STD_SIGMA","SUM"),"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6" t="b">
        <f>AA656=AF656</f>
        <v>1</v>
      </c>
    </row>
    <row r="657" spans="1:33" s="17" customFormat="1">
      <c r="A657" s="48">
        <f>IF(B657=INT(B657),ROW(),"")</f>
        <v>657</v>
      </c>
      <c r="B657" s="47">
        <f>IF(AND(MID(C657,2,1)&lt;&gt;"/",MID(C657,1,1)="/"),INT(B656)+1,B656+0.01)</f>
        <v>633</v>
      </c>
      <c r="C657" s="196" t="s">
        <v>3770</v>
      </c>
      <c r="D657" s="196" t="s">
        <v>2900</v>
      </c>
      <c r="E657" s="191" t="s">
        <v>519</v>
      </c>
      <c r="F657" s="191" t="s">
        <v>532</v>
      </c>
      <c r="G657" s="200">
        <v>0</v>
      </c>
      <c r="H657" s="200">
        <v>0</v>
      </c>
      <c r="I657" s="191" t="s">
        <v>1</v>
      </c>
      <c r="J657" s="191" t="s">
        <v>1376</v>
      </c>
      <c r="K657" s="198" t="s">
        <v>3783</v>
      </c>
      <c r="L657" s="199" t="s">
        <v>4768</v>
      </c>
      <c r="M657" s="199" t="s">
        <v>4827</v>
      </c>
      <c r="N657" s="55" t="s">
        <v>2238</v>
      </c>
      <c r="O657" s="55"/>
      <c r="P657" s="259" t="s">
        <v>2900</v>
      </c>
      <c r="Q657" s="13"/>
      <c r="R657"/>
      <c r="S657" t="str">
        <f>IF(E657=F657,"","NOT EQUAL")</f>
        <v>NOT EQUAL</v>
      </c>
      <c r="T657" s="44" t="str">
        <f>IF(ISNA(VLOOKUP(P657,Sheet1!E:F,2,0)),"--","PRESENT")</f>
        <v>--</v>
      </c>
      <c r="U657"/>
      <c r="V657">
        <f>IF(AA657&lt;&gt;"",V656+1,V656)</f>
        <v>176</v>
      </c>
      <c r="W657" s="75" t="s">
        <v>2238</v>
      </c>
      <c r="X657" s="57" t="s">
        <v>2238</v>
      </c>
      <c r="Y657" s="57" t="s">
        <v>2238</v>
      </c>
      <c r="Z657" s="25" t="str">
        <f>IF( OR(X657="CNST", I657="CAT_REGS"),IF(E657=CHAR(34)&amp;CHAR(34),F657,E657),
IF(X657="YES",UPPER(IF(E657=CHAR(34)&amp;CHAR(34),F657,E657)),
IF(   AND(X657&lt;&gt;"NO",I657="CAT_FNCT",D657&lt;&gt;"multiply", D657&lt;&gt;"divide"),IF(J657="SLS_ENABLED",   UPPER(IF(E657=CHAR(34)&amp;CHAR(34),F657,E657)),""),"")))</f>
        <v/>
      </c>
      <c r="AA657" s="25" t="str">
        <f>IF(LEN(Y657)&gt;0,Y657,SUBSTITUTE(SUBSTITUTE(SUBSTITUTE(SUBSTITUTE(SUBSTITUTE(SUBSTITUTE(SUBSTITUTE(SUBSTITUTE(SUBSTITUTE(SUBSTITUTE(SUBSTITUTE( (SUBSTITUTE( SUBSTITUTE( SUBSTITUTE( SUBSTITUTE(Z657,"STD_SIGMA","SUM"),"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7" s="1">
        <f>B657</f>
        <v>633</v>
      </c>
      <c r="AC657" t="str">
        <f>P657</f>
        <v>ITM_NU</v>
      </c>
      <c r="AD657" s="126" t="str">
        <f>IF(ISNA(VLOOKUP(AA657,'XEQM Shortlist'!J:J,1,0)),"//","")</f>
        <v/>
      </c>
      <c r="AE657"/>
      <c r="AF657" s="88" t="str">
        <f>IF(LEN(AA657)=0,"",SUBSTITUTE(SUBSTITUTE(SUBSTITUTE(SUBSTITUTE(SUBSTITUTE(SUBSTITUTE(SUBSTITUTE(SUBSTITUTE(SUBSTITUTE(SUBSTITUTE(SUBSTITUTE(SUBSTITUTE(SUBSTITUTE(SUBSTITUTE(SUBSTITUTE(SUBSTITUTE(SUBSTITUTE( (SUBSTITUTE( SUBSTITUTE( SUBSTITUTE( SUBSTITUTE(Z657,"STD_SIGMA","SUM"),"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7" t="b">
        <f>AA657=AF657</f>
        <v>1</v>
      </c>
    </row>
    <row r="658" spans="1:33">
      <c r="A658" s="48">
        <f>IF(B658=INT(B658),ROW(),"")</f>
        <v>658</v>
      </c>
      <c r="B658" s="47">
        <f>IF(AND(MID(C658,2,1)&lt;&gt;"/",MID(C658,1,1)="/"),INT(B657)+1,B657+0.01)</f>
        <v>634</v>
      </c>
      <c r="C658" s="196" t="s">
        <v>3770</v>
      </c>
      <c r="D658" s="196" t="s">
        <v>2901</v>
      </c>
      <c r="E658" s="191" t="s">
        <v>519</v>
      </c>
      <c r="F658" s="192" t="s">
        <v>533</v>
      </c>
      <c r="G658" s="201">
        <v>0</v>
      </c>
      <c r="H658" s="201">
        <v>0</v>
      </c>
      <c r="I658" s="191" t="s">
        <v>1</v>
      </c>
      <c r="J658" s="191" t="s">
        <v>1376</v>
      </c>
      <c r="K658" s="198" t="s">
        <v>3783</v>
      </c>
      <c r="L658" s="199" t="s">
        <v>4768</v>
      </c>
      <c r="M658" s="199" t="s">
        <v>4827</v>
      </c>
      <c r="N658" s="55" t="s">
        <v>2238</v>
      </c>
      <c r="O658" s="17"/>
      <c r="P658" s="259" t="s">
        <v>2901</v>
      </c>
      <c r="Q658" s="16"/>
      <c r="R658"/>
      <c r="S658" t="str">
        <f>IF(E658=F658,"","NOT EQUAL")</f>
        <v>NOT EQUAL</v>
      </c>
      <c r="T658" s="44" t="str">
        <f>IF(ISNA(VLOOKUP(P658,Sheet1!E:F,2,0)),"--","PRESENT")</f>
        <v>--</v>
      </c>
      <c r="U658"/>
      <c r="V658">
        <f>IF(AA658&lt;&gt;"",V657+1,V657)</f>
        <v>176</v>
      </c>
      <c r="W658" s="88" t="s">
        <v>2238</v>
      </c>
      <c r="X658" s="92" t="s">
        <v>2238</v>
      </c>
      <c r="Y658" s="92" t="s">
        <v>2238</v>
      </c>
      <c r="Z658" s="25" t="str">
        <f>IF( OR(X658="CNST", I658="CAT_REGS"),IF(E658=CHAR(34)&amp;CHAR(34),F658,E658),
IF(X658="YES",UPPER(IF(E658=CHAR(34)&amp;CHAR(34),F658,E658)),
IF(   AND(X658&lt;&gt;"NO",I658="CAT_FNCT",D658&lt;&gt;"multiply", D658&lt;&gt;"divide"),IF(J658="SLS_ENABLED",   UPPER(IF(E658=CHAR(34)&amp;CHAR(34),F658,E658)),""),"")))</f>
        <v/>
      </c>
      <c r="AA658" s="25" t="str">
        <f>IF(LEN(Y658)&gt;0,Y658,SUBSTITUTE(SUBSTITUTE(SUBSTITUTE(SUBSTITUTE(SUBSTITUTE(SUBSTITUTE(SUBSTITUTE(SUBSTITUTE(SUBSTITUTE(SUBSTITUTE(SUBSTITUTE( (SUBSTITUTE( SUBSTITUTE( SUBSTITUTE( SUBSTITUTE(Z658,"STD_SIGMA","SUM"),"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8" s="1">
        <f>B658</f>
        <v>634</v>
      </c>
      <c r="AC658" t="str">
        <f>P658</f>
        <v>ITM_XI</v>
      </c>
      <c r="AD658" s="126" t="str">
        <f>IF(ISNA(VLOOKUP(AA658,'XEQM Shortlist'!J:J,1,0)),"//","")</f>
        <v/>
      </c>
      <c r="AF658" s="88" t="str">
        <f>IF(LEN(AA658)=0,"",SUBSTITUTE(SUBSTITUTE(SUBSTITUTE(SUBSTITUTE(SUBSTITUTE(SUBSTITUTE(SUBSTITUTE(SUBSTITUTE(SUBSTITUTE(SUBSTITUTE(SUBSTITUTE(SUBSTITUTE(SUBSTITUTE(SUBSTITUTE(SUBSTITUTE(SUBSTITUTE(SUBSTITUTE( (SUBSTITUTE( SUBSTITUTE( SUBSTITUTE( SUBSTITUTE(Z658,"STD_SIGMA","SUM"),"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8" t="b">
        <f>AA658=AF658</f>
        <v>1</v>
      </c>
    </row>
    <row r="659" spans="1:33" s="17" customFormat="1">
      <c r="A659" s="48">
        <f>IF(B659=INT(B659),ROW(),"")</f>
        <v>659</v>
      </c>
      <c r="B659" s="47">
        <f>IF(AND(MID(C659,2,1)&lt;&gt;"/",MID(C659,1,1)="/"),INT(B658)+1,B658+0.01)</f>
        <v>635</v>
      </c>
      <c r="C659" s="196" t="s">
        <v>3770</v>
      </c>
      <c r="D659" s="196" t="s">
        <v>2902</v>
      </c>
      <c r="E659" s="191" t="s">
        <v>519</v>
      </c>
      <c r="F659" s="191" t="s">
        <v>534</v>
      </c>
      <c r="G659" s="200">
        <v>0</v>
      </c>
      <c r="H659" s="200">
        <v>0</v>
      </c>
      <c r="I659" s="191" t="s">
        <v>1</v>
      </c>
      <c r="J659" s="191" t="s">
        <v>1376</v>
      </c>
      <c r="K659" s="198" t="s">
        <v>3783</v>
      </c>
      <c r="L659" s="199" t="s">
        <v>4768</v>
      </c>
      <c r="M659" s="199" t="s">
        <v>4827</v>
      </c>
      <c r="N659" s="55" t="s">
        <v>2238</v>
      </c>
      <c r="O659" s="55"/>
      <c r="P659" s="259" t="s">
        <v>2902</v>
      </c>
      <c r="Q659" s="13"/>
      <c r="R659"/>
      <c r="S659" t="str">
        <f>IF(E659=F659,"","NOT EQUAL")</f>
        <v>NOT EQUAL</v>
      </c>
      <c r="T659" s="44" t="str">
        <f>IF(ISNA(VLOOKUP(P659,Sheet1!E:F,2,0)),"--","PRESENT")</f>
        <v>--</v>
      </c>
      <c r="U659"/>
      <c r="V659">
        <f>IF(AA659&lt;&gt;"",V658+1,V658)</f>
        <v>176</v>
      </c>
      <c r="W659" s="75" t="s">
        <v>2238</v>
      </c>
      <c r="X659" s="57" t="s">
        <v>2238</v>
      </c>
      <c r="Y659" s="57" t="s">
        <v>2238</v>
      </c>
      <c r="Z659" s="25" t="str">
        <f>IF( OR(X659="CNST", I659="CAT_REGS"),IF(E659=CHAR(34)&amp;CHAR(34),F659,E659),
IF(X659="YES",UPPER(IF(E659=CHAR(34)&amp;CHAR(34),F659,E659)),
IF(   AND(X659&lt;&gt;"NO",I659="CAT_FNCT",D659&lt;&gt;"multiply", D659&lt;&gt;"divide"),IF(J659="SLS_ENABLED",   UPPER(IF(E659=CHAR(34)&amp;CHAR(34),F659,E659)),""),"")))</f>
        <v/>
      </c>
      <c r="AA659" s="25" t="str">
        <f>IF(LEN(Y659)&gt;0,Y659,SUBSTITUTE(SUBSTITUTE(SUBSTITUTE(SUBSTITUTE(SUBSTITUTE(SUBSTITUTE(SUBSTITUTE(SUBSTITUTE(SUBSTITUTE(SUBSTITUTE(SUBSTITUTE( (SUBSTITUTE( SUBSTITUTE( SUBSTITUTE( SUBSTITUTE(Z659,"STD_SIGMA","SUM"),"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59" s="1">
        <f>B659</f>
        <v>635</v>
      </c>
      <c r="AC659" t="str">
        <f>P659</f>
        <v>ITM_OMICRON</v>
      </c>
      <c r="AD659" s="126" t="str">
        <f>IF(ISNA(VLOOKUP(AA659,'XEQM Shortlist'!J:J,1,0)),"//","")</f>
        <v/>
      </c>
      <c r="AE659"/>
      <c r="AF659" s="88" t="str">
        <f>IF(LEN(AA659)=0,"",SUBSTITUTE(SUBSTITUTE(SUBSTITUTE(SUBSTITUTE(SUBSTITUTE(SUBSTITUTE(SUBSTITUTE(SUBSTITUTE(SUBSTITUTE(SUBSTITUTE(SUBSTITUTE(SUBSTITUTE(SUBSTITUTE(SUBSTITUTE(SUBSTITUTE(SUBSTITUTE(SUBSTITUTE( (SUBSTITUTE( SUBSTITUTE( SUBSTITUTE( SUBSTITUTE(Z659,"STD_SIGMA","SUM"),"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59" t="b">
        <f>AA659=AF659</f>
        <v>1</v>
      </c>
    </row>
    <row r="660" spans="1:33">
      <c r="A660" s="48">
        <f>IF(B660=INT(B660),ROW(),"")</f>
        <v>660</v>
      </c>
      <c r="B660" s="47">
        <f>IF(AND(MID(C660,2,1)&lt;&gt;"/",MID(C660,1,1)="/"),INT(B659)+1,B659+0.01)</f>
        <v>636</v>
      </c>
      <c r="C660" s="196" t="s">
        <v>3770</v>
      </c>
      <c r="D660" s="196" t="s">
        <v>2020</v>
      </c>
      <c r="E660" s="191" t="s">
        <v>519</v>
      </c>
      <c r="F660" s="191" t="s">
        <v>535</v>
      </c>
      <c r="G660" s="296">
        <v>0</v>
      </c>
      <c r="H660" s="296">
        <v>0</v>
      </c>
      <c r="I660" s="191" t="s">
        <v>1</v>
      </c>
      <c r="J660" s="191" t="s">
        <v>1376</v>
      </c>
      <c r="K660" s="198" t="s">
        <v>3783</v>
      </c>
      <c r="L660" s="199" t="s">
        <v>4768</v>
      </c>
      <c r="M660" s="199" t="s">
        <v>4827</v>
      </c>
      <c r="N660" s="55" t="s">
        <v>2238</v>
      </c>
      <c r="O660" s="55"/>
      <c r="P660" s="259" t="s">
        <v>2020</v>
      </c>
      <c r="Q660" s="13"/>
      <c r="R660"/>
      <c r="S660" t="str">
        <f>IF(E660=F660,"","NOT EQUAL")</f>
        <v>NOT EQUAL</v>
      </c>
      <c r="T660" s="44" t="str">
        <f>IF(ISNA(VLOOKUP(P660,Sheet1!E:F,2,0)),"--","PRESENT")</f>
        <v>--</v>
      </c>
      <c r="U660"/>
      <c r="V660">
        <f>IF(AA660&lt;&gt;"",V659+1,V659)</f>
        <v>176</v>
      </c>
      <c r="W660" s="75" t="s">
        <v>2238</v>
      </c>
      <c r="X660" s="57" t="s">
        <v>2238</v>
      </c>
      <c r="Y660" s="57" t="s">
        <v>2238</v>
      </c>
      <c r="Z660" s="25" t="str">
        <f>IF( OR(X660="CNST", I660="CAT_REGS"),IF(E660=CHAR(34)&amp;CHAR(34),F660,E660),
IF(X660="YES",UPPER(IF(E660=CHAR(34)&amp;CHAR(34),F660,E660)),
IF(   AND(X660&lt;&gt;"NO",I660="CAT_FNCT",D660&lt;&gt;"multiply", D660&lt;&gt;"divide"),IF(J660="SLS_ENABLED",   UPPER(IF(E660=CHAR(34)&amp;CHAR(34),F660,E660)),""),"")))</f>
        <v/>
      </c>
      <c r="AA660" s="25" t="str">
        <f>IF(LEN(Y660)&gt;0,Y660,SUBSTITUTE(SUBSTITUTE(SUBSTITUTE(SUBSTITUTE(SUBSTITUTE(SUBSTITUTE(SUBSTITUTE(SUBSTITUTE(SUBSTITUTE(SUBSTITUTE(SUBSTITUTE( (SUBSTITUTE( SUBSTITUTE( SUBSTITUTE( SUBSTITUTE(Z660,"STD_SIGMA","SUM"),"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0" s="1">
        <f>B660</f>
        <v>636</v>
      </c>
      <c r="AC660" t="str">
        <f>P660</f>
        <v>ITM_PI</v>
      </c>
      <c r="AD660" s="126" t="str">
        <f>IF(ISNA(VLOOKUP(AA660,'XEQM Shortlist'!J:J,1,0)),"//","")</f>
        <v/>
      </c>
      <c r="AF660" s="88" t="str">
        <f>IF(LEN(AA660)=0,"",SUBSTITUTE(SUBSTITUTE(SUBSTITUTE(SUBSTITUTE(SUBSTITUTE(SUBSTITUTE(SUBSTITUTE(SUBSTITUTE(SUBSTITUTE(SUBSTITUTE(SUBSTITUTE(SUBSTITUTE(SUBSTITUTE(SUBSTITUTE(SUBSTITUTE(SUBSTITUTE(SUBSTITUTE( (SUBSTITUTE( SUBSTITUTE( SUBSTITUTE( SUBSTITUTE(Z660,"STD_SIGMA","SUM"),"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0" t="b">
        <f>AA660=AF660</f>
        <v>1</v>
      </c>
    </row>
    <row r="661" spans="1:33">
      <c r="A661" s="48">
        <f>IF(B661=INT(B661),ROW(),"")</f>
        <v>661</v>
      </c>
      <c r="B661" s="47">
        <f>IF(AND(MID(C661,2,1)&lt;&gt;"/",MID(C661,1,1)="/"),INT(B660)+1,B660+0.01)</f>
        <v>637</v>
      </c>
      <c r="C661" s="196" t="s">
        <v>3770</v>
      </c>
      <c r="D661" s="196" t="s">
        <v>2903</v>
      </c>
      <c r="E661" s="191" t="s">
        <v>519</v>
      </c>
      <c r="F661" s="192" t="s">
        <v>536</v>
      </c>
      <c r="G661" s="201">
        <v>0</v>
      </c>
      <c r="H661" s="201">
        <v>0</v>
      </c>
      <c r="I661" s="191" t="s">
        <v>1</v>
      </c>
      <c r="J661" s="191" t="s">
        <v>1376</v>
      </c>
      <c r="K661" s="198" t="s">
        <v>3783</v>
      </c>
      <c r="L661" s="199" t="s">
        <v>4768</v>
      </c>
      <c r="M661" s="199" t="s">
        <v>4827</v>
      </c>
      <c r="N661" s="55" t="s">
        <v>2238</v>
      </c>
      <c r="O661" s="17"/>
      <c r="P661" s="259" t="s">
        <v>2903</v>
      </c>
      <c r="Q661" s="16"/>
      <c r="R661"/>
      <c r="S661" t="str">
        <f>IF(E661=F661,"","NOT EQUAL")</f>
        <v>NOT EQUAL</v>
      </c>
      <c r="T661" s="44" t="str">
        <f>IF(ISNA(VLOOKUP(P661,Sheet1!E:F,2,0)),"--","PRESENT")</f>
        <v>--</v>
      </c>
      <c r="U661"/>
      <c r="V661">
        <f>IF(AA661&lt;&gt;"",V660+1,V660)</f>
        <v>176</v>
      </c>
      <c r="W661" s="88" t="s">
        <v>2238</v>
      </c>
      <c r="X661" s="92" t="s">
        <v>2238</v>
      </c>
      <c r="Y661" s="92" t="s">
        <v>2238</v>
      </c>
      <c r="Z661" s="25" t="str">
        <f>IF( OR(X661="CNST", I661="CAT_REGS"),IF(E661=CHAR(34)&amp;CHAR(34),F661,E661),
IF(X661="YES",UPPER(IF(E661=CHAR(34)&amp;CHAR(34),F661,E661)),
IF(   AND(X661&lt;&gt;"NO",I661="CAT_FNCT",D661&lt;&gt;"multiply", D661&lt;&gt;"divide"),IF(J661="SLS_ENABLED",   UPPER(IF(E661=CHAR(34)&amp;CHAR(34),F661,E661)),""),"")))</f>
        <v/>
      </c>
      <c r="AA661" s="25" t="str">
        <f>IF(LEN(Y661)&gt;0,Y661,SUBSTITUTE(SUBSTITUTE(SUBSTITUTE(SUBSTITUTE(SUBSTITUTE(SUBSTITUTE(SUBSTITUTE(SUBSTITUTE(SUBSTITUTE(SUBSTITUTE(SUBSTITUTE( (SUBSTITUTE( SUBSTITUTE( SUBSTITUTE( SUBSTITUTE(Z661,"STD_SIGMA","SUM"),"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1" s="1">
        <f>B661</f>
        <v>637</v>
      </c>
      <c r="AC661" t="str">
        <f>P661</f>
        <v>ITM_RHO</v>
      </c>
      <c r="AD661" s="126" t="str">
        <f>IF(ISNA(VLOOKUP(AA661,'XEQM Shortlist'!J:J,1,0)),"//","")</f>
        <v/>
      </c>
      <c r="AF661" s="88" t="str">
        <f>IF(LEN(AA661)=0,"",SUBSTITUTE(SUBSTITUTE(SUBSTITUTE(SUBSTITUTE(SUBSTITUTE(SUBSTITUTE(SUBSTITUTE(SUBSTITUTE(SUBSTITUTE(SUBSTITUTE(SUBSTITUTE(SUBSTITUTE(SUBSTITUTE(SUBSTITUTE(SUBSTITUTE(SUBSTITUTE(SUBSTITUTE( (SUBSTITUTE( SUBSTITUTE( SUBSTITUTE( SUBSTITUTE(Z661,"STD_SIGMA","SUM"),"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1" t="b">
        <f>AA661=AF661</f>
        <v>1</v>
      </c>
    </row>
    <row r="662" spans="1:33">
      <c r="A662" s="48">
        <f>IF(B662=INT(B662),ROW(),"")</f>
        <v>662</v>
      </c>
      <c r="B662" s="47">
        <f>IF(AND(MID(C662,2,1)&lt;&gt;"/",MID(C662,1,1)="/"),INT(B661)+1,B661+0.01)</f>
        <v>638</v>
      </c>
      <c r="C662" s="196" t="s">
        <v>3770</v>
      </c>
      <c r="D662" s="196" t="s">
        <v>2022</v>
      </c>
      <c r="E662" s="191" t="s">
        <v>519</v>
      </c>
      <c r="F662" s="191" t="s">
        <v>537</v>
      </c>
      <c r="G662" s="200">
        <v>0</v>
      </c>
      <c r="H662" s="200">
        <v>0</v>
      </c>
      <c r="I662" s="191" t="s">
        <v>1</v>
      </c>
      <c r="J662" s="191" t="s">
        <v>1376</v>
      </c>
      <c r="K662" s="198" t="s">
        <v>3783</v>
      </c>
      <c r="L662" s="199" t="s">
        <v>4768</v>
      </c>
      <c r="M662" s="199" t="s">
        <v>4827</v>
      </c>
      <c r="N662" s="55" t="s">
        <v>2238</v>
      </c>
      <c r="O662" s="55"/>
      <c r="P662" s="259" t="s">
        <v>2022</v>
      </c>
      <c r="Q662" s="13"/>
      <c r="R662"/>
      <c r="S662" t="str">
        <f>IF(E662=F662,"","NOT EQUAL")</f>
        <v>NOT EQUAL</v>
      </c>
      <c r="T662" s="44" t="str">
        <f>IF(ISNA(VLOOKUP(P662,Sheet1!E:F,2,0)),"--","PRESENT")</f>
        <v>--</v>
      </c>
      <c r="U662"/>
      <c r="V662">
        <f>IF(AA662&lt;&gt;"",V661+1,V661)</f>
        <v>176</v>
      </c>
      <c r="W662" s="75" t="s">
        <v>2238</v>
      </c>
      <c r="X662" s="57" t="s">
        <v>2238</v>
      </c>
      <c r="Y662" s="57" t="s">
        <v>2238</v>
      </c>
      <c r="Z662" s="25" t="str">
        <f>IF( OR(X662="CNST", I662="CAT_REGS"),IF(E662=CHAR(34)&amp;CHAR(34),F662,E662),
IF(X662="YES",UPPER(IF(E662=CHAR(34)&amp;CHAR(34),F662,E662)),
IF(   AND(X662&lt;&gt;"NO",I662="CAT_FNCT",D662&lt;&gt;"multiply", D662&lt;&gt;"divide"),IF(J662="SLS_ENABLED",   UPPER(IF(E662=CHAR(34)&amp;CHAR(34),F662,E662)),""),"")))</f>
        <v/>
      </c>
      <c r="AA662" s="25" t="str">
        <f>IF(LEN(Y662)&gt;0,Y662,SUBSTITUTE(SUBSTITUTE(SUBSTITUTE(SUBSTITUTE(SUBSTITUTE(SUBSTITUTE(SUBSTITUTE(SUBSTITUTE(SUBSTITUTE(SUBSTITUTE(SUBSTITUTE( (SUBSTITUTE( SUBSTITUTE( SUBSTITUTE( SUBSTITUTE(Z662,"STD_SIGMA","SUM"),"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2" s="1">
        <f>B662</f>
        <v>638</v>
      </c>
      <c r="AC662" t="str">
        <f>P662</f>
        <v>ITM_SIGMA</v>
      </c>
      <c r="AD662" s="126" t="str">
        <f>IF(ISNA(VLOOKUP(AA662,'XEQM Shortlist'!J:J,1,0)),"//","")</f>
        <v/>
      </c>
      <c r="AF662" s="88" t="str">
        <f>IF(LEN(AA662)=0,"",SUBSTITUTE(SUBSTITUTE(SUBSTITUTE(SUBSTITUTE(SUBSTITUTE(SUBSTITUTE(SUBSTITUTE(SUBSTITUTE(SUBSTITUTE(SUBSTITUTE(SUBSTITUTE(SUBSTITUTE(SUBSTITUTE(SUBSTITUTE(SUBSTITUTE(SUBSTITUTE(SUBSTITUTE( (SUBSTITUTE( SUBSTITUTE( SUBSTITUTE( SUBSTITUTE(Z662,"STD_SIGMA","SUM"),"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2" t="b">
        <f>AA662=AF662</f>
        <v>1</v>
      </c>
    </row>
    <row r="663" spans="1:33">
      <c r="A663" s="48">
        <f>IF(B663=INT(B663),ROW(),"")</f>
        <v>663</v>
      </c>
      <c r="B663" s="47">
        <f>IF(AND(MID(C663,2,1)&lt;&gt;"/",MID(C663,1,1)="/"),INT(B662)+1,B662+0.01)</f>
        <v>639</v>
      </c>
      <c r="C663" s="196" t="s">
        <v>3770</v>
      </c>
      <c r="D663" s="196" t="s">
        <v>2904</v>
      </c>
      <c r="E663" s="191" t="s">
        <v>519</v>
      </c>
      <c r="F663" s="191" t="s">
        <v>538</v>
      </c>
      <c r="G663" s="200">
        <v>0</v>
      </c>
      <c r="H663" s="200">
        <v>0</v>
      </c>
      <c r="I663" s="191" t="s">
        <v>1</v>
      </c>
      <c r="J663" s="191" t="s">
        <v>1376</v>
      </c>
      <c r="K663" s="198" t="s">
        <v>3783</v>
      </c>
      <c r="L663" s="199" t="s">
        <v>4768</v>
      </c>
      <c r="M663" s="199" t="s">
        <v>4827</v>
      </c>
      <c r="N663" s="55" t="s">
        <v>2238</v>
      </c>
      <c r="O663" s="55"/>
      <c r="P663" s="259" t="s">
        <v>2904</v>
      </c>
      <c r="Q663" s="13"/>
      <c r="R663"/>
      <c r="S663" t="str">
        <f>IF(E663=F663,"","NOT EQUAL")</f>
        <v>NOT EQUAL</v>
      </c>
      <c r="T663" s="44" t="str">
        <f>IF(ISNA(VLOOKUP(P663,Sheet1!E:F,2,0)),"--","PRESENT")</f>
        <v>--</v>
      </c>
      <c r="U663"/>
      <c r="V663">
        <f>IF(AA663&lt;&gt;"",V662+1,V662)</f>
        <v>176</v>
      </c>
      <c r="W663" s="75" t="s">
        <v>2238</v>
      </c>
      <c r="X663" s="57" t="s">
        <v>2238</v>
      </c>
      <c r="Y663" s="57" t="s">
        <v>2238</v>
      </c>
      <c r="Z663" s="25" t="str">
        <f>IF( OR(X663="CNST", I663="CAT_REGS"),IF(E663=CHAR(34)&amp;CHAR(34),F663,E663),
IF(X663="YES",UPPER(IF(E663=CHAR(34)&amp;CHAR(34),F663,E663)),
IF(   AND(X663&lt;&gt;"NO",I663="CAT_FNCT",D663&lt;&gt;"multiply", D663&lt;&gt;"divide"),IF(J663="SLS_ENABLED",   UPPER(IF(E663=CHAR(34)&amp;CHAR(34),F663,E663)),""),"")))</f>
        <v/>
      </c>
      <c r="AA663" s="25" t="str">
        <f>IF(LEN(Y663)&gt;0,Y663,SUBSTITUTE(SUBSTITUTE(SUBSTITUTE(SUBSTITUTE(SUBSTITUTE(SUBSTITUTE(SUBSTITUTE(SUBSTITUTE(SUBSTITUTE(SUBSTITUTE(SUBSTITUTE( (SUBSTITUTE( SUBSTITUTE( SUBSTITUTE( SUBSTITUTE(Z663,"STD_SIGMA","SUM"),"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3" s="1">
        <f>B663</f>
        <v>639</v>
      </c>
      <c r="AC663" t="str">
        <f>P663</f>
        <v>ITM_TAU</v>
      </c>
      <c r="AD663" s="126" t="str">
        <f>IF(ISNA(VLOOKUP(AA663,'XEQM Shortlist'!J:J,1,0)),"//","")</f>
        <v/>
      </c>
      <c r="AF663" s="88" t="str">
        <f>IF(LEN(AA663)=0,"",SUBSTITUTE(SUBSTITUTE(SUBSTITUTE(SUBSTITUTE(SUBSTITUTE(SUBSTITUTE(SUBSTITUTE(SUBSTITUTE(SUBSTITUTE(SUBSTITUTE(SUBSTITUTE(SUBSTITUTE(SUBSTITUTE(SUBSTITUTE(SUBSTITUTE(SUBSTITUTE(SUBSTITUTE( (SUBSTITUTE( SUBSTITUTE( SUBSTITUTE( SUBSTITUTE(Z663,"STD_SIGMA","SUM"),"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3" t="b">
        <f>AA663=AF663</f>
        <v>1</v>
      </c>
    </row>
    <row r="664" spans="1:33" s="17" customFormat="1">
      <c r="A664" s="48">
        <f>IF(B664=INT(B664),ROW(),"")</f>
        <v>664</v>
      </c>
      <c r="B664" s="47">
        <f>IF(AND(MID(C664,2,1)&lt;&gt;"/",MID(C664,1,1)="/"),INT(B663)+1,B663+0.01)</f>
        <v>640</v>
      </c>
      <c r="C664" s="196" t="s">
        <v>3770</v>
      </c>
      <c r="D664" s="196" t="s">
        <v>2905</v>
      </c>
      <c r="E664" s="191" t="s">
        <v>519</v>
      </c>
      <c r="F664" s="192" t="s">
        <v>539</v>
      </c>
      <c r="G664" s="201">
        <v>0</v>
      </c>
      <c r="H664" s="201">
        <v>0</v>
      </c>
      <c r="I664" s="191" t="s">
        <v>1</v>
      </c>
      <c r="J664" s="191" t="s">
        <v>1376</v>
      </c>
      <c r="K664" s="198" t="s">
        <v>3783</v>
      </c>
      <c r="L664" s="199" t="s">
        <v>4768</v>
      </c>
      <c r="M664" s="199" t="s">
        <v>4827</v>
      </c>
      <c r="N664" s="55" t="s">
        <v>2238</v>
      </c>
      <c r="P664" s="259" t="s">
        <v>2905</v>
      </c>
      <c r="Q664" s="16"/>
      <c r="R664"/>
      <c r="S664" t="str">
        <f>IF(E664=F664,"","NOT EQUAL")</f>
        <v>NOT EQUAL</v>
      </c>
      <c r="T664" s="44" t="str">
        <f>IF(ISNA(VLOOKUP(P664,Sheet1!E:F,2,0)),"--","PRESENT")</f>
        <v>--</v>
      </c>
      <c r="U664"/>
      <c r="V664">
        <f>IF(AA664&lt;&gt;"",V663+1,V663)</f>
        <v>176</v>
      </c>
      <c r="W664" s="88" t="s">
        <v>2238</v>
      </c>
      <c r="X664" s="92" t="s">
        <v>2238</v>
      </c>
      <c r="Y664" s="92" t="s">
        <v>2238</v>
      </c>
      <c r="Z664" s="25" t="str">
        <f>IF( OR(X664="CNST", I664="CAT_REGS"),IF(E664=CHAR(34)&amp;CHAR(34),F664,E664),
IF(X664="YES",UPPER(IF(E664=CHAR(34)&amp;CHAR(34),F664,E664)),
IF(   AND(X664&lt;&gt;"NO",I664="CAT_FNCT",D664&lt;&gt;"multiply", D664&lt;&gt;"divide"),IF(J664="SLS_ENABLED",   UPPER(IF(E664=CHAR(34)&amp;CHAR(34),F664,E664)),""),"")))</f>
        <v/>
      </c>
      <c r="AA664" s="25" t="str">
        <f>IF(LEN(Y664)&gt;0,Y664,SUBSTITUTE(SUBSTITUTE(SUBSTITUTE(SUBSTITUTE(SUBSTITUTE(SUBSTITUTE(SUBSTITUTE(SUBSTITUTE(SUBSTITUTE(SUBSTITUTE(SUBSTITUTE( (SUBSTITUTE( SUBSTITUTE( SUBSTITUTE( SUBSTITUTE(Z664,"STD_SIGMA","SUM"),"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4" s="1">
        <f>B664</f>
        <v>640</v>
      </c>
      <c r="AC664" t="str">
        <f>P664</f>
        <v>ITM_UPSILON</v>
      </c>
      <c r="AD664" s="126" t="str">
        <f>IF(ISNA(VLOOKUP(AA664,'XEQM Shortlist'!J:J,1,0)),"//","")</f>
        <v/>
      </c>
      <c r="AE664"/>
      <c r="AF664" s="88" t="str">
        <f>IF(LEN(AA664)=0,"",SUBSTITUTE(SUBSTITUTE(SUBSTITUTE(SUBSTITUTE(SUBSTITUTE(SUBSTITUTE(SUBSTITUTE(SUBSTITUTE(SUBSTITUTE(SUBSTITUTE(SUBSTITUTE(SUBSTITUTE(SUBSTITUTE(SUBSTITUTE(SUBSTITUTE(SUBSTITUTE(SUBSTITUTE( (SUBSTITUTE( SUBSTITUTE( SUBSTITUTE( SUBSTITUTE(Z664,"STD_SIGMA","SUM"),"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4" t="b">
        <f>AA664=AF664</f>
        <v>1</v>
      </c>
    </row>
    <row r="665" spans="1:33">
      <c r="A665" s="48">
        <f>IF(B665=INT(B665),ROW(),"")</f>
        <v>665</v>
      </c>
      <c r="B665" s="47">
        <f>IF(AND(MID(C665,2,1)&lt;&gt;"/",MID(C665,1,1)="/"),INT(B664)+1,B664+0.01)</f>
        <v>641</v>
      </c>
      <c r="C665" s="196" t="s">
        <v>3770</v>
      </c>
      <c r="D665" s="196" t="s">
        <v>2906</v>
      </c>
      <c r="E665" s="191" t="s">
        <v>519</v>
      </c>
      <c r="F665" s="192" t="s">
        <v>540</v>
      </c>
      <c r="G665" s="201">
        <v>0</v>
      </c>
      <c r="H665" s="201">
        <v>0</v>
      </c>
      <c r="I665" s="191" t="s">
        <v>1</v>
      </c>
      <c r="J665" s="191" t="s">
        <v>1376</v>
      </c>
      <c r="K665" s="198" t="s">
        <v>3783</v>
      </c>
      <c r="L665" s="199" t="s">
        <v>4768</v>
      </c>
      <c r="M665" s="199" t="s">
        <v>4827</v>
      </c>
      <c r="N665" s="55" t="s">
        <v>2238</v>
      </c>
      <c r="O665" s="17"/>
      <c r="P665" s="259" t="s">
        <v>2906</v>
      </c>
      <c r="Q665" s="16"/>
      <c r="R665"/>
      <c r="S665" t="str">
        <f>IF(E665=F665,"","NOT EQUAL")</f>
        <v>NOT EQUAL</v>
      </c>
      <c r="T665" s="44" t="str">
        <f>IF(ISNA(VLOOKUP(P665,Sheet1!E:F,2,0)),"--","PRESENT")</f>
        <v>--</v>
      </c>
      <c r="U665"/>
      <c r="V665">
        <f>IF(AA665&lt;&gt;"",V664+1,V664)</f>
        <v>176</v>
      </c>
      <c r="W665" s="88" t="s">
        <v>2238</v>
      </c>
      <c r="X665" s="92" t="s">
        <v>2238</v>
      </c>
      <c r="Y665" s="92" t="s">
        <v>2238</v>
      </c>
      <c r="Z665" s="25" t="str">
        <f>IF( OR(X665="CNST", I665="CAT_REGS"),IF(E665=CHAR(34)&amp;CHAR(34),F665,E665),
IF(X665="YES",UPPER(IF(E665=CHAR(34)&amp;CHAR(34),F665,E665)),
IF(   AND(X665&lt;&gt;"NO",I665="CAT_FNCT",D665&lt;&gt;"multiply", D665&lt;&gt;"divide"),IF(J665="SLS_ENABLED",   UPPER(IF(E665=CHAR(34)&amp;CHAR(34),F665,E665)),""),"")))</f>
        <v/>
      </c>
      <c r="AA665" s="25" t="str">
        <f>IF(LEN(Y665)&gt;0,Y665,SUBSTITUTE(SUBSTITUTE(SUBSTITUTE(SUBSTITUTE(SUBSTITUTE(SUBSTITUTE(SUBSTITUTE(SUBSTITUTE(SUBSTITUTE(SUBSTITUTE(SUBSTITUTE( (SUBSTITUTE( SUBSTITUTE( SUBSTITUTE( SUBSTITUTE(Z665,"STD_SIGMA","SUM"),"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5" s="1">
        <f>B665</f>
        <v>641</v>
      </c>
      <c r="AC665" t="str">
        <f>P665</f>
        <v>ITM_UPSILON_DIALYTIKA</v>
      </c>
      <c r="AD665" s="126" t="str">
        <f>IF(ISNA(VLOOKUP(AA665,'XEQM Shortlist'!J:J,1,0)),"//","")</f>
        <v/>
      </c>
      <c r="AF665" s="88" t="str">
        <f>IF(LEN(AA665)=0,"",SUBSTITUTE(SUBSTITUTE(SUBSTITUTE(SUBSTITUTE(SUBSTITUTE(SUBSTITUTE(SUBSTITUTE(SUBSTITUTE(SUBSTITUTE(SUBSTITUTE(SUBSTITUTE(SUBSTITUTE(SUBSTITUTE(SUBSTITUTE(SUBSTITUTE(SUBSTITUTE(SUBSTITUTE( (SUBSTITUTE( SUBSTITUTE( SUBSTITUTE( SUBSTITUTE(Z665,"STD_SIGMA","SUM"),"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5" t="b">
        <f>AA665=AF665</f>
        <v>1</v>
      </c>
    </row>
    <row r="666" spans="1:33">
      <c r="A666" s="48">
        <f>IF(B666=INT(B666),ROW(),"")</f>
        <v>666</v>
      </c>
      <c r="B666" s="47">
        <f>IF(AND(MID(C666,2,1)&lt;&gt;"/",MID(C666,1,1)="/"),INT(B665)+1,B665+0.01)</f>
        <v>642</v>
      </c>
      <c r="C666" s="196" t="s">
        <v>3770</v>
      </c>
      <c r="D666" s="196" t="s">
        <v>2907</v>
      </c>
      <c r="E666" s="191" t="s">
        <v>519</v>
      </c>
      <c r="F666" s="191" t="s">
        <v>424</v>
      </c>
      <c r="G666" s="200">
        <v>0</v>
      </c>
      <c r="H666" s="200">
        <v>0</v>
      </c>
      <c r="I666" s="191" t="s">
        <v>1</v>
      </c>
      <c r="J666" s="191" t="s">
        <v>1376</v>
      </c>
      <c r="K666" s="198" t="s">
        <v>3783</v>
      </c>
      <c r="L666" s="199" t="s">
        <v>4768</v>
      </c>
      <c r="M666" s="199" t="s">
        <v>4827</v>
      </c>
      <c r="N666" s="55" t="s">
        <v>2238</v>
      </c>
      <c r="O666" s="55"/>
      <c r="P666" s="259" t="s">
        <v>2907</v>
      </c>
      <c r="Q666" s="13"/>
      <c r="R666"/>
      <c r="S666" t="str">
        <f>IF(E666=F666,"","NOT EQUAL")</f>
        <v>NOT EQUAL</v>
      </c>
      <c r="T666" s="44" t="str">
        <f>IF(ISNA(VLOOKUP(P666,Sheet1!E:F,2,0)),"--","PRESENT")</f>
        <v>--</v>
      </c>
      <c r="U666"/>
      <c r="V666">
        <f>IF(AA666&lt;&gt;"",V665+1,V665)</f>
        <v>176</v>
      </c>
      <c r="W666" s="75" t="s">
        <v>2238</v>
      </c>
      <c r="X666" s="57" t="s">
        <v>2238</v>
      </c>
      <c r="Y666" s="57" t="s">
        <v>2238</v>
      </c>
      <c r="Z666" s="25" t="str">
        <f>IF( OR(X666="CNST", I666="CAT_REGS"),IF(E666=CHAR(34)&amp;CHAR(34),F666,E666),
IF(X666="YES",UPPER(IF(E666=CHAR(34)&amp;CHAR(34),F666,E666)),
IF(   AND(X666&lt;&gt;"NO",I666="CAT_FNCT",D666&lt;&gt;"multiply", D666&lt;&gt;"divide"),IF(J666="SLS_ENABLED",   UPPER(IF(E666=CHAR(34)&amp;CHAR(34),F666,E666)),""),"")))</f>
        <v/>
      </c>
      <c r="AA666" s="25" t="str">
        <f>IF(LEN(Y666)&gt;0,Y666,SUBSTITUTE(SUBSTITUTE(SUBSTITUTE(SUBSTITUTE(SUBSTITUTE(SUBSTITUTE(SUBSTITUTE(SUBSTITUTE(SUBSTITUTE(SUBSTITUTE(SUBSTITUTE( (SUBSTITUTE( SUBSTITUTE( SUBSTITUTE( SUBSTITUTE(Z666,"STD_SIGMA","SUM"),"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6" s="1">
        <f>B666</f>
        <v>642</v>
      </c>
      <c r="AC666" t="str">
        <f>P666</f>
        <v>ITM_PHI</v>
      </c>
      <c r="AD666" s="126" t="str">
        <f>IF(ISNA(VLOOKUP(AA666,'XEQM Shortlist'!J:J,1,0)),"//","")</f>
        <v/>
      </c>
      <c r="AF666" s="88" t="str">
        <f>IF(LEN(AA666)=0,"",SUBSTITUTE(SUBSTITUTE(SUBSTITUTE(SUBSTITUTE(SUBSTITUTE(SUBSTITUTE(SUBSTITUTE(SUBSTITUTE(SUBSTITUTE(SUBSTITUTE(SUBSTITUTE(SUBSTITUTE(SUBSTITUTE(SUBSTITUTE(SUBSTITUTE(SUBSTITUTE(SUBSTITUTE( (SUBSTITUTE( SUBSTITUTE( SUBSTITUTE( SUBSTITUTE(Z666,"STD_SIGMA","SUM"),"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6" t="b">
        <f>AA666=AF666</f>
        <v>1</v>
      </c>
    </row>
    <row r="667" spans="1:33">
      <c r="A667" s="48">
        <f>IF(B667=INT(B667),ROW(),"")</f>
        <v>667</v>
      </c>
      <c r="B667" s="47">
        <f>IF(AND(MID(C667,2,1)&lt;&gt;"/",MID(C667,1,1)="/"),INT(B666)+1,B666+0.01)</f>
        <v>643</v>
      </c>
      <c r="C667" s="196" t="s">
        <v>3770</v>
      </c>
      <c r="D667" s="196" t="s">
        <v>2908</v>
      </c>
      <c r="E667" s="191" t="s">
        <v>519</v>
      </c>
      <c r="F667" s="191" t="s">
        <v>541</v>
      </c>
      <c r="G667" s="200">
        <v>0</v>
      </c>
      <c r="H667" s="200">
        <v>0</v>
      </c>
      <c r="I667" s="191" t="s">
        <v>1</v>
      </c>
      <c r="J667" s="191" t="s">
        <v>1376</v>
      </c>
      <c r="K667" s="198" t="s">
        <v>3783</v>
      </c>
      <c r="L667" s="199" t="s">
        <v>4768</v>
      </c>
      <c r="M667" s="199" t="s">
        <v>4827</v>
      </c>
      <c r="N667" s="55" t="s">
        <v>2238</v>
      </c>
      <c r="O667" s="55"/>
      <c r="P667" s="259" t="s">
        <v>2908</v>
      </c>
      <c r="Q667" s="13"/>
      <c r="R667"/>
      <c r="S667" t="str">
        <f>IF(E667=F667,"","NOT EQUAL")</f>
        <v>NOT EQUAL</v>
      </c>
      <c r="T667" s="44" t="str">
        <f>IF(ISNA(VLOOKUP(P667,Sheet1!E:F,2,0)),"--","PRESENT")</f>
        <v>--</v>
      </c>
      <c r="U667"/>
      <c r="V667">
        <f>IF(AA667&lt;&gt;"",V666+1,V666)</f>
        <v>176</v>
      </c>
      <c r="W667" s="75" t="s">
        <v>2238</v>
      </c>
      <c r="X667" s="57" t="s">
        <v>2238</v>
      </c>
      <c r="Y667" s="57" t="s">
        <v>2238</v>
      </c>
      <c r="Z667" s="25" t="str">
        <f>IF( OR(X667="CNST", I667="CAT_REGS"),IF(E667=CHAR(34)&amp;CHAR(34),F667,E667),
IF(X667="YES",UPPER(IF(E667=CHAR(34)&amp;CHAR(34),F667,E667)),
IF(   AND(X667&lt;&gt;"NO",I667="CAT_FNCT",D667&lt;&gt;"multiply", D667&lt;&gt;"divide"),IF(J667="SLS_ENABLED",   UPPER(IF(E667=CHAR(34)&amp;CHAR(34),F667,E667)),""),"")))</f>
        <v/>
      </c>
      <c r="AA667" s="25" t="str">
        <f>IF(LEN(Y667)&gt;0,Y667,SUBSTITUTE(SUBSTITUTE(SUBSTITUTE(SUBSTITUTE(SUBSTITUTE(SUBSTITUTE(SUBSTITUTE(SUBSTITUTE(SUBSTITUTE(SUBSTITUTE(SUBSTITUTE( (SUBSTITUTE( SUBSTITUTE( SUBSTITUTE( SUBSTITUTE(Z667,"STD_SIGMA","SUM"),"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7" s="1">
        <f>B667</f>
        <v>643</v>
      </c>
      <c r="AC667" t="str">
        <f>P667</f>
        <v>ITM_CHI</v>
      </c>
      <c r="AD667" s="126" t="str">
        <f>IF(ISNA(VLOOKUP(AA667,'XEQM Shortlist'!J:J,1,0)),"//","")</f>
        <v/>
      </c>
      <c r="AF667" s="88" t="str">
        <f>IF(LEN(AA667)=0,"",SUBSTITUTE(SUBSTITUTE(SUBSTITUTE(SUBSTITUTE(SUBSTITUTE(SUBSTITUTE(SUBSTITUTE(SUBSTITUTE(SUBSTITUTE(SUBSTITUTE(SUBSTITUTE(SUBSTITUTE(SUBSTITUTE(SUBSTITUTE(SUBSTITUTE(SUBSTITUTE(SUBSTITUTE( (SUBSTITUTE( SUBSTITUTE( SUBSTITUTE( SUBSTITUTE(Z667,"STD_SIGMA","SUM"),"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7" t="b">
        <f>AA667=AF667</f>
        <v>1</v>
      </c>
    </row>
    <row r="668" spans="1:33">
      <c r="A668" s="48">
        <f>IF(B668=INT(B668),ROW(),"")</f>
        <v>668</v>
      </c>
      <c r="B668" s="47">
        <f>IF(AND(MID(C668,2,1)&lt;&gt;"/",MID(C668,1,1)="/"),INT(B667)+1,B667+0.01)</f>
        <v>644</v>
      </c>
      <c r="C668" s="196" t="s">
        <v>3770</v>
      </c>
      <c r="D668" s="196" t="s">
        <v>2909</v>
      </c>
      <c r="E668" s="191" t="s">
        <v>519</v>
      </c>
      <c r="F668" s="191" t="s">
        <v>542</v>
      </c>
      <c r="G668" s="200">
        <v>0</v>
      </c>
      <c r="H668" s="200">
        <v>0</v>
      </c>
      <c r="I668" s="191" t="s">
        <v>1</v>
      </c>
      <c r="J668" s="191" t="s">
        <v>1376</v>
      </c>
      <c r="K668" s="198" t="s">
        <v>3783</v>
      </c>
      <c r="L668" s="199" t="s">
        <v>4768</v>
      </c>
      <c r="M668" s="199" t="s">
        <v>4827</v>
      </c>
      <c r="N668" s="55" t="s">
        <v>2238</v>
      </c>
      <c r="O668" s="55"/>
      <c r="P668" s="259" t="s">
        <v>2909</v>
      </c>
      <c r="Q668" s="13"/>
      <c r="R668"/>
      <c r="S668" t="str">
        <f>IF(E668=F668,"","NOT EQUAL")</f>
        <v>NOT EQUAL</v>
      </c>
      <c r="T668" s="44" t="str">
        <f>IF(ISNA(VLOOKUP(P668,Sheet1!E:F,2,0)),"--","PRESENT")</f>
        <v>--</v>
      </c>
      <c r="U668"/>
      <c r="V668">
        <f>IF(AA668&lt;&gt;"",V667+1,V667)</f>
        <v>176</v>
      </c>
      <c r="W668" s="75" t="s">
        <v>2238</v>
      </c>
      <c r="X668" s="57" t="s">
        <v>2238</v>
      </c>
      <c r="Y668" s="57" t="s">
        <v>2238</v>
      </c>
      <c r="Z668" s="25" t="str">
        <f>IF( OR(X668="CNST", I668="CAT_REGS"),IF(E668=CHAR(34)&amp;CHAR(34),F668,E668),
IF(X668="YES",UPPER(IF(E668=CHAR(34)&amp;CHAR(34),F668,E668)),
IF(   AND(X668&lt;&gt;"NO",I668="CAT_FNCT",D668&lt;&gt;"multiply", D668&lt;&gt;"divide"),IF(J668="SLS_ENABLED",   UPPER(IF(E668=CHAR(34)&amp;CHAR(34),F668,E668)),""),"")))</f>
        <v/>
      </c>
      <c r="AA668" s="25" t="str">
        <f>IF(LEN(Y668)&gt;0,Y668,SUBSTITUTE(SUBSTITUTE(SUBSTITUTE(SUBSTITUTE(SUBSTITUTE(SUBSTITUTE(SUBSTITUTE(SUBSTITUTE(SUBSTITUTE(SUBSTITUTE(SUBSTITUTE( (SUBSTITUTE( SUBSTITUTE( SUBSTITUTE( SUBSTITUTE(Z668,"STD_SIGMA","SUM"),"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8" s="1">
        <f>B668</f>
        <v>644</v>
      </c>
      <c r="AC668" t="str">
        <f>P668</f>
        <v>ITM_PSI</v>
      </c>
      <c r="AD668" s="126" t="str">
        <f>IF(ISNA(VLOOKUP(AA668,'XEQM Shortlist'!J:J,1,0)),"//","")</f>
        <v/>
      </c>
      <c r="AF668" s="88" t="str">
        <f>IF(LEN(AA668)=0,"",SUBSTITUTE(SUBSTITUTE(SUBSTITUTE(SUBSTITUTE(SUBSTITUTE(SUBSTITUTE(SUBSTITUTE(SUBSTITUTE(SUBSTITUTE(SUBSTITUTE(SUBSTITUTE(SUBSTITUTE(SUBSTITUTE(SUBSTITUTE(SUBSTITUTE(SUBSTITUTE(SUBSTITUTE( (SUBSTITUTE( SUBSTITUTE( SUBSTITUTE( SUBSTITUTE(Z668,"STD_SIGMA","SUM"),"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8" t="b">
        <f>AA668=AF668</f>
        <v>1</v>
      </c>
    </row>
    <row r="669" spans="1:33">
      <c r="A669" s="48">
        <f>IF(B669=INT(B669),ROW(),"")</f>
        <v>669</v>
      </c>
      <c r="B669" s="47">
        <f>IF(AND(MID(C669,2,1)&lt;&gt;"/",MID(C669,1,1)="/"),INT(B668)+1,B668+0.01)</f>
        <v>645</v>
      </c>
      <c r="C669" s="196" t="s">
        <v>3770</v>
      </c>
      <c r="D669" s="196" t="s">
        <v>2910</v>
      </c>
      <c r="E669" s="191" t="s">
        <v>519</v>
      </c>
      <c r="F669" s="191" t="s">
        <v>543</v>
      </c>
      <c r="G669" s="200">
        <v>0</v>
      </c>
      <c r="H669" s="200">
        <v>0</v>
      </c>
      <c r="I669" s="191" t="s">
        <v>1</v>
      </c>
      <c r="J669" s="191" t="s">
        <v>1376</v>
      </c>
      <c r="K669" s="198" t="s">
        <v>3783</v>
      </c>
      <c r="L669" s="199" t="s">
        <v>4768</v>
      </c>
      <c r="M669" s="199" t="s">
        <v>4827</v>
      </c>
      <c r="N669" s="55" t="s">
        <v>2238</v>
      </c>
      <c r="O669" s="55"/>
      <c r="P669" s="259" t="s">
        <v>2910</v>
      </c>
      <c r="Q669" s="13"/>
      <c r="R669"/>
      <c r="S669" t="str">
        <f>IF(E669=F669,"","NOT EQUAL")</f>
        <v>NOT EQUAL</v>
      </c>
      <c r="T669" s="44" t="str">
        <f>IF(ISNA(VLOOKUP(P669,Sheet1!E:F,2,0)),"--","PRESENT")</f>
        <v>--</v>
      </c>
      <c r="U669"/>
      <c r="V669">
        <f>IF(AA669&lt;&gt;"",V668+1,V668)</f>
        <v>176</v>
      </c>
      <c r="W669" s="75" t="s">
        <v>2238</v>
      </c>
      <c r="X669" s="57" t="s">
        <v>2238</v>
      </c>
      <c r="Y669" s="57" t="s">
        <v>2238</v>
      </c>
      <c r="Z669" s="25" t="str">
        <f>IF( OR(X669="CNST", I669="CAT_REGS"),IF(E669=CHAR(34)&amp;CHAR(34),F669,E669),
IF(X669="YES",UPPER(IF(E669=CHAR(34)&amp;CHAR(34),F669,E669)),
IF(   AND(X669&lt;&gt;"NO",I669="CAT_FNCT",D669&lt;&gt;"multiply", D669&lt;&gt;"divide"),IF(J669="SLS_ENABLED",   UPPER(IF(E669=CHAR(34)&amp;CHAR(34),F669,E669)),""),"")))</f>
        <v/>
      </c>
      <c r="AA669" s="25" t="str">
        <f>IF(LEN(Y669)&gt;0,Y669,SUBSTITUTE(SUBSTITUTE(SUBSTITUTE(SUBSTITUTE(SUBSTITUTE(SUBSTITUTE(SUBSTITUTE(SUBSTITUTE(SUBSTITUTE(SUBSTITUTE(SUBSTITUTE( (SUBSTITUTE( SUBSTITUTE( SUBSTITUTE( SUBSTITUTE(Z669,"STD_SIGMA","SUM"),"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69" s="1">
        <f>B669</f>
        <v>645</v>
      </c>
      <c r="AC669" t="str">
        <f>P669</f>
        <v>ITM_OMEGA</v>
      </c>
      <c r="AD669" s="126" t="str">
        <f>IF(ISNA(VLOOKUP(AA669,'XEQM Shortlist'!J:J,1,0)),"//","")</f>
        <v/>
      </c>
      <c r="AF669" s="88" t="str">
        <f>IF(LEN(AA669)=0,"",SUBSTITUTE(SUBSTITUTE(SUBSTITUTE(SUBSTITUTE(SUBSTITUTE(SUBSTITUTE(SUBSTITUTE(SUBSTITUTE(SUBSTITUTE(SUBSTITUTE(SUBSTITUTE(SUBSTITUTE(SUBSTITUTE(SUBSTITUTE(SUBSTITUTE(SUBSTITUTE(SUBSTITUTE( (SUBSTITUTE( SUBSTITUTE( SUBSTITUTE( SUBSTITUTE(Z669,"STD_SIGMA","SUM"),"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69" t="b">
        <f>AA669=AF669</f>
        <v>1</v>
      </c>
    </row>
    <row r="670" spans="1:33">
      <c r="A670" s="48">
        <f>IF(B670=INT(B670),ROW(),"")</f>
        <v>670</v>
      </c>
      <c r="B670" s="47">
        <f>IF(AND(MID(C670,2,1)&lt;&gt;"/",MID(C670,1,1)="/"),INT(B669)+1,B669+0.01)</f>
        <v>646</v>
      </c>
      <c r="C670" s="196" t="s">
        <v>3770</v>
      </c>
      <c r="D670" s="196" t="s">
        <v>2911</v>
      </c>
      <c r="E670" s="191" t="s">
        <v>519</v>
      </c>
      <c r="F670" s="191" t="s">
        <v>0</v>
      </c>
      <c r="G670" s="200">
        <v>0</v>
      </c>
      <c r="H670" s="200">
        <v>0</v>
      </c>
      <c r="I670" s="191" t="s">
        <v>1</v>
      </c>
      <c r="J670" s="191" t="s">
        <v>1376</v>
      </c>
      <c r="K670" s="198" t="s">
        <v>3783</v>
      </c>
      <c r="L670" s="199" t="s">
        <v>4768</v>
      </c>
      <c r="M670" s="199" t="s">
        <v>4827</v>
      </c>
      <c r="N670" s="55" t="s">
        <v>2238</v>
      </c>
      <c r="O670" s="55"/>
      <c r="P670" s="259" t="s">
        <v>2911</v>
      </c>
      <c r="Q670" s="13"/>
      <c r="R670"/>
      <c r="S670" t="str">
        <f>IF(E670=F670,"","NOT EQUAL")</f>
        <v>NOT EQUAL</v>
      </c>
      <c r="T670" s="44" t="str">
        <f>IF(ISNA(VLOOKUP(P670,Sheet1!E:F,2,0)),"--","PRESENT")</f>
        <v>--</v>
      </c>
      <c r="U670"/>
      <c r="V670">
        <f>IF(AA670&lt;&gt;"",V669+1,V669)</f>
        <v>176</v>
      </c>
      <c r="W670" s="75" t="s">
        <v>2238</v>
      </c>
      <c r="X670" s="57" t="s">
        <v>2238</v>
      </c>
      <c r="Y670" s="57" t="s">
        <v>2238</v>
      </c>
      <c r="Z670" s="25" t="str">
        <f>IF( OR(X670="CNST", I670="CAT_REGS"),IF(E670=CHAR(34)&amp;CHAR(34),F670,E670),
IF(X670="YES",UPPER(IF(E670=CHAR(34)&amp;CHAR(34),F670,E670)),
IF(   AND(X670&lt;&gt;"NO",I670="CAT_FNCT",D670&lt;&gt;"multiply", D670&lt;&gt;"divide"),IF(J670="SLS_ENABLED",   UPPER(IF(E670=CHAR(34)&amp;CHAR(34),F670,E670)),""),"")))</f>
        <v/>
      </c>
      <c r="AA670" s="25" t="str">
        <f>IF(LEN(Y670)&gt;0,Y670,SUBSTITUTE(SUBSTITUTE(SUBSTITUTE(SUBSTITUTE(SUBSTITUTE(SUBSTITUTE(SUBSTITUTE(SUBSTITUTE(SUBSTITUTE(SUBSTITUTE(SUBSTITUTE( (SUBSTITUTE( SUBSTITUTE( SUBSTITUTE( SUBSTITUTE(Z670,"STD_SIGMA","SUM"),"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0" s="1">
        <f>B670</f>
        <v>646</v>
      </c>
      <c r="AC670" t="str">
        <f>P670</f>
        <v>ITM_alpha</v>
      </c>
      <c r="AD670" s="126" t="str">
        <f>IF(ISNA(VLOOKUP(AA670,'XEQM Shortlist'!J:J,1,0)),"//","")</f>
        <v/>
      </c>
      <c r="AF670" s="88" t="str">
        <f>IF(LEN(AA670)=0,"",SUBSTITUTE(SUBSTITUTE(SUBSTITUTE(SUBSTITUTE(SUBSTITUTE(SUBSTITUTE(SUBSTITUTE(SUBSTITUTE(SUBSTITUTE(SUBSTITUTE(SUBSTITUTE(SUBSTITUTE(SUBSTITUTE(SUBSTITUTE(SUBSTITUTE(SUBSTITUTE(SUBSTITUTE( (SUBSTITUTE( SUBSTITUTE( SUBSTITUTE( SUBSTITUTE(Z670,"STD_SIGMA","SUM"),"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0" t="b">
        <f>AA670=AF670</f>
        <v>1</v>
      </c>
    </row>
    <row r="671" spans="1:33">
      <c r="A671" s="48">
        <f>IF(B671=INT(B671),ROW(),"")</f>
        <v>671</v>
      </c>
      <c r="B671" s="47">
        <f>IF(AND(MID(C671,2,1)&lt;&gt;"/",MID(C671,1,1)="/"),INT(B670)+1,B670+0.01)</f>
        <v>647</v>
      </c>
      <c r="C671" s="196" t="s">
        <v>3770</v>
      </c>
      <c r="D671" s="196" t="s">
        <v>2913</v>
      </c>
      <c r="E671" s="191" t="s">
        <v>519</v>
      </c>
      <c r="F671" s="191" t="s">
        <v>545</v>
      </c>
      <c r="G671" s="296">
        <v>0</v>
      </c>
      <c r="H671" s="296">
        <v>0</v>
      </c>
      <c r="I671" s="191" t="s">
        <v>1</v>
      </c>
      <c r="J671" s="191" t="s">
        <v>1376</v>
      </c>
      <c r="K671" s="198" t="s">
        <v>3783</v>
      </c>
      <c r="L671" s="199" t="s">
        <v>4768</v>
      </c>
      <c r="M671" s="199" t="s">
        <v>4827</v>
      </c>
      <c r="N671" s="55" t="s">
        <v>2238</v>
      </c>
      <c r="O671" s="55"/>
      <c r="P671" s="259" t="s">
        <v>2913</v>
      </c>
      <c r="Q671" s="13"/>
      <c r="R671"/>
      <c r="S671" t="str">
        <f>IF(E671=F671,"","NOT EQUAL")</f>
        <v>NOT EQUAL</v>
      </c>
      <c r="T671" s="44" t="str">
        <f>IF(ISNA(VLOOKUP(P671,Sheet1!E:F,2,0)),"--","PRESENT")</f>
        <v>--</v>
      </c>
      <c r="U671"/>
      <c r="V671">
        <f>IF(AA671&lt;&gt;"",V670+1,V670)</f>
        <v>176</v>
      </c>
      <c r="W671" s="75" t="s">
        <v>2238</v>
      </c>
      <c r="X671" s="57" t="s">
        <v>2238</v>
      </c>
      <c r="Y671" s="57" t="s">
        <v>2238</v>
      </c>
      <c r="Z671" s="25" t="str">
        <f>IF( OR(X671="CNST", I671="CAT_REGS"),IF(E671=CHAR(34)&amp;CHAR(34),F671,E671),
IF(X671="YES",UPPER(IF(E671=CHAR(34)&amp;CHAR(34),F671,E671)),
IF(   AND(X671&lt;&gt;"NO",I671="CAT_FNCT",D671&lt;&gt;"multiply", D671&lt;&gt;"divide"),IF(J671="SLS_ENABLED",   UPPER(IF(E671=CHAR(34)&amp;CHAR(34),F671,E671)),""),"")))</f>
        <v/>
      </c>
      <c r="AA671" s="25" t="str">
        <f>IF(LEN(Y671)&gt;0,Y671,SUBSTITUTE(SUBSTITUTE(SUBSTITUTE(SUBSTITUTE(SUBSTITUTE(SUBSTITUTE(SUBSTITUTE(SUBSTITUTE(SUBSTITUTE(SUBSTITUTE(SUBSTITUTE( (SUBSTITUTE( SUBSTITUTE( SUBSTITUTE( SUBSTITUTE(Z671,"STD_SIGMA","SUM"),"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1" s="1">
        <f>B671</f>
        <v>647</v>
      </c>
      <c r="AC671" t="str">
        <f>P671</f>
        <v>ITM_beta</v>
      </c>
      <c r="AD671" s="126" t="str">
        <f>IF(ISNA(VLOOKUP(AA671,'XEQM Shortlist'!J:J,1,0)),"//","")</f>
        <v/>
      </c>
      <c r="AF671" s="88" t="str">
        <f>IF(LEN(AA671)=0,"",SUBSTITUTE(SUBSTITUTE(SUBSTITUTE(SUBSTITUTE(SUBSTITUTE(SUBSTITUTE(SUBSTITUTE(SUBSTITUTE(SUBSTITUTE(SUBSTITUTE(SUBSTITUTE(SUBSTITUTE(SUBSTITUTE(SUBSTITUTE(SUBSTITUTE(SUBSTITUTE(SUBSTITUTE( (SUBSTITUTE( SUBSTITUTE( SUBSTITUTE( SUBSTITUTE(Z671,"STD_SIGMA","SUM"),"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1" t="b">
        <f>AA671=AF671</f>
        <v>1</v>
      </c>
    </row>
    <row r="672" spans="1:33">
      <c r="A672" s="48">
        <f>IF(B672=INT(B672),ROW(),"")</f>
        <v>672</v>
      </c>
      <c r="B672" s="47">
        <f>IF(AND(MID(C672,2,1)&lt;&gt;"/",MID(C672,1,1)="/"),INT(B671)+1,B671+0.01)</f>
        <v>648</v>
      </c>
      <c r="C672" s="196" t="s">
        <v>3770</v>
      </c>
      <c r="D672" s="196" t="s">
        <v>2914</v>
      </c>
      <c r="E672" s="191" t="s">
        <v>519</v>
      </c>
      <c r="F672" s="192" t="s">
        <v>398</v>
      </c>
      <c r="G672" s="201">
        <v>0</v>
      </c>
      <c r="H672" s="201">
        <v>0</v>
      </c>
      <c r="I672" s="191" t="s">
        <v>1</v>
      </c>
      <c r="J672" s="191" t="s">
        <v>1376</v>
      </c>
      <c r="K672" s="198" t="s">
        <v>3783</v>
      </c>
      <c r="L672" s="199" t="s">
        <v>4768</v>
      </c>
      <c r="M672" s="199" t="s">
        <v>4827</v>
      </c>
      <c r="N672" s="55" t="s">
        <v>2238</v>
      </c>
      <c r="O672" s="17"/>
      <c r="P672" s="259" t="s">
        <v>2914</v>
      </c>
      <c r="Q672" s="16"/>
      <c r="R672"/>
      <c r="S672" t="str">
        <f>IF(E672=F672,"","NOT EQUAL")</f>
        <v>NOT EQUAL</v>
      </c>
      <c r="T672" s="44" t="str">
        <f>IF(ISNA(VLOOKUP(P672,Sheet1!E:F,2,0)),"--","PRESENT")</f>
        <v>--</v>
      </c>
      <c r="U672"/>
      <c r="V672">
        <f>IF(AA672&lt;&gt;"",V671+1,V671)</f>
        <v>176</v>
      </c>
      <c r="W672" s="88" t="s">
        <v>2238</v>
      </c>
      <c r="X672" s="92" t="s">
        <v>2238</v>
      </c>
      <c r="Y672" s="92" t="s">
        <v>2238</v>
      </c>
      <c r="Z672" s="25" t="str">
        <f>IF( OR(X672="CNST", I672="CAT_REGS"),IF(E672=CHAR(34)&amp;CHAR(34),F672,E672),
IF(X672="YES",UPPER(IF(E672=CHAR(34)&amp;CHAR(34),F672,E672)),
IF(   AND(X672&lt;&gt;"NO",I672="CAT_FNCT",D672&lt;&gt;"multiply", D672&lt;&gt;"divide"),IF(J672="SLS_ENABLED",   UPPER(IF(E672=CHAR(34)&amp;CHAR(34),F672,E672)),""),"")))</f>
        <v/>
      </c>
      <c r="AA672" s="25" t="str">
        <f>IF(LEN(Y672)&gt;0,Y672,SUBSTITUTE(SUBSTITUTE(SUBSTITUTE(SUBSTITUTE(SUBSTITUTE(SUBSTITUTE(SUBSTITUTE(SUBSTITUTE(SUBSTITUTE(SUBSTITUTE(SUBSTITUTE( (SUBSTITUTE( SUBSTITUTE( SUBSTITUTE( SUBSTITUTE(Z672,"STD_SIGMA","SUM"),"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2" s="1">
        <f>B672</f>
        <v>648</v>
      </c>
      <c r="AC672" t="str">
        <f>P672</f>
        <v>ITM_gamma</v>
      </c>
      <c r="AD672" s="126" t="str">
        <f>IF(ISNA(VLOOKUP(AA672,'XEQM Shortlist'!J:J,1,0)),"//","")</f>
        <v/>
      </c>
      <c r="AF672" s="88" t="str">
        <f>IF(LEN(AA672)=0,"",SUBSTITUTE(SUBSTITUTE(SUBSTITUTE(SUBSTITUTE(SUBSTITUTE(SUBSTITUTE(SUBSTITUTE(SUBSTITUTE(SUBSTITUTE(SUBSTITUTE(SUBSTITUTE(SUBSTITUTE(SUBSTITUTE(SUBSTITUTE(SUBSTITUTE(SUBSTITUTE(SUBSTITUTE( (SUBSTITUTE( SUBSTITUTE( SUBSTITUTE( SUBSTITUTE(Z672,"STD_SIGMA","SUM"),"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2" t="b">
        <f>AA672=AF672</f>
        <v>1</v>
      </c>
    </row>
    <row r="673" spans="1:33">
      <c r="A673" s="48">
        <f>IF(B673=INT(B673),ROW(),"")</f>
        <v>673</v>
      </c>
      <c r="B673" s="47">
        <f>IF(AND(MID(C673,2,1)&lt;&gt;"/",MID(C673,1,1)="/"),INT(B672)+1,B672+0.01)</f>
        <v>649</v>
      </c>
      <c r="C673" s="196" t="s">
        <v>3770</v>
      </c>
      <c r="D673" s="196" t="s">
        <v>2915</v>
      </c>
      <c r="E673" s="191" t="s">
        <v>519</v>
      </c>
      <c r="F673" s="191" t="s">
        <v>546</v>
      </c>
      <c r="G673" s="200">
        <v>0</v>
      </c>
      <c r="H673" s="200">
        <v>0</v>
      </c>
      <c r="I673" s="191" t="s">
        <v>1</v>
      </c>
      <c r="J673" s="191" t="s">
        <v>1376</v>
      </c>
      <c r="K673" s="198" t="s">
        <v>3783</v>
      </c>
      <c r="L673" s="199" t="s">
        <v>4768</v>
      </c>
      <c r="M673" s="199" t="s">
        <v>4827</v>
      </c>
      <c r="N673" s="55" t="s">
        <v>2238</v>
      </c>
      <c r="O673" s="55"/>
      <c r="P673" s="259" t="s">
        <v>2915</v>
      </c>
      <c r="Q673" s="13"/>
      <c r="R673"/>
      <c r="S673" t="str">
        <f>IF(E673=F673,"","NOT EQUAL")</f>
        <v>NOT EQUAL</v>
      </c>
      <c r="T673" s="44" t="str">
        <f>IF(ISNA(VLOOKUP(P673,Sheet1!E:F,2,0)),"--","PRESENT")</f>
        <v>--</v>
      </c>
      <c r="U673"/>
      <c r="V673">
        <f>IF(AA673&lt;&gt;"",V672+1,V672)</f>
        <v>176</v>
      </c>
      <c r="W673" s="75" t="s">
        <v>2238</v>
      </c>
      <c r="X673" s="57" t="s">
        <v>2238</v>
      </c>
      <c r="Y673" s="57" t="s">
        <v>2238</v>
      </c>
      <c r="Z673" s="25" t="str">
        <f>IF( OR(X673="CNST", I673="CAT_REGS"),IF(E673=CHAR(34)&amp;CHAR(34),F673,E673),
IF(X673="YES",UPPER(IF(E673=CHAR(34)&amp;CHAR(34),F673,E673)),
IF(   AND(X673&lt;&gt;"NO",I673="CAT_FNCT",D673&lt;&gt;"multiply", D673&lt;&gt;"divide"),IF(J673="SLS_ENABLED",   UPPER(IF(E673=CHAR(34)&amp;CHAR(34),F673,E673)),""),"")))</f>
        <v/>
      </c>
      <c r="AA673" s="25" t="str">
        <f>IF(LEN(Y673)&gt;0,Y673,SUBSTITUTE(SUBSTITUTE(SUBSTITUTE(SUBSTITUTE(SUBSTITUTE(SUBSTITUTE(SUBSTITUTE(SUBSTITUTE(SUBSTITUTE(SUBSTITUTE(SUBSTITUTE( (SUBSTITUTE( SUBSTITUTE( SUBSTITUTE( SUBSTITUTE(Z673,"STD_SIGMA","SUM"),"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3" s="1">
        <f>B673</f>
        <v>649</v>
      </c>
      <c r="AC673" t="str">
        <f>P673</f>
        <v>ITM_delta</v>
      </c>
      <c r="AD673" s="126" t="str">
        <f>IF(ISNA(VLOOKUP(AA673,'XEQM Shortlist'!J:J,1,0)),"//","")</f>
        <v/>
      </c>
      <c r="AF673" s="88" t="str">
        <f>IF(LEN(AA673)=0,"",SUBSTITUTE(SUBSTITUTE(SUBSTITUTE(SUBSTITUTE(SUBSTITUTE(SUBSTITUTE(SUBSTITUTE(SUBSTITUTE(SUBSTITUTE(SUBSTITUTE(SUBSTITUTE(SUBSTITUTE(SUBSTITUTE(SUBSTITUTE(SUBSTITUTE(SUBSTITUTE(SUBSTITUTE( (SUBSTITUTE( SUBSTITUTE( SUBSTITUTE( SUBSTITUTE(Z673,"STD_SIGMA","SUM"),"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3" t="b">
        <f>AA673=AF673</f>
        <v>1</v>
      </c>
    </row>
    <row r="674" spans="1:33">
      <c r="A674" s="48">
        <f>IF(B674=INT(B674),ROW(),"")</f>
        <v>674</v>
      </c>
      <c r="B674" s="47">
        <f>IF(AND(MID(C674,2,1)&lt;&gt;"/",MID(C674,1,1)="/"),INT(B673)+1,B673+0.01)</f>
        <v>650</v>
      </c>
      <c r="C674" s="196" t="s">
        <v>3770</v>
      </c>
      <c r="D674" s="196" t="s">
        <v>2006</v>
      </c>
      <c r="E674" s="191" t="s">
        <v>519</v>
      </c>
      <c r="F674" s="191" t="s">
        <v>547</v>
      </c>
      <c r="G674" s="200">
        <v>0</v>
      </c>
      <c r="H674" s="200">
        <v>0</v>
      </c>
      <c r="I674" s="191" t="s">
        <v>1</v>
      </c>
      <c r="J674" s="191" t="s">
        <v>1376</v>
      </c>
      <c r="K674" s="198" t="s">
        <v>3783</v>
      </c>
      <c r="L674" s="199" t="s">
        <v>4768</v>
      </c>
      <c r="M674" s="199" t="s">
        <v>4827</v>
      </c>
      <c r="N674" s="55" t="s">
        <v>2238</v>
      </c>
      <c r="O674" s="55"/>
      <c r="P674" s="259" t="s">
        <v>2006</v>
      </c>
      <c r="Q674" s="13"/>
      <c r="R674"/>
      <c r="S674" t="str">
        <f>IF(E674=F674,"","NOT EQUAL")</f>
        <v>NOT EQUAL</v>
      </c>
      <c r="T674" s="44" t="str">
        <f>IF(ISNA(VLOOKUP(P674,Sheet1!E:F,2,0)),"--","PRESENT")</f>
        <v>--</v>
      </c>
      <c r="U674"/>
      <c r="V674">
        <f>IF(AA674&lt;&gt;"",V673+1,V673)</f>
        <v>176</v>
      </c>
      <c r="W674" s="75" t="s">
        <v>2238</v>
      </c>
      <c r="X674" s="57" t="s">
        <v>2238</v>
      </c>
      <c r="Y674" s="57" t="s">
        <v>2238</v>
      </c>
      <c r="Z674" s="25" t="str">
        <f>IF( OR(X674="CNST", I674="CAT_REGS"),IF(E674=CHAR(34)&amp;CHAR(34),F674,E674),
IF(X674="YES",UPPER(IF(E674=CHAR(34)&amp;CHAR(34),F674,E674)),
IF(   AND(X674&lt;&gt;"NO",I674="CAT_FNCT",D674&lt;&gt;"multiply", D674&lt;&gt;"divide"),IF(J674="SLS_ENABLED",   UPPER(IF(E674=CHAR(34)&amp;CHAR(34),F674,E674)),""),"")))</f>
        <v/>
      </c>
      <c r="AA674" s="25" t="str">
        <f>IF(LEN(Y674)&gt;0,Y674,SUBSTITUTE(SUBSTITUTE(SUBSTITUTE(SUBSTITUTE(SUBSTITUTE(SUBSTITUTE(SUBSTITUTE(SUBSTITUTE(SUBSTITUTE(SUBSTITUTE(SUBSTITUTE( (SUBSTITUTE( SUBSTITUTE( SUBSTITUTE( SUBSTITUTE(Z674,"STD_SIGMA","SUM"),"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4" s="1">
        <f>B674</f>
        <v>650</v>
      </c>
      <c r="AC674" t="str">
        <f>P674</f>
        <v>ITM_epsilon</v>
      </c>
      <c r="AD674" s="126" t="str">
        <f>IF(ISNA(VLOOKUP(AA674,'XEQM Shortlist'!J:J,1,0)),"//","")</f>
        <v/>
      </c>
      <c r="AF674" s="88" t="str">
        <f>IF(LEN(AA674)=0,"",SUBSTITUTE(SUBSTITUTE(SUBSTITUTE(SUBSTITUTE(SUBSTITUTE(SUBSTITUTE(SUBSTITUTE(SUBSTITUTE(SUBSTITUTE(SUBSTITUTE(SUBSTITUTE(SUBSTITUTE(SUBSTITUTE(SUBSTITUTE(SUBSTITUTE(SUBSTITUTE(SUBSTITUTE( (SUBSTITUTE( SUBSTITUTE( SUBSTITUTE( SUBSTITUTE(Z674,"STD_SIGMA","SUM"),"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4" t="b">
        <f>AA674=AF674</f>
        <v>1</v>
      </c>
    </row>
    <row r="675" spans="1:33">
      <c r="A675" s="48">
        <f>IF(B675=INT(B675),ROW(),"")</f>
        <v>675</v>
      </c>
      <c r="B675" s="47">
        <f>IF(AND(MID(C675,2,1)&lt;&gt;"/",MID(C675,1,1)="/"),INT(B674)+1,B674+0.01)</f>
        <v>651</v>
      </c>
      <c r="C675" s="196" t="s">
        <v>3770</v>
      </c>
      <c r="D675" s="196" t="s">
        <v>2917</v>
      </c>
      <c r="E675" s="191" t="s">
        <v>519</v>
      </c>
      <c r="F675" s="192" t="s">
        <v>549</v>
      </c>
      <c r="G675" s="201">
        <v>0</v>
      </c>
      <c r="H675" s="201">
        <v>0</v>
      </c>
      <c r="I675" s="191" t="s">
        <v>1</v>
      </c>
      <c r="J675" s="191" t="s">
        <v>1376</v>
      </c>
      <c r="K675" s="198" t="s">
        <v>3783</v>
      </c>
      <c r="L675" s="199" t="s">
        <v>4768</v>
      </c>
      <c r="M675" s="199" t="s">
        <v>4827</v>
      </c>
      <c r="N675" s="55" t="s">
        <v>2238</v>
      </c>
      <c r="O675" s="17"/>
      <c r="P675" s="259" t="s">
        <v>2917</v>
      </c>
      <c r="Q675" s="16"/>
      <c r="R675"/>
      <c r="S675" t="str">
        <f>IF(E675=F675,"","NOT EQUAL")</f>
        <v>NOT EQUAL</v>
      </c>
      <c r="T675" s="44" t="str">
        <f>IF(ISNA(VLOOKUP(P675,Sheet1!E:F,2,0)),"--","PRESENT")</f>
        <v>--</v>
      </c>
      <c r="U675"/>
      <c r="V675">
        <f>IF(AA675&lt;&gt;"",V674+1,V674)</f>
        <v>176</v>
      </c>
      <c r="W675" s="88" t="s">
        <v>2238</v>
      </c>
      <c r="X675" s="92" t="s">
        <v>2238</v>
      </c>
      <c r="Y675" s="92" t="s">
        <v>2238</v>
      </c>
      <c r="Z675" s="25" t="str">
        <f>IF( OR(X675="CNST", I675="CAT_REGS"),IF(E675=CHAR(34)&amp;CHAR(34),F675,E675),
IF(X675="YES",UPPER(IF(E675=CHAR(34)&amp;CHAR(34),F675,E675)),
IF(   AND(X675&lt;&gt;"NO",I675="CAT_FNCT",D675&lt;&gt;"multiply", D675&lt;&gt;"divide"),IF(J675="SLS_ENABLED",   UPPER(IF(E675=CHAR(34)&amp;CHAR(34),F675,E675)),""),"")))</f>
        <v/>
      </c>
      <c r="AA675" s="25" t="str">
        <f>IF(LEN(Y675)&gt;0,Y675,SUBSTITUTE(SUBSTITUTE(SUBSTITUTE(SUBSTITUTE(SUBSTITUTE(SUBSTITUTE(SUBSTITUTE(SUBSTITUTE(SUBSTITUTE(SUBSTITUTE(SUBSTITUTE( (SUBSTITUTE( SUBSTITUTE( SUBSTITUTE( SUBSTITUTE(Z675,"STD_SIGMA","SUM"),"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5" s="1">
        <f>B675</f>
        <v>651</v>
      </c>
      <c r="AC675" t="str">
        <f>P675</f>
        <v>ITM_zeta</v>
      </c>
      <c r="AD675" s="126" t="str">
        <f>IF(ISNA(VLOOKUP(AA675,'XEQM Shortlist'!J:J,1,0)),"//","")</f>
        <v/>
      </c>
      <c r="AF675" s="88" t="str">
        <f>IF(LEN(AA675)=0,"",SUBSTITUTE(SUBSTITUTE(SUBSTITUTE(SUBSTITUTE(SUBSTITUTE(SUBSTITUTE(SUBSTITUTE(SUBSTITUTE(SUBSTITUTE(SUBSTITUTE(SUBSTITUTE(SUBSTITUTE(SUBSTITUTE(SUBSTITUTE(SUBSTITUTE(SUBSTITUTE(SUBSTITUTE( (SUBSTITUTE( SUBSTITUTE( SUBSTITUTE( SUBSTITUTE(Z675,"STD_SIGMA","SUM"),"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5" t="b">
        <f>AA675=AF675</f>
        <v>1</v>
      </c>
    </row>
    <row r="676" spans="1:33">
      <c r="A676" s="48">
        <f>IF(B676=INT(B676),ROW(),"")</f>
        <v>676</v>
      </c>
      <c r="B676" s="47">
        <f>IF(AND(MID(C676,2,1)&lt;&gt;"/",MID(C676,1,1)="/"),INT(B675)+1,B675+0.01)</f>
        <v>652</v>
      </c>
      <c r="C676" s="196" t="s">
        <v>3770</v>
      </c>
      <c r="D676" s="196" t="s">
        <v>2918</v>
      </c>
      <c r="E676" s="191" t="s">
        <v>519</v>
      </c>
      <c r="F676" s="191" t="s">
        <v>550</v>
      </c>
      <c r="G676" s="200">
        <v>0</v>
      </c>
      <c r="H676" s="200">
        <v>0</v>
      </c>
      <c r="I676" s="191" t="s">
        <v>1</v>
      </c>
      <c r="J676" s="191" t="s">
        <v>1376</v>
      </c>
      <c r="K676" s="198" t="s">
        <v>3783</v>
      </c>
      <c r="L676" s="199" t="s">
        <v>4768</v>
      </c>
      <c r="M676" s="199" t="s">
        <v>4827</v>
      </c>
      <c r="N676" s="55" t="s">
        <v>2238</v>
      </c>
      <c r="O676" s="55"/>
      <c r="P676" s="259" t="s">
        <v>2918</v>
      </c>
      <c r="Q676" s="13"/>
      <c r="R676"/>
      <c r="S676" t="str">
        <f>IF(E676=F676,"","NOT EQUAL")</f>
        <v>NOT EQUAL</v>
      </c>
      <c r="T676" s="44" t="str">
        <f>IF(ISNA(VLOOKUP(P676,Sheet1!E:F,2,0)),"--","PRESENT")</f>
        <v>--</v>
      </c>
      <c r="U676"/>
      <c r="V676">
        <f>IF(AA676&lt;&gt;"",V675+1,V675)</f>
        <v>176</v>
      </c>
      <c r="W676" s="75" t="s">
        <v>2238</v>
      </c>
      <c r="X676" s="57" t="s">
        <v>2238</v>
      </c>
      <c r="Y676" s="57" t="s">
        <v>2238</v>
      </c>
      <c r="Z676" s="25" t="str">
        <f>IF( OR(X676="CNST", I676="CAT_REGS"),IF(E676=CHAR(34)&amp;CHAR(34),F676,E676),
IF(X676="YES",UPPER(IF(E676=CHAR(34)&amp;CHAR(34),F676,E676)),
IF(   AND(X676&lt;&gt;"NO",I676="CAT_FNCT",D676&lt;&gt;"multiply", D676&lt;&gt;"divide"),IF(J676="SLS_ENABLED",   UPPER(IF(E676=CHAR(34)&amp;CHAR(34),F676,E676)),""),"")))</f>
        <v/>
      </c>
      <c r="AA676" s="25" t="str">
        <f>IF(LEN(Y676)&gt;0,Y676,SUBSTITUTE(SUBSTITUTE(SUBSTITUTE(SUBSTITUTE(SUBSTITUTE(SUBSTITUTE(SUBSTITUTE(SUBSTITUTE(SUBSTITUTE(SUBSTITUTE(SUBSTITUTE( (SUBSTITUTE( SUBSTITUTE( SUBSTITUTE( SUBSTITUTE(Z676,"STD_SIGMA","SUM"),"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6" s="1">
        <f>B676</f>
        <v>652</v>
      </c>
      <c r="AC676" t="str">
        <f>P676</f>
        <v>ITM_eta</v>
      </c>
      <c r="AD676" s="126" t="str">
        <f>IF(ISNA(VLOOKUP(AA676,'XEQM Shortlist'!J:J,1,0)),"//","")</f>
        <v/>
      </c>
      <c r="AF676" s="88" t="str">
        <f>IF(LEN(AA676)=0,"",SUBSTITUTE(SUBSTITUTE(SUBSTITUTE(SUBSTITUTE(SUBSTITUTE(SUBSTITUTE(SUBSTITUTE(SUBSTITUTE(SUBSTITUTE(SUBSTITUTE(SUBSTITUTE(SUBSTITUTE(SUBSTITUTE(SUBSTITUTE(SUBSTITUTE(SUBSTITUTE(SUBSTITUTE( (SUBSTITUTE( SUBSTITUTE( SUBSTITUTE( SUBSTITUTE(Z676,"STD_SIGMA","SUM"),"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6" t="b">
        <f>AA676=AF676</f>
        <v>1</v>
      </c>
    </row>
    <row r="677" spans="1:33">
      <c r="A677" s="48">
        <f>IF(B677=INT(B677),ROW(),"")</f>
        <v>677</v>
      </c>
      <c r="B677" s="47">
        <f>IF(AND(MID(C677,2,1)&lt;&gt;"/",MID(C677,1,1)="/"),INT(B676)+1,B676+0.01)</f>
        <v>653</v>
      </c>
      <c r="C677" s="196" t="s">
        <v>3770</v>
      </c>
      <c r="D677" s="196" t="s">
        <v>2920</v>
      </c>
      <c r="E677" s="191" t="s">
        <v>519</v>
      </c>
      <c r="F677" s="192" t="s">
        <v>552</v>
      </c>
      <c r="G677" s="201">
        <v>0</v>
      </c>
      <c r="H677" s="201">
        <v>0</v>
      </c>
      <c r="I677" s="191" t="s">
        <v>1</v>
      </c>
      <c r="J677" s="191" t="s">
        <v>1376</v>
      </c>
      <c r="K677" s="198" t="s">
        <v>3783</v>
      </c>
      <c r="L677" s="199" t="s">
        <v>4768</v>
      </c>
      <c r="M677" s="199" t="s">
        <v>4827</v>
      </c>
      <c r="N677" s="55" t="s">
        <v>2238</v>
      </c>
      <c r="O677" s="17"/>
      <c r="P677" s="259" t="s">
        <v>2920</v>
      </c>
      <c r="Q677" s="16"/>
      <c r="R677"/>
      <c r="S677" t="str">
        <f>IF(E677=F677,"","NOT EQUAL")</f>
        <v>NOT EQUAL</v>
      </c>
      <c r="T677" s="44" t="str">
        <f>IF(ISNA(VLOOKUP(P677,Sheet1!E:F,2,0)),"--","PRESENT")</f>
        <v>--</v>
      </c>
      <c r="U677"/>
      <c r="V677">
        <f>IF(AA677&lt;&gt;"",V676+1,V676)</f>
        <v>176</v>
      </c>
      <c r="W677" s="88" t="s">
        <v>2238</v>
      </c>
      <c r="X677" s="92" t="s">
        <v>2238</v>
      </c>
      <c r="Y677" s="92" t="s">
        <v>2238</v>
      </c>
      <c r="Z677" s="25" t="str">
        <f>IF( OR(X677="CNST", I677="CAT_REGS"),IF(E677=CHAR(34)&amp;CHAR(34),F677,E677),
IF(X677="YES",UPPER(IF(E677=CHAR(34)&amp;CHAR(34),F677,E677)),
IF(   AND(X677&lt;&gt;"NO",I677="CAT_FNCT",D677&lt;&gt;"multiply", D677&lt;&gt;"divide"),IF(J677="SLS_ENABLED",   UPPER(IF(E677=CHAR(34)&amp;CHAR(34),F677,E677)),""),"")))</f>
        <v/>
      </c>
      <c r="AA677" s="25" t="str">
        <f>IF(LEN(Y677)&gt;0,Y677,SUBSTITUTE(SUBSTITUTE(SUBSTITUTE(SUBSTITUTE(SUBSTITUTE(SUBSTITUTE(SUBSTITUTE(SUBSTITUTE(SUBSTITUTE(SUBSTITUTE(SUBSTITUTE( (SUBSTITUTE( SUBSTITUTE( SUBSTITUTE( SUBSTITUTE(Z677,"STD_SIGMA","SUM"),"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7" s="1">
        <f>B677</f>
        <v>653</v>
      </c>
      <c r="AC677" t="str">
        <f>P677</f>
        <v>ITM_theta</v>
      </c>
      <c r="AD677" s="126" t="str">
        <f>IF(ISNA(VLOOKUP(AA677,'XEQM Shortlist'!J:J,1,0)),"//","")</f>
        <v/>
      </c>
      <c r="AF677" s="88" t="str">
        <f>IF(LEN(AA677)=0,"",SUBSTITUTE(SUBSTITUTE(SUBSTITUTE(SUBSTITUTE(SUBSTITUTE(SUBSTITUTE(SUBSTITUTE(SUBSTITUTE(SUBSTITUTE(SUBSTITUTE(SUBSTITUTE(SUBSTITUTE(SUBSTITUTE(SUBSTITUTE(SUBSTITUTE(SUBSTITUTE(SUBSTITUTE( (SUBSTITUTE( SUBSTITUTE( SUBSTITUTE( SUBSTITUTE(Z677,"STD_SIGMA","SUM"),"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7" t="b">
        <f>AA677=AF677</f>
        <v>1</v>
      </c>
    </row>
    <row r="678" spans="1:33" s="113" customFormat="1">
      <c r="A678" s="48">
        <f>IF(B678=INT(B678),ROW(),"")</f>
        <v>678</v>
      </c>
      <c r="B678" s="47">
        <f>IF(AND(MID(C678,2,1)&lt;&gt;"/",MID(C678,1,1)="/"),INT(B677)+1,B677+0.01)</f>
        <v>654</v>
      </c>
      <c r="C678" s="196" t="s">
        <v>3770</v>
      </c>
      <c r="D678" s="196" t="s">
        <v>2921</v>
      </c>
      <c r="E678" s="191" t="s">
        <v>519</v>
      </c>
      <c r="F678" s="191" t="s">
        <v>553</v>
      </c>
      <c r="G678" s="200">
        <v>0</v>
      </c>
      <c r="H678" s="200">
        <v>0</v>
      </c>
      <c r="I678" s="191" t="s">
        <v>1</v>
      </c>
      <c r="J678" s="191" t="s">
        <v>1376</v>
      </c>
      <c r="K678" s="198" t="s">
        <v>3783</v>
      </c>
      <c r="L678" s="199" t="s">
        <v>4768</v>
      </c>
      <c r="M678" s="199" t="s">
        <v>4827</v>
      </c>
      <c r="N678" s="55" t="s">
        <v>2238</v>
      </c>
      <c r="O678" s="55"/>
      <c r="P678" s="259" t="s">
        <v>2921</v>
      </c>
      <c r="Q678" s="13"/>
      <c r="R678"/>
      <c r="S678" t="str">
        <f>IF(E678=F678,"","NOT EQUAL")</f>
        <v>NOT EQUAL</v>
      </c>
      <c r="T678" s="44" t="str">
        <f>IF(ISNA(VLOOKUP(P678,Sheet1!E:F,2,0)),"--","PRESENT")</f>
        <v>--</v>
      </c>
      <c r="U678"/>
      <c r="V678">
        <f>IF(AA678&lt;&gt;"",V677+1,V677)</f>
        <v>176</v>
      </c>
      <c r="W678" s="75" t="s">
        <v>2238</v>
      </c>
      <c r="X678" s="57" t="s">
        <v>2238</v>
      </c>
      <c r="Y678" s="57" t="s">
        <v>2238</v>
      </c>
      <c r="Z678" s="25" t="str">
        <f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25" t="str">
        <f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1">
        <f>B678</f>
        <v>654</v>
      </c>
      <c r="AC678" t="str">
        <f>P678</f>
        <v>ITM_iota</v>
      </c>
      <c r="AD678" s="126" t="str">
        <f>IF(ISNA(VLOOKUP(AA678,'XEQM Shortlist'!J:J,1,0)),"//","")</f>
        <v/>
      </c>
      <c r="AE678"/>
      <c r="AF678" s="88" t="str">
        <f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t="b">
        <f>AA678=AF678</f>
        <v>1</v>
      </c>
    </row>
    <row r="679" spans="1:33" s="111" customFormat="1">
      <c r="A679" s="48">
        <f>IF(B679=INT(B679),ROW(),"")</f>
        <v>679</v>
      </c>
      <c r="B679" s="47">
        <f>IF(AND(MID(C679,2,1)&lt;&gt;"/",MID(C679,1,1)="/"),INT(B678)+1,B678+0.01)</f>
        <v>655</v>
      </c>
      <c r="C679" s="196" t="s">
        <v>3770</v>
      </c>
      <c r="D679" s="196" t="s">
        <v>2924</v>
      </c>
      <c r="E679" s="191" t="s">
        <v>519</v>
      </c>
      <c r="F679" s="191" t="s">
        <v>556</v>
      </c>
      <c r="G679" s="200">
        <v>0</v>
      </c>
      <c r="H679" s="200">
        <v>0</v>
      </c>
      <c r="I679" s="191" t="s">
        <v>1</v>
      </c>
      <c r="J679" s="191" t="s">
        <v>1376</v>
      </c>
      <c r="K679" s="198" t="s">
        <v>3783</v>
      </c>
      <c r="L679" s="199" t="s">
        <v>4768</v>
      </c>
      <c r="M679" s="199" t="s">
        <v>4827</v>
      </c>
      <c r="N679" s="55" t="s">
        <v>2238</v>
      </c>
      <c r="O679" s="55"/>
      <c r="P679" s="259" t="s">
        <v>2924</v>
      </c>
      <c r="Q679" s="13"/>
      <c r="R679"/>
      <c r="S679" t="str">
        <f>IF(E679=F679,"","NOT EQUAL")</f>
        <v>NOT EQUAL</v>
      </c>
      <c r="T679" s="44" t="str">
        <f>IF(ISNA(VLOOKUP(P679,Sheet1!E:F,2,0)),"--","PRESENT")</f>
        <v>--</v>
      </c>
      <c r="U679"/>
      <c r="V679">
        <f>IF(AA679&lt;&gt;"",V678+1,V678)</f>
        <v>176</v>
      </c>
      <c r="W679" s="75" t="s">
        <v>2238</v>
      </c>
      <c r="X679" s="57" t="s">
        <v>2238</v>
      </c>
      <c r="Y679" s="57" t="s">
        <v>2238</v>
      </c>
      <c r="Z679" s="25" t="str">
        <f>IF( OR(X679="CNST", I679="CAT_REGS"),IF(E679=CHAR(34)&amp;CHAR(34),F679,E679),
IF(X679="YES",UPPER(IF(E679=CHAR(34)&amp;CHAR(34),F679,E679)),
IF(   AND(X679&lt;&gt;"NO",I679="CAT_FNCT",D679&lt;&gt;"multiply", D679&lt;&gt;"divide"),IF(J679="SLS_ENABLED",   UPPER(IF(E679=CHAR(34)&amp;CHAR(34),F679,E679)),""),"")))</f>
        <v/>
      </c>
      <c r="AA679" s="25" t="str">
        <f>IF(LEN(Y679)&gt;0,Y679,SUBSTITUTE(SUBSTITUTE(SUBSTITUTE(SUBSTITUTE(SUBSTITUTE(SUBSTITUTE(SUBSTITUTE(SUBSTITUTE(SUBSTITUTE(SUBSTITUTE(SUBSTITUTE( (SUBSTITUTE( SUBSTITUTE( SUBSTITUTE( SUBSTITUTE(Z679,"STD_SIGMA","SUM"),"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9" s="1">
        <f>B679</f>
        <v>655</v>
      </c>
      <c r="AC679" t="str">
        <f>P679</f>
        <v>ITM_iota_DIALYTIKA</v>
      </c>
      <c r="AD679" s="126" t="str">
        <f>IF(ISNA(VLOOKUP(AA679,'XEQM Shortlist'!J:J,1,0)),"//","")</f>
        <v/>
      </c>
      <c r="AE679"/>
      <c r="AF679" s="88" t="str">
        <f>IF(LEN(AA679)=0,"",SUBSTITUTE(SUBSTITUTE(SUBSTITUTE(SUBSTITUTE(SUBSTITUTE(SUBSTITUTE(SUBSTITUTE(SUBSTITUTE(SUBSTITUTE(SUBSTITUTE(SUBSTITUTE(SUBSTITUTE(SUBSTITUTE(SUBSTITUTE(SUBSTITUTE(SUBSTITUTE(SUBSTITUTE( (SUBSTITUTE( SUBSTITUTE( SUBSTITUTE( SUBSTITUTE(Z679,"STD_SIGMA","SUM"),"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9" t="b">
        <f>AA679=AF679</f>
        <v>1</v>
      </c>
    </row>
    <row r="680" spans="1:33" s="111" customFormat="1">
      <c r="A680" s="48">
        <f>IF(B680=INT(B680),ROW(),"")</f>
        <v>680</v>
      </c>
      <c r="B680" s="47">
        <f>IF(AND(MID(C680,2,1)&lt;&gt;"/",MID(C680,1,1)="/"),INT(B679)+1,B679+0.01)</f>
        <v>656</v>
      </c>
      <c r="C680" s="196" t="s">
        <v>3770</v>
      </c>
      <c r="D680" s="196" t="s">
        <v>2925</v>
      </c>
      <c r="E680" s="191" t="s">
        <v>519</v>
      </c>
      <c r="F680" s="191" t="s">
        <v>557</v>
      </c>
      <c r="G680" s="200">
        <v>0</v>
      </c>
      <c r="H680" s="200">
        <v>0</v>
      </c>
      <c r="I680" s="191" t="s">
        <v>1</v>
      </c>
      <c r="J680" s="191" t="s">
        <v>1376</v>
      </c>
      <c r="K680" s="198" t="s">
        <v>3783</v>
      </c>
      <c r="L680" s="199" t="s">
        <v>4768</v>
      </c>
      <c r="M680" s="199" t="s">
        <v>4827</v>
      </c>
      <c r="N680" s="55" t="s">
        <v>2238</v>
      </c>
      <c r="O680" s="55"/>
      <c r="P680" s="259" t="s">
        <v>2925</v>
      </c>
      <c r="Q680" s="13"/>
      <c r="R680"/>
      <c r="S680" t="str">
        <f>IF(E680=F680,"","NOT EQUAL")</f>
        <v>NOT EQUAL</v>
      </c>
      <c r="T680" s="44" t="str">
        <f>IF(ISNA(VLOOKUP(P680,Sheet1!E:F,2,0)),"--","PRESENT")</f>
        <v>--</v>
      </c>
      <c r="U680"/>
      <c r="V680">
        <f>IF(AA680&lt;&gt;"",V679+1,V679)</f>
        <v>176</v>
      </c>
      <c r="W680" s="75" t="s">
        <v>2238</v>
      </c>
      <c r="X680" s="57" t="s">
        <v>2238</v>
      </c>
      <c r="Y680" s="57" t="s">
        <v>2238</v>
      </c>
      <c r="Z680" s="25" t="str">
        <f>IF( OR(X680="CNST", I680="CAT_REGS"),IF(E680=CHAR(34)&amp;CHAR(34),F680,E680),
IF(X680="YES",UPPER(IF(E680=CHAR(34)&amp;CHAR(34),F680,E680)),
IF(   AND(X680&lt;&gt;"NO",I680="CAT_FNCT",D680&lt;&gt;"multiply", D680&lt;&gt;"divide"),IF(J680="SLS_ENABLED",   UPPER(IF(E680=CHAR(34)&amp;CHAR(34),F680,E680)),""),"")))</f>
        <v/>
      </c>
      <c r="AA680" s="25" t="str">
        <f>IF(LEN(Y680)&gt;0,Y680,SUBSTITUTE(SUBSTITUTE(SUBSTITUTE(SUBSTITUTE(SUBSTITUTE(SUBSTITUTE(SUBSTITUTE(SUBSTITUTE(SUBSTITUTE(SUBSTITUTE(SUBSTITUTE( (SUBSTITUTE( SUBSTITUTE( SUBSTITUTE( SUBSTITUTE(Z680,"STD_SIGMA","SUM"),"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0" s="1">
        <f>B680</f>
        <v>656</v>
      </c>
      <c r="AC680" t="str">
        <f>P680</f>
        <v>ITM_kappa</v>
      </c>
      <c r="AD680" s="126" t="str">
        <f>IF(ISNA(VLOOKUP(AA680,'XEQM Shortlist'!J:J,1,0)),"//","")</f>
        <v/>
      </c>
      <c r="AE680"/>
      <c r="AF680" s="88" t="str">
        <f>IF(LEN(AA680)=0,"",SUBSTITUTE(SUBSTITUTE(SUBSTITUTE(SUBSTITUTE(SUBSTITUTE(SUBSTITUTE(SUBSTITUTE(SUBSTITUTE(SUBSTITUTE(SUBSTITUTE(SUBSTITUTE(SUBSTITUTE(SUBSTITUTE(SUBSTITUTE(SUBSTITUTE(SUBSTITUTE(SUBSTITUTE( (SUBSTITUTE( SUBSTITUTE( SUBSTITUTE( SUBSTITUTE(Z680,"STD_SIGMA","SUM"),"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0" t="b">
        <f>AA680=AF680</f>
        <v>1</v>
      </c>
    </row>
    <row r="681" spans="1:33" s="216" customFormat="1">
      <c r="A681" s="48">
        <f>IF(B681=INT(B681),ROW(),"")</f>
        <v>681</v>
      </c>
      <c r="B681" s="47">
        <f>IF(AND(MID(C681,2,1)&lt;&gt;"/",MID(C681,1,1)="/"),INT(B680)+1,B680+0.01)</f>
        <v>657</v>
      </c>
      <c r="C681" s="196" t="s">
        <v>3770</v>
      </c>
      <c r="D681" s="196" t="s">
        <v>2926</v>
      </c>
      <c r="E681" s="191" t="s">
        <v>519</v>
      </c>
      <c r="F681" s="191" t="s">
        <v>558</v>
      </c>
      <c r="G681" s="200">
        <v>0</v>
      </c>
      <c r="H681" s="200">
        <v>0</v>
      </c>
      <c r="I681" s="191" t="s">
        <v>1</v>
      </c>
      <c r="J681" s="191" t="s">
        <v>1376</v>
      </c>
      <c r="K681" s="198" t="s">
        <v>3783</v>
      </c>
      <c r="L681" s="199" t="s">
        <v>4768</v>
      </c>
      <c r="M681" s="199" t="s">
        <v>4827</v>
      </c>
      <c r="N681" s="55" t="s">
        <v>2238</v>
      </c>
      <c r="O681" s="55"/>
      <c r="P681" s="259" t="s">
        <v>2926</v>
      </c>
      <c r="Q681" s="13"/>
      <c r="R681"/>
      <c r="S681" t="str">
        <f>IF(E681=F681,"","NOT EQUAL")</f>
        <v>NOT EQUAL</v>
      </c>
      <c r="T681" s="44" t="str">
        <f>IF(ISNA(VLOOKUP(P681,Sheet1!E:F,2,0)),"--","PRESENT")</f>
        <v>--</v>
      </c>
      <c r="U681"/>
      <c r="V681">
        <f>IF(AA681&lt;&gt;"",V680+1,V680)</f>
        <v>176</v>
      </c>
      <c r="W681" s="75" t="s">
        <v>2238</v>
      </c>
      <c r="X681" s="57" t="s">
        <v>2238</v>
      </c>
      <c r="Y681" s="57" t="s">
        <v>2238</v>
      </c>
      <c r="Z681" s="25" t="str">
        <f>IF( OR(X681="CNST", I681="CAT_REGS"),IF(E681=CHAR(34)&amp;CHAR(34),F681,E681),
IF(X681="YES",UPPER(IF(E681=CHAR(34)&amp;CHAR(34),F681,E681)),
IF(   AND(X681&lt;&gt;"NO",I681="CAT_FNCT",D681&lt;&gt;"multiply", D681&lt;&gt;"divide"),IF(J681="SLS_ENABLED",   UPPER(IF(E681=CHAR(34)&amp;CHAR(34),F681,E681)),""),"")))</f>
        <v/>
      </c>
      <c r="AA681" s="25" t="str">
        <f>IF(LEN(Y681)&gt;0,Y681,SUBSTITUTE(SUBSTITUTE(SUBSTITUTE(SUBSTITUTE(SUBSTITUTE(SUBSTITUTE(SUBSTITUTE(SUBSTITUTE(SUBSTITUTE(SUBSTITUTE(SUBSTITUTE( (SUBSTITUTE( SUBSTITUTE( SUBSTITUTE( SUBSTITUTE(Z681,"STD_SIGMA","SUM"),"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1" s="1">
        <f>B681</f>
        <v>657</v>
      </c>
      <c r="AC681" t="str">
        <f>P681</f>
        <v>ITM_lambda</v>
      </c>
      <c r="AD681" s="126" t="str">
        <f>IF(ISNA(VLOOKUP(AA681,'XEQM Shortlist'!J:J,1,0)),"//","")</f>
        <v/>
      </c>
      <c r="AE681"/>
      <c r="AF681" s="88" t="str">
        <f>IF(LEN(AA681)=0,"",SUBSTITUTE(SUBSTITUTE(SUBSTITUTE(SUBSTITUTE(SUBSTITUTE(SUBSTITUTE(SUBSTITUTE(SUBSTITUTE(SUBSTITUTE(SUBSTITUTE(SUBSTITUTE(SUBSTITUTE(SUBSTITUTE(SUBSTITUTE(SUBSTITUTE(SUBSTITUTE(SUBSTITUTE( (SUBSTITUTE( SUBSTITUTE( SUBSTITUTE( SUBSTITUTE(Z681,"STD_SIGMA","SUM"),"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1" t="b">
        <f>AA681=AF681</f>
        <v>1</v>
      </c>
    </row>
    <row r="682" spans="1:33" s="111" customFormat="1">
      <c r="A682" s="48">
        <f>IF(B682=INT(B682),ROW(),"")</f>
        <v>682</v>
      </c>
      <c r="B682" s="47">
        <f>IF(AND(MID(C682,2,1)&lt;&gt;"/",MID(C682,1,1)="/"),INT(B681)+1,B681+0.01)</f>
        <v>658</v>
      </c>
      <c r="C682" s="196" t="s">
        <v>3770</v>
      </c>
      <c r="D682" s="196" t="s">
        <v>2927</v>
      </c>
      <c r="E682" s="191" t="s">
        <v>519</v>
      </c>
      <c r="F682" s="192" t="s">
        <v>559</v>
      </c>
      <c r="G682" s="201">
        <v>0</v>
      </c>
      <c r="H682" s="201">
        <v>0</v>
      </c>
      <c r="I682" s="191" t="s">
        <v>1</v>
      </c>
      <c r="J682" s="191" t="s">
        <v>1376</v>
      </c>
      <c r="K682" s="198" t="s">
        <v>3783</v>
      </c>
      <c r="L682" s="199" t="s">
        <v>4768</v>
      </c>
      <c r="M682" s="199" t="s">
        <v>4827</v>
      </c>
      <c r="N682" s="55" t="s">
        <v>2238</v>
      </c>
      <c r="O682" s="17"/>
      <c r="P682" s="259" t="s">
        <v>2927</v>
      </c>
      <c r="Q682" s="16"/>
      <c r="R682"/>
      <c r="S682" t="str">
        <f>IF(E682=F682,"","NOT EQUAL")</f>
        <v>NOT EQUAL</v>
      </c>
      <c r="T682" s="44" t="str">
        <f>IF(ISNA(VLOOKUP(P682,Sheet1!E:F,2,0)),"--","PRESENT")</f>
        <v>--</v>
      </c>
      <c r="U682"/>
      <c r="V682">
        <f>IF(AA682&lt;&gt;"",V681+1,V681)</f>
        <v>176</v>
      </c>
      <c r="W682" s="88" t="s">
        <v>2238</v>
      </c>
      <c r="X682" s="92" t="s">
        <v>2238</v>
      </c>
      <c r="Y682" s="92" t="s">
        <v>2238</v>
      </c>
      <c r="Z682" s="25" t="str">
        <f>IF( OR(X682="CNST", I682="CAT_REGS"),IF(E682=CHAR(34)&amp;CHAR(34),F682,E682),
IF(X682="YES",UPPER(IF(E682=CHAR(34)&amp;CHAR(34),F682,E682)),
IF(   AND(X682&lt;&gt;"NO",I682="CAT_FNCT",D682&lt;&gt;"multiply", D682&lt;&gt;"divide"),IF(J682="SLS_ENABLED",   UPPER(IF(E682=CHAR(34)&amp;CHAR(34),F682,E682)),""),"")))</f>
        <v/>
      </c>
      <c r="AA682" s="25" t="str">
        <f>IF(LEN(Y682)&gt;0,Y682,SUBSTITUTE(SUBSTITUTE(SUBSTITUTE(SUBSTITUTE(SUBSTITUTE(SUBSTITUTE(SUBSTITUTE(SUBSTITUTE(SUBSTITUTE(SUBSTITUTE(SUBSTITUTE( (SUBSTITUTE( SUBSTITUTE( SUBSTITUTE( SUBSTITUTE(Z682,"STD_SIGMA","SUM"),"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2" s="1">
        <f>B682</f>
        <v>658</v>
      </c>
      <c r="AC682" t="str">
        <f>P682</f>
        <v>ITM_mu</v>
      </c>
      <c r="AD682" s="126" t="str">
        <f>IF(ISNA(VLOOKUP(AA682,'XEQM Shortlist'!J:J,1,0)),"//","")</f>
        <v/>
      </c>
      <c r="AE682"/>
      <c r="AF682" s="88" t="str">
        <f>IF(LEN(AA682)=0,"",SUBSTITUTE(SUBSTITUTE(SUBSTITUTE(SUBSTITUTE(SUBSTITUTE(SUBSTITUTE(SUBSTITUTE(SUBSTITUTE(SUBSTITUTE(SUBSTITUTE(SUBSTITUTE(SUBSTITUTE(SUBSTITUTE(SUBSTITUTE(SUBSTITUTE(SUBSTITUTE(SUBSTITUTE( (SUBSTITUTE( SUBSTITUTE( SUBSTITUTE( SUBSTITUTE(Z682,"STD_SIGMA","SUM"),"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2" t="b">
        <f>AA682=AF682</f>
        <v>1</v>
      </c>
    </row>
    <row r="683" spans="1:33" s="111" customFormat="1">
      <c r="A683" s="48">
        <f>IF(B683=INT(B683),ROW(),"")</f>
        <v>683</v>
      </c>
      <c r="B683" s="47">
        <f>IF(AND(MID(C683,2,1)&lt;&gt;"/",MID(C683,1,1)="/"),INT(B682)+1,B682+0.01)</f>
        <v>659</v>
      </c>
      <c r="C683" s="196" t="s">
        <v>3770</v>
      </c>
      <c r="D683" s="196" t="s">
        <v>2928</v>
      </c>
      <c r="E683" s="191" t="s">
        <v>519</v>
      </c>
      <c r="F683" s="191" t="s">
        <v>560</v>
      </c>
      <c r="G683" s="200">
        <v>0</v>
      </c>
      <c r="H683" s="200">
        <v>0</v>
      </c>
      <c r="I683" s="191" t="s">
        <v>1</v>
      </c>
      <c r="J683" s="191" t="s">
        <v>1376</v>
      </c>
      <c r="K683" s="198" t="s">
        <v>3783</v>
      </c>
      <c r="L683" s="199" t="s">
        <v>4768</v>
      </c>
      <c r="M683" s="199" t="s">
        <v>4827</v>
      </c>
      <c r="N683" s="55" t="s">
        <v>2238</v>
      </c>
      <c r="O683" s="55"/>
      <c r="P683" s="259" t="s">
        <v>2928</v>
      </c>
      <c r="Q683" s="13"/>
      <c r="R683"/>
      <c r="S683" t="str">
        <f>IF(E683=F683,"","NOT EQUAL")</f>
        <v>NOT EQUAL</v>
      </c>
      <c r="T683" s="44" t="str">
        <f>IF(ISNA(VLOOKUP(P683,Sheet1!E:F,2,0)),"--","PRESENT")</f>
        <v>--</v>
      </c>
      <c r="U683"/>
      <c r="V683">
        <f>IF(AA683&lt;&gt;"",V682+1,V682)</f>
        <v>176</v>
      </c>
      <c r="W683" s="75" t="s">
        <v>2238</v>
      </c>
      <c r="X683" s="57" t="s">
        <v>2238</v>
      </c>
      <c r="Y683" s="57" t="s">
        <v>2238</v>
      </c>
      <c r="Z683" s="25" t="str">
        <f>IF( OR(X683="CNST", I683="CAT_REGS"),IF(E683=CHAR(34)&amp;CHAR(34),F683,E683),
IF(X683="YES",UPPER(IF(E683=CHAR(34)&amp;CHAR(34),F683,E683)),
IF(   AND(X683&lt;&gt;"NO",I683="CAT_FNCT",D683&lt;&gt;"multiply", D683&lt;&gt;"divide"),IF(J683="SLS_ENABLED",   UPPER(IF(E683=CHAR(34)&amp;CHAR(34),F683,E683)),""),"")))</f>
        <v/>
      </c>
      <c r="AA683" s="25" t="str">
        <f>IF(LEN(Y683)&gt;0,Y683,SUBSTITUTE(SUBSTITUTE(SUBSTITUTE(SUBSTITUTE(SUBSTITUTE(SUBSTITUTE(SUBSTITUTE(SUBSTITUTE(SUBSTITUTE(SUBSTITUTE(SUBSTITUTE( (SUBSTITUTE( SUBSTITUTE( SUBSTITUTE( SUBSTITUTE(Z683,"STD_SIGMA","SUM"),"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3" s="1">
        <f>B683</f>
        <v>659</v>
      </c>
      <c r="AC683" t="str">
        <f>P683</f>
        <v>ITM_nu</v>
      </c>
      <c r="AD683" s="126" t="str">
        <f>IF(ISNA(VLOOKUP(AA683,'XEQM Shortlist'!J:J,1,0)),"//","")</f>
        <v/>
      </c>
      <c r="AE683"/>
      <c r="AF683" s="88" t="str">
        <f>IF(LEN(AA683)=0,"",SUBSTITUTE(SUBSTITUTE(SUBSTITUTE(SUBSTITUTE(SUBSTITUTE(SUBSTITUTE(SUBSTITUTE(SUBSTITUTE(SUBSTITUTE(SUBSTITUTE(SUBSTITUTE(SUBSTITUTE(SUBSTITUTE(SUBSTITUTE(SUBSTITUTE(SUBSTITUTE(SUBSTITUTE( (SUBSTITUTE( SUBSTITUTE( SUBSTITUTE( SUBSTITUTE(Z683,"STD_SIGMA","SUM"),"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3" t="b">
        <f>AA683=AF683</f>
        <v>1</v>
      </c>
    </row>
    <row r="684" spans="1:33" s="111" customFormat="1">
      <c r="A684" s="48">
        <f>IF(B684=INT(B684),ROW(),"")</f>
        <v>684</v>
      </c>
      <c r="B684" s="47">
        <f>IF(AND(MID(C684,2,1)&lt;&gt;"/",MID(C684,1,1)="/"),INT(B683)+1,B683+0.01)</f>
        <v>660</v>
      </c>
      <c r="C684" s="196" t="s">
        <v>3770</v>
      </c>
      <c r="D684" s="196" t="s">
        <v>2929</v>
      </c>
      <c r="E684" s="191" t="s">
        <v>519</v>
      </c>
      <c r="F684" s="191" t="s">
        <v>561</v>
      </c>
      <c r="G684" s="200">
        <v>0</v>
      </c>
      <c r="H684" s="200">
        <v>0</v>
      </c>
      <c r="I684" s="191" t="s">
        <v>1</v>
      </c>
      <c r="J684" s="191" t="s">
        <v>1376</v>
      </c>
      <c r="K684" s="198" t="s">
        <v>3783</v>
      </c>
      <c r="L684" s="199" t="s">
        <v>4768</v>
      </c>
      <c r="M684" s="199" t="s">
        <v>4827</v>
      </c>
      <c r="N684" s="55" t="s">
        <v>2238</v>
      </c>
      <c r="O684" s="55"/>
      <c r="P684" s="259" t="s">
        <v>2929</v>
      </c>
      <c r="Q684" s="13"/>
      <c r="R684"/>
      <c r="S684" t="str">
        <f>IF(E684=F684,"","NOT EQUAL")</f>
        <v>NOT EQUAL</v>
      </c>
      <c r="T684" s="44" t="str">
        <f>IF(ISNA(VLOOKUP(P684,Sheet1!E:F,2,0)),"--","PRESENT")</f>
        <v>--</v>
      </c>
      <c r="U684"/>
      <c r="V684">
        <f>IF(AA684&lt;&gt;"",V683+1,V683)</f>
        <v>176</v>
      </c>
      <c r="W684" s="75" t="s">
        <v>2238</v>
      </c>
      <c r="X684" s="57" t="s">
        <v>2238</v>
      </c>
      <c r="Y684" s="57" t="s">
        <v>2238</v>
      </c>
      <c r="Z684" s="25" t="str">
        <f>IF( OR(X684="CNST", I684="CAT_REGS"),IF(E684=CHAR(34)&amp;CHAR(34),F684,E684),
IF(X684="YES",UPPER(IF(E684=CHAR(34)&amp;CHAR(34),F684,E684)),
IF(   AND(X684&lt;&gt;"NO",I684="CAT_FNCT",D684&lt;&gt;"multiply", D684&lt;&gt;"divide"),IF(J684="SLS_ENABLED",   UPPER(IF(E684=CHAR(34)&amp;CHAR(34),F684,E684)),""),"")))</f>
        <v/>
      </c>
      <c r="AA684" s="25" t="str">
        <f>IF(LEN(Y684)&gt;0,Y684,SUBSTITUTE(SUBSTITUTE(SUBSTITUTE(SUBSTITUTE(SUBSTITUTE(SUBSTITUTE(SUBSTITUTE(SUBSTITUTE(SUBSTITUTE(SUBSTITUTE(SUBSTITUTE( (SUBSTITUTE( SUBSTITUTE( SUBSTITUTE( SUBSTITUTE(Z684,"STD_SIGMA","SUM"),"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4" s="1">
        <f>B684</f>
        <v>660</v>
      </c>
      <c r="AC684" t="str">
        <f>P684</f>
        <v>ITM_xi</v>
      </c>
      <c r="AD684" s="126" t="str">
        <f>IF(ISNA(VLOOKUP(AA684,'XEQM Shortlist'!J:J,1,0)),"//","")</f>
        <v/>
      </c>
      <c r="AE684"/>
      <c r="AF684" s="88" t="str">
        <f>IF(LEN(AA684)=0,"",SUBSTITUTE(SUBSTITUTE(SUBSTITUTE(SUBSTITUTE(SUBSTITUTE(SUBSTITUTE(SUBSTITUTE(SUBSTITUTE(SUBSTITUTE(SUBSTITUTE(SUBSTITUTE(SUBSTITUTE(SUBSTITUTE(SUBSTITUTE(SUBSTITUTE(SUBSTITUTE(SUBSTITUTE( (SUBSTITUTE( SUBSTITUTE( SUBSTITUTE( SUBSTITUTE(Z684,"STD_SIGMA","SUM"),"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4" t="b">
        <f>AA684=AF684</f>
        <v>1</v>
      </c>
    </row>
    <row r="685" spans="1:33" s="111" customFormat="1">
      <c r="A685" s="48">
        <f>IF(B685=INT(B685),ROW(),"")</f>
        <v>685</v>
      </c>
      <c r="B685" s="47">
        <f>IF(AND(MID(C685,2,1)&lt;&gt;"/",MID(C685,1,1)="/"),INT(B684)+1,B684+0.01)</f>
        <v>661</v>
      </c>
      <c r="C685" s="196" t="s">
        <v>3770</v>
      </c>
      <c r="D685" s="196" t="s">
        <v>2930</v>
      </c>
      <c r="E685" s="191" t="s">
        <v>519</v>
      </c>
      <c r="F685" s="191" t="s">
        <v>562</v>
      </c>
      <c r="G685" s="200">
        <v>0</v>
      </c>
      <c r="H685" s="200">
        <v>0</v>
      </c>
      <c r="I685" s="191" t="s">
        <v>1</v>
      </c>
      <c r="J685" s="191" t="s">
        <v>1376</v>
      </c>
      <c r="K685" s="198" t="s">
        <v>3783</v>
      </c>
      <c r="L685" s="199" t="s">
        <v>4768</v>
      </c>
      <c r="M685" s="199" t="s">
        <v>4827</v>
      </c>
      <c r="N685" s="55" t="s">
        <v>2238</v>
      </c>
      <c r="O685" s="55"/>
      <c r="P685" s="259" t="s">
        <v>2930</v>
      </c>
      <c r="Q685" s="13"/>
      <c r="R685"/>
      <c r="S685" t="str">
        <f>IF(E685=F685,"","NOT EQUAL")</f>
        <v>NOT EQUAL</v>
      </c>
      <c r="T685" s="44" t="str">
        <f>IF(ISNA(VLOOKUP(P685,Sheet1!E:F,2,0)),"--","PRESENT")</f>
        <v>--</v>
      </c>
      <c r="U685"/>
      <c r="V685">
        <f>IF(AA685&lt;&gt;"",V684+1,V684)</f>
        <v>176</v>
      </c>
      <c r="W685" s="75" t="s">
        <v>2238</v>
      </c>
      <c r="X685" s="57" t="s">
        <v>2238</v>
      </c>
      <c r="Y685" s="57" t="s">
        <v>2238</v>
      </c>
      <c r="Z685" s="25" t="str">
        <f>IF( OR(X685="CNST", I685="CAT_REGS"),IF(E685=CHAR(34)&amp;CHAR(34),F685,E685),
IF(X685="YES",UPPER(IF(E685=CHAR(34)&amp;CHAR(34),F685,E685)),
IF(   AND(X685&lt;&gt;"NO",I685="CAT_FNCT",D685&lt;&gt;"multiply", D685&lt;&gt;"divide"),IF(J685="SLS_ENABLED",   UPPER(IF(E685=CHAR(34)&amp;CHAR(34),F685,E685)),""),"")))</f>
        <v/>
      </c>
      <c r="AA685" s="25" t="str">
        <f>IF(LEN(Y685)&gt;0,Y685,SUBSTITUTE(SUBSTITUTE(SUBSTITUTE(SUBSTITUTE(SUBSTITUTE(SUBSTITUTE(SUBSTITUTE(SUBSTITUTE(SUBSTITUTE(SUBSTITUTE(SUBSTITUTE( (SUBSTITUTE( SUBSTITUTE( SUBSTITUTE( SUBSTITUTE(Z685,"STD_SIGMA","SUM"),"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5" s="1">
        <f>B685</f>
        <v>661</v>
      </c>
      <c r="AC685" t="str">
        <f>P685</f>
        <v>ITM_omicron</v>
      </c>
      <c r="AD685" s="126" t="str">
        <f>IF(ISNA(VLOOKUP(AA685,'XEQM Shortlist'!J:J,1,0)),"//","")</f>
        <v/>
      </c>
      <c r="AE685"/>
      <c r="AF685" s="88" t="str">
        <f>IF(LEN(AA685)=0,"",SUBSTITUTE(SUBSTITUTE(SUBSTITUTE(SUBSTITUTE(SUBSTITUTE(SUBSTITUTE(SUBSTITUTE(SUBSTITUTE(SUBSTITUTE(SUBSTITUTE(SUBSTITUTE(SUBSTITUTE(SUBSTITUTE(SUBSTITUTE(SUBSTITUTE(SUBSTITUTE(SUBSTITUTE( (SUBSTITUTE( SUBSTITUTE( SUBSTITUTE( SUBSTITUTE(Z685,"STD_SIGMA","SUM"),"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5" t="b">
        <f>AA685=AF685</f>
        <v>1</v>
      </c>
    </row>
    <row r="686" spans="1:33" s="111" customFormat="1">
      <c r="A686" s="48">
        <f>IF(B686=INT(B686),ROW(),"")</f>
        <v>686</v>
      </c>
      <c r="B686" s="47">
        <f>IF(AND(MID(C686,2,1)&lt;&gt;"/",MID(C686,1,1)="/"),INT(B685)+1,B685+0.01)</f>
        <v>662</v>
      </c>
      <c r="C686" s="196" t="s">
        <v>3770</v>
      </c>
      <c r="D686" s="196" t="s">
        <v>2021</v>
      </c>
      <c r="E686" s="191" t="s">
        <v>519</v>
      </c>
      <c r="F686" s="191" t="s">
        <v>415</v>
      </c>
      <c r="G686" s="200">
        <v>0</v>
      </c>
      <c r="H686" s="200">
        <v>0</v>
      </c>
      <c r="I686" s="191" t="s">
        <v>1</v>
      </c>
      <c r="J686" s="191" t="s">
        <v>1376</v>
      </c>
      <c r="K686" s="198" t="s">
        <v>3783</v>
      </c>
      <c r="L686" s="199" t="s">
        <v>4768</v>
      </c>
      <c r="M686" s="199" t="s">
        <v>4827</v>
      </c>
      <c r="N686" s="55" t="s">
        <v>2238</v>
      </c>
      <c r="O686" s="55"/>
      <c r="P686" s="259" t="s">
        <v>2021</v>
      </c>
      <c r="Q686" s="13"/>
      <c r="R686"/>
      <c r="S686" t="str">
        <f>IF(E686=F686,"","NOT EQUAL")</f>
        <v>NOT EQUAL</v>
      </c>
      <c r="T686" s="44" t="str">
        <f>IF(ISNA(VLOOKUP(P686,Sheet1!E:F,2,0)),"--","PRESENT")</f>
        <v>--</v>
      </c>
      <c r="U686"/>
      <c r="V686">
        <f>IF(AA686&lt;&gt;"",V685+1,V685)</f>
        <v>176</v>
      </c>
      <c r="W686" s="75" t="s">
        <v>2238</v>
      </c>
      <c r="X686" s="57" t="s">
        <v>2238</v>
      </c>
      <c r="Y686" s="57" t="s">
        <v>2238</v>
      </c>
      <c r="Z686" s="25" t="str">
        <f>IF( OR(X686="CNST", I686="CAT_REGS"),IF(E686=CHAR(34)&amp;CHAR(34),F686,E686),
IF(X686="YES",UPPER(IF(E686=CHAR(34)&amp;CHAR(34),F686,E686)),
IF(   AND(X686&lt;&gt;"NO",I686="CAT_FNCT",D686&lt;&gt;"multiply", D686&lt;&gt;"divide"),IF(J686="SLS_ENABLED",   UPPER(IF(E686=CHAR(34)&amp;CHAR(34),F686,E686)),""),"")))</f>
        <v/>
      </c>
      <c r="AA686" s="25" t="str">
        <f>IF(LEN(Y686)&gt;0,Y686,SUBSTITUTE(SUBSTITUTE(SUBSTITUTE(SUBSTITUTE(SUBSTITUTE(SUBSTITUTE(SUBSTITUTE(SUBSTITUTE(SUBSTITUTE(SUBSTITUTE(SUBSTITUTE( (SUBSTITUTE( SUBSTITUTE( SUBSTITUTE( SUBSTITUTE(Z686,"STD_SIGMA","SUM"),"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6" s="1">
        <f>B686</f>
        <v>662</v>
      </c>
      <c r="AC686" t="str">
        <f>P686</f>
        <v>ITM_pi</v>
      </c>
      <c r="AD686" s="126" t="str">
        <f>IF(ISNA(VLOOKUP(AA686,'XEQM Shortlist'!J:J,1,0)),"//","")</f>
        <v/>
      </c>
      <c r="AE686"/>
      <c r="AF686" s="88" t="str">
        <f>IF(LEN(AA686)=0,"",SUBSTITUTE(SUBSTITUTE(SUBSTITUTE(SUBSTITUTE(SUBSTITUTE(SUBSTITUTE(SUBSTITUTE(SUBSTITUTE(SUBSTITUTE(SUBSTITUTE(SUBSTITUTE(SUBSTITUTE(SUBSTITUTE(SUBSTITUTE(SUBSTITUTE(SUBSTITUTE(SUBSTITUTE( (SUBSTITUTE( SUBSTITUTE( SUBSTITUTE( SUBSTITUTE(Z686,"STD_SIGMA","SUM"),"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6" t="b">
        <f>AA686=AF686</f>
        <v>1</v>
      </c>
    </row>
    <row r="687" spans="1:33" s="111" customFormat="1">
      <c r="A687" s="48">
        <f>IF(B687=INT(B687),ROW(),"")</f>
        <v>687</v>
      </c>
      <c r="B687" s="47">
        <f>IF(AND(MID(C687,2,1)&lt;&gt;"/",MID(C687,1,1)="/"),INT(B686)+1,B686+0.01)</f>
        <v>663</v>
      </c>
      <c r="C687" s="196" t="s">
        <v>3770</v>
      </c>
      <c r="D687" s="196" t="s">
        <v>2932</v>
      </c>
      <c r="E687" s="191" t="s">
        <v>519</v>
      </c>
      <c r="F687" s="191" t="s">
        <v>564</v>
      </c>
      <c r="G687" s="200">
        <v>0</v>
      </c>
      <c r="H687" s="200">
        <v>0</v>
      </c>
      <c r="I687" s="191" t="s">
        <v>1</v>
      </c>
      <c r="J687" s="191" t="s">
        <v>1376</v>
      </c>
      <c r="K687" s="198" t="s">
        <v>3783</v>
      </c>
      <c r="L687" s="199" t="s">
        <v>4768</v>
      </c>
      <c r="M687" s="199" t="s">
        <v>4827</v>
      </c>
      <c r="N687" s="55" t="s">
        <v>2238</v>
      </c>
      <c r="O687" s="55"/>
      <c r="P687" s="259" t="s">
        <v>2932</v>
      </c>
      <c r="Q687" s="13"/>
      <c r="R687"/>
      <c r="S687" t="str">
        <f>IF(E687=F687,"","NOT EQUAL")</f>
        <v>NOT EQUAL</v>
      </c>
      <c r="T687" s="44" t="str">
        <f>IF(ISNA(VLOOKUP(P687,Sheet1!E:F,2,0)),"--","PRESENT")</f>
        <v>--</v>
      </c>
      <c r="U687"/>
      <c r="V687">
        <f>IF(AA687&lt;&gt;"",V686+1,V686)</f>
        <v>176</v>
      </c>
      <c r="W687" s="75" t="s">
        <v>2238</v>
      </c>
      <c r="X687" s="57" t="s">
        <v>2238</v>
      </c>
      <c r="Y687" s="57" t="s">
        <v>2238</v>
      </c>
      <c r="Z687" s="25" t="str">
        <f>IF( OR(X687="CNST", I687="CAT_REGS"),IF(E687=CHAR(34)&amp;CHAR(34),F687,E687),
IF(X687="YES",UPPER(IF(E687=CHAR(34)&amp;CHAR(34),F687,E687)),
IF(   AND(X687&lt;&gt;"NO",I687="CAT_FNCT",D687&lt;&gt;"multiply", D687&lt;&gt;"divide"),IF(J687="SLS_ENABLED",   UPPER(IF(E687=CHAR(34)&amp;CHAR(34),F687,E687)),""),"")))</f>
        <v/>
      </c>
      <c r="AA687" s="25" t="str">
        <f>IF(LEN(Y687)&gt;0,Y687,SUBSTITUTE(SUBSTITUTE(SUBSTITUTE(SUBSTITUTE(SUBSTITUTE(SUBSTITUTE(SUBSTITUTE(SUBSTITUTE(SUBSTITUTE(SUBSTITUTE(SUBSTITUTE( (SUBSTITUTE( SUBSTITUTE( SUBSTITUTE( SUBSTITUTE(Z687,"STD_SIGMA","SUM"),"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7" s="1">
        <f>B687</f>
        <v>663</v>
      </c>
      <c r="AC687" t="str">
        <f>P687</f>
        <v>ITM_rho</v>
      </c>
      <c r="AD687" s="126" t="str">
        <f>IF(ISNA(VLOOKUP(AA687,'XEQM Shortlist'!J:J,1,0)),"//","")</f>
        <v/>
      </c>
      <c r="AE687"/>
      <c r="AF687" s="88" t="str">
        <f>IF(LEN(AA687)=0,"",SUBSTITUTE(SUBSTITUTE(SUBSTITUTE(SUBSTITUTE(SUBSTITUTE(SUBSTITUTE(SUBSTITUTE(SUBSTITUTE(SUBSTITUTE(SUBSTITUTE(SUBSTITUTE(SUBSTITUTE(SUBSTITUTE(SUBSTITUTE(SUBSTITUTE(SUBSTITUTE(SUBSTITUTE( (SUBSTITUTE( SUBSTITUTE( SUBSTITUTE( SUBSTITUTE(Z687,"STD_SIGMA","SUM"),"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7" t="b">
        <f>AA687=AF687</f>
        <v>1</v>
      </c>
    </row>
    <row r="688" spans="1:33">
      <c r="A688" s="48">
        <f>IF(B688=INT(B688),ROW(),"")</f>
        <v>688</v>
      </c>
      <c r="B688" s="47">
        <f>IF(AND(MID(C688,2,1)&lt;&gt;"/",MID(C688,1,1)="/"),INT(B687)+1,B687+0.01)</f>
        <v>664</v>
      </c>
      <c r="C688" s="196" t="s">
        <v>3770</v>
      </c>
      <c r="D688" s="196" t="s">
        <v>2023</v>
      </c>
      <c r="E688" s="191" t="s">
        <v>519</v>
      </c>
      <c r="F688" s="191" t="s">
        <v>565</v>
      </c>
      <c r="G688" s="200">
        <v>0</v>
      </c>
      <c r="H688" s="200">
        <v>0</v>
      </c>
      <c r="I688" s="191" t="s">
        <v>1</v>
      </c>
      <c r="J688" s="191" t="s">
        <v>1376</v>
      </c>
      <c r="K688" s="198" t="s">
        <v>3783</v>
      </c>
      <c r="L688" s="199" t="s">
        <v>4768</v>
      </c>
      <c r="M688" s="199" t="s">
        <v>4827</v>
      </c>
      <c r="N688" s="55" t="s">
        <v>2238</v>
      </c>
      <c r="O688" s="55"/>
      <c r="P688" s="259" t="s">
        <v>2023</v>
      </c>
      <c r="Q688" s="13"/>
      <c r="R688"/>
      <c r="S688" t="str">
        <f>IF(E688=F688,"","NOT EQUAL")</f>
        <v>NOT EQUAL</v>
      </c>
      <c r="T688" s="44" t="str">
        <f>IF(ISNA(VLOOKUP(P688,Sheet1!E:F,2,0)),"--","PRESENT")</f>
        <v>--</v>
      </c>
      <c r="U688"/>
      <c r="V688">
        <f>IF(AA688&lt;&gt;"",V687+1,V687)</f>
        <v>176</v>
      </c>
      <c r="W688" s="75" t="s">
        <v>2238</v>
      </c>
      <c r="X688" s="57" t="s">
        <v>2238</v>
      </c>
      <c r="Y688" s="57" t="s">
        <v>2238</v>
      </c>
      <c r="Z688" s="25" t="str">
        <f>IF( OR(X688="CNST", I688="CAT_REGS"),IF(E688=CHAR(34)&amp;CHAR(34),F688,E688),
IF(X688="YES",UPPER(IF(E688=CHAR(34)&amp;CHAR(34),F688,E688)),
IF(   AND(X688&lt;&gt;"NO",I688="CAT_FNCT",D688&lt;&gt;"multiply", D688&lt;&gt;"divide"),IF(J688="SLS_ENABLED",   UPPER(IF(E688=CHAR(34)&amp;CHAR(34),F688,E688)),""),"")))</f>
        <v/>
      </c>
      <c r="AA688" s="25" t="str">
        <f>IF(LEN(Y688)&gt;0,Y688,SUBSTITUTE(SUBSTITUTE(SUBSTITUTE(SUBSTITUTE(SUBSTITUTE(SUBSTITUTE(SUBSTITUTE(SUBSTITUTE(SUBSTITUTE(SUBSTITUTE(SUBSTITUTE( (SUBSTITUTE( SUBSTITUTE( SUBSTITUTE( SUBSTITUTE(Z688,"STD_SIGMA","SUM"),"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8" s="1">
        <f>B688</f>
        <v>664</v>
      </c>
      <c r="AC688" t="str">
        <f>P688</f>
        <v>ITM_sigma</v>
      </c>
      <c r="AD688" s="126" t="str">
        <f>IF(ISNA(VLOOKUP(AA688,'XEQM Shortlist'!J:J,1,0)),"//","")</f>
        <v/>
      </c>
      <c r="AF688" s="88" t="str">
        <f>IF(LEN(AA688)=0,"",SUBSTITUTE(SUBSTITUTE(SUBSTITUTE(SUBSTITUTE(SUBSTITUTE(SUBSTITUTE(SUBSTITUTE(SUBSTITUTE(SUBSTITUTE(SUBSTITUTE(SUBSTITUTE(SUBSTITUTE(SUBSTITUTE(SUBSTITUTE(SUBSTITUTE(SUBSTITUTE(SUBSTITUTE( (SUBSTITUTE( SUBSTITUTE( SUBSTITUTE( SUBSTITUTE(Z688,"STD_SIGMA","SUM"),"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8" t="b">
        <f>AA688=AF688</f>
        <v>1</v>
      </c>
    </row>
    <row r="689" spans="1:33">
      <c r="A689" s="48">
        <f>IF(B689=INT(B689),ROW(),"")</f>
        <v>689</v>
      </c>
      <c r="B689" s="47">
        <f>IF(AND(MID(C689,2,1)&lt;&gt;"/",MID(C689,1,1)="/"),INT(B688)+1,B688+0.01)</f>
        <v>665</v>
      </c>
      <c r="C689" s="196" t="s">
        <v>3770</v>
      </c>
      <c r="D689" s="196" t="s">
        <v>2934</v>
      </c>
      <c r="E689" s="191" t="s">
        <v>519</v>
      </c>
      <c r="F689" s="191" t="s">
        <v>567</v>
      </c>
      <c r="G689" s="200">
        <v>0</v>
      </c>
      <c r="H689" s="200">
        <v>0</v>
      </c>
      <c r="I689" s="191" t="s">
        <v>1</v>
      </c>
      <c r="J689" s="191" t="s">
        <v>1376</v>
      </c>
      <c r="K689" s="198" t="s">
        <v>3783</v>
      </c>
      <c r="L689" s="199" t="s">
        <v>4768</v>
      </c>
      <c r="M689" s="199" t="s">
        <v>4827</v>
      </c>
      <c r="N689" s="55" t="s">
        <v>2238</v>
      </c>
      <c r="O689" s="55"/>
      <c r="P689" s="259" t="s">
        <v>2934</v>
      </c>
      <c r="Q689" s="13"/>
      <c r="R689"/>
      <c r="S689" t="str">
        <f>IF(E689=F689,"","NOT EQUAL")</f>
        <v>NOT EQUAL</v>
      </c>
      <c r="T689" s="44" t="str">
        <f>IF(ISNA(VLOOKUP(P689,Sheet1!E:F,2,0)),"--","PRESENT")</f>
        <v>--</v>
      </c>
      <c r="U689"/>
      <c r="V689">
        <f>IF(AA689&lt;&gt;"",V688+1,V688)</f>
        <v>176</v>
      </c>
      <c r="W689" s="75" t="s">
        <v>2238</v>
      </c>
      <c r="X689" s="57" t="s">
        <v>2238</v>
      </c>
      <c r="Y689" s="57" t="s">
        <v>2238</v>
      </c>
      <c r="Z689" s="25" t="str">
        <f>IF( OR(X689="CNST", I689="CAT_REGS"),IF(E689=CHAR(34)&amp;CHAR(34),F689,E689),
IF(X689="YES",UPPER(IF(E689=CHAR(34)&amp;CHAR(34),F689,E689)),
IF(   AND(X689&lt;&gt;"NO",I689="CAT_FNCT",D689&lt;&gt;"multiply", D689&lt;&gt;"divide"),IF(J689="SLS_ENABLED",   UPPER(IF(E689=CHAR(34)&amp;CHAR(34),F689,E689)),""),"")))</f>
        <v/>
      </c>
      <c r="AA689" s="25" t="str">
        <f>IF(LEN(Y689)&gt;0,Y689,SUBSTITUTE(SUBSTITUTE(SUBSTITUTE(SUBSTITUTE(SUBSTITUTE(SUBSTITUTE(SUBSTITUTE(SUBSTITUTE(SUBSTITUTE(SUBSTITUTE(SUBSTITUTE( (SUBSTITUTE( SUBSTITUTE( SUBSTITUTE( SUBSTITUTE(Z689,"STD_SIGMA","SUM"),"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89" s="1">
        <f>B689</f>
        <v>665</v>
      </c>
      <c r="AC689" t="str">
        <f>P689</f>
        <v>ITM_tau</v>
      </c>
      <c r="AD689" s="126" t="str">
        <f>IF(ISNA(VLOOKUP(AA689,'XEQM Shortlist'!J:J,1,0)),"//","")</f>
        <v/>
      </c>
      <c r="AF689" s="88" t="str">
        <f>IF(LEN(AA689)=0,"",SUBSTITUTE(SUBSTITUTE(SUBSTITUTE(SUBSTITUTE(SUBSTITUTE(SUBSTITUTE(SUBSTITUTE(SUBSTITUTE(SUBSTITUTE(SUBSTITUTE(SUBSTITUTE(SUBSTITUTE(SUBSTITUTE(SUBSTITUTE(SUBSTITUTE(SUBSTITUTE(SUBSTITUTE( (SUBSTITUTE( SUBSTITUTE( SUBSTITUTE( SUBSTITUTE(Z689,"STD_SIGMA","SUM"),"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89" t="b">
        <f>AA689=AF689</f>
        <v>1</v>
      </c>
    </row>
    <row r="690" spans="1:33">
      <c r="A690" s="48">
        <f>IF(B690=INT(B690),ROW(),"")</f>
        <v>690</v>
      </c>
      <c r="B690" s="47">
        <f>IF(AND(MID(C690,2,1)&lt;&gt;"/",MID(C690,1,1)="/"),INT(B689)+1,B689+0.01)</f>
        <v>666</v>
      </c>
      <c r="C690" s="196" t="s">
        <v>3770</v>
      </c>
      <c r="D690" s="196" t="s">
        <v>2935</v>
      </c>
      <c r="E690" s="191" t="s">
        <v>519</v>
      </c>
      <c r="F690" s="191" t="s">
        <v>568</v>
      </c>
      <c r="G690" s="200">
        <v>0</v>
      </c>
      <c r="H690" s="200">
        <v>0</v>
      </c>
      <c r="I690" s="191" t="s">
        <v>1</v>
      </c>
      <c r="J690" s="191" t="s">
        <v>1376</v>
      </c>
      <c r="K690" s="198" t="s">
        <v>3783</v>
      </c>
      <c r="L690" s="199" t="s">
        <v>4768</v>
      </c>
      <c r="M690" s="199" t="s">
        <v>4827</v>
      </c>
      <c r="N690" s="55" t="s">
        <v>2238</v>
      </c>
      <c r="O690" s="55"/>
      <c r="P690" s="259" t="s">
        <v>2935</v>
      </c>
      <c r="Q690" s="13"/>
      <c r="R690"/>
      <c r="S690" t="str">
        <f>IF(E690=F690,"","NOT EQUAL")</f>
        <v>NOT EQUAL</v>
      </c>
      <c r="T690" s="44" t="str">
        <f>IF(ISNA(VLOOKUP(P690,Sheet1!E:F,2,0)),"--","PRESENT")</f>
        <v>--</v>
      </c>
      <c r="U690"/>
      <c r="V690">
        <f>IF(AA690&lt;&gt;"",V689+1,V689)</f>
        <v>176</v>
      </c>
      <c r="W690" s="75" t="s">
        <v>2238</v>
      </c>
      <c r="X690" s="57" t="s">
        <v>2238</v>
      </c>
      <c r="Y690" s="57" t="s">
        <v>2238</v>
      </c>
      <c r="Z690" s="25" t="str">
        <f>IF( OR(X690="CNST", I690="CAT_REGS"),IF(E690=CHAR(34)&amp;CHAR(34),F690,E690),
IF(X690="YES",UPPER(IF(E690=CHAR(34)&amp;CHAR(34),F690,E690)),
IF(   AND(X690&lt;&gt;"NO",I690="CAT_FNCT",D690&lt;&gt;"multiply", D690&lt;&gt;"divide"),IF(J690="SLS_ENABLED",   UPPER(IF(E690=CHAR(34)&amp;CHAR(34),F690,E690)),""),"")))</f>
        <v/>
      </c>
      <c r="AA690" s="25" t="str">
        <f>IF(LEN(Y690)&gt;0,Y690,SUBSTITUTE(SUBSTITUTE(SUBSTITUTE(SUBSTITUTE(SUBSTITUTE(SUBSTITUTE(SUBSTITUTE(SUBSTITUTE(SUBSTITUTE(SUBSTITUTE(SUBSTITUTE( (SUBSTITUTE( SUBSTITUTE( SUBSTITUTE( SUBSTITUTE(Z690,"STD_SIGMA","SUM"),"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0" s="1">
        <f>B690</f>
        <v>666</v>
      </c>
      <c r="AC690" t="str">
        <f>P690</f>
        <v>ITM_upsilon</v>
      </c>
      <c r="AD690" s="126" t="str">
        <f>IF(ISNA(VLOOKUP(AA690,'XEQM Shortlist'!J:J,1,0)),"//","")</f>
        <v/>
      </c>
      <c r="AF690" s="88" t="str">
        <f>IF(LEN(AA690)=0,"",SUBSTITUTE(SUBSTITUTE(SUBSTITUTE(SUBSTITUTE(SUBSTITUTE(SUBSTITUTE(SUBSTITUTE(SUBSTITUTE(SUBSTITUTE(SUBSTITUTE(SUBSTITUTE(SUBSTITUTE(SUBSTITUTE(SUBSTITUTE(SUBSTITUTE(SUBSTITUTE(SUBSTITUTE( (SUBSTITUTE( SUBSTITUTE( SUBSTITUTE( SUBSTITUTE(Z690,"STD_SIGMA","SUM"),"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0" t="b">
        <f>AA690=AF690</f>
        <v>1</v>
      </c>
    </row>
    <row r="691" spans="1:33">
      <c r="A691" s="48">
        <f>IF(B691=INT(B691),ROW(),"")</f>
        <v>691</v>
      </c>
      <c r="B691" s="47">
        <f>IF(AND(MID(C691,2,1)&lt;&gt;"/",MID(C691,1,1)="/"),INT(B690)+1,B690+0.01)</f>
        <v>667</v>
      </c>
      <c r="C691" s="196" t="s">
        <v>3770</v>
      </c>
      <c r="D691" s="196" t="s">
        <v>2937</v>
      </c>
      <c r="E691" s="191" t="s">
        <v>519</v>
      </c>
      <c r="F691" s="191" t="s">
        <v>570</v>
      </c>
      <c r="G691" s="200">
        <v>0</v>
      </c>
      <c r="H691" s="200">
        <v>0</v>
      </c>
      <c r="I691" s="191" t="s">
        <v>1</v>
      </c>
      <c r="J691" s="191" t="s">
        <v>1376</v>
      </c>
      <c r="K691" s="198" t="s">
        <v>3783</v>
      </c>
      <c r="L691" s="199" t="s">
        <v>4768</v>
      </c>
      <c r="M691" s="199" t="s">
        <v>4827</v>
      </c>
      <c r="N691" s="55" t="s">
        <v>2238</v>
      </c>
      <c r="O691" s="55"/>
      <c r="P691" s="259" t="s">
        <v>2937</v>
      </c>
      <c r="Q691" s="13"/>
      <c r="R691"/>
      <c r="S691" t="str">
        <f>IF(E691=F691,"","NOT EQUAL")</f>
        <v>NOT EQUAL</v>
      </c>
      <c r="T691" s="44" t="str">
        <f>IF(ISNA(VLOOKUP(P691,Sheet1!E:F,2,0)),"--","PRESENT")</f>
        <v>--</v>
      </c>
      <c r="U691"/>
      <c r="V691">
        <f>IF(AA691&lt;&gt;"",V690+1,V690)</f>
        <v>176</v>
      </c>
      <c r="W691" s="75" t="s">
        <v>2238</v>
      </c>
      <c r="X691" s="57" t="s">
        <v>2238</v>
      </c>
      <c r="Y691" s="57" t="s">
        <v>2238</v>
      </c>
      <c r="Z691" s="25" t="str">
        <f>IF( OR(X691="CNST", I691="CAT_REGS"),IF(E691=CHAR(34)&amp;CHAR(34),F691,E691),
IF(X691="YES",UPPER(IF(E691=CHAR(34)&amp;CHAR(34),F691,E691)),
IF(   AND(X691&lt;&gt;"NO",I691="CAT_FNCT",D691&lt;&gt;"multiply", D691&lt;&gt;"divide"),IF(J691="SLS_ENABLED",   UPPER(IF(E691=CHAR(34)&amp;CHAR(34),F691,E691)),""),"")))</f>
        <v/>
      </c>
      <c r="AA691" s="25" t="str">
        <f>IF(LEN(Y691)&gt;0,Y691,SUBSTITUTE(SUBSTITUTE(SUBSTITUTE(SUBSTITUTE(SUBSTITUTE(SUBSTITUTE(SUBSTITUTE(SUBSTITUTE(SUBSTITUTE(SUBSTITUTE(SUBSTITUTE( (SUBSTITUTE( SUBSTITUTE( SUBSTITUTE( SUBSTITUTE(Z691,"STD_SIGMA","SUM"),"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1" s="1">
        <f>B691</f>
        <v>667</v>
      </c>
      <c r="AC691" t="str">
        <f>P691</f>
        <v>ITM_upsilon_DIALYTIKA</v>
      </c>
      <c r="AD691" s="126" t="str">
        <f>IF(ISNA(VLOOKUP(AA691,'XEQM Shortlist'!J:J,1,0)),"//","")</f>
        <v/>
      </c>
      <c r="AF691" s="88" t="str">
        <f>IF(LEN(AA691)=0,"",SUBSTITUTE(SUBSTITUTE(SUBSTITUTE(SUBSTITUTE(SUBSTITUTE(SUBSTITUTE(SUBSTITUTE(SUBSTITUTE(SUBSTITUTE(SUBSTITUTE(SUBSTITUTE(SUBSTITUTE(SUBSTITUTE(SUBSTITUTE(SUBSTITUTE(SUBSTITUTE(SUBSTITUTE( (SUBSTITUTE( SUBSTITUTE( SUBSTITUTE( SUBSTITUTE(Z691,"STD_SIGMA","SUM"),"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1" t="b">
        <f>AA691=AF691</f>
        <v>1</v>
      </c>
    </row>
    <row r="692" spans="1:33">
      <c r="A692" s="48">
        <f>IF(B692=INT(B692),ROW(),"")</f>
        <v>692</v>
      </c>
      <c r="B692" s="47">
        <f>IF(AND(MID(C692,2,1)&lt;&gt;"/",MID(C692,1,1)="/"),INT(B691)+1,B691+0.01)</f>
        <v>668</v>
      </c>
      <c r="C692" s="196" t="s">
        <v>3770</v>
      </c>
      <c r="D692" s="196" t="s">
        <v>2939</v>
      </c>
      <c r="E692" s="191" t="s">
        <v>519</v>
      </c>
      <c r="F692" s="191" t="s">
        <v>572</v>
      </c>
      <c r="G692" s="200">
        <v>0</v>
      </c>
      <c r="H692" s="200">
        <v>0</v>
      </c>
      <c r="I692" s="191" t="s">
        <v>1</v>
      </c>
      <c r="J692" s="191" t="s">
        <v>1376</v>
      </c>
      <c r="K692" s="198" t="s">
        <v>3783</v>
      </c>
      <c r="L692" s="199" t="s">
        <v>4768</v>
      </c>
      <c r="M692" s="199" t="s">
        <v>4827</v>
      </c>
      <c r="N692" s="55" t="s">
        <v>2238</v>
      </c>
      <c r="O692" s="55"/>
      <c r="P692" s="259" t="s">
        <v>2939</v>
      </c>
      <c r="Q692" s="13"/>
      <c r="R692"/>
      <c r="S692" t="str">
        <f>IF(E692=F692,"","NOT EQUAL")</f>
        <v>NOT EQUAL</v>
      </c>
      <c r="T692" s="44" t="str">
        <f>IF(ISNA(VLOOKUP(P692,Sheet1!E:F,2,0)),"--","PRESENT")</f>
        <v>--</v>
      </c>
      <c r="U692"/>
      <c r="V692">
        <f>IF(AA692&lt;&gt;"",V691+1,V691)</f>
        <v>176</v>
      </c>
      <c r="W692" s="75" t="s">
        <v>2238</v>
      </c>
      <c r="X692" s="57" t="s">
        <v>2238</v>
      </c>
      <c r="Y692" s="57" t="s">
        <v>2238</v>
      </c>
      <c r="Z692" s="25" t="str">
        <f>IF( OR(X692="CNST", I692="CAT_REGS"),IF(E692=CHAR(34)&amp;CHAR(34),F692,E692),
IF(X692="YES",UPPER(IF(E692=CHAR(34)&amp;CHAR(34),F692,E692)),
IF(   AND(X692&lt;&gt;"NO",I692="CAT_FNCT",D692&lt;&gt;"multiply", D692&lt;&gt;"divide"),IF(J692="SLS_ENABLED",   UPPER(IF(E692=CHAR(34)&amp;CHAR(34),F692,E692)),""),"")))</f>
        <v/>
      </c>
      <c r="AA692" s="25" t="str">
        <f>IF(LEN(Y692)&gt;0,Y692,SUBSTITUTE(SUBSTITUTE(SUBSTITUTE(SUBSTITUTE(SUBSTITUTE(SUBSTITUTE(SUBSTITUTE(SUBSTITUTE(SUBSTITUTE(SUBSTITUTE(SUBSTITUTE( (SUBSTITUTE( SUBSTITUTE( SUBSTITUTE( SUBSTITUTE(Z692,"STD_SIGMA","SUM"),"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2" s="1">
        <f>B692</f>
        <v>668</v>
      </c>
      <c r="AC692" t="str">
        <f>P692</f>
        <v>ITM_phi</v>
      </c>
      <c r="AD692" s="126" t="str">
        <f>IF(ISNA(VLOOKUP(AA692,'XEQM Shortlist'!J:J,1,0)),"//","")</f>
        <v/>
      </c>
      <c r="AF692" s="88" t="str">
        <f>IF(LEN(AA692)=0,"",SUBSTITUTE(SUBSTITUTE(SUBSTITUTE(SUBSTITUTE(SUBSTITUTE(SUBSTITUTE(SUBSTITUTE(SUBSTITUTE(SUBSTITUTE(SUBSTITUTE(SUBSTITUTE(SUBSTITUTE(SUBSTITUTE(SUBSTITUTE(SUBSTITUTE(SUBSTITUTE(SUBSTITUTE( (SUBSTITUTE( SUBSTITUTE( SUBSTITUTE( SUBSTITUTE(Z692,"STD_SIGMA","SUM"),"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2" t="b">
        <f>AA692=AF692</f>
        <v>1</v>
      </c>
    </row>
    <row r="693" spans="1:33">
      <c r="A693" s="48">
        <f>IF(B693=INT(B693),ROW(),"")</f>
        <v>693</v>
      </c>
      <c r="B693" s="47">
        <f>IF(AND(MID(C693,2,1)&lt;&gt;"/",MID(C693,1,1)="/"),INT(B692)+1,B692+0.01)</f>
        <v>669</v>
      </c>
      <c r="C693" s="196" t="s">
        <v>3770</v>
      </c>
      <c r="D693" s="196" t="s">
        <v>2940</v>
      </c>
      <c r="E693" s="191" t="s">
        <v>519</v>
      </c>
      <c r="F693" s="191" t="s">
        <v>573</v>
      </c>
      <c r="G693" s="200">
        <v>0</v>
      </c>
      <c r="H693" s="200">
        <v>0</v>
      </c>
      <c r="I693" s="191" t="s">
        <v>1</v>
      </c>
      <c r="J693" s="191" t="s">
        <v>1376</v>
      </c>
      <c r="K693" s="198" t="s">
        <v>3783</v>
      </c>
      <c r="L693" s="199" t="s">
        <v>4768</v>
      </c>
      <c r="M693" s="199" t="s">
        <v>4827</v>
      </c>
      <c r="N693" s="55" t="s">
        <v>2238</v>
      </c>
      <c r="O693" s="55"/>
      <c r="P693" s="259" t="s">
        <v>2940</v>
      </c>
      <c r="Q693" s="13"/>
      <c r="R693"/>
      <c r="S693" t="str">
        <f>IF(E693=F693,"","NOT EQUAL")</f>
        <v>NOT EQUAL</v>
      </c>
      <c r="T693" s="44" t="str">
        <f>IF(ISNA(VLOOKUP(P693,Sheet1!E:F,2,0)),"--","PRESENT")</f>
        <v>--</v>
      </c>
      <c r="U693"/>
      <c r="V693">
        <f>IF(AA693&lt;&gt;"",V692+1,V692)</f>
        <v>176</v>
      </c>
      <c r="W693" s="75" t="s">
        <v>2238</v>
      </c>
      <c r="X693" s="57" t="s">
        <v>2238</v>
      </c>
      <c r="Y693" s="57" t="s">
        <v>2238</v>
      </c>
      <c r="Z693" s="25" t="str">
        <f>IF( OR(X693="CNST", I693="CAT_REGS"),IF(E693=CHAR(34)&amp;CHAR(34),F693,E693),
IF(X693="YES",UPPER(IF(E693=CHAR(34)&amp;CHAR(34),F693,E693)),
IF(   AND(X693&lt;&gt;"NO",I693="CAT_FNCT",D693&lt;&gt;"multiply", D693&lt;&gt;"divide"),IF(J693="SLS_ENABLED",   UPPER(IF(E693=CHAR(34)&amp;CHAR(34),F693,E693)),""),"")))</f>
        <v/>
      </c>
      <c r="AA693" s="25" t="str">
        <f>IF(LEN(Y693)&gt;0,Y693,SUBSTITUTE(SUBSTITUTE(SUBSTITUTE(SUBSTITUTE(SUBSTITUTE(SUBSTITUTE(SUBSTITUTE(SUBSTITUTE(SUBSTITUTE(SUBSTITUTE(SUBSTITUTE( (SUBSTITUTE( SUBSTITUTE( SUBSTITUTE( SUBSTITUTE(Z693,"STD_SIGMA","SUM"),"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3" s="1">
        <f>B693</f>
        <v>669</v>
      </c>
      <c r="AC693" t="str">
        <f>P693</f>
        <v>ITM_chi</v>
      </c>
      <c r="AD693" s="126" t="str">
        <f>IF(ISNA(VLOOKUP(AA693,'XEQM Shortlist'!J:J,1,0)),"//","")</f>
        <v/>
      </c>
      <c r="AF693" s="88" t="str">
        <f>IF(LEN(AA693)=0,"",SUBSTITUTE(SUBSTITUTE(SUBSTITUTE(SUBSTITUTE(SUBSTITUTE(SUBSTITUTE(SUBSTITUTE(SUBSTITUTE(SUBSTITUTE(SUBSTITUTE(SUBSTITUTE(SUBSTITUTE(SUBSTITUTE(SUBSTITUTE(SUBSTITUTE(SUBSTITUTE(SUBSTITUTE( (SUBSTITUTE( SUBSTITUTE( SUBSTITUTE( SUBSTITUTE(Z693,"STD_SIGMA","SUM"),"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3" t="b">
        <f>AA693=AF693</f>
        <v>1</v>
      </c>
    </row>
    <row r="694" spans="1:33">
      <c r="A694" s="48">
        <f>IF(B694=INT(B694),ROW(),"")</f>
        <v>694</v>
      </c>
      <c r="B694" s="47">
        <f>IF(AND(MID(C694,2,1)&lt;&gt;"/",MID(C694,1,1)="/"),INT(B693)+1,B693+0.01)</f>
        <v>670</v>
      </c>
      <c r="C694" s="196" t="s">
        <v>3770</v>
      </c>
      <c r="D694" s="196" t="s">
        <v>2941</v>
      </c>
      <c r="E694" s="191" t="s">
        <v>519</v>
      </c>
      <c r="F694" s="191" t="s">
        <v>574</v>
      </c>
      <c r="G694" s="200">
        <v>0</v>
      </c>
      <c r="H694" s="200">
        <v>0</v>
      </c>
      <c r="I694" s="191" t="s">
        <v>1</v>
      </c>
      <c r="J694" s="191" t="s">
        <v>1376</v>
      </c>
      <c r="K694" s="198" t="s">
        <v>3783</v>
      </c>
      <c r="L694" s="199" t="s">
        <v>4768</v>
      </c>
      <c r="M694" s="199" t="s">
        <v>4827</v>
      </c>
      <c r="N694" s="55" t="s">
        <v>2238</v>
      </c>
      <c r="O694" s="55"/>
      <c r="P694" s="259" t="s">
        <v>2941</v>
      </c>
      <c r="Q694" s="13"/>
      <c r="R694"/>
      <c r="S694" t="str">
        <f>IF(E694=F694,"","NOT EQUAL")</f>
        <v>NOT EQUAL</v>
      </c>
      <c r="T694" s="44" t="str">
        <f>IF(ISNA(VLOOKUP(P694,Sheet1!E:F,2,0)),"--","PRESENT")</f>
        <v>--</v>
      </c>
      <c r="U694"/>
      <c r="V694">
        <f>IF(AA694&lt;&gt;"",V693+1,V693)</f>
        <v>176</v>
      </c>
      <c r="W694" s="75" t="s">
        <v>2238</v>
      </c>
      <c r="X694" s="57" t="s">
        <v>2238</v>
      </c>
      <c r="Y694" s="57" t="s">
        <v>2238</v>
      </c>
      <c r="Z694" s="25" t="str">
        <f>IF( OR(X694="CNST", I694="CAT_REGS"),IF(E694=CHAR(34)&amp;CHAR(34),F694,E694),
IF(X694="YES",UPPER(IF(E694=CHAR(34)&amp;CHAR(34),F694,E694)),
IF(   AND(X694&lt;&gt;"NO",I694="CAT_FNCT",D694&lt;&gt;"multiply", D694&lt;&gt;"divide"),IF(J694="SLS_ENABLED",   UPPER(IF(E694=CHAR(34)&amp;CHAR(34),F694,E694)),""),"")))</f>
        <v/>
      </c>
      <c r="AA694" s="25" t="str">
        <f>IF(LEN(Y694)&gt;0,Y694,SUBSTITUTE(SUBSTITUTE(SUBSTITUTE(SUBSTITUTE(SUBSTITUTE(SUBSTITUTE(SUBSTITUTE(SUBSTITUTE(SUBSTITUTE(SUBSTITUTE(SUBSTITUTE( (SUBSTITUTE( SUBSTITUTE( SUBSTITUTE( SUBSTITUTE(Z694,"STD_SIGMA","SUM"),"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4" s="1">
        <f>B694</f>
        <v>670</v>
      </c>
      <c r="AC694" t="str">
        <f>P694</f>
        <v>ITM_psi</v>
      </c>
      <c r="AD694" s="126" t="str">
        <f>IF(ISNA(VLOOKUP(AA694,'XEQM Shortlist'!J:J,1,0)),"//","")</f>
        <v/>
      </c>
      <c r="AF694" s="88" t="str">
        <f>IF(LEN(AA694)=0,"",SUBSTITUTE(SUBSTITUTE(SUBSTITUTE(SUBSTITUTE(SUBSTITUTE(SUBSTITUTE(SUBSTITUTE(SUBSTITUTE(SUBSTITUTE(SUBSTITUTE(SUBSTITUTE(SUBSTITUTE(SUBSTITUTE(SUBSTITUTE(SUBSTITUTE(SUBSTITUTE(SUBSTITUTE( (SUBSTITUTE( SUBSTITUTE( SUBSTITUTE( SUBSTITUTE(Z694,"STD_SIGMA","SUM"),"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4" t="b">
        <f>AA694=AF694</f>
        <v>1</v>
      </c>
    </row>
    <row r="695" spans="1:33">
      <c r="A695" s="48">
        <f>IF(B695=INT(B695),ROW(),"")</f>
        <v>695</v>
      </c>
      <c r="B695" s="47">
        <f>IF(AND(MID(C695,2,1)&lt;&gt;"/",MID(C695,1,1)="/"),INT(B694)+1,B694+0.01)</f>
        <v>671</v>
      </c>
      <c r="C695" s="196" t="s">
        <v>3770</v>
      </c>
      <c r="D695" s="196" t="s">
        <v>2942</v>
      </c>
      <c r="E695" s="191" t="s">
        <v>519</v>
      </c>
      <c r="F695" s="191" t="s">
        <v>425</v>
      </c>
      <c r="G695" s="200">
        <v>0</v>
      </c>
      <c r="H695" s="200">
        <v>0</v>
      </c>
      <c r="I695" s="191" t="s">
        <v>1</v>
      </c>
      <c r="J695" s="191" t="s">
        <v>1376</v>
      </c>
      <c r="K695" s="198" t="s">
        <v>3783</v>
      </c>
      <c r="L695" s="199" t="s">
        <v>4768</v>
      </c>
      <c r="M695" s="199" t="s">
        <v>4827</v>
      </c>
      <c r="N695" s="55" t="s">
        <v>2238</v>
      </c>
      <c r="O695" s="55"/>
      <c r="P695" s="259" t="s">
        <v>2942</v>
      </c>
      <c r="Q695" s="13"/>
      <c r="R695"/>
      <c r="S695" t="str">
        <f>IF(E695=F695,"","NOT EQUAL")</f>
        <v>NOT EQUAL</v>
      </c>
      <c r="T695" s="44" t="str">
        <f>IF(ISNA(VLOOKUP(P695,Sheet1!E:F,2,0)),"--","PRESENT")</f>
        <v>--</v>
      </c>
      <c r="U695"/>
      <c r="V695">
        <f>IF(AA695&lt;&gt;"",V694+1,V694)</f>
        <v>176</v>
      </c>
      <c r="W695" s="75" t="s">
        <v>2238</v>
      </c>
      <c r="X695" s="57" t="s">
        <v>2238</v>
      </c>
      <c r="Y695" s="57" t="s">
        <v>2238</v>
      </c>
      <c r="Z695" s="25" t="str">
        <f>IF( OR(X695="CNST", I695="CAT_REGS"),IF(E695=CHAR(34)&amp;CHAR(34),F695,E695),
IF(X695="YES",UPPER(IF(E695=CHAR(34)&amp;CHAR(34),F695,E695)),
IF(   AND(X695&lt;&gt;"NO",I695="CAT_FNCT",D695&lt;&gt;"multiply", D695&lt;&gt;"divide"),IF(J695="SLS_ENABLED",   UPPER(IF(E695=CHAR(34)&amp;CHAR(34),F695,E695)),""),"")))</f>
        <v/>
      </c>
      <c r="AA695" s="25" t="str">
        <f>IF(LEN(Y695)&gt;0,Y695,SUBSTITUTE(SUBSTITUTE(SUBSTITUTE(SUBSTITUTE(SUBSTITUTE(SUBSTITUTE(SUBSTITUTE(SUBSTITUTE(SUBSTITUTE(SUBSTITUTE(SUBSTITUTE( (SUBSTITUTE( SUBSTITUTE( SUBSTITUTE( SUBSTITUTE(Z695,"STD_SIGMA","SUM"),"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5" s="1">
        <f>B695</f>
        <v>671</v>
      </c>
      <c r="AC695" t="str">
        <f>P695</f>
        <v>ITM_omega</v>
      </c>
      <c r="AD695" s="126" t="str">
        <f>IF(ISNA(VLOOKUP(AA695,'XEQM Shortlist'!J:J,1,0)),"//","")</f>
        <v/>
      </c>
      <c r="AF695" s="88" t="str">
        <f>IF(LEN(AA695)=0,"",SUBSTITUTE(SUBSTITUTE(SUBSTITUTE(SUBSTITUTE(SUBSTITUTE(SUBSTITUTE(SUBSTITUTE(SUBSTITUTE(SUBSTITUTE(SUBSTITUTE(SUBSTITUTE(SUBSTITUTE(SUBSTITUTE(SUBSTITUTE(SUBSTITUTE(SUBSTITUTE(SUBSTITUTE( (SUBSTITUTE( SUBSTITUTE( SUBSTITUTE( SUBSTITUTE(Z695,"STD_SIGMA","SUM"),"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5" t="b">
        <f>AA695=AF695</f>
        <v>1</v>
      </c>
    </row>
    <row r="696" spans="1:33">
      <c r="A696" s="217">
        <f>IF(B696=INT(B696),ROW(),"")</f>
        <v>696</v>
      </c>
      <c r="B696" s="218">
        <f>IF(AND(MID(C696,2,1)&lt;&gt;"/",MID(C696,1,1)="/"),INT(B695)+1,B695+0.01)</f>
        <v>672</v>
      </c>
      <c r="C696" s="219" t="s">
        <v>3770</v>
      </c>
      <c r="D696" s="219" t="s">
        <v>2912</v>
      </c>
      <c r="E696" s="220" t="s">
        <v>519</v>
      </c>
      <c r="F696" s="220" t="s">
        <v>544</v>
      </c>
      <c r="G696" s="221">
        <v>0</v>
      </c>
      <c r="H696" s="221">
        <v>0</v>
      </c>
      <c r="I696" s="220" t="s">
        <v>1</v>
      </c>
      <c r="J696" s="220" t="s">
        <v>1376</v>
      </c>
      <c r="K696" s="222" t="s">
        <v>3783</v>
      </c>
      <c r="L696" s="223" t="s">
        <v>4768</v>
      </c>
      <c r="M696" s="223" t="s">
        <v>4827</v>
      </c>
      <c r="N696" s="55" t="s">
        <v>2238</v>
      </c>
      <c r="O696" s="224"/>
      <c r="P696" s="262" t="s">
        <v>2912</v>
      </c>
      <c r="Q696" s="225"/>
      <c r="R696"/>
      <c r="S696" t="str">
        <f>IF(E696=F696,"","NOT EQUAL")</f>
        <v>NOT EQUAL</v>
      </c>
      <c r="T696" s="44" t="str">
        <f>IF(ISNA(VLOOKUP(P696,Sheet1!E:F,2,0)),"--","PRESENT")</f>
        <v>--</v>
      </c>
      <c r="U696"/>
      <c r="V696">
        <f>IF(AA696&lt;&gt;"",V695+1,V695)</f>
        <v>176</v>
      </c>
      <c r="W696" s="226" t="s">
        <v>2238</v>
      </c>
      <c r="X696" s="227" t="s">
        <v>2238</v>
      </c>
      <c r="Y696" s="227" t="s">
        <v>2238</v>
      </c>
      <c r="Z696" s="25" t="str">
        <f>IF( OR(X696="CNST", I696="CAT_REGS"),IF(E696=CHAR(34)&amp;CHAR(34),F696,E696),
IF(X696="YES",UPPER(IF(E696=CHAR(34)&amp;CHAR(34),F696,E696)),
IF(   AND(X696&lt;&gt;"NO",I696="CAT_FNCT",D696&lt;&gt;"multiply", D696&lt;&gt;"divide"),IF(J696="SLS_ENABLED",   UPPER(IF(E696=CHAR(34)&amp;CHAR(34),F696,E696)),""),"")))</f>
        <v/>
      </c>
      <c r="AA696" s="25" t="str">
        <f>IF(LEN(Y696)&gt;0,Y696,SUBSTITUTE(SUBSTITUTE(SUBSTITUTE(SUBSTITUTE(SUBSTITUTE(SUBSTITUTE(SUBSTITUTE(SUBSTITUTE(SUBSTITUTE(SUBSTITUTE(SUBSTITUTE( (SUBSTITUTE( SUBSTITUTE( SUBSTITUTE( SUBSTITUTE(Z696,"STD_SIGMA","SUM"),"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6" s="1">
        <f>B696</f>
        <v>672</v>
      </c>
      <c r="AC696" t="str">
        <f>P696</f>
        <v>ITM_alpha_TONOS</v>
      </c>
      <c r="AD696" s="126" t="str">
        <f>IF(ISNA(VLOOKUP(AA696,'XEQM Shortlist'!J:J,1,0)),"//","")</f>
        <v/>
      </c>
      <c r="AF696" s="88" t="str">
        <f>IF(LEN(AA696)=0,"",SUBSTITUTE(SUBSTITUTE(SUBSTITUTE(SUBSTITUTE(SUBSTITUTE(SUBSTITUTE(SUBSTITUTE(SUBSTITUTE(SUBSTITUTE(SUBSTITUTE(SUBSTITUTE(SUBSTITUTE(SUBSTITUTE(SUBSTITUTE(SUBSTITUTE(SUBSTITUTE(SUBSTITUTE( (SUBSTITUTE( SUBSTITUTE( SUBSTITUTE( SUBSTITUTE(Z696,"STD_SIGMA","SUM"),"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6" t="b">
        <f>AA696=AF696</f>
        <v>1</v>
      </c>
    </row>
    <row r="697" spans="1:33">
      <c r="A697" s="204">
        <f>IF(B697=INT(B697),ROW(),"")</f>
        <v>697</v>
      </c>
      <c r="B697" s="205">
        <f>IF(AND(MID(C697,2,1)&lt;&gt;"/",MID(C697,1,1)="/"),INT(B696)+1,B696+0.01)</f>
        <v>673</v>
      </c>
      <c r="C697" s="206" t="s">
        <v>3770</v>
      </c>
      <c r="D697" s="206" t="s">
        <v>2916</v>
      </c>
      <c r="E697" s="207" t="s">
        <v>519</v>
      </c>
      <c r="F697" s="207" t="s">
        <v>548</v>
      </c>
      <c r="G697" s="208">
        <v>0</v>
      </c>
      <c r="H697" s="208">
        <v>0</v>
      </c>
      <c r="I697" s="207" t="s">
        <v>1</v>
      </c>
      <c r="J697" s="207" t="s">
        <v>1376</v>
      </c>
      <c r="K697" s="209" t="s">
        <v>3783</v>
      </c>
      <c r="L697" s="210" t="s">
        <v>4768</v>
      </c>
      <c r="M697" s="210" t="s">
        <v>4827</v>
      </c>
      <c r="N697" s="55" t="s">
        <v>2238</v>
      </c>
      <c r="O697" s="211"/>
      <c r="P697" s="260" t="s">
        <v>2916</v>
      </c>
      <c r="Q697" s="212"/>
      <c r="R697"/>
      <c r="S697" t="str">
        <f>IF(E697=F697,"","NOT EQUAL")</f>
        <v>NOT EQUAL</v>
      </c>
      <c r="T697" s="44" t="str">
        <f>IF(ISNA(VLOOKUP(P697,Sheet1!E:F,2,0)),"--","PRESENT")</f>
        <v>--</v>
      </c>
      <c r="U697"/>
      <c r="V697">
        <f>IF(AA697&lt;&gt;"",V696+1,V696)</f>
        <v>176</v>
      </c>
      <c r="W697" s="213" t="s">
        <v>2238</v>
      </c>
      <c r="X697" s="73" t="s">
        <v>2238</v>
      </c>
      <c r="Y697" s="73" t="s">
        <v>2238</v>
      </c>
      <c r="Z697" s="25" t="str">
        <f>IF( OR(X697="CNST", I697="CAT_REGS"),IF(E697=CHAR(34)&amp;CHAR(34),F697,E697),
IF(X697="YES",UPPER(IF(E697=CHAR(34)&amp;CHAR(34),F697,E697)),
IF(   AND(X697&lt;&gt;"NO",I697="CAT_FNCT",D697&lt;&gt;"multiply", D697&lt;&gt;"divide"),IF(J697="SLS_ENABLED",   UPPER(IF(E697=CHAR(34)&amp;CHAR(34),F697,E697)),""),"")))</f>
        <v/>
      </c>
      <c r="AA697" s="25" t="str">
        <f>IF(LEN(Y697)&gt;0,Y697,SUBSTITUTE(SUBSTITUTE(SUBSTITUTE(SUBSTITUTE(SUBSTITUTE(SUBSTITUTE(SUBSTITUTE(SUBSTITUTE(SUBSTITUTE(SUBSTITUTE(SUBSTITUTE( (SUBSTITUTE( SUBSTITUTE( SUBSTITUTE( SUBSTITUTE(Z697,"STD_SIGMA","SUM"),"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7" s="1">
        <f>B697</f>
        <v>673</v>
      </c>
      <c r="AC697" t="str">
        <f>P697</f>
        <v>ITM_epsilon_TONOS</v>
      </c>
      <c r="AD697" s="126" t="str">
        <f>IF(ISNA(VLOOKUP(AA697,'XEQM Shortlist'!J:J,1,0)),"//","")</f>
        <v/>
      </c>
      <c r="AF697" s="88" t="str">
        <f>IF(LEN(AA697)=0,"",SUBSTITUTE(SUBSTITUTE(SUBSTITUTE(SUBSTITUTE(SUBSTITUTE(SUBSTITUTE(SUBSTITUTE(SUBSTITUTE(SUBSTITUTE(SUBSTITUTE(SUBSTITUTE(SUBSTITUTE(SUBSTITUTE(SUBSTITUTE(SUBSTITUTE(SUBSTITUTE(SUBSTITUTE( (SUBSTITUTE( SUBSTITUTE( SUBSTITUTE( SUBSTITUTE(Z697,"STD_SIGMA","SUM"),"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7" t="b">
        <f>AA697=AF697</f>
        <v>1</v>
      </c>
    </row>
    <row r="698" spans="1:33">
      <c r="A698" s="204">
        <f>IF(B698=INT(B698),ROW(),"")</f>
        <v>698</v>
      </c>
      <c r="B698" s="205">
        <f>IF(AND(MID(C698,2,1)&lt;&gt;"/",MID(C698,1,1)="/"),INT(B697)+1,B697+0.01)</f>
        <v>674</v>
      </c>
      <c r="C698" s="206" t="s">
        <v>3770</v>
      </c>
      <c r="D698" s="206" t="s">
        <v>2919</v>
      </c>
      <c r="E698" s="207" t="s">
        <v>519</v>
      </c>
      <c r="F698" s="207" t="s">
        <v>551</v>
      </c>
      <c r="G698" s="208">
        <v>0</v>
      </c>
      <c r="H698" s="208">
        <v>0</v>
      </c>
      <c r="I698" s="207" t="s">
        <v>1</v>
      </c>
      <c r="J698" s="207" t="s">
        <v>1376</v>
      </c>
      <c r="K698" s="209" t="s">
        <v>3783</v>
      </c>
      <c r="L698" s="210" t="s">
        <v>4768</v>
      </c>
      <c r="M698" s="210" t="s">
        <v>4827</v>
      </c>
      <c r="N698" s="55" t="s">
        <v>2238</v>
      </c>
      <c r="O698" s="211"/>
      <c r="P698" s="260" t="s">
        <v>2919</v>
      </c>
      <c r="Q698" s="212"/>
      <c r="R698"/>
      <c r="S698" t="str">
        <f>IF(E698=F698,"","NOT EQUAL")</f>
        <v>NOT EQUAL</v>
      </c>
      <c r="T698" s="44" t="str">
        <f>IF(ISNA(VLOOKUP(P698,Sheet1!E:F,2,0)),"--","PRESENT")</f>
        <v>--</v>
      </c>
      <c r="U698"/>
      <c r="V698">
        <f>IF(AA698&lt;&gt;"",V697+1,V697)</f>
        <v>176</v>
      </c>
      <c r="W698" s="213" t="s">
        <v>2238</v>
      </c>
      <c r="X698" s="73" t="s">
        <v>2238</v>
      </c>
      <c r="Y698" s="73" t="s">
        <v>2238</v>
      </c>
      <c r="Z698" s="25" t="str">
        <f>IF( OR(X698="CNST", I698="CAT_REGS"),IF(E698=CHAR(34)&amp;CHAR(34),F698,E698),
IF(X698="YES",UPPER(IF(E698=CHAR(34)&amp;CHAR(34),F698,E698)),
IF(   AND(X698&lt;&gt;"NO",I698="CAT_FNCT",D698&lt;&gt;"multiply", D698&lt;&gt;"divide"),IF(J698="SLS_ENABLED",   UPPER(IF(E698=CHAR(34)&amp;CHAR(34),F698,E698)),""),"")))</f>
        <v/>
      </c>
      <c r="AA698" s="25" t="str">
        <f>IF(LEN(Y698)&gt;0,Y698,SUBSTITUTE(SUBSTITUTE(SUBSTITUTE(SUBSTITUTE(SUBSTITUTE(SUBSTITUTE(SUBSTITUTE(SUBSTITUTE(SUBSTITUTE(SUBSTITUTE(SUBSTITUTE( (SUBSTITUTE( SUBSTITUTE( SUBSTITUTE( SUBSTITUTE(Z698,"STD_SIGMA","SUM"),"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8" s="1">
        <f>B698</f>
        <v>674</v>
      </c>
      <c r="AC698" t="str">
        <f>P698</f>
        <v>ITM_eta_TONOS</v>
      </c>
      <c r="AD698" s="126" t="str">
        <f>IF(ISNA(VLOOKUP(AA698,'XEQM Shortlist'!J:J,1,0)),"//","")</f>
        <v/>
      </c>
      <c r="AF698" s="88" t="str">
        <f>IF(LEN(AA698)=0,"",SUBSTITUTE(SUBSTITUTE(SUBSTITUTE(SUBSTITUTE(SUBSTITUTE(SUBSTITUTE(SUBSTITUTE(SUBSTITUTE(SUBSTITUTE(SUBSTITUTE(SUBSTITUTE(SUBSTITUTE(SUBSTITUTE(SUBSTITUTE(SUBSTITUTE(SUBSTITUTE(SUBSTITUTE( (SUBSTITUTE( SUBSTITUTE( SUBSTITUTE( SUBSTITUTE(Z698,"STD_SIGMA","SUM"),"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8" t="b">
        <f>AA698=AF698</f>
        <v>1</v>
      </c>
    </row>
    <row r="699" spans="1:33">
      <c r="A699" s="204">
        <f>IF(B699=INT(B699),ROW(),"")</f>
        <v>699</v>
      </c>
      <c r="B699" s="205">
        <f>IF(AND(MID(C699,2,1)&lt;&gt;"/",MID(C699,1,1)="/"),INT(B698)+1,B698+0.01)</f>
        <v>675</v>
      </c>
      <c r="C699" s="206" t="s">
        <v>3770</v>
      </c>
      <c r="D699" s="206" t="s">
        <v>2922</v>
      </c>
      <c r="E699" s="207" t="s">
        <v>519</v>
      </c>
      <c r="F699" s="209" t="s">
        <v>554</v>
      </c>
      <c r="G699" s="215">
        <v>0</v>
      </c>
      <c r="H699" s="215">
        <v>0</v>
      </c>
      <c r="I699" s="207" t="s">
        <v>1</v>
      </c>
      <c r="J699" s="207" t="s">
        <v>1376</v>
      </c>
      <c r="K699" s="209" t="s">
        <v>3783</v>
      </c>
      <c r="L699" s="210" t="s">
        <v>4768</v>
      </c>
      <c r="M699" s="210" t="s">
        <v>4827</v>
      </c>
      <c r="N699" s="55" t="s">
        <v>2238</v>
      </c>
      <c r="O699" s="216"/>
      <c r="P699" s="260" t="s">
        <v>2922</v>
      </c>
      <c r="Q699" s="117"/>
      <c r="R699"/>
      <c r="S699" t="str">
        <f>IF(E699=F699,"","NOT EQUAL")</f>
        <v>NOT EQUAL</v>
      </c>
      <c r="T699" s="44" t="str">
        <f>IF(ISNA(VLOOKUP(P699,Sheet1!E:F,2,0)),"--","PRESENT")</f>
        <v>--</v>
      </c>
      <c r="U699"/>
      <c r="V699">
        <f>IF(AA699&lt;&gt;"",V698+1,V698)</f>
        <v>176</v>
      </c>
      <c r="W699" s="214" t="s">
        <v>2238</v>
      </c>
      <c r="X699" s="117" t="s">
        <v>2238</v>
      </c>
      <c r="Y699" s="117" t="s">
        <v>2238</v>
      </c>
      <c r="Z699" s="25" t="str">
        <f>IF( OR(X699="CNST", I699="CAT_REGS"),IF(E699=CHAR(34)&amp;CHAR(34),F699,E699),
IF(X699="YES",UPPER(IF(E699=CHAR(34)&amp;CHAR(34),F699,E699)),
IF(   AND(X699&lt;&gt;"NO",I699="CAT_FNCT",D699&lt;&gt;"multiply", D699&lt;&gt;"divide"),IF(J699="SLS_ENABLED",   UPPER(IF(E699=CHAR(34)&amp;CHAR(34),F699,E699)),""),"")))</f>
        <v/>
      </c>
      <c r="AA699" s="25" t="str">
        <f>IF(LEN(Y699)&gt;0,Y699,SUBSTITUTE(SUBSTITUTE(SUBSTITUTE(SUBSTITUTE(SUBSTITUTE(SUBSTITUTE(SUBSTITUTE(SUBSTITUTE(SUBSTITUTE(SUBSTITUTE(SUBSTITUTE( (SUBSTITUTE( SUBSTITUTE( SUBSTITUTE( SUBSTITUTE(Z699,"STD_SIGMA","SUM"),"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99" s="1">
        <f>B699</f>
        <v>675</v>
      </c>
      <c r="AC699" t="str">
        <f>P699</f>
        <v>ITM_iotaTON</v>
      </c>
      <c r="AD699" s="126" t="str">
        <f>IF(ISNA(VLOOKUP(AA699,'XEQM Shortlist'!J:J,1,0)),"//","")</f>
        <v/>
      </c>
      <c r="AF699" s="88" t="str">
        <f>IF(LEN(AA699)=0,"",SUBSTITUTE(SUBSTITUTE(SUBSTITUTE(SUBSTITUTE(SUBSTITUTE(SUBSTITUTE(SUBSTITUTE(SUBSTITUTE(SUBSTITUTE(SUBSTITUTE(SUBSTITUTE(SUBSTITUTE(SUBSTITUTE(SUBSTITUTE(SUBSTITUTE(SUBSTITUTE(SUBSTITUTE( (SUBSTITUTE( SUBSTITUTE( SUBSTITUTE( SUBSTITUTE(Z699,"STD_SIGMA","SUM"),"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99" t="b">
        <f>AA699=AF699</f>
        <v>1</v>
      </c>
    </row>
    <row r="700" spans="1:33">
      <c r="A700" s="204">
        <f>IF(B700=INT(B700),ROW(),"")</f>
        <v>700</v>
      </c>
      <c r="B700" s="205">
        <f>IF(AND(MID(C700,2,1)&lt;&gt;"/",MID(C700,1,1)="/"),INT(B699)+1,B699+0.01)</f>
        <v>676</v>
      </c>
      <c r="C700" s="206" t="s">
        <v>3770</v>
      </c>
      <c r="D700" s="206" t="s">
        <v>2923</v>
      </c>
      <c r="E700" s="207" t="s">
        <v>519</v>
      </c>
      <c r="F700" s="207" t="s">
        <v>555</v>
      </c>
      <c r="G700" s="208">
        <v>0</v>
      </c>
      <c r="H700" s="208">
        <v>0</v>
      </c>
      <c r="I700" s="207" t="s">
        <v>1</v>
      </c>
      <c r="J700" s="207" t="s">
        <v>1376</v>
      </c>
      <c r="K700" s="209" t="s">
        <v>3783</v>
      </c>
      <c r="L700" s="210" t="s">
        <v>4768</v>
      </c>
      <c r="M700" s="210" t="s">
        <v>4827</v>
      </c>
      <c r="N700" s="55" t="s">
        <v>2238</v>
      </c>
      <c r="O700" s="211"/>
      <c r="P700" s="260" t="s">
        <v>2923</v>
      </c>
      <c r="Q700" s="212"/>
      <c r="R700"/>
      <c r="S700" t="str">
        <f>IF(E700=F700,"","NOT EQUAL")</f>
        <v>NOT EQUAL</v>
      </c>
      <c r="T700" s="44" t="str">
        <f>IF(ISNA(VLOOKUP(P700,Sheet1!E:F,2,0)),"--","PRESENT")</f>
        <v>--</v>
      </c>
      <c r="U700"/>
      <c r="V700">
        <f>IF(AA700&lt;&gt;"",V699+1,V699)</f>
        <v>176</v>
      </c>
      <c r="W700" s="213" t="s">
        <v>2238</v>
      </c>
      <c r="X700" s="73" t="s">
        <v>2238</v>
      </c>
      <c r="Y700" s="73" t="s">
        <v>2238</v>
      </c>
      <c r="Z700" s="25" t="str">
        <f>IF( OR(X700="CNST", I700="CAT_REGS"),IF(E700=CHAR(34)&amp;CHAR(34),F700,E700),
IF(X700="YES",UPPER(IF(E700=CHAR(34)&amp;CHAR(34),F700,E700)),
IF(   AND(X700&lt;&gt;"NO",I700="CAT_FNCT",D700&lt;&gt;"multiply", D700&lt;&gt;"divide"),IF(J700="SLS_ENABLED",   UPPER(IF(E700=CHAR(34)&amp;CHAR(34),F700,E700)),""),"")))</f>
        <v/>
      </c>
      <c r="AA700" s="25" t="str">
        <f>IF(LEN(Y700)&gt;0,Y700,SUBSTITUTE(SUBSTITUTE(SUBSTITUTE(SUBSTITUTE(SUBSTITUTE(SUBSTITUTE(SUBSTITUTE(SUBSTITUTE(SUBSTITUTE(SUBSTITUTE(SUBSTITUTE( (SUBSTITUTE( SUBSTITUTE( SUBSTITUTE( SUBSTITUTE(Z700,"STD_SIGMA","SUM"),"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0" s="1">
        <f>B700</f>
        <v>676</v>
      </c>
      <c r="AC700" t="str">
        <f>P700</f>
        <v>ITM_iota_DIALYTIKA_TONOS</v>
      </c>
      <c r="AD700" s="126" t="str">
        <f>IF(ISNA(VLOOKUP(AA700,'XEQM Shortlist'!J:J,1,0)),"//","")</f>
        <v/>
      </c>
      <c r="AF700" s="88" t="str">
        <f>IF(LEN(AA700)=0,"",SUBSTITUTE(SUBSTITUTE(SUBSTITUTE(SUBSTITUTE(SUBSTITUTE(SUBSTITUTE(SUBSTITUTE(SUBSTITUTE(SUBSTITUTE(SUBSTITUTE(SUBSTITUTE(SUBSTITUTE(SUBSTITUTE(SUBSTITUTE(SUBSTITUTE(SUBSTITUTE(SUBSTITUTE( (SUBSTITUTE( SUBSTITUTE( SUBSTITUTE( SUBSTITUTE(Z700,"STD_SIGMA","SUM"),"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0" t="b">
        <f>AA700=AF700</f>
        <v>1</v>
      </c>
    </row>
    <row r="701" spans="1:33">
      <c r="A701" s="204">
        <f>IF(B701=INT(B701),ROW(),"")</f>
        <v>701</v>
      </c>
      <c r="B701" s="205">
        <f>IF(AND(MID(C701,2,1)&lt;&gt;"/",MID(C701,1,1)="/"),INT(B700)+1,B700+0.01)</f>
        <v>677</v>
      </c>
      <c r="C701" s="206" t="s">
        <v>3770</v>
      </c>
      <c r="D701" s="206" t="s">
        <v>2931</v>
      </c>
      <c r="E701" s="207" t="s">
        <v>519</v>
      </c>
      <c r="F701" s="207" t="s">
        <v>563</v>
      </c>
      <c r="G701" s="208">
        <v>0</v>
      </c>
      <c r="H701" s="208">
        <v>0</v>
      </c>
      <c r="I701" s="207" t="s">
        <v>1</v>
      </c>
      <c r="J701" s="207" t="s">
        <v>1376</v>
      </c>
      <c r="K701" s="209" t="s">
        <v>3783</v>
      </c>
      <c r="L701" s="210" t="s">
        <v>4768</v>
      </c>
      <c r="M701" s="210" t="s">
        <v>4827</v>
      </c>
      <c r="N701" s="55" t="s">
        <v>2238</v>
      </c>
      <c r="O701" s="211"/>
      <c r="P701" s="260" t="s">
        <v>2931</v>
      </c>
      <c r="Q701" s="212"/>
      <c r="R701"/>
      <c r="S701" t="str">
        <f>IF(E701=F701,"","NOT EQUAL")</f>
        <v>NOT EQUAL</v>
      </c>
      <c r="T701" s="44" t="str">
        <f>IF(ISNA(VLOOKUP(P701,Sheet1!E:F,2,0)),"--","PRESENT")</f>
        <v>--</v>
      </c>
      <c r="U701"/>
      <c r="V701">
        <f>IF(AA701&lt;&gt;"",V700+1,V700)</f>
        <v>176</v>
      </c>
      <c r="W701" s="213" t="s">
        <v>2238</v>
      </c>
      <c r="X701" s="73" t="s">
        <v>2238</v>
      </c>
      <c r="Y701" s="73" t="s">
        <v>2238</v>
      </c>
      <c r="Z701" s="25" t="str">
        <f>IF( OR(X701="CNST", I701="CAT_REGS"),IF(E701=CHAR(34)&amp;CHAR(34),F701,E701),
IF(X701="YES",UPPER(IF(E701=CHAR(34)&amp;CHAR(34),F701,E701)),
IF(   AND(X701&lt;&gt;"NO",I701="CAT_FNCT",D701&lt;&gt;"multiply", D701&lt;&gt;"divide"),IF(J701="SLS_ENABLED",   UPPER(IF(E701=CHAR(34)&amp;CHAR(34),F701,E701)),""),"")))</f>
        <v/>
      </c>
      <c r="AA701" s="25" t="str">
        <f>IF(LEN(Y701)&gt;0,Y701,SUBSTITUTE(SUBSTITUTE(SUBSTITUTE(SUBSTITUTE(SUBSTITUTE(SUBSTITUTE(SUBSTITUTE(SUBSTITUTE(SUBSTITUTE(SUBSTITUTE(SUBSTITUTE( (SUBSTITUTE( SUBSTITUTE( SUBSTITUTE( SUBSTITUTE(Z701,"STD_SIGMA","SUM"),"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1" s="1">
        <f>B701</f>
        <v>677</v>
      </c>
      <c r="AC701" t="str">
        <f>P701</f>
        <v>ITM_omicron_TONOS</v>
      </c>
      <c r="AD701" s="126" t="str">
        <f>IF(ISNA(VLOOKUP(AA701,'XEQM Shortlist'!J:J,1,0)),"//","")</f>
        <v/>
      </c>
      <c r="AF701" s="88" t="str">
        <f>IF(LEN(AA701)=0,"",SUBSTITUTE(SUBSTITUTE(SUBSTITUTE(SUBSTITUTE(SUBSTITUTE(SUBSTITUTE(SUBSTITUTE(SUBSTITUTE(SUBSTITUTE(SUBSTITUTE(SUBSTITUTE(SUBSTITUTE(SUBSTITUTE(SUBSTITUTE(SUBSTITUTE(SUBSTITUTE(SUBSTITUTE( (SUBSTITUTE( SUBSTITUTE( SUBSTITUTE( SUBSTITUTE(Z701,"STD_SIGMA","SUM"),"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1" t="b">
        <f>AA701=AF701</f>
        <v>1</v>
      </c>
    </row>
    <row r="702" spans="1:33">
      <c r="A702" s="204">
        <f>IF(B702=INT(B702),ROW(),"")</f>
        <v>702</v>
      </c>
      <c r="B702" s="205">
        <f>IF(AND(MID(C702,2,1)&lt;&gt;"/",MID(C702,1,1)="/"),INT(B701)+1,B701+0.01)</f>
        <v>678</v>
      </c>
      <c r="C702" s="206" t="s">
        <v>3770</v>
      </c>
      <c r="D702" s="206" t="s">
        <v>2933</v>
      </c>
      <c r="E702" s="207" t="s">
        <v>519</v>
      </c>
      <c r="F702" s="207" t="s">
        <v>566</v>
      </c>
      <c r="G702" s="208">
        <v>0</v>
      </c>
      <c r="H702" s="208">
        <v>0</v>
      </c>
      <c r="I702" s="207" t="s">
        <v>1</v>
      </c>
      <c r="J702" s="207" t="s">
        <v>1376</v>
      </c>
      <c r="K702" s="209" t="s">
        <v>3783</v>
      </c>
      <c r="L702" s="210" t="s">
        <v>4768</v>
      </c>
      <c r="M702" s="210" t="s">
        <v>4827</v>
      </c>
      <c r="N702" s="55" t="s">
        <v>2238</v>
      </c>
      <c r="O702" s="211"/>
      <c r="P702" s="260" t="s">
        <v>2933</v>
      </c>
      <c r="Q702" s="212"/>
      <c r="R702"/>
      <c r="S702" t="str">
        <f>IF(E702=F702,"","NOT EQUAL")</f>
        <v>NOT EQUAL</v>
      </c>
      <c r="T702" s="44" t="str">
        <f>IF(ISNA(VLOOKUP(P702,Sheet1!E:F,2,0)),"--","PRESENT")</f>
        <v>--</v>
      </c>
      <c r="U702"/>
      <c r="V702">
        <f>IF(AA702&lt;&gt;"",V701+1,V701)</f>
        <v>176</v>
      </c>
      <c r="W702" s="213" t="s">
        <v>2238</v>
      </c>
      <c r="X702" s="73" t="s">
        <v>2238</v>
      </c>
      <c r="Y702" s="73" t="s">
        <v>2238</v>
      </c>
      <c r="Z702" s="25" t="str">
        <f>IF( OR(X702="CNST", I702="CAT_REGS"),IF(E702=CHAR(34)&amp;CHAR(34),F702,E702),
IF(X702="YES",UPPER(IF(E702=CHAR(34)&amp;CHAR(34),F702,E702)),
IF(   AND(X702&lt;&gt;"NO",I702="CAT_FNCT",D702&lt;&gt;"multiply", D702&lt;&gt;"divide"),IF(J702="SLS_ENABLED",   UPPER(IF(E702=CHAR(34)&amp;CHAR(34),F702,E702)),""),"")))</f>
        <v/>
      </c>
      <c r="AA702" s="25" t="str">
        <f>IF(LEN(Y702)&gt;0,Y702,SUBSTITUTE(SUBSTITUTE(SUBSTITUTE(SUBSTITUTE(SUBSTITUTE(SUBSTITUTE(SUBSTITUTE(SUBSTITUTE(SUBSTITUTE(SUBSTITUTE(SUBSTITUTE( (SUBSTITUTE( SUBSTITUTE( SUBSTITUTE( SUBSTITUTE(Z702,"STD_SIGMA","SUM"),"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2" s="1">
        <f>B702</f>
        <v>678</v>
      </c>
      <c r="AC702" t="str">
        <f>P702</f>
        <v>ITM_sigma_end</v>
      </c>
      <c r="AD702" s="126" t="str">
        <f>IF(ISNA(VLOOKUP(AA702,'XEQM Shortlist'!J:J,1,0)),"//","")</f>
        <v/>
      </c>
      <c r="AF702" s="88" t="str">
        <f>IF(LEN(AA702)=0,"",SUBSTITUTE(SUBSTITUTE(SUBSTITUTE(SUBSTITUTE(SUBSTITUTE(SUBSTITUTE(SUBSTITUTE(SUBSTITUTE(SUBSTITUTE(SUBSTITUTE(SUBSTITUTE(SUBSTITUTE(SUBSTITUTE(SUBSTITUTE(SUBSTITUTE(SUBSTITUTE(SUBSTITUTE( (SUBSTITUTE( SUBSTITUTE( SUBSTITUTE( SUBSTITUTE(Z702,"STD_SIGMA","SUM"),"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2" t="b">
        <f>AA702=AF702</f>
        <v>1</v>
      </c>
    </row>
    <row r="703" spans="1:33">
      <c r="A703" s="204">
        <f>IF(B703=INT(B703),ROW(),"")</f>
        <v>703</v>
      </c>
      <c r="B703" s="205">
        <f>IF(AND(MID(C703,2,1)&lt;&gt;"/",MID(C703,1,1)="/"),INT(B702)+1,B702+0.01)</f>
        <v>679</v>
      </c>
      <c r="C703" s="206" t="s">
        <v>3770</v>
      </c>
      <c r="D703" s="206" t="s">
        <v>2936</v>
      </c>
      <c r="E703" s="207" t="s">
        <v>519</v>
      </c>
      <c r="F703" s="207" t="s">
        <v>569</v>
      </c>
      <c r="G703" s="208">
        <v>0</v>
      </c>
      <c r="H703" s="208">
        <v>0</v>
      </c>
      <c r="I703" s="207" t="s">
        <v>1</v>
      </c>
      <c r="J703" s="207" t="s">
        <v>1376</v>
      </c>
      <c r="K703" s="209" t="s">
        <v>3783</v>
      </c>
      <c r="L703" s="210" t="s">
        <v>4768</v>
      </c>
      <c r="M703" s="210" t="s">
        <v>4827</v>
      </c>
      <c r="N703" s="55" t="s">
        <v>2238</v>
      </c>
      <c r="O703" s="211"/>
      <c r="P703" s="260" t="s">
        <v>2936</v>
      </c>
      <c r="Q703" s="212"/>
      <c r="R703"/>
      <c r="S703" t="str">
        <f>IF(E703=F703,"","NOT EQUAL")</f>
        <v>NOT EQUAL</v>
      </c>
      <c r="T703" s="44" t="str">
        <f>IF(ISNA(VLOOKUP(P703,Sheet1!E:F,2,0)),"--","PRESENT")</f>
        <v>--</v>
      </c>
      <c r="U703"/>
      <c r="V703">
        <f>IF(AA703&lt;&gt;"",V702+1,V702)</f>
        <v>176</v>
      </c>
      <c r="W703" s="213" t="s">
        <v>2238</v>
      </c>
      <c r="X703" s="73" t="s">
        <v>2238</v>
      </c>
      <c r="Y703" s="73" t="s">
        <v>2238</v>
      </c>
      <c r="Z703" s="25" t="str">
        <f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>B703</f>
        <v>679</v>
      </c>
      <c r="AC703" t="str">
        <f>P703</f>
        <v>ITM_upsilon_TONOS</v>
      </c>
      <c r="AD703" s="126" t="str">
        <f>IF(ISNA(VLOOKUP(AA703,'XEQM Shortlist'!J:J,1,0)),"//","")</f>
        <v/>
      </c>
      <c r="AF703" s="88" t="str">
        <f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>AA703=AF703</f>
        <v>1</v>
      </c>
    </row>
    <row r="704" spans="1:33">
      <c r="A704" s="204">
        <f>IF(B704=INT(B704),ROW(),"")</f>
        <v>704</v>
      </c>
      <c r="B704" s="205">
        <f>IF(AND(MID(C704,2,1)&lt;&gt;"/",MID(C704,1,1)="/"),INT(B703)+1,B703+0.01)</f>
        <v>680</v>
      </c>
      <c r="C704" s="206" t="s">
        <v>3770</v>
      </c>
      <c r="D704" s="206" t="s">
        <v>2938</v>
      </c>
      <c r="E704" s="207" t="s">
        <v>519</v>
      </c>
      <c r="F704" s="207" t="s">
        <v>571</v>
      </c>
      <c r="G704" s="208">
        <v>0</v>
      </c>
      <c r="H704" s="208">
        <v>0</v>
      </c>
      <c r="I704" s="207" t="s">
        <v>1</v>
      </c>
      <c r="J704" s="207" t="s">
        <v>1376</v>
      </c>
      <c r="K704" s="209" t="s">
        <v>3783</v>
      </c>
      <c r="L704" s="210" t="s">
        <v>4768</v>
      </c>
      <c r="M704" s="210" t="s">
        <v>4827</v>
      </c>
      <c r="N704" s="55" t="s">
        <v>2238</v>
      </c>
      <c r="O704" s="211"/>
      <c r="P704" s="260" t="s">
        <v>2938</v>
      </c>
      <c r="Q704" s="212"/>
      <c r="R704"/>
      <c r="S704" t="str">
        <f>IF(E704=F704,"","NOT EQUAL")</f>
        <v>NOT EQUAL</v>
      </c>
      <c r="T704" s="44" t="str">
        <f>IF(ISNA(VLOOKUP(P704,Sheet1!E:F,2,0)),"--","PRESENT")</f>
        <v>--</v>
      </c>
      <c r="U704"/>
      <c r="V704">
        <f>IF(AA704&lt;&gt;"",V703+1,V703)</f>
        <v>176</v>
      </c>
      <c r="W704" s="213" t="s">
        <v>2238</v>
      </c>
      <c r="X704" s="73" t="s">
        <v>2238</v>
      </c>
      <c r="Y704" s="73" t="s">
        <v>2238</v>
      </c>
      <c r="Z704" s="25" t="str">
        <f>IF( OR(X704="CNST", I704="CAT_REGS"),IF(E704=CHAR(34)&amp;CHAR(34),F704,E704),
IF(X704="YES",UPPER(IF(E704=CHAR(34)&amp;CHAR(34),F704,E704)),
IF(   AND(X704&lt;&gt;"NO",I704="CAT_FNCT",D704&lt;&gt;"multiply", D704&lt;&gt;"divide"),IF(J704="SLS_ENABLED",   UPPER(IF(E704=CHAR(34)&amp;CHAR(34),F704,E704)),""),"")))</f>
        <v/>
      </c>
      <c r="AA704" s="25" t="str">
        <f>IF(LEN(Y704)&gt;0,Y704,SUBSTITUTE(SUBSTITUTE(SUBSTITUTE(SUBSTITUTE(SUBSTITUTE(SUBSTITUTE(SUBSTITUTE(SUBSTITUTE(SUBSTITUTE(SUBSTITUTE(SUBSTITUTE( (SUBSTITUTE( SUBSTITUTE( SUBSTITUTE( SUBSTITUTE(Z704,"STD_SIGMA","SUM"),"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4" s="1">
        <f>B704</f>
        <v>680</v>
      </c>
      <c r="AC704" t="str">
        <f>P704</f>
        <v>ITM_upsilon_DIALYTIKA_TONOS</v>
      </c>
      <c r="AD704" s="126" t="str">
        <f>IF(ISNA(VLOOKUP(AA704,'XEQM Shortlist'!J:J,1,0)),"//","")</f>
        <v/>
      </c>
      <c r="AF704" s="88" t="str">
        <f>IF(LEN(AA704)=0,"",SUBSTITUTE(SUBSTITUTE(SUBSTITUTE(SUBSTITUTE(SUBSTITUTE(SUBSTITUTE(SUBSTITUTE(SUBSTITUTE(SUBSTITUTE(SUBSTITUTE(SUBSTITUTE(SUBSTITUTE(SUBSTITUTE(SUBSTITUTE(SUBSTITUTE(SUBSTITUTE(SUBSTITUTE( (SUBSTITUTE( SUBSTITUTE( SUBSTITUTE( SUBSTITUTE(Z704,"STD_SIGMA","SUM"),"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4" t="b">
        <f>AA704=AF704</f>
        <v>1</v>
      </c>
    </row>
    <row r="705" spans="1:33">
      <c r="A705" s="204">
        <f>IF(B705=INT(B705),ROW(),"")</f>
        <v>705</v>
      </c>
      <c r="B705" s="205">
        <f>IF(AND(MID(C705,2,1)&lt;&gt;"/",MID(C705,1,1)="/"),INT(B704)+1,B704+0.01)</f>
        <v>681</v>
      </c>
      <c r="C705" s="206" t="s">
        <v>3770</v>
      </c>
      <c r="D705" s="206" t="s">
        <v>2943</v>
      </c>
      <c r="E705" s="207" t="s">
        <v>519</v>
      </c>
      <c r="F705" s="207" t="s">
        <v>575</v>
      </c>
      <c r="G705" s="208">
        <v>0</v>
      </c>
      <c r="H705" s="208">
        <v>0</v>
      </c>
      <c r="I705" s="207" t="s">
        <v>1</v>
      </c>
      <c r="J705" s="207" t="s">
        <v>1376</v>
      </c>
      <c r="K705" s="209" t="s">
        <v>3783</v>
      </c>
      <c r="L705" s="210" t="s">
        <v>4768</v>
      </c>
      <c r="M705" s="210" t="s">
        <v>4827</v>
      </c>
      <c r="N705" s="55" t="s">
        <v>2238</v>
      </c>
      <c r="O705" s="211"/>
      <c r="P705" s="260" t="s">
        <v>2943</v>
      </c>
      <c r="Q705" s="212"/>
      <c r="R705"/>
      <c r="S705" t="str">
        <f>IF(E705=F705,"","NOT EQUAL")</f>
        <v>NOT EQUAL</v>
      </c>
      <c r="T705" s="44" t="str">
        <f>IF(ISNA(VLOOKUP(P705,Sheet1!E:F,2,0)),"--","PRESENT")</f>
        <v>--</v>
      </c>
      <c r="U705"/>
      <c r="V705">
        <f>IF(AA705&lt;&gt;"",V704+1,V704)</f>
        <v>176</v>
      </c>
      <c r="W705" s="213" t="s">
        <v>2238</v>
      </c>
      <c r="X705" s="73" t="s">
        <v>2238</v>
      </c>
      <c r="Y705" s="73" t="s">
        <v>2238</v>
      </c>
      <c r="Z705" s="25" t="str">
        <f>IF( OR(X705="CNST", I705="CAT_REGS"),IF(E705=CHAR(34)&amp;CHAR(34),F705,E705),
IF(X705="YES",UPPER(IF(E705=CHAR(34)&amp;CHAR(34),F705,E705)),
IF(   AND(X705&lt;&gt;"NO",I705="CAT_FNCT",D705&lt;&gt;"multiply", D705&lt;&gt;"divide"),IF(J705="SLS_ENABLED",   UPPER(IF(E705=CHAR(34)&amp;CHAR(34),F705,E705)),""),"")))</f>
        <v/>
      </c>
      <c r="AA705" s="25" t="str">
        <f>IF(LEN(Y705)&gt;0,Y705,SUBSTITUTE(SUBSTITUTE(SUBSTITUTE(SUBSTITUTE(SUBSTITUTE(SUBSTITUTE(SUBSTITUTE(SUBSTITUTE(SUBSTITUTE(SUBSTITUTE(SUBSTITUTE( (SUBSTITUTE( SUBSTITUTE( SUBSTITUTE( SUBSTITUTE(Z705,"STD_SIGMA","SUM"),"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5" s="1">
        <f>B705</f>
        <v>681</v>
      </c>
      <c r="AC705" t="str">
        <f>P705</f>
        <v>ITM_omega_TONOS</v>
      </c>
      <c r="AD705" s="126" t="str">
        <f>IF(ISNA(VLOOKUP(AA705,'XEQM Shortlist'!J:J,1,0)),"//","")</f>
        <v/>
      </c>
      <c r="AF705" s="88" t="str">
        <f>IF(LEN(AA705)=0,"",SUBSTITUTE(SUBSTITUTE(SUBSTITUTE(SUBSTITUTE(SUBSTITUTE(SUBSTITUTE(SUBSTITUTE(SUBSTITUTE(SUBSTITUTE(SUBSTITUTE(SUBSTITUTE(SUBSTITUTE(SUBSTITUTE(SUBSTITUTE(SUBSTITUTE(SUBSTITUTE(SUBSTITUTE( (SUBSTITUTE( SUBSTITUTE( SUBSTITUTE( SUBSTITUTE(Z705,"STD_SIGMA","SUM"),"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5" t="b">
        <f>AA705=AF705</f>
        <v>1</v>
      </c>
    </row>
    <row r="706" spans="1:33" s="17" customFormat="1">
      <c r="A706" s="48">
        <f>IF(B706=INT(B706),ROW(),"")</f>
        <v>706</v>
      </c>
      <c r="B706" s="47">
        <f>IF(AND(MID(C706,2,1)&lt;&gt;"/",MID(C706,1,1)="/"),INT(B705)+1,B705+0.01)</f>
        <v>682</v>
      </c>
      <c r="C706" s="196" t="s">
        <v>3770</v>
      </c>
      <c r="D706" s="196" t="s">
        <v>2944</v>
      </c>
      <c r="E706" s="191" t="s">
        <v>576</v>
      </c>
      <c r="F706" s="191" t="s">
        <v>576</v>
      </c>
      <c r="G706" s="200">
        <v>0</v>
      </c>
      <c r="H706" s="200">
        <v>0</v>
      </c>
      <c r="I706" s="191" t="s">
        <v>2480</v>
      </c>
      <c r="J706" s="191" t="s">
        <v>1376</v>
      </c>
      <c r="K706" s="198" t="s">
        <v>3783</v>
      </c>
      <c r="L706" s="199" t="s">
        <v>4768</v>
      </c>
      <c r="M706" s="199" t="s">
        <v>4827</v>
      </c>
      <c r="N706" s="55" t="s">
        <v>2238</v>
      </c>
      <c r="O706" s="55"/>
      <c r="P706" s="259" t="s">
        <v>2944</v>
      </c>
      <c r="Q706" s="13"/>
      <c r="R706"/>
      <c r="S706" t="str">
        <f>IF(E706=F706,"","NOT EQUAL")</f>
        <v/>
      </c>
      <c r="T706" s="44" t="str">
        <f>IF(ISNA(VLOOKUP(P706,Sheet1!E:F,2,0)),"--","PRESENT")</f>
        <v>--</v>
      </c>
      <c r="U706"/>
      <c r="V706">
        <f>IF(AA706&lt;&gt;"",V705+1,V705)</f>
        <v>176</v>
      </c>
      <c r="W706" s="75" t="s">
        <v>2238</v>
      </c>
      <c r="X706" s="57" t="s">
        <v>2238</v>
      </c>
      <c r="Y706" s="57" t="s">
        <v>2238</v>
      </c>
      <c r="Z706" s="25" t="str">
        <f>IF( OR(X706="CNST", I706="CAT_REGS"),IF(E706=CHAR(34)&amp;CHAR(34),F706,E706),
IF(X706="YES",UPPER(IF(E706=CHAR(34)&amp;CHAR(34),F706,E706)),
IF(   AND(X706&lt;&gt;"NO",I706="CAT_FNCT",D706&lt;&gt;"multiply", D706&lt;&gt;"divide"),IF(J706="SLS_ENABLED",   UPPER(IF(E706=CHAR(34)&amp;CHAR(34),F706,E706)),""),"")))</f>
        <v/>
      </c>
      <c r="AA706" s="25" t="str">
        <f>IF(LEN(Y706)&gt;0,Y706,SUBSTITUTE(SUBSTITUTE(SUBSTITUTE(SUBSTITUTE(SUBSTITUTE(SUBSTITUTE(SUBSTITUTE(SUBSTITUTE(SUBSTITUTE(SUBSTITUTE(SUBSTITUTE( (SUBSTITUTE( SUBSTITUTE( SUBSTITUTE( SUBSTITUTE(Z706,"STD_SIGMA","SUM"),"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6" s="1">
        <f>B706</f>
        <v>682</v>
      </c>
      <c r="AC706" t="str">
        <f>P706</f>
        <v>ITM_A_MACRON</v>
      </c>
      <c r="AD706" s="126" t="str">
        <f>IF(ISNA(VLOOKUP(AA706,'XEQM Shortlist'!J:J,1,0)),"//","")</f>
        <v/>
      </c>
      <c r="AE706"/>
      <c r="AF706" s="88" t="str">
        <f>IF(LEN(AA706)=0,"",SUBSTITUTE(SUBSTITUTE(SUBSTITUTE(SUBSTITUTE(SUBSTITUTE(SUBSTITUTE(SUBSTITUTE(SUBSTITUTE(SUBSTITUTE(SUBSTITUTE(SUBSTITUTE(SUBSTITUTE(SUBSTITUTE(SUBSTITUTE(SUBSTITUTE(SUBSTITUTE(SUBSTITUTE( (SUBSTITUTE( SUBSTITUTE( SUBSTITUTE( SUBSTITUTE(Z706,"STD_SIGMA","SUM"),"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6" t="b">
        <f>AA706=AF706</f>
        <v>1</v>
      </c>
    </row>
    <row r="707" spans="1:33" s="17" customFormat="1">
      <c r="A707" s="48">
        <f>IF(B707=INT(B707),ROW(),"")</f>
        <v>707</v>
      </c>
      <c r="B707" s="47">
        <f>IF(AND(MID(C707,2,1)&lt;&gt;"/",MID(C707,1,1)="/"),INT(B706)+1,B706+0.01)</f>
        <v>683</v>
      </c>
      <c r="C707" s="196" t="s">
        <v>3770</v>
      </c>
      <c r="D707" s="196" t="s">
        <v>2945</v>
      </c>
      <c r="E707" s="191" t="s">
        <v>577</v>
      </c>
      <c r="F707" s="191" t="s">
        <v>577</v>
      </c>
      <c r="G707" s="200">
        <v>0</v>
      </c>
      <c r="H707" s="200">
        <v>0</v>
      </c>
      <c r="I707" s="191" t="s">
        <v>2480</v>
      </c>
      <c r="J707" s="191" t="s">
        <v>1376</v>
      </c>
      <c r="K707" s="198" t="s">
        <v>3783</v>
      </c>
      <c r="L707" s="199" t="s">
        <v>4768</v>
      </c>
      <c r="M707" s="199" t="s">
        <v>4827</v>
      </c>
      <c r="N707" s="55" t="s">
        <v>2238</v>
      </c>
      <c r="O707" s="55"/>
      <c r="P707" s="259" t="s">
        <v>2945</v>
      </c>
      <c r="Q707" s="13"/>
      <c r="R707"/>
      <c r="S707" t="str">
        <f>IF(E707=F707,"","NOT EQUAL")</f>
        <v/>
      </c>
      <c r="T707" s="44" t="str">
        <f>IF(ISNA(VLOOKUP(P707,Sheet1!E:F,2,0)),"--","PRESENT")</f>
        <v>--</v>
      </c>
      <c r="U707"/>
      <c r="V707">
        <f>IF(AA707&lt;&gt;"",V706+1,V706)</f>
        <v>176</v>
      </c>
      <c r="W707" s="75" t="s">
        <v>2238</v>
      </c>
      <c r="X707" s="57" t="s">
        <v>2238</v>
      </c>
      <c r="Y707" s="57" t="s">
        <v>2238</v>
      </c>
      <c r="Z707" s="25" t="str">
        <f>IF( OR(X707="CNST", I707="CAT_REGS"),IF(E707=CHAR(34)&amp;CHAR(34),F707,E707),
IF(X707="YES",UPPER(IF(E707=CHAR(34)&amp;CHAR(34),F707,E707)),
IF(   AND(X707&lt;&gt;"NO",I707="CAT_FNCT",D707&lt;&gt;"multiply", D707&lt;&gt;"divide"),IF(J707="SLS_ENABLED",   UPPER(IF(E707=CHAR(34)&amp;CHAR(34),F707,E707)),""),"")))</f>
        <v/>
      </c>
      <c r="AA707" s="25" t="str">
        <f>IF(LEN(Y707)&gt;0,Y707,SUBSTITUTE(SUBSTITUTE(SUBSTITUTE(SUBSTITUTE(SUBSTITUTE(SUBSTITUTE(SUBSTITUTE(SUBSTITUTE(SUBSTITUTE(SUBSTITUTE(SUBSTITUTE( (SUBSTITUTE( SUBSTITUTE( SUBSTITUTE( SUBSTITUTE(Z707,"STD_SIGMA","SUM"),"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7" s="1">
        <f>B707</f>
        <v>683</v>
      </c>
      <c r="AC707" t="str">
        <f>P707</f>
        <v>ITM_A_ACUTE</v>
      </c>
      <c r="AD707" s="126" t="str">
        <f>IF(ISNA(VLOOKUP(AA707,'XEQM Shortlist'!J:J,1,0)),"//","")</f>
        <v/>
      </c>
      <c r="AE707"/>
      <c r="AF707" s="88" t="str">
        <f>IF(LEN(AA707)=0,"",SUBSTITUTE(SUBSTITUTE(SUBSTITUTE(SUBSTITUTE(SUBSTITUTE(SUBSTITUTE(SUBSTITUTE(SUBSTITUTE(SUBSTITUTE(SUBSTITUTE(SUBSTITUTE(SUBSTITUTE(SUBSTITUTE(SUBSTITUTE(SUBSTITUTE(SUBSTITUTE(SUBSTITUTE( (SUBSTITUTE( SUBSTITUTE( SUBSTITUTE( SUBSTITUTE(Z707,"STD_SIGMA","SUM"),"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7" t="b">
        <f>AA707=AF707</f>
        <v>1</v>
      </c>
    </row>
    <row r="708" spans="1:33" s="17" customFormat="1">
      <c r="A708" s="48">
        <f>IF(B708=INT(B708),ROW(),"")</f>
        <v>708</v>
      </c>
      <c r="B708" s="47">
        <f>IF(AND(MID(C708,2,1)&lt;&gt;"/",MID(C708,1,1)="/"),INT(B707)+1,B707+0.01)</f>
        <v>684</v>
      </c>
      <c r="C708" s="196" t="s">
        <v>3770</v>
      </c>
      <c r="D708" s="196" t="s">
        <v>2946</v>
      </c>
      <c r="E708" s="191" t="s">
        <v>578</v>
      </c>
      <c r="F708" s="191" t="s">
        <v>578</v>
      </c>
      <c r="G708" s="200">
        <v>0</v>
      </c>
      <c r="H708" s="200">
        <v>0</v>
      </c>
      <c r="I708" s="191" t="s">
        <v>2480</v>
      </c>
      <c r="J708" s="191" t="s">
        <v>1376</v>
      </c>
      <c r="K708" s="198" t="s">
        <v>3783</v>
      </c>
      <c r="L708" s="199" t="s">
        <v>4768</v>
      </c>
      <c r="M708" s="199" t="s">
        <v>4827</v>
      </c>
      <c r="N708" s="55" t="s">
        <v>2238</v>
      </c>
      <c r="O708" s="55"/>
      <c r="P708" s="259" t="s">
        <v>2946</v>
      </c>
      <c r="Q708" s="13"/>
      <c r="R708"/>
      <c r="S708" t="str">
        <f>IF(E708=F708,"","NOT EQUAL")</f>
        <v/>
      </c>
      <c r="T708" s="44" t="str">
        <f>IF(ISNA(VLOOKUP(P708,Sheet1!E:F,2,0)),"--","PRESENT")</f>
        <v>--</v>
      </c>
      <c r="U708"/>
      <c r="V708">
        <f>IF(AA708&lt;&gt;"",V707+1,V707)</f>
        <v>176</v>
      </c>
      <c r="W708" s="75" t="s">
        <v>2238</v>
      </c>
      <c r="X708" s="57" t="s">
        <v>2238</v>
      </c>
      <c r="Y708" s="57" t="s">
        <v>2238</v>
      </c>
      <c r="Z708" s="25" t="str">
        <f>IF( OR(X708="CNST", I708="CAT_REGS"),IF(E708=CHAR(34)&amp;CHAR(34),F708,E708),
IF(X708="YES",UPPER(IF(E708=CHAR(34)&amp;CHAR(34),F708,E708)),
IF(   AND(X708&lt;&gt;"NO",I708="CAT_FNCT",D708&lt;&gt;"multiply", D708&lt;&gt;"divide"),IF(J708="SLS_ENABLED",   UPPER(IF(E708=CHAR(34)&amp;CHAR(34),F708,E708)),""),"")))</f>
        <v/>
      </c>
      <c r="AA708" s="25" t="str">
        <f>IF(LEN(Y708)&gt;0,Y708,SUBSTITUTE(SUBSTITUTE(SUBSTITUTE(SUBSTITUTE(SUBSTITUTE(SUBSTITUTE(SUBSTITUTE(SUBSTITUTE(SUBSTITUTE(SUBSTITUTE(SUBSTITUTE( (SUBSTITUTE( SUBSTITUTE( SUBSTITUTE( SUBSTITUTE(Z708,"STD_SIGMA","SUM"),"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8" s="1">
        <f>B708</f>
        <v>684</v>
      </c>
      <c r="AC708" t="str">
        <f>P708</f>
        <v>ITM_A_BREVE</v>
      </c>
      <c r="AD708" s="126" t="str">
        <f>IF(ISNA(VLOOKUP(AA708,'XEQM Shortlist'!J:J,1,0)),"//","")</f>
        <v/>
      </c>
      <c r="AE708"/>
      <c r="AF708" s="88" t="str">
        <f>IF(LEN(AA708)=0,"",SUBSTITUTE(SUBSTITUTE(SUBSTITUTE(SUBSTITUTE(SUBSTITUTE(SUBSTITUTE(SUBSTITUTE(SUBSTITUTE(SUBSTITUTE(SUBSTITUTE(SUBSTITUTE(SUBSTITUTE(SUBSTITUTE(SUBSTITUTE(SUBSTITUTE(SUBSTITUTE(SUBSTITUTE( (SUBSTITUTE( SUBSTITUTE( SUBSTITUTE( SUBSTITUTE(Z708,"STD_SIGMA","SUM"),"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8" t="b">
        <f>AA708=AF708</f>
        <v>1</v>
      </c>
    </row>
    <row r="709" spans="1:33" s="17" customFormat="1">
      <c r="A709" s="48">
        <f>IF(B709=INT(B709),ROW(),"")</f>
        <v>709</v>
      </c>
      <c r="B709" s="47">
        <f>IF(AND(MID(C709,2,1)&lt;&gt;"/",MID(C709,1,1)="/"),INT(B708)+1,B708+0.01)</f>
        <v>685</v>
      </c>
      <c r="C709" s="196" t="s">
        <v>3770</v>
      </c>
      <c r="D709" s="196" t="s">
        <v>2947</v>
      </c>
      <c r="E709" s="191" t="s">
        <v>579</v>
      </c>
      <c r="F709" s="191" t="s">
        <v>579</v>
      </c>
      <c r="G709" s="200">
        <v>0</v>
      </c>
      <c r="H709" s="200">
        <v>0</v>
      </c>
      <c r="I709" s="191" t="s">
        <v>2480</v>
      </c>
      <c r="J709" s="191" t="s">
        <v>1376</v>
      </c>
      <c r="K709" s="198" t="s">
        <v>3783</v>
      </c>
      <c r="L709" s="199" t="s">
        <v>4768</v>
      </c>
      <c r="M709" s="199" t="s">
        <v>4827</v>
      </c>
      <c r="N709" s="55" t="s">
        <v>2238</v>
      </c>
      <c r="O709" s="55"/>
      <c r="P709" s="259" t="s">
        <v>2947</v>
      </c>
      <c r="Q709" s="13"/>
      <c r="R709"/>
      <c r="S709" t="str">
        <f>IF(E709=F709,"","NOT EQUAL")</f>
        <v/>
      </c>
      <c r="T709" s="44" t="str">
        <f>IF(ISNA(VLOOKUP(P709,Sheet1!E:F,2,0)),"--","PRESENT")</f>
        <v>--</v>
      </c>
      <c r="U709"/>
      <c r="V709">
        <f>IF(AA709&lt;&gt;"",V708+1,V708)</f>
        <v>176</v>
      </c>
      <c r="W709" s="75" t="s">
        <v>2238</v>
      </c>
      <c r="X709" s="57" t="s">
        <v>2238</v>
      </c>
      <c r="Y709" s="57" t="s">
        <v>2238</v>
      </c>
      <c r="Z709" s="25" t="str">
        <f>IF( OR(X709="CNST", I709="CAT_REGS"),IF(E709=CHAR(34)&amp;CHAR(34),F709,E709),
IF(X709="YES",UPPER(IF(E709=CHAR(34)&amp;CHAR(34),F709,E709)),
IF(   AND(X709&lt;&gt;"NO",I709="CAT_FNCT",D709&lt;&gt;"multiply", D709&lt;&gt;"divide"),IF(J709="SLS_ENABLED",   UPPER(IF(E709=CHAR(34)&amp;CHAR(34),F709,E709)),""),"")))</f>
        <v/>
      </c>
      <c r="AA709" s="25" t="str">
        <f>IF(LEN(Y709)&gt;0,Y709,SUBSTITUTE(SUBSTITUTE(SUBSTITUTE(SUBSTITUTE(SUBSTITUTE(SUBSTITUTE(SUBSTITUTE(SUBSTITUTE(SUBSTITUTE(SUBSTITUTE(SUBSTITUTE( (SUBSTITUTE( SUBSTITUTE( SUBSTITUTE( SUBSTITUTE(Z709,"STD_SIGMA","SUM"),"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9" s="1">
        <f>B709</f>
        <v>685</v>
      </c>
      <c r="AC709" t="str">
        <f>P709</f>
        <v>ITM_A_GRAVE</v>
      </c>
      <c r="AD709" s="126" t="str">
        <f>IF(ISNA(VLOOKUP(AA709,'XEQM Shortlist'!J:J,1,0)),"//","")</f>
        <v/>
      </c>
      <c r="AE709"/>
      <c r="AF709" s="88" t="str">
        <f>IF(LEN(AA709)=0,"",SUBSTITUTE(SUBSTITUTE(SUBSTITUTE(SUBSTITUTE(SUBSTITUTE(SUBSTITUTE(SUBSTITUTE(SUBSTITUTE(SUBSTITUTE(SUBSTITUTE(SUBSTITUTE(SUBSTITUTE(SUBSTITUTE(SUBSTITUTE(SUBSTITUTE(SUBSTITUTE(SUBSTITUTE( (SUBSTITUTE( SUBSTITUTE( SUBSTITUTE( SUBSTITUTE(Z709,"STD_SIGMA","SUM"),"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9" t="b">
        <f>AA709=AF709</f>
        <v>1</v>
      </c>
    </row>
    <row r="710" spans="1:33" s="17" customFormat="1">
      <c r="A710" s="48">
        <f>IF(B710=INT(B710),ROW(),"")</f>
        <v>710</v>
      </c>
      <c r="B710" s="47">
        <f>IF(AND(MID(C710,2,1)&lt;&gt;"/",MID(C710,1,1)="/"),INT(B709)+1,B709+0.01)</f>
        <v>686</v>
      </c>
      <c r="C710" s="196" t="s">
        <v>3770</v>
      </c>
      <c r="D710" s="196" t="s">
        <v>2948</v>
      </c>
      <c r="E710" s="191" t="s">
        <v>580</v>
      </c>
      <c r="F710" s="191" t="s">
        <v>580</v>
      </c>
      <c r="G710" s="200">
        <v>0</v>
      </c>
      <c r="H710" s="200">
        <v>0</v>
      </c>
      <c r="I710" s="191" t="s">
        <v>2480</v>
      </c>
      <c r="J710" s="191" t="s">
        <v>1376</v>
      </c>
      <c r="K710" s="198" t="s">
        <v>3783</v>
      </c>
      <c r="L710" s="199" t="s">
        <v>4768</v>
      </c>
      <c r="M710" s="199" t="s">
        <v>4827</v>
      </c>
      <c r="N710" s="55" t="s">
        <v>2238</v>
      </c>
      <c r="O710" s="55"/>
      <c r="P710" s="259" t="s">
        <v>2948</v>
      </c>
      <c r="Q710" s="13"/>
      <c r="R710"/>
      <c r="S710" t="str">
        <f>IF(E710=F710,"","NOT EQUAL")</f>
        <v/>
      </c>
      <c r="T710" s="44" t="str">
        <f>IF(ISNA(VLOOKUP(P710,Sheet1!E:F,2,0)),"--","PRESENT")</f>
        <v>--</v>
      </c>
      <c r="U710"/>
      <c r="V710">
        <f>IF(AA710&lt;&gt;"",V709+1,V709)</f>
        <v>176</v>
      </c>
      <c r="W710" s="75" t="s">
        <v>2238</v>
      </c>
      <c r="X710" s="57" t="s">
        <v>2238</v>
      </c>
      <c r="Y710" s="57" t="s">
        <v>2238</v>
      </c>
      <c r="Z710" s="25" t="str">
        <f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>IF(LEN(Y710)&gt;0,Y710,SUBSTITUTE(SUBSTITUTE(SUBSTITUTE(SUBSTITUTE(SUBSTITUTE(SUBSTITUTE(SUBSTITUTE(SUBSTITUTE(SUBSTITUTE(SUBSTITUTE(SUBSTITUTE( (SUBSTITUTE( SUBSTITUTE( SUBSTITUTE( SUBSTITUTE(Z710,"STD_SIGMA","SUM"),"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0" s="1">
        <f>B710</f>
        <v>686</v>
      </c>
      <c r="AC710" t="str">
        <f>P710</f>
        <v>ITM_A_DIARESIS</v>
      </c>
      <c r="AD710" s="126" t="str">
        <f>IF(ISNA(VLOOKUP(AA710,'XEQM Shortlist'!J:J,1,0)),"//","")</f>
        <v/>
      </c>
      <c r="AE710"/>
      <c r="AF710" s="88" t="str">
        <f>IF(LEN(AA710)=0,"",SUBSTITUTE(SUBSTITUTE(SUBSTITUTE(SUBSTITUTE(SUBSTITUTE(SUBSTITUTE(SUBSTITUTE(SUBSTITUTE(SUBSTITUTE(SUBSTITUTE(SUBSTITUTE(SUBSTITUTE(SUBSTITUTE(SUBSTITUTE(SUBSTITUTE(SUBSTITUTE(SUBSTITUTE( (SUBSTITUTE( SUBSTITUTE( SUBSTITUTE( SUBSTITUTE(Z710,"STD_SIGMA","SUM"),"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0" t="b">
        <f>AA710=AF710</f>
        <v>1</v>
      </c>
    </row>
    <row r="711" spans="1:33" s="17" customFormat="1">
      <c r="A711" s="48">
        <f>IF(B711=INT(B711),ROW(),"")</f>
        <v>711</v>
      </c>
      <c r="B711" s="47">
        <f>IF(AND(MID(C711,2,1)&lt;&gt;"/",MID(C711,1,1)="/"),INT(B710)+1,B710+0.01)</f>
        <v>687</v>
      </c>
      <c r="C711" s="196" t="s">
        <v>3770</v>
      </c>
      <c r="D711" s="196" t="s">
        <v>2949</v>
      </c>
      <c r="E711" s="191" t="s">
        <v>581</v>
      </c>
      <c r="F711" s="191" t="s">
        <v>581</v>
      </c>
      <c r="G711" s="200">
        <v>0</v>
      </c>
      <c r="H711" s="200">
        <v>0</v>
      </c>
      <c r="I711" s="191" t="s">
        <v>2480</v>
      </c>
      <c r="J711" s="191" t="s">
        <v>1376</v>
      </c>
      <c r="K711" s="198" t="s">
        <v>3783</v>
      </c>
      <c r="L711" s="199" t="s">
        <v>4768</v>
      </c>
      <c r="M711" s="199" t="s">
        <v>4827</v>
      </c>
      <c r="N711" s="55" t="s">
        <v>2238</v>
      </c>
      <c r="O711" s="55"/>
      <c r="P711" s="259" t="s">
        <v>2949</v>
      </c>
      <c r="Q711" s="13"/>
      <c r="R711"/>
      <c r="S711" t="str">
        <f>IF(E711=F711,"","NOT EQUAL")</f>
        <v/>
      </c>
      <c r="T711" s="44" t="str">
        <f>IF(ISNA(VLOOKUP(P711,Sheet1!E:F,2,0)),"--","PRESENT")</f>
        <v>--</v>
      </c>
      <c r="U711"/>
      <c r="V711">
        <f>IF(AA711&lt;&gt;"",V710+1,V710)</f>
        <v>176</v>
      </c>
      <c r="W711" s="75" t="s">
        <v>2238</v>
      </c>
      <c r="X711" s="57" t="s">
        <v>2238</v>
      </c>
      <c r="Y711" s="57" t="s">
        <v>2238</v>
      </c>
      <c r="Z711" s="25" t="str">
        <f>IF( OR(X711="CNST", I711="CAT_REGS"),IF(E711=CHAR(34)&amp;CHAR(34),F711,E711),
IF(X711="YES",UPPER(IF(E711=CHAR(34)&amp;CHAR(34),F711,E711)),
IF(   AND(X711&lt;&gt;"NO",I711="CAT_FNCT",D711&lt;&gt;"multiply", D711&lt;&gt;"divide"),IF(J711="SLS_ENABLED",   UPPER(IF(E711=CHAR(34)&amp;CHAR(34),F711,E711)),""),"")))</f>
        <v/>
      </c>
      <c r="AA711" s="25" t="str">
        <f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>B711</f>
        <v>687</v>
      </c>
      <c r="AC711" t="str">
        <f>P711</f>
        <v>ITM_A_TILDE</v>
      </c>
      <c r="AD711" s="126" t="str">
        <f>IF(ISNA(VLOOKUP(AA711,'XEQM Shortlist'!J:J,1,0)),"//","")</f>
        <v/>
      </c>
      <c r="AE711"/>
      <c r="AF711" s="88" t="str">
        <f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>AA711=AF711</f>
        <v>1</v>
      </c>
    </row>
    <row r="712" spans="1:33">
      <c r="A712" s="48">
        <f>IF(B712=INT(B712),ROW(),"")</f>
        <v>712</v>
      </c>
      <c r="B712" s="47">
        <f>IF(AND(MID(C712,2,1)&lt;&gt;"/",MID(C712,1,1)="/"),INT(B711)+1,B711+0.01)</f>
        <v>688</v>
      </c>
      <c r="C712" s="196" t="s">
        <v>3770</v>
      </c>
      <c r="D712" s="196" t="s">
        <v>2950</v>
      </c>
      <c r="E712" s="191" t="s">
        <v>582</v>
      </c>
      <c r="F712" s="191" t="s">
        <v>582</v>
      </c>
      <c r="G712" s="200">
        <v>0</v>
      </c>
      <c r="H712" s="200">
        <v>0</v>
      </c>
      <c r="I712" s="191" t="s">
        <v>2480</v>
      </c>
      <c r="J712" s="191" t="s">
        <v>1376</v>
      </c>
      <c r="K712" s="198" t="s">
        <v>3783</v>
      </c>
      <c r="L712" s="199" t="s">
        <v>4768</v>
      </c>
      <c r="M712" s="199" t="s">
        <v>4827</v>
      </c>
      <c r="N712" s="55" t="s">
        <v>2238</v>
      </c>
      <c r="O712" s="55"/>
      <c r="P712" s="259" t="s">
        <v>2950</v>
      </c>
      <c r="Q712" s="13"/>
      <c r="R712"/>
      <c r="S712" t="str">
        <f>IF(E712=F712,"","NOT EQUAL")</f>
        <v/>
      </c>
      <c r="T712" s="44" t="str">
        <f>IF(ISNA(VLOOKUP(P712,Sheet1!E:F,2,0)),"--","PRESENT")</f>
        <v>--</v>
      </c>
      <c r="U712"/>
      <c r="V712">
        <f>IF(AA712&lt;&gt;"",V711+1,V711)</f>
        <v>176</v>
      </c>
      <c r="W712" s="75" t="s">
        <v>2238</v>
      </c>
      <c r="X712" s="57" t="s">
        <v>2238</v>
      </c>
      <c r="Y712" s="57" t="s">
        <v>2238</v>
      </c>
      <c r="Z712" s="25" t="str">
        <f>IF( OR(X712="CNST", I712="CAT_REGS"),IF(E712=CHAR(34)&amp;CHAR(34),F712,E712),
IF(X712="YES",UPPER(IF(E712=CHAR(34)&amp;CHAR(34),F712,E712)),
IF(   AND(X712&lt;&gt;"NO",I712="CAT_FNCT",D712&lt;&gt;"multiply", D712&lt;&gt;"divide"),IF(J712="SLS_ENABLED",   UPPER(IF(E712=CHAR(34)&amp;CHAR(34),F712,E712)),""),"")))</f>
        <v/>
      </c>
      <c r="AA712" s="25" t="str">
        <f>IF(LEN(Y712)&gt;0,Y712,SUBSTITUTE(SUBSTITUTE(SUBSTITUTE(SUBSTITUTE(SUBSTITUTE(SUBSTITUTE(SUBSTITUTE(SUBSTITUTE(SUBSTITUTE(SUBSTITUTE(SUBSTITUTE( (SUBSTITUTE( SUBSTITUTE( SUBSTITUTE( SUBSTITUTE(Z712,"STD_SIGMA","SUM"),"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2" s="1">
        <f>B712</f>
        <v>688</v>
      </c>
      <c r="AC712" t="str">
        <f>P712</f>
        <v>ITM_A_CIRC</v>
      </c>
      <c r="AD712" s="126" t="str">
        <f>IF(ISNA(VLOOKUP(AA712,'XEQM Shortlist'!J:J,1,0)),"//","")</f>
        <v/>
      </c>
      <c r="AF712" s="88" t="str">
        <f>IF(LEN(AA712)=0,"",SUBSTITUTE(SUBSTITUTE(SUBSTITUTE(SUBSTITUTE(SUBSTITUTE(SUBSTITUTE(SUBSTITUTE(SUBSTITUTE(SUBSTITUTE(SUBSTITUTE(SUBSTITUTE(SUBSTITUTE(SUBSTITUTE(SUBSTITUTE(SUBSTITUTE(SUBSTITUTE(SUBSTITUTE( (SUBSTITUTE( SUBSTITUTE( SUBSTITUTE( SUBSTITUTE(Z712,"STD_SIGMA","SUM"),"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2" t="b">
        <f>AA712=AF712</f>
        <v>1</v>
      </c>
    </row>
    <row r="713" spans="1:33">
      <c r="A713" s="48">
        <f>IF(B713=INT(B713),ROW(),"")</f>
        <v>713</v>
      </c>
      <c r="B713" s="47">
        <f>IF(AND(MID(C713,2,1)&lt;&gt;"/",MID(C713,1,1)="/"),INT(B712)+1,B712+0.01)</f>
        <v>689</v>
      </c>
      <c r="C713" s="196" t="s">
        <v>3770</v>
      </c>
      <c r="D713" s="196" t="s">
        <v>2951</v>
      </c>
      <c r="E713" s="191" t="s">
        <v>583</v>
      </c>
      <c r="F713" s="191" t="s">
        <v>583</v>
      </c>
      <c r="G713" s="200">
        <v>0</v>
      </c>
      <c r="H713" s="200">
        <v>0</v>
      </c>
      <c r="I713" s="191" t="s">
        <v>2480</v>
      </c>
      <c r="J713" s="191" t="s">
        <v>1376</v>
      </c>
      <c r="K713" s="198" t="s">
        <v>3783</v>
      </c>
      <c r="L713" s="199" t="s">
        <v>4768</v>
      </c>
      <c r="M713" s="199" t="s">
        <v>4827</v>
      </c>
      <c r="N713" s="55" t="s">
        <v>2238</v>
      </c>
      <c r="O713" s="55"/>
      <c r="P713" s="259" t="s">
        <v>2951</v>
      </c>
      <c r="Q713" s="13"/>
      <c r="R713"/>
      <c r="S713" t="str">
        <f>IF(E713=F713,"","NOT EQUAL")</f>
        <v/>
      </c>
      <c r="T713" s="44" t="str">
        <f>IF(ISNA(VLOOKUP(P713,Sheet1!E:F,2,0)),"--","PRESENT")</f>
        <v>--</v>
      </c>
      <c r="U713"/>
      <c r="V713">
        <f>IF(AA713&lt;&gt;"",V712+1,V712)</f>
        <v>176</v>
      </c>
      <c r="W713" s="75" t="s">
        <v>2238</v>
      </c>
      <c r="X713" s="57" t="s">
        <v>2238</v>
      </c>
      <c r="Y713" s="57" t="s">
        <v>2238</v>
      </c>
      <c r="Z713" s="25" t="str">
        <f>IF( OR(X713="CNST", I713="CAT_REGS"),IF(E713=CHAR(34)&amp;CHAR(34),F713,E713),
IF(X713="YES",UPPER(IF(E713=CHAR(34)&amp;CHAR(34),F713,E713)),
IF(   AND(X713&lt;&gt;"NO",I713="CAT_FNCT",D713&lt;&gt;"multiply", D713&lt;&gt;"divide"),IF(J713="SLS_ENABLED",   UPPER(IF(E713=CHAR(34)&amp;CHAR(34),F713,E713)),""),"")))</f>
        <v/>
      </c>
      <c r="AA713" s="25" t="str">
        <f>IF(LEN(Y713)&gt;0,Y713,SUBSTITUTE(SUBSTITUTE(SUBSTITUTE(SUBSTITUTE(SUBSTITUTE(SUBSTITUTE(SUBSTITUTE(SUBSTITUTE(SUBSTITUTE(SUBSTITUTE(SUBSTITUTE( (SUBSTITUTE( SUBSTITUTE( SUBSTITUTE( SUBSTITUTE(Z713,"STD_SIGMA","SUM"),"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3" s="1">
        <f>B713</f>
        <v>689</v>
      </c>
      <c r="AC713" t="str">
        <f>P713</f>
        <v>ITM_A_RING</v>
      </c>
      <c r="AD713" s="126" t="str">
        <f>IF(ISNA(VLOOKUP(AA713,'XEQM Shortlist'!J:J,1,0)),"//","")</f>
        <v/>
      </c>
      <c r="AF713" s="88" t="str">
        <f>IF(LEN(AA713)=0,"",SUBSTITUTE(SUBSTITUTE(SUBSTITUTE(SUBSTITUTE(SUBSTITUTE(SUBSTITUTE(SUBSTITUTE(SUBSTITUTE(SUBSTITUTE(SUBSTITUTE(SUBSTITUTE(SUBSTITUTE(SUBSTITUTE(SUBSTITUTE(SUBSTITUTE(SUBSTITUTE(SUBSTITUTE( (SUBSTITUTE( SUBSTITUTE( SUBSTITUTE( SUBSTITUTE(Z713,"STD_SIGMA","SUM"),"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3" t="b">
        <f>AA713=AF713</f>
        <v>1</v>
      </c>
    </row>
    <row r="714" spans="1:33">
      <c r="A714" s="48">
        <f>IF(B714=INT(B714),ROW(),"")</f>
        <v>714</v>
      </c>
      <c r="B714" s="47">
        <f>IF(AND(MID(C714,2,1)&lt;&gt;"/",MID(C714,1,1)="/"),INT(B713)+1,B713+0.01)</f>
        <v>690</v>
      </c>
      <c r="C714" s="196" t="s">
        <v>3770</v>
      </c>
      <c r="D714" s="196" t="s">
        <v>2952</v>
      </c>
      <c r="E714" s="191" t="s">
        <v>584</v>
      </c>
      <c r="F714" s="191" t="s">
        <v>584</v>
      </c>
      <c r="G714" s="200">
        <v>0</v>
      </c>
      <c r="H714" s="200">
        <v>0</v>
      </c>
      <c r="I714" s="191" t="s">
        <v>2480</v>
      </c>
      <c r="J714" s="191" t="s">
        <v>1376</v>
      </c>
      <c r="K714" s="198" t="s">
        <v>3783</v>
      </c>
      <c r="L714" s="199" t="s">
        <v>4768</v>
      </c>
      <c r="M714" s="199" t="s">
        <v>4827</v>
      </c>
      <c r="N714" s="55" t="s">
        <v>2238</v>
      </c>
      <c r="O714" s="55"/>
      <c r="P714" s="259" t="s">
        <v>2952</v>
      </c>
      <c r="Q714" s="13"/>
      <c r="R714"/>
      <c r="S714" t="str">
        <f>IF(E714=F714,"","NOT EQUAL")</f>
        <v/>
      </c>
      <c r="T714" s="44" t="str">
        <f>IF(ISNA(VLOOKUP(P714,Sheet1!E:F,2,0)),"--","PRESENT")</f>
        <v>--</v>
      </c>
      <c r="U714"/>
      <c r="V714">
        <f>IF(AA714&lt;&gt;"",V713+1,V713)</f>
        <v>176</v>
      </c>
      <c r="W714" s="75" t="s">
        <v>2238</v>
      </c>
      <c r="X714" s="57" t="s">
        <v>2238</v>
      </c>
      <c r="Y714" s="57" t="s">
        <v>2238</v>
      </c>
      <c r="Z714" s="25" t="str">
        <f>IF( OR(X714="CNST", I714="CAT_REGS"),IF(E714=CHAR(34)&amp;CHAR(34),F714,E714),
IF(X714="YES",UPPER(IF(E714=CHAR(34)&amp;CHAR(34),F714,E714)),
IF(   AND(X714&lt;&gt;"NO",I714="CAT_FNCT",D714&lt;&gt;"multiply", D714&lt;&gt;"divide"),IF(J714="SLS_ENABLED",   UPPER(IF(E714=CHAR(34)&amp;CHAR(34),F714,E714)),""),"")))</f>
        <v/>
      </c>
      <c r="AA714" s="25" t="str">
        <f>IF(LEN(Y714)&gt;0,Y714,SUBSTITUTE(SUBSTITUTE(SUBSTITUTE(SUBSTITUTE(SUBSTITUTE(SUBSTITUTE(SUBSTITUTE(SUBSTITUTE(SUBSTITUTE(SUBSTITUTE(SUBSTITUTE( (SUBSTITUTE( SUBSTITUTE( SUBSTITUTE( SUBSTITUTE(Z714,"STD_SIGMA","SUM"),"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4" s="1">
        <f>B714</f>
        <v>690</v>
      </c>
      <c r="AC714" t="str">
        <f>P714</f>
        <v>ITM_AE</v>
      </c>
      <c r="AD714" s="126" t="str">
        <f>IF(ISNA(VLOOKUP(AA714,'XEQM Shortlist'!J:J,1,0)),"//","")</f>
        <v/>
      </c>
      <c r="AF714" s="88" t="str">
        <f>IF(LEN(AA714)=0,"",SUBSTITUTE(SUBSTITUTE(SUBSTITUTE(SUBSTITUTE(SUBSTITUTE(SUBSTITUTE(SUBSTITUTE(SUBSTITUTE(SUBSTITUTE(SUBSTITUTE(SUBSTITUTE(SUBSTITUTE(SUBSTITUTE(SUBSTITUTE(SUBSTITUTE(SUBSTITUTE(SUBSTITUTE( (SUBSTITUTE( SUBSTITUTE( SUBSTITUTE( SUBSTITUTE(Z714,"STD_SIGMA","SUM"),"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4" t="b">
        <f>AA714=AF714</f>
        <v>1</v>
      </c>
    </row>
    <row r="715" spans="1:33">
      <c r="A715" s="48">
        <f>IF(B715=INT(B715),ROW(),"")</f>
        <v>715</v>
      </c>
      <c r="B715" s="47">
        <f>IF(AND(MID(C715,2,1)&lt;&gt;"/",MID(C715,1,1)="/"),INT(B714)+1,B714+0.01)</f>
        <v>691</v>
      </c>
      <c r="C715" s="196" t="s">
        <v>3770</v>
      </c>
      <c r="D715" s="196" t="s">
        <v>2953</v>
      </c>
      <c r="E715" s="191" t="s">
        <v>585</v>
      </c>
      <c r="F715" s="191" t="s">
        <v>585</v>
      </c>
      <c r="G715" s="200">
        <v>0</v>
      </c>
      <c r="H715" s="200">
        <v>0</v>
      </c>
      <c r="I715" s="191" t="s">
        <v>2480</v>
      </c>
      <c r="J715" s="191" t="s">
        <v>1376</v>
      </c>
      <c r="K715" s="198" t="s">
        <v>3783</v>
      </c>
      <c r="L715" s="199" t="s">
        <v>4768</v>
      </c>
      <c r="M715" s="199" t="s">
        <v>4827</v>
      </c>
      <c r="N715" s="55" t="s">
        <v>2238</v>
      </c>
      <c r="O715" s="55"/>
      <c r="P715" s="259" t="s">
        <v>2953</v>
      </c>
      <c r="Q715" s="13"/>
      <c r="R715"/>
      <c r="S715" t="str">
        <f>IF(E715=F715,"","NOT EQUAL")</f>
        <v/>
      </c>
      <c r="T715" s="44" t="str">
        <f>IF(ISNA(VLOOKUP(P715,Sheet1!E:F,2,0)),"--","PRESENT")</f>
        <v>--</v>
      </c>
      <c r="U715"/>
      <c r="V715">
        <f>IF(AA715&lt;&gt;"",V714+1,V714)</f>
        <v>176</v>
      </c>
      <c r="W715" s="75" t="s">
        <v>2238</v>
      </c>
      <c r="X715" s="57" t="s">
        <v>2238</v>
      </c>
      <c r="Y715" s="57" t="s">
        <v>2238</v>
      </c>
      <c r="Z715" s="25" t="str">
        <f>IF( OR(X715="CNST", I715="CAT_REGS"),IF(E715=CHAR(34)&amp;CHAR(34),F715,E715),
IF(X715="YES",UPPER(IF(E715=CHAR(34)&amp;CHAR(34),F715,E715)),
IF(   AND(X715&lt;&gt;"NO",I715="CAT_FNCT",D715&lt;&gt;"multiply", D715&lt;&gt;"divide"),IF(J715="SLS_ENABLED",   UPPER(IF(E715=CHAR(34)&amp;CHAR(34),F715,E715)),""),"")))</f>
        <v/>
      </c>
      <c r="AA715" s="25" t="str">
        <f>IF(LEN(Y715)&gt;0,Y715,SUBSTITUTE(SUBSTITUTE(SUBSTITUTE(SUBSTITUTE(SUBSTITUTE(SUBSTITUTE(SUBSTITUTE(SUBSTITUTE(SUBSTITUTE(SUBSTITUTE(SUBSTITUTE( (SUBSTITUTE( SUBSTITUTE( SUBSTITUTE( SUBSTITUTE(Z715,"STD_SIGMA","SUM"),"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5" s="1">
        <f>B715</f>
        <v>691</v>
      </c>
      <c r="AC715" t="str">
        <f>P715</f>
        <v>ITM_A_OGONEK</v>
      </c>
      <c r="AD715" s="126" t="str">
        <f>IF(ISNA(VLOOKUP(AA715,'XEQM Shortlist'!J:J,1,0)),"//","")</f>
        <v/>
      </c>
      <c r="AF715" s="88" t="str">
        <f>IF(LEN(AA715)=0,"",SUBSTITUTE(SUBSTITUTE(SUBSTITUTE(SUBSTITUTE(SUBSTITUTE(SUBSTITUTE(SUBSTITUTE(SUBSTITUTE(SUBSTITUTE(SUBSTITUTE(SUBSTITUTE(SUBSTITUTE(SUBSTITUTE(SUBSTITUTE(SUBSTITUTE(SUBSTITUTE(SUBSTITUTE( (SUBSTITUTE( SUBSTITUTE( SUBSTITUTE( SUBSTITUTE(Z715,"STD_SIGMA","SUM"),"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5" t="b">
        <f>AA715=AF715</f>
        <v>1</v>
      </c>
    </row>
    <row r="716" spans="1:33">
      <c r="A716" s="48">
        <f>IF(B716=INT(B716),ROW(),"")</f>
        <v>716</v>
      </c>
      <c r="B716" s="47">
        <f>IF(AND(MID(C716,2,1)&lt;&gt;"/",MID(C716,1,1)="/"),INT(B715)+1,B715+0.01)</f>
        <v>692</v>
      </c>
      <c r="C716" s="196" t="s">
        <v>3770</v>
      </c>
      <c r="D716" s="196" t="s">
        <v>2954</v>
      </c>
      <c r="E716" s="191" t="s">
        <v>586</v>
      </c>
      <c r="F716" s="191" t="s">
        <v>586</v>
      </c>
      <c r="G716" s="200">
        <v>0</v>
      </c>
      <c r="H716" s="200">
        <v>0</v>
      </c>
      <c r="I716" s="191" t="s">
        <v>2480</v>
      </c>
      <c r="J716" s="191" t="s">
        <v>1376</v>
      </c>
      <c r="K716" s="198" t="s">
        <v>3783</v>
      </c>
      <c r="L716" s="199" t="s">
        <v>4768</v>
      </c>
      <c r="M716" s="199" t="s">
        <v>4827</v>
      </c>
      <c r="N716" s="55" t="s">
        <v>2238</v>
      </c>
      <c r="O716" s="55"/>
      <c r="P716" s="259" t="s">
        <v>2954</v>
      </c>
      <c r="Q716" s="13"/>
      <c r="R716"/>
      <c r="S716" t="str">
        <f>IF(E716=F716,"","NOT EQUAL")</f>
        <v/>
      </c>
      <c r="T716" s="44" t="str">
        <f>IF(ISNA(VLOOKUP(P716,Sheet1!E:F,2,0)),"--","PRESENT")</f>
        <v>--</v>
      </c>
      <c r="U716"/>
      <c r="V716">
        <f>IF(AA716&lt;&gt;"",V715+1,V715)</f>
        <v>176</v>
      </c>
      <c r="W716" s="75" t="s">
        <v>2238</v>
      </c>
      <c r="X716" s="57" t="s">
        <v>2238</v>
      </c>
      <c r="Y716" s="57" t="s">
        <v>2238</v>
      </c>
      <c r="Z716" s="25" t="str">
        <f>IF( OR(X716="CNST", I716="CAT_REGS"),IF(E716=CHAR(34)&amp;CHAR(34),F716,E716),
IF(X716="YES",UPPER(IF(E716=CHAR(34)&amp;CHAR(34),F716,E716)),
IF(   AND(X716&lt;&gt;"NO",I716="CAT_FNCT",D716&lt;&gt;"multiply", D716&lt;&gt;"divide"),IF(J716="SLS_ENABLED",   UPPER(IF(E716=CHAR(34)&amp;CHAR(34),F716,E716)),""),"")))</f>
        <v/>
      </c>
      <c r="AA716" s="25" t="str">
        <f>IF(LEN(Y716)&gt;0,Y716,SUBSTITUTE(SUBSTITUTE(SUBSTITUTE(SUBSTITUTE(SUBSTITUTE(SUBSTITUTE(SUBSTITUTE(SUBSTITUTE(SUBSTITUTE(SUBSTITUTE(SUBSTITUTE( (SUBSTITUTE( SUBSTITUTE( SUBSTITUTE( SUBSTITUTE(Z716,"STD_SIGMA","SUM"),"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6" s="1">
        <f>B716</f>
        <v>692</v>
      </c>
      <c r="AC716" t="str">
        <f>P716</f>
        <v>ITM_C_ACUTE</v>
      </c>
      <c r="AD716" s="126" t="str">
        <f>IF(ISNA(VLOOKUP(AA716,'XEQM Shortlist'!J:J,1,0)),"//","")</f>
        <v/>
      </c>
      <c r="AF716" s="88" t="str">
        <f>IF(LEN(AA716)=0,"",SUBSTITUTE(SUBSTITUTE(SUBSTITUTE(SUBSTITUTE(SUBSTITUTE(SUBSTITUTE(SUBSTITUTE(SUBSTITUTE(SUBSTITUTE(SUBSTITUTE(SUBSTITUTE(SUBSTITUTE(SUBSTITUTE(SUBSTITUTE(SUBSTITUTE(SUBSTITUTE(SUBSTITUTE( (SUBSTITUTE( SUBSTITUTE( SUBSTITUTE( SUBSTITUTE(Z716,"STD_SIGMA","SUM"),"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6" t="b">
        <f>AA716=AF716</f>
        <v>1</v>
      </c>
    </row>
    <row r="717" spans="1:33">
      <c r="A717" s="48">
        <f>IF(B717=INT(B717),ROW(),"")</f>
        <v>717</v>
      </c>
      <c r="B717" s="47">
        <f>IF(AND(MID(C717,2,1)&lt;&gt;"/",MID(C717,1,1)="/"),INT(B716)+1,B716+0.01)</f>
        <v>693</v>
      </c>
      <c r="C717" s="196" t="s">
        <v>3770</v>
      </c>
      <c r="D717" s="196" t="s">
        <v>2955</v>
      </c>
      <c r="E717" s="191" t="s">
        <v>587</v>
      </c>
      <c r="F717" s="191" t="s">
        <v>587</v>
      </c>
      <c r="G717" s="200">
        <v>0</v>
      </c>
      <c r="H717" s="200">
        <v>0</v>
      </c>
      <c r="I717" s="191" t="s">
        <v>2480</v>
      </c>
      <c r="J717" s="191" t="s">
        <v>1376</v>
      </c>
      <c r="K717" s="198" t="s">
        <v>3783</v>
      </c>
      <c r="L717" s="199" t="s">
        <v>4768</v>
      </c>
      <c r="M717" s="199" t="s">
        <v>4827</v>
      </c>
      <c r="N717" s="55" t="s">
        <v>2238</v>
      </c>
      <c r="O717" s="55"/>
      <c r="P717" s="259" t="s">
        <v>2955</v>
      </c>
      <c r="Q717" s="13"/>
      <c r="R717"/>
      <c r="S717" t="str">
        <f>IF(E717=F717,"","NOT EQUAL")</f>
        <v/>
      </c>
      <c r="T717" s="44" t="str">
        <f>IF(ISNA(VLOOKUP(P717,Sheet1!E:F,2,0)),"--","PRESENT")</f>
        <v>--</v>
      </c>
      <c r="U717"/>
      <c r="V717">
        <f>IF(AA717&lt;&gt;"",V716+1,V716)</f>
        <v>176</v>
      </c>
      <c r="W717" s="75" t="s">
        <v>2238</v>
      </c>
      <c r="X717" s="57" t="s">
        <v>2238</v>
      </c>
      <c r="Y717" s="57" t="s">
        <v>2238</v>
      </c>
      <c r="Z717" s="25" t="str">
        <f>IF( OR(X717="CNST", I717="CAT_REGS"),IF(E717=CHAR(34)&amp;CHAR(34),F717,E717),
IF(X717="YES",UPPER(IF(E717=CHAR(34)&amp;CHAR(34),F717,E717)),
IF(   AND(X717&lt;&gt;"NO",I717="CAT_FNCT",D717&lt;&gt;"multiply", D717&lt;&gt;"divide"),IF(J717="SLS_ENABLED",   UPPER(IF(E717=CHAR(34)&amp;CHAR(34),F717,E717)),""),"")))</f>
        <v/>
      </c>
      <c r="AA717" s="25" t="str">
        <f>IF(LEN(Y717)&gt;0,Y717,SUBSTITUTE(SUBSTITUTE(SUBSTITUTE(SUBSTITUTE(SUBSTITUTE(SUBSTITUTE(SUBSTITUTE(SUBSTITUTE(SUBSTITUTE(SUBSTITUTE(SUBSTITUTE( (SUBSTITUTE( SUBSTITUTE( SUBSTITUTE( SUBSTITUTE(Z717,"STD_SIGMA","SUM"),"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7" s="1">
        <f>B717</f>
        <v>693</v>
      </c>
      <c r="AC717" t="str">
        <f>P717</f>
        <v>ITM_C_CARON</v>
      </c>
      <c r="AD717" s="126" t="str">
        <f>IF(ISNA(VLOOKUP(AA717,'XEQM Shortlist'!J:J,1,0)),"//","")</f>
        <v/>
      </c>
      <c r="AF717" s="88" t="str">
        <f>IF(LEN(AA717)=0,"",SUBSTITUTE(SUBSTITUTE(SUBSTITUTE(SUBSTITUTE(SUBSTITUTE(SUBSTITUTE(SUBSTITUTE(SUBSTITUTE(SUBSTITUTE(SUBSTITUTE(SUBSTITUTE(SUBSTITUTE(SUBSTITUTE(SUBSTITUTE(SUBSTITUTE(SUBSTITUTE(SUBSTITUTE( (SUBSTITUTE( SUBSTITUTE( SUBSTITUTE( SUBSTITUTE(Z717,"STD_SIGMA","SUM"),"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7" t="b">
        <f>AA717=AF717</f>
        <v>1</v>
      </c>
    </row>
    <row r="718" spans="1:33">
      <c r="A718" s="48">
        <f>IF(B718=INT(B718),ROW(),"")</f>
        <v>718</v>
      </c>
      <c r="B718" s="47">
        <f>IF(AND(MID(C718,2,1)&lt;&gt;"/",MID(C718,1,1)="/"),INT(B717)+1,B717+0.01)</f>
        <v>694</v>
      </c>
      <c r="C718" s="196" t="s">
        <v>3770</v>
      </c>
      <c r="D718" s="196" t="s">
        <v>2956</v>
      </c>
      <c r="E718" s="191" t="s">
        <v>588</v>
      </c>
      <c r="F718" s="191" t="s">
        <v>588</v>
      </c>
      <c r="G718" s="200">
        <v>0</v>
      </c>
      <c r="H718" s="200">
        <v>0</v>
      </c>
      <c r="I718" s="191" t="s">
        <v>2480</v>
      </c>
      <c r="J718" s="191" t="s">
        <v>1376</v>
      </c>
      <c r="K718" s="198" t="s">
        <v>3783</v>
      </c>
      <c r="L718" s="199" t="s">
        <v>4768</v>
      </c>
      <c r="M718" s="199" t="s">
        <v>4827</v>
      </c>
      <c r="N718" s="55" t="s">
        <v>2238</v>
      </c>
      <c r="O718" s="55"/>
      <c r="P718" s="259" t="s">
        <v>2956</v>
      </c>
      <c r="Q718" s="13"/>
      <c r="R718"/>
      <c r="S718" t="str">
        <f>IF(E718=F718,"","NOT EQUAL")</f>
        <v/>
      </c>
      <c r="T718" s="44" t="str">
        <f>IF(ISNA(VLOOKUP(P718,Sheet1!E:F,2,0)),"--","PRESENT")</f>
        <v>--</v>
      </c>
      <c r="U718"/>
      <c r="V718">
        <f>IF(AA718&lt;&gt;"",V717+1,V717)</f>
        <v>176</v>
      </c>
      <c r="W718" s="75" t="s">
        <v>2238</v>
      </c>
      <c r="X718" s="57" t="s">
        <v>2238</v>
      </c>
      <c r="Y718" s="57" t="s">
        <v>2238</v>
      </c>
      <c r="Z718" s="25" t="str">
        <f>IF( OR(X718="CNST", I718="CAT_REGS"),IF(E718=CHAR(34)&amp;CHAR(34),F718,E718),
IF(X718="YES",UPPER(IF(E718=CHAR(34)&amp;CHAR(34),F718,E718)),
IF(   AND(X718&lt;&gt;"NO",I718="CAT_FNCT",D718&lt;&gt;"multiply", D718&lt;&gt;"divide"),IF(J718="SLS_ENABLED",   UPPER(IF(E718=CHAR(34)&amp;CHAR(34),F718,E718)),""),"")))</f>
        <v/>
      </c>
      <c r="AA718" s="25" t="str">
        <f>IF(LEN(Y718)&gt;0,Y718,SUBSTITUTE(SUBSTITUTE(SUBSTITUTE(SUBSTITUTE(SUBSTITUTE(SUBSTITUTE(SUBSTITUTE(SUBSTITUTE(SUBSTITUTE(SUBSTITUTE(SUBSTITUTE( (SUBSTITUTE( SUBSTITUTE( SUBSTITUTE( SUBSTITUTE(Z718,"STD_SIGMA","SUM"),"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8" s="1">
        <f>B718</f>
        <v>694</v>
      </c>
      <c r="AC718" t="str">
        <f>P718</f>
        <v>ITM_C_CEDILLA</v>
      </c>
      <c r="AD718" s="126" t="str">
        <f>IF(ISNA(VLOOKUP(AA718,'XEQM Shortlist'!J:J,1,0)),"//","")</f>
        <v/>
      </c>
      <c r="AF718" s="88" t="str">
        <f>IF(LEN(AA718)=0,"",SUBSTITUTE(SUBSTITUTE(SUBSTITUTE(SUBSTITUTE(SUBSTITUTE(SUBSTITUTE(SUBSTITUTE(SUBSTITUTE(SUBSTITUTE(SUBSTITUTE(SUBSTITUTE(SUBSTITUTE(SUBSTITUTE(SUBSTITUTE(SUBSTITUTE(SUBSTITUTE(SUBSTITUTE( (SUBSTITUTE( SUBSTITUTE( SUBSTITUTE( SUBSTITUTE(Z718,"STD_SIGMA","SUM"),"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8" t="b">
        <f>AA718=AF718</f>
        <v>1</v>
      </c>
    </row>
    <row r="719" spans="1:33">
      <c r="A719" s="48">
        <f>IF(B719=INT(B719),ROW(),"")</f>
        <v>719</v>
      </c>
      <c r="B719" s="47">
        <f>IF(AND(MID(C719,2,1)&lt;&gt;"/",MID(C719,1,1)="/"),INT(B718)+1,B718+0.01)</f>
        <v>695</v>
      </c>
      <c r="C719" s="196" t="s">
        <v>3770</v>
      </c>
      <c r="D719" s="196" t="s">
        <v>2957</v>
      </c>
      <c r="E719" s="191" t="s">
        <v>589</v>
      </c>
      <c r="F719" s="191" t="s">
        <v>589</v>
      </c>
      <c r="G719" s="200">
        <v>0</v>
      </c>
      <c r="H719" s="200">
        <v>0</v>
      </c>
      <c r="I719" s="191" t="s">
        <v>2480</v>
      </c>
      <c r="J719" s="191" t="s">
        <v>1376</v>
      </c>
      <c r="K719" s="198" t="s">
        <v>3783</v>
      </c>
      <c r="L719" s="199" t="s">
        <v>4768</v>
      </c>
      <c r="M719" s="199" t="s">
        <v>4827</v>
      </c>
      <c r="N719" s="55" t="s">
        <v>2238</v>
      </c>
      <c r="O719" s="55"/>
      <c r="P719" s="259" t="s">
        <v>2957</v>
      </c>
      <c r="Q719" s="13"/>
      <c r="R719"/>
      <c r="S719" t="str">
        <f>IF(E719=F719,"","NOT EQUAL")</f>
        <v/>
      </c>
      <c r="T719" s="44" t="str">
        <f>IF(ISNA(VLOOKUP(P719,Sheet1!E:F,2,0)),"--","PRESENT")</f>
        <v>--</v>
      </c>
      <c r="U719"/>
      <c r="V719">
        <f>IF(AA719&lt;&gt;"",V718+1,V718)</f>
        <v>176</v>
      </c>
      <c r="W719" s="75" t="s">
        <v>2238</v>
      </c>
      <c r="X719" s="57" t="s">
        <v>2238</v>
      </c>
      <c r="Y719" s="57" t="s">
        <v>2238</v>
      </c>
      <c r="Z719" s="25" t="str">
        <f>IF( OR(X719="CNST", I719="CAT_REGS"),IF(E719=CHAR(34)&amp;CHAR(34),F719,E719),
IF(X719="YES",UPPER(IF(E719=CHAR(34)&amp;CHAR(34),F719,E719)),
IF(   AND(X719&lt;&gt;"NO",I719="CAT_FNCT",D719&lt;&gt;"multiply", D719&lt;&gt;"divide"),IF(J719="SLS_ENABLED",   UPPER(IF(E719=CHAR(34)&amp;CHAR(34),F719,E719)),""),"")))</f>
        <v/>
      </c>
      <c r="AA719" s="25" t="str">
        <f>IF(LEN(Y719)&gt;0,Y719,SUBSTITUTE(SUBSTITUTE(SUBSTITUTE(SUBSTITUTE(SUBSTITUTE(SUBSTITUTE(SUBSTITUTE(SUBSTITUTE(SUBSTITUTE(SUBSTITUTE(SUBSTITUTE( (SUBSTITUTE( SUBSTITUTE( SUBSTITUTE( SUBSTITUTE(Z719,"STD_SIGMA","SUM"),"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9" s="1">
        <f>B719</f>
        <v>695</v>
      </c>
      <c r="AC719" t="str">
        <f>P719</f>
        <v>ITM_D_STROKE</v>
      </c>
      <c r="AD719" s="126" t="str">
        <f>IF(ISNA(VLOOKUP(AA719,'XEQM Shortlist'!J:J,1,0)),"//","")</f>
        <v/>
      </c>
      <c r="AF719" s="88" t="str">
        <f>IF(LEN(AA719)=0,"",SUBSTITUTE(SUBSTITUTE(SUBSTITUTE(SUBSTITUTE(SUBSTITUTE(SUBSTITUTE(SUBSTITUTE(SUBSTITUTE(SUBSTITUTE(SUBSTITUTE(SUBSTITUTE(SUBSTITUTE(SUBSTITUTE(SUBSTITUTE(SUBSTITUTE(SUBSTITUTE(SUBSTITUTE( (SUBSTITUTE( SUBSTITUTE( SUBSTITUTE( SUBSTITUTE(Z719,"STD_SIGMA","SUM"),"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9" t="b">
        <f>AA719=AF719</f>
        <v>1</v>
      </c>
    </row>
    <row r="720" spans="1:33">
      <c r="A720" s="48">
        <f>IF(B720=INT(B720),ROW(),"")</f>
        <v>720</v>
      </c>
      <c r="B720" s="47">
        <f>IF(AND(MID(C720,2,1)&lt;&gt;"/",MID(C720,1,1)="/"),INT(B719)+1,B719+0.01)</f>
        <v>696</v>
      </c>
      <c r="C720" s="196" t="s">
        <v>3770</v>
      </c>
      <c r="D720" s="196" t="s">
        <v>2958</v>
      </c>
      <c r="E720" s="191" t="s">
        <v>590</v>
      </c>
      <c r="F720" s="191" t="s">
        <v>590</v>
      </c>
      <c r="G720" s="200">
        <v>0</v>
      </c>
      <c r="H720" s="200">
        <v>0</v>
      </c>
      <c r="I720" s="191" t="s">
        <v>2480</v>
      </c>
      <c r="J720" s="191" t="s">
        <v>1376</v>
      </c>
      <c r="K720" s="198" t="s">
        <v>3783</v>
      </c>
      <c r="L720" s="199" t="s">
        <v>4768</v>
      </c>
      <c r="M720" s="199" t="s">
        <v>4827</v>
      </c>
      <c r="N720" s="55" t="s">
        <v>2238</v>
      </c>
      <c r="O720" s="55"/>
      <c r="P720" s="259" t="s">
        <v>2958</v>
      </c>
      <c r="Q720" s="13"/>
      <c r="R720"/>
      <c r="S720" t="str">
        <f>IF(E720=F720,"","NOT EQUAL")</f>
        <v/>
      </c>
      <c r="T720" s="44" t="str">
        <f>IF(ISNA(VLOOKUP(P720,Sheet1!E:F,2,0)),"--","PRESENT")</f>
        <v>--</v>
      </c>
      <c r="U720"/>
      <c r="V720">
        <f>IF(AA720&lt;&gt;"",V719+1,V719)</f>
        <v>176</v>
      </c>
      <c r="W720" s="75" t="s">
        <v>2238</v>
      </c>
      <c r="X720" s="57" t="s">
        <v>2238</v>
      </c>
      <c r="Y720" s="57" t="s">
        <v>2238</v>
      </c>
      <c r="Z720" s="25" t="str">
        <f>IF( OR(X720="CNST", I720="CAT_REGS"),IF(E720=CHAR(34)&amp;CHAR(34),F720,E720),
IF(X720="YES",UPPER(IF(E720=CHAR(34)&amp;CHAR(34),F720,E720)),
IF(   AND(X720&lt;&gt;"NO",I720="CAT_FNCT",D720&lt;&gt;"multiply", D720&lt;&gt;"divide"),IF(J720="SLS_ENABLED",   UPPER(IF(E720=CHAR(34)&amp;CHAR(34),F720,E720)),""),"")))</f>
        <v/>
      </c>
      <c r="AA720" s="25" t="str">
        <f>IF(LEN(Y720)&gt;0,Y720,SUBSTITUTE(SUBSTITUTE(SUBSTITUTE(SUBSTITUTE(SUBSTITUTE(SUBSTITUTE(SUBSTITUTE(SUBSTITUTE(SUBSTITUTE(SUBSTITUTE(SUBSTITUTE( (SUBSTITUTE( SUBSTITUTE( SUBSTITUTE( SUBSTITUTE(Z720,"STD_SIGMA","SUM"),"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0" s="1">
        <f>B720</f>
        <v>696</v>
      </c>
      <c r="AC720" t="str">
        <f>P720</f>
        <v>ITM_D_CARON</v>
      </c>
      <c r="AD720" s="126" t="str">
        <f>IF(ISNA(VLOOKUP(AA720,'XEQM Shortlist'!J:J,1,0)),"//","")</f>
        <v/>
      </c>
      <c r="AF720" s="88" t="str">
        <f>IF(LEN(AA720)=0,"",SUBSTITUTE(SUBSTITUTE(SUBSTITUTE(SUBSTITUTE(SUBSTITUTE(SUBSTITUTE(SUBSTITUTE(SUBSTITUTE(SUBSTITUTE(SUBSTITUTE(SUBSTITUTE(SUBSTITUTE(SUBSTITUTE(SUBSTITUTE(SUBSTITUTE(SUBSTITUTE(SUBSTITUTE( (SUBSTITUTE( SUBSTITUTE( SUBSTITUTE( SUBSTITUTE(Z720,"STD_SIGMA","SUM"),"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0" t="b">
        <f>AA720=AF720</f>
        <v>1</v>
      </c>
    </row>
    <row r="721" spans="1:33">
      <c r="A721" s="48">
        <f>IF(B721=INT(B721),ROW(),"")</f>
        <v>721</v>
      </c>
      <c r="B721" s="47">
        <f>IF(AND(MID(C721,2,1)&lt;&gt;"/",MID(C721,1,1)="/"),INT(B720)+1,B720+0.01)</f>
        <v>697</v>
      </c>
      <c r="C721" s="196" t="s">
        <v>3770</v>
      </c>
      <c r="D721" s="196" t="s">
        <v>2959</v>
      </c>
      <c r="E721" s="191" t="s">
        <v>591</v>
      </c>
      <c r="F721" s="191" t="s">
        <v>591</v>
      </c>
      <c r="G721" s="200">
        <v>0</v>
      </c>
      <c r="H721" s="200">
        <v>0</v>
      </c>
      <c r="I721" s="191" t="s">
        <v>2480</v>
      </c>
      <c r="J721" s="191" t="s">
        <v>1376</v>
      </c>
      <c r="K721" s="198" t="s">
        <v>3783</v>
      </c>
      <c r="L721" s="199" t="s">
        <v>4768</v>
      </c>
      <c r="M721" s="199" t="s">
        <v>4827</v>
      </c>
      <c r="N721" s="55" t="s">
        <v>2238</v>
      </c>
      <c r="O721" s="55"/>
      <c r="P721" s="259" t="s">
        <v>2959</v>
      </c>
      <c r="Q721" s="13"/>
      <c r="R721"/>
      <c r="S721" t="str">
        <f>IF(E721=F721,"","NOT EQUAL")</f>
        <v/>
      </c>
      <c r="T721" s="44" t="str">
        <f>IF(ISNA(VLOOKUP(P721,Sheet1!E:F,2,0)),"--","PRESENT")</f>
        <v>--</v>
      </c>
      <c r="U721"/>
      <c r="V721">
        <f>IF(AA721&lt;&gt;"",V720+1,V720)</f>
        <v>176</v>
      </c>
      <c r="W721" s="75" t="s">
        <v>2238</v>
      </c>
      <c r="X721" s="57" t="s">
        <v>2238</v>
      </c>
      <c r="Y721" s="57" t="s">
        <v>2238</v>
      </c>
      <c r="Z721" s="25" t="str">
        <f>IF( OR(X721="CNST", I721="CAT_REGS"),IF(E721=CHAR(34)&amp;CHAR(34),F721,E721),
IF(X721="YES",UPPER(IF(E721=CHAR(34)&amp;CHAR(34),F721,E721)),
IF(   AND(X721&lt;&gt;"NO",I721="CAT_FNCT",D721&lt;&gt;"multiply", D721&lt;&gt;"divide"),IF(J721="SLS_ENABLED",   UPPER(IF(E721=CHAR(34)&amp;CHAR(34),F721,E721)),""),"")))</f>
        <v/>
      </c>
      <c r="AA721" s="25" t="str">
        <f>IF(LEN(Y721)&gt;0,Y721,SUBSTITUTE(SUBSTITUTE(SUBSTITUTE(SUBSTITUTE(SUBSTITUTE(SUBSTITUTE(SUBSTITUTE(SUBSTITUTE(SUBSTITUTE(SUBSTITUTE(SUBSTITUTE( (SUBSTITUTE( SUBSTITUTE( SUBSTITUTE( SUBSTITUTE(Z721,"STD_SIGMA","SUM"),"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1" s="1">
        <f>B721</f>
        <v>697</v>
      </c>
      <c r="AC721" t="str">
        <f>P721</f>
        <v>ITM_E_MACRON</v>
      </c>
      <c r="AD721" s="126" t="str">
        <f>IF(ISNA(VLOOKUP(AA721,'XEQM Shortlist'!J:J,1,0)),"//","")</f>
        <v/>
      </c>
      <c r="AF721" s="88" t="str">
        <f>IF(LEN(AA721)=0,"",SUBSTITUTE(SUBSTITUTE(SUBSTITUTE(SUBSTITUTE(SUBSTITUTE(SUBSTITUTE(SUBSTITUTE(SUBSTITUTE(SUBSTITUTE(SUBSTITUTE(SUBSTITUTE(SUBSTITUTE(SUBSTITUTE(SUBSTITUTE(SUBSTITUTE(SUBSTITUTE(SUBSTITUTE( (SUBSTITUTE( SUBSTITUTE( SUBSTITUTE( SUBSTITUTE(Z721,"STD_SIGMA","SUM"),"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1" t="b">
        <f>AA721=AF721</f>
        <v>1</v>
      </c>
    </row>
    <row r="722" spans="1:33">
      <c r="A722" s="48">
        <f>IF(B722=INT(B722),ROW(),"")</f>
        <v>722</v>
      </c>
      <c r="B722" s="47">
        <f>IF(AND(MID(C722,2,1)&lt;&gt;"/",MID(C722,1,1)="/"),INT(B721)+1,B721+0.01)</f>
        <v>698</v>
      </c>
      <c r="C722" s="196" t="s">
        <v>3770</v>
      </c>
      <c r="D722" s="196" t="s">
        <v>2960</v>
      </c>
      <c r="E722" s="191" t="s">
        <v>592</v>
      </c>
      <c r="F722" s="191" t="s">
        <v>592</v>
      </c>
      <c r="G722" s="200">
        <v>0</v>
      </c>
      <c r="H722" s="200">
        <v>0</v>
      </c>
      <c r="I722" s="191" t="s">
        <v>2480</v>
      </c>
      <c r="J722" s="191" t="s">
        <v>1376</v>
      </c>
      <c r="K722" s="198" t="s">
        <v>3783</v>
      </c>
      <c r="L722" s="199" t="s">
        <v>4768</v>
      </c>
      <c r="M722" s="199" t="s">
        <v>4827</v>
      </c>
      <c r="N722" s="55" t="s">
        <v>2238</v>
      </c>
      <c r="O722" s="55"/>
      <c r="P722" s="259" t="s">
        <v>2960</v>
      </c>
      <c r="Q722" s="13"/>
      <c r="R722"/>
      <c r="S722" t="str">
        <f>IF(E722=F722,"","NOT EQUAL")</f>
        <v/>
      </c>
      <c r="T722" s="44" t="str">
        <f>IF(ISNA(VLOOKUP(P722,Sheet1!E:F,2,0)),"--","PRESENT")</f>
        <v>--</v>
      </c>
      <c r="U722"/>
      <c r="V722">
        <f>IF(AA722&lt;&gt;"",V721+1,V721)</f>
        <v>176</v>
      </c>
      <c r="W722" s="75" t="s">
        <v>2238</v>
      </c>
      <c r="X722" s="57" t="s">
        <v>2238</v>
      </c>
      <c r="Y722" s="57" t="s">
        <v>2238</v>
      </c>
      <c r="Z722" s="25" t="str">
        <f>IF( OR(X722="CNST", I722="CAT_REGS"),IF(E722=CHAR(34)&amp;CHAR(34),F722,E722),
IF(X722="YES",UPPER(IF(E722=CHAR(34)&amp;CHAR(34),F722,E722)),
IF(   AND(X722&lt;&gt;"NO",I722="CAT_FNCT",D722&lt;&gt;"multiply", D722&lt;&gt;"divide"),IF(J722="SLS_ENABLED",   UPPER(IF(E722=CHAR(34)&amp;CHAR(34),F722,E722)),""),"")))</f>
        <v/>
      </c>
      <c r="AA722" s="25" t="str">
        <f>IF(LEN(Y722)&gt;0,Y722,SUBSTITUTE(SUBSTITUTE(SUBSTITUTE(SUBSTITUTE(SUBSTITUTE(SUBSTITUTE(SUBSTITUTE(SUBSTITUTE(SUBSTITUTE(SUBSTITUTE(SUBSTITUTE( (SUBSTITUTE( SUBSTITUTE( SUBSTITUTE( SUBSTITUTE(Z722,"STD_SIGMA","SUM"),"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2" s="1">
        <f>B722</f>
        <v>698</v>
      </c>
      <c r="AC722" t="str">
        <f>P722</f>
        <v>ITM_E_ACUTE</v>
      </c>
      <c r="AD722" s="126" t="str">
        <f>IF(ISNA(VLOOKUP(AA722,'XEQM Shortlist'!J:J,1,0)),"//","")</f>
        <v/>
      </c>
      <c r="AF722" s="88" t="str">
        <f>IF(LEN(AA722)=0,"",SUBSTITUTE(SUBSTITUTE(SUBSTITUTE(SUBSTITUTE(SUBSTITUTE(SUBSTITUTE(SUBSTITUTE(SUBSTITUTE(SUBSTITUTE(SUBSTITUTE(SUBSTITUTE(SUBSTITUTE(SUBSTITUTE(SUBSTITUTE(SUBSTITUTE(SUBSTITUTE(SUBSTITUTE( (SUBSTITUTE( SUBSTITUTE( SUBSTITUTE( SUBSTITUTE(Z722,"STD_SIGMA","SUM"),"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2" t="b">
        <f>AA722=AF722</f>
        <v>1</v>
      </c>
    </row>
    <row r="723" spans="1:33">
      <c r="A723" s="48">
        <f>IF(B723=INT(B723),ROW(),"")</f>
        <v>723</v>
      </c>
      <c r="B723" s="47">
        <f>IF(AND(MID(C723,2,1)&lt;&gt;"/",MID(C723,1,1)="/"),INT(B722)+1,B722+0.01)</f>
        <v>699</v>
      </c>
      <c r="C723" s="196" t="s">
        <v>3770</v>
      </c>
      <c r="D723" s="196" t="s">
        <v>2961</v>
      </c>
      <c r="E723" s="191" t="s">
        <v>593</v>
      </c>
      <c r="F723" s="191" t="s">
        <v>593</v>
      </c>
      <c r="G723" s="200">
        <v>0</v>
      </c>
      <c r="H723" s="200">
        <v>0</v>
      </c>
      <c r="I723" s="191" t="s">
        <v>2480</v>
      </c>
      <c r="J723" s="191" t="s">
        <v>1376</v>
      </c>
      <c r="K723" s="198" t="s">
        <v>3783</v>
      </c>
      <c r="L723" s="199" t="s">
        <v>4768</v>
      </c>
      <c r="M723" s="199" t="s">
        <v>4827</v>
      </c>
      <c r="N723" s="55" t="s">
        <v>2238</v>
      </c>
      <c r="O723" s="55"/>
      <c r="P723" s="259" t="s">
        <v>2961</v>
      </c>
      <c r="Q723" s="13"/>
      <c r="R723"/>
      <c r="S723" t="str">
        <f>IF(E723=F723,"","NOT EQUAL")</f>
        <v/>
      </c>
      <c r="T723" s="44" t="str">
        <f>IF(ISNA(VLOOKUP(P723,Sheet1!E:F,2,0)),"--","PRESENT")</f>
        <v>--</v>
      </c>
      <c r="U723"/>
      <c r="V723">
        <f>IF(AA723&lt;&gt;"",V722+1,V722)</f>
        <v>176</v>
      </c>
      <c r="W723" s="75" t="s">
        <v>2238</v>
      </c>
      <c r="X723" s="57" t="s">
        <v>2238</v>
      </c>
      <c r="Y723" s="57" t="s">
        <v>2238</v>
      </c>
      <c r="Z723" s="25" t="str">
        <f>IF( OR(X723="CNST", I723="CAT_REGS"),IF(E723=CHAR(34)&amp;CHAR(34),F723,E723),
IF(X723="YES",UPPER(IF(E723=CHAR(34)&amp;CHAR(34),F723,E723)),
IF(   AND(X723&lt;&gt;"NO",I723="CAT_FNCT",D723&lt;&gt;"multiply", D723&lt;&gt;"divide"),IF(J723="SLS_ENABLED",   UPPER(IF(E723=CHAR(34)&amp;CHAR(34),F723,E723)),""),"")))</f>
        <v/>
      </c>
      <c r="AA723" s="25" t="str">
        <f>IF(LEN(Y723)&gt;0,Y723,SUBSTITUTE(SUBSTITUTE(SUBSTITUTE(SUBSTITUTE(SUBSTITUTE(SUBSTITUTE(SUBSTITUTE(SUBSTITUTE(SUBSTITUTE(SUBSTITUTE(SUBSTITUTE( (SUBSTITUTE( SUBSTITUTE( SUBSTITUTE( SUBSTITUTE(Z723,"STD_SIGMA","SUM"),"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3" s="1">
        <f>B723</f>
        <v>699</v>
      </c>
      <c r="AC723" t="str">
        <f>P723</f>
        <v>ITM_E_BREVE</v>
      </c>
      <c r="AD723" s="126" t="str">
        <f>IF(ISNA(VLOOKUP(AA723,'XEQM Shortlist'!J:J,1,0)),"//","")</f>
        <v/>
      </c>
      <c r="AF723" s="88" t="str">
        <f>IF(LEN(AA723)=0,"",SUBSTITUTE(SUBSTITUTE(SUBSTITUTE(SUBSTITUTE(SUBSTITUTE(SUBSTITUTE(SUBSTITUTE(SUBSTITUTE(SUBSTITUTE(SUBSTITUTE(SUBSTITUTE(SUBSTITUTE(SUBSTITUTE(SUBSTITUTE(SUBSTITUTE(SUBSTITUTE(SUBSTITUTE( (SUBSTITUTE( SUBSTITUTE( SUBSTITUTE( SUBSTITUTE(Z723,"STD_SIGMA","SUM"),"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3" t="b">
        <f>AA723=AF723</f>
        <v>1</v>
      </c>
    </row>
    <row r="724" spans="1:33">
      <c r="A724" s="48">
        <f>IF(B724=INT(B724),ROW(),"")</f>
        <v>724</v>
      </c>
      <c r="B724" s="47">
        <f>IF(AND(MID(C724,2,1)&lt;&gt;"/",MID(C724,1,1)="/"),INT(B723)+1,B723+0.01)</f>
        <v>700</v>
      </c>
      <c r="C724" s="196" t="s">
        <v>3770</v>
      </c>
      <c r="D724" s="196" t="s">
        <v>2962</v>
      </c>
      <c r="E724" s="192" t="s">
        <v>594</v>
      </c>
      <c r="F724" s="192" t="s">
        <v>594</v>
      </c>
      <c r="G724" s="201">
        <v>0</v>
      </c>
      <c r="H724" s="201">
        <v>0</v>
      </c>
      <c r="I724" s="191" t="s">
        <v>2480</v>
      </c>
      <c r="J724" s="191" t="s">
        <v>1376</v>
      </c>
      <c r="K724" s="198" t="s">
        <v>3783</v>
      </c>
      <c r="L724" s="199" t="s">
        <v>4768</v>
      </c>
      <c r="M724" s="199" t="s">
        <v>4827</v>
      </c>
      <c r="N724" s="55" t="s">
        <v>2238</v>
      </c>
      <c r="O724" s="17"/>
      <c r="P724" s="259" t="s">
        <v>2962</v>
      </c>
      <c r="Q724" s="16"/>
      <c r="R724"/>
      <c r="S724" t="str">
        <f>IF(E724=F724,"","NOT EQUAL")</f>
        <v/>
      </c>
      <c r="T724" s="44" t="str">
        <f>IF(ISNA(VLOOKUP(P724,Sheet1!E:F,2,0)),"--","PRESENT")</f>
        <v>--</v>
      </c>
      <c r="U724"/>
      <c r="V724">
        <f>IF(AA724&lt;&gt;"",V723+1,V723)</f>
        <v>176</v>
      </c>
      <c r="W724" s="88" t="s">
        <v>2238</v>
      </c>
      <c r="X724" s="92" t="s">
        <v>2238</v>
      </c>
      <c r="Y724" s="92" t="s">
        <v>2238</v>
      </c>
      <c r="Z724" s="25" t="str">
        <f>IF( OR(X724="CNST", I724="CAT_REGS"),IF(E724=CHAR(34)&amp;CHAR(34),F724,E724),
IF(X724="YES",UPPER(IF(E724=CHAR(34)&amp;CHAR(34),F724,E724)),
IF(   AND(X724&lt;&gt;"NO",I724="CAT_FNCT",D724&lt;&gt;"multiply", D724&lt;&gt;"divide"),IF(J724="SLS_ENABLED",   UPPER(IF(E724=CHAR(34)&amp;CHAR(34),F724,E724)),""),"")))</f>
        <v/>
      </c>
      <c r="AA724" s="25" t="str">
        <f>IF(LEN(Y724)&gt;0,Y724,SUBSTITUTE(SUBSTITUTE(SUBSTITUTE(SUBSTITUTE(SUBSTITUTE(SUBSTITUTE(SUBSTITUTE(SUBSTITUTE(SUBSTITUTE(SUBSTITUTE(SUBSTITUTE( (SUBSTITUTE( SUBSTITUTE( SUBSTITUTE( SUBSTITUTE(Z724,"STD_SIGMA","SUM"),"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4" s="1">
        <f>B724</f>
        <v>700</v>
      </c>
      <c r="AC724" t="str">
        <f>P724</f>
        <v>ITM_E_GRAVE</v>
      </c>
      <c r="AD724" s="126" t="str">
        <f>IF(ISNA(VLOOKUP(AA724,'XEQM Shortlist'!J:J,1,0)),"//","")</f>
        <v/>
      </c>
      <c r="AF724" s="88" t="str">
        <f>IF(LEN(AA724)=0,"",SUBSTITUTE(SUBSTITUTE(SUBSTITUTE(SUBSTITUTE(SUBSTITUTE(SUBSTITUTE(SUBSTITUTE(SUBSTITUTE(SUBSTITUTE(SUBSTITUTE(SUBSTITUTE(SUBSTITUTE(SUBSTITUTE(SUBSTITUTE(SUBSTITUTE(SUBSTITUTE(SUBSTITUTE( (SUBSTITUTE( SUBSTITUTE( SUBSTITUTE( SUBSTITUTE(Z724,"STD_SIGMA","SUM"),"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4" t="b">
        <f>AA724=AF724</f>
        <v>1</v>
      </c>
    </row>
    <row r="725" spans="1:33">
      <c r="A725" s="48">
        <f>IF(B725=INT(B725),ROW(),"")</f>
        <v>725</v>
      </c>
      <c r="B725" s="47">
        <f>IF(AND(MID(C725,2,1)&lt;&gt;"/",MID(C725,1,1)="/"),INT(B724)+1,B724+0.01)</f>
        <v>701</v>
      </c>
      <c r="C725" s="196" t="s">
        <v>3770</v>
      </c>
      <c r="D725" s="196" t="s">
        <v>2963</v>
      </c>
      <c r="E725" s="192" t="s">
        <v>595</v>
      </c>
      <c r="F725" s="192" t="s">
        <v>595</v>
      </c>
      <c r="G725" s="201">
        <v>0</v>
      </c>
      <c r="H725" s="201">
        <v>0</v>
      </c>
      <c r="I725" s="191" t="s">
        <v>2480</v>
      </c>
      <c r="J725" s="191" t="s">
        <v>1376</v>
      </c>
      <c r="K725" s="198" t="s">
        <v>3783</v>
      </c>
      <c r="L725" s="199" t="s">
        <v>4768</v>
      </c>
      <c r="M725" s="199" t="s">
        <v>4827</v>
      </c>
      <c r="N725" s="55" t="s">
        <v>2238</v>
      </c>
      <c r="O725" s="17"/>
      <c r="P725" s="259" t="s">
        <v>2963</v>
      </c>
      <c r="Q725" s="16"/>
      <c r="R725"/>
      <c r="S725" t="str">
        <f>IF(E725=F725,"","NOT EQUAL")</f>
        <v/>
      </c>
      <c r="T725" s="44" t="str">
        <f>IF(ISNA(VLOOKUP(P725,Sheet1!E:F,2,0)),"--","PRESENT")</f>
        <v>--</v>
      </c>
      <c r="U725"/>
      <c r="V725">
        <f>IF(AA725&lt;&gt;"",V724+1,V724)</f>
        <v>176</v>
      </c>
      <c r="W725" s="88" t="s">
        <v>2238</v>
      </c>
      <c r="X725" s="92" t="s">
        <v>2238</v>
      </c>
      <c r="Y725" s="92" t="s">
        <v>2238</v>
      </c>
      <c r="Z725" s="25" t="str">
        <f>IF( OR(X725="CNST", I725="CAT_REGS"),IF(E725=CHAR(34)&amp;CHAR(34),F725,E725),
IF(X725="YES",UPPER(IF(E725=CHAR(34)&amp;CHAR(34),F725,E725)),
IF(   AND(X725&lt;&gt;"NO",I725="CAT_FNCT",D725&lt;&gt;"multiply", D725&lt;&gt;"divide"),IF(J725="SLS_ENABLED",   UPPER(IF(E725=CHAR(34)&amp;CHAR(34),F725,E725)),""),"")))</f>
        <v/>
      </c>
      <c r="AA725" s="25" t="str">
        <f>IF(LEN(Y725)&gt;0,Y725,SUBSTITUTE(SUBSTITUTE(SUBSTITUTE(SUBSTITUTE(SUBSTITUTE(SUBSTITUTE(SUBSTITUTE(SUBSTITUTE(SUBSTITUTE(SUBSTITUTE(SUBSTITUTE( (SUBSTITUTE( SUBSTITUTE( SUBSTITUTE( SUBSTITUTE(Z725,"STD_SIGMA","SUM"),"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5" s="1">
        <f>B725</f>
        <v>701</v>
      </c>
      <c r="AC725" t="str">
        <f>P725</f>
        <v>ITM_E_DIARESIS</v>
      </c>
      <c r="AD725" s="126" t="str">
        <f>IF(ISNA(VLOOKUP(AA725,'XEQM Shortlist'!J:J,1,0)),"//","")</f>
        <v/>
      </c>
      <c r="AF725" s="88" t="str">
        <f>IF(LEN(AA725)=0,"",SUBSTITUTE(SUBSTITUTE(SUBSTITUTE(SUBSTITUTE(SUBSTITUTE(SUBSTITUTE(SUBSTITUTE(SUBSTITUTE(SUBSTITUTE(SUBSTITUTE(SUBSTITUTE(SUBSTITUTE(SUBSTITUTE(SUBSTITUTE(SUBSTITUTE(SUBSTITUTE(SUBSTITUTE( (SUBSTITUTE( SUBSTITUTE( SUBSTITUTE( SUBSTITUTE(Z725,"STD_SIGMA","SUM"),"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5" t="b">
        <f>AA725=AF725</f>
        <v>1</v>
      </c>
    </row>
    <row r="726" spans="1:33">
      <c r="A726" s="48">
        <f>IF(B726=INT(B726),ROW(),"")</f>
        <v>726</v>
      </c>
      <c r="B726" s="47">
        <f>IF(AND(MID(C726,2,1)&lt;&gt;"/",MID(C726,1,1)="/"),INT(B725)+1,B725+0.01)</f>
        <v>702</v>
      </c>
      <c r="C726" s="196" t="s">
        <v>3770</v>
      </c>
      <c r="D726" s="196" t="s">
        <v>2964</v>
      </c>
      <c r="E726" s="192" t="s">
        <v>596</v>
      </c>
      <c r="F726" s="192" t="s">
        <v>596</v>
      </c>
      <c r="G726" s="201">
        <v>0</v>
      </c>
      <c r="H726" s="201">
        <v>0</v>
      </c>
      <c r="I726" s="191" t="s">
        <v>2480</v>
      </c>
      <c r="J726" s="191" t="s">
        <v>1376</v>
      </c>
      <c r="K726" s="198" t="s">
        <v>3783</v>
      </c>
      <c r="L726" s="199" t="s">
        <v>4768</v>
      </c>
      <c r="M726" s="199" t="s">
        <v>4827</v>
      </c>
      <c r="N726" s="55" t="s">
        <v>2238</v>
      </c>
      <c r="O726" s="17"/>
      <c r="P726" s="259" t="s">
        <v>2964</v>
      </c>
      <c r="Q726" s="16"/>
      <c r="R726"/>
      <c r="S726" t="str">
        <f>IF(E726=F726,"","NOT EQUAL")</f>
        <v/>
      </c>
      <c r="T726" s="44" t="str">
        <f>IF(ISNA(VLOOKUP(P726,Sheet1!E:F,2,0)),"--","PRESENT")</f>
        <v>--</v>
      </c>
      <c r="U726"/>
      <c r="V726">
        <f>IF(AA726&lt;&gt;"",V725+1,V725)</f>
        <v>176</v>
      </c>
      <c r="W726" s="88" t="s">
        <v>2238</v>
      </c>
      <c r="X726" s="92" t="s">
        <v>2238</v>
      </c>
      <c r="Y726" s="92" t="s">
        <v>2238</v>
      </c>
      <c r="Z726" s="25" t="str">
        <f>IF( OR(X726="CNST", I726="CAT_REGS"),IF(E726=CHAR(34)&amp;CHAR(34),F726,E726),
IF(X726="YES",UPPER(IF(E726=CHAR(34)&amp;CHAR(34),F726,E726)),
IF(   AND(X726&lt;&gt;"NO",I726="CAT_FNCT",D726&lt;&gt;"multiply", D726&lt;&gt;"divide"),IF(J726="SLS_ENABLED",   UPPER(IF(E726=CHAR(34)&amp;CHAR(34),F726,E726)),""),"")))</f>
        <v/>
      </c>
      <c r="AA726" s="25" t="str">
        <f>IF(LEN(Y726)&gt;0,Y726,SUBSTITUTE(SUBSTITUTE(SUBSTITUTE(SUBSTITUTE(SUBSTITUTE(SUBSTITUTE(SUBSTITUTE(SUBSTITUTE(SUBSTITUTE(SUBSTITUTE(SUBSTITUTE( (SUBSTITUTE( SUBSTITUTE( SUBSTITUTE( SUBSTITUTE(Z726,"STD_SIGMA","SUM"),"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6" s="1">
        <f>B726</f>
        <v>702</v>
      </c>
      <c r="AC726" t="str">
        <f>P726</f>
        <v>ITM_E_CIRC</v>
      </c>
      <c r="AD726" s="126" t="str">
        <f>IF(ISNA(VLOOKUP(AA726,'XEQM Shortlist'!J:J,1,0)),"//","")</f>
        <v/>
      </c>
      <c r="AF726" s="88" t="str">
        <f>IF(LEN(AA726)=0,"",SUBSTITUTE(SUBSTITUTE(SUBSTITUTE(SUBSTITUTE(SUBSTITUTE(SUBSTITUTE(SUBSTITUTE(SUBSTITUTE(SUBSTITUTE(SUBSTITUTE(SUBSTITUTE(SUBSTITUTE(SUBSTITUTE(SUBSTITUTE(SUBSTITUTE(SUBSTITUTE(SUBSTITUTE( (SUBSTITUTE( SUBSTITUTE( SUBSTITUTE( SUBSTITUTE(Z726,"STD_SIGMA","SUM"),"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6" t="b">
        <f>AA726=AF726</f>
        <v>1</v>
      </c>
    </row>
    <row r="727" spans="1:33">
      <c r="A727" s="48">
        <f>IF(B727=INT(B727),ROW(),"")</f>
        <v>727</v>
      </c>
      <c r="B727" s="47">
        <f>IF(AND(MID(C727,2,1)&lt;&gt;"/",MID(C727,1,1)="/"),INT(B726)+1,B726+0.01)</f>
        <v>703</v>
      </c>
      <c r="C727" s="196" t="s">
        <v>3770</v>
      </c>
      <c r="D727" s="196" t="s">
        <v>2965</v>
      </c>
      <c r="E727" s="192" t="s">
        <v>597</v>
      </c>
      <c r="F727" s="192" t="s">
        <v>597</v>
      </c>
      <c r="G727" s="201">
        <v>0</v>
      </c>
      <c r="H727" s="201">
        <v>0</v>
      </c>
      <c r="I727" s="191" t="s">
        <v>2480</v>
      </c>
      <c r="J727" s="191" t="s">
        <v>1376</v>
      </c>
      <c r="K727" s="198" t="s">
        <v>3783</v>
      </c>
      <c r="L727" s="199" t="s">
        <v>4768</v>
      </c>
      <c r="M727" s="199" t="s">
        <v>4827</v>
      </c>
      <c r="N727" s="55" t="s">
        <v>2238</v>
      </c>
      <c r="O727" s="17"/>
      <c r="P727" s="259" t="s">
        <v>2965</v>
      </c>
      <c r="Q727" s="16"/>
      <c r="R727"/>
      <c r="S727" t="str">
        <f>IF(E727=F727,"","NOT EQUAL")</f>
        <v/>
      </c>
      <c r="T727" s="44" t="str">
        <f>IF(ISNA(VLOOKUP(P727,Sheet1!E:F,2,0)),"--","PRESENT")</f>
        <v>--</v>
      </c>
      <c r="U727"/>
      <c r="V727">
        <f>IF(AA727&lt;&gt;"",V726+1,V726)</f>
        <v>176</v>
      </c>
      <c r="W727" s="88" t="s">
        <v>2238</v>
      </c>
      <c r="X727" s="92" t="s">
        <v>2238</v>
      </c>
      <c r="Y727" s="92" t="s">
        <v>2238</v>
      </c>
      <c r="Z727" s="25" t="str">
        <f>IF( OR(X727="CNST", I727="CAT_REGS"),IF(E727=CHAR(34)&amp;CHAR(34),F727,E727),
IF(X727="YES",UPPER(IF(E727=CHAR(34)&amp;CHAR(34),F727,E727)),
IF(   AND(X727&lt;&gt;"NO",I727="CAT_FNCT",D727&lt;&gt;"multiply", D727&lt;&gt;"divide"),IF(J727="SLS_ENABLED",   UPPER(IF(E727=CHAR(34)&amp;CHAR(34),F727,E727)),""),"")))</f>
        <v/>
      </c>
      <c r="AA727" s="25" t="str">
        <f>IF(LEN(Y727)&gt;0,Y727,SUBSTITUTE(SUBSTITUTE(SUBSTITUTE(SUBSTITUTE(SUBSTITUTE(SUBSTITUTE(SUBSTITUTE(SUBSTITUTE(SUBSTITUTE(SUBSTITUTE(SUBSTITUTE( (SUBSTITUTE( SUBSTITUTE( SUBSTITUTE( SUBSTITUTE(Z727,"STD_SIGMA","SUM"),"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7" s="1">
        <f>B727</f>
        <v>703</v>
      </c>
      <c r="AC727" t="str">
        <f>P727</f>
        <v>ITM_E_OGONEK</v>
      </c>
      <c r="AD727" s="126" t="str">
        <f>IF(ISNA(VLOOKUP(AA727,'XEQM Shortlist'!J:J,1,0)),"//","")</f>
        <v/>
      </c>
      <c r="AF727" s="88" t="str">
        <f>IF(LEN(AA727)=0,"",SUBSTITUTE(SUBSTITUTE(SUBSTITUTE(SUBSTITUTE(SUBSTITUTE(SUBSTITUTE(SUBSTITUTE(SUBSTITUTE(SUBSTITUTE(SUBSTITUTE(SUBSTITUTE(SUBSTITUTE(SUBSTITUTE(SUBSTITUTE(SUBSTITUTE(SUBSTITUTE(SUBSTITUTE( (SUBSTITUTE( SUBSTITUTE( SUBSTITUTE( SUBSTITUTE(Z727,"STD_SIGMA","SUM"),"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7" t="b">
        <f>AA727=AF727</f>
        <v>1</v>
      </c>
    </row>
    <row r="728" spans="1:33">
      <c r="A728" s="48">
        <f>IF(B728=INT(B728),ROW(),"")</f>
        <v>728</v>
      </c>
      <c r="B728" s="47">
        <f>IF(AND(MID(C728,2,1)&lt;&gt;"/",MID(C728,1,1)="/"),INT(B727)+1,B727+0.01)</f>
        <v>704</v>
      </c>
      <c r="C728" s="196" t="s">
        <v>3770</v>
      </c>
      <c r="D728" s="196" t="s">
        <v>2966</v>
      </c>
      <c r="E728" s="192" t="s">
        <v>598</v>
      </c>
      <c r="F728" s="192" t="s">
        <v>598</v>
      </c>
      <c r="G728" s="201">
        <v>0</v>
      </c>
      <c r="H728" s="201">
        <v>0</v>
      </c>
      <c r="I728" s="191" t="s">
        <v>2480</v>
      </c>
      <c r="J728" s="191" t="s">
        <v>1376</v>
      </c>
      <c r="K728" s="198" t="s">
        <v>3783</v>
      </c>
      <c r="L728" s="199" t="s">
        <v>4768</v>
      </c>
      <c r="M728" s="199" t="s">
        <v>4827</v>
      </c>
      <c r="N728" s="55" t="s">
        <v>2238</v>
      </c>
      <c r="O728" s="17"/>
      <c r="P728" s="259" t="s">
        <v>2966</v>
      </c>
      <c r="Q728" s="16"/>
      <c r="R728"/>
      <c r="S728" t="str">
        <f>IF(E728=F728,"","NOT EQUAL")</f>
        <v/>
      </c>
      <c r="T728" s="44" t="str">
        <f>IF(ISNA(VLOOKUP(P728,Sheet1!E:F,2,0)),"--","PRESENT")</f>
        <v>--</v>
      </c>
      <c r="U728"/>
      <c r="V728">
        <f>IF(AA728&lt;&gt;"",V727+1,V727)</f>
        <v>176</v>
      </c>
      <c r="W728" s="88" t="s">
        <v>2238</v>
      </c>
      <c r="X728" s="92" t="s">
        <v>2238</v>
      </c>
      <c r="Y728" s="92" t="s">
        <v>2238</v>
      </c>
      <c r="Z728" s="25" t="str">
        <f>IF( OR(X728="CNST", I728="CAT_REGS"),IF(E728=CHAR(34)&amp;CHAR(34),F728,E728),
IF(X728="YES",UPPER(IF(E728=CHAR(34)&amp;CHAR(34),F728,E728)),
IF(   AND(X728&lt;&gt;"NO",I728="CAT_FNCT",D728&lt;&gt;"multiply", D728&lt;&gt;"divide"),IF(J728="SLS_ENABLED",   UPPER(IF(E728=CHAR(34)&amp;CHAR(34),F728,E728)),""),"")))</f>
        <v/>
      </c>
      <c r="AA728" s="25" t="str">
        <f>IF(LEN(Y728)&gt;0,Y728,SUBSTITUTE(SUBSTITUTE(SUBSTITUTE(SUBSTITUTE(SUBSTITUTE(SUBSTITUTE(SUBSTITUTE(SUBSTITUTE(SUBSTITUTE(SUBSTITUTE(SUBSTITUTE( (SUBSTITUTE( SUBSTITUTE( SUBSTITUTE( SUBSTITUTE(Z728,"STD_SIGMA","SUM"),"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8" s="1">
        <f>B728</f>
        <v>704</v>
      </c>
      <c r="AC728" t="str">
        <f>P728</f>
        <v>ITM_G_BREVE</v>
      </c>
      <c r="AD728" s="126" t="str">
        <f>IF(ISNA(VLOOKUP(AA728,'XEQM Shortlist'!J:J,1,0)),"//","")</f>
        <v/>
      </c>
      <c r="AF728" s="88" t="str">
        <f>IF(LEN(AA728)=0,"",SUBSTITUTE(SUBSTITUTE(SUBSTITUTE(SUBSTITUTE(SUBSTITUTE(SUBSTITUTE(SUBSTITUTE(SUBSTITUTE(SUBSTITUTE(SUBSTITUTE(SUBSTITUTE(SUBSTITUTE(SUBSTITUTE(SUBSTITUTE(SUBSTITUTE(SUBSTITUTE(SUBSTITUTE( (SUBSTITUTE( SUBSTITUTE( SUBSTITUTE( SUBSTITUTE(Z728,"STD_SIGMA","SUM"),"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8" t="b">
        <f>AA728=AF728</f>
        <v>1</v>
      </c>
    </row>
    <row r="729" spans="1:33">
      <c r="A729" s="48">
        <f>IF(B729=INT(B729),ROW(),"")</f>
        <v>729</v>
      </c>
      <c r="B729" s="47">
        <f>IF(AND(MID(C729,2,1)&lt;&gt;"/",MID(C729,1,1)="/"),INT(B728)+1,B728+0.01)</f>
        <v>705</v>
      </c>
      <c r="C729" s="196" t="s">
        <v>3770</v>
      </c>
      <c r="D729" s="196" t="s">
        <v>2967</v>
      </c>
      <c r="E729" s="192" t="s">
        <v>599</v>
      </c>
      <c r="F729" s="192" t="s">
        <v>599</v>
      </c>
      <c r="G729" s="201">
        <v>0</v>
      </c>
      <c r="H729" s="201">
        <v>0</v>
      </c>
      <c r="I729" s="191" t="s">
        <v>2480</v>
      </c>
      <c r="J729" s="191" t="s">
        <v>1376</v>
      </c>
      <c r="K729" s="198" t="s">
        <v>3783</v>
      </c>
      <c r="L729" s="199" t="s">
        <v>4768</v>
      </c>
      <c r="M729" s="199" t="s">
        <v>4827</v>
      </c>
      <c r="N729" s="55" t="s">
        <v>2238</v>
      </c>
      <c r="O729" s="17"/>
      <c r="P729" s="259" t="s">
        <v>2967</v>
      </c>
      <c r="Q729" s="16"/>
      <c r="R729"/>
      <c r="S729" t="str">
        <f>IF(E729=F729,"","NOT EQUAL")</f>
        <v/>
      </c>
      <c r="T729" s="44" t="str">
        <f>IF(ISNA(VLOOKUP(P729,Sheet1!E:F,2,0)),"--","PRESENT")</f>
        <v>--</v>
      </c>
      <c r="U729"/>
      <c r="V729">
        <f>IF(AA729&lt;&gt;"",V728+1,V728)</f>
        <v>176</v>
      </c>
      <c r="W729" s="88" t="s">
        <v>2238</v>
      </c>
      <c r="X729" s="92" t="s">
        <v>2238</v>
      </c>
      <c r="Y729" s="92" t="s">
        <v>2238</v>
      </c>
      <c r="Z729" s="25" t="str">
        <f>IF( OR(X729="CNST", I729="CAT_REGS"),IF(E729=CHAR(34)&amp;CHAR(34),F729,E729),
IF(X729="YES",UPPER(IF(E729=CHAR(34)&amp;CHAR(34),F729,E729)),
IF(   AND(X729&lt;&gt;"NO",I729="CAT_FNCT",D729&lt;&gt;"multiply", D729&lt;&gt;"divide"),IF(J729="SLS_ENABLED",   UPPER(IF(E729=CHAR(34)&amp;CHAR(34),F729,E729)),""),"")))</f>
        <v/>
      </c>
      <c r="AA729" s="25" t="str">
        <f>IF(LEN(Y729)&gt;0,Y729,SUBSTITUTE(SUBSTITUTE(SUBSTITUTE(SUBSTITUTE(SUBSTITUTE(SUBSTITUTE(SUBSTITUTE(SUBSTITUTE(SUBSTITUTE(SUBSTITUTE(SUBSTITUTE( (SUBSTITUTE( SUBSTITUTE( SUBSTITUTE( SUBSTITUTE(Z729,"STD_SIGMA","SUM"),"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29" s="1">
        <f>B729</f>
        <v>705</v>
      </c>
      <c r="AC729" t="str">
        <f>P729</f>
        <v>ITM_I_MACRON</v>
      </c>
      <c r="AD729" s="126" t="str">
        <f>IF(ISNA(VLOOKUP(AA729,'XEQM Shortlist'!J:J,1,0)),"//","")</f>
        <v/>
      </c>
      <c r="AF729" s="88" t="str">
        <f>IF(LEN(AA729)=0,"",SUBSTITUTE(SUBSTITUTE(SUBSTITUTE(SUBSTITUTE(SUBSTITUTE(SUBSTITUTE(SUBSTITUTE(SUBSTITUTE(SUBSTITUTE(SUBSTITUTE(SUBSTITUTE(SUBSTITUTE(SUBSTITUTE(SUBSTITUTE(SUBSTITUTE(SUBSTITUTE(SUBSTITUTE( (SUBSTITUTE( SUBSTITUTE( SUBSTITUTE( SUBSTITUTE(Z729,"STD_SIGMA","SUM"),"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29" t="b">
        <f>AA729=AF729</f>
        <v>1</v>
      </c>
    </row>
    <row r="730" spans="1:33">
      <c r="A730" s="48">
        <f>IF(B730=INT(B730),ROW(),"")</f>
        <v>730</v>
      </c>
      <c r="B730" s="47">
        <f>IF(AND(MID(C730,2,1)&lt;&gt;"/",MID(C730,1,1)="/"),INT(B729)+1,B729+0.01)</f>
        <v>706</v>
      </c>
      <c r="C730" s="196" t="s">
        <v>3770</v>
      </c>
      <c r="D730" s="196" t="s">
        <v>2968</v>
      </c>
      <c r="E730" s="191" t="s">
        <v>600</v>
      </c>
      <c r="F730" s="191" t="s">
        <v>600</v>
      </c>
      <c r="G730" s="200">
        <v>0</v>
      </c>
      <c r="H730" s="200">
        <v>0</v>
      </c>
      <c r="I730" s="191" t="s">
        <v>2480</v>
      </c>
      <c r="J730" s="191" t="s">
        <v>1376</v>
      </c>
      <c r="K730" s="198" t="s">
        <v>3783</v>
      </c>
      <c r="L730" s="199" t="s">
        <v>4768</v>
      </c>
      <c r="M730" s="199" t="s">
        <v>4827</v>
      </c>
      <c r="N730" s="55" t="s">
        <v>2238</v>
      </c>
      <c r="O730" s="55"/>
      <c r="P730" s="259" t="s">
        <v>2968</v>
      </c>
      <c r="Q730" s="13"/>
      <c r="R730"/>
      <c r="S730" t="str">
        <f>IF(E730=F730,"","NOT EQUAL")</f>
        <v/>
      </c>
      <c r="T730" s="44" t="str">
        <f>IF(ISNA(VLOOKUP(P730,Sheet1!E:F,2,0)),"--","PRESENT")</f>
        <v>--</v>
      </c>
      <c r="U730"/>
      <c r="V730">
        <f>IF(AA730&lt;&gt;"",V729+1,V729)</f>
        <v>176</v>
      </c>
      <c r="W730" s="75" t="s">
        <v>2238</v>
      </c>
      <c r="X730" s="57" t="s">
        <v>2238</v>
      </c>
      <c r="Y730" s="57" t="s">
        <v>2238</v>
      </c>
      <c r="Z730" s="25" t="str">
        <f>IF( OR(X730="CNST", I730="CAT_REGS"),IF(E730=CHAR(34)&amp;CHAR(34),F730,E730),
IF(X730="YES",UPPER(IF(E730=CHAR(34)&amp;CHAR(34),F730,E730)),
IF(   AND(X730&lt;&gt;"NO",I730="CAT_FNCT",D730&lt;&gt;"multiply", D730&lt;&gt;"divide"),IF(J730="SLS_ENABLED",   UPPER(IF(E730=CHAR(34)&amp;CHAR(34),F730,E730)),""),"")))</f>
        <v/>
      </c>
      <c r="AA730" s="25" t="str">
        <f>IF(LEN(Y730)&gt;0,Y730,SUBSTITUTE(SUBSTITUTE(SUBSTITUTE(SUBSTITUTE(SUBSTITUTE(SUBSTITUTE(SUBSTITUTE(SUBSTITUTE(SUBSTITUTE(SUBSTITUTE(SUBSTITUTE( (SUBSTITUTE( SUBSTITUTE( SUBSTITUTE( SUBSTITUTE(Z730,"STD_SIGMA","SUM"),"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0" s="1">
        <f>B730</f>
        <v>706</v>
      </c>
      <c r="AC730" t="str">
        <f>P730</f>
        <v>ITM_I_ACUTE</v>
      </c>
      <c r="AD730" s="126" t="str">
        <f>IF(ISNA(VLOOKUP(AA730,'XEQM Shortlist'!J:J,1,0)),"//","")</f>
        <v/>
      </c>
      <c r="AF730" s="88" t="str">
        <f>IF(LEN(AA730)=0,"",SUBSTITUTE(SUBSTITUTE(SUBSTITUTE(SUBSTITUTE(SUBSTITUTE(SUBSTITUTE(SUBSTITUTE(SUBSTITUTE(SUBSTITUTE(SUBSTITUTE(SUBSTITUTE(SUBSTITUTE(SUBSTITUTE(SUBSTITUTE(SUBSTITUTE(SUBSTITUTE(SUBSTITUTE( (SUBSTITUTE( SUBSTITUTE( SUBSTITUTE( SUBSTITUTE(Z730,"STD_SIGMA","SUM"),"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0" t="b">
        <f>AA730=AF730</f>
        <v>1</v>
      </c>
    </row>
    <row r="731" spans="1:33">
      <c r="A731" s="48">
        <f>IF(B731=INT(B731),ROW(),"")</f>
        <v>731</v>
      </c>
      <c r="B731" s="47">
        <f>IF(AND(MID(C731,2,1)&lt;&gt;"/",MID(C731,1,1)="/"),INT(B730)+1,B730+0.01)</f>
        <v>707</v>
      </c>
      <c r="C731" s="196" t="s">
        <v>3770</v>
      </c>
      <c r="D731" s="196" t="s">
        <v>2969</v>
      </c>
      <c r="E731" s="191" t="s">
        <v>601</v>
      </c>
      <c r="F731" s="191" t="s">
        <v>601</v>
      </c>
      <c r="G731" s="200">
        <v>0</v>
      </c>
      <c r="H731" s="200">
        <v>0</v>
      </c>
      <c r="I731" s="191" t="s">
        <v>2480</v>
      </c>
      <c r="J731" s="191" t="s">
        <v>1376</v>
      </c>
      <c r="K731" s="198" t="s">
        <v>3783</v>
      </c>
      <c r="L731" s="199" t="s">
        <v>4768</v>
      </c>
      <c r="M731" s="199" t="s">
        <v>4827</v>
      </c>
      <c r="N731" s="55" t="s">
        <v>2238</v>
      </c>
      <c r="O731" s="55"/>
      <c r="P731" s="259" t="s">
        <v>2969</v>
      </c>
      <c r="Q731" s="13"/>
      <c r="R731"/>
      <c r="S731" t="str">
        <f>IF(E731=F731,"","NOT EQUAL")</f>
        <v/>
      </c>
      <c r="T731" s="44" t="str">
        <f>IF(ISNA(VLOOKUP(P731,Sheet1!E:F,2,0)),"--","PRESENT")</f>
        <v>--</v>
      </c>
      <c r="U731"/>
      <c r="V731">
        <f>IF(AA731&lt;&gt;"",V730+1,V730)</f>
        <v>176</v>
      </c>
      <c r="W731" s="75" t="s">
        <v>2238</v>
      </c>
      <c r="X731" s="57" t="s">
        <v>2238</v>
      </c>
      <c r="Y731" s="57" t="s">
        <v>2238</v>
      </c>
      <c r="Z731" s="25" t="str">
        <f>IF( OR(X731="CNST", I731="CAT_REGS"),IF(E731=CHAR(34)&amp;CHAR(34),F731,E731),
IF(X731="YES",UPPER(IF(E731=CHAR(34)&amp;CHAR(34),F731,E731)),
IF(   AND(X731&lt;&gt;"NO",I731="CAT_FNCT",D731&lt;&gt;"multiply", D731&lt;&gt;"divide"),IF(J731="SLS_ENABLED",   UPPER(IF(E731=CHAR(34)&amp;CHAR(34),F731,E731)),""),"")))</f>
        <v/>
      </c>
      <c r="AA731" s="25" t="str">
        <f>IF(LEN(Y731)&gt;0,Y731,SUBSTITUTE(SUBSTITUTE(SUBSTITUTE(SUBSTITUTE(SUBSTITUTE(SUBSTITUTE(SUBSTITUTE(SUBSTITUTE(SUBSTITUTE(SUBSTITUTE(SUBSTITUTE( (SUBSTITUTE( SUBSTITUTE( SUBSTITUTE( SUBSTITUTE(Z731,"STD_SIGMA","SUM"),"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1" s="1">
        <f>B731</f>
        <v>707</v>
      </c>
      <c r="AC731" t="str">
        <f>P731</f>
        <v>ITM_I_BREVE</v>
      </c>
      <c r="AD731" s="126" t="str">
        <f>IF(ISNA(VLOOKUP(AA731,'XEQM Shortlist'!J:J,1,0)),"//","")</f>
        <v/>
      </c>
      <c r="AF731" s="88" t="str">
        <f>IF(LEN(AA731)=0,"",SUBSTITUTE(SUBSTITUTE(SUBSTITUTE(SUBSTITUTE(SUBSTITUTE(SUBSTITUTE(SUBSTITUTE(SUBSTITUTE(SUBSTITUTE(SUBSTITUTE(SUBSTITUTE(SUBSTITUTE(SUBSTITUTE(SUBSTITUTE(SUBSTITUTE(SUBSTITUTE(SUBSTITUTE( (SUBSTITUTE( SUBSTITUTE( SUBSTITUTE( SUBSTITUTE(Z731,"STD_SIGMA","SUM"),"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1" t="b">
        <f>AA731=AF731</f>
        <v>1</v>
      </c>
    </row>
    <row r="732" spans="1:33">
      <c r="A732" s="48">
        <f>IF(B732=INT(B732),ROW(),"")</f>
        <v>732</v>
      </c>
      <c r="B732" s="47">
        <f>IF(AND(MID(C732,2,1)&lt;&gt;"/",MID(C732,1,1)="/"),INT(B731)+1,B731+0.01)</f>
        <v>708</v>
      </c>
      <c r="C732" s="196" t="s">
        <v>3770</v>
      </c>
      <c r="D732" s="196" t="s">
        <v>2970</v>
      </c>
      <c r="E732" s="191" t="s">
        <v>602</v>
      </c>
      <c r="F732" s="191" t="s">
        <v>602</v>
      </c>
      <c r="G732" s="200">
        <v>0</v>
      </c>
      <c r="H732" s="200">
        <v>0</v>
      </c>
      <c r="I732" s="191" t="s">
        <v>2480</v>
      </c>
      <c r="J732" s="191" t="s">
        <v>1376</v>
      </c>
      <c r="K732" s="198" t="s">
        <v>3783</v>
      </c>
      <c r="L732" s="203" t="s">
        <v>4768</v>
      </c>
      <c r="M732" s="199" t="s">
        <v>4827</v>
      </c>
      <c r="N732" s="55" t="s">
        <v>2238</v>
      </c>
      <c r="O732" s="60"/>
      <c r="P732" s="259" t="s">
        <v>2970</v>
      </c>
      <c r="Q732" s="13"/>
      <c r="R732"/>
      <c r="S732" t="str">
        <f>IF(E732=F732,"","NOT EQUAL")</f>
        <v/>
      </c>
      <c r="T732" s="44" t="str">
        <f>IF(ISNA(VLOOKUP(P732,Sheet1!E:F,2,0)),"--","PRESENT")</f>
        <v>--</v>
      </c>
      <c r="U732"/>
      <c r="V732">
        <f>IF(AA732&lt;&gt;"",V731+1,V731)</f>
        <v>176</v>
      </c>
      <c r="W732" s="75" t="s">
        <v>2238</v>
      </c>
      <c r="X732" s="57" t="s">
        <v>2238</v>
      </c>
      <c r="Y732" s="57" t="s">
        <v>2238</v>
      </c>
      <c r="Z732" s="25" t="str">
        <f>IF( OR(X732="CNST", I732="CAT_REGS"),IF(E732=CHAR(34)&amp;CHAR(34),F732,E732),
IF(X732="YES",UPPER(IF(E732=CHAR(34)&amp;CHAR(34),F732,E732)),
IF(   AND(X732&lt;&gt;"NO",I732="CAT_FNCT",D732&lt;&gt;"multiply", D732&lt;&gt;"divide"),IF(J732="SLS_ENABLED",   UPPER(IF(E732=CHAR(34)&amp;CHAR(34),F732,E732)),""),"")))</f>
        <v/>
      </c>
      <c r="AA732" s="25" t="str">
        <f>IF(LEN(Y732)&gt;0,Y732,SUBSTITUTE(SUBSTITUTE(SUBSTITUTE(SUBSTITUTE(SUBSTITUTE(SUBSTITUTE(SUBSTITUTE(SUBSTITUTE(SUBSTITUTE(SUBSTITUTE(SUBSTITUTE( (SUBSTITUTE( SUBSTITUTE( SUBSTITUTE( SUBSTITUTE(Z732,"STD_SIGMA","SUM"),"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2" s="1">
        <f>B732</f>
        <v>708</v>
      </c>
      <c r="AC732" t="str">
        <f>P732</f>
        <v>ITM_I_GRAVE</v>
      </c>
      <c r="AD732" s="126" t="str">
        <f>IF(ISNA(VLOOKUP(AA732,'XEQM Shortlist'!J:J,1,0)),"//","")</f>
        <v/>
      </c>
      <c r="AF732" s="88" t="str">
        <f>IF(LEN(AA732)=0,"",SUBSTITUTE(SUBSTITUTE(SUBSTITUTE(SUBSTITUTE(SUBSTITUTE(SUBSTITUTE(SUBSTITUTE(SUBSTITUTE(SUBSTITUTE(SUBSTITUTE(SUBSTITUTE(SUBSTITUTE(SUBSTITUTE(SUBSTITUTE(SUBSTITUTE(SUBSTITUTE(SUBSTITUTE( (SUBSTITUTE( SUBSTITUTE( SUBSTITUTE( SUBSTITUTE(Z732,"STD_SIGMA","SUM"),"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2" t="b">
        <f>AA732=AF732</f>
        <v>1</v>
      </c>
    </row>
    <row r="733" spans="1:33">
      <c r="A733" s="48">
        <f>IF(B733=INT(B733),ROW(),"")</f>
        <v>733</v>
      </c>
      <c r="B733" s="47">
        <f>IF(AND(MID(C733,2,1)&lt;&gt;"/",MID(C733,1,1)="/"),INT(B732)+1,B732+0.01)</f>
        <v>709</v>
      </c>
      <c r="C733" s="196" t="s">
        <v>3770</v>
      </c>
      <c r="D733" s="196" t="s">
        <v>2971</v>
      </c>
      <c r="E733" s="191" t="s">
        <v>603</v>
      </c>
      <c r="F733" s="191" t="s">
        <v>603</v>
      </c>
      <c r="G733" s="200">
        <v>0</v>
      </c>
      <c r="H733" s="200">
        <v>0</v>
      </c>
      <c r="I733" s="191" t="s">
        <v>2480</v>
      </c>
      <c r="J733" s="191" t="s">
        <v>1376</v>
      </c>
      <c r="K733" s="198" t="s">
        <v>3783</v>
      </c>
      <c r="L733" s="199" t="s">
        <v>4768</v>
      </c>
      <c r="M733" s="199" t="s">
        <v>4827</v>
      </c>
      <c r="N733" s="55" t="s">
        <v>2238</v>
      </c>
      <c r="O733" s="55"/>
      <c r="P733" s="259" t="s">
        <v>2971</v>
      </c>
      <c r="Q733" s="13"/>
      <c r="R733"/>
      <c r="S733" t="str">
        <f>IF(E733=F733,"","NOT EQUAL")</f>
        <v/>
      </c>
      <c r="T733" s="44" t="str">
        <f>IF(ISNA(VLOOKUP(P733,Sheet1!E:F,2,0)),"--","PRESENT")</f>
        <v>--</v>
      </c>
      <c r="U733"/>
      <c r="V733">
        <f>IF(AA733&lt;&gt;"",V732+1,V732)</f>
        <v>176</v>
      </c>
      <c r="W733" s="75" t="s">
        <v>2238</v>
      </c>
      <c r="X733" s="57" t="s">
        <v>2238</v>
      </c>
      <c r="Y733" s="57" t="s">
        <v>2238</v>
      </c>
      <c r="Z733" s="25" t="str">
        <f>IF( OR(X733="CNST", I733="CAT_REGS"),IF(E733=CHAR(34)&amp;CHAR(34),F733,E733),
IF(X733="YES",UPPER(IF(E733=CHAR(34)&amp;CHAR(34),F733,E733)),
IF(   AND(X733&lt;&gt;"NO",I733="CAT_FNCT",D733&lt;&gt;"multiply", D733&lt;&gt;"divide"),IF(J733="SLS_ENABLED",   UPPER(IF(E733=CHAR(34)&amp;CHAR(34),F733,E733)),""),"")))</f>
        <v/>
      </c>
      <c r="AA733" s="25" t="str">
        <f>IF(LEN(Y733)&gt;0,Y733,SUBSTITUTE(SUBSTITUTE(SUBSTITUTE(SUBSTITUTE(SUBSTITUTE(SUBSTITUTE(SUBSTITUTE(SUBSTITUTE(SUBSTITUTE(SUBSTITUTE(SUBSTITUTE( (SUBSTITUTE( SUBSTITUTE( SUBSTITUTE( SUBSTITUTE(Z733,"STD_SIGMA","SUM"),"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3" s="1">
        <f>B733</f>
        <v>709</v>
      </c>
      <c r="AC733" t="str">
        <f>P733</f>
        <v>ITM_I_DIARESIS</v>
      </c>
      <c r="AD733" s="126" t="str">
        <f>IF(ISNA(VLOOKUP(AA733,'XEQM Shortlist'!J:J,1,0)),"//","")</f>
        <v/>
      </c>
      <c r="AF733" s="88" t="str">
        <f>IF(LEN(AA733)=0,"",SUBSTITUTE(SUBSTITUTE(SUBSTITUTE(SUBSTITUTE(SUBSTITUTE(SUBSTITUTE(SUBSTITUTE(SUBSTITUTE(SUBSTITUTE(SUBSTITUTE(SUBSTITUTE(SUBSTITUTE(SUBSTITUTE(SUBSTITUTE(SUBSTITUTE(SUBSTITUTE(SUBSTITUTE( (SUBSTITUTE( SUBSTITUTE( SUBSTITUTE( SUBSTITUTE(Z733,"STD_SIGMA","SUM"),"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3" t="b">
        <f>AA733=AF733</f>
        <v>1</v>
      </c>
    </row>
    <row r="734" spans="1:33">
      <c r="A734" s="48">
        <f>IF(B734=INT(B734),ROW(),"")</f>
        <v>734</v>
      </c>
      <c r="B734" s="47">
        <f>IF(AND(MID(C734,2,1)&lt;&gt;"/",MID(C734,1,1)="/"),INT(B733)+1,B733+0.01)</f>
        <v>710</v>
      </c>
      <c r="C734" s="196" t="s">
        <v>3770</v>
      </c>
      <c r="D734" s="196" t="s">
        <v>2972</v>
      </c>
      <c r="E734" s="191" t="s">
        <v>604</v>
      </c>
      <c r="F734" s="191" t="s">
        <v>604</v>
      </c>
      <c r="G734" s="200">
        <v>0</v>
      </c>
      <c r="H734" s="200">
        <v>0</v>
      </c>
      <c r="I734" s="191" t="s">
        <v>2480</v>
      </c>
      <c r="J734" s="191" t="s">
        <v>1376</v>
      </c>
      <c r="K734" s="198" t="s">
        <v>3783</v>
      </c>
      <c r="L734" s="199" t="s">
        <v>4768</v>
      </c>
      <c r="M734" s="199" t="s">
        <v>4827</v>
      </c>
      <c r="N734" s="55" t="s">
        <v>2238</v>
      </c>
      <c r="O734" s="55"/>
      <c r="P734" s="259" t="s">
        <v>2972</v>
      </c>
      <c r="Q734" s="13"/>
      <c r="R734"/>
      <c r="S734" t="str">
        <f>IF(E734=F734,"","NOT EQUAL")</f>
        <v/>
      </c>
      <c r="T734" s="44" t="str">
        <f>IF(ISNA(VLOOKUP(P734,Sheet1!E:F,2,0)),"--","PRESENT")</f>
        <v>--</v>
      </c>
      <c r="U734"/>
      <c r="V734">
        <f>IF(AA734&lt;&gt;"",V733+1,V733)</f>
        <v>176</v>
      </c>
      <c r="W734" s="75" t="s">
        <v>2238</v>
      </c>
      <c r="X734" s="57" t="s">
        <v>2238</v>
      </c>
      <c r="Y734" s="57" t="s">
        <v>2238</v>
      </c>
      <c r="Z734" s="25" t="str">
        <f>IF( OR(X734="CNST", I734="CAT_REGS"),IF(E734=CHAR(34)&amp;CHAR(34),F734,E734),
IF(X734="YES",UPPER(IF(E734=CHAR(34)&amp;CHAR(34),F734,E734)),
IF(   AND(X734&lt;&gt;"NO",I734="CAT_FNCT",D734&lt;&gt;"multiply", D734&lt;&gt;"divide"),IF(J734="SLS_ENABLED",   UPPER(IF(E734=CHAR(34)&amp;CHAR(34),F734,E734)),""),"")))</f>
        <v/>
      </c>
      <c r="AA734" s="25" t="str">
        <f>IF(LEN(Y734)&gt;0,Y734,SUBSTITUTE(SUBSTITUTE(SUBSTITUTE(SUBSTITUTE(SUBSTITUTE(SUBSTITUTE(SUBSTITUTE(SUBSTITUTE(SUBSTITUTE(SUBSTITUTE(SUBSTITUTE( (SUBSTITUTE( SUBSTITUTE( SUBSTITUTE( SUBSTITUTE(Z734,"STD_SIGMA","SUM"),"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4" s="1">
        <f>B734</f>
        <v>710</v>
      </c>
      <c r="AC734" t="str">
        <f>P734</f>
        <v>ITM_I_CIRC</v>
      </c>
      <c r="AD734" s="126" t="str">
        <f>IF(ISNA(VLOOKUP(AA734,'XEQM Shortlist'!J:J,1,0)),"//","")</f>
        <v/>
      </c>
      <c r="AF734" s="88" t="str">
        <f>IF(LEN(AA734)=0,"",SUBSTITUTE(SUBSTITUTE(SUBSTITUTE(SUBSTITUTE(SUBSTITUTE(SUBSTITUTE(SUBSTITUTE(SUBSTITUTE(SUBSTITUTE(SUBSTITUTE(SUBSTITUTE(SUBSTITUTE(SUBSTITUTE(SUBSTITUTE(SUBSTITUTE(SUBSTITUTE(SUBSTITUTE( (SUBSTITUTE( SUBSTITUTE( SUBSTITUTE( SUBSTITUTE(Z734,"STD_SIGMA","SUM"),"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4" t="b">
        <f>AA734=AF734</f>
        <v>1</v>
      </c>
    </row>
    <row r="735" spans="1:33" s="17" customFormat="1">
      <c r="A735" s="48">
        <f>IF(B735=INT(B735),ROW(),"")</f>
        <v>735</v>
      </c>
      <c r="B735" s="47">
        <f>IF(AND(MID(C735,2,1)&lt;&gt;"/",MID(C735,1,1)="/"),INT(B734)+1,B734+0.01)</f>
        <v>711</v>
      </c>
      <c r="C735" s="196" t="s">
        <v>3770</v>
      </c>
      <c r="D735" s="196" t="s">
        <v>2973</v>
      </c>
      <c r="E735" s="191" t="s">
        <v>605</v>
      </c>
      <c r="F735" s="191" t="s">
        <v>605</v>
      </c>
      <c r="G735" s="200">
        <v>0</v>
      </c>
      <c r="H735" s="200">
        <v>0</v>
      </c>
      <c r="I735" s="191" t="s">
        <v>2480</v>
      </c>
      <c r="J735" s="191" t="s">
        <v>1376</v>
      </c>
      <c r="K735" s="198" t="s">
        <v>3783</v>
      </c>
      <c r="L735" s="199" t="s">
        <v>4768</v>
      </c>
      <c r="M735" s="199" t="s">
        <v>4827</v>
      </c>
      <c r="N735" s="55" t="s">
        <v>2238</v>
      </c>
      <c r="O735" s="55"/>
      <c r="P735" s="259" t="s">
        <v>2973</v>
      </c>
      <c r="Q735" s="13"/>
      <c r="R735"/>
      <c r="S735" t="str">
        <f>IF(E735=F735,"","NOT EQUAL")</f>
        <v/>
      </c>
      <c r="T735" s="44" t="str">
        <f>IF(ISNA(VLOOKUP(P735,Sheet1!E:F,2,0)),"--","PRESENT")</f>
        <v>--</v>
      </c>
      <c r="U735"/>
      <c r="V735">
        <f>IF(AA735&lt;&gt;"",V734+1,V734)</f>
        <v>176</v>
      </c>
      <c r="W735" s="75" t="s">
        <v>2238</v>
      </c>
      <c r="X735" s="57" t="s">
        <v>2238</v>
      </c>
      <c r="Y735" s="57" t="s">
        <v>2238</v>
      </c>
      <c r="Z735" s="25" t="str">
        <f>IF( OR(X735="CNST", I735="CAT_REGS"),IF(E735=CHAR(34)&amp;CHAR(34),F735,E735),
IF(X735="YES",UPPER(IF(E735=CHAR(34)&amp;CHAR(34),F735,E735)),
IF(   AND(X735&lt;&gt;"NO",I735="CAT_FNCT",D735&lt;&gt;"multiply", D735&lt;&gt;"divide"),IF(J735="SLS_ENABLED",   UPPER(IF(E735=CHAR(34)&amp;CHAR(34),F735,E735)),""),"")))</f>
        <v/>
      </c>
      <c r="AA735" s="25" t="str">
        <f>IF(LEN(Y735)&gt;0,Y735,SUBSTITUTE(SUBSTITUTE(SUBSTITUTE(SUBSTITUTE(SUBSTITUTE(SUBSTITUTE(SUBSTITUTE(SUBSTITUTE(SUBSTITUTE(SUBSTITUTE(SUBSTITUTE( (SUBSTITUTE( SUBSTITUTE( SUBSTITUTE( SUBSTITUTE(Z735,"STD_SIGMA","SUM"),"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5" s="1">
        <f>B735</f>
        <v>711</v>
      </c>
      <c r="AC735" t="str">
        <f>P735</f>
        <v>ITM_I_OGONEK</v>
      </c>
      <c r="AD735" s="126" t="str">
        <f>IF(ISNA(VLOOKUP(AA735,'XEQM Shortlist'!J:J,1,0)),"//","")</f>
        <v/>
      </c>
      <c r="AE735"/>
      <c r="AF735" s="88" t="str">
        <f>IF(LEN(AA735)=0,"",SUBSTITUTE(SUBSTITUTE(SUBSTITUTE(SUBSTITUTE(SUBSTITUTE(SUBSTITUTE(SUBSTITUTE(SUBSTITUTE(SUBSTITUTE(SUBSTITUTE(SUBSTITUTE(SUBSTITUTE(SUBSTITUTE(SUBSTITUTE(SUBSTITUTE(SUBSTITUTE(SUBSTITUTE( (SUBSTITUTE( SUBSTITUTE( SUBSTITUTE( SUBSTITUTE(Z735,"STD_SIGMA","SUM"),"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5" t="b">
        <f>AA735=AF735</f>
        <v>1</v>
      </c>
    </row>
    <row r="736" spans="1:33">
      <c r="A736" s="48">
        <f>IF(B736=INT(B736),ROW(),"")</f>
        <v>736</v>
      </c>
      <c r="B736" s="47">
        <f>IF(AND(MID(C736,2,1)&lt;&gt;"/",MID(C736,1,1)="/"),INT(B735)+1,B735+0.01)</f>
        <v>712</v>
      </c>
      <c r="C736" s="196" t="s">
        <v>3770</v>
      </c>
      <c r="D736" s="196" t="s">
        <v>2974</v>
      </c>
      <c r="E736" s="191" t="s">
        <v>606</v>
      </c>
      <c r="F736" s="191" t="s">
        <v>606</v>
      </c>
      <c r="G736" s="200">
        <v>0</v>
      </c>
      <c r="H736" s="200">
        <v>0</v>
      </c>
      <c r="I736" s="191" t="s">
        <v>2480</v>
      </c>
      <c r="J736" s="191" t="s">
        <v>1376</v>
      </c>
      <c r="K736" s="198" t="s">
        <v>3783</v>
      </c>
      <c r="L736" s="199" t="s">
        <v>4768</v>
      </c>
      <c r="M736" s="199" t="s">
        <v>4827</v>
      </c>
      <c r="N736" s="55" t="s">
        <v>2238</v>
      </c>
      <c r="O736" s="55"/>
      <c r="P736" s="259" t="s">
        <v>2974</v>
      </c>
      <c r="Q736" s="13"/>
      <c r="R736"/>
      <c r="S736" t="str">
        <f>IF(E736=F736,"","NOT EQUAL")</f>
        <v/>
      </c>
      <c r="T736" s="44" t="str">
        <f>IF(ISNA(VLOOKUP(P736,Sheet1!E:F,2,0)),"--","PRESENT")</f>
        <v>--</v>
      </c>
      <c r="U736"/>
      <c r="V736">
        <f>IF(AA736&lt;&gt;"",V735+1,V735)</f>
        <v>176</v>
      </c>
      <c r="W736" s="75" t="s">
        <v>2238</v>
      </c>
      <c r="X736" s="57" t="s">
        <v>2238</v>
      </c>
      <c r="Y736" s="57" t="s">
        <v>2238</v>
      </c>
      <c r="Z736" s="25" t="str">
        <f>IF( OR(X736="CNST", I736="CAT_REGS"),IF(E736=CHAR(34)&amp;CHAR(34),F736,E736),
IF(X736="YES",UPPER(IF(E736=CHAR(34)&amp;CHAR(34),F736,E736)),
IF(   AND(X736&lt;&gt;"NO",I736="CAT_FNCT",D736&lt;&gt;"multiply", D736&lt;&gt;"divide"),IF(J736="SLS_ENABLED",   UPPER(IF(E736=CHAR(34)&amp;CHAR(34),F736,E736)),""),"")))</f>
        <v/>
      </c>
      <c r="AA736" s="25" t="str">
        <f>IF(LEN(Y736)&gt;0,Y736,SUBSTITUTE(SUBSTITUTE(SUBSTITUTE(SUBSTITUTE(SUBSTITUTE(SUBSTITUTE(SUBSTITUTE(SUBSTITUTE(SUBSTITUTE(SUBSTITUTE(SUBSTITUTE( (SUBSTITUTE( SUBSTITUTE( SUBSTITUTE( SUBSTITUTE(Z736,"STD_SIGMA","SUM"),"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6" s="1">
        <f>B736</f>
        <v>712</v>
      </c>
      <c r="AC736" t="str">
        <f>P736</f>
        <v>ITM_I_DOT</v>
      </c>
      <c r="AD736" s="126" t="str">
        <f>IF(ISNA(VLOOKUP(AA736,'XEQM Shortlist'!J:J,1,0)),"//","")</f>
        <v/>
      </c>
      <c r="AF736" s="88" t="str">
        <f>IF(LEN(AA736)=0,"",SUBSTITUTE(SUBSTITUTE(SUBSTITUTE(SUBSTITUTE(SUBSTITUTE(SUBSTITUTE(SUBSTITUTE(SUBSTITUTE(SUBSTITUTE(SUBSTITUTE(SUBSTITUTE(SUBSTITUTE(SUBSTITUTE(SUBSTITUTE(SUBSTITUTE(SUBSTITUTE(SUBSTITUTE( (SUBSTITUTE( SUBSTITUTE( SUBSTITUTE( SUBSTITUTE(Z736,"STD_SIGMA","SUM"),"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6" t="b">
        <f>AA736=AF736</f>
        <v>1</v>
      </c>
    </row>
    <row r="737" spans="1:33">
      <c r="A737" s="48">
        <f>IF(B737=INT(B737),ROW(),"")</f>
        <v>737</v>
      </c>
      <c r="B737" s="47">
        <f>IF(AND(MID(C737,2,1)&lt;&gt;"/",MID(C737,1,1)="/"),INT(B736)+1,B736+0.01)</f>
        <v>713</v>
      </c>
      <c r="C737" s="196" t="s">
        <v>3770</v>
      </c>
      <c r="D737" s="196" t="s">
        <v>2975</v>
      </c>
      <c r="E737" s="191" t="s">
        <v>138</v>
      </c>
      <c r="F737" s="193" t="s">
        <v>138</v>
      </c>
      <c r="G737" s="200">
        <v>0</v>
      </c>
      <c r="H737" s="200">
        <v>0</v>
      </c>
      <c r="I737" s="191" t="s">
        <v>1</v>
      </c>
      <c r="J737" s="191" t="s">
        <v>1376</v>
      </c>
      <c r="K737" s="198" t="s">
        <v>3783</v>
      </c>
      <c r="L737" s="199" t="s">
        <v>4768</v>
      </c>
      <c r="M737" s="199" t="s">
        <v>4827</v>
      </c>
      <c r="N737" s="55" t="s">
        <v>2238</v>
      </c>
      <c r="O737" s="55"/>
      <c r="P737" s="259" t="s">
        <v>2975</v>
      </c>
      <c r="Q737" s="13"/>
      <c r="R737"/>
      <c r="S737" t="str">
        <f>IF(E737=F737,"","NOT EQUAL")</f>
        <v/>
      </c>
      <c r="T737" s="44" t="str">
        <f>IF(ISNA(VLOOKUP(P737,Sheet1!E:F,2,0)),"--","PRESENT")</f>
        <v>--</v>
      </c>
      <c r="U737"/>
      <c r="V737">
        <f>IF(AA737&lt;&gt;"",V736+1,V736)</f>
        <v>176</v>
      </c>
      <c r="W737" s="75" t="s">
        <v>2238</v>
      </c>
      <c r="X737" s="57" t="s">
        <v>2238</v>
      </c>
      <c r="Y737" s="57" t="s">
        <v>2238</v>
      </c>
      <c r="Z737" s="25" t="str">
        <f>IF( OR(X737="CNST", I737="CAT_REGS"),IF(E737=CHAR(34)&amp;CHAR(34),F737,E737),
IF(X737="YES",UPPER(IF(E737=CHAR(34)&amp;CHAR(34),F737,E737)),
IF(   AND(X737&lt;&gt;"NO",I737="CAT_FNCT",D737&lt;&gt;"multiply", D737&lt;&gt;"divide"),IF(J737="SLS_ENABLED",   UPPER(IF(E737=CHAR(34)&amp;CHAR(34),F737,E737)),""),"")))</f>
        <v/>
      </c>
      <c r="AA737" s="25" t="str">
        <f>IF(LEN(Y737)&gt;0,Y737,SUBSTITUTE(SUBSTITUTE(SUBSTITUTE(SUBSTITUTE(SUBSTITUTE(SUBSTITUTE(SUBSTITUTE(SUBSTITUTE(SUBSTITUTE(SUBSTITUTE(SUBSTITUTE( (SUBSTITUTE( SUBSTITUTE( SUBSTITUTE( SUBSTITUTE(Z737,"STD_SIGMA","SUM"),"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7" s="1">
        <f>B737</f>
        <v>713</v>
      </c>
      <c r="AC737" t="str">
        <f>P737</f>
        <v>ITM_I_DOTLESS</v>
      </c>
      <c r="AD737" s="126" t="str">
        <f>IF(ISNA(VLOOKUP(AA737,'XEQM Shortlist'!J:J,1,0)),"//","")</f>
        <v/>
      </c>
      <c r="AF737" s="88" t="str">
        <f>IF(LEN(AA737)=0,"",SUBSTITUTE(SUBSTITUTE(SUBSTITUTE(SUBSTITUTE(SUBSTITUTE(SUBSTITUTE(SUBSTITUTE(SUBSTITUTE(SUBSTITUTE(SUBSTITUTE(SUBSTITUTE(SUBSTITUTE(SUBSTITUTE(SUBSTITUTE(SUBSTITUTE(SUBSTITUTE(SUBSTITUTE( (SUBSTITUTE( SUBSTITUTE( SUBSTITUTE( SUBSTITUTE(Z737,"STD_SIGMA","SUM"),"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7" t="b">
        <f>AA737=AF737</f>
        <v>1</v>
      </c>
    </row>
    <row r="738" spans="1:33">
      <c r="A738" s="48">
        <f>IF(B738=INT(B738),ROW(),"")</f>
        <v>738</v>
      </c>
      <c r="B738" s="47">
        <f>IF(AND(MID(C738,2,1)&lt;&gt;"/",MID(C738,1,1)="/"),INT(B737)+1,B737+0.01)</f>
        <v>714</v>
      </c>
      <c r="C738" s="196" t="s">
        <v>3770</v>
      </c>
      <c r="D738" s="196" t="s">
        <v>2976</v>
      </c>
      <c r="E738" s="194" t="s">
        <v>607</v>
      </c>
      <c r="F738" s="195" t="s">
        <v>607</v>
      </c>
      <c r="G738" s="200">
        <v>0</v>
      </c>
      <c r="H738" s="200">
        <v>0</v>
      </c>
      <c r="I738" s="191" t="s">
        <v>2480</v>
      </c>
      <c r="J738" s="191" t="s">
        <v>1376</v>
      </c>
      <c r="K738" s="198" t="s">
        <v>3783</v>
      </c>
      <c r="L738" s="199" t="s">
        <v>4768</v>
      </c>
      <c r="M738" s="199" t="s">
        <v>4827</v>
      </c>
      <c r="N738" s="55" t="s">
        <v>2238</v>
      </c>
      <c r="O738" s="55"/>
      <c r="P738" s="259" t="s">
        <v>2976</v>
      </c>
      <c r="Q738" s="13"/>
      <c r="R738"/>
      <c r="S738" t="str">
        <f>IF(E738=F738,"","NOT EQUAL")</f>
        <v/>
      </c>
      <c r="T738" s="44" t="str">
        <f>IF(ISNA(VLOOKUP(P738,Sheet1!E:F,2,0)),"--","PRESENT")</f>
        <v>--</v>
      </c>
      <c r="U738"/>
      <c r="V738">
        <f>IF(AA738&lt;&gt;"",V737+1,V737)</f>
        <v>176</v>
      </c>
      <c r="W738" s="75" t="s">
        <v>2238</v>
      </c>
      <c r="X738" s="57" t="s">
        <v>2238</v>
      </c>
      <c r="Y738" s="57" t="s">
        <v>2238</v>
      </c>
      <c r="Z738" s="25" t="str">
        <f>IF( OR(X738="CNST", I738="CAT_REGS"),IF(E738=CHAR(34)&amp;CHAR(34),F738,E738),
IF(X738="YES",UPPER(IF(E738=CHAR(34)&amp;CHAR(34),F738,E738)),
IF(   AND(X738&lt;&gt;"NO",I738="CAT_FNCT",D738&lt;&gt;"multiply", D738&lt;&gt;"divide"),IF(J738="SLS_ENABLED",   UPPER(IF(E738=CHAR(34)&amp;CHAR(34),F738,E738)),""),"")))</f>
        <v/>
      </c>
      <c r="AA738" s="25" t="str">
        <f>IF(LEN(Y738)&gt;0,Y738,SUBSTITUTE(SUBSTITUTE(SUBSTITUTE(SUBSTITUTE(SUBSTITUTE(SUBSTITUTE(SUBSTITUTE(SUBSTITUTE(SUBSTITUTE(SUBSTITUTE(SUBSTITUTE( (SUBSTITUTE( SUBSTITUTE( SUBSTITUTE( SUBSTITUTE(Z738,"STD_SIGMA","SUM"),"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8" s="1">
        <f>B738</f>
        <v>714</v>
      </c>
      <c r="AC738" t="str">
        <f>P738</f>
        <v>ITM_L_STROKE</v>
      </c>
      <c r="AD738" s="126" t="str">
        <f>IF(ISNA(VLOOKUP(AA738,'XEQM Shortlist'!J:J,1,0)),"//","")</f>
        <v/>
      </c>
      <c r="AF738" s="88" t="str">
        <f>IF(LEN(AA738)=0,"",SUBSTITUTE(SUBSTITUTE(SUBSTITUTE(SUBSTITUTE(SUBSTITUTE(SUBSTITUTE(SUBSTITUTE(SUBSTITUTE(SUBSTITUTE(SUBSTITUTE(SUBSTITUTE(SUBSTITUTE(SUBSTITUTE(SUBSTITUTE(SUBSTITUTE(SUBSTITUTE(SUBSTITUTE( (SUBSTITUTE( SUBSTITUTE( SUBSTITUTE( SUBSTITUTE(Z738,"STD_SIGMA","SUM"),"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8" t="b">
        <f>AA738=AF738</f>
        <v>1</v>
      </c>
    </row>
    <row r="739" spans="1:33">
      <c r="A739" s="48">
        <f>IF(B739=INT(B739),ROW(),"")</f>
        <v>739</v>
      </c>
      <c r="B739" s="47">
        <f>IF(AND(MID(C739,2,1)&lt;&gt;"/",MID(C739,1,1)="/"),INT(B738)+1,B738+0.01)</f>
        <v>715</v>
      </c>
      <c r="C739" s="196" t="s">
        <v>3770</v>
      </c>
      <c r="D739" s="196" t="s">
        <v>2977</v>
      </c>
      <c r="E739" s="194" t="s">
        <v>608</v>
      </c>
      <c r="F739" s="195" t="s">
        <v>608</v>
      </c>
      <c r="G739" s="200">
        <v>0</v>
      </c>
      <c r="H739" s="200">
        <v>0</v>
      </c>
      <c r="I739" s="191" t="s">
        <v>2480</v>
      </c>
      <c r="J739" s="191" t="s">
        <v>1376</v>
      </c>
      <c r="K739" s="198" t="s">
        <v>3783</v>
      </c>
      <c r="L739" s="199" t="s">
        <v>4768</v>
      </c>
      <c r="M739" s="199" t="s">
        <v>4827</v>
      </c>
      <c r="N739" s="55" t="s">
        <v>2238</v>
      </c>
      <c r="O739" s="55"/>
      <c r="P739" s="259" t="s">
        <v>2977</v>
      </c>
      <c r="Q739" s="13"/>
      <c r="R739"/>
      <c r="S739" t="str">
        <f>IF(E739=F739,"","NOT EQUAL")</f>
        <v/>
      </c>
      <c r="T739" s="44" t="str">
        <f>IF(ISNA(VLOOKUP(P739,Sheet1!E:F,2,0)),"--","PRESENT")</f>
        <v>--</v>
      </c>
      <c r="U739"/>
      <c r="V739">
        <f>IF(AA739&lt;&gt;"",V738+1,V738)</f>
        <v>176</v>
      </c>
      <c r="W739" s="75" t="s">
        <v>2238</v>
      </c>
      <c r="X739" s="57" t="s">
        <v>2238</v>
      </c>
      <c r="Y739" s="57" t="s">
        <v>2238</v>
      </c>
      <c r="Z739" s="25" t="str">
        <f>IF( OR(X739="CNST", I739="CAT_REGS"),IF(E739=CHAR(34)&amp;CHAR(34),F739,E739),
IF(X739="YES",UPPER(IF(E739=CHAR(34)&amp;CHAR(34),F739,E739)),
IF(   AND(X739&lt;&gt;"NO",I739="CAT_FNCT",D739&lt;&gt;"multiply", D739&lt;&gt;"divide"),IF(J739="SLS_ENABLED",   UPPER(IF(E739=CHAR(34)&amp;CHAR(34),F739,E739)),""),"")))</f>
        <v/>
      </c>
      <c r="AA739" s="25" t="str">
        <f>IF(LEN(Y739)&gt;0,Y739,SUBSTITUTE(SUBSTITUTE(SUBSTITUTE(SUBSTITUTE(SUBSTITUTE(SUBSTITUTE(SUBSTITUTE(SUBSTITUTE(SUBSTITUTE(SUBSTITUTE(SUBSTITUTE( (SUBSTITUTE( SUBSTITUTE( SUBSTITUTE( SUBSTITUTE(Z739,"STD_SIGMA","SUM"),"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39" s="1">
        <f>B739</f>
        <v>715</v>
      </c>
      <c r="AC739" t="str">
        <f>P739</f>
        <v>ITM_L_ACUTE</v>
      </c>
      <c r="AD739" s="126" t="str">
        <f>IF(ISNA(VLOOKUP(AA739,'XEQM Shortlist'!J:J,1,0)),"//","")</f>
        <v/>
      </c>
      <c r="AF739" s="88" t="str">
        <f>IF(LEN(AA739)=0,"",SUBSTITUTE(SUBSTITUTE(SUBSTITUTE(SUBSTITUTE(SUBSTITUTE(SUBSTITUTE(SUBSTITUTE(SUBSTITUTE(SUBSTITUTE(SUBSTITUTE(SUBSTITUTE(SUBSTITUTE(SUBSTITUTE(SUBSTITUTE(SUBSTITUTE(SUBSTITUTE(SUBSTITUTE( (SUBSTITUTE( SUBSTITUTE( SUBSTITUTE( SUBSTITUTE(Z739,"STD_SIGMA","SUM"),"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39" t="b">
        <f>AA739=AF739</f>
        <v>1</v>
      </c>
    </row>
    <row r="740" spans="1:33">
      <c r="A740" s="48">
        <f>IF(B740=INT(B740),ROW(),"")</f>
        <v>740</v>
      </c>
      <c r="B740" s="47">
        <f>IF(AND(MID(C740,2,1)&lt;&gt;"/",MID(C740,1,1)="/"),INT(B739)+1,B739+0.01)</f>
        <v>716</v>
      </c>
      <c r="C740" s="196" t="s">
        <v>3770</v>
      </c>
      <c r="D740" s="196" t="s">
        <v>2978</v>
      </c>
      <c r="E740" s="191" t="s">
        <v>609</v>
      </c>
      <c r="F740" s="191" t="s">
        <v>609</v>
      </c>
      <c r="G740" s="200">
        <v>0</v>
      </c>
      <c r="H740" s="200">
        <v>0</v>
      </c>
      <c r="I740" s="191" t="s">
        <v>2480</v>
      </c>
      <c r="J740" s="191" t="s">
        <v>1376</v>
      </c>
      <c r="K740" s="198" t="s">
        <v>3783</v>
      </c>
      <c r="L740" s="199" t="s">
        <v>4768</v>
      </c>
      <c r="M740" s="199" t="s">
        <v>4827</v>
      </c>
      <c r="N740" s="55" t="s">
        <v>2238</v>
      </c>
      <c r="O740" s="55"/>
      <c r="P740" s="259" t="s">
        <v>2978</v>
      </c>
      <c r="Q740" s="13"/>
      <c r="R740"/>
      <c r="S740" t="str">
        <f>IF(E740=F740,"","NOT EQUAL")</f>
        <v/>
      </c>
      <c r="T740" s="44" t="str">
        <f>IF(ISNA(VLOOKUP(P740,Sheet1!E:F,2,0)),"--","PRESENT")</f>
        <v>--</v>
      </c>
      <c r="U740"/>
      <c r="V740">
        <f>IF(AA740&lt;&gt;"",V739+1,V739)</f>
        <v>176</v>
      </c>
      <c r="W740" s="75" t="s">
        <v>2238</v>
      </c>
      <c r="X740" s="57" t="s">
        <v>2238</v>
      </c>
      <c r="Y740" s="57" t="s">
        <v>2238</v>
      </c>
      <c r="Z740" s="25" t="str">
        <f>IF( OR(X740="CNST", I740="CAT_REGS"),IF(E740=CHAR(34)&amp;CHAR(34),F740,E740),
IF(X740="YES",UPPER(IF(E740=CHAR(34)&amp;CHAR(34),F740,E740)),
IF(   AND(X740&lt;&gt;"NO",I740="CAT_FNCT",D740&lt;&gt;"multiply", D740&lt;&gt;"divide"),IF(J740="SLS_ENABLED",   UPPER(IF(E740=CHAR(34)&amp;CHAR(34),F740,E740)),""),"")))</f>
        <v/>
      </c>
      <c r="AA740" s="25" t="str">
        <f>IF(LEN(Y740)&gt;0,Y740,SUBSTITUTE(SUBSTITUTE(SUBSTITUTE(SUBSTITUTE(SUBSTITUTE(SUBSTITUTE(SUBSTITUTE(SUBSTITUTE(SUBSTITUTE(SUBSTITUTE(SUBSTITUTE( (SUBSTITUTE( SUBSTITUTE( SUBSTITUTE( SUBSTITUTE(Z740,"STD_SIGMA","SUM"),"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0" s="1">
        <f>B740</f>
        <v>716</v>
      </c>
      <c r="AC740" t="str">
        <f>P740</f>
        <v>ITM_L_APOSTROPHE</v>
      </c>
      <c r="AD740" s="126" t="str">
        <f>IF(ISNA(VLOOKUP(AA740,'XEQM Shortlist'!J:J,1,0)),"//","")</f>
        <v/>
      </c>
      <c r="AF740" s="88" t="str">
        <f>IF(LEN(AA740)=0,"",SUBSTITUTE(SUBSTITUTE(SUBSTITUTE(SUBSTITUTE(SUBSTITUTE(SUBSTITUTE(SUBSTITUTE(SUBSTITUTE(SUBSTITUTE(SUBSTITUTE(SUBSTITUTE(SUBSTITUTE(SUBSTITUTE(SUBSTITUTE(SUBSTITUTE(SUBSTITUTE(SUBSTITUTE( (SUBSTITUTE( SUBSTITUTE( SUBSTITUTE( SUBSTITUTE(Z740,"STD_SIGMA","SUM"),"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0" t="b">
        <f>AA740=AF740</f>
        <v>1</v>
      </c>
    </row>
    <row r="741" spans="1:33">
      <c r="A741" s="48">
        <f>IF(B741=INT(B741),ROW(),"")</f>
        <v>741</v>
      </c>
      <c r="B741" s="47">
        <f>IF(AND(MID(C741,2,1)&lt;&gt;"/",MID(C741,1,1)="/"),INT(B740)+1,B740+0.01)</f>
        <v>717</v>
      </c>
      <c r="C741" s="196" t="s">
        <v>3770</v>
      </c>
      <c r="D741" s="196" t="s">
        <v>2979</v>
      </c>
      <c r="E741" s="191" t="s">
        <v>610</v>
      </c>
      <c r="F741" s="191" t="s">
        <v>610</v>
      </c>
      <c r="G741" s="200">
        <v>0</v>
      </c>
      <c r="H741" s="200">
        <v>0</v>
      </c>
      <c r="I741" s="191" t="s">
        <v>2480</v>
      </c>
      <c r="J741" s="191" t="s">
        <v>1376</v>
      </c>
      <c r="K741" s="198" t="s">
        <v>3783</v>
      </c>
      <c r="L741" s="199" t="s">
        <v>4768</v>
      </c>
      <c r="M741" s="199" t="s">
        <v>4827</v>
      </c>
      <c r="N741" s="55" t="s">
        <v>2238</v>
      </c>
      <c r="O741" s="55"/>
      <c r="P741" s="259" t="s">
        <v>2979</v>
      </c>
      <c r="Q741" s="13"/>
      <c r="R741"/>
      <c r="S741" t="str">
        <f>IF(E741=F741,"","NOT EQUAL")</f>
        <v/>
      </c>
      <c r="T741" s="44" t="str">
        <f>IF(ISNA(VLOOKUP(P741,Sheet1!E:F,2,0)),"--","PRESENT")</f>
        <v>--</v>
      </c>
      <c r="U741"/>
      <c r="V741">
        <f>IF(AA741&lt;&gt;"",V740+1,V740)</f>
        <v>176</v>
      </c>
      <c r="W741" s="75" t="s">
        <v>2238</v>
      </c>
      <c r="X741" s="57" t="s">
        <v>2238</v>
      </c>
      <c r="Y741" s="57" t="s">
        <v>2238</v>
      </c>
      <c r="Z741" s="25" t="str">
        <f>IF( OR(X741="CNST", I741="CAT_REGS"),IF(E741=CHAR(34)&amp;CHAR(34),F741,E741),
IF(X741="YES",UPPER(IF(E741=CHAR(34)&amp;CHAR(34),F741,E741)),
IF(   AND(X741&lt;&gt;"NO",I741="CAT_FNCT",D741&lt;&gt;"multiply", D741&lt;&gt;"divide"),IF(J741="SLS_ENABLED",   UPPER(IF(E741=CHAR(34)&amp;CHAR(34),F741,E741)),""),"")))</f>
        <v/>
      </c>
      <c r="AA741" s="25" t="str">
        <f>IF(LEN(Y741)&gt;0,Y741,SUBSTITUTE(SUBSTITUTE(SUBSTITUTE(SUBSTITUTE(SUBSTITUTE(SUBSTITUTE(SUBSTITUTE(SUBSTITUTE(SUBSTITUTE(SUBSTITUTE(SUBSTITUTE( (SUBSTITUTE( SUBSTITUTE( SUBSTITUTE( SUBSTITUTE(Z741,"STD_SIGMA","SUM"),"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1" s="1">
        <f>B741</f>
        <v>717</v>
      </c>
      <c r="AC741" t="str">
        <f>P741</f>
        <v>ITM_N_ACUTE</v>
      </c>
      <c r="AD741" s="126" t="str">
        <f>IF(ISNA(VLOOKUP(AA741,'XEQM Shortlist'!J:J,1,0)),"//","")</f>
        <v/>
      </c>
      <c r="AF741" s="88" t="str">
        <f>IF(LEN(AA741)=0,"",SUBSTITUTE(SUBSTITUTE(SUBSTITUTE(SUBSTITUTE(SUBSTITUTE(SUBSTITUTE(SUBSTITUTE(SUBSTITUTE(SUBSTITUTE(SUBSTITUTE(SUBSTITUTE(SUBSTITUTE(SUBSTITUTE(SUBSTITUTE(SUBSTITUTE(SUBSTITUTE(SUBSTITUTE( (SUBSTITUTE( SUBSTITUTE( SUBSTITUTE( SUBSTITUTE(Z741,"STD_SIGMA","SUM"),"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1" t="b">
        <f>AA741=AF741</f>
        <v>1</v>
      </c>
    </row>
    <row r="742" spans="1:33">
      <c r="A742" s="48">
        <f>IF(B742=INT(B742),ROW(),"")</f>
        <v>742</v>
      </c>
      <c r="B742" s="47">
        <f>IF(AND(MID(C742,2,1)&lt;&gt;"/",MID(C742,1,1)="/"),INT(B741)+1,B741+0.01)</f>
        <v>718</v>
      </c>
      <c r="C742" s="196" t="s">
        <v>3770</v>
      </c>
      <c r="D742" s="196" t="s">
        <v>2980</v>
      </c>
      <c r="E742" s="191" t="s">
        <v>611</v>
      </c>
      <c r="F742" s="191" t="s">
        <v>611</v>
      </c>
      <c r="G742" s="200">
        <v>0</v>
      </c>
      <c r="H742" s="200">
        <v>0</v>
      </c>
      <c r="I742" s="191" t="s">
        <v>2480</v>
      </c>
      <c r="J742" s="191" t="s">
        <v>1376</v>
      </c>
      <c r="K742" s="198" t="s">
        <v>3783</v>
      </c>
      <c r="L742" s="199" t="s">
        <v>4768</v>
      </c>
      <c r="M742" s="199" t="s">
        <v>4827</v>
      </c>
      <c r="N742" s="55" t="s">
        <v>2238</v>
      </c>
      <c r="O742" s="55"/>
      <c r="P742" s="259" t="s">
        <v>2980</v>
      </c>
      <c r="Q742" s="13"/>
      <c r="R742"/>
      <c r="S742" t="str">
        <f>IF(E742=F742,"","NOT EQUAL")</f>
        <v/>
      </c>
      <c r="T742" s="44" t="str">
        <f>IF(ISNA(VLOOKUP(P742,Sheet1!E:F,2,0)),"--","PRESENT")</f>
        <v>--</v>
      </c>
      <c r="U742"/>
      <c r="V742">
        <f>IF(AA742&lt;&gt;"",V741+1,V741)</f>
        <v>176</v>
      </c>
      <c r="W742" s="75" t="s">
        <v>2238</v>
      </c>
      <c r="X742" s="57" t="s">
        <v>2238</v>
      </c>
      <c r="Y742" s="57" t="s">
        <v>2238</v>
      </c>
      <c r="Z742" s="25" t="str">
        <f>IF( OR(X742="CNST", I742="CAT_REGS"),IF(E742=CHAR(34)&amp;CHAR(34),F742,E742),
IF(X742="YES",UPPER(IF(E742=CHAR(34)&amp;CHAR(34),F742,E742)),
IF(   AND(X742&lt;&gt;"NO",I742="CAT_FNCT",D742&lt;&gt;"multiply", D742&lt;&gt;"divide"),IF(J742="SLS_ENABLED",   UPPER(IF(E742=CHAR(34)&amp;CHAR(34),F742,E742)),""),"")))</f>
        <v/>
      </c>
      <c r="AA742" s="25" t="str">
        <f>IF(LEN(Y742)&gt;0,Y742,SUBSTITUTE(SUBSTITUTE(SUBSTITUTE(SUBSTITUTE(SUBSTITUTE(SUBSTITUTE(SUBSTITUTE(SUBSTITUTE(SUBSTITUTE(SUBSTITUTE(SUBSTITUTE( (SUBSTITUTE( SUBSTITUTE( SUBSTITUTE( SUBSTITUTE(Z742,"STD_SIGMA","SUM"),"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2" s="1">
        <f>B742</f>
        <v>718</v>
      </c>
      <c r="AC742" t="str">
        <f>P742</f>
        <v>ITM_N_CARON</v>
      </c>
      <c r="AD742" s="126" t="str">
        <f>IF(ISNA(VLOOKUP(AA742,'XEQM Shortlist'!J:J,1,0)),"//","")</f>
        <v/>
      </c>
      <c r="AF742" s="88" t="str">
        <f>IF(LEN(AA742)=0,"",SUBSTITUTE(SUBSTITUTE(SUBSTITUTE(SUBSTITUTE(SUBSTITUTE(SUBSTITUTE(SUBSTITUTE(SUBSTITUTE(SUBSTITUTE(SUBSTITUTE(SUBSTITUTE(SUBSTITUTE(SUBSTITUTE(SUBSTITUTE(SUBSTITUTE(SUBSTITUTE(SUBSTITUTE( (SUBSTITUTE( SUBSTITUTE( SUBSTITUTE( SUBSTITUTE(Z742,"STD_SIGMA","SUM"),"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2" t="b">
        <f>AA742=AF742</f>
        <v>1</v>
      </c>
    </row>
    <row r="743" spans="1:33">
      <c r="A743" s="48">
        <f>IF(B743=INT(B743),ROW(),"")</f>
        <v>743</v>
      </c>
      <c r="B743" s="47">
        <f>IF(AND(MID(C743,2,1)&lt;&gt;"/",MID(C743,1,1)="/"),INT(B742)+1,B742+0.01)</f>
        <v>719</v>
      </c>
      <c r="C743" s="196" t="s">
        <v>3770</v>
      </c>
      <c r="D743" s="196" t="s">
        <v>2981</v>
      </c>
      <c r="E743" s="191" t="s">
        <v>612</v>
      </c>
      <c r="F743" s="191" t="s">
        <v>612</v>
      </c>
      <c r="G743" s="200">
        <v>0</v>
      </c>
      <c r="H743" s="200">
        <v>0</v>
      </c>
      <c r="I743" s="191" t="s">
        <v>2480</v>
      </c>
      <c r="J743" s="191" t="s">
        <v>1376</v>
      </c>
      <c r="K743" s="198" t="s">
        <v>3783</v>
      </c>
      <c r="L743" s="199" t="s">
        <v>4768</v>
      </c>
      <c r="M743" s="199" t="s">
        <v>4827</v>
      </c>
      <c r="N743" s="55" t="s">
        <v>2238</v>
      </c>
      <c r="O743" s="55"/>
      <c r="P743" s="259" t="s">
        <v>2981</v>
      </c>
      <c r="Q743" s="13"/>
      <c r="R743"/>
      <c r="S743" t="str">
        <f>IF(E743=F743,"","NOT EQUAL")</f>
        <v/>
      </c>
      <c r="T743" s="44" t="str">
        <f>IF(ISNA(VLOOKUP(P743,Sheet1!E:F,2,0)),"--","PRESENT")</f>
        <v>--</v>
      </c>
      <c r="U743"/>
      <c r="V743">
        <f>IF(AA743&lt;&gt;"",V742+1,V742)</f>
        <v>176</v>
      </c>
      <c r="W743" s="75" t="s">
        <v>2238</v>
      </c>
      <c r="X743" s="57" t="s">
        <v>2238</v>
      </c>
      <c r="Y743" s="57" t="s">
        <v>2238</v>
      </c>
      <c r="Z743" s="25" t="str">
        <f>IF( OR(X743="CNST", I743="CAT_REGS"),IF(E743=CHAR(34)&amp;CHAR(34),F743,E743),
IF(X743="YES",UPPER(IF(E743=CHAR(34)&amp;CHAR(34),F743,E743)),
IF(   AND(X743&lt;&gt;"NO",I743="CAT_FNCT",D743&lt;&gt;"multiply", D743&lt;&gt;"divide"),IF(J743="SLS_ENABLED",   UPPER(IF(E743=CHAR(34)&amp;CHAR(34),F743,E743)),""),"")))</f>
        <v/>
      </c>
      <c r="AA743" s="25" t="str">
        <f>IF(LEN(Y743)&gt;0,Y743,SUBSTITUTE(SUBSTITUTE(SUBSTITUTE(SUBSTITUTE(SUBSTITUTE(SUBSTITUTE(SUBSTITUTE(SUBSTITUTE(SUBSTITUTE(SUBSTITUTE(SUBSTITUTE( (SUBSTITUTE( SUBSTITUTE( SUBSTITUTE( SUBSTITUTE(Z743,"STD_SIGMA","SUM"),"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3" s="1">
        <f>B743</f>
        <v>719</v>
      </c>
      <c r="AC743" t="str">
        <f>P743</f>
        <v>ITM_N_TILDE</v>
      </c>
      <c r="AD743" s="126" t="str">
        <f>IF(ISNA(VLOOKUP(AA743,'XEQM Shortlist'!J:J,1,0)),"//","")</f>
        <v/>
      </c>
      <c r="AF743" s="88" t="str">
        <f>IF(LEN(AA743)=0,"",SUBSTITUTE(SUBSTITUTE(SUBSTITUTE(SUBSTITUTE(SUBSTITUTE(SUBSTITUTE(SUBSTITUTE(SUBSTITUTE(SUBSTITUTE(SUBSTITUTE(SUBSTITUTE(SUBSTITUTE(SUBSTITUTE(SUBSTITUTE(SUBSTITUTE(SUBSTITUTE(SUBSTITUTE( (SUBSTITUTE( SUBSTITUTE( SUBSTITUTE( SUBSTITUTE(Z743,"STD_SIGMA","SUM"),"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3" t="b">
        <f>AA743=AF743</f>
        <v>1</v>
      </c>
    </row>
    <row r="744" spans="1:33">
      <c r="A744" s="48">
        <f>IF(B744=INT(B744),ROW(),"")</f>
        <v>744</v>
      </c>
      <c r="B744" s="47">
        <f>IF(AND(MID(C744,2,1)&lt;&gt;"/",MID(C744,1,1)="/"),INT(B743)+1,B743+0.01)</f>
        <v>720</v>
      </c>
      <c r="C744" s="196" t="s">
        <v>3770</v>
      </c>
      <c r="D744" s="196" t="s">
        <v>2982</v>
      </c>
      <c r="E744" s="191" t="s">
        <v>613</v>
      </c>
      <c r="F744" s="191" t="s">
        <v>613</v>
      </c>
      <c r="G744" s="200">
        <v>0</v>
      </c>
      <c r="H744" s="200">
        <v>0</v>
      </c>
      <c r="I744" s="191" t="s">
        <v>2480</v>
      </c>
      <c r="J744" s="191" t="s">
        <v>1376</v>
      </c>
      <c r="K744" s="198" t="s">
        <v>3783</v>
      </c>
      <c r="L744" s="199" t="s">
        <v>4768</v>
      </c>
      <c r="M744" s="199" t="s">
        <v>4827</v>
      </c>
      <c r="N744" s="55" t="s">
        <v>2238</v>
      </c>
      <c r="O744" s="55"/>
      <c r="P744" s="259" t="s">
        <v>2982</v>
      </c>
      <c r="Q744" s="13"/>
      <c r="R744"/>
      <c r="S744" t="str">
        <f>IF(E744=F744,"","NOT EQUAL")</f>
        <v/>
      </c>
      <c r="T744" s="44" t="str">
        <f>IF(ISNA(VLOOKUP(P744,Sheet1!E:F,2,0)),"--","PRESENT")</f>
        <v>--</v>
      </c>
      <c r="U744"/>
      <c r="V744">
        <f>IF(AA744&lt;&gt;"",V743+1,V743)</f>
        <v>176</v>
      </c>
      <c r="W744" s="75" t="s">
        <v>2238</v>
      </c>
      <c r="X744" s="57" t="s">
        <v>2238</v>
      </c>
      <c r="Y744" s="57" t="s">
        <v>2238</v>
      </c>
      <c r="Z744" s="25" t="str">
        <f>IF( OR(X744="CNST", I744="CAT_REGS"),IF(E744=CHAR(34)&amp;CHAR(34),F744,E744),
IF(X744="YES",UPPER(IF(E744=CHAR(34)&amp;CHAR(34),F744,E744)),
IF(   AND(X744&lt;&gt;"NO",I744="CAT_FNCT",D744&lt;&gt;"multiply", D744&lt;&gt;"divide"),IF(J744="SLS_ENABLED",   UPPER(IF(E744=CHAR(34)&amp;CHAR(34),F744,E744)),""),"")))</f>
        <v/>
      </c>
      <c r="AA744" s="25" t="str">
        <f>IF(LEN(Y744)&gt;0,Y744,SUBSTITUTE(SUBSTITUTE(SUBSTITUTE(SUBSTITUTE(SUBSTITUTE(SUBSTITUTE(SUBSTITUTE(SUBSTITUTE(SUBSTITUTE(SUBSTITUTE(SUBSTITUTE( (SUBSTITUTE( SUBSTITUTE( SUBSTITUTE( SUBSTITUTE(Z744,"STD_SIGMA","SUM"),"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4" s="1">
        <f>B744</f>
        <v>720</v>
      </c>
      <c r="AC744" t="str">
        <f>P744</f>
        <v>ITM_O_MACRON</v>
      </c>
      <c r="AD744" s="126" t="str">
        <f>IF(ISNA(VLOOKUP(AA744,'XEQM Shortlist'!J:J,1,0)),"//","")</f>
        <v/>
      </c>
      <c r="AF744" s="88" t="str">
        <f>IF(LEN(AA744)=0,"",SUBSTITUTE(SUBSTITUTE(SUBSTITUTE(SUBSTITUTE(SUBSTITUTE(SUBSTITUTE(SUBSTITUTE(SUBSTITUTE(SUBSTITUTE(SUBSTITUTE(SUBSTITUTE(SUBSTITUTE(SUBSTITUTE(SUBSTITUTE(SUBSTITUTE(SUBSTITUTE(SUBSTITUTE( (SUBSTITUTE( SUBSTITUTE( SUBSTITUTE( SUBSTITUTE(Z744,"STD_SIGMA","SUM"),"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4" t="b">
        <f>AA744=AF744</f>
        <v>1</v>
      </c>
    </row>
    <row r="745" spans="1:33">
      <c r="A745" s="48">
        <f>IF(B745=INT(B745),ROW(),"")</f>
        <v>745</v>
      </c>
      <c r="B745" s="47">
        <f>IF(AND(MID(C745,2,1)&lt;&gt;"/",MID(C745,1,1)="/"),INT(B744)+1,B744+0.01)</f>
        <v>721</v>
      </c>
      <c r="C745" s="196" t="s">
        <v>3770</v>
      </c>
      <c r="D745" s="196" t="s">
        <v>2983</v>
      </c>
      <c r="E745" s="191" t="s">
        <v>614</v>
      </c>
      <c r="F745" s="191" t="s">
        <v>614</v>
      </c>
      <c r="G745" s="200">
        <v>0</v>
      </c>
      <c r="H745" s="200">
        <v>0</v>
      </c>
      <c r="I745" s="191" t="s">
        <v>2480</v>
      </c>
      <c r="J745" s="191" t="s">
        <v>1376</v>
      </c>
      <c r="K745" s="198" t="s">
        <v>3783</v>
      </c>
      <c r="L745" s="199" t="s">
        <v>4768</v>
      </c>
      <c r="M745" s="199" t="s">
        <v>4827</v>
      </c>
      <c r="N745" s="55" t="s">
        <v>2238</v>
      </c>
      <c r="O745" s="55"/>
      <c r="P745" s="259" t="s">
        <v>2983</v>
      </c>
      <c r="Q745" s="13"/>
      <c r="R745"/>
      <c r="S745" t="str">
        <f>IF(E745=F745,"","NOT EQUAL")</f>
        <v/>
      </c>
      <c r="T745" s="44" t="str">
        <f>IF(ISNA(VLOOKUP(P745,Sheet1!E:F,2,0)),"--","PRESENT")</f>
        <v>--</v>
      </c>
      <c r="U745"/>
      <c r="V745">
        <f>IF(AA745&lt;&gt;"",V744+1,V744)</f>
        <v>176</v>
      </c>
      <c r="W745" s="75" t="s">
        <v>2238</v>
      </c>
      <c r="X745" s="57" t="s">
        <v>2238</v>
      </c>
      <c r="Y745" s="57" t="s">
        <v>2238</v>
      </c>
      <c r="Z745" s="25" t="str">
        <f>IF( OR(X745="CNST", I745="CAT_REGS"),IF(E745=CHAR(34)&amp;CHAR(34),F745,E745),
IF(X745="YES",UPPER(IF(E745=CHAR(34)&amp;CHAR(34),F745,E745)),
IF(   AND(X745&lt;&gt;"NO",I745="CAT_FNCT",D745&lt;&gt;"multiply", D745&lt;&gt;"divide"),IF(J745="SLS_ENABLED",   UPPER(IF(E745=CHAR(34)&amp;CHAR(34),F745,E745)),""),"")))</f>
        <v/>
      </c>
      <c r="AA745" s="25" t="str">
        <f>IF(LEN(Y745)&gt;0,Y745,SUBSTITUTE(SUBSTITUTE(SUBSTITUTE(SUBSTITUTE(SUBSTITUTE(SUBSTITUTE(SUBSTITUTE(SUBSTITUTE(SUBSTITUTE(SUBSTITUTE(SUBSTITUTE( (SUBSTITUTE( SUBSTITUTE( SUBSTITUTE( SUBSTITUTE(Z745,"STD_SIGMA","SUM"),"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5" s="1">
        <f>B745</f>
        <v>721</v>
      </c>
      <c r="AC745" t="str">
        <f>P745</f>
        <v>ITM_O_ACUTE</v>
      </c>
      <c r="AD745" s="126" t="str">
        <f>IF(ISNA(VLOOKUP(AA745,'XEQM Shortlist'!J:J,1,0)),"//","")</f>
        <v/>
      </c>
      <c r="AF745" s="88" t="str">
        <f>IF(LEN(AA745)=0,"",SUBSTITUTE(SUBSTITUTE(SUBSTITUTE(SUBSTITUTE(SUBSTITUTE(SUBSTITUTE(SUBSTITUTE(SUBSTITUTE(SUBSTITUTE(SUBSTITUTE(SUBSTITUTE(SUBSTITUTE(SUBSTITUTE(SUBSTITUTE(SUBSTITUTE(SUBSTITUTE(SUBSTITUTE( (SUBSTITUTE( SUBSTITUTE( SUBSTITUTE( SUBSTITUTE(Z745,"STD_SIGMA","SUM"),"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5" t="b">
        <f>AA745=AF745</f>
        <v>1</v>
      </c>
    </row>
    <row r="746" spans="1:33">
      <c r="A746" s="48">
        <f>IF(B746=INT(B746),ROW(),"")</f>
        <v>746</v>
      </c>
      <c r="B746" s="47">
        <f>IF(AND(MID(C746,2,1)&lt;&gt;"/",MID(C746,1,1)="/"),INT(B745)+1,B745+0.01)</f>
        <v>722</v>
      </c>
      <c r="C746" s="196" t="s">
        <v>3770</v>
      </c>
      <c r="D746" s="196" t="s">
        <v>2984</v>
      </c>
      <c r="E746" s="191" t="s">
        <v>615</v>
      </c>
      <c r="F746" s="191" t="s">
        <v>615</v>
      </c>
      <c r="G746" s="200">
        <v>0</v>
      </c>
      <c r="H746" s="200">
        <v>0</v>
      </c>
      <c r="I746" s="191" t="s">
        <v>2480</v>
      </c>
      <c r="J746" s="191" t="s">
        <v>1376</v>
      </c>
      <c r="K746" s="198" t="s">
        <v>3783</v>
      </c>
      <c r="L746" s="199" t="s">
        <v>4768</v>
      </c>
      <c r="M746" s="199" t="s">
        <v>4827</v>
      </c>
      <c r="N746" s="55" t="s">
        <v>2238</v>
      </c>
      <c r="O746" s="55"/>
      <c r="P746" s="259" t="s">
        <v>2984</v>
      </c>
      <c r="Q746" s="13"/>
      <c r="R746"/>
      <c r="S746" t="str">
        <f>IF(E746=F746,"","NOT EQUAL")</f>
        <v/>
      </c>
      <c r="T746" s="44" t="str">
        <f>IF(ISNA(VLOOKUP(P746,Sheet1!E:F,2,0)),"--","PRESENT")</f>
        <v>--</v>
      </c>
      <c r="U746"/>
      <c r="V746">
        <f>IF(AA746&lt;&gt;"",V745+1,V745)</f>
        <v>176</v>
      </c>
      <c r="W746" s="75" t="s">
        <v>2238</v>
      </c>
      <c r="X746" s="57" t="s">
        <v>2238</v>
      </c>
      <c r="Y746" s="57" t="s">
        <v>2238</v>
      </c>
      <c r="Z746" s="25" t="str">
        <f>IF( OR(X746="CNST", I746="CAT_REGS"),IF(E746=CHAR(34)&amp;CHAR(34),F746,E746),
IF(X746="YES",UPPER(IF(E746=CHAR(34)&amp;CHAR(34),F746,E746)),
IF(   AND(X746&lt;&gt;"NO",I746="CAT_FNCT",D746&lt;&gt;"multiply", D746&lt;&gt;"divide"),IF(J746="SLS_ENABLED",   UPPER(IF(E746=CHAR(34)&amp;CHAR(34),F746,E746)),""),"")))</f>
        <v/>
      </c>
      <c r="AA746" s="25" t="str">
        <f>IF(LEN(Y746)&gt;0,Y746,SUBSTITUTE(SUBSTITUTE(SUBSTITUTE(SUBSTITUTE(SUBSTITUTE(SUBSTITUTE(SUBSTITUTE(SUBSTITUTE(SUBSTITUTE(SUBSTITUTE(SUBSTITUTE( (SUBSTITUTE( SUBSTITUTE( SUBSTITUTE( SUBSTITUTE(Z746,"STD_SIGMA","SUM"),"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6" s="1">
        <f>B746</f>
        <v>722</v>
      </c>
      <c r="AC746" t="str">
        <f>P746</f>
        <v>ITM_O_BREVE</v>
      </c>
      <c r="AD746" s="126" t="str">
        <f>IF(ISNA(VLOOKUP(AA746,'XEQM Shortlist'!J:J,1,0)),"//","")</f>
        <v/>
      </c>
      <c r="AF746" s="88" t="str">
        <f>IF(LEN(AA746)=0,"",SUBSTITUTE(SUBSTITUTE(SUBSTITUTE(SUBSTITUTE(SUBSTITUTE(SUBSTITUTE(SUBSTITUTE(SUBSTITUTE(SUBSTITUTE(SUBSTITUTE(SUBSTITUTE(SUBSTITUTE(SUBSTITUTE(SUBSTITUTE(SUBSTITUTE(SUBSTITUTE(SUBSTITUTE( (SUBSTITUTE( SUBSTITUTE( SUBSTITUTE( SUBSTITUTE(Z746,"STD_SIGMA","SUM"),"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6" t="b">
        <f>AA746=AF746</f>
        <v>1</v>
      </c>
    </row>
    <row r="747" spans="1:33">
      <c r="A747" s="48">
        <f>IF(B747=INT(B747),ROW(),"")</f>
        <v>747</v>
      </c>
      <c r="B747" s="47">
        <f>IF(AND(MID(C747,2,1)&lt;&gt;"/",MID(C747,1,1)="/"),INT(B746)+1,B746+0.01)</f>
        <v>723</v>
      </c>
      <c r="C747" s="196" t="s">
        <v>3770</v>
      </c>
      <c r="D747" s="196" t="s">
        <v>2985</v>
      </c>
      <c r="E747" s="191" t="s">
        <v>616</v>
      </c>
      <c r="F747" s="191" t="s">
        <v>616</v>
      </c>
      <c r="G747" s="200">
        <v>0</v>
      </c>
      <c r="H747" s="200">
        <v>0</v>
      </c>
      <c r="I747" s="191" t="s">
        <v>2480</v>
      </c>
      <c r="J747" s="191" t="s">
        <v>1376</v>
      </c>
      <c r="K747" s="198" t="s">
        <v>3783</v>
      </c>
      <c r="L747" s="199" t="s">
        <v>4768</v>
      </c>
      <c r="M747" s="199" t="s">
        <v>4827</v>
      </c>
      <c r="N747" s="55" t="s">
        <v>2238</v>
      </c>
      <c r="O747" s="55"/>
      <c r="P747" s="259" t="s">
        <v>2985</v>
      </c>
      <c r="Q747" s="13"/>
      <c r="R747"/>
      <c r="S747" t="str">
        <f>IF(E747=F747,"","NOT EQUAL")</f>
        <v/>
      </c>
      <c r="T747" s="44" t="str">
        <f>IF(ISNA(VLOOKUP(P747,Sheet1!E:F,2,0)),"--","PRESENT")</f>
        <v>--</v>
      </c>
      <c r="U747"/>
      <c r="V747">
        <f>IF(AA747&lt;&gt;"",V746+1,V746)</f>
        <v>176</v>
      </c>
      <c r="W747" s="75" t="s">
        <v>2238</v>
      </c>
      <c r="X747" s="57" t="s">
        <v>2238</v>
      </c>
      <c r="Y747" s="57" t="s">
        <v>2238</v>
      </c>
      <c r="Z747" s="25" t="str">
        <f>IF( OR(X747="CNST", I747="CAT_REGS"),IF(E747=CHAR(34)&amp;CHAR(34),F747,E747),
IF(X747="YES",UPPER(IF(E747=CHAR(34)&amp;CHAR(34),F747,E747)),
IF(   AND(X747&lt;&gt;"NO",I747="CAT_FNCT",D747&lt;&gt;"multiply", D747&lt;&gt;"divide"),IF(J747="SLS_ENABLED",   UPPER(IF(E747=CHAR(34)&amp;CHAR(34),F747,E747)),""),"")))</f>
        <v/>
      </c>
      <c r="AA747" s="25" t="str">
        <f>IF(LEN(Y747)&gt;0,Y747,SUBSTITUTE(SUBSTITUTE(SUBSTITUTE(SUBSTITUTE(SUBSTITUTE(SUBSTITUTE(SUBSTITUTE(SUBSTITUTE(SUBSTITUTE(SUBSTITUTE(SUBSTITUTE( (SUBSTITUTE( SUBSTITUTE( SUBSTITUTE( SUBSTITUTE(Z747,"STD_SIGMA","SUM"),"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7" s="1">
        <f>B747</f>
        <v>723</v>
      </c>
      <c r="AC747" t="str">
        <f>P747</f>
        <v>ITM_O_GRAVE</v>
      </c>
      <c r="AD747" s="126" t="str">
        <f>IF(ISNA(VLOOKUP(AA747,'XEQM Shortlist'!J:J,1,0)),"//","")</f>
        <v/>
      </c>
      <c r="AF747" s="88" t="str">
        <f>IF(LEN(AA747)=0,"",SUBSTITUTE(SUBSTITUTE(SUBSTITUTE(SUBSTITUTE(SUBSTITUTE(SUBSTITUTE(SUBSTITUTE(SUBSTITUTE(SUBSTITUTE(SUBSTITUTE(SUBSTITUTE(SUBSTITUTE(SUBSTITUTE(SUBSTITUTE(SUBSTITUTE(SUBSTITUTE(SUBSTITUTE( (SUBSTITUTE( SUBSTITUTE( SUBSTITUTE( SUBSTITUTE(Z747,"STD_SIGMA","SUM"),"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7" t="b">
        <f>AA747=AF747</f>
        <v>1</v>
      </c>
    </row>
    <row r="748" spans="1:33">
      <c r="A748" s="48">
        <f>IF(B748=INT(B748),ROW(),"")</f>
        <v>748</v>
      </c>
      <c r="B748" s="47">
        <f>IF(AND(MID(C748,2,1)&lt;&gt;"/",MID(C748,1,1)="/"),INT(B747)+1,B747+0.01)</f>
        <v>724</v>
      </c>
      <c r="C748" s="196" t="s">
        <v>3770</v>
      </c>
      <c r="D748" s="196" t="s">
        <v>2986</v>
      </c>
      <c r="E748" s="191" t="s">
        <v>617</v>
      </c>
      <c r="F748" s="191" t="s">
        <v>617</v>
      </c>
      <c r="G748" s="200">
        <v>0</v>
      </c>
      <c r="H748" s="200">
        <v>0</v>
      </c>
      <c r="I748" s="191" t="s">
        <v>2480</v>
      </c>
      <c r="J748" s="191" t="s">
        <v>1376</v>
      </c>
      <c r="K748" s="198" t="s">
        <v>3783</v>
      </c>
      <c r="L748" s="199" t="s">
        <v>4768</v>
      </c>
      <c r="M748" s="199" t="s">
        <v>4827</v>
      </c>
      <c r="N748" s="55" t="s">
        <v>2238</v>
      </c>
      <c r="O748" s="55"/>
      <c r="P748" s="259" t="s">
        <v>2986</v>
      </c>
      <c r="Q748" s="13"/>
      <c r="R748"/>
      <c r="S748" t="str">
        <f>IF(E748=F748,"","NOT EQUAL")</f>
        <v/>
      </c>
      <c r="T748" s="44" t="str">
        <f>IF(ISNA(VLOOKUP(P748,Sheet1!E:F,2,0)),"--","PRESENT")</f>
        <v>--</v>
      </c>
      <c r="U748"/>
      <c r="V748">
        <f>IF(AA748&lt;&gt;"",V747+1,V747)</f>
        <v>176</v>
      </c>
      <c r="W748" s="75" t="s">
        <v>2238</v>
      </c>
      <c r="X748" s="57" t="s">
        <v>2238</v>
      </c>
      <c r="Y748" s="57" t="s">
        <v>2238</v>
      </c>
      <c r="Z748" s="25" t="str">
        <f>IF( OR(X748="CNST", I748="CAT_REGS"),IF(E748=CHAR(34)&amp;CHAR(34),F748,E748),
IF(X748="YES",UPPER(IF(E748=CHAR(34)&amp;CHAR(34),F748,E748)),
IF(   AND(X748&lt;&gt;"NO",I748="CAT_FNCT",D748&lt;&gt;"multiply", D748&lt;&gt;"divide"),IF(J748="SLS_ENABLED",   UPPER(IF(E748=CHAR(34)&amp;CHAR(34),F748,E748)),""),"")))</f>
        <v/>
      </c>
      <c r="AA748" s="25" t="str">
        <f>IF(LEN(Y748)&gt;0,Y748,SUBSTITUTE(SUBSTITUTE(SUBSTITUTE(SUBSTITUTE(SUBSTITUTE(SUBSTITUTE(SUBSTITUTE(SUBSTITUTE(SUBSTITUTE(SUBSTITUTE(SUBSTITUTE( (SUBSTITUTE( SUBSTITUTE( SUBSTITUTE( SUBSTITUTE(Z748,"STD_SIGMA","SUM"),"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8" s="1">
        <f>B748</f>
        <v>724</v>
      </c>
      <c r="AC748" t="str">
        <f>P748</f>
        <v>ITM_O_DIARESIS</v>
      </c>
      <c r="AD748" s="126" t="str">
        <f>IF(ISNA(VLOOKUP(AA748,'XEQM Shortlist'!J:J,1,0)),"//","")</f>
        <v/>
      </c>
      <c r="AF748" s="88" t="str">
        <f>IF(LEN(AA748)=0,"",SUBSTITUTE(SUBSTITUTE(SUBSTITUTE(SUBSTITUTE(SUBSTITUTE(SUBSTITUTE(SUBSTITUTE(SUBSTITUTE(SUBSTITUTE(SUBSTITUTE(SUBSTITUTE(SUBSTITUTE(SUBSTITUTE(SUBSTITUTE(SUBSTITUTE(SUBSTITUTE(SUBSTITUTE( (SUBSTITUTE( SUBSTITUTE( SUBSTITUTE( SUBSTITUTE(Z748,"STD_SIGMA","SUM"),"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8" t="b">
        <f>AA748=AF748</f>
        <v>1</v>
      </c>
    </row>
    <row r="749" spans="1:33">
      <c r="A749" s="48">
        <f>IF(B749=INT(B749),ROW(),"")</f>
        <v>749</v>
      </c>
      <c r="B749" s="47">
        <f>IF(AND(MID(C749,2,1)&lt;&gt;"/",MID(C749,1,1)="/"),INT(B748)+1,B748+0.01)</f>
        <v>725</v>
      </c>
      <c r="C749" s="196" t="s">
        <v>3770</v>
      </c>
      <c r="D749" s="196" t="s">
        <v>2987</v>
      </c>
      <c r="E749" s="191" t="s">
        <v>618</v>
      </c>
      <c r="F749" s="191" t="s">
        <v>618</v>
      </c>
      <c r="G749" s="200">
        <v>0</v>
      </c>
      <c r="H749" s="200">
        <v>0</v>
      </c>
      <c r="I749" s="191" t="s">
        <v>2480</v>
      </c>
      <c r="J749" s="191" t="s">
        <v>1376</v>
      </c>
      <c r="K749" s="198" t="s">
        <v>3783</v>
      </c>
      <c r="L749" s="199" t="s">
        <v>4768</v>
      </c>
      <c r="M749" s="199" t="s">
        <v>4827</v>
      </c>
      <c r="N749" s="55" t="s">
        <v>2238</v>
      </c>
      <c r="O749" s="55"/>
      <c r="P749" s="259" t="s">
        <v>2987</v>
      </c>
      <c r="Q749" s="13"/>
      <c r="R749"/>
      <c r="S749" t="str">
        <f>IF(E749=F749,"","NOT EQUAL")</f>
        <v/>
      </c>
      <c r="T749" s="44" t="str">
        <f>IF(ISNA(VLOOKUP(P749,Sheet1!E:F,2,0)),"--","PRESENT")</f>
        <v>--</v>
      </c>
      <c r="U749"/>
      <c r="V749">
        <f>IF(AA749&lt;&gt;"",V748+1,V748)</f>
        <v>176</v>
      </c>
      <c r="W749" s="75" t="s">
        <v>2238</v>
      </c>
      <c r="X749" s="57" t="s">
        <v>2238</v>
      </c>
      <c r="Y749" s="57" t="s">
        <v>2238</v>
      </c>
      <c r="Z749" s="25" t="str">
        <f>IF( OR(X749="CNST", I749="CAT_REGS"),IF(E749=CHAR(34)&amp;CHAR(34),F749,E749),
IF(X749="YES",UPPER(IF(E749=CHAR(34)&amp;CHAR(34),F749,E749)),
IF(   AND(X749&lt;&gt;"NO",I749="CAT_FNCT",D749&lt;&gt;"multiply", D749&lt;&gt;"divide"),IF(J749="SLS_ENABLED",   UPPER(IF(E749=CHAR(34)&amp;CHAR(34),F749,E749)),""),"")))</f>
        <v/>
      </c>
      <c r="AA749" s="25" t="str">
        <f>IF(LEN(Y749)&gt;0,Y749,SUBSTITUTE(SUBSTITUTE(SUBSTITUTE(SUBSTITUTE(SUBSTITUTE(SUBSTITUTE(SUBSTITUTE(SUBSTITUTE(SUBSTITUTE(SUBSTITUTE(SUBSTITUTE( (SUBSTITUTE( SUBSTITUTE( SUBSTITUTE( SUBSTITUTE(Z749,"STD_SIGMA","SUM"),"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49" s="1">
        <f>B749</f>
        <v>725</v>
      </c>
      <c r="AC749" t="str">
        <f>P749</f>
        <v>ITM_O_TILDE</v>
      </c>
      <c r="AD749" s="126" t="str">
        <f>IF(ISNA(VLOOKUP(AA749,'XEQM Shortlist'!J:J,1,0)),"//","")</f>
        <v/>
      </c>
      <c r="AF749" s="88" t="str">
        <f>IF(LEN(AA749)=0,"",SUBSTITUTE(SUBSTITUTE(SUBSTITUTE(SUBSTITUTE(SUBSTITUTE(SUBSTITUTE(SUBSTITUTE(SUBSTITUTE(SUBSTITUTE(SUBSTITUTE(SUBSTITUTE(SUBSTITUTE(SUBSTITUTE(SUBSTITUTE(SUBSTITUTE(SUBSTITUTE(SUBSTITUTE( (SUBSTITUTE( SUBSTITUTE( SUBSTITUTE( SUBSTITUTE(Z749,"STD_SIGMA","SUM"),"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49" t="b">
        <f>AA749=AF749</f>
        <v>1</v>
      </c>
    </row>
    <row r="750" spans="1:33">
      <c r="A750" s="48">
        <f>IF(B750=INT(B750),ROW(),"")</f>
        <v>750</v>
      </c>
      <c r="B750" s="47">
        <f>IF(AND(MID(C750,2,1)&lt;&gt;"/",MID(C750,1,1)="/"),INT(B749)+1,B749+0.01)</f>
        <v>726</v>
      </c>
      <c r="C750" s="196" t="s">
        <v>3770</v>
      </c>
      <c r="D750" s="196" t="s">
        <v>2988</v>
      </c>
      <c r="E750" s="191" t="s">
        <v>619</v>
      </c>
      <c r="F750" s="191" t="s">
        <v>619</v>
      </c>
      <c r="G750" s="200">
        <v>0</v>
      </c>
      <c r="H750" s="200">
        <v>0</v>
      </c>
      <c r="I750" s="191" t="s">
        <v>2480</v>
      </c>
      <c r="J750" s="191" t="s">
        <v>1376</v>
      </c>
      <c r="K750" s="198" t="s">
        <v>3783</v>
      </c>
      <c r="L750" s="308" t="s">
        <v>4768</v>
      </c>
      <c r="M750" s="199" t="s">
        <v>4827</v>
      </c>
      <c r="N750" s="55" t="s">
        <v>2238</v>
      </c>
      <c r="O750" s="307"/>
      <c r="P750" s="259" t="s">
        <v>2988</v>
      </c>
      <c r="Q750" s="13"/>
      <c r="R750"/>
      <c r="S750" t="str">
        <f>IF(E750=F750,"","NOT EQUAL")</f>
        <v/>
      </c>
      <c r="T750" s="44" t="str">
        <f>IF(ISNA(VLOOKUP(P750,Sheet1!E:F,2,0)),"--","PRESENT")</f>
        <v>--</v>
      </c>
      <c r="U750"/>
      <c r="V750">
        <f>IF(AA750&lt;&gt;"",V749+1,V749)</f>
        <v>176</v>
      </c>
      <c r="W750" s="75" t="s">
        <v>2238</v>
      </c>
      <c r="X750" s="57" t="s">
        <v>2238</v>
      </c>
      <c r="Y750" s="57" t="s">
        <v>2238</v>
      </c>
      <c r="Z750" s="25" t="str">
        <f>IF( OR(X750="CNST", I750="CAT_REGS"),IF(E750=CHAR(34)&amp;CHAR(34),F750,E750),
IF(X750="YES",UPPER(IF(E750=CHAR(34)&amp;CHAR(34),F750,E750)),
IF(   AND(X750&lt;&gt;"NO",I750="CAT_FNCT",D750&lt;&gt;"multiply", D750&lt;&gt;"divide"),IF(J750="SLS_ENABLED",   UPPER(IF(E750=CHAR(34)&amp;CHAR(34),F750,E750)),""),"")))</f>
        <v/>
      </c>
      <c r="AA750" s="25" t="str">
        <f>IF(LEN(Y750)&gt;0,Y750,SUBSTITUTE(SUBSTITUTE(SUBSTITUTE(SUBSTITUTE(SUBSTITUTE(SUBSTITUTE(SUBSTITUTE(SUBSTITUTE(SUBSTITUTE(SUBSTITUTE(SUBSTITUTE( (SUBSTITUTE( SUBSTITUTE( SUBSTITUTE( SUBSTITUTE(Z750,"STD_SIGMA","SUM"),"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0" s="1">
        <f>B750</f>
        <v>726</v>
      </c>
      <c r="AC750" t="str">
        <f>P750</f>
        <v>ITM_O_CIRC</v>
      </c>
      <c r="AD750" s="126" t="str">
        <f>IF(ISNA(VLOOKUP(AA750,'XEQM Shortlist'!J:J,1,0)),"//","")</f>
        <v/>
      </c>
      <c r="AF750" s="88" t="str">
        <f>IF(LEN(AA750)=0,"",SUBSTITUTE(SUBSTITUTE(SUBSTITUTE(SUBSTITUTE(SUBSTITUTE(SUBSTITUTE(SUBSTITUTE(SUBSTITUTE(SUBSTITUTE(SUBSTITUTE(SUBSTITUTE(SUBSTITUTE(SUBSTITUTE(SUBSTITUTE(SUBSTITUTE(SUBSTITUTE(SUBSTITUTE( (SUBSTITUTE( SUBSTITUTE( SUBSTITUTE( SUBSTITUTE(Z750,"STD_SIGMA","SUM"),"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0" t="b">
        <f>AA750=AF750</f>
        <v>1</v>
      </c>
    </row>
    <row r="751" spans="1:33">
      <c r="A751" s="48">
        <f>IF(B751=INT(B751),ROW(),"")</f>
        <v>751</v>
      </c>
      <c r="B751" s="47">
        <f>IF(AND(MID(C751,2,1)&lt;&gt;"/",MID(C751,1,1)="/"),INT(B750)+1,B750+0.01)</f>
        <v>727</v>
      </c>
      <c r="C751" s="196" t="s">
        <v>3770</v>
      </c>
      <c r="D751" s="196" t="s">
        <v>2989</v>
      </c>
      <c r="E751" s="191" t="s">
        <v>620</v>
      </c>
      <c r="F751" s="191" t="s">
        <v>620</v>
      </c>
      <c r="G751" s="200">
        <v>0</v>
      </c>
      <c r="H751" s="200">
        <v>0</v>
      </c>
      <c r="I751" s="191" t="s">
        <v>2480</v>
      </c>
      <c r="J751" s="191" t="s">
        <v>1376</v>
      </c>
      <c r="K751" s="198" t="s">
        <v>3783</v>
      </c>
      <c r="L751" s="199" t="s">
        <v>4768</v>
      </c>
      <c r="M751" s="199" t="s">
        <v>4827</v>
      </c>
      <c r="N751" s="55" t="s">
        <v>2238</v>
      </c>
      <c r="O751" s="55"/>
      <c r="P751" s="259" t="s">
        <v>2989</v>
      </c>
      <c r="Q751" s="13"/>
      <c r="R751"/>
      <c r="S751" t="str">
        <f>IF(E751=F751,"","NOT EQUAL")</f>
        <v/>
      </c>
      <c r="T751" s="44" t="str">
        <f>IF(ISNA(VLOOKUP(P751,Sheet1!E:F,2,0)),"--","PRESENT")</f>
        <v>--</v>
      </c>
      <c r="U751"/>
      <c r="V751">
        <f>IF(AA751&lt;&gt;"",V750+1,V750)</f>
        <v>176</v>
      </c>
      <c r="W751" s="75" t="s">
        <v>2238</v>
      </c>
      <c r="X751" s="57" t="s">
        <v>2238</v>
      </c>
      <c r="Y751" s="57" t="s">
        <v>2238</v>
      </c>
      <c r="Z751" s="25" t="str">
        <f>IF( OR(X751="CNST", I751="CAT_REGS"),IF(E751=CHAR(34)&amp;CHAR(34),F751,E751),
IF(X751="YES",UPPER(IF(E751=CHAR(34)&amp;CHAR(34),F751,E751)),
IF(   AND(X751&lt;&gt;"NO",I751="CAT_FNCT",D751&lt;&gt;"multiply", D751&lt;&gt;"divide"),IF(J751="SLS_ENABLED",   UPPER(IF(E751=CHAR(34)&amp;CHAR(34),F751,E751)),""),"")))</f>
        <v/>
      </c>
      <c r="AA751" s="25" t="str">
        <f>IF(LEN(Y751)&gt;0,Y751,SUBSTITUTE(SUBSTITUTE(SUBSTITUTE(SUBSTITUTE(SUBSTITUTE(SUBSTITUTE(SUBSTITUTE(SUBSTITUTE(SUBSTITUTE(SUBSTITUTE(SUBSTITUTE( (SUBSTITUTE( SUBSTITUTE( SUBSTITUTE( SUBSTITUTE(Z751,"STD_SIGMA","SUM"),"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1" s="1">
        <f>B751</f>
        <v>727</v>
      </c>
      <c r="AC751" t="str">
        <f>P751</f>
        <v>ITM_O_STROKE</v>
      </c>
      <c r="AD751" s="126" t="str">
        <f>IF(ISNA(VLOOKUP(AA751,'XEQM Shortlist'!J:J,1,0)),"//","")</f>
        <v/>
      </c>
      <c r="AF751" s="88" t="str">
        <f>IF(LEN(AA751)=0,"",SUBSTITUTE(SUBSTITUTE(SUBSTITUTE(SUBSTITUTE(SUBSTITUTE(SUBSTITUTE(SUBSTITUTE(SUBSTITUTE(SUBSTITUTE(SUBSTITUTE(SUBSTITUTE(SUBSTITUTE(SUBSTITUTE(SUBSTITUTE(SUBSTITUTE(SUBSTITUTE(SUBSTITUTE( (SUBSTITUTE( SUBSTITUTE( SUBSTITUTE( SUBSTITUTE(Z751,"STD_SIGMA","SUM"),"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1" t="b">
        <f>AA751=AF751</f>
        <v>1</v>
      </c>
    </row>
    <row r="752" spans="1:33">
      <c r="A752" s="48">
        <f>IF(B752=INT(B752),ROW(),"")</f>
        <v>752</v>
      </c>
      <c r="B752" s="47">
        <f>IF(AND(MID(C752,2,1)&lt;&gt;"/",MID(C752,1,1)="/"),INT(B751)+1,B751+0.01)</f>
        <v>728</v>
      </c>
      <c r="C752" s="196" t="s">
        <v>3770</v>
      </c>
      <c r="D752" s="196" t="s">
        <v>2990</v>
      </c>
      <c r="E752" s="191" t="s">
        <v>621</v>
      </c>
      <c r="F752" s="191" t="s">
        <v>621</v>
      </c>
      <c r="G752" s="200">
        <v>0</v>
      </c>
      <c r="H752" s="200">
        <v>0</v>
      </c>
      <c r="I752" s="191" t="s">
        <v>2480</v>
      </c>
      <c r="J752" s="191" t="s">
        <v>1376</v>
      </c>
      <c r="K752" s="198" t="s">
        <v>3783</v>
      </c>
      <c r="L752" s="199" t="s">
        <v>4768</v>
      </c>
      <c r="M752" s="199" t="s">
        <v>4827</v>
      </c>
      <c r="N752" s="55" t="s">
        <v>2238</v>
      </c>
      <c r="O752" s="55"/>
      <c r="P752" s="259" t="s">
        <v>2990</v>
      </c>
      <c r="Q752" s="13"/>
      <c r="R752"/>
      <c r="S752" t="str">
        <f>IF(E752=F752,"","NOT EQUAL")</f>
        <v/>
      </c>
      <c r="T752" s="44" t="str">
        <f>IF(ISNA(VLOOKUP(P752,Sheet1!E:F,2,0)),"--","PRESENT")</f>
        <v>--</v>
      </c>
      <c r="U752"/>
      <c r="V752">
        <f>IF(AA752&lt;&gt;"",V751+1,V751)</f>
        <v>176</v>
      </c>
      <c r="W752" s="75" t="s">
        <v>2238</v>
      </c>
      <c r="X752" s="57" t="s">
        <v>2238</v>
      </c>
      <c r="Y752" s="57" t="s">
        <v>2238</v>
      </c>
      <c r="Z752" s="25" t="str">
        <f>IF( OR(X752="CNST", I752="CAT_REGS"),IF(E752=CHAR(34)&amp;CHAR(34),F752,E752),
IF(X752="YES",UPPER(IF(E752=CHAR(34)&amp;CHAR(34),F752,E752)),
IF(   AND(X752&lt;&gt;"NO",I752="CAT_FNCT",D752&lt;&gt;"multiply", D752&lt;&gt;"divide"),IF(J752="SLS_ENABLED",   UPPER(IF(E752=CHAR(34)&amp;CHAR(34),F752,E752)),""),"")))</f>
        <v/>
      </c>
      <c r="AA752" s="25" t="str">
        <f>IF(LEN(Y752)&gt;0,Y752,SUBSTITUTE(SUBSTITUTE(SUBSTITUTE(SUBSTITUTE(SUBSTITUTE(SUBSTITUTE(SUBSTITUTE(SUBSTITUTE(SUBSTITUTE(SUBSTITUTE(SUBSTITUTE( (SUBSTITUTE( SUBSTITUTE( SUBSTITUTE( SUBSTITUTE(Z752,"STD_SIGMA","SUM"),"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2" s="1">
        <f>B752</f>
        <v>728</v>
      </c>
      <c r="AC752" t="str">
        <f>P752</f>
        <v>ITM_OE</v>
      </c>
      <c r="AD752" s="126" t="str">
        <f>IF(ISNA(VLOOKUP(AA752,'XEQM Shortlist'!J:J,1,0)),"//","")</f>
        <v/>
      </c>
      <c r="AF752" s="88" t="str">
        <f>IF(LEN(AA752)=0,"",SUBSTITUTE(SUBSTITUTE(SUBSTITUTE(SUBSTITUTE(SUBSTITUTE(SUBSTITUTE(SUBSTITUTE(SUBSTITUTE(SUBSTITUTE(SUBSTITUTE(SUBSTITUTE(SUBSTITUTE(SUBSTITUTE(SUBSTITUTE(SUBSTITUTE(SUBSTITUTE(SUBSTITUTE( (SUBSTITUTE( SUBSTITUTE( SUBSTITUTE( SUBSTITUTE(Z752,"STD_SIGMA","SUM"),"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2" t="b">
        <f>AA752=AF752</f>
        <v>1</v>
      </c>
    </row>
    <row r="753" spans="1:33">
      <c r="A753" s="48">
        <f>IF(B753=INT(B753),ROW(),"")</f>
        <v>753</v>
      </c>
      <c r="B753" s="47">
        <f>IF(AND(MID(C753,2,1)&lt;&gt;"/",MID(C753,1,1)="/"),INT(B752)+1,B752+0.01)</f>
        <v>729</v>
      </c>
      <c r="C753" s="196" t="s">
        <v>3770</v>
      </c>
      <c r="D753" s="196" t="s">
        <v>2991</v>
      </c>
      <c r="E753" s="192" t="s">
        <v>691</v>
      </c>
      <c r="F753" s="192" t="s">
        <v>691</v>
      </c>
      <c r="G753" s="201">
        <v>0</v>
      </c>
      <c r="H753" s="201">
        <v>0</v>
      </c>
      <c r="I753" s="191" t="s">
        <v>2480</v>
      </c>
      <c r="J753" s="191" t="s">
        <v>1376</v>
      </c>
      <c r="K753" s="198" t="s">
        <v>3783</v>
      </c>
      <c r="L753" s="199" t="s">
        <v>4768</v>
      </c>
      <c r="M753" s="199" t="s">
        <v>4827</v>
      </c>
      <c r="N753" s="55" t="s">
        <v>2238</v>
      </c>
      <c r="O753" s="17"/>
      <c r="P753" s="259" t="s">
        <v>2991</v>
      </c>
      <c r="Q753" s="16"/>
      <c r="R753"/>
      <c r="S753" t="str">
        <f>IF(E753=F753,"","NOT EQUAL")</f>
        <v/>
      </c>
      <c r="T753" s="44" t="str">
        <f>IF(ISNA(VLOOKUP(P753,Sheet1!E:F,2,0)),"--","PRESENT")</f>
        <v>--</v>
      </c>
      <c r="U753"/>
      <c r="V753">
        <f>IF(AA753&lt;&gt;"",V752+1,V752)</f>
        <v>176</v>
      </c>
      <c r="W753" s="88" t="s">
        <v>2238</v>
      </c>
      <c r="X753" s="92" t="s">
        <v>2238</v>
      </c>
      <c r="Y753" s="92" t="s">
        <v>2238</v>
      </c>
      <c r="Z753" s="25" t="str">
        <f>IF( OR(X753="CNST", I753="CAT_REGS"),IF(E753=CHAR(34)&amp;CHAR(34),F753,E753),
IF(X753="YES",UPPER(IF(E753=CHAR(34)&amp;CHAR(34),F753,E753)),
IF(   AND(X753&lt;&gt;"NO",I753="CAT_FNCT",D753&lt;&gt;"multiply", D753&lt;&gt;"divide"),IF(J753="SLS_ENABLED",   UPPER(IF(E753=CHAR(34)&amp;CHAR(34),F753,E753)),""),"")))</f>
        <v/>
      </c>
      <c r="AA753" s="25" t="str">
        <f>IF(LEN(Y753)&gt;0,Y753,SUBSTITUTE(SUBSTITUTE(SUBSTITUTE(SUBSTITUTE(SUBSTITUTE(SUBSTITUTE(SUBSTITUTE(SUBSTITUTE(SUBSTITUTE(SUBSTITUTE(SUBSTITUTE( (SUBSTITUTE( SUBSTITUTE( SUBSTITUTE( SUBSTITUTE(Z753,"STD_SIGMA","SUM"),"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3" s="1">
        <f>B753</f>
        <v>729</v>
      </c>
      <c r="AC753" t="str">
        <f>P753</f>
        <v>ITM_S_SHARP</v>
      </c>
      <c r="AD753" s="126" t="str">
        <f>IF(ISNA(VLOOKUP(AA753,'XEQM Shortlist'!J:J,1,0)),"//","")</f>
        <v/>
      </c>
      <c r="AF753" s="88" t="str">
        <f>IF(LEN(AA753)=0,"",SUBSTITUTE(SUBSTITUTE(SUBSTITUTE(SUBSTITUTE(SUBSTITUTE(SUBSTITUTE(SUBSTITUTE(SUBSTITUTE(SUBSTITUTE(SUBSTITUTE(SUBSTITUTE(SUBSTITUTE(SUBSTITUTE(SUBSTITUTE(SUBSTITUTE(SUBSTITUTE(SUBSTITUTE( (SUBSTITUTE( SUBSTITUTE( SUBSTITUTE( SUBSTITUTE(Z753,"STD_SIGMA","SUM"),"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3" t="b">
        <f>AA753=AF753</f>
        <v>1</v>
      </c>
    </row>
    <row r="754" spans="1:33">
      <c r="A754" s="48">
        <f>IF(B754=INT(B754),ROW(),"")</f>
        <v>754</v>
      </c>
      <c r="B754" s="47">
        <f>IF(AND(MID(C754,2,1)&lt;&gt;"/",MID(C754,1,1)="/"),INT(B753)+1,B753+0.01)</f>
        <v>730</v>
      </c>
      <c r="C754" s="196" t="s">
        <v>3770</v>
      </c>
      <c r="D754" s="196" t="s">
        <v>2992</v>
      </c>
      <c r="E754" s="191" t="s">
        <v>622</v>
      </c>
      <c r="F754" s="191" t="s">
        <v>622</v>
      </c>
      <c r="G754" s="200">
        <v>0</v>
      </c>
      <c r="H754" s="200">
        <v>0</v>
      </c>
      <c r="I754" s="191" t="s">
        <v>2480</v>
      </c>
      <c r="J754" s="191" t="s">
        <v>1376</v>
      </c>
      <c r="K754" s="198" t="s">
        <v>3783</v>
      </c>
      <c r="L754" s="199" t="s">
        <v>4768</v>
      </c>
      <c r="M754" s="199" t="s">
        <v>4827</v>
      </c>
      <c r="N754" s="55" t="s">
        <v>2238</v>
      </c>
      <c r="O754" s="55"/>
      <c r="P754" s="259" t="s">
        <v>2992</v>
      </c>
      <c r="Q754" s="13"/>
      <c r="R754"/>
      <c r="S754" t="str">
        <f>IF(E754=F754,"","NOT EQUAL")</f>
        <v/>
      </c>
      <c r="T754" s="44" t="str">
        <f>IF(ISNA(VLOOKUP(P754,Sheet1!E:F,2,0)),"--","PRESENT")</f>
        <v>--</v>
      </c>
      <c r="U754"/>
      <c r="V754">
        <f>IF(AA754&lt;&gt;"",V753+1,V753)</f>
        <v>176</v>
      </c>
      <c r="W754" s="75" t="s">
        <v>2238</v>
      </c>
      <c r="X754" s="57" t="s">
        <v>2238</v>
      </c>
      <c r="Y754" s="57" t="s">
        <v>2238</v>
      </c>
      <c r="Z754" s="25" t="str">
        <f>IF( OR(X754="CNST", I754="CAT_REGS"),IF(E754=CHAR(34)&amp;CHAR(34),F754,E754),
IF(X754="YES",UPPER(IF(E754=CHAR(34)&amp;CHAR(34),F754,E754)),
IF(   AND(X754&lt;&gt;"NO",I754="CAT_FNCT",D754&lt;&gt;"multiply", D754&lt;&gt;"divide"),IF(J754="SLS_ENABLED",   UPPER(IF(E754=CHAR(34)&amp;CHAR(34),F754,E754)),""),"")))</f>
        <v/>
      </c>
      <c r="AA754" s="25" t="str">
        <f>IF(LEN(Y754)&gt;0,Y754,SUBSTITUTE(SUBSTITUTE(SUBSTITUTE(SUBSTITUTE(SUBSTITUTE(SUBSTITUTE(SUBSTITUTE(SUBSTITUTE(SUBSTITUTE(SUBSTITUTE(SUBSTITUTE( (SUBSTITUTE( SUBSTITUTE( SUBSTITUTE( SUBSTITUTE(Z754,"STD_SIGMA","SUM"),"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4" s="1">
        <f>B754</f>
        <v>730</v>
      </c>
      <c r="AC754" t="str">
        <f>P754</f>
        <v>ITM_S_ACUTE</v>
      </c>
      <c r="AD754" s="126" t="str">
        <f>IF(ISNA(VLOOKUP(AA754,'XEQM Shortlist'!J:J,1,0)),"//","")</f>
        <v/>
      </c>
      <c r="AF754" s="88" t="str">
        <f>IF(LEN(AA754)=0,"",SUBSTITUTE(SUBSTITUTE(SUBSTITUTE(SUBSTITUTE(SUBSTITUTE(SUBSTITUTE(SUBSTITUTE(SUBSTITUTE(SUBSTITUTE(SUBSTITUTE(SUBSTITUTE(SUBSTITUTE(SUBSTITUTE(SUBSTITUTE(SUBSTITUTE(SUBSTITUTE(SUBSTITUTE( (SUBSTITUTE( SUBSTITUTE( SUBSTITUTE( SUBSTITUTE(Z754,"STD_SIGMA","SUM"),"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4" t="b">
        <f>AA754=AF754</f>
        <v>1</v>
      </c>
    </row>
    <row r="755" spans="1:33">
      <c r="A755" s="48">
        <f>IF(B755=INT(B755),ROW(),"")</f>
        <v>755</v>
      </c>
      <c r="B755" s="47">
        <f>IF(AND(MID(C755,2,1)&lt;&gt;"/",MID(C755,1,1)="/"),INT(B754)+1,B754+0.01)</f>
        <v>731</v>
      </c>
      <c r="C755" s="196" t="s">
        <v>3770</v>
      </c>
      <c r="D755" s="196" t="s">
        <v>2993</v>
      </c>
      <c r="E755" s="191" t="s">
        <v>623</v>
      </c>
      <c r="F755" s="191" t="s">
        <v>623</v>
      </c>
      <c r="G755" s="200">
        <v>0</v>
      </c>
      <c r="H755" s="200">
        <v>0</v>
      </c>
      <c r="I755" s="191" t="s">
        <v>2480</v>
      </c>
      <c r="J755" s="191" t="s">
        <v>1376</v>
      </c>
      <c r="K755" s="198" t="s">
        <v>3783</v>
      </c>
      <c r="L755" s="199" t="s">
        <v>4768</v>
      </c>
      <c r="M755" s="199" t="s">
        <v>4827</v>
      </c>
      <c r="N755" s="55" t="s">
        <v>2238</v>
      </c>
      <c r="O755" s="55"/>
      <c r="P755" s="259" t="s">
        <v>2993</v>
      </c>
      <c r="Q755" s="13"/>
      <c r="R755"/>
      <c r="S755" t="str">
        <f>IF(E755=F755,"","NOT EQUAL")</f>
        <v/>
      </c>
      <c r="T755" s="44" t="str">
        <f>IF(ISNA(VLOOKUP(P755,Sheet1!E:F,2,0)),"--","PRESENT")</f>
        <v>--</v>
      </c>
      <c r="U755"/>
      <c r="V755">
        <f>IF(AA755&lt;&gt;"",V754+1,V754)</f>
        <v>176</v>
      </c>
      <c r="W755" s="75" t="s">
        <v>2238</v>
      </c>
      <c r="X755" s="57" t="s">
        <v>2238</v>
      </c>
      <c r="Y755" s="57" t="s">
        <v>2238</v>
      </c>
      <c r="Z755" s="25" t="str">
        <f>IF( OR(X755="CNST", I755="CAT_REGS"),IF(E755=CHAR(34)&amp;CHAR(34),F755,E755),
IF(X755="YES",UPPER(IF(E755=CHAR(34)&amp;CHAR(34),F755,E755)),
IF(   AND(X755&lt;&gt;"NO",I755="CAT_FNCT",D755&lt;&gt;"multiply", D755&lt;&gt;"divide"),IF(J755="SLS_ENABLED",   UPPER(IF(E755=CHAR(34)&amp;CHAR(34),F755,E755)),""),"")))</f>
        <v/>
      </c>
      <c r="AA755" s="25" t="str">
        <f>IF(LEN(Y755)&gt;0,Y755,SUBSTITUTE(SUBSTITUTE(SUBSTITUTE(SUBSTITUTE(SUBSTITUTE(SUBSTITUTE(SUBSTITUTE(SUBSTITUTE(SUBSTITUTE(SUBSTITUTE(SUBSTITUTE( (SUBSTITUTE( SUBSTITUTE( SUBSTITUTE( SUBSTITUTE(Z755,"STD_SIGMA","SUM"),"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5" s="1">
        <f>B755</f>
        <v>731</v>
      </c>
      <c r="AC755" t="str">
        <f>P755</f>
        <v>ITM_S_CARON</v>
      </c>
      <c r="AD755" s="126" t="str">
        <f>IF(ISNA(VLOOKUP(AA755,'XEQM Shortlist'!J:J,1,0)),"//","")</f>
        <v/>
      </c>
      <c r="AF755" s="88" t="str">
        <f>IF(LEN(AA755)=0,"",SUBSTITUTE(SUBSTITUTE(SUBSTITUTE(SUBSTITUTE(SUBSTITUTE(SUBSTITUTE(SUBSTITUTE(SUBSTITUTE(SUBSTITUTE(SUBSTITUTE(SUBSTITUTE(SUBSTITUTE(SUBSTITUTE(SUBSTITUTE(SUBSTITUTE(SUBSTITUTE(SUBSTITUTE( (SUBSTITUTE( SUBSTITUTE( SUBSTITUTE( SUBSTITUTE(Z755,"STD_SIGMA","SUM"),"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5" t="b">
        <f>AA755=AF755</f>
        <v>1</v>
      </c>
    </row>
    <row r="756" spans="1:33">
      <c r="A756" s="48">
        <f>IF(B756=INT(B756),ROW(),"")</f>
        <v>756</v>
      </c>
      <c r="B756" s="47">
        <f>IF(AND(MID(C756,2,1)&lt;&gt;"/",MID(C756,1,1)="/"),INT(B755)+1,B755+0.01)</f>
        <v>732</v>
      </c>
      <c r="C756" s="196" t="s">
        <v>3770</v>
      </c>
      <c r="D756" s="196" t="s">
        <v>2994</v>
      </c>
      <c r="E756" s="191" t="s">
        <v>624</v>
      </c>
      <c r="F756" s="191" t="s">
        <v>624</v>
      </c>
      <c r="G756" s="200">
        <v>0</v>
      </c>
      <c r="H756" s="200">
        <v>0</v>
      </c>
      <c r="I756" s="191" t="s">
        <v>2480</v>
      </c>
      <c r="J756" s="191" t="s">
        <v>1376</v>
      </c>
      <c r="K756" s="198" t="s">
        <v>3783</v>
      </c>
      <c r="L756" s="199" t="s">
        <v>4768</v>
      </c>
      <c r="M756" s="199" t="s">
        <v>4827</v>
      </c>
      <c r="N756" s="55" t="s">
        <v>2238</v>
      </c>
      <c r="O756" s="55"/>
      <c r="P756" s="259" t="s">
        <v>2994</v>
      </c>
      <c r="Q756" s="13"/>
      <c r="R756"/>
      <c r="S756" t="str">
        <f>IF(E756=F756,"","NOT EQUAL")</f>
        <v/>
      </c>
      <c r="T756" s="44" t="str">
        <f>IF(ISNA(VLOOKUP(P756,Sheet1!E:F,2,0)),"--","PRESENT")</f>
        <v>--</v>
      </c>
      <c r="U756"/>
      <c r="V756">
        <f>IF(AA756&lt;&gt;"",V755+1,V755)</f>
        <v>176</v>
      </c>
      <c r="W756" s="75" t="s">
        <v>2238</v>
      </c>
      <c r="X756" s="57" t="s">
        <v>2238</v>
      </c>
      <c r="Y756" s="57" t="s">
        <v>2238</v>
      </c>
      <c r="Z756" s="25" t="str">
        <f>IF( OR(X756="CNST", I756="CAT_REGS"),IF(E756=CHAR(34)&amp;CHAR(34),F756,E756),
IF(X756="YES",UPPER(IF(E756=CHAR(34)&amp;CHAR(34),F756,E756)),
IF(   AND(X756&lt;&gt;"NO",I756="CAT_FNCT",D756&lt;&gt;"multiply", D756&lt;&gt;"divide"),IF(J756="SLS_ENABLED",   UPPER(IF(E756=CHAR(34)&amp;CHAR(34),F756,E756)),""),"")))</f>
        <v/>
      </c>
      <c r="AA756" s="25" t="str">
        <f>IF(LEN(Y756)&gt;0,Y756,SUBSTITUTE(SUBSTITUTE(SUBSTITUTE(SUBSTITUTE(SUBSTITUTE(SUBSTITUTE(SUBSTITUTE(SUBSTITUTE(SUBSTITUTE(SUBSTITUTE(SUBSTITUTE( (SUBSTITUTE( SUBSTITUTE( SUBSTITUTE( SUBSTITUTE(Z756,"STD_SIGMA","SUM"),"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6" s="1">
        <f>B756</f>
        <v>732</v>
      </c>
      <c r="AC756" t="str">
        <f>P756</f>
        <v>ITM_S_CEDILLA</v>
      </c>
      <c r="AD756" s="126" t="str">
        <f>IF(ISNA(VLOOKUP(AA756,'XEQM Shortlist'!J:J,1,0)),"//","")</f>
        <v/>
      </c>
      <c r="AF756" s="88" t="str">
        <f>IF(LEN(AA756)=0,"",SUBSTITUTE(SUBSTITUTE(SUBSTITUTE(SUBSTITUTE(SUBSTITUTE(SUBSTITUTE(SUBSTITUTE(SUBSTITUTE(SUBSTITUTE(SUBSTITUTE(SUBSTITUTE(SUBSTITUTE(SUBSTITUTE(SUBSTITUTE(SUBSTITUTE(SUBSTITUTE(SUBSTITUTE( (SUBSTITUTE( SUBSTITUTE( SUBSTITUTE( SUBSTITUTE(Z756,"STD_SIGMA","SUM"),"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6" t="b">
        <f>AA756=AF756</f>
        <v>1</v>
      </c>
    </row>
    <row r="757" spans="1:33">
      <c r="A757" s="48">
        <f>IF(B757=INT(B757),ROW(),"")</f>
        <v>757</v>
      </c>
      <c r="B757" s="47">
        <f>IF(AND(MID(C757,2,1)&lt;&gt;"/",MID(C757,1,1)="/"),INT(B756)+1,B756+0.01)</f>
        <v>733</v>
      </c>
      <c r="C757" s="196" t="s">
        <v>3770</v>
      </c>
      <c r="D757" s="196" t="s">
        <v>2995</v>
      </c>
      <c r="E757" s="191" t="s">
        <v>625</v>
      </c>
      <c r="F757" s="191" t="s">
        <v>625</v>
      </c>
      <c r="G757" s="200">
        <v>0</v>
      </c>
      <c r="H757" s="200">
        <v>0</v>
      </c>
      <c r="I757" s="191" t="s">
        <v>2480</v>
      </c>
      <c r="J757" s="191" t="s">
        <v>1376</v>
      </c>
      <c r="K757" s="198" t="s">
        <v>3783</v>
      </c>
      <c r="L757" s="199" t="s">
        <v>4768</v>
      </c>
      <c r="M757" s="199" t="s">
        <v>4827</v>
      </c>
      <c r="N757" s="55" t="s">
        <v>2238</v>
      </c>
      <c r="O757" s="55"/>
      <c r="P757" s="259" t="s">
        <v>2995</v>
      </c>
      <c r="Q757" s="13"/>
      <c r="R757"/>
      <c r="S757" t="str">
        <f>IF(E757=F757,"","NOT EQUAL")</f>
        <v/>
      </c>
      <c r="T757" s="44" t="str">
        <f>IF(ISNA(VLOOKUP(P757,Sheet1!E:F,2,0)),"--","PRESENT")</f>
        <v>--</v>
      </c>
      <c r="U757"/>
      <c r="V757">
        <f>IF(AA757&lt;&gt;"",V756+1,V756)</f>
        <v>176</v>
      </c>
      <c r="W757" s="75" t="s">
        <v>2238</v>
      </c>
      <c r="X757" s="57" t="s">
        <v>2238</v>
      </c>
      <c r="Y757" s="57" t="s">
        <v>2238</v>
      </c>
      <c r="Z757" s="25" t="str">
        <f>IF( OR(X757="CNST", I757="CAT_REGS"),IF(E757=CHAR(34)&amp;CHAR(34),F757,E757),
IF(X757="YES",UPPER(IF(E757=CHAR(34)&amp;CHAR(34),F757,E757)),
IF(   AND(X757&lt;&gt;"NO",I757="CAT_FNCT",D757&lt;&gt;"multiply", D757&lt;&gt;"divide"),IF(J757="SLS_ENABLED",   UPPER(IF(E757=CHAR(34)&amp;CHAR(34),F757,E757)),""),"")))</f>
        <v/>
      </c>
      <c r="AA757" s="25" t="str">
        <f>IF(LEN(Y757)&gt;0,Y757,SUBSTITUTE(SUBSTITUTE(SUBSTITUTE(SUBSTITUTE(SUBSTITUTE(SUBSTITUTE(SUBSTITUTE(SUBSTITUTE(SUBSTITUTE(SUBSTITUTE(SUBSTITUTE( (SUBSTITUTE( SUBSTITUTE( SUBSTITUTE( SUBSTITUTE(Z757,"STD_SIGMA","SUM"),"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7" s="1">
        <f>B757</f>
        <v>733</v>
      </c>
      <c r="AC757" t="str">
        <f>P757</f>
        <v>ITM_T_CARON</v>
      </c>
      <c r="AD757" s="126" t="str">
        <f>IF(ISNA(VLOOKUP(AA757,'XEQM Shortlist'!J:J,1,0)),"//","")</f>
        <v/>
      </c>
      <c r="AF757" s="88" t="str">
        <f>IF(LEN(AA757)=0,"",SUBSTITUTE(SUBSTITUTE(SUBSTITUTE(SUBSTITUTE(SUBSTITUTE(SUBSTITUTE(SUBSTITUTE(SUBSTITUTE(SUBSTITUTE(SUBSTITUTE(SUBSTITUTE(SUBSTITUTE(SUBSTITUTE(SUBSTITUTE(SUBSTITUTE(SUBSTITUTE(SUBSTITUTE( (SUBSTITUTE( SUBSTITUTE( SUBSTITUTE( SUBSTITUTE(Z757,"STD_SIGMA","SUM"),"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7" t="b">
        <f>AA757=AF757</f>
        <v>1</v>
      </c>
    </row>
    <row r="758" spans="1:33">
      <c r="A758" s="48">
        <f>IF(B758=INT(B758),ROW(),"")</f>
        <v>758</v>
      </c>
      <c r="B758" s="47">
        <f>IF(AND(MID(C758,2,1)&lt;&gt;"/",MID(C758,1,1)="/"),INT(B757)+1,B757+0.01)</f>
        <v>734</v>
      </c>
      <c r="C758" s="196" t="s">
        <v>3770</v>
      </c>
      <c r="D758" s="196" t="s">
        <v>2996</v>
      </c>
      <c r="E758" s="191" t="s">
        <v>626</v>
      </c>
      <c r="F758" s="191" t="s">
        <v>626</v>
      </c>
      <c r="G758" s="200">
        <v>0</v>
      </c>
      <c r="H758" s="200">
        <v>0</v>
      </c>
      <c r="I758" s="191" t="s">
        <v>2480</v>
      </c>
      <c r="J758" s="191" t="s">
        <v>1376</v>
      </c>
      <c r="K758" s="198" t="s">
        <v>3783</v>
      </c>
      <c r="L758" s="199" t="s">
        <v>4768</v>
      </c>
      <c r="M758" s="199" t="s">
        <v>4827</v>
      </c>
      <c r="N758" s="55" t="s">
        <v>2238</v>
      </c>
      <c r="O758" s="55"/>
      <c r="P758" s="259" t="s">
        <v>2996</v>
      </c>
      <c r="Q758" s="13"/>
      <c r="R758"/>
      <c r="S758" t="str">
        <f>IF(E758=F758,"","NOT EQUAL")</f>
        <v/>
      </c>
      <c r="T758" s="44" t="str">
        <f>IF(ISNA(VLOOKUP(P758,Sheet1!E:F,2,0)),"--","PRESENT")</f>
        <v>--</v>
      </c>
      <c r="U758"/>
      <c r="V758">
        <f>IF(AA758&lt;&gt;"",V757+1,V757)</f>
        <v>176</v>
      </c>
      <c r="W758" s="75" t="s">
        <v>2238</v>
      </c>
      <c r="X758" s="57" t="s">
        <v>2238</v>
      </c>
      <c r="Y758" s="57" t="s">
        <v>2238</v>
      </c>
      <c r="Z758" s="25" t="str">
        <f>IF( OR(X758="CNST", I758="CAT_REGS"),IF(E758=CHAR(34)&amp;CHAR(34),F758,E758),
IF(X758="YES",UPPER(IF(E758=CHAR(34)&amp;CHAR(34),F758,E758)),
IF(   AND(X758&lt;&gt;"NO",I758="CAT_FNCT",D758&lt;&gt;"multiply", D758&lt;&gt;"divide"),IF(J758="SLS_ENABLED",   UPPER(IF(E758=CHAR(34)&amp;CHAR(34),F758,E758)),""),"")))</f>
        <v/>
      </c>
      <c r="AA758" s="25" t="str">
        <f>IF(LEN(Y758)&gt;0,Y758,SUBSTITUTE(SUBSTITUTE(SUBSTITUTE(SUBSTITUTE(SUBSTITUTE(SUBSTITUTE(SUBSTITUTE(SUBSTITUTE(SUBSTITUTE(SUBSTITUTE(SUBSTITUTE( (SUBSTITUTE( SUBSTITUTE( SUBSTITUTE( SUBSTITUTE(Z758,"STD_SIGMA","SUM"),"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8" s="1">
        <f>B758</f>
        <v>734</v>
      </c>
      <c r="AC758" t="str">
        <f>P758</f>
        <v>ITM_T_CEDILLA</v>
      </c>
      <c r="AD758" s="126" t="str">
        <f>IF(ISNA(VLOOKUP(AA758,'XEQM Shortlist'!J:J,1,0)),"//","")</f>
        <v/>
      </c>
      <c r="AF758" s="88" t="str">
        <f>IF(LEN(AA758)=0,"",SUBSTITUTE(SUBSTITUTE(SUBSTITUTE(SUBSTITUTE(SUBSTITUTE(SUBSTITUTE(SUBSTITUTE(SUBSTITUTE(SUBSTITUTE(SUBSTITUTE(SUBSTITUTE(SUBSTITUTE(SUBSTITUTE(SUBSTITUTE(SUBSTITUTE(SUBSTITUTE(SUBSTITUTE( (SUBSTITUTE( SUBSTITUTE( SUBSTITUTE( SUBSTITUTE(Z758,"STD_SIGMA","SUM"),"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8" t="b">
        <f>AA758=AF758</f>
        <v>1</v>
      </c>
    </row>
    <row r="759" spans="1:33">
      <c r="A759" s="48">
        <f>IF(B759=INT(B759),ROW(),"")</f>
        <v>759</v>
      </c>
      <c r="B759" s="47">
        <f>IF(AND(MID(C759,2,1)&lt;&gt;"/",MID(C759,1,1)="/"),INT(B758)+1,B758+0.01)</f>
        <v>735</v>
      </c>
      <c r="C759" s="196" t="s">
        <v>3770</v>
      </c>
      <c r="D759" s="196" t="s">
        <v>2997</v>
      </c>
      <c r="E759" s="191" t="s">
        <v>627</v>
      </c>
      <c r="F759" s="191" t="s">
        <v>627</v>
      </c>
      <c r="G759" s="200">
        <v>0</v>
      </c>
      <c r="H759" s="200">
        <v>0</v>
      </c>
      <c r="I759" s="191" t="s">
        <v>2480</v>
      </c>
      <c r="J759" s="191" t="s">
        <v>1376</v>
      </c>
      <c r="K759" s="198" t="s">
        <v>3783</v>
      </c>
      <c r="L759" s="199" t="s">
        <v>4768</v>
      </c>
      <c r="M759" s="199" t="s">
        <v>4827</v>
      </c>
      <c r="N759" s="55" t="s">
        <v>2238</v>
      </c>
      <c r="O759" s="55"/>
      <c r="P759" s="259" t="s">
        <v>2997</v>
      </c>
      <c r="Q759" s="13"/>
      <c r="R759"/>
      <c r="S759" t="str">
        <f>IF(E759=F759,"","NOT EQUAL")</f>
        <v/>
      </c>
      <c r="T759" s="44" t="str">
        <f>IF(ISNA(VLOOKUP(P759,Sheet1!E:F,2,0)),"--","PRESENT")</f>
        <v>--</v>
      </c>
      <c r="U759"/>
      <c r="V759">
        <f>IF(AA759&lt;&gt;"",V758+1,V758)</f>
        <v>176</v>
      </c>
      <c r="W759" s="75" t="s">
        <v>2238</v>
      </c>
      <c r="X759" s="57" t="s">
        <v>2238</v>
      </c>
      <c r="Y759" s="57" t="s">
        <v>2238</v>
      </c>
      <c r="Z759" s="25" t="str">
        <f>IF( OR(X759="CNST", I759="CAT_REGS"),IF(E759=CHAR(34)&amp;CHAR(34),F759,E759),
IF(X759="YES",UPPER(IF(E759=CHAR(34)&amp;CHAR(34),F759,E759)),
IF(   AND(X759&lt;&gt;"NO",I759="CAT_FNCT",D759&lt;&gt;"multiply", D759&lt;&gt;"divide"),IF(J759="SLS_ENABLED",   UPPER(IF(E759=CHAR(34)&amp;CHAR(34),F759,E759)),""),"")))</f>
        <v/>
      </c>
      <c r="AA759" s="25" t="str">
        <f>IF(LEN(Y759)&gt;0,Y759,SUBSTITUTE(SUBSTITUTE(SUBSTITUTE(SUBSTITUTE(SUBSTITUTE(SUBSTITUTE(SUBSTITUTE(SUBSTITUTE(SUBSTITUTE(SUBSTITUTE(SUBSTITUTE( (SUBSTITUTE( SUBSTITUTE( SUBSTITUTE( SUBSTITUTE(Z759,"STD_SIGMA","SUM"),"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59" s="1">
        <f>B759</f>
        <v>735</v>
      </c>
      <c r="AC759" t="str">
        <f>P759</f>
        <v>ITM_U_MACRON</v>
      </c>
      <c r="AD759" s="126" t="str">
        <f>IF(ISNA(VLOOKUP(AA759,'XEQM Shortlist'!J:J,1,0)),"//","")</f>
        <v/>
      </c>
      <c r="AF759" s="88" t="str">
        <f>IF(LEN(AA759)=0,"",SUBSTITUTE(SUBSTITUTE(SUBSTITUTE(SUBSTITUTE(SUBSTITUTE(SUBSTITUTE(SUBSTITUTE(SUBSTITUTE(SUBSTITUTE(SUBSTITUTE(SUBSTITUTE(SUBSTITUTE(SUBSTITUTE(SUBSTITUTE(SUBSTITUTE(SUBSTITUTE(SUBSTITUTE( (SUBSTITUTE( SUBSTITUTE( SUBSTITUTE( SUBSTITUTE(Z759,"STD_SIGMA","SUM"),"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59" t="b">
        <f>AA759=AF759</f>
        <v>1</v>
      </c>
    </row>
    <row r="760" spans="1:33" s="17" customFormat="1">
      <c r="A760" s="48">
        <f>IF(B760=INT(B760),ROW(),"")</f>
        <v>760</v>
      </c>
      <c r="B760" s="47">
        <f>IF(AND(MID(C760,2,1)&lt;&gt;"/",MID(C760,1,1)="/"),INT(B759)+1,B759+0.01)</f>
        <v>736</v>
      </c>
      <c r="C760" s="196" t="s">
        <v>3770</v>
      </c>
      <c r="D760" s="196" t="s">
        <v>2998</v>
      </c>
      <c r="E760" s="191" t="s">
        <v>628</v>
      </c>
      <c r="F760" s="191" t="s">
        <v>628</v>
      </c>
      <c r="G760" s="200">
        <v>0</v>
      </c>
      <c r="H760" s="200">
        <v>0</v>
      </c>
      <c r="I760" s="191" t="s">
        <v>2480</v>
      </c>
      <c r="J760" s="191" t="s">
        <v>1376</v>
      </c>
      <c r="K760" s="198" t="s">
        <v>3783</v>
      </c>
      <c r="L760" s="199" t="s">
        <v>4768</v>
      </c>
      <c r="M760" s="199" t="s">
        <v>4827</v>
      </c>
      <c r="N760" s="55" t="s">
        <v>2238</v>
      </c>
      <c r="O760" s="55"/>
      <c r="P760" s="259" t="s">
        <v>2998</v>
      </c>
      <c r="Q760" s="13"/>
      <c r="R760"/>
      <c r="S760" t="str">
        <f>IF(E760=F760,"","NOT EQUAL")</f>
        <v/>
      </c>
      <c r="T760" s="44" t="str">
        <f>IF(ISNA(VLOOKUP(P760,Sheet1!E:F,2,0)),"--","PRESENT")</f>
        <v>--</v>
      </c>
      <c r="U760"/>
      <c r="V760">
        <f>IF(AA760&lt;&gt;"",V759+1,V759)</f>
        <v>176</v>
      </c>
      <c r="W760" s="75" t="s">
        <v>2238</v>
      </c>
      <c r="X760" s="57" t="s">
        <v>2238</v>
      </c>
      <c r="Y760" s="57" t="s">
        <v>2238</v>
      </c>
      <c r="Z760" s="25" t="str">
        <f>IF( OR(X760="CNST", I760="CAT_REGS"),IF(E760=CHAR(34)&amp;CHAR(34),F760,E760),
IF(X760="YES",UPPER(IF(E760=CHAR(34)&amp;CHAR(34),F760,E760)),
IF(   AND(X760&lt;&gt;"NO",I760="CAT_FNCT",D760&lt;&gt;"multiply", D760&lt;&gt;"divide"),IF(J760="SLS_ENABLED",   UPPER(IF(E760=CHAR(34)&amp;CHAR(34),F760,E760)),""),"")))</f>
        <v/>
      </c>
      <c r="AA760" s="25" t="str">
        <f>IF(LEN(Y760)&gt;0,Y760,SUBSTITUTE(SUBSTITUTE(SUBSTITUTE(SUBSTITUTE(SUBSTITUTE(SUBSTITUTE(SUBSTITUTE(SUBSTITUTE(SUBSTITUTE(SUBSTITUTE(SUBSTITUTE( (SUBSTITUTE( SUBSTITUTE( SUBSTITUTE( SUBSTITUTE(Z760,"STD_SIGMA","SUM"),"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0" s="1">
        <f>B760</f>
        <v>736</v>
      </c>
      <c r="AC760" t="str">
        <f>P760</f>
        <v>ITM_U_ACUTE</v>
      </c>
      <c r="AD760" s="126" t="str">
        <f>IF(ISNA(VLOOKUP(AA760,'XEQM Shortlist'!J:J,1,0)),"//","")</f>
        <v/>
      </c>
      <c r="AE760"/>
      <c r="AF760" s="88" t="str">
        <f>IF(LEN(AA760)=0,"",SUBSTITUTE(SUBSTITUTE(SUBSTITUTE(SUBSTITUTE(SUBSTITUTE(SUBSTITUTE(SUBSTITUTE(SUBSTITUTE(SUBSTITUTE(SUBSTITUTE(SUBSTITUTE(SUBSTITUTE(SUBSTITUTE(SUBSTITUTE(SUBSTITUTE(SUBSTITUTE(SUBSTITUTE( (SUBSTITUTE( SUBSTITUTE( SUBSTITUTE( SUBSTITUTE(Z760,"STD_SIGMA","SUM"),"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0" t="b">
        <f>AA760=AF760</f>
        <v>1</v>
      </c>
    </row>
    <row r="761" spans="1:33" s="17" customFormat="1">
      <c r="A761" s="48">
        <f>IF(B761=INT(B761),ROW(),"")</f>
        <v>761</v>
      </c>
      <c r="B761" s="47">
        <f>IF(AND(MID(C761,2,1)&lt;&gt;"/",MID(C761,1,1)="/"),INT(B760)+1,B760+0.01)</f>
        <v>737</v>
      </c>
      <c r="C761" s="196" t="s">
        <v>3770</v>
      </c>
      <c r="D761" s="196" t="s">
        <v>2999</v>
      </c>
      <c r="E761" s="191" t="s">
        <v>629</v>
      </c>
      <c r="F761" s="191" t="s">
        <v>629</v>
      </c>
      <c r="G761" s="200">
        <v>0</v>
      </c>
      <c r="H761" s="200">
        <v>0</v>
      </c>
      <c r="I761" s="191" t="s">
        <v>2480</v>
      </c>
      <c r="J761" s="191" t="s">
        <v>1376</v>
      </c>
      <c r="K761" s="198" t="s">
        <v>3783</v>
      </c>
      <c r="L761" s="199" t="s">
        <v>4768</v>
      </c>
      <c r="M761" s="199" t="s">
        <v>4827</v>
      </c>
      <c r="N761" s="55" t="s">
        <v>2238</v>
      </c>
      <c r="O761" s="55"/>
      <c r="P761" s="259" t="s">
        <v>2999</v>
      </c>
      <c r="Q761" s="13"/>
      <c r="R761"/>
      <c r="S761" t="str">
        <f>IF(E761=F761,"","NOT EQUAL")</f>
        <v/>
      </c>
      <c r="T761" s="44" t="str">
        <f>IF(ISNA(VLOOKUP(P761,Sheet1!E:F,2,0)),"--","PRESENT")</f>
        <v>--</v>
      </c>
      <c r="U761"/>
      <c r="V761">
        <f>IF(AA761&lt;&gt;"",V760+1,V760)</f>
        <v>176</v>
      </c>
      <c r="W761" s="75" t="s">
        <v>2238</v>
      </c>
      <c r="X761" s="57" t="s">
        <v>2238</v>
      </c>
      <c r="Y761" s="57" t="s">
        <v>2238</v>
      </c>
      <c r="Z761" s="25" t="str">
        <f>IF( OR(X761="CNST", I761="CAT_REGS"),IF(E761=CHAR(34)&amp;CHAR(34),F761,E761),
IF(X761="YES",UPPER(IF(E761=CHAR(34)&amp;CHAR(34),F761,E761)),
IF(   AND(X761&lt;&gt;"NO",I761="CAT_FNCT",D761&lt;&gt;"multiply", D761&lt;&gt;"divide"),IF(J761="SLS_ENABLED",   UPPER(IF(E761=CHAR(34)&amp;CHAR(34),F761,E761)),""),"")))</f>
        <v/>
      </c>
      <c r="AA761" s="25" t="str">
        <f>IF(LEN(Y761)&gt;0,Y761,SUBSTITUTE(SUBSTITUTE(SUBSTITUTE(SUBSTITUTE(SUBSTITUTE(SUBSTITUTE(SUBSTITUTE(SUBSTITUTE(SUBSTITUTE(SUBSTITUTE(SUBSTITUTE( (SUBSTITUTE( SUBSTITUTE( SUBSTITUTE( SUBSTITUTE(Z761,"STD_SIGMA","SUM"),"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1" s="1">
        <f>B761</f>
        <v>737</v>
      </c>
      <c r="AC761" t="str">
        <f>P761</f>
        <v>ITM_U_BREVE</v>
      </c>
      <c r="AD761" s="126" t="str">
        <f>IF(ISNA(VLOOKUP(AA761,'XEQM Shortlist'!J:J,1,0)),"//","")</f>
        <v/>
      </c>
      <c r="AE761"/>
      <c r="AF761" s="88" t="str">
        <f>IF(LEN(AA761)=0,"",SUBSTITUTE(SUBSTITUTE(SUBSTITUTE(SUBSTITUTE(SUBSTITUTE(SUBSTITUTE(SUBSTITUTE(SUBSTITUTE(SUBSTITUTE(SUBSTITUTE(SUBSTITUTE(SUBSTITUTE(SUBSTITUTE(SUBSTITUTE(SUBSTITUTE(SUBSTITUTE(SUBSTITUTE( (SUBSTITUTE( SUBSTITUTE( SUBSTITUTE( SUBSTITUTE(Z761,"STD_SIGMA","SUM"),"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1" t="b">
        <f>AA761=AF761</f>
        <v>1</v>
      </c>
    </row>
    <row r="762" spans="1:33">
      <c r="A762" s="48">
        <f>IF(B762=INT(B762),ROW(),"")</f>
        <v>762</v>
      </c>
      <c r="B762" s="47">
        <f>IF(AND(MID(C762,2,1)&lt;&gt;"/",MID(C762,1,1)="/"),INT(B761)+1,B761+0.01)</f>
        <v>738</v>
      </c>
      <c r="C762" s="196" t="s">
        <v>3770</v>
      </c>
      <c r="D762" s="196" t="s">
        <v>3000</v>
      </c>
      <c r="E762" s="191" t="s">
        <v>630</v>
      </c>
      <c r="F762" s="191" t="s">
        <v>630</v>
      </c>
      <c r="G762" s="200">
        <v>0</v>
      </c>
      <c r="H762" s="200">
        <v>0</v>
      </c>
      <c r="I762" s="191" t="s">
        <v>2480</v>
      </c>
      <c r="J762" s="191" t="s">
        <v>1376</v>
      </c>
      <c r="K762" s="198" t="s">
        <v>3783</v>
      </c>
      <c r="L762" s="199" t="s">
        <v>4768</v>
      </c>
      <c r="M762" s="199" t="s">
        <v>4827</v>
      </c>
      <c r="N762" s="55" t="s">
        <v>2238</v>
      </c>
      <c r="O762" s="55"/>
      <c r="P762" s="259" t="s">
        <v>3000</v>
      </c>
      <c r="Q762" s="13"/>
      <c r="R762"/>
      <c r="S762" t="str">
        <f>IF(E762=F762,"","NOT EQUAL")</f>
        <v/>
      </c>
      <c r="T762" s="44" t="str">
        <f>IF(ISNA(VLOOKUP(P762,Sheet1!E:F,2,0)),"--","PRESENT")</f>
        <v>--</v>
      </c>
      <c r="U762"/>
      <c r="V762">
        <f>IF(AA762&lt;&gt;"",V761+1,V761)</f>
        <v>176</v>
      </c>
      <c r="W762" s="75" t="s">
        <v>2238</v>
      </c>
      <c r="X762" s="57" t="s">
        <v>2238</v>
      </c>
      <c r="Y762" s="57" t="s">
        <v>2238</v>
      </c>
      <c r="Z762" s="25" t="str">
        <f>IF( OR(X762="CNST", I762="CAT_REGS"),IF(E762=CHAR(34)&amp;CHAR(34),F762,E762),
IF(X762="YES",UPPER(IF(E762=CHAR(34)&amp;CHAR(34),F762,E762)),
IF(   AND(X762&lt;&gt;"NO",I762="CAT_FNCT",D762&lt;&gt;"multiply", D762&lt;&gt;"divide"),IF(J762="SLS_ENABLED",   UPPER(IF(E762=CHAR(34)&amp;CHAR(34),F762,E762)),""),"")))</f>
        <v/>
      </c>
      <c r="AA762" s="25" t="str">
        <f>IF(LEN(Y762)&gt;0,Y762,SUBSTITUTE(SUBSTITUTE(SUBSTITUTE(SUBSTITUTE(SUBSTITUTE(SUBSTITUTE(SUBSTITUTE(SUBSTITUTE(SUBSTITUTE(SUBSTITUTE(SUBSTITUTE( (SUBSTITUTE( SUBSTITUTE( SUBSTITUTE( SUBSTITUTE(Z762,"STD_SIGMA","SUM"),"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2" s="1">
        <f>B762</f>
        <v>738</v>
      </c>
      <c r="AC762" t="str">
        <f>P762</f>
        <v>ITM_U_GRAVE</v>
      </c>
      <c r="AD762" s="126" t="str">
        <f>IF(ISNA(VLOOKUP(AA762,'XEQM Shortlist'!J:J,1,0)),"//","")</f>
        <v/>
      </c>
      <c r="AF762" s="88" t="str">
        <f>IF(LEN(AA762)=0,"",SUBSTITUTE(SUBSTITUTE(SUBSTITUTE(SUBSTITUTE(SUBSTITUTE(SUBSTITUTE(SUBSTITUTE(SUBSTITUTE(SUBSTITUTE(SUBSTITUTE(SUBSTITUTE(SUBSTITUTE(SUBSTITUTE(SUBSTITUTE(SUBSTITUTE(SUBSTITUTE(SUBSTITUTE( (SUBSTITUTE( SUBSTITUTE( SUBSTITUTE( SUBSTITUTE(Z762,"STD_SIGMA","SUM"),"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2" t="b">
        <f>AA762=AF762</f>
        <v>1</v>
      </c>
    </row>
    <row r="763" spans="1:33">
      <c r="A763" s="48">
        <f>IF(B763=INT(B763),ROW(),"")</f>
        <v>763</v>
      </c>
      <c r="B763" s="47">
        <f>IF(AND(MID(C763,2,1)&lt;&gt;"/",MID(C763,1,1)="/"),INT(B762)+1,B762+0.01)</f>
        <v>739</v>
      </c>
      <c r="C763" s="196" t="s">
        <v>3770</v>
      </c>
      <c r="D763" s="196" t="s">
        <v>3001</v>
      </c>
      <c r="E763" s="191" t="s">
        <v>631</v>
      </c>
      <c r="F763" s="191" t="s">
        <v>631</v>
      </c>
      <c r="G763" s="200">
        <v>0</v>
      </c>
      <c r="H763" s="200">
        <v>0</v>
      </c>
      <c r="I763" s="191" t="s">
        <v>2480</v>
      </c>
      <c r="J763" s="191" t="s">
        <v>1376</v>
      </c>
      <c r="K763" s="198" t="s">
        <v>3783</v>
      </c>
      <c r="L763" s="199" t="s">
        <v>4768</v>
      </c>
      <c r="M763" s="199" t="s">
        <v>4827</v>
      </c>
      <c r="N763" s="55" t="s">
        <v>2238</v>
      </c>
      <c r="O763" s="55"/>
      <c r="P763" s="259" t="s">
        <v>3001</v>
      </c>
      <c r="Q763" s="13"/>
      <c r="R763"/>
      <c r="S763" t="str">
        <f>IF(E763=F763,"","NOT EQUAL")</f>
        <v/>
      </c>
      <c r="T763" s="44" t="str">
        <f>IF(ISNA(VLOOKUP(P763,Sheet1!E:F,2,0)),"--","PRESENT")</f>
        <v>--</v>
      </c>
      <c r="U763"/>
      <c r="V763">
        <f>IF(AA763&lt;&gt;"",V762+1,V762)</f>
        <v>176</v>
      </c>
      <c r="W763" s="75" t="s">
        <v>2238</v>
      </c>
      <c r="X763" s="57" t="s">
        <v>2238</v>
      </c>
      <c r="Y763" s="57" t="s">
        <v>2238</v>
      </c>
      <c r="Z763" s="25" t="str">
        <f>IF( OR(X763="CNST", I763="CAT_REGS"),IF(E763=CHAR(34)&amp;CHAR(34),F763,E763),
IF(X763="YES",UPPER(IF(E763=CHAR(34)&amp;CHAR(34),F763,E763)),
IF(   AND(X763&lt;&gt;"NO",I763="CAT_FNCT",D763&lt;&gt;"multiply", D763&lt;&gt;"divide"),IF(J763="SLS_ENABLED",   UPPER(IF(E763=CHAR(34)&amp;CHAR(34),F763,E763)),""),"")))</f>
        <v/>
      </c>
      <c r="AA763" s="25" t="str">
        <f>IF(LEN(Y763)&gt;0,Y763,SUBSTITUTE(SUBSTITUTE(SUBSTITUTE(SUBSTITUTE(SUBSTITUTE(SUBSTITUTE(SUBSTITUTE(SUBSTITUTE(SUBSTITUTE(SUBSTITUTE(SUBSTITUTE( (SUBSTITUTE( SUBSTITUTE( SUBSTITUTE( SUBSTITUTE(Z763,"STD_SIGMA","SUM"),"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3" s="1">
        <f>B763</f>
        <v>739</v>
      </c>
      <c r="AC763" t="str">
        <f>P763</f>
        <v>ITM_U_DIARESIS</v>
      </c>
      <c r="AD763" s="126" t="str">
        <f>IF(ISNA(VLOOKUP(AA763,'XEQM Shortlist'!J:J,1,0)),"//","")</f>
        <v/>
      </c>
      <c r="AF763" s="88" t="str">
        <f>IF(LEN(AA763)=0,"",SUBSTITUTE(SUBSTITUTE(SUBSTITUTE(SUBSTITUTE(SUBSTITUTE(SUBSTITUTE(SUBSTITUTE(SUBSTITUTE(SUBSTITUTE(SUBSTITUTE(SUBSTITUTE(SUBSTITUTE(SUBSTITUTE(SUBSTITUTE(SUBSTITUTE(SUBSTITUTE(SUBSTITUTE( (SUBSTITUTE( SUBSTITUTE( SUBSTITUTE( SUBSTITUTE(Z763,"STD_SIGMA","SUM"),"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3" t="b">
        <f>AA763=AF763</f>
        <v>1</v>
      </c>
    </row>
    <row r="764" spans="1:33">
      <c r="A764" s="48">
        <f>IF(B764=INT(B764),ROW(),"")</f>
        <v>764</v>
      </c>
      <c r="B764" s="47">
        <f>IF(AND(MID(C764,2,1)&lt;&gt;"/",MID(C764,1,1)="/"),INT(B763)+1,B763+0.01)</f>
        <v>740</v>
      </c>
      <c r="C764" s="196" t="s">
        <v>3770</v>
      </c>
      <c r="D764" s="196" t="s">
        <v>3002</v>
      </c>
      <c r="E764" s="191" t="s">
        <v>632</v>
      </c>
      <c r="F764" s="191" t="s">
        <v>632</v>
      </c>
      <c r="G764" s="200">
        <v>0</v>
      </c>
      <c r="H764" s="200">
        <v>0</v>
      </c>
      <c r="I764" s="191" t="s">
        <v>2480</v>
      </c>
      <c r="J764" s="191" t="s">
        <v>1376</v>
      </c>
      <c r="K764" s="198" t="s">
        <v>3783</v>
      </c>
      <c r="L764" s="199" t="s">
        <v>4768</v>
      </c>
      <c r="M764" s="199" t="s">
        <v>4827</v>
      </c>
      <c r="N764" s="55" t="s">
        <v>2238</v>
      </c>
      <c r="O764" s="55"/>
      <c r="P764" s="259" t="s">
        <v>3002</v>
      </c>
      <c r="Q764" s="13"/>
      <c r="R764"/>
      <c r="S764" t="str">
        <f>IF(E764=F764,"","NOT EQUAL")</f>
        <v/>
      </c>
      <c r="T764" s="44" t="str">
        <f>IF(ISNA(VLOOKUP(P764,Sheet1!E:F,2,0)),"--","PRESENT")</f>
        <v>--</v>
      </c>
      <c r="U764"/>
      <c r="V764">
        <f>IF(AA764&lt;&gt;"",V763+1,V763)</f>
        <v>176</v>
      </c>
      <c r="W764" s="75" t="s">
        <v>2238</v>
      </c>
      <c r="X764" s="57" t="s">
        <v>2238</v>
      </c>
      <c r="Y764" s="57" t="s">
        <v>2238</v>
      </c>
      <c r="Z764" s="25" t="str">
        <f>IF( OR(X764="CNST", I764="CAT_REGS"),IF(E764=CHAR(34)&amp;CHAR(34),F764,E764),
IF(X764="YES",UPPER(IF(E764=CHAR(34)&amp;CHAR(34),F764,E764)),
IF(   AND(X764&lt;&gt;"NO",I764="CAT_FNCT",D764&lt;&gt;"multiply", D764&lt;&gt;"divide"),IF(J764="SLS_ENABLED",   UPPER(IF(E764=CHAR(34)&amp;CHAR(34),F764,E764)),""),"")))</f>
        <v/>
      </c>
      <c r="AA764" s="25" t="str">
        <f>IF(LEN(Y764)&gt;0,Y764,SUBSTITUTE(SUBSTITUTE(SUBSTITUTE(SUBSTITUTE(SUBSTITUTE(SUBSTITUTE(SUBSTITUTE(SUBSTITUTE(SUBSTITUTE(SUBSTITUTE(SUBSTITUTE( (SUBSTITUTE( SUBSTITUTE( SUBSTITUTE( SUBSTITUTE(Z764,"STD_SIGMA","SUM"),"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4" s="1">
        <f>B764</f>
        <v>740</v>
      </c>
      <c r="AC764" t="str">
        <f>P764</f>
        <v>ITM_U_TILDE</v>
      </c>
      <c r="AD764" s="126" t="str">
        <f>IF(ISNA(VLOOKUP(AA764,'XEQM Shortlist'!J:J,1,0)),"//","")</f>
        <v/>
      </c>
      <c r="AF764" s="88" t="str">
        <f>IF(LEN(AA764)=0,"",SUBSTITUTE(SUBSTITUTE(SUBSTITUTE(SUBSTITUTE(SUBSTITUTE(SUBSTITUTE(SUBSTITUTE(SUBSTITUTE(SUBSTITUTE(SUBSTITUTE(SUBSTITUTE(SUBSTITUTE(SUBSTITUTE(SUBSTITUTE(SUBSTITUTE(SUBSTITUTE(SUBSTITUTE( (SUBSTITUTE( SUBSTITUTE( SUBSTITUTE( SUBSTITUTE(Z764,"STD_SIGMA","SUM"),"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4" t="b">
        <f>AA764=AF764</f>
        <v>1</v>
      </c>
    </row>
    <row r="765" spans="1:33">
      <c r="A765" s="48">
        <f>IF(B765=INT(B765),ROW(),"")</f>
        <v>765</v>
      </c>
      <c r="B765" s="47">
        <f>IF(AND(MID(C765,2,1)&lt;&gt;"/",MID(C765,1,1)="/"),INT(B764)+1,B764+0.01)</f>
        <v>741</v>
      </c>
      <c r="C765" s="196" t="s">
        <v>3770</v>
      </c>
      <c r="D765" s="196" t="s">
        <v>3003</v>
      </c>
      <c r="E765" s="191" t="s">
        <v>633</v>
      </c>
      <c r="F765" s="191" t="s">
        <v>633</v>
      </c>
      <c r="G765" s="200">
        <v>0</v>
      </c>
      <c r="H765" s="200">
        <v>0</v>
      </c>
      <c r="I765" s="191" t="s">
        <v>2480</v>
      </c>
      <c r="J765" s="191" t="s">
        <v>1376</v>
      </c>
      <c r="K765" s="198" t="s">
        <v>3783</v>
      </c>
      <c r="L765" s="199" t="s">
        <v>4768</v>
      </c>
      <c r="M765" s="199" t="s">
        <v>4827</v>
      </c>
      <c r="N765" s="55" t="s">
        <v>2238</v>
      </c>
      <c r="O765" s="55"/>
      <c r="P765" s="259" t="s">
        <v>3003</v>
      </c>
      <c r="Q765" s="13"/>
      <c r="R765"/>
      <c r="S765" t="str">
        <f>IF(E765=F765,"","NOT EQUAL")</f>
        <v/>
      </c>
      <c r="T765" s="44" t="str">
        <f>IF(ISNA(VLOOKUP(P765,Sheet1!E:F,2,0)),"--","PRESENT")</f>
        <v>--</v>
      </c>
      <c r="U765"/>
      <c r="V765">
        <f>IF(AA765&lt;&gt;"",V764+1,V764)</f>
        <v>176</v>
      </c>
      <c r="W765" s="75" t="s">
        <v>2238</v>
      </c>
      <c r="X765" s="57" t="s">
        <v>2238</v>
      </c>
      <c r="Y765" s="57" t="s">
        <v>2238</v>
      </c>
      <c r="Z765" s="25" t="str">
        <f>IF( OR(X765="CNST", I765="CAT_REGS"),IF(E765=CHAR(34)&amp;CHAR(34),F765,E765),
IF(X765="YES",UPPER(IF(E765=CHAR(34)&amp;CHAR(34),F765,E765)),
IF(   AND(X765&lt;&gt;"NO",I765="CAT_FNCT",D765&lt;&gt;"multiply", D765&lt;&gt;"divide"),IF(J765="SLS_ENABLED",   UPPER(IF(E765=CHAR(34)&amp;CHAR(34),F765,E765)),""),"")))</f>
        <v/>
      </c>
      <c r="AA765" s="25" t="str">
        <f>IF(LEN(Y765)&gt;0,Y765,SUBSTITUTE(SUBSTITUTE(SUBSTITUTE(SUBSTITUTE(SUBSTITUTE(SUBSTITUTE(SUBSTITUTE(SUBSTITUTE(SUBSTITUTE(SUBSTITUTE(SUBSTITUTE( (SUBSTITUTE( SUBSTITUTE( SUBSTITUTE( SUBSTITUTE(Z765,"STD_SIGMA","SUM"),"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5" s="1">
        <f>B765</f>
        <v>741</v>
      </c>
      <c r="AC765" t="str">
        <f>P765</f>
        <v>ITM_U_CIRC</v>
      </c>
      <c r="AD765" s="126" t="str">
        <f>IF(ISNA(VLOOKUP(AA765,'XEQM Shortlist'!J:J,1,0)),"//","")</f>
        <v/>
      </c>
      <c r="AF765" s="88" t="str">
        <f>IF(LEN(AA765)=0,"",SUBSTITUTE(SUBSTITUTE(SUBSTITUTE(SUBSTITUTE(SUBSTITUTE(SUBSTITUTE(SUBSTITUTE(SUBSTITUTE(SUBSTITUTE(SUBSTITUTE(SUBSTITUTE(SUBSTITUTE(SUBSTITUTE(SUBSTITUTE(SUBSTITUTE(SUBSTITUTE(SUBSTITUTE( (SUBSTITUTE( SUBSTITUTE( SUBSTITUTE( SUBSTITUTE(Z765,"STD_SIGMA","SUM"),"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5" t="b">
        <f>AA765=AF765</f>
        <v>1</v>
      </c>
    </row>
    <row r="766" spans="1:33">
      <c r="A766" s="48">
        <f>IF(B766=INT(B766),ROW(),"")</f>
        <v>766</v>
      </c>
      <c r="B766" s="47">
        <f>IF(AND(MID(C766,2,1)&lt;&gt;"/",MID(C766,1,1)="/"),INT(B765)+1,B765+0.01)</f>
        <v>742</v>
      </c>
      <c r="C766" s="196" t="s">
        <v>3770</v>
      </c>
      <c r="D766" s="196" t="s">
        <v>3004</v>
      </c>
      <c r="E766" s="191" t="s">
        <v>634</v>
      </c>
      <c r="F766" s="191" t="s">
        <v>634</v>
      </c>
      <c r="G766" s="200">
        <v>0</v>
      </c>
      <c r="H766" s="200">
        <v>0</v>
      </c>
      <c r="I766" s="191" t="s">
        <v>2480</v>
      </c>
      <c r="J766" s="191" t="s">
        <v>1376</v>
      </c>
      <c r="K766" s="198" t="s">
        <v>3783</v>
      </c>
      <c r="L766" s="199" t="s">
        <v>4768</v>
      </c>
      <c r="M766" s="199" t="s">
        <v>4827</v>
      </c>
      <c r="N766" s="55" t="s">
        <v>2238</v>
      </c>
      <c r="O766" s="55"/>
      <c r="P766" s="259" t="s">
        <v>3004</v>
      </c>
      <c r="Q766" s="13"/>
      <c r="R766"/>
      <c r="S766" t="str">
        <f>IF(E766=F766,"","NOT EQUAL")</f>
        <v/>
      </c>
      <c r="T766" s="44" t="str">
        <f>IF(ISNA(VLOOKUP(P766,Sheet1!E:F,2,0)),"--","PRESENT")</f>
        <v>--</v>
      </c>
      <c r="U766"/>
      <c r="V766">
        <f>IF(AA766&lt;&gt;"",V765+1,V765)</f>
        <v>176</v>
      </c>
      <c r="W766" s="75" t="s">
        <v>2238</v>
      </c>
      <c r="X766" s="57" t="s">
        <v>2238</v>
      </c>
      <c r="Y766" s="57" t="s">
        <v>2238</v>
      </c>
      <c r="Z766" s="25" t="str">
        <f>IF( OR(X766="CNST", I766="CAT_REGS"),IF(E766=CHAR(34)&amp;CHAR(34),F766,E766),
IF(X766="YES",UPPER(IF(E766=CHAR(34)&amp;CHAR(34),F766,E766)),
IF(   AND(X766&lt;&gt;"NO",I766="CAT_FNCT",D766&lt;&gt;"multiply", D766&lt;&gt;"divide"),IF(J766="SLS_ENABLED",   UPPER(IF(E766=CHAR(34)&amp;CHAR(34),F766,E766)),""),"")))</f>
        <v/>
      </c>
      <c r="AA766" s="25" t="str">
        <f>IF(LEN(Y766)&gt;0,Y766,SUBSTITUTE(SUBSTITUTE(SUBSTITUTE(SUBSTITUTE(SUBSTITUTE(SUBSTITUTE(SUBSTITUTE(SUBSTITUTE(SUBSTITUTE(SUBSTITUTE(SUBSTITUTE( (SUBSTITUTE( SUBSTITUTE( SUBSTITUTE( SUBSTITUTE(Z766,"STD_SIGMA","SUM"),"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6" s="1">
        <f>B766</f>
        <v>742</v>
      </c>
      <c r="AC766" t="str">
        <f>P766</f>
        <v>ITM_U_RING</v>
      </c>
      <c r="AD766" s="126" t="str">
        <f>IF(ISNA(VLOOKUP(AA766,'XEQM Shortlist'!J:J,1,0)),"//","")</f>
        <v/>
      </c>
      <c r="AF766" s="88" t="str">
        <f>IF(LEN(AA766)=0,"",SUBSTITUTE(SUBSTITUTE(SUBSTITUTE(SUBSTITUTE(SUBSTITUTE(SUBSTITUTE(SUBSTITUTE(SUBSTITUTE(SUBSTITUTE(SUBSTITUTE(SUBSTITUTE(SUBSTITUTE(SUBSTITUTE(SUBSTITUTE(SUBSTITUTE(SUBSTITUTE(SUBSTITUTE( (SUBSTITUTE( SUBSTITUTE( SUBSTITUTE( SUBSTITUTE(Z766,"STD_SIGMA","SUM"),"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6" t="b">
        <f>AA766=AF766</f>
        <v>1</v>
      </c>
    </row>
    <row r="767" spans="1:33">
      <c r="A767" s="48">
        <f>IF(B767=INT(B767),ROW(),"")</f>
        <v>767</v>
      </c>
      <c r="B767" s="47">
        <f>IF(AND(MID(C767,2,1)&lt;&gt;"/",MID(C767,1,1)="/"),INT(B766)+1,B766+0.01)</f>
        <v>743</v>
      </c>
      <c r="C767" s="196" t="s">
        <v>3770</v>
      </c>
      <c r="D767" s="196" t="s">
        <v>3005</v>
      </c>
      <c r="E767" s="191" t="s">
        <v>635</v>
      </c>
      <c r="F767" s="191" t="s">
        <v>635</v>
      </c>
      <c r="G767" s="200">
        <v>0</v>
      </c>
      <c r="H767" s="200">
        <v>0</v>
      </c>
      <c r="I767" s="191" t="s">
        <v>2480</v>
      </c>
      <c r="J767" s="191" t="s">
        <v>1376</v>
      </c>
      <c r="K767" s="198" t="s">
        <v>3783</v>
      </c>
      <c r="L767" s="199" t="s">
        <v>4768</v>
      </c>
      <c r="M767" s="199" t="s">
        <v>4827</v>
      </c>
      <c r="N767" s="55" t="s">
        <v>2238</v>
      </c>
      <c r="O767" s="55"/>
      <c r="P767" s="259" t="s">
        <v>3005</v>
      </c>
      <c r="Q767" s="13"/>
      <c r="R767"/>
      <c r="S767" t="str">
        <f>IF(E767=F767,"","NOT EQUAL")</f>
        <v/>
      </c>
      <c r="T767" s="44" t="str">
        <f>IF(ISNA(VLOOKUP(P767,Sheet1!E:F,2,0)),"--","PRESENT")</f>
        <v>--</v>
      </c>
      <c r="U767"/>
      <c r="V767">
        <f>IF(AA767&lt;&gt;"",V766+1,V766)</f>
        <v>176</v>
      </c>
      <c r="W767" s="75" t="s">
        <v>2238</v>
      </c>
      <c r="X767" s="57" t="s">
        <v>2238</v>
      </c>
      <c r="Y767" s="57" t="s">
        <v>2238</v>
      </c>
      <c r="Z767" s="25" t="str">
        <f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>B767</f>
        <v>743</v>
      </c>
      <c r="AC767" t="str">
        <f>P767</f>
        <v>ITM_W_CIRC</v>
      </c>
      <c r="AD767" s="126" t="str">
        <f>IF(ISNA(VLOOKUP(AA767,'XEQM Shortlist'!J:J,1,0)),"//","")</f>
        <v/>
      </c>
      <c r="AF767" s="88" t="str">
        <f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>AA767=AF767</f>
        <v>1</v>
      </c>
    </row>
    <row r="768" spans="1:33">
      <c r="A768" s="48">
        <f>IF(B768=INT(B768),ROW(),"")</f>
        <v>768</v>
      </c>
      <c r="B768" s="47">
        <f>IF(AND(MID(C768,2,1)&lt;&gt;"/",MID(C768,1,1)="/"),INT(B767)+1,B767+0.01)</f>
        <v>744</v>
      </c>
      <c r="C768" s="196" t="s">
        <v>3770</v>
      </c>
      <c r="D768" s="196" t="s">
        <v>3006</v>
      </c>
      <c r="E768" s="191" t="s">
        <v>636</v>
      </c>
      <c r="F768" s="191" t="s">
        <v>636</v>
      </c>
      <c r="G768" s="200">
        <v>0</v>
      </c>
      <c r="H768" s="200">
        <v>0</v>
      </c>
      <c r="I768" s="191" t="s">
        <v>2480</v>
      </c>
      <c r="J768" s="191" t="s">
        <v>1376</v>
      </c>
      <c r="K768" s="198" t="s">
        <v>3783</v>
      </c>
      <c r="L768" s="199" t="s">
        <v>4768</v>
      </c>
      <c r="M768" s="199" t="s">
        <v>4827</v>
      </c>
      <c r="N768" s="55" t="s">
        <v>2238</v>
      </c>
      <c r="O768" s="55"/>
      <c r="P768" s="259" t="s">
        <v>3006</v>
      </c>
      <c r="Q768" s="13"/>
      <c r="R768"/>
      <c r="S768" t="str">
        <f>IF(E768=F768,"","NOT EQUAL")</f>
        <v/>
      </c>
      <c r="T768" s="44" t="str">
        <f>IF(ISNA(VLOOKUP(P768,Sheet1!E:F,2,0)),"--","PRESENT")</f>
        <v>--</v>
      </c>
      <c r="U768"/>
      <c r="V768">
        <f>IF(AA768&lt;&gt;"",V767+1,V767)</f>
        <v>176</v>
      </c>
      <c r="W768" s="75" t="s">
        <v>2238</v>
      </c>
      <c r="X768" s="57" t="s">
        <v>2238</v>
      </c>
      <c r="Y768" s="57" t="s">
        <v>2238</v>
      </c>
      <c r="Z768" s="25" t="str">
        <f>IF( OR(X768="CNST", I768="CAT_REGS"),IF(E768=CHAR(34)&amp;CHAR(34),F768,E768),
IF(X768="YES",UPPER(IF(E768=CHAR(34)&amp;CHAR(34),F768,E768)),
IF(   AND(X768&lt;&gt;"NO",I768="CAT_FNCT",D768&lt;&gt;"multiply", D768&lt;&gt;"divide"),IF(J768="SLS_ENABLED",   UPPER(IF(E768=CHAR(34)&amp;CHAR(34),F768,E768)),""),"")))</f>
        <v/>
      </c>
      <c r="AA768" s="25" t="str">
        <f>IF(LEN(Y768)&gt;0,Y768,SUBSTITUTE(SUBSTITUTE(SUBSTITUTE(SUBSTITUTE(SUBSTITUTE(SUBSTITUTE(SUBSTITUTE(SUBSTITUTE(SUBSTITUTE(SUBSTITUTE(SUBSTITUTE( (SUBSTITUTE( SUBSTITUTE( SUBSTITUTE( SUBSTITUTE(Z768,"STD_SIGMA","SUM"),"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8" s="1">
        <f>B768</f>
        <v>744</v>
      </c>
      <c r="AC768" t="str">
        <f>P768</f>
        <v>ITM_Y_CIRC</v>
      </c>
      <c r="AD768" s="126" t="str">
        <f>IF(ISNA(VLOOKUP(AA768,'XEQM Shortlist'!J:J,1,0)),"//","")</f>
        <v/>
      </c>
      <c r="AF768" s="88" t="str">
        <f>IF(LEN(AA768)=0,"",SUBSTITUTE(SUBSTITUTE(SUBSTITUTE(SUBSTITUTE(SUBSTITUTE(SUBSTITUTE(SUBSTITUTE(SUBSTITUTE(SUBSTITUTE(SUBSTITUTE(SUBSTITUTE(SUBSTITUTE(SUBSTITUTE(SUBSTITUTE(SUBSTITUTE(SUBSTITUTE(SUBSTITUTE( (SUBSTITUTE( SUBSTITUTE( SUBSTITUTE( SUBSTITUTE(Z768,"STD_SIGMA","SUM"),"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8" t="b">
        <f>AA768=AF768</f>
        <v>1</v>
      </c>
    </row>
    <row r="769" spans="1:33">
      <c r="A769" s="48">
        <f>IF(B769=INT(B769),ROW(),"")</f>
        <v>769</v>
      </c>
      <c r="B769" s="47">
        <f>IF(AND(MID(C769,2,1)&lt;&gt;"/",MID(C769,1,1)="/"),INT(B768)+1,B768+0.01)</f>
        <v>745</v>
      </c>
      <c r="C769" s="196" t="s">
        <v>3770</v>
      </c>
      <c r="D769" s="196" t="s">
        <v>3007</v>
      </c>
      <c r="E769" s="191" t="s">
        <v>637</v>
      </c>
      <c r="F769" s="191" t="s">
        <v>637</v>
      </c>
      <c r="G769" s="200">
        <v>0</v>
      </c>
      <c r="H769" s="200">
        <v>0</v>
      </c>
      <c r="I769" s="191" t="s">
        <v>2480</v>
      </c>
      <c r="J769" s="191" t="s">
        <v>1376</v>
      </c>
      <c r="K769" s="198" t="s">
        <v>3783</v>
      </c>
      <c r="L769" s="199" t="s">
        <v>4768</v>
      </c>
      <c r="M769" s="199" t="s">
        <v>4827</v>
      </c>
      <c r="N769" s="55" t="s">
        <v>2238</v>
      </c>
      <c r="O769" s="55"/>
      <c r="P769" s="259" t="s">
        <v>3007</v>
      </c>
      <c r="Q769" s="13"/>
      <c r="R769"/>
      <c r="S769" t="str">
        <f>IF(E769=F769,"","NOT EQUAL")</f>
        <v/>
      </c>
      <c r="T769" s="44" t="str">
        <f>IF(ISNA(VLOOKUP(P769,Sheet1!E:F,2,0)),"--","PRESENT")</f>
        <v>--</v>
      </c>
      <c r="U769"/>
      <c r="V769">
        <f>IF(AA769&lt;&gt;"",V768+1,V768)</f>
        <v>176</v>
      </c>
      <c r="W769" s="75" t="s">
        <v>2238</v>
      </c>
      <c r="X769" s="57" t="s">
        <v>2238</v>
      </c>
      <c r="Y769" s="57" t="s">
        <v>2238</v>
      </c>
      <c r="Z769" s="25" t="str">
        <f>IF( OR(X769="CNST", I769="CAT_REGS"),IF(E769=CHAR(34)&amp;CHAR(34),F769,E769),
IF(X769="YES",UPPER(IF(E769=CHAR(34)&amp;CHAR(34),F769,E769)),
IF(   AND(X769&lt;&gt;"NO",I769="CAT_FNCT",D769&lt;&gt;"multiply", D769&lt;&gt;"divide"),IF(J769="SLS_ENABLED",   UPPER(IF(E769=CHAR(34)&amp;CHAR(34),F769,E769)),""),"")))</f>
        <v/>
      </c>
      <c r="AA769" s="25" t="str">
        <f>IF(LEN(Y769)&gt;0,Y769,SUBSTITUTE(SUBSTITUTE(SUBSTITUTE(SUBSTITUTE(SUBSTITUTE(SUBSTITUTE(SUBSTITUTE(SUBSTITUTE(SUBSTITUTE(SUBSTITUTE(SUBSTITUTE( (SUBSTITUTE( SUBSTITUTE( SUBSTITUTE( SUBSTITUTE(Z769,"STD_SIGMA","SUM"),"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9" s="1">
        <f>B769</f>
        <v>745</v>
      </c>
      <c r="AC769" t="str">
        <f>P769</f>
        <v>ITM_Y_ACUTE</v>
      </c>
      <c r="AD769" s="126" t="str">
        <f>IF(ISNA(VLOOKUP(AA769,'XEQM Shortlist'!J:J,1,0)),"//","")</f>
        <v/>
      </c>
      <c r="AF769" s="88" t="str">
        <f>IF(LEN(AA769)=0,"",SUBSTITUTE(SUBSTITUTE(SUBSTITUTE(SUBSTITUTE(SUBSTITUTE(SUBSTITUTE(SUBSTITUTE(SUBSTITUTE(SUBSTITUTE(SUBSTITUTE(SUBSTITUTE(SUBSTITUTE(SUBSTITUTE(SUBSTITUTE(SUBSTITUTE(SUBSTITUTE(SUBSTITUTE( (SUBSTITUTE( SUBSTITUTE( SUBSTITUTE( SUBSTITUTE(Z769,"STD_SIGMA","SUM"),"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9" t="b">
        <f>AA769=AF769</f>
        <v>1</v>
      </c>
    </row>
    <row r="770" spans="1:33">
      <c r="A770" s="48">
        <f>IF(B770=INT(B770),ROW(),"")</f>
        <v>770</v>
      </c>
      <c r="B770" s="47">
        <f>IF(AND(MID(C770,2,1)&lt;&gt;"/",MID(C770,1,1)="/"),INT(B769)+1,B769+0.01)</f>
        <v>746</v>
      </c>
      <c r="C770" s="196" t="s">
        <v>3770</v>
      </c>
      <c r="D770" s="196" t="s">
        <v>3008</v>
      </c>
      <c r="E770" s="191" t="s">
        <v>638</v>
      </c>
      <c r="F770" s="191" t="s">
        <v>638</v>
      </c>
      <c r="G770" s="200">
        <v>0</v>
      </c>
      <c r="H770" s="200">
        <v>0</v>
      </c>
      <c r="I770" s="191" t="s">
        <v>2480</v>
      </c>
      <c r="J770" s="191" t="s">
        <v>1376</v>
      </c>
      <c r="K770" s="198" t="s">
        <v>3783</v>
      </c>
      <c r="L770" s="199" t="s">
        <v>4768</v>
      </c>
      <c r="M770" s="199" t="s">
        <v>4827</v>
      </c>
      <c r="N770" s="55" t="s">
        <v>2238</v>
      </c>
      <c r="O770" s="55"/>
      <c r="P770" s="259" t="s">
        <v>3008</v>
      </c>
      <c r="Q770" s="13"/>
      <c r="R770"/>
      <c r="S770" t="str">
        <f>IF(E770=F770,"","NOT EQUAL")</f>
        <v/>
      </c>
      <c r="T770" s="44" t="str">
        <f>IF(ISNA(VLOOKUP(P770,Sheet1!E:F,2,0)),"--","PRESENT")</f>
        <v>--</v>
      </c>
      <c r="U770"/>
      <c r="V770">
        <f>IF(AA770&lt;&gt;"",V769+1,V769)</f>
        <v>176</v>
      </c>
      <c r="W770" s="75" t="s">
        <v>2238</v>
      </c>
      <c r="X770" s="57" t="s">
        <v>2238</v>
      </c>
      <c r="Y770" s="57" t="s">
        <v>2238</v>
      </c>
      <c r="Z770" s="25" t="str">
        <f>IF( OR(X770="CNST", I770="CAT_REGS"),IF(E770=CHAR(34)&amp;CHAR(34),F770,E770),
IF(X770="YES",UPPER(IF(E770=CHAR(34)&amp;CHAR(34),F770,E770)),
IF(   AND(X770&lt;&gt;"NO",I770="CAT_FNCT",D770&lt;&gt;"multiply", D770&lt;&gt;"divide"),IF(J770="SLS_ENABLED",   UPPER(IF(E770=CHAR(34)&amp;CHAR(34),F770,E770)),""),"")))</f>
        <v/>
      </c>
      <c r="AA770" s="25" t="str">
        <f>IF(LEN(Y770)&gt;0,Y770,SUBSTITUTE(SUBSTITUTE(SUBSTITUTE(SUBSTITUTE(SUBSTITUTE(SUBSTITUTE(SUBSTITUTE(SUBSTITUTE(SUBSTITUTE(SUBSTITUTE(SUBSTITUTE( (SUBSTITUTE( SUBSTITUTE( SUBSTITUTE( SUBSTITUTE(Z770,"STD_SIGMA","SUM"),"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0" s="1">
        <f>B770</f>
        <v>746</v>
      </c>
      <c r="AC770" t="str">
        <f>P770</f>
        <v>ITM_Y_DIARESIS</v>
      </c>
      <c r="AD770" s="126" t="str">
        <f>IF(ISNA(VLOOKUP(AA770,'XEQM Shortlist'!J:J,1,0)),"//","")</f>
        <v/>
      </c>
      <c r="AF770" s="88" t="str">
        <f>IF(LEN(AA770)=0,"",SUBSTITUTE(SUBSTITUTE(SUBSTITUTE(SUBSTITUTE(SUBSTITUTE(SUBSTITUTE(SUBSTITUTE(SUBSTITUTE(SUBSTITUTE(SUBSTITUTE(SUBSTITUTE(SUBSTITUTE(SUBSTITUTE(SUBSTITUTE(SUBSTITUTE(SUBSTITUTE(SUBSTITUTE( (SUBSTITUTE( SUBSTITUTE( SUBSTITUTE( SUBSTITUTE(Z770,"STD_SIGMA","SUM"),"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0" t="b">
        <f>AA770=AF770</f>
        <v>1</v>
      </c>
    </row>
    <row r="771" spans="1:33">
      <c r="A771" s="48">
        <f>IF(B771=INT(B771),ROW(),"")</f>
        <v>771</v>
      </c>
      <c r="B771" s="47">
        <f>IF(AND(MID(C771,2,1)&lt;&gt;"/",MID(C771,1,1)="/"),INT(B770)+1,B770+0.01)</f>
        <v>747</v>
      </c>
      <c r="C771" s="196" t="s">
        <v>3770</v>
      </c>
      <c r="D771" s="196" t="s">
        <v>3009</v>
      </c>
      <c r="E771" s="191" t="s">
        <v>639</v>
      </c>
      <c r="F771" s="191" t="s">
        <v>639</v>
      </c>
      <c r="G771" s="200">
        <v>0</v>
      </c>
      <c r="H771" s="200">
        <v>0</v>
      </c>
      <c r="I771" s="191" t="s">
        <v>2480</v>
      </c>
      <c r="J771" s="191" t="s">
        <v>1376</v>
      </c>
      <c r="K771" s="198" t="s">
        <v>3783</v>
      </c>
      <c r="L771" s="199" t="s">
        <v>4768</v>
      </c>
      <c r="M771" s="199" t="s">
        <v>4827</v>
      </c>
      <c r="N771" s="55" t="s">
        <v>2238</v>
      </c>
      <c r="O771" s="55"/>
      <c r="P771" s="259" t="s">
        <v>3009</v>
      </c>
      <c r="Q771" s="13"/>
      <c r="R771"/>
      <c r="S771" t="str">
        <f>IF(E771=F771,"","NOT EQUAL")</f>
        <v/>
      </c>
      <c r="T771" s="44" t="str">
        <f>IF(ISNA(VLOOKUP(P771,Sheet1!E:F,2,0)),"--","PRESENT")</f>
        <v>--</v>
      </c>
      <c r="U771"/>
      <c r="V771">
        <f>IF(AA771&lt;&gt;"",V770+1,V770)</f>
        <v>176</v>
      </c>
      <c r="W771" s="75" t="s">
        <v>2238</v>
      </c>
      <c r="X771" s="57" t="s">
        <v>2238</v>
      </c>
      <c r="Y771" s="57" t="s">
        <v>2238</v>
      </c>
      <c r="Z771" s="25" t="str">
        <f>IF( OR(X771="CNST", I771="CAT_REGS"),IF(E771=CHAR(34)&amp;CHAR(34),F771,E771),
IF(X771="YES",UPPER(IF(E771=CHAR(34)&amp;CHAR(34),F771,E771)),
IF(   AND(X771&lt;&gt;"NO",I771="CAT_FNCT",D771&lt;&gt;"multiply", D771&lt;&gt;"divide"),IF(J771="SLS_ENABLED",   UPPER(IF(E771=CHAR(34)&amp;CHAR(34),F771,E771)),""),"")))</f>
        <v/>
      </c>
      <c r="AA771" s="25" t="str">
        <f>IF(LEN(Y771)&gt;0,Y771,SUBSTITUTE(SUBSTITUTE(SUBSTITUTE(SUBSTITUTE(SUBSTITUTE(SUBSTITUTE(SUBSTITUTE(SUBSTITUTE(SUBSTITUTE(SUBSTITUTE(SUBSTITUTE( (SUBSTITUTE( SUBSTITUTE( SUBSTITUTE( SUBSTITUTE(Z771,"STD_SIGMA","SUM"),"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1" s="1">
        <f>B771</f>
        <v>747</v>
      </c>
      <c r="AC771" t="str">
        <f>P771</f>
        <v>ITM_Z_ACUTE</v>
      </c>
      <c r="AD771" s="126" t="str">
        <f>IF(ISNA(VLOOKUP(AA771,'XEQM Shortlist'!J:J,1,0)),"//","")</f>
        <v/>
      </c>
      <c r="AF771" s="88" t="str">
        <f>IF(LEN(AA771)=0,"",SUBSTITUTE(SUBSTITUTE(SUBSTITUTE(SUBSTITUTE(SUBSTITUTE(SUBSTITUTE(SUBSTITUTE(SUBSTITUTE(SUBSTITUTE(SUBSTITUTE(SUBSTITUTE(SUBSTITUTE(SUBSTITUTE(SUBSTITUTE(SUBSTITUTE(SUBSTITUTE(SUBSTITUTE( (SUBSTITUTE( SUBSTITUTE( SUBSTITUTE( SUBSTITUTE(Z771,"STD_SIGMA","SUM"),"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1" t="b">
        <f>AA771=AF771</f>
        <v>1</v>
      </c>
    </row>
    <row r="772" spans="1:33">
      <c r="A772" s="48">
        <f>IF(B772=INT(B772),ROW(),"")</f>
        <v>772</v>
      </c>
      <c r="B772" s="47">
        <f>IF(AND(MID(C772,2,1)&lt;&gt;"/",MID(C772,1,1)="/"),INT(B771)+1,B771+0.01)</f>
        <v>748</v>
      </c>
      <c r="C772" s="196" t="s">
        <v>3770</v>
      </c>
      <c r="D772" s="196" t="s">
        <v>3010</v>
      </c>
      <c r="E772" s="191" t="s">
        <v>640</v>
      </c>
      <c r="F772" s="191" t="s">
        <v>640</v>
      </c>
      <c r="G772" s="200">
        <v>0</v>
      </c>
      <c r="H772" s="200">
        <v>0</v>
      </c>
      <c r="I772" s="191" t="s">
        <v>2480</v>
      </c>
      <c r="J772" s="191" t="s">
        <v>1376</v>
      </c>
      <c r="K772" s="198" t="s">
        <v>3783</v>
      </c>
      <c r="L772" s="199" t="s">
        <v>4768</v>
      </c>
      <c r="M772" s="199" t="s">
        <v>4827</v>
      </c>
      <c r="N772" s="55" t="s">
        <v>2238</v>
      </c>
      <c r="O772" s="55"/>
      <c r="P772" s="259" t="s">
        <v>3010</v>
      </c>
      <c r="Q772" s="13"/>
      <c r="R772"/>
      <c r="S772" t="str">
        <f>IF(E772=F772,"","NOT EQUAL")</f>
        <v/>
      </c>
      <c r="T772" s="44" t="str">
        <f>IF(ISNA(VLOOKUP(P772,Sheet1!E:F,2,0)),"--","PRESENT")</f>
        <v>--</v>
      </c>
      <c r="U772"/>
      <c r="V772">
        <f>IF(AA772&lt;&gt;"",V771+1,V771)</f>
        <v>176</v>
      </c>
      <c r="W772" s="75" t="s">
        <v>2238</v>
      </c>
      <c r="X772" s="57" t="s">
        <v>2238</v>
      </c>
      <c r="Y772" s="57" t="s">
        <v>2238</v>
      </c>
      <c r="Z772" s="25" t="str">
        <f>IF( OR(X772="CNST", I772="CAT_REGS"),IF(E772=CHAR(34)&amp;CHAR(34),F772,E772),
IF(X772="YES",UPPER(IF(E772=CHAR(34)&amp;CHAR(34),F772,E772)),
IF(   AND(X772&lt;&gt;"NO",I772="CAT_FNCT",D772&lt;&gt;"multiply", D772&lt;&gt;"divide"),IF(J772="SLS_ENABLED",   UPPER(IF(E772=CHAR(34)&amp;CHAR(34),F772,E772)),""),"")))</f>
        <v/>
      </c>
      <c r="AA772" s="25" t="str">
        <f>IF(LEN(Y772)&gt;0,Y772,SUBSTITUTE(SUBSTITUTE(SUBSTITUTE(SUBSTITUTE(SUBSTITUTE(SUBSTITUTE(SUBSTITUTE(SUBSTITUTE(SUBSTITUTE(SUBSTITUTE(SUBSTITUTE( (SUBSTITUTE( SUBSTITUTE( SUBSTITUTE( SUBSTITUTE(Z772,"STD_SIGMA","SUM"),"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2" s="1">
        <f>B772</f>
        <v>748</v>
      </c>
      <c r="AC772" t="str">
        <f>P772</f>
        <v>ITM_Z_CARON</v>
      </c>
      <c r="AD772" s="126" t="str">
        <f>IF(ISNA(VLOOKUP(AA772,'XEQM Shortlist'!J:J,1,0)),"//","")</f>
        <v/>
      </c>
      <c r="AF772" s="88" t="str">
        <f>IF(LEN(AA772)=0,"",SUBSTITUTE(SUBSTITUTE(SUBSTITUTE(SUBSTITUTE(SUBSTITUTE(SUBSTITUTE(SUBSTITUTE(SUBSTITUTE(SUBSTITUTE(SUBSTITUTE(SUBSTITUTE(SUBSTITUTE(SUBSTITUTE(SUBSTITUTE(SUBSTITUTE(SUBSTITUTE(SUBSTITUTE( (SUBSTITUTE( SUBSTITUTE( SUBSTITUTE( SUBSTITUTE(Z772,"STD_SIGMA","SUM"),"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2" t="b">
        <f>AA772=AF772</f>
        <v>1</v>
      </c>
    </row>
    <row r="773" spans="1:33">
      <c r="A773" s="48">
        <f>IF(B773=INT(B773),ROW(),"")</f>
        <v>773</v>
      </c>
      <c r="B773" s="47">
        <f>IF(AND(MID(C773,2,1)&lt;&gt;"/",MID(C773,1,1)="/"),INT(B772)+1,B772+0.01)</f>
        <v>749</v>
      </c>
      <c r="C773" s="196" t="s">
        <v>3770</v>
      </c>
      <c r="D773" s="196" t="s">
        <v>3011</v>
      </c>
      <c r="E773" s="191" t="s">
        <v>641</v>
      </c>
      <c r="F773" s="191" t="s">
        <v>641</v>
      </c>
      <c r="G773" s="200">
        <v>0</v>
      </c>
      <c r="H773" s="200">
        <v>0</v>
      </c>
      <c r="I773" s="191" t="s">
        <v>2480</v>
      </c>
      <c r="J773" s="191" t="s">
        <v>1376</v>
      </c>
      <c r="K773" s="198" t="s">
        <v>3783</v>
      </c>
      <c r="L773" s="199" t="s">
        <v>4768</v>
      </c>
      <c r="M773" s="199" t="s">
        <v>4827</v>
      </c>
      <c r="N773" s="55" t="s">
        <v>2238</v>
      </c>
      <c r="O773" s="55"/>
      <c r="P773" s="259" t="s">
        <v>3011</v>
      </c>
      <c r="Q773" s="13"/>
      <c r="R773"/>
      <c r="S773" t="str">
        <f>IF(E773=F773,"","NOT EQUAL")</f>
        <v/>
      </c>
      <c r="T773" s="44" t="str">
        <f>IF(ISNA(VLOOKUP(P773,Sheet1!E:F,2,0)),"--","PRESENT")</f>
        <v>--</v>
      </c>
      <c r="U773"/>
      <c r="V773">
        <f>IF(AA773&lt;&gt;"",V772+1,V772)</f>
        <v>176</v>
      </c>
      <c r="W773" s="75" t="s">
        <v>2238</v>
      </c>
      <c r="X773" s="57" t="s">
        <v>2238</v>
      </c>
      <c r="Y773" s="57" t="s">
        <v>2238</v>
      </c>
      <c r="Z773" s="25" t="str">
        <f>IF( OR(X773="CNST", I773="CAT_REGS"),IF(E773=CHAR(34)&amp;CHAR(34),F773,E773),
IF(X773="YES",UPPER(IF(E773=CHAR(34)&amp;CHAR(34),F773,E773)),
IF(   AND(X773&lt;&gt;"NO",I773="CAT_FNCT",D773&lt;&gt;"multiply", D773&lt;&gt;"divide"),IF(J773="SLS_ENABLED",   UPPER(IF(E773=CHAR(34)&amp;CHAR(34),F773,E773)),""),"")))</f>
        <v/>
      </c>
      <c r="AA773" s="25" t="str">
        <f>IF(LEN(Y773)&gt;0,Y773,SUBSTITUTE(SUBSTITUTE(SUBSTITUTE(SUBSTITUTE(SUBSTITUTE(SUBSTITUTE(SUBSTITUTE(SUBSTITUTE(SUBSTITUTE(SUBSTITUTE(SUBSTITUTE( (SUBSTITUTE( SUBSTITUTE( SUBSTITUTE( SUBSTITUTE(Z773,"STD_SIGMA","SUM"),"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3" s="1">
        <f>B773</f>
        <v>749</v>
      </c>
      <c r="AC773" t="str">
        <f>P773</f>
        <v>ITM_Z_DOT</v>
      </c>
      <c r="AD773" s="126" t="str">
        <f>IF(ISNA(VLOOKUP(AA773,'XEQM Shortlist'!J:J,1,0)),"//","")</f>
        <v/>
      </c>
      <c r="AF773" s="88" t="str">
        <f>IF(LEN(AA773)=0,"",SUBSTITUTE(SUBSTITUTE(SUBSTITUTE(SUBSTITUTE(SUBSTITUTE(SUBSTITUTE(SUBSTITUTE(SUBSTITUTE(SUBSTITUTE(SUBSTITUTE(SUBSTITUTE(SUBSTITUTE(SUBSTITUTE(SUBSTITUTE(SUBSTITUTE(SUBSTITUTE(SUBSTITUTE( (SUBSTITUTE( SUBSTITUTE( SUBSTITUTE( SUBSTITUTE(Z773,"STD_SIGMA","SUM"),"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3" t="b">
        <f>AA773=AF773</f>
        <v>1</v>
      </c>
    </row>
    <row r="774" spans="1:33">
      <c r="A774" s="48">
        <f>IF(B774=INT(B774),ROW(),"")</f>
        <v>774</v>
      </c>
      <c r="B774" s="47">
        <f>IF(AND(MID(C774,2,1)&lt;&gt;"/",MID(C774,1,1)="/"),INT(B773)+1,B773+0.01)</f>
        <v>750</v>
      </c>
      <c r="C774" s="196" t="s">
        <v>3770</v>
      </c>
      <c r="D774" s="196" t="s">
        <v>3012</v>
      </c>
      <c r="E774" s="191" t="s">
        <v>642</v>
      </c>
      <c r="F774" s="191" t="s">
        <v>642</v>
      </c>
      <c r="G774" s="200">
        <v>0</v>
      </c>
      <c r="H774" s="200">
        <v>0</v>
      </c>
      <c r="I774" s="191" t="s">
        <v>2481</v>
      </c>
      <c r="J774" s="191" t="s">
        <v>1376</v>
      </c>
      <c r="K774" s="198" t="s">
        <v>3783</v>
      </c>
      <c r="L774" s="199" t="s">
        <v>4768</v>
      </c>
      <c r="M774" s="199" t="s">
        <v>4827</v>
      </c>
      <c r="N774" s="55" t="s">
        <v>2238</v>
      </c>
      <c r="O774" s="55"/>
      <c r="P774" s="259" t="s">
        <v>3012</v>
      </c>
      <c r="Q774" s="13"/>
      <c r="R774"/>
      <c r="S774" t="str">
        <f>IF(E774=F774,"","NOT EQUAL")</f>
        <v/>
      </c>
      <c r="T774" s="44" t="str">
        <f>IF(ISNA(VLOOKUP(P774,Sheet1!E:F,2,0)),"--","PRESENT")</f>
        <v>--</v>
      </c>
      <c r="U774"/>
      <c r="V774">
        <f>IF(AA774&lt;&gt;"",V773+1,V773)</f>
        <v>176</v>
      </c>
      <c r="W774" s="75" t="s">
        <v>2238</v>
      </c>
      <c r="X774" s="57" t="s">
        <v>2238</v>
      </c>
      <c r="Y774" s="57" t="s">
        <v>2238</v>
      </c>
      <c r="Z774" s="25" t="str">
        <f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>IF(LEN(Y774)&gt;0,Y774,SUBSTITUTE(SUBSTITUTE(SUBSTITUTE(SUBSTITUTE(SUBSTITUTE(SUBSTITUTE(SUBSTITUTE(SUBSTITUTE(SUBSTITUTE(SUBSTITUTE(SUBSTITUTE( (SUBSTITUTE( SUBSTITUTE( SUBSTITUTE( SUBSTITUTE(Z774,"STD_SIGMA","SUM"),"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4" s="1">
        <f>B774</f>
        <v>750</v>
      </c>
      <c r="AC774" t="str">
        <f>P774</f>
        <v>ITM_a_MACRON</v>
      </c>
      <c r="AD774" s="126" t="str">
        <f>IF(ISNA(VLOOKUP(AA774,'XEQM Shortlist'!J:J,1,0)),"//","")</f>
        <v/>
      </c>
      <c r="AF774" s="88" t="str">
        <f>IF(LEN(AA774)=0,"",SUBSTITUTE(SUBSTITUTE(SUBSTITUTE(SUBSTITUTE(SUBSTITUTE(SUBSTITUTE(SUBSTITUTE(SUBSTITUTE(SUBSTITUTE(SUBSTITUTE(SUBSTITUTE(SUBSTITUTE(SUBSTITUTE(SUBSTITUTE(SUBSTITUTE(SUBSTITUTE(SUBSTITUTE( (SUBSTITUTE( SUBSTITUTE( SUBSTITUTE( SUBSTITUTE(Z774,"STD_SIGMA","SUM"),"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4" t="b">
        <f>AA774=AF774</f>
        <v>1</v>
      </c>
    </row>
    <row r="775" spans="1:33">
      <c r="A775" s="48">
        <f>IF(B775=INT(B775),ROW(),"")</f>
        <v>775</v>
      </c>
      <c r="B775" s="47">
        <f>IF(AND(MID(C775,2,1)&lt;&gt;"/",MID(C775,1,1)="/"),INT(B774)+1,B774+0.01)</f>
        <v>751</v>
      </c>
      <c r="C775" s="196" t="s">
        <v>3770</v>
      </c>
      <c r="D775" s="196" t="s">
        <v>3013</v>
      </c>
      <c r="E775" s="191" t="s">
        <v>643</v>
      </c>
      <c r="F775" s="191" t="s">
        <v>643</v>
      </c>
      <c r="G775" s="200">
        <v>0</v>
      </c>
      <c r="H775" s="200">
        <v>0</v>
      </c>
      <c r="I775" s="191" t="s">
        <v>2481</v>
      </c>
      <c r="J775" s="191" t="s">
        <v>1376</v>
      </c>
      <c r="K775" s="198" t="s">
        <v>3783</v>
      </c>
      <c r="L775" s="199" t="s">
        <v>4768</v>
      </c>
      <c r="M775" s="199" t="s">
        <v>4827</v>
      </c>
      <c r="N775" s="55" t="s">
        <v>2238</v>
      </c>
      <c r="O775" s="55"/>
      <c r="P775" s="259" t="s">
        <v>3013</v>
      </c>
      <c r="Q775" s="13"/>
      <c r="R775"/>
      <c r="S775" t="str">
        <f>IF(E775=F775,"","NOT EQUAL")</f>
        <v/>
      </c>
      <c r="T775" s="44" t="str">
        <f>IF(ISNA(VLOOKUP(P775,Sheet1!E:F,2,0)),"--","PRESENT")</f>
        <v>--</v>
      </c>
      <c r="U775"/>
      <c r="V775">
        <f>IF(AA775&lt;&gt;"",V774+1,V774)</f>
        <v>176</v>
      </c>
      <c r="W775" s="75" t="s">
        <v>2238</v>
      </c>
      <c r="X775" s="57" t="s">
        <v>2238</v>
      </c>
      <c r="Y775" s="57" t="s">
        <v>2238</v>
      </c>
      <c r="Z775" s="25" t="str">
        <f>IF( OR(X775="CNST", I775="CAT_REGS"),IF(E775=CHAR(34)&amp;CHAR(34),F775,E775),
IF(X775="YES",UPPER(IF(E775=CHAR(34)&amp;CHAR(34),F775,E775)),
IF(   AND(X775&lt;&gt;"NO",I775="CAT_FNCT",D775&lt;&gt;"multiply", D775&lt;&gt;"divide"),IF(J775="SLS_ENABLED",   UPPER(IF(E775=CHAR(34)&amp;CHAR(34),F775,E775)),""),"")))</f>
        <v/>
      </c>
      <c r="AA775" s="25" t="str">
        <f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>B775</f>
        <v>751</v>
      </c>
      <c r="AC775" t="str">
        <f>P775</f>
        <v>ITM_a_ACUTE</v>
      </c>
      <c r="AD775" s="126" t="str">
        <f>IF(ISNA(VLOOKUP(AA775,'XEQM Shortlist'!J:J,1,0)),"//","")</f>
        <v/>
      </c>
      <c r="AF775" s="88" t="str">
        <f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>AA775=AF775</f>
        <v>1</v>
      </c>
    </row>
    <row r="776" spans="1:33">
      <c r="A776" s="48">
        <f>IF(B776=INT(B776),ROW(),"")</f>
        <v>776</v>
      </c>
      <c r="B776" s="47">
        <f>IF(AND(MID(C776,2,1)&lt;&gt;"/",MID(C776,1,1)="/"),INT(B775)+1,B775+0.01)</f>
        <v>752</v>
      </c>
      <c r="C776" s="196" t="s">
        <v>3770</v>
      </c>
      <c r="D776" s="196" t="s">
        <v>3014</v>
      </c>
      <c r="E776" s="191" t="s">
        <v>644</v>
      </c>
      <c r="F776" s="191" t="s">
        <v>644</v>
      </c>
      <c r="G776" s="200">
        <v>0</v>
      </c>
      <c r="H776" s="200">
        <v>0</v>
      </c>
      <c r="I776" s="191" t="s">
        <v>2481</v>
      </c>
      <c r="J776" s="191" t="s">
        <v>1376</v>
      </c>
      <c r="K776" s="198" t="s">
        <v>3783</v>
      </c>
      <c r="L776" s="199" t="s">
        <v>4768</v>
      </c>
      <c r="M776" s="199" t="s">
        <v>4827</v>
      </c>
      <c r="N776" s="55" t="s">
        <v>2238</v>
      </c>
      <c r="O776" s="55"/>
      <c r="P776" s="259" t="s">
        <v>3014</v>
      </c>
      <c r="Q776" s="13"/>
      <c r="R776"/>
      <c r="S776" t="str">
        <f>IF(E776=F776,"","NOT EQUAL")</f>
        <v/>
      </c>
      <c r="T776" s="44" t="str">
        <f>IF(ISNA(VLOOKUP(P776,Sheet1!E:F,2,0)),"--","PRESENT")</f>
        <v>--</v>
      </c>
      <c r="U776"/>
      <c r="V776">
        <f>IF(AA776&lt;&gt;"",V775+1,V775)</f>
        <v>176</v>
      </c>
      <c r="W776" s="75" t="s">
        <v>2238</v>
      </c>
      <c r="X776" s="57" t="s">
        <v>2238</v>
      </c>
      <c r="Y776" s="57" t="s">
        <v>2238</v>
      </c>
      <c r="Z776" s="25" t="str">
        <f>IF( OR(X776="CNST", I776="CAT_REGS"),IF(E776=CHAR(34)&amp;CHAR(34),F776,E776),
IF(X776="YES",UPPER(IF(E776=CHAR(34)&amp;CHAR(34),F776,E776)),
IF(   AND(X776&lt;&gt;"NO",I776="CAT_FNCT",D776&lt;&gt;"multiply", D776&lt;&gt;"divide"),IF(J776="SLS_ENABLED",   UPPER(IF(E776=CHAR(34)&amp;CHAR(34),F776,E776)),""),"")))</f>
        <v/>
      </c>
      <c r="AA776" s="25" t="str">
        <f>IF(LEN(Y776)&gt;0,Y776,SUBSTITUTE(SUBSTITUTE(SUBSTITUTE(SUBSTITUTE(SUBSTITUTE(SUBSTITUTE(SUBSTITUTE(SUBSTITUTE(SUBSTITUTE(SUBSTITUTE(SUBSTITUTE( (SUBSTITUTE( SUBSTITUTE( SUBSTITUTE( SUBSTITUTE(Z776,"STD_SIGMA","SUM"),"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6" s="1">
        <f>B776</f>
        <v>752</v>
      </c>
      <c r="AC776" t="str">
        <f>P776</f>
        <v>ITM_a_BREVE</v>
      </c>
      <c r="AD776" s="126" t="str">
        <f>IF(ISNA(VLOOKUP(AA776,'XEQM Shortlist'!J:J,1,0)),"//","")</f>
        <v/>
      </c>
      <c r="AF776" s="88" t="str">
        <f>IF(LEN(AA776)=0,"",SUBSTITUTE(SUBSTITUTE(SUBSTITUTE(SUBSTITUTE(SUBSTITUTE(SUBSTITUTE(SUBSTITUTE(SUBSTITUTE(SUBSTITUTE(SUBSTITUTE(SUBSTITUTE(SUBSTITUTE(SUBSTITUTE(SUBSTITUTE(SUBSTITUTE(SUBSTITUTE(SUBSTITUTE( (SUBSTITUTE( SUBSTITUTE( SUBSTITUTE( SUBSTITUTE(Z776,"STD_SIGMA","SUM"),"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6" t="b">
        <f>AA776=AF776</f>
        <v>1</v>
      </c>
    </row>
    <row r="777" spans="1:33" s="17" customFormat="1">
      <c r="A777" s="48">
        <f>IF(B777=INT(B777),ROW(),"")</f>
        <v>777</v>
      </c>
      <c r="B777" s="47">
        <f>IF(AND(MID(C777,2,1)&lt;&gt;"/",MID(C777,1,1)="/"),INT(B776)+1,B776+0.01)</f>
        <v>753</v>
      </c>
      <c r="C777" s="196" t="s">
        <v>3770</v>
      </c>
      <c r="D777" s="196" t="s">
        <v>3015</v>
      </c>
      <c r="E777" s="191" t="s">
        <v>645</v>
      </c>
      <c r="F777" s="191" t="s">
        <v>645</v>
      </c>
      <c r="G777" s="200">
        <v>0</v>
      </c>
      <c r="H777" s="200">
        <v>0</v>
      </c>
      <c r="I777" s="191" t="s">
        <v>2481</v>
      </c>
      <c r="J777" s="191" t="s">
        <v>1376</v>
      </c>
      <c r="K777" s="198" t="s">
        <v>3783</v>
      </c>
      <c r="L777" s="199" t="s">
        <v>4768</v>
      </c>
      <c r="M777" s="199" t="s">
        <v>4827</v>
      </c>
      <c r="N777" s="55" t="s">
        <v>2238</v>
      </c>
      <c r="O777" s="55"/>
      <c r="P777" s="259" t="s">
        <v>3015</v>
      </c>
      <c r="Q777" s="13"/>
      <c r="R777"/>
      <c r="S777" t="str">
        <f>IF(E777=F777,"","NOT EQUAL")</f>
        <v/>
      </c>
      <c r="T777" s="44" t="str">
        <f>IF(ISNA(VLOOKUP(P777,Sheet1!E:F,2,0)),"--","PRESENT")</f>
        <v>--</v>
      </c>
      <c r="U777"/>
      <c r="V777">
        <f>IF(AA777&lt;&gt;"",V776+1,V776)</f>
        <v>176</v>
      </c>
      <c r="W777" s="75" t="s">
        <v>2238</v>
      </c>
      <c r="X777" s="57" t="s">
        <v>2238</v>
      </c>
      <c r="Y777" s="57" t="s">
        <v>2238</v>
      </c>
      <c r="Z777" s="25" t="str">
        <f>IF( OR(X777="CNST", I777="CAT_REGS"),IF(E777=CHAR(34)&amp;CHAR(34),F777,E777),
IF(X777="YES",UPPER(IF(E777=CHAR(34)&amp;CHAR(34),F777,E777)),
IF(   AND(X777&lt;&gt;"NO",I777="CAT_FNCT",D777&lt;&gt;"multiply", D777&lt;&gt;"divide"),IF(J777="SLS_ENABLED",   UPPER(IF(E777=CHAR(34)&amp;CHAR(34),F777,E777)),""),"")))</f>
        <v/>
      </c>
      <c r="AA777" s="25" t="str">
        <f>IF(LEN(Y777)&gt;0,Y777,SUBSTITUTE(SUBSTITUTE(SUBSTITUTE(SUBSTITUTE(SUBSTITUTE(SUBSTITUTE(SUBSTITUTE(SUBSTITUTE(SUBSTITUTE(SUBSTITUTE(SUBSTITUTE( (SUBSTITUTE( SUBSTITUTE( SUBSTITUTE( SUBSTITUTE(Z777,"STD_SIGMA","SUM"),"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7" s="1">
        <f>B777</f>
        <v>753</v>
      </c>
      <c r="AC777" t="str">
        <f>P777</f>
        <v>ITM_a_GRAVE</v>
      </c>
      <c r="AD777" s="126" t="str">
        <f>IF(ISNA(VLOOKUP(AA777,'XEQM Shortlist'!J:J,1,0)),"//","")</f>
        <v/>
      </c>
      <c r="AE777"/>
      <c r="AF777" s="88" t="str">
        <f>IF(LEN(AA777)=0,"",SUBSTITUTE(SUBSTITUTE(SUBSTITUTE(SUBSTITUTE(SUBSTITUTE(SUBSTITUTE(SUBSTITUTE(SUBSTITUTE(SUBSTITUTE(SUBSTITUTE(SUBSTITUTE(SUBSTITUTE(SUBSTITUTE(SUBSTITUTE(SUBSTITUTE(SUBSTITUTE(SUBSTITUTE( (SUBSTITUTE( SUBSTITUTE( SUBSTITUTE( SUBSTITUTE(Z777,"STD_SIGMA","SUM"),"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7" t="b">
        <f>AA777=AF777</f>
        <v>1</v>
      </c>
    </row>
    <row r="778" spans="1:33" s="17" customFormat="1">
      <c r="A778" s="48">
        <f>IF(B778=INT(B778),ROW(),"")</f>
        <v>778</v>
      </c>
      <c r="B778" s="47">
        <f>IF(AND(MID(C778,2,1)&lt;&gt;"/",MID(C778,1,1)="/"),INT(B777)+1,B777+0.01)</f>
        <v>754</v>
      </c>
      <c r="C778" s="196" t="s">
        <v>3770</v>
      </c>
      <c r="D778" s="196" t="s">
        <v>3016</v>
      </c>
      <c r="E778" s="192" t="s">
        <v>646</v>
      </c>
      <c r="F778" s="192" t="s">
        <v>646</v>
      </c>
      <c r="G778" s="201">
        <v>0</v>
      </c>
      <c r="H778" s="201">
        <v>0</v>
      </c>
      <c r="I778" s="191" t="s">
        <v>2481</v>
      </c>
      <c r="J778" s="191" t="s">
        <v>1376</v>
      </c>
      <c r="K778" s="198" t="s">
        <v>3783</v>
      </c>
      <c r="L778" s="199" t="s">
        <v>4768</v>
      </c>
      <c r="M778" s="199" t="s">
        <v>4827</v>
      </c>
      <c r="N778" s="55" t="s">
        <v>2238</v>
      </c>
      <c r="P778" s="259" t="s">
        <v>3016</v>
      </c>
      <c r="Q778" s="16"/>
      <c r="R778"/>
      <c r="S778" t="str">
        <f>IF(E778=F778,"","NOT EQUAL")</f>
        <v/>
      </c>
      <c r="T778" s="44" t="str">
        <f>IF(ISNA(VLOOKUP(P778,Sheet1!E:F,2,0)),"--","PRESENT")</f>
        <v>--</v>
      </c>
      <c r="U778"/>
      <c r="V778">
        <f>IF(AA778&lt;&gt;"",V777+1,V777)</f>
        <v>176</v>
      </c>
      <c r="W778" s="88" t="s">
        <v>2238</v>
      </c>
      <c r="X778" s="92" t="s">
        <v>2238</v>
      </c>
      <c r="Y778" s="92" t="s">
        <v>2238</v>
      </c>
      <c r="Z778" s="25" t="str">
        <f>IF( OR(X778="CNST", I778="CAT_REGS"),IF(E778=CHAR(34)&amp;CHAR(34),F778,E778),
IF(X778="YES",UPPER(IF(E778=CHAR(34)&amp;CHAR(34),F778,E778)),
IF(   AND(X778&lt;&gt;"NO",I778="CAT_FNCT",D778&lt;&gt;"multiply", D778&lt;&gt;"divide"),IF(J778="SLS_ENABLED",   UPPER(IF(E778=CHAR(34)&amp;CHAR(34),F778,E778)),""),"")))</f>
        <v/>
      </c>
      <c r="AA778" s="25" t="str">
        <f>IF(LEN(Y778)&gt;0,Y778,SUBSTITUTE(SUBSTITUTE(SUBSTITUTE(SUBSTITUTE(SUBSTITUTE(SUBSTITUTE(SUBSTITUTE(SUBSTITUTE(SUBSTITUTE(SUBSTITUTE(SUBSTITUTE( (SUBSTITUTE( SUBSTITUTE( SUBSTITUTE( SUBSTITUTE(Z778,"STD_SIGMA","SUM"),"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8" s="1">
        <f>B778</f>
        <v>754</v>
      </c>
      <c r="AC778" t="str">
        <f>P778</f>
        <v>ITM_a_DIARESIS</v>
      </c>
      <c r="AD778" s="126" t="str">
        <f>IF(ISNA(VLOOKUP(AA778,'XEQM Shortlist'!J:J,1,0)),"//","")</f>
        <v/>
      </c>
      <c r="AE778"/>
      <c r="AF778" s="88" t="str">
        <f>IF(LEN(AA778)=0,"",SUBSTITUTE(SUBSTITUTE(SUBSTITUTE(SUBSTITUTE(SUBSTITUTE(SUBSTITUTE(SUBSTITUTE(SUBSTITUTE(SUBSTITUTE(SUBSTITUTE(SUBSTITUTE(SUBSTITUTE(SUBSTITUTE(SUBSTITUTE(SUBSTITUTE(SUBSTITUTE(SUBSTITUTE( (SUBSTITUTE( SUBSTITUTE( SUBSTITUTE( SUBSTITUTE(Z778,"STD_SIGMA","SUM"),"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8" t="b">
        <f>AA778=AF778</f>
        <v>1</v>
      </c>
    </row>
    <row r="779" spans="1:33" s="17" customFormat="1">
      <c r="A779" s="48">
        <f>IF(B779=INT(B779),ROW(),"")</f>
        <v>779</v>
      </c>
      <c r="B779" s="47">
        <f>IF(AND(MID(C779,2,1)&lt;&gt;"/",MID(C779,1,1)="/"),INT(B778)+1,B778+0.01)</f>
        <v>755</v>
      </c>
      <c r="C779" s="196" t="s">
        <v>3770</v>
      </c>
      <c r="D779" s="196" t="s">
        <v>3017</v>
      </c>
      <c r="E779" s="192" t="s">
        <v>647</v>
      </c>
      <c r="F779" s="192" t="s">
        <v>647</v>
      </c>
      <c r="G779" s="201">
        <v>0</v>
      </c>
      <c r="H779" s="201">
        <v>0</v>
      </c>
      <c r="I779" s="191" t="s">
        <v>2481</v>
      </c>
      <c r="J779" s="191" t="s">
        <v>1376</v>
      </c>
      <c r="K779" s="198" t="s">
        <v>3783</v>
      </c>
      <c r="L779" s="199" t="s">
        <v>4768</v>
      </c>
      <c r="M779" s="199" t="s">
        <v>4827</v>
      </c>
      <c r="N779" s="55" t="s">
        <v>2238</v>
      </c>
      <c r="P779" s="259" t="s">
        <v>3017</v>
      </c>
      <c r="Q779" s="16"/>
      <c r="R779"/>
      <c r="S779" t="str">
        <f>IF(E779=F779,"","NOT EQUAL")</f>
        <v/>
      </c>
      <c r="T779" s="44" t="str">
        <f>IF(ISNA(VLOOKUP(P779,Sheet1!E:F,2,0)),"--","PRESENT")</f>
        <v>--</v>
      </c>
      <c r="U779"/>
      <c r="V779">
        <f>IF(AA779&lt;&gt;"",V778+1,V778)</f>
        <v>176</v>
      </c>
      <c r="W779" s="88" t="s">
        <v>2238</v>
      </c>
      <c r="X779" s="92" t="s">
        <v>2238</v>
      </c>
      <c r="Y779" s="92" t="s">
        <v>2238</v>
      </c>
      <c r="Z779" s="25" t="str">
        <f>IF( OR(X779="CNST", I779="CAT_REGS"),IF(E779=CHAR(34)&amp;CHAR(34),F779,E779),
IF(X779="YES",UPPER(IF(E779=CHAR(34)&amp;CHAR(34),F779,E779)),
IF(   AND(X779&lt;&gt;"NO",I779="CAT_FNCT",D779&lt;&gt;"multiply", D779&lt;&gt;"divide"),IF(J779="SLS_ENABLED",   UPPER(IF(E779=CHAR(34)&amp;CHAR(34),F779,E779)),""),"")))</f>
        <v/>
      </c>
      <c r="AA779" s="25" t="str">
        <f>IF(LEN(Y779)&gt;0,Y779,SUBSTITUTE(SUBSTITUTE(SUBSTITUTE(SUBSTITUTE(SUBSTITUTE(SUBSTITUTE(SUBSTITUTE(SUBSTITUTE(SUBSTITUTE(SUBSTITUTE(SUBSTITUTE( (SUBSTITUTE( SUBSTITUTE( SUBSTITUTE( SUBSTITUTE(Z779,"STD_SIGMA","SUM"),"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9" s="1">
        <f>B779</f>
        <v>755</v>
      </c>
      <c r="AC779" t="str">
        <f>P779</f>
        <v>ITM_a_TILDE</v>
      </c>
      <c r="AD779" s="126" t="str">
        <f>IF(ISNA(VLOOKUP(AA779,'XEQM Shortlist'!J:J,1,0)),"//","")</f>
        <v/>
      </c>
      <c r="AE779"/>
      <c r="AF779" s="88" t="str">
        <f>IF(LEN(AA779)=0,"",SUBSTITUTE(SUBSTITUTE(SUBSTITUTE(SUBSTITUTE(SUBSTITUTE(SUBSTITUTE(SUBSTITUTE(SUBSTITUTE(SUBSTITUTE(SUBSTITUTE(SUBSTITUTE(SUBSTITUTE(SUBSTITUTE(SUBSTITUTE(SUBSTITUTE(SUBSTITUTE(SUBSTITUTE( (SUBSTITUTE( SUBSTITUTE( SUBSTITUTE( SUBSTITUTE(Z779,"STD_SIGMA","SUM"),"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9" t="b">
        <f>AA779=AF779</f>
        <v>1</v>
      </c>
    </row>
    <row r="780" spans="1:33">
      <c r="A780" s="48">
        <f>IF(B780=INT(B780),ROW(),"")</f>
        <v>780</v>
      </c>
      <c r="B780" s="47">
        <f>IF(AND(MID(C780,2,1)&lt;&gt;"/",MID(C780,1,1)="/"),INT(B779)+1,B779+0.01)</f>
        <v>756</v>
      </c>
      <c r="C780" s="196" t="s">
        <v>3770</v>
      </c>
      <c r="D780" s="196" t="s">
        <v>3018</v>
      </c>
      <c r="E780" s="191" t="s">
        <v>648</v>
      </c>
      <c r="F780" s="191" t="s">
        <v>648</v>
      </c>
      <c r="G780" s="200">
        <v>0</v>
      </c>
      <c r="H780" s="200">
        <v>0</v>
      </c>
      <c r="I780" s="191" t="s">
        <v>2481</v>
      </c>
      <c r="J780" s="191" t="s">
        <v>1376</v>
      </c>
      <c r="K780" s="198" t="s">
        <v>3783</v>
      </c>
      <c r="L780" s="199" t="s">
        <v>4768</v>
      </c>
      <c r="M780" s="199" t="s">
        <v>4827</v>
      </c>
      <c r="N780" s="55" t="s">
        <v>2238</v>
      </c>
      <c r="O780" s="55"/>
      <c r="P780" s="259" t="s">
        <v>3018</v>
      </c>
      <c r="Q780" s="13"/>
      <c r="R780"/>
      <c r="S780" t="str">
        <f>IF(E780=F780,"","NOT EQUAL")</f>
        <v/>
      </c>
      <c r="T780" s="44" t="str">
        <f>IF(ISNA(VLOOKUP(P780,Sheet1!E:F,2,0)),"--","PRESENT")</f>
        <v>--</v>
      </c>
      <c r="U780"/>
      <c r="V780">
        <f>IF(AA780&lt;&gt;"",V779+1,V779)</f>
        <v>176</v>
      </c>
      <c r="W780" s="75" t="s">
        <v>2238</v>
      </c>
      <c r="X780" s="57" t="s">
        <v>2238</v>
      </c>
      <c r="Y780" s="57" t="s">
        <v>2238</v>
      </c>
      <c r="Z780" s="25" t="str">
        <f>IF( OR(X780="CNST", I780="CAT_REGS"),IF(E780=CHAR(34)&amp;CHAR(34),F780,E780),
IF(X780="YES",UPPER(IF(E780=CHAR(34)&amp;CHAR(34),F780,E780)),
IF(   AND(X780&lt;&gt;"NO",I780="CAT_FNCT",D780&lt;&gt;"multiply", D780&lt;&gt;"divide"),IF(J780="SLS_ENABLED",   UPPER(IF(E780=CHAR(34)&amp;CHAR(34),F780,E780)),""),"")))</f>
        <v/>
      </c>
      <c r="AA780" s="25" t="str">
        <f>IF(LEN(Y780)&gt;0,Y780,SUBSTITUTE(SUBSTITUTE(SUBSTITUTE(SUBSTITUTE(SUBSTITUTE(SUBSTITUTE(SUBSTITUTE(SUBSTITUTE(SUBSTITUTE(SUBSTITUTE(SUBSTITUTE( (SUBSTITUTE( SUBSTITUTE( SUBSTITUTE( SUBSTITUTE(Z780,"STD_SIGMA","SUM"),"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0" s="1">
        <f>B780</f>
        <v>756</v>
      </c>
      <c r="AC780" t="str">
        <f>P780</f>
        <v>ITM_a_CIRC</v>
      </c>
      <c r="AD780" s="126" t="str">
        <f>IF(ISNA(VLOOKUP(AA780,'XEQM Shortlist'!J:J,1,0)),"//","")</f>
        <v/>
      </c>
      <c r="AF780" s="88" t="str">
        <f>IF(LEN(AA780)=0,"",SUBSTITUTE(SUBSTITUTE(SUBSTITUTE(SUBSTITUTE(SUBSTITUTE(SUBSTITUTE(SUBSTITUTE(SUBSTITUTE(SUBSTITUTE(SUBSTITUTE(SUBSTITUTE(SUBSTITUTE(SUBSTITUTE(SUBSTITUTE(SUBSTITUTE(SUBSTITUTE(SUBSTITUTE( (SUBSTITUTE( SUBSTITUTE( SUBSTITUTE( SUBSTITUTE(Z780,"STD_SIGMA","SUM"),"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0" t="b">
        <f>AA780=AF780</f>
        <v>1</v>
      </c>
    </row>
    <row r="781" spans="1:33">
      <c r="A781" s="48">
        <f>IF(B781=INT(B781),ROW(),"")</f>
        <v>781</v>
      </c>
      <c r="B781" s="47">
        <f>IF(AND(MID(C781,2,1)&lt;&gt;"/",MID(C781,1,1)="/"),INT(B780)+1,B780+0.01)</f>
        <v>757</v>
      </c>
      <c r="C781" s="196" t="s">
        <v>3770</v>
      </c>
      <c r="D781" s="196" t="s">
        <v>3019</v>
      </c>
      <c r="E781" s="191" t="s">
        <v>649</v>
      </c>
      <c r="F781" s="191" t="s">
        <v>649</v>
      </c>
      <c r="G781" s="200">
        <v>0</v>
      </c>
      <c r="H781" s="200">
        <v>0</v>
      </c>
      <c r="I781" s="191" t="s">
        <v>2481</v>
      </c>
      <c r="J781" s="191" t="s">
        <v>1376</v>
      </c>
      <c r="K781" s="198" t="s">
        <v>3783</v>
      </c>
      <c r="L781" s="199" t="s">
        <v>4768</v>
      </c>
      <c r="M781" s="199" t="s">
        <v>4827</v>
      </c>
      <c r="N781" s="55" t="s">
        <v>2238</v>
      </c>
      <c r="O781" s="55"/>
      <c r="P781" s="259" t="s">
        <v>3019</v>
      </c>
      <c r="Q781" s="13"/>
      <c r="R781"/>
      <c r="S781" t="str">
        <f>IF(E781=F781,"","NOT EQUAL")</f>
        <v/>
      </c>
      <c r="T781" s="44" t="str">
        <f>IF(ISNA(VLOOKUP(P781,Sheet1!E:F,2,0)),"--","PRESENT")</f>
        <v>--</v>
      </c>
      <c r="U781"/>
      <c r="V781">
        <f>IF(AA781&lt;&gt;"",V780+1,V780)</f>
        <v>176</v>
      </c>
      <c r="W781" s="75" t="s">
        <v>2238</v>
      </c>
      <c r="X781" s="57" t="s">
        <v>2238</v>
      </c>
      <c r="Y781" s="57" t="s">
        <v>2238</v>
      </c>
      <c r="Z781" s="25" t="str">
        <f>IF( OR(X781="CNST", I781="CAT_REGS"),IF(E781=CHAR(34)&amp;CHAR(34),F781,E781),
IF(X781="YES",UPPER(IF(E781=CHAR(34)&amp;CHAR(34),F781,E781)),
IF(   AND(X781&lt;&gt;"NO",I781="CAT_FNCT",D781&lt;&gt;"multiply", D781&lt;&gt;"divide"),IF(J781="SLS_ENABLED",   UPPER(IF(E781=CHAR(34)&amp;CHAR(34),F781,E781)),""),"")))</f>
        <v/>
      </c>
      <c r="AA781" s="25" t="str">
        <f>IF(LEN(Y781)&gt;0,Y781,SUBSTITUTE(SUBSTITUTE(SUBSTITUTE(SUBSTITUTE(SUBSTITUTE(SUBSTITUTE(SUBSTITUTE(SUBSTITUTE(SUBSTITUTE(SUBSTITUTE(SUBSTITUTE( (SUBSTITUTE( SUBSTITUTE( SUBSTITUTE( SUBSTITUTE(Z781,"STD_SIGMA","SUM"),"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1" s="1">
        <f>B781</f>
        <v>757</v>
      </c>
      <c r="AC781" t="str">
        <f>P781</f>
        <v>ITM_a_RING</v>
      </c>
      <c r="AD781" s="126" t="str">
        <f>IF(ISNA(VLOOKUP(AA781,'XEQM Shortlist'!J:J,1,0)),"//","")</f>
        <v/>
      </c>
      <c r="AF781" s="88" t="str">
        <f>IF(LEN(AA781)=0,"",SUBSTITUTE(SUBSTITUTE(SUBSTITUTE(SUBSTITUTE(SUBSTITUTE(SUBSTITUTE(SUBSTITUTE(SUBSTITUTE(SUBSTITUTE(SUBSTITUTE(SUBSTITUTE(SUBSTITUTE(SUBSTITUTE(SUBSTITUTE(SUBSTITUTE(SUBSTITUTE(SUBSTITUTE( (SUBSTITUTE( SUBSTITUTE( SUBSTITUTE( SUBSTITUTE(Z781,"STD_SIGMA","SUM"),"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1" t="b">
        <f>AA781=AF781</f>
        <v>1</v>
      </c>
    </row>
    <row r="782" spans="1:33">
      <c r="A782" s="48">
        <f>IF(B782=INT(B782),ROW(),"")</f>
        <v>782</v>
      </c>
      <c r="B782" s="47">
        <f>IF(AND(MID(C782,2,1)&lt;&gt;"/",MID(C782,1,1)="/"),INT(B781)+1,B781+0.01)</f>
        <v>758</v>
      </c>
      <c r="C782" s="196" t="s">
        <v>3770</v>
      </c>
      <c r="D782" s="196" t="s">
        <v>3020</v>
      </c>
      <c r="E782" s="191" t="s">
        <v>650</v>
      </c>
      <c r="F782" s="191" t="s">
        <v>650</v>
      </c>
      <c r="G782" s="200">
        <v>0</v>
      </c>
      <c r="H782" s="200">
        <v>0</v>
      </c>
      <c r="I782" s="191" t="s">
        <v>2481</v>
      </c>
      <c r="J782" s="191" t="s">
        <v>1376</v>
      </c>
      <c r="K782" s="198" t="s">
        <v>3783</v>
      </c>
      <c r="L782" s="199" t="s">
        <v>4768</v>
      </c>
      <c r="M782" s="199" t="s">
        <v>4827</v>
      </c>
      <c r="N782" s="55" t="s">
        <v>2238</v>
      </c>
      <c r="O782" s="55"/>
      <c r="P782" s="259" t="s">
        <v>3020</v>
      </c>
      <c r="Q782" s="13"/>
      <c r="R782"/>
      <c r="S782" t="str">
        <f>IF(E782=F782,"","NOT EQUAL")</f>
        <v/>
      </c>
      <c r="T782" s="44" t="str">
        <f>IF(ISNA(VLOOKUP(P782,Sheet1!E:F,2,0)),"--","PRESENT")</f>
        <v>--</v>
      </c>
      <c r="U782"/>
      <c r="V782">
        <f>IF(AA782&lt;&gt;"",V781+1,V781)</f>
        <v>176</v>
      </c>
      <c r="W782" s="75" t="s">
        <v>2238</v>
      </c>
      <c r="X782" s="57" t="s">
        <v>2238</v>
      </c>
      <c r="Y782" s="57" t="s">
        <v>2238</v>
      </c>
      <c r="Z782" s="25" t="str">
        <f>IF( OR(X782="CNST", I782="CAT_REGS"),IF(E782=CHAR(34)&amp;CHAR(34),F782,E782),
IF(X782="YES",UPPER(IF(E782=CHAR(34)&amp;CHAR(34),F782,E782)),
IF(   AND(X782&lt;&gt;"NO",I782="CAT_FNCT",D782&lt;&gt;"multiply", D782&lt;&gt;"divide"),IF(J782="SLS_ENABLED",   UPPER(IF(E782=CHAR(34)&amp;CHAR(34),F782,E782)),""),"")))</f>
        <v/>
      </c>
      <c r="AA782" s="25" t="str">
        <f>IF(LEN(Y782)&gt;0,Y782,SUBSTITUTE(SUBSTITUTE(SUBSTITUTE(SUBSTITUTE(SUBSTITUTE(SUBSTITUTE(SUBSTITUTE(SUBSTITUTE(SUBSTITUTE(SUBSTITUTE(SUBSTITUTE( (SUBSTITUTE( SUBSTITUTE( SUBSTITUTE( SUBSTITUTE(Z782,"STD_SIGMA","SUM"),"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2" s="1">
        <f>B782</f>
        <v>758</v>
      </c>
      <c r="AC782" t="str">
        <f>P782</f>
        <v>ITM_ae</v>
      </c>
      <c r="AD782" s="126" t="str">
        <f>IF(ISNA(VLOOKUP(AA782,'XEQM Shortlist'!J:J,1,0)),"//","")</f>
        <v/>
      </c>
      <c r="AF782" s="88" t="str">
        <f>IF(LEN(AA782)=0,"",SUBSTITUTE(SUBSTITUTE(SUBSTITUTE(SUBSTITUTE(SUBSTITUTE(SUBSTITUTE(SUBSTITUTE(SUBSTITUTE(SUBSTITUTE(SUBSTITUTE(SUBSTITUTE(SUBSTITUTE(SUBSTITUTE(SUBSTITUTE(SUBSTITUTE(SUBSTITUTE(SUBSTITUTE( (SUBSTITUTE( SUBSTITUTE( SUBSTITUTE( SUBSTITUTE(Z782,"STD_SIGMA","SUM"),"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2" t="b">
        <f>AA782=AF782</f>
        <v>1</v>
      </c>
    </row>
    <row r="783" spans="1:33">
      <c r="A783" s="48">
        <f>IF(B783=INT(B783),ROW(),"")</f>
        <v>783</v>
      </c>
      <c r="B783" s="47">
        <f>IF(AND(MID(C783,2,1)&lt;&gt;"/",MID(C783,1,1)="/"),INT(B782)+1,B782+0.01)</f>
        <v>759</v>
      </c>
      <c r="C783" s="196" t="s">
        <v>3770</v>
      </c>
      <c r="D783" s="196" t="s">
        <v>3021</v>
      </c>
      <c r="E783" s="191" t="s">
        <v>651</v>
      </c>
      <c r="F783" s="191" t="s">
        <v>651</v>
      </c>
      <c r="G783" s="200">
        <v>0</v>
      </c>
      <c r="H783" s="200">
        <v>0</v>
      </c>
      <c r="I783" s="191" t="s">
        <v>2481</v>
      </c>
      <c r="J783" s="191" t="s">
        <v>1376</v>
      </c>
      <c r="K783" s="198" t="s">
        <v>3783</v>
      </c>
      <c r="L783" s="199" t="s">
        <v>4768</v>
      </c>
      <c r="M783" s="199" t="s">
        <v>4827</v>
      </c>
      <c r="N783" s="55" t="s">
        <v>2238</v>
      </c>
      <c r="O783" s="55"/>
      <c r="P783" s="259" t="s">
        <v>3021</v>
      </c>
      <c r="Q783" s="13"/>
      <c r="R783"/>
      <c r="S783" t="str">
        <f>IF(E783=F783,"","NOT EQUAL")</f>
        <v/>
      </c>
      <c r="T783" s="44" t="str">
        <f>IF(ISNA(VLOOKUP(P783,Sheet1!E:F,2,0)),"--","PRESENT")</f>
        <v>--</v>
      </c>
      <c r="U783"/>
      <c r="V783">
        <f>IF(AA783&lt;&gt;"",V782+1,V782)</f>
        <v>176</v>
      </c>
      <c r="W783" s="75" t="s">
        <v>2238</v>
      </c>
      <c r="X783" s="57" t="s">
        <v>2238</v>
      </c>
      <c r="Y783" s="57" t="s">
        <v>2238</v>
      </c>
      <c r="Z783" s="25" t="str">
        <f>IF( OR(X783="CNST", I783="CAT_REGS"),IF(E783=CHAR(34)&amp;CHAR(34),F783,E783),
IF(X783="YES",UPPER(IF(E783=CHAR(34)&amp;CHAR(34),F783,E783)),
IF(   AND(X783&lt;&gt;"NO",I783="CAT_FNCT",D783&lt;&gt;"multiply", D783&lt;&gt;"divide"),IF(J783="SLS_ENABLED",   UPPER(IF(E783=CHAR(34)&amp;CHAR(34),F783,E783)),""),"")))</f>
        <v/>
      </c>
      <c r="AA783" s="25" t="str">
        <f>IF(LEN(Y783)&gt;0,Y783,SUBSTITUTE(SUBSTITUTE(SUBSTITUTE(SUBSTITUTE(SUBSTITUTE(SUBSTITUTE(SUBSTITUTE(SUBSTITUTE(SUBSTITUTE(SUBSTITUTE(SUBSTITUTE( (SUBSTITUTE( SUBSTITUTE( SUBSTITUTE( SUBSTITUTE(Z783,"STD_SIGMA","SUM"),"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3" s="1">
        <f>B783</f>
        <v>759</v>
      </c>
      <c r="AC783" t="str">
        <f>P783</f>
        <v>ITM_a_OGONEK</v>
      </c>
      <c r="AD783" s="126" t="str">
        <f>IF(ISNA(VLOOKUP(AA783,'XEQM Shortlist'!J:J,1,0)),"//","")</f>
        <v/>
      </c>
      <c r="AF783" s="88" t="str">
        <f>IF(LEN(AA783)=0,"",SUBSTITUTE(SUBSTITUTE(SUBSTITUTE(SUBSTITUTE(SUBSTITUTE(SUBSTITUTE(SUBSTITUTE(SUBSTITUTE(SUBSTITUTE(SUBSTITUTE(SUBSTITUTE(SUBSTITUTE(SUBSTITUTE(SUBSTITUTE(SUBSTITUTE(SUBSTITUTE(SUBSTITUTE( (SUBSTITUTE( SUBSTITUTE( SUBSTITUTE( SUBSTITUTE(Z783,"STD_SIGMA","SUM"),"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3" t="b">
        <f>AA783=AF783</f>
        <v>1</v>
      </c>
    </row>
    <row r="784" spans="1:33">
      <c r="A784" s="48">
        <f>IF(B784=INT(B784),ROW(),"")</f>
        <v>784</v>
      </c>
      <c r="B784" s="47">
        <f>IF(AND(MID(C784,2,1)&lt;&gt;"/",MID(C784,1,1)="/"),INT(B783)+1,B783+0.01)</f>
        <v>760</v>
      </c>
      <c r="C784" s="196" t="s">
        <v>3770</v>
      </c>
      <c r="D784" s="196" t="s">
        <v>3022</v>
      </c>
      <c r="E784" s="191" t="s">
        <v>652</v>
      </c>
      <c r="F784" s="191" t="s">
        <v>652</v>
      </c>
      <c r="G784" s="200">
        <v>0</v>
      </c>
      <c r="H784" s="200">
        <v>0</v>
      </c>
      <c r="I784" s="191" t="s">
        <v>2481</v>
      </c>
      <c r="J784" s="191" t="s">
        <v>1376</v>
      </c>
      <c r="K784" s="198" t="s">
        <v>3783</v>
      </c>
      <c r="L784" s="199" t="s">
        <v>4768</v>
      </c>
      <c r="M784" s="199" t="s">
        <v>4827</v>
      </c>
      <c r="N784" s="55" t="s">
        <v>2238</v>
      </c>
      <c r="O784" s="55"/>
      <c r="P784" s="259" t="s">
        <v>3022</v>
      </c>
      <c r="Q784" s="13"/>
      <c r="R784"/>
      <c r="S784" t="str">
        <f>IF(E784=F784,"","NOT EQUAL")</f>
        <v/>
      </c>
      <c r="T784" s="44" t="str">
        <f>IF(ISNA(VLOOKUP(P784,Sheet1!E:F,2,0)),"--","PRESENT")</f>
        <v>--</v>
      </c>
      <c r="U784"/>
      <c r="V784">
        <f>IF(AA784&lt;&gt;"",V783+1,V783)</f>
        <v>176</v>
      </c>
      <c r="W784" s="75" t="s">
        <v>2238</v>
      </c>
      <c r="X784" s="57" t="s">
        <v>2238</v>
      </c>
      <c r="Y784" s="57" t="s">
        <v>2238</v>
      </c>
      <c r="Z784" s="25" t="str">
        <f>IF( OR(X784="CNST", I784="CAT_REGS"),IF(E784=CHAR(34)&amp;CHAR(34),F784,E784),
IF(X784="YES",UPPER(IF(E784=CHAR(34)&amp;CHAR(34),F784,E784)),
IF(   AND(X784&lt;&gt;"NO",I784="CAT_FNCT",D784&lt;&gt;"multiply", D784&lt;&gt;"divide"),IF(J784="SLS_ENABLED",   UPPER(IF(E784=CHAR(34)&amp;CHAR(34),F784,E784)),""),"")))</f>
        <v/>
      </c>
      <c r="AA784" s="25" t="str">
        <f>IF(LEN(Y784)&gt;0,Y784,SUBSTITUTE(SUBSTITUTE(SUBSTITUTE(SUBSTITUTE(SUBSTITUTE(SUBSTITUTE(SUBSTITUTE(SUBSTITUTE(SUBSTITUTE(SUBSTITUTE(SUBSTITUTE( (SUBSTITUTE( SUBSTITUTE( SUBSTITUTE( SUBSTITUTE(Z784,"STD_SIGMA","SUM"),"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4" s="1">
        <f>B784</f>
        <v>760</v>
      </c>
      <c r="AC784" t="str">
        <f>P784</f>
        <v>ITM_c_ACUTE</v>
      </c>
      <c r="AD784" s="126" t="str">
        <f>IF(ISNA(VLOOKUP(AA784,'XEQM Shortlist'!J:J,1,0)),"//","")</f>
        <v/>
      </c>
      <c r="AF784" s="88" t="str">
        <f>IF(LEN(AA784)=0,"",SUBSTITUTE(SUBSTITUTE(SUBSTITUTE(SUBSTITUTE(SUBSTITUTE(SUBSTITUTE(SUBSTITUTE(SUBSTITUTE(SUBSTITUTE(SUBSTITUTE(SUBSTITUTE(SUBSTITUTE(SUBSTITUTE(SUBSTITUTE(SUBSTITUTE(SUBSTITUTE(SUBSTITUTE( (SUBSTITUTE( SUBSTITUTE( SUBSTITUTE( SUBSTITUTE(Z784,"STD_SIGMA","SUM"),"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4" t="b">
        <f>AA784=AF784</f>
        <v>1</v>
      </c>
    </row>
    <row r="785" spans="1:33">
      <c r="A785" s="48">
        <f>IF(B785=INT(B785),ROW(),"")</f>
        <v>785</v>
      </c>
      <c r="B785" s="47">
        <f>IF(AND(MID(C785,2,1)&lt;&gt;"/",MID(C785,1,1)="/"),INT(B784)+1,B784+0.01)</f>
        <v>761</v>
      </c>
      <c r="C785" s="196" t="s">
        <v>3770</v>
      </c>
      <c r="D785" s="196" t="s">
        <v>3023</v>
      </c>
      <c r="E785" s="191" t="s">
        <v>653</v>
      </c>
      <c r="F785" s="191" t="s">
        <v>653</v>
      </c>
      <c r="G785" s="200">
        <v>0</v>
      </c>
      <c r="H785" s="200">
        <v>0</v>
      </c>
      <c r="I785" s="191" t="s">
        <v>2481</v>
      </c>
      <c r="J785" s="191" t="s">
        <v>1376</v>
      </c>
      <c r="K785" s="198" t="s">
        <v>3783</v>
      </c>
      <c r="L785" s="199" t="s">
        <v>4768</v>
      </c>
      <c r="M785" s="199" t="s">
        <v>4827</v>
      </c>
      <c r="N785" s="55" t="s">
        <v>2238</v>
      </c>
      <c r="O785" s="55"/>
      <c r="P785" s="259" t="s">
        <v>3023</v>
      </c>
      <c r="Q785" s="13"/>
      <c r="R785"/>
      <c r="S785" t="str">
        <f>IF(E785=F785,"","NOT EQUAL")</f>
        <v/>
      </c>
      <c r="T785" s="44" t="str">
        <f>IF(ISNA(VLOOKUP(P785,Sheet1!E:F,2,0)),"--","PRESENT")</f>
        <v>--</v>
      </c>
      <c r="U785"/>
      <c r="V785">
        <f>IF(AA785&lt;&gt;"",V784+1,V784)</f>
        <v>176</v>
      </c>
      <c r="W785" s="75" t="s">
        <v>2238</v>
      </c>
      <c r="X785" s="57" t="s">
        <v>2238</v>
      </c>
      <c r="Y785" s="57" t="s">
        <v>2238</v>
      </c>
      <c r="Z785" s="25" t="str">
        <f>IF( OR(X785="CNST", I785="CAT_REGS"),IF(E785=CHAR(34)&amp;CHAR(34),F785,E785),
IF(X785="YES",UPPER(IF(E785=CHAR(34)&amp;CHAR(34),F785,E785)),
IF(   AND(X785&lt;&gt;"NO",I785="CAT_FNCT",D785&lt;&gt;"multiply", D785&lt;&gt;"divide"),IF(J785="SLS_ENABLED",   UPPER(IF(E785=CHAR(34)&amp;CHAR(34),F785,E785)),""),"")))</f>
        <v/>
      </c>
      <c r="AA785" s="25" t="str">
        <f>IF(LEN(Y785)&gt;0,Y785,SUBSTITUTE(SUBSTITUTE(SUBSTITUTE(SUBSTITUTE(SUBSTITUTE(SUBSTITUTE(SUBSTITUTE(SUBSTITUTE(SUBSTITUTE(SUBSTITUTE(SUBSTITUTE( (SUBSTITUTE( SUBSTITUTE( SUBSTITUTE( SUBSTITUTE(Z785,"STD_SIGMA","SUM"),"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5" s="1">
        <f>B785</f>
        <v>761</v>
      </c>
      <c r="AC785" t="str">
        <f>P785</f>
        <v>ITM_c_CARON</v>
      </c>
      <c r="AD785" s="126" t="str">
        <f>IF(ISNA(VLOOKUP(AA785,'XEQM Shortlist'!J:J,1,0)),"//","")</f>
        <v/>
      </c>
      <c r="AF785" s="88" t="str">
        <f>IF(LEN(AA785)=0,"",SUBSTITUTE(SUBSTITUTE(SUBSTITUTE(SUBSTITUTE(SUBSTITUTE(SUBSTITUTE(SUBSTITUTE(SUBSTITUTE(SUBSTITUTE(SUBSTITUTE(SUBSTITUTE(SUBSTITUTE(SUBSTITUTE(SUBSTITUTE(SUBSTITUTE(SUBSTITUTE(SUBSTITUTE( (SUBSTITUTE( SUBSTITUTE( SUBSTITUTE( SUBSTITUTE(Z785,"STD_SIGMA","SUM"),"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5" t="b">
        <f>AA785=AF785</f>
        <v>1</v>
      </c>
    </row>
    <row r="786" spans="1:33" s="17" customFormat="1">
      <c r="A786" s="48">
        <f>IF(B786=INT(B786),ROW(),"")</f>
        <v>786</v>
      </c>
      <c r="B786" s="47">
        <f>IF(AND(MID(C786,2,1)&lt;&gt;"/",MID(C786,1,1)="/"),INT(B785)+1,B785+0.01)</f>
        <v>762</v>
      </c>
      <c r="C786" s="196" t="s">
        <v>3770</v>
      </c>
      <c r="D786" s="196" t="s">
        <v>3024</v>
      </c>
      <c r="E786" s="191" t="s">
        <v>654</v>
      </c>
      <c r="F786" s="191" t="s">
        <v>654</v>
      </c>
      <c r="G786" s="200">
        <v>0</v>
      </c>
      <c r="H786" s="200">
        <v>0</v>
      </c>
      <c r="I786" s="191" t="s">
        <v>2481</v>
      </c>
      <c r="J786" s="191" t="s">
        <v>1376</v>
      </c>
      <c r="K786" s="198" t="s">
        <v>3783</v>
      </c>
      <c r="L786" s="199" t="s">
        <v>4768</v>
      </c>
      <c r="M786" s="199" t="s">
        <v>4827</v>
      </c>
      <c r="N786" s="55" t="s">
        <v>2238</v>
      </c>
      <c r="O786" s="55"/>
      <c r="P786" s="259" t="s">
        <v>3024</v>
      </c>
      <c r="Q786" s="13"/>
      <c r="R786"/>
      <c r="S786" t="str">
        <f>IF(E786=F786,"","NOT EQUAL")</f>
        <v/>
      </c>
      <c r="T786" s="44" t="str">
        <f>IF(ISNA(VLOOKUP(P786,Sheet1!E:F,2,0)),"--","PRESENT")</f>
        <v>--</v>
      </c>
      <c r="U786"/>
      <c r="V786">
        <f>IF(AA786&lt;&gt;"",V785+1,V785)</f>
        <v>176</v>
      </c>
      <c r="W786" s="75" t="s">
        <v>2238</v>
      </c>
      <c r="X786" s="57" t="s">
        <v>2238</v>
      </c>
      <c r="Y786" s="57" t="s">
        <v>2238</v>
      </c>
      <c r="Z786" s="25" t="str">
        <f>IF( OR(X786="CNST", I786="CAT_REGS"),IF(E786=CHAR(34)&amp;CHAR(34),F786,E786),
IF(X786="YES",UPPER(IF(E786=CHAR(34)&amp;CHAR(34),F786,E786)),
IF(   AND(X786&lt;&gt;"NO",I786="CAT_FNCT",D786&lt;&gt;"multiply", D786&lt;&gt;"divide"),IF(J786="SLS_ENABLED",   UPPER(IF(E786=CHAR(34)&amp;CHAR(34),F786,E786)),""),"")))</f>
        <v/>
      </c>
      <c r="AA786" s="25" t="str">
        <f>IF(LEN(Y786)&gt;0,Y786,SUBSTITUTE(SUBSTITUTE(SUBSTITUTE(SUBSTITUTE(SUBSTITUTE(SUBSTITUTE(SUBSTITUTE(SUBSTITUTE(SUBSTITUTE(SUBSTITUTE(SUBSTITUTE( (SUBSTITUTE( SUBSTITUTE( SUBSTITUTE( SUBSTITUTE(Z786,"STD_SIGMA","SUM"),"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6" s="1">
        <f>B786</f>
        <v>762</v>
      </c>
      <c r="AC786" t="str">
        <f>P786</f>
        <v>ITM_c_CEDILLA</v>
      </c>
      <c r="AD786" s="126" t="str">
        <f>IF(ISNA(VLOOKUP(AA786,'XEQM Shortlist'!J:J,1,0)),"//","")</f>
        <v/>
      </c>
      <c r="AE786"/>
      <c r="AF786" s="88" t="str">
        <f>IF(LEN(AA786)=0,"",SUBSTITUTE(SUBSTITUTE(SUBSTITUTE(SUBSTITUTE(SUBSTITUTE(SUBSTITUTE(SUBSTITUTE(SUBSTITUTE(SUBSTITUTE(SUBSTITUTE(SUBSTITUTE(SUBSTITUTE(SUBSTITUTE(SUBSTITUTE(SUBSTITUTE(SUBSTITUTE(SUBSTITUTE( (SUBSTITUTE( SUBSTITUTE( SUBSTITUTE( SUBSTITUTE(Z786,"STD_SIGMA","SUM"),"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6" t="b">
        <f>AA786=AF786</f>
        <v>1</v>
      </c>
    </row>
    <row r="787" spans="1:33" s="17" customFormat="1">
      <c r="A787" s="48">
        <f>IF(B787=INT(B787),ROW(),"")</f>
        <v>787</v>
      </c>
      <c r="B787" s="47">
        <f>IF(AND(MID(C787,2,1)&lt;&gt;"/",MID(C787,1,1)="/"),INT(B786)+1,B786+0.01)</f>
        <v>763</v>
      </c>
      <c r="C787" s="196" t="s">
        <v>3770</v>
      </c>
      <c r="D787" s="196" t="s">
        <v>3025</v>
      </c>
      <c r="E787" s="191" t="s">
        <v>655</v>
      </c>
      <c r="F787" s="191" t="s">
        <v>655</v>
      </c>
      <c r="G787" s="200">
        <v>0</v>
      </c>
      <c r="H787" s="200">
        <v>0</v>
      </c>
      <c r="I787" s="191" t="s">
        <v>2481</v>
      </c>
      <c r="J787" s="191" t="s">
        <v>1376</v>
      </c>
      <c r="K787" s="198" t="s">
        <v>3783</v>
      </c>
      <c r="L787" s="199" t="s">
        <v>4768</v>
      </c>
      <c r="M787" s="199" t="s">
        <v>4827</v>
      </c>
      <c r="N787" s="55" t="s">
        <v>2238</v>
      </c>
      <c r="O787" s="55"/>
      <c r="P787" s="259" t="s">
        <v>3025</v>
      </c>
      <c r="Q787" s="13"/>
      <c r="R787"/>
      <c r="S787" t="str">
        <f>IF(E787=F787,"","NOT EQUAL")</f>
        <v/>
      </c>
      <c r="T787" s="44" t="str">
        <f>IF(ISNA(VLOOKUP(P787,Sheet1!E:F,2,0)),"--","PRESENT")</f>
        <v>--</v>
      </c>
      <c r="U787"/>
      <c r="V787">
        <f>IF(AA787&lt;&gt;"",V786+1,V786)</f>
        <v>176</v>
      </c>
      <c r="W787" s="75" t="s">
        <v>2238</v>
      </c>
      <c r="X787" s="57" t="s">
        <v>2238</v>
      </c>
      <c r="Y787" s="57" t="s">
        <v>2238</v>
      </c>
      <c r="Z787" s="25" t="str">
        <f>IF( OR(X787="CNST", I787="CAT_REGS"),IF(E787=CHAR(34)&amp;CHAR(34),F787,E787),
IF(X787="YES",UPPER(IF(E787=CHAR(34)&amp;CHAR(34),F787,E787)),
IF(   AND(X787&lt;&gt;"NO",I787="CAT_FNCT",D787&lt;&gt;"multiply", D787&lt;&gt;"divide"),IF(J787="SLS_ENABLED",   UPPER(IF(E787=CHAR(34)&amp;CHAR(34),F787,E787)),""),"")))</f>
        <v/>
      </c>
      <c r="AA787" s="25" t="str">
        <f>IF(LEN(Y787)&gt;0,Y787,SUBSTITUTE(SUBSTITUTE(SUBSTITUTE(SUBSTITUTE(SUBSTITUTE(SUBSTITUTE(SUBSTITUTE(SUBSTITUTE(SUBSTITUTE(SUBSTITUTE(SUBSTITUTE( (SUBSTITUTE( SUBSTITUTE( SUBSTITUTE( SUBSTITUTE(Z787,"STD_SIGMA","SUM"),"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7" s="1">
        <f>B787</f>
        <v>763</v>
      </c>
      <c r="AC787" t="str">
        <f>P787</f>
        <v>ITM_d_STROKE</v>
      </c>
      <c r="AD787" s="126" t="str">
        <f>IF(ISNA(VLOOKUP(AA787,'XEQM Shortlist'!J:J,1,0)),"//","")</f>
        <v/>
      </c>
      <c r="AE787"/>
      <c r="AF787" s="88" t="str">
        <f>IF(LEN(AA787)=0,"",SUBSTITUTE(SUBSTITUTE(SUBSTITUTE(SUBSTITUTE(SUBSTITUTE(SUBSTITUTE(SUBSTITUTE(SUBSTITUTE(SUBSTITUTE(SUBSTITUTE(SUBSTITUTE(SUBSTITUTE(SUBSTITUTE(SUBSTITUTE(SUBSTITUTE(SUBSTITUTE(SUBSTITUTE( (SUBSTITUTE( SUBSTITUTE( SUBSTITUTE( SUBSTITUTE(Z787,"STD_SIGMA","SUM"),"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7" t="b">
        <f>AA787=AF787</f>
        <v>1</v>
      </c>
    </row>
    <row r="788" spans="1:33" s="17" customFormat="1">
      <c r="A788" s="48">
        <f>IF(B788=INT(B788),ROW(),"")</f>
        <v>788</v>
      </c>
      <c r="B788" s="47">
        <f>IF(AND(MID(C788,2,1)&lt;&gt;"/",MID(C788,1,1)="/"),INT(B787)+1,B787+0.01)</f>
        <v>764</v>
      </c>
      <c r="C788" s="196" t="s">
        <v>3770</v>
      </c>
      <c r="D788" s="196" t="s">
        <v>3026</v>
      </c>
      <c r="E788" s="191" t="s">
        <v>656</v>
      </c>
      <c r="F788" s="191" t="s">
        <v>656</v>
      </c>
      <c r="G788" s="200">
        <v>0</v>
      </c>
      <c r="H788" s="200">
        <v>0</v>
      </c>
      <c r="I788" s="191" t="s">
        <v>2481</v>
      </c>
      <c r="J788" s="191" t="s">
        <v>1376</v>
      </c>
      <c r="K788" s="198" t="s">
        <v>3783</v>
      </c>
      <c r="L788" s="199" t="s">
        <v>4768</v>
      </c>
      <c r="M788" s="199" t="s">
        <v>4827</v>
      </c>
      <c r="N788" s="55" t="s">
        <v>2238</v>
      </c>
      <c r="O788" s="55"/>
      <c r="P788" s="259" t="s">
        <v>3026</v>
      </c>
      <c r="Q788" s="13"/>
      <c r="R788"/>
      <c r="S788" t="str">
        <f>IF(E788=F788,"","NOT EQUAL")</f>
        <v/>
      </c>
      <c r="T788" s="44" t="str">
        <f>IF(ISNA(VLOOKUP(P788,Sheet1!E:F,2,0)),"--","PRESENT")</f>
        <v>--</v>
      </c>
      <c r="U788"/>
      <c r="V788">
        <f>IF(AA788&lt;&gt;"",V787+1,V787)</f>
        <v>176</v>
      </c>
      <c r="W788" s="75" t="s">
        <v>2238</v>
      </c>
      <c r="X788" s="57" t="s">
        <v>2238</v>
      </c>
      <c r="Y788" s="57" t="s">
        <v>2238</v>
      </c>
      <c r="Z788" s="25" t="str">
        <f>IF( OR(X788="CNST", I788="CAT_REGS"),IF(E788=CHAR(34)&amp;CHAR(34),F788,E788),
IF(X788="YES",UPPER(IF(E788=CHAR(34)&amp;CHAR(34),F788,E788)),
IF(   AND(X788&lt;&gt;"NO",I788="CAT_FNCT",D788&lt;&gt;"multiply", D788&lt;&gt;"divide"),IF(J788="SLS_ENABLED",   UPPER(IF(E788=CHAR(34)&amp;CHAR(34),F788,E788)),""),"")))</f>
        <v/>
      </c>
      <c r="AA788" s="25" t="str">
        <f>IF(LEN(Y788)&gt;0,Y788,SUBSTITUTE(SUBSTITUTE(SUBSTITUTE(SUBSTITUTE(SUBSTITUTE(SUBSTITUTE(SUBSTITUTE(SUBSTITUTE(SUBSTITUTE(SUBSTITUTE(SUBSTITUTE( (SUBSTITUTE( SUBSTITUTE( SUBSTITUTE( SUBSTITUTE(Z788,"STD_SIGMA","SUM"),"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8" s="1">
        <f>B788</f>
        <v>764</v>
      </c>
      <c r="AC788" t="str">
        <f>P788</f>
        <v>ITM_d_APOSTROPHE</v>
      </c>
      <c r="AD788" s="126" t="str">
        <f>IF(ISNA(VLOOKUP(AA788,'XEQM Shortlist'!J:J,1,0)),"//","")</f>
        <v/>
      </c>
      <c r="AE788"/>
      <c r="AF788" s="88" t="str">
        <f>IF(LEN(AA788)=0,"",SUBSTITUTE(SUBSTITUTE(SUBSTITUTE(SUBSTITUTE(SUBSTITUTE(SUBSTITUTE(SUBSTITUTE(SUBSTITUTE(SUBSTITUTE(SUBSTITUTE(SUBSTITUTE(SUBSTITUTE(SUBSTITUTE(SUBSTITUTE(SUBSTITUTE(SUBSTITUTE(SUBSTITUTE( (SUBSTITUTE( SUBSTITUTE( SUBSTITUTE( SUBSTITUTE(Z788,"STD_SIGMA","SUM"),"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8" t="b">
        <f>AA788=AF788</f>
        <v>1</v>
      </c>
    </row>
    <row r="789" spans="1:33" s="17" customFormat="1">
      <c r="A789" s="48">
        <f>IF(B789=INT(B789),ROW(),"")</f>
        <v>789</v>
      </c>
      <c r="B789" s="47">
        <f>IF(AND(MID(C789,2,1)&lt;&gt;"/",MID(C789,1,1)="/"),INT(B788)+1,B788+0.01)</f>
        <v>765</v>
      </c>
      <c r="C789" s="196" t="s">
        <v>3770</v>
      </c>
      <c r="D789" s="196" t="s">
        <v>3027</v>
      </c>
      <c r="E789" s="191" t="s">
        <v>657</v>
      </c>
      <c r="F789" s="191" t="s">
        <v>657</v>
      </c>
      <c r="G789" s="200">
        <v>0</v>
      </c>
      <c r="H789" s="200">
        <v>0</v>
      </c>
      <c r="I789" s="191" t="s">
        <v>2481</v>
      </c>
      <c r="J789" s="191" t="s">
        <v>1376</v>
      </c>
      <c r="K789" s="198" t="s">
        <v>3783</v>
      </c>
      <c r="L789" s="199" t="s">
        <v>4768</v>
      </c>
      <c r="M789" s="199" t="s">
        <v>4827</v>
      </c>
      <c r="N789" s="55" t="s">
        <v>2238</v>
      </c>
      <c r="O789" s="55"/>
      <c r="P789" s="259" t="s">
        <v>3027</v>
      </c>
      <c r="Q789" s="13"/>
      <c r="R789"/>
      <c r="S789" t="str">
        <f>IF(E789=F789,"","NOT EQUAL")</f>
        <v/>
      </c>
      <c r="T789" s="44" t="str">
        <f>IF(ISNA(VLOOKUP(P789,Sheet1!E:F,2,0)),"--","PRESENT")</f>
        <v>--</v>
      </c>
      <c r="U789"/>
      <c r="V789">
        <f>IF(AA789&lt;&gt;"",V788+1,V788)</f>
        <v>176</v>
      </c>
      <c r="W789" s="75" t="s">
        <v>2238</v>
      </c>
      <c r="X789" s="57" t="s">
        <v>2238</v>
      </c>
      <c r="Y789" s="57" t="s">
        <v>2238</v>
      </c>
      <c r="Z789" s="25" t="str">
        <f>IF( OR(X789="CNST", I789="CAT_REGS"),IF(E789=CHAR(34)&amp;CHAR(34),F789,E789),
IF(X789="YES",UPPER(IF(E789=CHAR(34)&amp;CHAR(34),F789,E789)),
IF(   AND(X789&lt;&gt;"NO",I789="CAT_FNCT",D789&lt;&gt;"multiply", D789&lt;&gt;"divide"),IF(J789="SLS_ENABLED",   UPPER(IF(E789=CHAR(34)&amp;CHAR(34),F789,E789)),""),"")))</f>
        <v/>
      </c>
      <c r="AA789" s="25" t="str">
        <f>IF(LEN(Y789)&gt;0,Y789,SUBSTITUTE(SUBSTITUTE(SUBSTITUTE(SUBSTITUTE(SUBSTITUTE(SUBSTITUTE(SUBSTITUTE(SUBSTITUTE(SUBSTITUTE(SUBSTITUTE(SUBSTITUTE( (SUBSTITUTE( SUBSTITUTE( SUBSTITUTE( SUBSTITUTE(Z789,"STD_SIGMA","SUM"),"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89" s="1">
        <f>B789</f>
        <v>765</v>
      </c>
      <c r="AC789" t="str">
        <f>P789</f>
        <v>ITM_e_MACRON</v>
      </c>
      <c r="AD789" s="126" t="str">
        <f>IF(ISNA(VLOOKUP(AA789,'XEQM Shortlist'!J:J,1,0)),"//","")</f>
        <v/>
      </c>
      <c r="AE789"/>
      <c r="AF789" s="88" t="str">
        <f>IF(LEN(AA789)=0,"",SUBSTITUTE(SUBSTITUTE(SUBSTITUTE(SUBSTITUTE(SUBSTITUTE(SUBSTITUTE(SUBSTITUTE(SUBSTITUTE(SUBSTITUTE(SUBSTITUTE(SUBSTITUTE(SUBSTITUTE(SUBSTITUTE(SUBSTITUTE(SUBSTITUTE(SUBSTITUTE(SUBSTITUTE( (SUBSTITUTE( SUBSTITUTE( SUBSTITUTE( SUBSTITUTE(Z789,"STD_SIGMA","SUM"),"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89" t="b">
        <f>AA789=AF789</f>
        <v>1</v>
      </c>
    </row>
    <row r="790" spans="1:33" s="17" customFormat="1">
      <c r="A790" s="48">
        <f>IF(B790=INT(B790),ROW(),"")</f>
        <v>790</v>
      </c>
      <c r="B790" s="47">
        <f>IF(AND(MID(C790,2,1)&lt;&gt;"/",MID(C790,1,1)="/"),INT(B789)+1,B789+0.01)</f>
        <v>766</v>
      </c>
      <c r="C790" s="196" t="s">
        <v>3770</v>
      </c>
      <c r="D790" s="196" t="s">
        <v>3028</v>
      </c>
      <c r="E790" s="191" t="s">
        <v>658</v>
      </c>
      <c r="F790" s="191" t="s">
        <v>658</v>
      </c>
      <c r="G790" s="200">
        <v>0</v>
      </c>
      <c r="H790" s="200">
        <v>0</v>
      </c>
      <c r="I790" s="191" t="s">
        <v>2481</v>
      </c>
      <c r="J790" s="191" t="s">
        <v>1376</v>
      </c>
      <c r="K790" s="198" t="s">
        <v>3783</v>
      </c>
      <c r="L790" s="199" t="s">
        <v>4768</v>
      </c>
      <c r="M790" s="199" t="s">
        <v>4827</v>
      </c>
      <c r="N790" s="55" t="s">
        <v>2238</v>
      </c>
      <c r="O790" s="55"/>
      <c r="P790" s="259" t="s">
        <v>3028</v>
      </c>
      <c r="Q790" s="13"/>
      <c r="R790"/>
      <c r="S790" t="str">
        <f>IF(E790=F790,"","NOT EQUAL")</f>
        <v/>
      </c>
      <c r="T790" s="44" t="str">
        <f>IF(ISNA(VLOOKUP(P790,Sheet1!E:F,2,0)),"--","PRESENT")</f>
        <v>--</v>
      </c>
      <c r="U790"/>
      <c r="V790">
        <f>IF(AA790&lt;&gt;"",V789+1,V789)</f>
        <v>176</v>
      </c>
      <c r="W790" s="75" t="s">
        <v>2238</v>
      </c>
      <c r="X790" s="57" t="s">
        <v>2238</v>
      </c>
      <c r="Y790" s="57" t="s">
        <v>2238</v>
      </c>
      <c r="Z790" s="25" t="str">
        <f>IF( OR(X790="CNST", I790="CAT_REGS"),IF(E790=CHAR(34)&amp;CHAR(34),F790,E790),
IF(X790="YES",UPPER(IF(E790=CHAR(34)&amp;CHAR(34),F790,E790)),
IF(   AND(X790&lt;&gt;"NO",I790="CAT_FNCT",D790&lt;&gt;"multiply", D790&lt;&gt;"divide"),IF(J790="SLS_ENABLED",   UPPER(IF(E790=CHAR(34)&amp;CHAR(34),F790,E790)),""),"")))</f>
        <v/>
      </c>
      <c r="AA790" s="25" t="str">
        <f>IF(LEN(Y790)&gt;0,Y790,SUBSTITUTE(SUBSTITUTE(SUBSTITUTE(SUBSTITUTE(SUBSTITUTE(SUBSTITUTE(SUBSTITUTE(SUBSTITUTE(SUBSTITUTE(SUBSTITUTE(SUBSTITUTE( (SUBSTITUTE( SUBSTITUTE( SUBSTITUTE( SUBSTITUTE(Z790,"STD_SIGMA","SUM"),"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0" s="1">
        <f>B790</f>
        <v>766</v>
      </c>
      <c r="AC790" t="str">
        <f>P790</f>
        <v>ITM_e_ACUTE</v>
      </c>
      <c r="AD790" s="126" t="str">
        <f>IF(ISNA(VLOOKUP(AA790,'XEQM Shortlist'!J:J,1,0)),"//","")</f>
        <v/>
      </c>
      <c r="AE790"/>
      <c r="AF790" s="88" t="str">
        <f>IF(LEN(AA790)=0,"",SUBSTITUTE(SUBSTITUTE(SUBSTITUTE(SUBSTITUTE(SUBSTITUTE(SUBSTITUTE(SUBSTITUTE(SUBSTITUTE(SUBSTITUTE(SUBSTITUTE(SUBSTITUTE(SUBSTITUTE(SUBSTITUTE(SUBSTITUTE(SUBSTITUTE(SUBSTITUTE(SUBSTITUTE( (SUBSTITUTE( SUBSTITUTE( SUBSTITUTE( SUBSTITUTE(Z790,"STD_SIGMA","SUM"),"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0" t="b">
        <f>AA790=AF790</f>
        <v>1</v>
      </c>
    </row>
    <row r="791" spans="1:33" s="17" customFormat="1">
      <c r="A791" s="48">
        <f>IF(B791=INT(B791),ROW(),"")</f>
        <v>791</v>
      </c>
      <c r="B791" s="47">
        <f>IF(AND(MID(C791,2,1)&lt;&gt;"/",MID(C791,1,1)="/"),INT(B790)+1,B790+0.01)</f>
        <v>767</v>
      </c>
      <c r="C791" s="196" t="s">
        <v>3770</v>
      </c>
      <c r="D791" s="196" t="s">
        <v>3029</v>
      </c>
      <c r="E791" s="191" t="s">
        <v>659</v>
      </c>
      <c r="F791" s="191" t="s">
        <v>659</v>
      </c>
      <c r="G791" s="200">
        <v>0</v>
      </c>
      <c r="H791" s="200">
        <v>0</v>
      </c>
      <c r="I791" s="191" t="s">
        <v>2481</v>
      </c>
      <c r="J791" s="191" t="s">
        <v>1376</v>
      </c>
      <c r="K791" s="198" t="s">
        <v>3783</v>
      </c>
      <c r="L791" s="199" t="s">
        <v>4768</v>
      </c>
      <c r="M791" s="199" t="s">
        <v>4827</v>
      </c>
      <c r="N791" s="55" t="s">
        <v>2238</v>
      </c>
      <c r="O791" s="55"/>
      <c r="P791" s="259" t="s">
        <v>3029</v>
      </c>
      <c r="Q791" s="13"/>
      <c r="R791"/>
      <c r="S791" t="str">
        <f>IF(E791=F791,"","NOT EQUAL")</f>
        <v/>
      </c>
      <c r="T791" s="44" t="str">
        <f>IF(ISNA(VLOOKUP(P791,Sheet1!E:F,2,0)),"--","PRESENT")</f>
        <v>--</v>
      </c>
      <c r="U791"/>
      <c r="V791">
        <f>IF(AA791&lt;&gt;"",V790+1,V790)</f>
        <v>176</v>
      </c>
      <c r="W791" s="75" t="s">
        <v>2238</v>
      </c>
      <c r="X791" s="57" t="s">
        <v>2238</v>
      </c>
      <c r="Y791" s="57" t="s">
        <v>2238</v>
      </c>
      <c r="Z791" s="25" t="str">
        <f>IF( OR(X791="CNST", I791="CAT_REGS"),IF(E791=CHAR(34)&amp;CHAR(34),F791,E791),
IF(X791="YES",UPPER(IF(E791=CHAR(34)&amp;CHAR(34),F791,E791)),
IF(   AND(X791&lt;&gt;"NO",I791="CAT_FNCT",D791&lt;&gt;"multiply", D791&lt;&gt;"divide"),IF(J791="SLS_ENABLED",   UPPER(IF(E791=CHAR(34)&amp;CHAR(34),F791,E791)),""),"")))</f>
        <v/>
      </c>
      <c r="AA791" s="25" t="str">
        <f>IF(LEN(Y791)&gt;0,Y791,SUBSTITUTE(SUBSTITUTE(SUBSTITUTE(SUBSTITUTE(SUBSTITUTE(SUBSTITUTE(SUBSTITUTE(SUBSTITUTE(SUBSTITUTE(SUBSTITUTE(SUBSTITUTE( (SUBSTITUTE( SUBSTITUTE( SUBSTITUTE( SUBSTITUTE(Z791,"STD_SIGMA","SUM"),"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1" s="1">
        <f>B791</f>
        <v>767</v>
      </c>
      <c r="AC791" t="str">
        <f>P791</f>
        <v>ITM_e_BREVE</v>
      </c>
      <c r="AD791" s="126" t="str">
        <f>IF(ISNA(VLOOKUP(AA791,'XEQM Shortlist'!J:J,1,0)),"//","")</f>
        <v/>
      </c>
      <c r="AE791"/>
      <c r="AF791" s="88" t="str">
        <f>IF(LEN(AA791)=0,"",SUBSTITUTE(SUBSTITUTE(SUBSTITUTE(SUBSTITUTE(SUBSTITUTE(SUBSTITUTE(SUBSTITUTE(SUBSTITUTE(SUBSTITUTE(SUBSTITUTE(SUBSTITUTE(SUBSTITUTE(SUBSTITUTE(SUBSTITUTE(SUBSTITUTE(SUBSTITUTE(SUBSTITUTE( (SUBSTITUTE( SUBSTITUTE( SUBSTITUTE( SUBSTITUTE(Z791,"STD_SIGMA","SUM"),"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1" t="b">
        <f>AA791=AF791</f>
        <v>1</v>
      </c>
    </row>
    <row r="792" spans="1:33">
      <c r="A792" s="48">
        <f>IF(B792=INT(B792),ROW(),"")</f>
        <v>792</v>
      </c>
      <c r="B792" s="47">
        <f>IF(AND(MID(C792,2,1)&lt;&gt;"/",MID(C792,1,1)="/"),INT(B791)+1,B791+0.01)</f>
        <v>768</v>
      </c>
      <c r="C792" s="196" t="s">
        <v>3770</v>
      </c>
      <c r="D792" s="196" t="s">
        <v>3030</v>
      </c>
      <c r="E792" s="191" t="s">
        <v>660</v>
      </c>
      <c r="F792" s="191" t="s">
        <v>660</v>
      </c>
      <c r="G792" s="200">
        <v>0</v>
      </c>
      <c r="H792" s="200">
        <v>0</v>
      </c>
      <c r="I792" s="191" t="s">
        <v>2481</v>
      </c>
      <c r="J792" s="191" t="s">
        <v>1376</v>
      </c>
      <c r="K792" s="198" t="s">
        <v>3783</v>
      </c>
      <c r="L792" s="199" t="s">
        <v>4768</v>
      </c>
      <c r="M792" s="199" t="s">
        <v>4827</v>
      </c>
      <c r="N792" s="55" t="s">
        <v>2238</v>
      </c>
      <c r="O792" s="55"/>
      <c r="P792" s="259" t="s">
        <v>3030</v>
      </c>
      <c r="Q792" s="13"/>
      <c r="R792"/>
      <c r="S792" t="str">
        <f>IF(E792=F792,"","NOT EQUAL")</f>
        <v/>
      </c>
      <c r="T792" s="44" t="str">
        <f>IF(ISNA(VLOOKUP(P792,Sheet1!E:F,2,0)),"--","PRESENT")</f>
        <v>--</v>
      </c>
      <c r="U792"/>
      <c r="V792">
        <f>IF(AA792&lt;&gt;"",V791+1,V791)</f>
        <v>176</v>
      </c>
      <c r="W792" s="75" t="s">
        <v>2238</v>
      </c>
      <c r="X792" s="57" t="s">
        <v>2238</v>
      </c>
      <c r="Y792" s="57" t="s">
        <v>2238</v>
      </c>
      <c r="Z792" s="25" t="str">
        <f>IF( OR(X792="CNST", I792="CAT_REGS"),IF(E792=CHAR(34)&amp;CHAR(34),F792,E792),
IF(X792="YES",UPPER(IF(E792=CHAR(34)&amp;CHAR(34),F792,E792)),
IF(   AND(X792&lt;&gt;"NO",I792="CAT_FNCT",D792&lt;&gt;"multiply", D792&lt;&gt;"divide"),IF(J792="SLS_ENABLED",   UPPER(IF(E792=CHAR(34)&amp;CHAR(34),F792,E792)),""),"")))</f>
        <v/>
      </c>
      <c r="AA792" s="25" t="str">
        <f>IF(LEN(Y792)&gt;0,Y792,SUBSTITUTE(SUBSTITUTE(SUBSTITUTE(SUBSTITUTE(SUBSTITUTE(SUBSTITUTE(SUBSTITUTE(SUBSTITUTE(SUBSTITUTE(SUBSTITUTE(SUBSTITUTE( (SUBSTITUTE( SUBSTITUTE( SUBSTITUTE( SUBSTITUTE(Z792,"STD_SIGMA","SUM"),"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2" s="1">
        <f>B792</f>
        <v>768</v>
      </c>
      <c r="AC792" t="str">
        <f>P792</f>
        <v>ITM_e_GRAVE</v>
      </c>
      <c r="AD792" s="126" t="str">
        <f>IF(ISNA(VLOOKUP(AA792,'XEQM Shortlist'!J:J,1,0)),"//","")</f>
        <v/>
      </c>
      <c r="AF792" s="88" t="str">
        <f>IF(LEN(AA792)=0,"",SUBSTITUTE(SUBSTITUTE(SUBSTITUTE(SUBSTITUTE(SUBSTITUTE(SUBSTITUTE(SUBSTITUTE(SUBSTITUTE(SUBSTITUTE(SUBSTITUTE(SUBSTITUTE(SUBSTITUTE(SUBSTITUTE(SUBSTITUTE(SUBSTITUTE(SUBSTITUTE(SUBSTITUTE( (SUBSTITUTE( SUBSTITUTE( SUBSTITUTE( SUBSTITUTE(Z792,"STD_SIGMA","SUM"),"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2" t="b">
        <f>AA792=AF792</f>
        <v>1</v>
      </c>
    </row>
    <row r="793" spans="1:33">
      <c r="A793" s="48">
        <f>IF(B793=INT(B793),ROW(),"")</f>
        <v>793</v>
      </c>
      <c r="B793" s="47">
        <f>IF(AND(MID(C793,2,1)&lt;&gt;"/",MID(C793,1,1)="/"),INT(B792)+1,B792+0.01)</f>
        <v>769</v>
      </c>
      <c r="C793" s="196" t="s">
        <v>3770</v>
      </c>
      <c r="D793" s="196" t="s">
        <v>3031</v>
      </c>
      <c r="E793" s="191" t="s">
        <v>661</v>
      </c>
      <c r="F793" s="191" t="s">
        <v>661</v>
      </c>
      <c r="G793" s="200">
        <v>0</v>
      </c>
      <c r="H793" s="200">
        <v>0</v>
      </c>
      <c r="I793" s="191" t="s">
        <v>2481</v>
      </c>
      <c r="J793" s="191" t="s">
        <v>1376</v>
      </c>
      <c r="K793" s="198" t="s">
        <v>3783</v>
      </c>
      <c r="L793" s="199" t="s">
        <v>4768</v>
      </c>
      <c r="M793" s="199" t="s">
        <v>4827</v>
      </c>
      <c r="N793" s="55" t="s">
        <v>2238</v>
      </c>
      <c r="O793" s="55"/>
      <c r="P793" s="259" t="s">
        <v>3031</v>
      </c>
      <c r="Q793" s="13"/>
      <c r="R793"/>
      <c r="S793" t="str">
        <f>IF(E793=F793,"","NOT EQUAL")</f>
        <v/>
      </c>
      <c r="T793" s="44" t="str">
        <f>IF(ISNA(VLOOKUP(P793,Sheet1!E:F,2,0)),"--","PRESENT")</f>
        <v>--</v>
      </c>
      <c r="U793"/>
      <c r="V793">
        <f>IF(AA793&lt;&gt;"",V792+1,V792)</f>
        <v>176</v>
      </c>
      <c r="W793" s="75" t="s">
        <v>2238</v>
      </c>
      <c r="X793" s="57" t="s">
        <v>2238</v>
      </c>
      <c r="Y793" s="57" t="s">
        <v>2238</v>
      </c>
      <c r="Z793" s="25" t="str">
        <f>IF( OR(X793="CNST", I793="CAT_REGS"),IF(E793=CHAR(34)&amp;CHAR(34),F793,E793),
IF(X793="YES",UPPER(IF(E793=CHAR(34)&amp;CHAR(34),F793,E793)),
IF(   AND(X793&lt;&gt;"NO",I793="CAT_FNCT",D793&lt;&gt;"multiply", D793&lt;&gt;"divide"),IF(J793="SLS_ENABLED",   UPPER(IF(E793=CHAR(34)&amp;CHAR(34),F793,E793)),""),"")))</f>
        <v/>
      </c>
      <c r="AA793" s="25" t="str">
        <f>IF(LEN(Y793)&gt;0,Y793,SUBSTITUTE(SUBSTITUTE(SUBSTITUTE(SUBSTITUTE(SUBSTITUTE(SUBSTITUTE(SUBSTITUTE(SUBSTITUTE(SUBSTITUTE(SUBSTITUTE(SUBSTITUTE( (SUBSTITUTE( SUBSTITUTE( SUBSTITUTE( SUBSTITUTE(Z793,"STD_SIGMA","SUM"),"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3" s="1">
        <f>B793</f>
        <v>769</v>
      </c>
      <c r="AC793" t="str">
        <f>P793</f>
        <v>ITM_e_DIARESIS</v>
      </c>
      <c r="AD793" s="126" t="str">
        <f>IF(ISNA(VLOOKUP(AA793,'XEQM Shortlist'!J:J,1,0)),"//","")</f>
        <v/>
      </c>
      <c r="AF793" s="88" t="str">
        <f>IF(LEN(AA793)=0,"",SUBSTITUTE(SUBSTITUTE(SUBSTITUTE(SUBSTITUTE(SUBSTITUTE(SUBSTITUTE(SUBSTITUTE(SUBSTITUTE(SUBSTITUTE(SUBSTITUTE(SUBSTITUTE(SUBSTITUTE(SUBSTITUTE(SUBSTITUTE(SUBSTITUTE(SUBSTITUTE(SUBSTITUTE( (SUBSTITUTE( SUBSTITUTE( SUBSTITUTE( SUBSTITUTE(Z793,"STD_SIGMA","SUM"),"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3" t="b">
        <f>AA793=AF793</f>
        <v>1</v>
      </c>
    </row>
    <row r="794" spans="1:33">
      <c r="A794" s="48">
        <f>IF(B794=INT(B794),ROW(),"")</f>
        <v>794</v>
      </c>
      <c r="B794" s="47">
        <f>IF(AND(MID(C794,2,1)&lt;&gt;"/",MID(C794,1,1)="/"),INT(B793)+1,B793+0.01)</f>
        <v>770</v>
      </c>
      <c r="C794" s="196" t="s">
        <v>3770</v>
      </c>
      <c r="D794" s="196" t="s">
        <v>3032</v>
      </c>
      <c r="E794" s="191" t="s">
        <v>662</v>
      </c>
      <c r="F794" s="191" t="s">
        <v>662</v>
      </c>
      <c r="G794" s="200">
        <v>0</v>
      </c>
      <c r="H794" s="200">
        <v>0</v>
      </c>
      <c r="I794" s="191" t="s">
        <v>2481</v>
      </c>
      <c r="J794" s="191" t="s">
        <v>1376</v>
      </c>
      <c r="K794" s="198" t="s">
        <v>3783</v>
      </c>
      <c r="L794" s="199" t="s">
        <v>4768</v>
      </c>
      <c r="M794" s="199" t="s">
        <v>4827</v>
      </c>
      <c r="N794" s="55" t="s">
        <v>2238</v>
      </c>
      <c r="O794" s="55"/>
      <c r="P794" s="259" t="s">
        <v>3032</v>
      </c>
      <c r="Q794" s="13"/>
      <c r="R794"/>
      <c r="S794" t="str">
        <f>IF(E794=F794,"","NOT EQUAL")</f>
        <v/>
      </c>
      <c r="T794" s="44" t="str">
        <f>IF(ISNA(VLOOKUP(P794,Sheet1!E:F,2,0)),"--","PRESENT")</f>
        <v>--</v>
      </c>
      <c r="U794"/>
      <c r="V794">
        <f>IF(AA794&lt;&gt;"",V793+1,V793)</f>
        <v>176</v>
      </c>
      <c r="W794" s="75" t="s">
        <v>2238</v>
      </c>
      <c r="X794" s="57" t="s">
        <v>2238</v>
      </c>
      <c r="Y794" s="57" t="s">
        <v>2238</v>
      </c>
      <c r="Z794" s="25" t="str">
        <f>IF( OR(X794="CNST", I794="CAT_REGS"),IF(E794=CHAR(34)&amp;CHAR(34),F794,E794),
IF(X794="YES",UPPER(IF(E794=CHAR(34)&amp;CHAR(34),F794,E794)),
IF(   AND(X794&lt;&gt;"NO",I794="CAT_FNCT",D794&lt;&gt;"multiply", D794&lt;&gt;"divide"),IF(J794="SLS_ENABLED",   UPPER(IF(E794=CHAR(34)&amp;CHAR(34),F794,E794)),""),"")))</f>
        <v/>
      </c>
      <c r="AA794" s="25" t="str">
        <f>IF(LEN(Y794)&gt;0,Y794,SUBSTITUTE(SUBSTITUTE(SUBSTITUTE(SUBSTITUTE(SUBSTITUTE(SUBSTITUTE(SUBSTITUTE(SUBSTITUTE(SUBSTITUTE(SUBSTITUTE(SUBSTITUTE( (SUBSTITUTE( SUBSTITUTE( SUBSTITUTE( SUBSTITUTE(Z794,"STD_SIGMA","SUM"),"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4" s="1">
        <f>B794</f>
        <v>770</v>
      </c>
      <c r="AC794" t="str">
        <f>P794</f>
        <v>ITM_e_CIRC</v>
      </c>
      <c r="AD794" s="126" t="str">
        <f>IF(ISNA(VLOOKUP(AA794,'XEQM Shortlist'!J:J,1,0)),"//","")</f>
        <v/>
      </c>
      <c r="AF794" s="88" t="str">
        <f>IF(LEN(AA794)=0,"",SUBSTITUTE(SUBSTITUTE(SUBSTITUTE(SUBSTITUTE(SUBSTITUTE(SUBSTITUTE(SUBSTITUTE(SUBSTITUTE(SUBSTITUTE(SUBSTITUTE(SUBSTITUTE(SUBSTITUTE(SUBSTITUTE(SUBSTITUTE(SUBSTITUTE(SUBSTITUTE(SUBSTITUTE( (SUBSTITUTE( SUBSTITUTE( SUBSTITUTE( SUBSTITUTE(Z794,"STD_SIGMA","SUM"),"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4" t="b">
        <f>AA794=AF794</f>
        <v>1</v>
      </c>
    </row>
    <row r="795" spans="1:33">
      <c r="A795" s="48">
        <f>IF(B795=INT(B795),ROW(),"")</f>
        <v>795</v>
      </c>
      <c r="B795" s="47">
        <f>IF(AND(MID(C795,2,1)&lt;&gt;"/",MID(C795,1,1)="/"),INT(B794)+1,B794+0.01)</f>
        <v>771</v>
      </c>
      <c r="C795" s="196" t="s">
        <v>3770</v>
      </c>
      <c r="D795" s="196" t="s">
        <v>3033</v>
      </c>
      <c r="E795" s="192" t="s">
        <v>663</v>
      </c>
      <c r="F795" s="192" t="s">
        <v>663</v>
      </c>
      <c r="G795" s="201">
        <v>0</v>
      </c>
      <c r="H795" s="201">
        <v>0</v>
      </c>
      <c r="I795" s="191" t="s">
        <v>2481</v>
      </c>
      <c r="J795" s="191" t="s">
        <v>1376</v>
      </c>
      <c r="K795" s="198" t="s">
        <v>3783</v>
      </c>
      <c r="L795" s="199" t="s">
        <v>4768</v>
      </c>
      <c r="M795" s="199" t="s">
        <v>4827</v>
      </c>
      <c r="N795" s="55" t="s">
        <v>2238</v>
      </c>
      <c r="O795" s="17"/>
      <c r="P795" s="259" t="s">
        <v>3033</v>
      </c>
      <c r="Q795" s="16"/>
      <c r="R795"/>
      <c r="S795" t="str">
        <f>IF(E795=F795,"","NOT EQUAL")</f>
        <v/>
      </c>
      <c r="T795" s="44" t="str">
        <f>IF(ISNA(VLOOKUP(P795,Sheet1!E:F,2,0)),"--","PRESENT")</f>
        <v>--</v>
      </c>
      <c r="U795"/>
      <c r="V795">
        <f>IF(AA795&lt;&gt;"",V794+1,V794)</f>
        <v>176</v>
      </c>
      <c r="W795" s="88" t="s">
        <v>2238</v>
      </c>
      <c r="X795" s="92" t="s">
        <v>2238</v>
      </c>
      <c r="Y795" s="92" t="s">
        <v>2238</v>
      </c>
      <c r="Z795" s="25" t="str">
        <f>IF( OR(X795="CNST", I795="CAT_REGS"),IF(E795=CHAR(34)&amp;CHAR(34),F795,E795),
IF(X795="YES",UPPER(IF(E795=CHAR(34)&amp;CHAR(34),F795,E795)),
IF(   AND(X795&lt;&gt;"NO",I795="CAT_FNCT",D795&lt;&gt;"multiply", D795&lt;&gt;"divide"),IF(J795="SLS_ENABLED",   UPPER(IF(E795=CHAR(34)&amp;CHAR(34),F795,E795)),""),"")))</f>
        <v/>
      </c>
      <c r="AA795" s="25" t="str">
        <f>IF(LEN(Y795)&gt;0,Y795,SUBSTITUTE(SUBSTITUTE(SUBSTITUTE(SUBSTITUTE(SUBSTITUTE(SUBSTITUTE(SUBSTITUTE(SUBSTITUTE(SUBSTITUTE(SUBSTITUTE(SUBSTITUTE( (SUBSTITUTE( SUBSTITUTE( SUBSTITUTE( SUBSTITUTE(Z795,"STD_SIGMA","SUM"),"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5" s="1">
        <f>B795</f>
        <v>771</v>
      </c>
      <c r="AC795" t="str">
        <f>P795</f>
        <v>ITM_e_OGONEK</v>
      </c>
      <c r="AD795" s="126" t="str">
        <f>IF(ISNA(VLOOKUP(AA795,'XEQM Shortlist'!J:J,1,0)),"//","")</f>
        <v/>
      </c>
      <c r="AF795" s="88" t="str">
        <f>IF(LEN(AA795)=0,"",SUBSTITUTE(SUBSTITUTE(SUBSTITUTE(SUBSTITUTE(SUBSTITUTE(SUBSTITUTE(SUBSTITUTE(SUBSTITUTE(SUBSTITUTE(SUBSTITUTE(SUBSTITUTE(SUBSTITUTE(SUBSTITUTE(SUBSTITUTE(SUBSTITUTE(SUBSTITUTE(SUBSTITUTE( (SUBSTITUTE( SUBSTITUTE( SUBSTITUTE( SUBSTITUTE(Z795,"STD_SIGMA","SUM"),"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5" t="b">
        <f>AA795=AF795</f>
        <v>1</v>
      </c>
    </row>
    <row r="796" spans="1:33">
      <c r="A796" s="48">
        <f>IF(B796=INT(B796),ROW(),"")</f>
        <v>796</v>
      </c>
      <c r="B796" s="47">
        <f>IF(AND(MID(C796,2,1)&lt;&gt;"/",MID(C796,1,1)="/"),INT(B795)+1,B795+0.01)</f>
        <v>772</v>
      </c>
      <c r="C796" s="196" t="s">
        <v>3770</v>
      </c>
      <c r="D796" s="196" t="s">
        <v>3034</v>
      </c>
      <c r="E796" s="192" t="s">
        <v>664</v>
      </c>
      <c r="F796" s="192" t="s">
        <v>664</v>
      </c>
      <c r="G796" s="201">
        <v>0</v>
      </c>
      <c r="H796" s="201">
        <v>0</v>
      </c>
      <c r="I796" s="191" t="s">
        <v>2481</v>
      </c>
      <c r="J796" s="191" t="s">
        <v>1376</v>
      </c>
      <c r="K796" s="198" t="s">
        <v>3783</v>
      </c>
      <c r="L796" s="199" t="s">
        <v>4768</v>
      </c>
      <c r="M796" s="199" t="s">
        <v>4827</v>
      </c>
      <c r="N796" s="55" t="s">
        <v>2238</v>
      </c>
      <c r="O796" s="17"/>
      <c r="P796" s="259" t="s">
        <v>3034</v>
      </c>
      <c r="Q796" s="16"/>
      <c r="R796"/>
      <c r="S796" t="str">
        <f>IF(E796=F796,"","NOT EQUAL")</f>
        <v/>
      </c>
      <c r="T796" s="44" t="str">
        <f>IF(ISNA(VLOOKUP(P796,Sheet1!E:F,2,0)),"--","PRESENT")</f>
        <v>--</v>
      </c>
      <c r="U796"/>
      <c r="V796">
        <f>IF(AA796&lt;&gt;"",V795+1,V795)</f>
        <v>176</v>
      </c>
      <c r="W796" s="88" t="s">
        <v>2238</v>
      </c>
      <c r="X796" s="92" t="s">
        <v>2238</v>
      </c>
      <c r="Y796" s="92" t="s">
        <v>2238</v>
      </c>
      <c r="Z796" s="25" t="str">
        <f>IF( OR(X796="CNST", I796="CAT_REGS"),IF(E796=CHAR(34)&amp;CHAR(34),F796,E796),
IF(X796="YES",UPPER(IF(E796=CHAR(34)&amp;CHAR(34),F796,E796)),
IF(   AND(X796&lt;&gt;"NO",I796="CAT_FNCT",D796&lt;&gt;"multiply", D796&lt;&gt;"divide"),IF(J796="SLS_ENABLED",   UPPER(IF(E796=CHAR(34)&amp;CHAR(34),F796,E796)),""),"")))</f>
        <v/>
      </c>
      <c r="AA796" s="25" t="str">
        <f>IF(LEN(Y796)&gt;0,Y796,SUBSTITUTE(SUBSTITUTE(SUBSTITUTE(SUBSTITUTE(SUBSTITUTE(SUBSTITUTE(SUBSTITUTE(SUBSTITUTE(SUBSTITUTE(SUBSTITUTE(SUBSTITUTE( (SUBSTITUTE( SUBSTITUTE( SUBSTITUTE( SUBSTITUTE(Z796,"STD_SIGMA","SUM"),"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6" s="1">
        <f>B796</f>
        <v>772</v>
      </c>
      <c r="AC796" t="str">
        <f>P796</f>
        <v>ITM_g_BREVE</v>
      </c>
      <c r="AD796" s="126" t="str">
        <f>IF(ISNA(VLOOKUP(AA796,'XEQM Shortlist'!J:J,1,0)),"//","")</f>
        <v/>
      </c>
      <c r="AF796" s="88" t="str">
        <f>IF(LEN(AA796)=0,"",SUBSTITUTE(SUBSTITUTE(SUBSTITUTE(SUBSTITUTE(SUBSTITUTE(SUBSTITUTE(SUBSTITUTE(SUBSTITUTE(SUBSTITUTE(SUBSTITUTE(SUBSTITUTE(SUBSTITUTE(SUBSTITUTE(SUBSTITUTE(SUBSTITUTE(SUBSTITUTE(SUBSTITUTE( (SUBSTITUTE( SUBSTITUTE( SUBSTITUTE( SUBSTITUTE(Z796,"STD_SIGMA","SUM"),"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6" t="b">
        <f>AA796=AF796</f>
        <v>1</v>
      </c>
    </row>
    <row r="797" spans="1:33">
      <c r="A797" s="48">
        <f>IF(B797=INT(B797),ROW(),"")</f>
        <v>797</v>
      </c>
      <c r="B797" s="47">
        <f>IF(AND(MID(C797,2,1)&lt;&gt;"/",MID(C797,1,1)="/"),INT(B796)+1,B796+0.01)</f>
        <v>773</v>
      </c>
      <c r="C797" s="196" t="s">
        <v>3770</v>
      </c>
      <c r="D797" s="196" t="s">
        <v>3035</v>
      </c>
      <c r="E797" s="192" t="s">
        <v>519</v>
      </c>
      <c r="F797" s="192" t="s">
        <v>665</v>
      </c>
      <c r="G797" s="201">
        <v>0</v>
      </c>
      <c r="H797" s="201">
        <v>0</v>
      </c>
      <c r="I797" s="191" t="s">
        <v>1</v>
      </c>
      <c r="J797" s="191" t="s">
        <v>1376</v>
      </c>
      <c r="K797" s="198" t="s">
        <v>3783</v>
      </c>
      <c r="L797" s="199" t="s">
        <v>4768</v>
      </c>
      <c r="M797" s="199" t="s">
        <v>4827</v>
      </c>
      <c r="N797" s="55" t="s">
        <v>2238</v>
      </c>
      <c r="O797" s="17"/>
      <c r="P797" s="259" t="s">
        <v>3035</v>
      </c>
      <c r="Q797" s="16"/>
      <c r="R797"/>
      <c r="S797" t="str">
        <f>IF(E797=F797,"","NOT EQUAL")</f>
        <v>NOT EQUAL</v>
      </c>
      <c r="T797" s="44" t="str">
        <f>IF(ISNA(VLOOKUP(P797,Sheet1!E:F,2,0)),"--","PRESENT")</f>
        <v>--</v>
      </c>
      <c r="U797"/>
      <c r="V797">
        <f>IF(AA797&lt;&gt;"",V796+1,V796)</f>
        <v>176</v>
      </c>
      <c r="W797" s="88" t="s">
        <v>2238</v>
      </c>
      <c r="X797" s="92" t="s">
        <v>2238</v>
      </c>
      <c r="Y797" s="92" t="s">
        <v>2238</v>
      </c>
      <c r="Z797" s="25" t="str">
        <f>IF( OR(X797="CNST", I797="CAT_REGS"),IF(E797=CHAR(34)&amp;CHAR(34),F797,E797),
IF(X797="YES",UPPER(IF(E797=CHAR(34)&amp;CHAR(34),F797,E797)),
IF(   AND(X797&lt;&gt;"NO",I797="CAT_FNCT",D797&lt;&gt;"multiply", D797&lt;&gt;"divide"),IF(J797="SLS_ENABLED",   UPPER(IF(E797=CHAR(34)&amp;CHAR(34),F797,E797)),""),"")))</f>
        <v/>
      </c>
      <c r="AA797" s="25" t="str">
        <f>IF(LEN(Y797)&gt;0,Y797,SUBSTITUTE(SUBSTITUTE(SUBSTITUTE(SUBSTITUTE(SUBSTITUTE(SUBSTITUTE(SUBSTITUTE(SUBSTITUTE(SUBSTITUTE(SUBSTITUTE(SUBSTITUTE( (SUBSTITUTE( SUBSTITUTE( SUBSTITUTE( SUBSTITUTE(Z797,"STD_SIGMA","SUM"),"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7" s="1">
        <f>B797</f>
        <v>773</v>
      </c>
      <c r="AC797" t="str">
        <f>P797</f>
        <v>ITM_h_STROKE</v>
      </c>
      <c r="AD797" s="126" t="str">
        <f>IF(ISNA(VLOOKUP(AA797,'XEQM Shortlist'!J:J,1,0)),"//","")</f>
        <v/>
      </c>
      <c r="AF797" s="88" t="str">
        <f>IF(LEN(AA797)=0,"",SUBSTITUTE(SUBSTITUTE(SUBSTITUTE(SUBSTITUTE(SUBSTITUTE(SUBSTITUTE(SUBSTITUTE(SUBSTITUTE(SUBSTITUTE(SUBSTITUTE(SUBSTITUTE(SUBSTITUTE(SUBSTITUTE(SUBSTITUTE(SUBSTITUTE(SUBSTITUTE(SUBSTITUTE( (SUBSTITUTE( SUBSTITUTE( SUBSTITUTE( SUBSTITUTE(Z797,"STD_SIGMA","SUM"),"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7" t="b">
        <f>AA797=AF797</f>
        <v>1</v>
      </c>
    </row>
    <row r="798" spans="1:33">
      <c r="A798" s="48">
        <f>IF(B798=INT(B798),ROW(),"")</f>
        <v>798</v>
      </c>
      <c r="B798" s="47">
        <f>IF(AND(MID(C798,2,1)&lt;&gt;"/",MID(C798,1,1)="/"),INT(B797)+1,B797+0.01)</f>
        <v>774</v>
      </c>
      <c r="C798" s="196" t="s">
        <v>3770</v>
      </c>
      <c r="D798" s="196" t="s">
        <v>3036</v>
      </c>
      <c r="E798" s="191" t="s">
        <v>666</v>
      </c>
      <c r="F798" s="191" t="s">
        <v>666</v>
      </c>
      <c r="G798" s="200">
        <v>0</v>
      </c>
      <c r="H798" s="200">
        <v>0</v>
      </c>
      <c r="I798" s="191" t="s">
        <v>2481</v>
      </c>
      <c r="J798" s="191" t="s">
        <v>1376</v>
      </c>
      <c r="K798" s="198" t="s">
        <v>3783</v>
      </c>
      <c r="L798" s="199" t="s">
        <v>4768</v>
      </c>
      <c r="M798" s="199" t="s">
        <v>4827</v>
      </c>
      <c r="N798" s="55" t="s">
        <v>2238</v>
      </c>
      <c r="O798" s="55"/>
      <c r="P798" s="259" t="s">
        <v>3036</v>
      </c>
      <c r="Q798" s="13"/>
      <c r="R798"/>
      <c r="S798" t="str">
        <f>IF(E798=F798,"","NOT EQUAL")</f>
        <v/>
      </c>
      <c r="T798" s="44" t="str">
        <f>IF(ISNA(VLOOKUP(P798,Sheet1!E:F,2,0)),"--","PRESENT")</f>
        <v>--</v>
      </c>
      <c r="U798"/>
      <c r="V798">
        <f>IF(AA798&lt;&gt;"",V797+1,V797)</f>
        <v>176</v>
      </c>
      <c r="W798" s="75" t="s">
        <v>2238</v>
      </c>
      <c r="X798" s="57" t="s">
        <v>2238</v>
      </c>
      <c r="Y798" s="57" t="s">
        <v>2238</v>
      </c>
      <c r="Z798" s="25" t="str">
        <f>IF( OR(X798="CNST", I798="CAT_REGS"),IF(E798=CHAR(34)&amp;CHAR(34),F798,E798),
IF(X798="YES",UPPER(IF(E798=CHAR(34)&amp;CHAR(34),F798,E798)),
IF(   AND(X798&lt;&gt;"NO",I798="CAT_FNCT",D798&lt;&gt;"multiply", D798&lt;&gt;"divide"),IF(J798="SLS_ENABLED",   UPPER(IF(E798=CHAR(34)&amp;CHAR(34),F798,E798)),""),"")))</f>
        <v/>
      </c>
      <c r="AA798" s="25" t="str">
        <f>IF(LEN(Y798)&gt;0,Y798,SUBSTITUTE(SUBSTITUTE(SUBSTITUTE(SUBSTITUTE(SUBSTITUTE(SUBSTITUTE(SUBSTITUTE(SUBSTITUTE(SUBSTITUTE(SUBSTITUTE(SUBSTITUTE( (SUBSTITUTE( SUBSTITUTE( SUBSTITUTE( SUBSTITUTE(Z798,"STD_SIGMA","SUM"),"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8" s="1">
        <f>B798</f>
        <v>774</v>
      </c>
      <c r="AC798" t="str">
        <f>P798</f>
        <v>ITM_i_MACRON</v>
      </c>
      <c r="AD798" s="126" t="str">
        <f>IF(ISNA(VLOOKUP(AA798,'XEQM Shortlist'!J:J,1,0)),"//","")</f>
        <v/>
      </c>
      <c r="AF798" s="88" t="str">
        <f>IF(LEN(AA798)=0,"",SUBSTITUTE(SUBSTITUTE(SUBSTITUTE(SUBSTITUTE(SUBSTITUTE(SUBSTITUTE(SUBSTITUTE(SUBSTITUTE(SUBSTITUTE(SUBSTITUTE(SUBSTITUTE(SUBSTITUTE(SUBSTITUTE(SUBSTITUTE(SUBSTITUTE(SUBSTITUTE(SUBSTITUTE( (SUBSTITUTE( SUBSTITUTE( SUBSTITUTE( SUBSTITUTE(Z798,"STD_SIGMA","SUM"),"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8" t="b">
        <f>AA798=AF798</f>
        <v>1</v>
      </c>
    </row>
    <row r="799" spans="1:33">
      <c r="A799" s="48">
        <f>IF(B799=INT(B799),ROW(),"")</f>
        <v>799</v>
      </c>
      <c r="B799" s="47">
        <f>IF(AND(MID(C799,2,1)&lt;&gt;"/",MID(C799,1,1)="/"),INT(B798)+1,B798+0.01)</f>
        <v>775</v>
      </c>
      <c r="C799" s="196" t="s">
        <v>3770</v>
      </c>
      <c r="D799" s="196" t="s">
        <v>3037</v>
      </c>
      <c r="E799" s="191" t="s">
        <v>667</v>
      </c>
      <c r="F799" s="191" t="s">
        <v>667</v>
      </c>
      <c r="G799" s="200">
        <v>0</v>
      </c>
      <c r="H799" s="200">
        <v>0</v>
      </c>
      <c r="I799" s="191" t="s">
        <v>2481</v>
      </c>
      <c r="J799" s="191" t="s">
        <v>1376</v>
      </c>
      <c r="K799" s="198" t="s">
        <v>3783</v>
      </c>
      <c r="L799" s="199" t="s">
        <v>4768</v>
      </c>
      <c r="M799" s="199" t="s">
        <v>4827</v>
      </c>
      <c r="N799" s="55" t="s">
        <v>2238</v>
      </c>
      <c r="O799" s="55"/>
      <c r="P799" s="259" t="s">
        <v>3037</v>
      </c>
      <c r="Q799" s="13"/>
      <c r="R799"/>
      <c r="S799" t="str">
        <f>IF(E799=F799,"","NOT EQUAL")</f>
        <v/>
      </c>
      <c r="T799" s="44" t="str">
        <f>IF(ISNA(VLOOKUP(P799,Sheet1!E:F,2,0)),"--","PRESENT")</f>
        <v>--</v>
      </c>
      <c r="U799"/>
      <c r="V799">
        <f>IF(AA799&lt;&gt;"",V798+1,V798)</f>
        <v>176</v>
      </c>
      <c r="W799" s="75" t="s">
        <v>2238</v>
      </c>
      <c r="X799" s="57" t="s">
        <v>2238</v>
      </c>
      <c r="Y799" s="57" t="s">
        <v>2238</v>
      </c>
      <c r="Z799" s="25" t="str">
        <f>IF( OR(X799="CNST", I799="CAT_REGS"),IF(E799=CHAR(34)&amp;CHAR(34),F799,E799),
IF(X799="YES",UPPER(IF(E799=CHAR(34)&amp;CHAR(34),F799,E799)),
IF(   AND(X799&lt;&gt;"NO",I799="CAT_FNCT",D799&lt;&gt;"multiply", D799&lt;&gt;"divide"),IF(J799="SLS_ENABLED",   UPPER(IF(E799=CHAR(34)&amp;CHAR(34),F799,E799)),""),"")))</f>
        <v/>
      </c>
      <c r="AA799" s="25" t="str">
        <f>IF(LEN(Y799)&gt;0,Y799,SUBSTITUTE(SUBSTITUTE(SUBSTITUTE(SUBSTITUTE(SUBSTITUTE(SUBSTITUTE(SUBSTITUTE(SUBSTITUTE(SUBSTITUTE(SUBSTITUTE(SUBSTITUTE( (SUBSTITUTE( SUBSTITUTE( SUBSTITUTE( SUBSTITUTE(Z799,"STD_SIGMA","SUM"),"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99" s="1">
        <f>B799</f>
        <v>775</v>
      </c>
      <c r="AC799" t="str">
        <f>P799</f>
        <v>ITM_i_ACUTE</v>
      </c>
      <c r="AD799" s="126" t="str">
        <f>IF(ISNA(VLOOKUP(AA799,'XEQM Shortlist'!J:J,1,0)),"//","")</f>
        <v/>
      </c>
      <c r="AF799" s="88" t="str">
        <f>IF(LEN(AA799)=0,"",SUBSTITUTE(SUBSTITUTE(SUBSTITUTE(SUBSTITUTE(SUBSTITUTE(SUBSTITUTE(SUBSTITUTE(SUBSTITUTE(SUBSTITUTE(SUBSTITUTE(SUBSTITUTE(SUBSTITUTE(SUBSTITUTE(SUBSTITUTE(SUBSTITUTE(SUBSTITUTE(SUBSTITUTE( (SUBSTITUTE( SUBSTITUTE( SUBSTITUTE( SUBSTITUTE(Z799,"STD_SIGMA","SUM"),"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99" t="b">
        <f>AA799=AF799</f>
        <v>1</v>
      </c>
    </row>
    <row r="800" spans="1:33">
      <c r="A800" s="48">
        <f>IF(B800=INT(B800),ROW(),"")</f>
        <v>800</v>
      </c>
      <c r="B800" s="47">
        <f>IF(AND(MID(C800,2,1)&lt;&gt;"/",MID(C800,1,1)="/"),INT(B799)+1,B799+0.01)</f>
        <v>776</v>
      </c>
      <c r="C800" s="196" t="s">
        <v>3770</v>
      </c>
      <c r="D800" s="196" t="s">
        <v>3038</v>
      </c>
      <c r="E800" s="191" t="s">
        <v>668</v>
      </c>
      <c r="F800" s="191" t="s">
        <v>668</v>
      </c>
      <c r="G800" s="200">
        <v>0</v>
      </c>
      <c r="H800" s="200">
        <v>0</v>
      </c>
      <c r="I800" s="191" t="s">
        <v>2481</v>
      </c>
      <c r="J800" s="191" t="s">
        <v>1376</v>
      </c>
      <c r="K800" s="198" t="s">
        <v>3783</v>
      </c>
      <c r="L800" s="199" t="s">
        <v>4768</v>
      </c>
      <c r="M800" s="199" t="s">
        <v>4827</v>
      </c>
      <c r="N800" s="55" t="s">
        <v>2238</v>
      </c>
      <c r="O800" s="55"/>
      <c r="P800" s="259" t="s">
        <v>3038</v>
      </c>
      <c r="Q800" s="13"/>
      <c r="R800"/>
      <c r="S800" t="str">
        <f>IF(E800=F800,"","NOT EQUAL")</f>
        <v/>
      </c>
      <c r="T800" s="44" t="str">
        <f>IF(ISNA(VLOOKUP(P800,Sheet1!E:F,2,0)),"--","PRESENT")</f>
        <v>--</v>
      </c>
      <c r="U800"/>
      <c r="V800">
        <f>IF(AA800&lt;&gt;"",V799+1,V799)</f>
        <v>176</v>
      </c>
      <c r="W800" s="75" t="s">
        <v>2238</v>
      </c>
      <c r="X800" s="57" t="s">
        <v>2238</v>
      </c>
      <c r="Y800" s="57" t="s">
        <v>2238</v>
      </c>
      <c r="Z800" s="25" t="str">
        <f>IF( OR(X800="CNST", I800="CAT_REGS"),IF(E800=CHAR(34)&amp;CHAR(34),F800,E800),
IF(X800="YES",UPPER(IF(E800=CHAR(34)&amp;CHAR(34),F800,E800)),
IF(   AND(X800&lt;&gt;"NO",I800="CAT_FNCT",D800&lt;&gt;"multiply", D800&lt;&gt;"divide"),IF(J800="SLS_ENABLED",   UPPER(IF(E800=CHAR(34)&amp;CHAR(34),F800,E800)),""),"")))</f>
        <v/>
      </c>
      <c r="AA800" s="25" t="str">
        <f>IF(LEN(Y800)&gt;0,Y800,SUBSTITUTE(SUBSTITUTE(SUBSTITUTE(SUBSTITUTE(SUBSTITUTE(SUBSTITUTE(SUBSTITUTE(SUBSTITUTE(SUBSTITUTE(SUBSTITUTE(SUBSTITUTE( (SUBSTITUTE( SUBSTITUTE( SUBSTITUTE( SUBSTITUTE(Z800,"STD_SIGMA","SUM"),"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0" s="1">
        <f>B800</f>
        <v>776</v>
      </c>
      <c r="AC800" t="str">
        <f>P800</f>
        <v>ITM_i_BREVE</v>
      </c>
      <c r="AD800" s="126" t="str">
        <f>IF(ISNA(VLOOKUP(AA800,'XEQM Shortlist'!J:J,1,0)),"//","")</f>
        <v/>
      </c>
      <c r="AF800" s="88" t="str">
        <f>IF(LEN(AA800)=0,"",SUBSTITUTE(SUBSTITUTE(SUBSTITUTE(SUBSTITUTE(SUBSTITUTE(SUBSTITUTE(SUBSTITUTE(SUBSTITUTE(SUBSTITUTE(SUBSTITUTE(SUBSTITUTE(SUBSTITUTE(SUBSTITUTE(SUBSTITUTE(SUBSTITUTE(SUBSTITUTE(SUBSTITUTE( (SUBSTITUTE( SUBSTITUTE( SUBSTITUTE( SUBSTITUTE(Z800,"STD_SIGMA","SUM"),"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0" t="b">
        <f>AA800=AF800</f>
        <v>1</v>
      </c>
    </row>
    <row r="801" spans="1:33">
      <c r="A801" s="48">
        <f>IF(B801=INT(B801),ROW(),"")</f>
        <v>801</v>
      </c>
      <c r="B801" s="47">
        <f>IF(AND(MID(C801,2,1)&lt;&gt;"/",MID(C801,1,1)="/"),INT(B800)+1,B800+0.01)</f>
        <v>777</v>
      </c>
      <c r="C801" s="196" t="s">
        <v>3770</v>
      </c>
      <c r="D801" s="196" t="s">
        <v>3039</v>
      </c>
      <c r="E801" s="191" t="s">
        <v>669</v>
      </c>
      <c r="F801" s="191" t="s">
        <v>669</v>
      </c>
      <c r="G801" s="200">
        <v>0</v>
      </c>
      <c r="H801" s="200">
        <v>0</v>
      </c>
      <c r="I801" s="191" t="s">
        <v>2481</v>
      </c>
      <c r="J801" s="191" t="s">
        <v>1376</v>
      </c>
      <c r="K801" s="198" t="s">
        <v>3783</v>
      </c>
      <c r="L801" s="199" t="s">
        <v>4768</v>
      </c>
      <c r="M801" s="199" t="s">
        <v>4827</v>
      </c>
      <c r="N801" s="55" t="s">
        <v>2238</v>
      </c>
      <c r="O801" s="55"/>
      <c r="P801" s="259" t="s">
        <v>3039</v>
      </c>
      <c r="Q801" s="13"/>
      <c r="R801"/>
      <c r="S801" t="str">
        <f>IF(E801=F801,"","NOT EQUAL")</f>
        <v/>
      </c>
      <c r="T801" s="44" t="str">
        <f>IF(ISNA(VLOOKUP(P801,Sheet1!E:F,2,0)),"--","PRESENT")</f>
        <v>--</v>
      </c>
      <c r="U801"/>
      <c r="V801">
        <f>IF(AA801&lt;&gt;"",V800+1,V800)</f>
        <v>176</v>
      </c>
      <c r="W801" s="75" t="s">
        <v>2238</v>
      </c>
      <c r="X801" s="57" t="s">
        <v>2238</v>
      </c>
      <c r="Y801" s="57" t="s">
        <v>2238</v>
      </c>
      <c r="Z801" s="25" t="str">
        <f>IF( OR(X801="CNST", I801="CAT_REGS"),IF(E801=CHAR(34)&amp;CHAR(34),F801,E801),
IF(X801="YES",UPPER(IF(E801=CHAR(34)&amp;CHAR(34),F801,E801)),
IF(   AND(X801&lt;&gt;"NO",I801="CAT_FNCT",D801&lt;&gt;"multiply", D801&lt;&gt;"divide"),IF(J801="SLS_ENABLED",   UPPER(IF(E801=CHAR(34)&amp;CHAR(34),F801,E801)),""),"")))</f>
        <v/>
      </c>
      <c r="AA801" s="25" t="str">
        <f>IF(LEN(Y801)&gt;0,Y801,SUBSTITUTE(SUBSTITUTE(SUBSTITUTE(SUBSTITUTE(SUBSTITUTE(SUBSTITUTE(SUBSTITUTE(SUBSTITUTE(SUBSTITUTE(SUBSTITUTE(SUBSTITUTE( (SUBSTITUTE( SUBSTITUTE( SUBSTITUTE( SUBSTITUTE(Z801,"STD_SIGMA","SUM"),"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1" s="1">
        <f>B801</f>
        <v>777</v>
      </c>
      <c r="AC801" t="str">
        <f>P801</f>
        <v>ITM_i_GRAVE</v>
      </c>
      <c r="AD801" s="126" t="str">
        <f>IF(ISNA(VLOOKUP(AA801,'XEQM Shortlist'!J:J,1,0)),"//","")</f>
        <v/>
      </c>
      <c r="AF801" s="88" t="str">
        <f>IF(LEN(AA801)=0,"",SUBSTITUTE(SUBSTITUTE(SUBSTITUTE(SUBSTITUTE(SUBSTITUTE(SUBSTITUTE(SUBSTITUTE(SUBSTITUTE(SUBSTITUTE(SUBSTITUTE(SUBSTITUTE(SUBSTITUTE(SUBSTITUTE(SUBSTITUTE(SUBSTITUTE(SUBSTITUTE(SUBSTITUTE( (SUBSTITUTE( SUBSTITUTE( SUBSTITUTE( SUBSTITUTE(Z801,"STD_SIGMA","SUM"),"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1" t="b">
        <f>AA801=AF801</f>
        <v>1</v>
      </c>
    </row>
    <row r="802" spans="1:33">
      <c r="A802" s="48">
        <f>IF(B802=INT(B802),ROW(),"")</f>
        <v>802</v>
      </c>
      <c r="B802" s="47">
        <f>IF(AND(MID(C802,2,1)&lt;&gt;"/",MID(C802,1,1)="/"),INT(B801)+1,B801+0.01)</f>
        <v>778</v>
      </c>
      <c r="C802" s="196" t="s">
        <v>3770</v>
      </c>
      <c r="D802" s="196" t="s">
        <v>3040</v>
      </c>
      <c r="E802" s="191" t="s">
        <v>670</v>
      </c>
      <c r="F802" s="191" t="s">
        <v>670</v>
      </c>
      <c r="G802" s="202">
        <v>0</v>
      </c>
      <c r="H802" s="202">
        <v>0</v>
      </c>
      <c r="I802" s="191" t="s">
        <v>2481</v>
      </c>
      <c r="J802" s="191" t="s">
        <v>1376</v>
      </c>
      <c r="K802" s="198" t="s">
        <v>3783</v>
      </c>
      <c r="L802" s="199" t="s">
        <v>4768</v>
      </c>
      <c r="M802" s="199" t="s">
        <v>4827</v>
      </c>
      <c r="N802" s="55" t="s">
        <v>2238</v>
      </c>
      <c r="O802" s="55"/>
      <c r="P802" s="259" t="s">
        <v>3040</v>
      </c>
      <c r="Q802" s="13"/>
      <c r="R802"/>
      <c r="S802" t="str">
        <f>IF(E802=F802,"","NOT EQUAL")</f>
        <v/>
      </c>
      <c r="T802" s="44" t="str">
        <f>IF(ISNA(VLOOKUP(P802,Sheet1!E:F,2,0)),"--","PRESENT")</f>
        <v>--</v>
      </c>
      <c r="U802"/>
      <c r="V802">
        <f>IF(AA802&lt;&gt;"",V801+1,V801)</f>
        <v>176</v>
      </c>
      <c r="W802" s="75" t="s">
        <v>2238</v>
      </c>
      <c r="X802" s="57" t="s">
        <v>2238</v>
      </c>
      <c r="Y802" s="57" t="s">
        <v>2238</v>
      </c>
      <c r="Z802" s="25" t="str">
        <f>IF( OR(X802="CNST", I802="CAT_REGS"),IF(E802=CHAR(34)&amp;CHAR(34),F802,E802),
IF(X802="YES",UPPER(IF(E802=CHAR(34)&amp;CHAR(34),F802,E802)),
IF(   AND(X802&lt;&gt;"NO",I802="CAT_FNCT",D802&lt;&gt;"multiply", D802&lt;&gt;"divide"),IF(J802="SLS_ENABLED",   UPPER(IF(E802=CHAR(34)&amp;CHAR(34),F802,E802)),""),"")))</f>
        <v/>
      </c>
      <c r="AA802" s="25" t="str">
        <f>IF(LEN(Y802)&gt;0,Y802,SUBSTITUTE(SUBSTITUTE(SUBSTITUTE(SUBSTITUTE(SUBSTITUTE(SUBSTITUTE(SUBSTITUTE(SUBSTITUTE(SUBSTITUTE(SUBSTITUTE(SUBSTITUTE( (SUBSTITUTE( SUBSTITUTE( SUBSTITUTE( SUBSTITUTE(Z802,"STD_SIGMA","SUM"),"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2" s="1">
        <f>B802</f>
        <v>778</v>
      </c>
      <c r="AC802" t="str">
        <f>P802</f>
        <v>ITM_i_DIARESIS</v>
      </c>
      <c r="AD802" s="126" t="str">
        <f>IF(ISNA(VLOOKUP(AA802,'XEQM Shortlist'!J:J,1,0)),"//","")</f>
        <v/>
      </c>
      <c r="AF802" s="88" t="str">
        <f>IF(LEN(AA802)=0,"",SUBSTITUTE(SUBSTITUTE(SUBSTITUTE(SUBSTITUTE(SUBSTITUTE(SUBSTITUTE(SUBSTITUTE(SUBSTITUTE(SUBSTITUTE(SUBSTITUTE(SUBSTITUTE(SUBSTITUTE(SUBSTITUTE(SUBSTITUTE(SUBSTITUTE(SUBSTITUTE(SUBSTITUTE( (SUBSTITUTE( SUBSTITUTE( SUBSTITUTE( SUBSTITUTE(Z802,"STD_SIGMA","SUM"),"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2" t="b">
        <f>AA802=AF802</f>
        <v>1</v>
      </c>
    </row>
    <row r="803" spans="1:33">
      <c r="A803" s="48">
        <f>IF(B803=INT(B803),ROW(),"")</f>
        <v>803</v>
      </c>
      <c r="B803" s="47">
        <f>IF(AND(MID(C803,2,1)&lt;&gt;"/",MID(C803,1,1)="/"),INT(B802)+1,B802+0.01)</f>
        <v>779</v>
      </c>
      <c r="C803" s="196" t="s">
        <v>3770</v>
      </c>
      <c r="D803" s="196" t="s">
        <v>3041</v>
      </c>
      <c r="E803" s="191" t="s">
        <v>671</v>
      </c>
      <c r="F803" s="191" t="s">
        <v>671</v>
      </c>
      <c r="G803" s="202">
        <v>0</v>
      </c>
      <c r="H803" s="202">
        <v>0</v>
      </c>
      <c r="I803" s="191" t="s">
        <v>2481</v>
      </c>
      <c r="J803" s="191" t="s">
        <v>1376</v>
      </c>
      <c r="K803" s="198" t="s">
        <v>3783</v>
      </c>
      <c r="L803" s="199" t="s">
        <v>4768</v>
      </c>
      <c r="M803" s="199" t="s">
        <v>4827</v>
      </c>
      <c r="N803" s="55" t="s">
        <v>2238</v>
      </c>
      <c r="O803" s="55"/>
      <c r="P803" s="259" t="s">
        <v>3041</v>
      </c>
      <c r="Q803" s="13"/>
      <c r="R803"/>
      <c r="S803" t="str">
        <f>IF(E803=F803,"","NOT EQUAL")</f>
        <v/>
      </c>
      <c r="T803" s="44" t="str">
        <f>IF(ISNA(VLOOKUP(P803,Sheet1!E:F,2,0)),"--","PRESENT")</f>
        <v>--</v>
      </c>
      <c r="U803"/>
      <c r="V803">
        <f>IF(AA803&lt;&gt;"",V802+1,V802)</f>
        <v>176</v>
      </c>
      <c r="W803" s="75" t="s">
        <v>2238</v>
      </c>
      <c r="X803" s="57" t="s">
        <v>2238</v>
      </c>
      <c r="Y803" s="57" t="s">
        <v>2238</v>
      </c>
      <c r="Z803" s="25" t="str">
        <f>IF( OR(X803="CNST", I803="CAT_REGS"),IF(E803=CHAR(34)&amp;CHAR(34),F803,E803),
IF(X803="YES",UPPER(IF(E803=CHAR(34)&amp;CHAR(34),F803,E803)),
IF(   AND(X803&lt;&gt;"NO",I803="CAT_FNCT",D803&lt;&gt;"multiply", D803&lt;&gt;"divide"),IF(J803="SLS_ENABLED",   UPPER(IF(E803=CHAR(34)&amp;CHAR(34),F803,E803)),""),"")))</f>
        <v/>
      </c>
      <c r="AA803" s="25" t="str">
        <f>IF(LEN(Y803)&gt;0,Y803,SUBSTITUTE(SUBSTITUTE(SUBSTITUTE(SUBSTITUTE(SUBSTITUTE(SUBSTITUTE(SUBSTITUTE(SUBSTITUTE(SUBSTITUTE(SUBSTITUTE(SUBSTITUTE( (SUBSTITUTE( SUBSTITUTE( SUBSTITUTE( SUBSTITUTE(Z803,"STD_SIGMA","SUM"),"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3" s="1">
        <f>B803</f>
        <v>779</v>
      </c>
      <c r="AC803" t="str">
        <f>P803</f>
        <v>ITM_i_CIRC</v>
      </c>
      <c r="AD803" s="126" t="str">
        <f>IF(ISNA(VLOOKUP(AA803,'XEQM Shortlist'!J:J,1,0)),"//","")</f>
        <v/>
      </c>
      <c r="AF803" s="88" t="str">
        <f>IF(LEN(AA803)=0,"",SUBSTITUTE(SUBSTITUTE(SUBSTITUTE(SUBSTITUTE(SUBSTITUTE(SUBSTITUTE(SUBSTITUTE(SUBSTITUTE(SUBSTITUTE(SUBSTITUTE(SUBSTITUTE(SUBSTITUTE(SUBSTITUTE(SUBSTITUTE(SUBSTITUTE(SUBSTITUTE(SUBSTITUTE( (SUBSTITUTE( SUBSTITUTE( SUBSTITUTE( SUBSTITUTE(Z803,"STD_SIGMA","SUM"),"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3" t="b">
        <f>AA803=AF803</f>
        <v>1</v>
      </c>
    </row>
    <row r="804" spans="1:33">
      <c r="A804" s="48">
        <f>IF(B804=INT(B804),ROW(),"")</f>
        <v>804</v>
      </c>
      <c r="B804" s="47">
        <f>IF(AND(MID(C804,2,1)&lt;&gt;"/",MID(C804,1,1)="/"),INT(B803)+1,B803+0.01)</f>
        <v>780</v>
      </c>
      <c r="C804" s="196" t="s">
        <v>3770</v>
      </c>
      <c r="D804" s="196" t="s">
        <v>3042</v>
      </c>
      <c r="E804" s="192" t="s">
        <v>672</v>
      </c>
      <c r="F804" s="192" t="s">
        <v>672</v>
      </c>
      <c r="G804" s="201">
        <v>0</v>
      </c>
      <c r="H804" s="201">
        <v>0</v>
      </c>
      <c r="I804" s="191" t="s">
        <v>2481</v>
      </c>
      <c r="J804" s="191" t="s">
        <v>1376</v>
      </c>
      <c r="K804" s="198" t="s">
        <v>3783</v>
      </c>
      <c r="L804" s="199" t="s">
        <v>4768</v>
      </c>
      <c r="M804" s="199" t="s">
        <v>4827</v>
      </c>
      <c r="N804" s="55" t="s">
        <v>2238</v>
      </c>
      <c r="O804" s="17"/>
      <c r="P804" s="259" t="s">
        <v>3042</v>
      </c>
      <c r="Q804" s="16"/>
      <c r="R804"/>
      <c r="S804" t="str">
        <f>IF(E804=F804,"","NOT EQUAL")</f>
        <v/>
      </c>
      <c r="T804" s="44" t="str">
        <f>IF(ISNA(VLOOKUP(P804,Sheet1!E:F,2,0)),"--","PRESENT")</f>
        <v>--</v>
      </c>
      <c r="U804"/>
      <c r="V804">
        <f>IF(AA804&lt;&gt;"",V803+1,V803)</f>
        <v>176</v>
      </c>
      <c r="W804" s="88" t="s">
        <v>2238</v>
      </c>
      <c r="X804" s="92" t="s">
        <v>2238</v>
      </c>
      <c r="Y804" s="92" t="s">
        <v>2238</v>
      </c>
      <c r="Z804" s="25" t="str">
        <f>IF( OR(X804="CNST", I804="CAT_REGS"),IF(E804=CHAR(34)&amp;CHAR(34),F804,E804),
IF(X804="YES",UPPER(IF(E804=CHAR(34)&amp;CHAR(34),F804,E804)),
IF(   AND(X804&lt;&gt;"NO",I804="CAT_FNCT",D804&lt;&gt;"multiply", D804&lt;&gt;"divide"),IF(J804="SLS_ENABLED",   UPPER(IF(E804=CHAR(34)&amp;CHAR(34),F804,E804)),""),"")))</f>
        <v/>
      </c>
      <c r="AA804" s="25" t="str">
        <f>IF(LEN(Y804)&gt;0,Y804,SUBSTITUTE(SUBSTITUTE(SUBSTITUTE(SUBSTITUTE(SUBSTITUTE(SUBSTITUTE(SUBSTITUTE(SUBSTITUTE(SUBSTITUTE(SUBSTITUTE(SUBSTITUTE( (SUBSTITUTE( SUBSTITUTE( SUBSTITUTE( SUBSTITUTE(Z804,"STD_SIGMA","SUM"),"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4" s="1">
        <f>B804</f>
        <v>780</v>
      </c>
      <c r="AC804" t="str">
        <f>P804</f>
        <v>ITM_i_OGONEK</v>
      </c>
      <c r="AD804" s="126" t="str">
        <f>IF(ISNA(VLOOKUP(AA804,'XEQM Shortlist'!J:J,1,0)),"//","")</f>
        <v/>
      </c>
      <c r="AF804" s="88" t="str">
        <f>IF(LEN(AA804)=0,"",SUBSTITUTE(SUBSTITUTE(SUBSTITUTE(SUBSTITUTE(SUBSTITUTE(SUBSTITUTE(SUBSTITUTE(SUBSTITUTE(SUBSTITUTE(SUBSTITUTE(SUBSTITUTE(SUBSTITUTE(SUBSTITUTE(SUBSTITUTE(SUBSTITUTE(SUBSTITUTE(SUBSTITUTE( (SUBSTITUTE( SUBSTITUTE( SUBSTITUTE( SUBSTITUTE(Z804,"STD_SIGMA","SUM"),"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4" t="b">
        <f>AA804=AF804</f>
        <v>1</v>
      </c>
    </row>
    <row r="805" spans="1:33">
      <c r="A805" s="48">
        <f>IF(B805=INT(B805),ROW(),"")</f>
        <v>805</v>
      </c>
      <c r="B805" s="47">
        <f>IF(AND(MID(C805,2,1)&lt;&gt;"/",MID(C805,1,1)="/"),INT(B804)+1,B804+0.01)</f>
        <v>781</v>
      </c>
      <c r="C805" s="196" t="s">
        <v>3770</v>
      </c>
      <c r="D805" s="196" t="s">
        <v>3043</v>
      </c>
      <c r="E805" s="192" t="s">
        <v>502</v>
      </c>
      <c r="F805" s="192" t="s">
        <v>502</v>
      </c>
      <c r="G805" s="201">
        <v>0</v>
      </c>
      <c r="H805" s="201">
        <v>0</v>
      </c>
      <c r="I805" s="191" t="s">
        <v>1</v>
      </c>
      <c r="J805" s="191" t="s">
        <v>1376</v>
      </c>
      <c r="K805" s="198" t="s">
        <v>3783</v>
      </c>
      <c r="L805" s="199" t="s">
        <v>4768</v>
      </c>
      <c r="M805" s="199" t="s">
        <v>4827</v>
      </c>
      <c r="N805" s="55" t="s">
        <v>2238</v>
      </c>
      <c r="O805" s="17"/>
      <c r="P805" s="259" t="s">
        <v>3043</v>
      </c>
      <c r="Q805" s="16"/>
      <c r="R805"/>
      <c r="S805" t="str">
        <f>IF(E805=F805,"","NOT EQUAL")</f>
        <v/>
      </c>
      <c r="T805" s="44" t="str">
        <f>IF(ISNA(VLOOKUP(P805,Sheet1!E:F,2,0)),"--","PRESENT")</f>
        <v>--</v>
      </c>
      <c r="U805"/>
      <c r="V805">
        <f>IF(AA805&lt;&gt;"",V804+1,V804)</f>
        <v>176</v>
      </c>
      <c r="W805" s="88" t="s">
        <v>2238</v>
      </c>
      <c r="X805" s="92" t="s">
        <v>2238</v>
      </c>
      <c r="Y805" s="92" t="s">
        <v>2238</v>
      </c>
      <c r="Z805" s="25" t="str">
        <f>IF( OR(X805="CNST", I805="CAT_REGS"),IF(E805=CHAR(34)&amp;CHAR(34),F805,E805),
IF(X805="YES",UPPER(IF(E805=CHAR(34)&amp;CHAR(34),F805,E805)),
IF(   AND(X805&lt;&gt;"NO",I805="CAT_FNCT",D805&lt;&gt;"multiply", D805&lt;&gt;"divide"),IF(J805="SLS_ENABLED",   UPPER(IF(E805=CHAR(34)&amp;CHAR(34),F805,E805)),""),"")))</f>
        <v/>
      </c>
      <c r="AA805" s="25" t="str">
        <f>IF(LEN(Y805)&gt;0,Y805,SUBSTITUTE(SUBSTITUTE(SUBSTITUTE(SUBSTITUTE(SUBSTITUTE(SUBSTITUTE(SUBSTITUTE(SUBSTITUTE(SUBSTITUTE(SUBSTITUTE(SUBSTITUTE( (SUBSTITUTE( SUBSTITUTE( SUBSTITUTE( SUBSTITUTE(Z805,"STD_SIGMA","SUM"),"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5" s="1">
        <f>B805</f>
        <v>781</v>
      </c>
      <c r="AC805" t="str">
        <f>P805</f>
        <v>ITM_i_DOT</v>
      </c>
      <c r="AD805" s="126" t="str">
        <f>IF(ISNA(VLOOKUP(AA805,'XEQM Shortlist'!J:J,1,0)),"//","")</f>
        <v/>
      </c>
      <c r="AF805" s="88" t="str">
        <f>IF(LEN(AA805)=0,"",SUBSTITUTE(SUBSTITUTE(SUBSTITUTE(SUBSTITUTE(SUBSTITUTE(SUBSTITUTE(SUBSTITUTE(SUBSTITUTE(SUBSTITUTE(SUBSTITUTE(SUBSTITUTE(SUBSTITUTE(SUBSTITUTE(SUBSTITUTE(SUBSTITUTE(SUBSTITUTE(SUBSTITUTE( (SUBSTITUTE( SUBSTITUTE( SUBSTITUTE( SUBSTITUTE(Z805,"STD_SIGMA","SUM"),"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5" t="b">
        <f>AA805=AF805</f>
        <v>1</v>
      </c>
    </row>
    <row r="806" spans="1:33">
      <c r="A806" s="48">
        <f>IF(B806=INT(B806),ROW(),"")</f>
        <v>806</v>
      </c>
      <c r="B806" s="47">
        <f>IF(AND(MID(C806,2,1)&lt;&gt;"/",MID(C806,1,1)="/"),INT(B805)+1,B805+0.01)</f>
        <v>782</v>
      </c>
      <c r="C806" s="196" t="s">
        <v>3770</v>
      </c>
      <c r="D806" s="196" t="s">
        <v>3044</v>
      </c>
      <c r="E806" s="192" t="s">
        <v>673</v>
      </c>
      <c r="F806" s="192" t="s">
        <v>673</v>
      </c>
      <c r="G806" s="201">
        <v>0</v>
      </c>
      <c r="H806" s="201">
        <v>0</v>
      </c>
      <c r="I806" s="191" t="s">
        <v>2481</v>
      </c>
      <c r="J806" s="191" t="s">
        <v>1376</v>
      </c>
      <c r="K806" s="198" t="s">
        <v>3783</v>
      </c>
      <c r="L806" s="199" t="s">
        <v>4768</v>
      </c>
      <c r="M806" s="199" t="s">
        <v>4827</v>
      </c>
      <c r="N806" s="55" t="s">
        <v>2238</v>
      </c>
      <c r="O806" s="17"/>
      <c r="P806" s="259" t="s">
        <v>3044</v>
      </c>
      <c r="Q806" s="16"/>
      <c r="R806"/>
      <c r="S806" t="str">
        <f>IF(E806=F806,"","NOT EQUAL")</f>
        <v/>
      </c>
      <c r="T806" s="44" t="str">
        <f>IF(ISNA(VLOOKUP(P806,Sheet1!E:F,2,0)),"--","PRESENT")</f>
        <v>--</v>
      </c>
      <c r="U806"/>
      <c r="V806">
        <f>IF(AA806&lt;&gt;"",V805+1,V805)</f>
        <v>176</v>
      </c>
      <c r="W806" s="88" t="s">
        <v>2238</v>
      </c>
      <c r="X806" s="92" t="s">
        <v>2238</v>
      </c>
      <c r="Y806" s="92" t="s">
        <v>2238</v>
      </c>
      <c r="Z806" s="25" t="str">
        <f>IF( OR(X806="CNST", I806="CAT_REGS"),IF(E806=CHAR(34)&amp;CHAR(34),F806,E806),
IF(X806="YES",UPPER(IF(E806=CHAR(34)&amp;CHAR(34),F806,E806)),
IF(   AND(X806&lt;&gt;"NO",I806="CAT_FNCT",D806&lt;&gt;"multiply", D806&lt;&gt;"divide"),IF(J806="SLS_ENABLED",   UPPER(IF(E806=CHAR(34)&amp;CHAR(34),F806,E806)),""),"")))</f>
        <v/>
      </c>
      <c r="AA806" s="25" t="str">
        <f>IF(LEN(Y806)&gt;0,Y806,SUBSTITUTE(SUBSTITUTE(SUBSTITUTE(SUBSTITUTE(SUBSTITUTE(SUBSTITUTE(SUBSTITUTE(SUBSTITUTE(SUBSTITUTE(SUBSTITUTE(SUBSTITUTE( (SUBSTITUTE( SUBSTITUTE( SUBSTITUTE( SUBSTITUTE(Z806,"STD_SIGMA","SUM"),"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6" s="1">
        <f>B806</f>
        <v>782</v>
      </c>
      <c r="AC806" t="str">
        <f>P806</f>
        <v>ITM_i_DOTLESS</v>
      </c>
      <c r="AD806" s="126" t="str">
        <f>IF(ISNA(VLOOKUP(AA806,'XEQM Shortlist'!J:J,1,0)),"//","")</f>
        <v/>
      </c>
      <c r="AF806" s="88" t="str">
        <f>IF(LEN(AA806)=0,"",SUBSTITUTE(SUBSTITUTE(SUBSTITUTE(SUBSTITUTE(SUBSTITUTE(SUBSTITUTE(SUBSTITUTE(SUBSTITUTE(SUBSTITUTE(SUBSTITUTE(SUBSTITUTE(SUBSTITUTE(SUBSTITUTE(SUBSTITUTE(SUBSTITUTE(SUBSTITUTE(SUBSTITUTE( (SUBSTITUTE( SUBSTITUTE( SUBSTITUTE( SUBSTITUTE(Z806,"STD_SIGMA","SUM"),"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6" t="b">
        <f>AA806=AF806</f>
        <v>1</v>
      </c>
    </row>
    <row r="807" spans="1:33">
      <c r="A807" s="48">
        <f>IF(B807=INT(B807),ROW(),"")</f>
        <v>807</v>
      </c>
      <c r="B807" s="47">
        <f>IF(AND(MID(C807,2,1)&lt;&gt;"/",MID(C807,1,1)="/"),INT(B806)+1,B806+0.01)</f>
        <v>783</v>
      </c>
      <c r="C807" s="196" t="s">
        <v>3770</v>
      </c>
      <c r="D807" s="196" t="s">
        <v>3045</v>
      </c>
      <c r="E807" s="192" t="s">
        <v>674</v>
      </c>
      <c r="F807" s="192" t="s">
        <v>674</v>
      </c>
      <c r="G807" s="201">
        <v>0</v>
      </c>
      <c r="H807" s="201">
        <v>0</v>
      </c>
      <c r="I807" s="191" t="s">
        <v>2481</v>
      </c>
      <c r="J807" s="191" t="s">
        <v>1376</v>
      </c>
      <c r="K807" s="198" t="s">
        <v>3783</v>
      </c>
      <c r="L807" s="199" t="s">
        <v>4768</v>
      </c>
      <c r="M807" s="199" t="s">
        <v>4827</v>
      </c>
      <c r="N807" s="55" t="s">
        <v>2238</v>
      </c>
      <c r="O807" s="17"/>
      <c r="P807" s="259" t="s">
        <v>3045</v>
      </c>
      <c r="Q807" s="16"/>
      <c r="R807"/>
      <c r="S807" t="str">
        <f>IF(E807=F807,"","NOT EQUAL")</f>
        <v/>
      </c>
      <c r="T807" s="44" t="str">
        <f>IF(ISNA(VLOOKUP(P807,Sheet1!E:F,2,0)),"--","PRESENT")</f>
        <v>--</v>
      </c>
      <c r="U807"/>
      <c r="V807">
        <f>IF(AA807&lt;&gt;"",V806+1,V806)</f>
        <v>176</v>
      </c>
      <c r="W807" s="88" t="s">
        <v>2238</v>
      </c>
      <c r="X807" s="92" t="s">
        <v>2238</v>
      </c>
      <c r="Y807" s="92" t="s">
        <v>2238</v>
      </c>
      <c r="Z807" s="25" t="str">
        <f>IF( OR(X807="CNST", I807="CAT_REGS"),IF(E807=CHAR(34)&amp;CHAR(34),F807,E807),
IF(X807="YES",UPPER(IF(E807=CHAR(34)&amp;CHAR(34),F807,E807)),
IF(   AND(X807&lt;&gt;"NO",I807="CAT_FNCT",D807&lt;&gt;"multiply", D807&lt;&gt;"divide"),IF(J807="SLS_ENABLED",   UPPER(IF(E807=CHAR(34)&amp;CHAR(34),F807,E807)),""),"")))</f>
        <v/>
      </c>
      <c r="AA807" s="25" t="str">
        <f>IF(LEN(Y807)&gt;0,Y807,SUBSTITUTE(SUBSTITUTE(SUBSTITUTE(SUBSTITUTE(SUBSTITUTE(SUBSTITUTE(SUBSTITUTE(SUBSTITUTE(SUBSTITUTE(SUBSTITUTE(SUBSTITUTE( (SUBSTITUTE( SUBSTITUTE( SUBSTITUTE( SUBSTITUTE(Z807,"STD_SIGMA","SUM"),"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7" s="1">
        <f>B807</f>
        <v>783</v>
      </c>
      <c r="AC807" t="str">
        <f>P807</f>
        <v>ITM_l_STROKE</v>
      </c>
      <c r="AD807" s="126" t="str">
        <f>IF(ISNA(VLOOKUP(AA807,'XEQM Shortlist'!J:J,1,0)),"//","")</f>
        <v/>
      </c>
      <c r="AF807" s="88" t="str">
        <f>IF(LEN(AA807)=0,"",SUBSTITUTE(SUBSTITUTE(SUBSTITUTE(SUBSTITUTE(SUBSTITUTE(SUBSTITUTE(SUBSTITUTE(SUBSTITUTE(SUBSTITUTE(SUBSTITUTE(SUBSTITUTE(SUBSTITUTE(SUBSTITUTE(SUBSTITUTE(SUBSTITUTE(SUBSTITUTE(SUBSTITUTE( (SUBSTITUTE( SUBSTITUTE( SUBSTITUTE( SUBSTITUTE(Z807,"STD_SIGMA","SUM"),"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7" t="b">
        <f>AA807=AF807</f>
        <v>1</v>
      </c>
    </row>
    <row r="808" spans="1:33">
      <c r="A808" s="48">
        <f>IF(B808=INT(B808),ROW(),"")</f>
        <v>808</v>
      </c>
      <c r="B808" s="47">
        <f>IF(AND(MID(C808,2,1)&lt;&gt;"/",MID(C808,1,1)="/"),INT(B807)+1,B807+0.01)</f>
        <v>784</v>
      </c>
      <c r="C808" s="196" t="s">
        <v>3770</v>
      </c>
      <c r="D808" s="196" t="s">
        <v>3046</v>
      </c>
      <c r="E808" s="192" t="s">
        <v>675</v>
      </c>
      <c r="F808" s="192" t="s">
        <v>675</v>
      </c>
      <c r="G808" s="201">
        <v>0</v>
      </c>
      <c r="H808" s="201">
        <v>0</v>
      </c>
      <c r="I808" s="191" t="s">
        <v>2481</v>
      </c>
      <c r="J808" s="191" t="s">
        <v>1376</v>
      </c>
      <c r="K808" s="198" t="s">
        <v>3783</v>
      </c>
      <c r="L808" s="199" t="s">
        <v>4768</v>
      </c>
      <c r="M808" s="199" t="s">
        <v>4827</v>
      </c>
      <c r="N808" s="55" t="s">
        <v>2238</v>
      </c>
      <c r="O808" s="17"/>
      <c r="P808" s="259" t="s">
        <v>3046</v>
      </c>
      <c r="Q808" s="16"/>
      <c r="R808"/>
      <c r="S808" t="str">
        <f>IF(E808=F808,"","NOT EQUAL")</f>
        <v/>
      </c>
      <c r="T808" s="44" t="str">
        <f>IF(ISNA(VLOOKUP(P808,Sheet1!E:F,2,0)),"--","PRESENT")</f>
        <v>--</v>
      </c>
      <c r="U808"/>
      <c r="V808">
        <f>IF(AA808&lt;&gt;"",V807+1,V807)</f>
        <v>176</v>
      </c>
      <c r="W808" s="88" t="s">
        <v>2238</v>
      </c>
      <c r="X808" s="92" t="s">
        <v>2238</v>
      </c>
      <c r="Y808" s="92" t="s">
        <v>2238</v>
      </c>
      <c r="Z808" s="25" t="str">
        <f>IF( OR(X808="CNST", I808="CAT_REGS"),IF(E808=CHAR(34)&amp;CHAR(34),F808,E808),
IF(X808="YES",UPPER(IF(E808=CHAR(34)&amp;CHAR(34),F808,E808)),
IF(   AND(X808&lt;&gt;"NO",I808="CAT_FNCT",D808&lt;&gt;"multiply", D808&lt;&gt;"divide"),IF(J808="SLS_ENABLED",   UPPER(IF(E808=CHAR(34)&amp;CHAR(34),F808,E808)),""),"")))</f>
        <v/>
      </c>
      <c r="AA808" s="25" t="str">
        <f>IF(LEN(Y808)&gt;0,Y808,SUBSTITUTE(SUBSTITUTE(SUBSTITUTE(SUBSTITUTE(SUBSTITUTE(SUBSTITUTE(SUBSTITUTE(SUBSTITUTE(SUBSTITUTE(SUBSTITUTE(SUBSTITUTE( (SUBSTITUTE( SUBSTITUTE( SUBSTITUTE( SUBSTITUTE(Z808,"STD_SIGMA","SUM"),"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8" s="1">
        <f>B808</f>
        <v>784</v>
      </c>
      <c r="AC808" t="str">
        <f>P808</f>
        <v>ITM_l_ACUTE</v>
      </c>
      <c r="AD808" s="126" t="str">
        <f>IF(ISNA(VLOOKUP(AA808,'XEQM Shortlist'!J:J,1,0)),"//","")</f>
        <v/>
      </c>
      <c r="AF808" s="88" t="str">
        <f>IF(LEN(AA808)=0,"",SUBSTITUTE(SUBSTITUTE(SUBSTITUTE(SUBSTITUTE(SUBSTITUTE(SUBSTITUTE(SUBSTITUTE(SUBSTITUTE(SUBSTITUTE(SUBSTITUTE(SUBSTITUTE(SUBSTITUTE(SUBSTITUTE(SUBSTITUTE(SUBSTITUTE(SUBSTITUTE(SUBSTITUTE( (SUBSTITUTE( SUBSTITUTE( SUBSTITUTE( SUBSTITUTE(Z808,"STD_SIGMA","SUM"),"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8" t="b">
        <f>AA808=AF808</f>
        <v>1</v>
      </c>
    </row>
    <row r="809" spans="1:33">
      <c r="A809" s="48">
        <f>IF(B809=INT(B809),ROW(),"")</f>
        <v>809</v>
      </c>
      <c r="B809" s="47">
        <f>IF(AND(MID(C809,2,1)&lt;&gt;"/",MID(C809,1,1)="/"),INT(B808)+1,B808+0.01)</f>
        <v>785</v>
      </c>
      <c r="C809" s="196" t="s">
        <v>3770</v>
      </c>
      <c r="D809" s="196" t="s">
        <v>3047</v>
      </c>
      <c r="E809" s="192" t="s">
        <v>676</v>
      </c>
      <c r="F809" s="192" t="s">
        <v>676</v>
      </c>
      <c r="G809" s="201">
        <v>0</v>
      </c>
      <c r="H809" s="201">
        <v>0</v>
      </c>
      <c r="I809" s="191" t="s">
        <v>2481</v>
      </c>
      <c r="J809" s="191" t="s">
        <v>1376</v>
      </c>
      <c r="K809" s="198" t="s">
        <v>3783</v>
      </c>
      <c r="L809" s="199" t="s">
        <v>4768</v>
      </c>
      <c r="M809" s="199" t="s">
        <v>4827</v>
      </c>
      <c r="N809" s="55" t="s">
        <v>2238</v>
      </c>
      <c r="O809" s="17"/>
      <c r="P809" s="259" t="s">
        <v>3047</v>
      </c>
      <c r="Q809" s="16"/>
      <c r="R809"/>
      <c r="S809" t="str">
        <f>IF(E809=F809,"","NOT EQUAL")</f>
        <v/>
      </c>
      <c r="T809" s="44" t="str">
        <f>IF(ISNA(VLOOKUP(P809,Sheet1!E:F,2,0)),"--","PRESENT")</f>
        <v>--</v>
      </c>
      <c r="U809"/>
      <c r="V809">
        <f>IF(AA809&lt;&gt;"",V808+1,V808)</f>
        <v>176</v>
      </c>
      <c r="W809" s="88" t="s">
        <v>2238</v>
      </c>
      <c r="X809" s="92" t="s">
        <v>2238</v>
      </c>
      <c r="Y809" s="92" t="s">
        <v>2238</v>
      </c>
      <c r="Z809" s="25" t="str">
        <f>IF( OR(X809="CNST", I809="CAT_REGS"),IF(E809=CHAR(34)&amp;CHAR(34),F809,E809),
IF(X809="YES",UPPER(IF(E809=CHAR(34)&amp;CHAR(34),F809,E809)),
IF(   AND(X809&lt;&gt;"NO",I809="CAT_FNCT",D809&lt;&gt;"multiply", D809&lt;&gt;"divide"),IF(J809="SLS_ENABLED",   UPPER(IF(E809=CHAR(34)&amp;CHAR(34),F809,E809)),""),"")))</f>
        <v/>
      </c>
      <c r="AA809" s="25" t="str">
        <f>IF(LEN(Y809)&gt;0,Y809,SUBSTITUTE(SUBSTITUTE(SUBSTITUTE(SUBSTITUTE(SUBSTITUTE(SUBSTITUTE(SUBSTITUTE(SUBSTITUTE(SUBSTITUTE(SUBSTITUTE(SUBSTITUTE( (SUBSTITUTE( SUBSTITUTE( SUBSTITUTE( SUBSTITUTE(Z809,"STD_SIGMA","SUM"),"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09" s="1">
        <f>B809</f>
        <v>785</v>
      </c>
      <c r="AC809" t="str">
        <f>P809</f>
        <v>ITM_l_APOSTROPHE</v>
      </c>
      <c r="AD809" s="126" t="str">
        <f>IF(ISNA(VLOOKUP(AA809,'XEQM Shortlist'!J:J,1,0)),"//","")</f>
        <v/>
      </c>
      <c r="AF809" s="88" t="str">
        <f>IF(LEN(AA809)=0,"",SUBSTITUTE(SUBSTITUTE(SUBSTITUTE(SUBSTITUTE(SUBSTITUTE(SUBSTITUTE(SUBSTITUTE(SUBSTITUTE(SUBSTITUTE(SUBSTITUTE(SUBSTITUTE(SUBSTITUTE(SUBSTITUTE(SUBSTITUTE(SUBSTITUTE(SUBSTITUTE(SUBSTITUTE( (SUBSTITUTE( SUBSTITUTE( SUBSTITUTE( SUBSTITUTE(Z809,"STD_SIGMA","SUM"),"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09" t="b">
        <f>AA809=AF809</f>
        <v>1</v>
      </c>
    </row>
    <row r="810" spans="1:33">
      <c r="A810" s="48">
        <f>IF(B810=INT(B810),ROW(),"")</f>
        <v>810</v>
      </c>
      <c r="B810" s="47">
        <f>IF(AND(MID(C810,2,1)&lt;&gt;"/",MID(C810,1,1)="/"),INT(B809)+1,B809+0.01)</f>
        <v>786</v>
      </c>
      <c r="C810" s="196" t="s">
        <v>3770</v>
      </c>
      <c r="D810" s="196" t="s">
        <v>3048</v>
      </c>
      <c r="E810" s="191" t="s">
        <v>677</v>
      </c>
      <c r="F810" s="191" t="s">
        <v>677</v>
      </c>
      <c r="G810" s="200">
        <v>0</v>
      </c>
      <c r="H810" s="200">
        <v>0</v>
      </c>
      <c r="I810" s="191" t="s">
        <v>2481</v>
      </c>
      <c r="J810" s="191" t="s">
        <v>1376</v>
      </c>
      <c r="K810" s="198" t="s">
        <v>3783</v>
      </c>
      <c r="L810" s="199" t="s">
        <v>4768</v>
      </c>
      <c r="M810" s="199" t="s">
        <v>4827</v>
      </c>
      <c r="N810" s="55" t="s">
        <v>2238</v>
      </c>
      <c r="O810" s="55"/>
      <c r="P810" s="259" t="s">
        <v>3048</v>
      </c>
      <c r="Q810" s="13"/>
      <c r="R810"/>
      <c r="S810" t="str">
        <f>IF(E810=F810,"","NOT EQUAL")</f>
        <v/>
      </c>
      <c r="T810" s="44" t="str">
        <f>IF(ISNA(VLOOKUP(P810,Sheet1!E:F,2,0)),"--","PRESENT")</f>
        <v>--</v>
      </c>
      <c r="U810"/>
      <c r="V810">
        <f>IF(AA810&lt;&gt;"",V809+1,V809)</f>
        <v>176</v>
      </c>
      <c r="W810" s="75" t="s">
        <v>2238</v>
      </c>
      <c r="X810" s="57" t="s">
        <v>2238</v>
      </c>
      <c r="Y810" s="57" t="s">
        <v>2238</v>
      </c>
      <c r="Z810" s="25" t="str">
        <f>IF( OR(X810="CNST", I810="CAT_REGS"),IF(E810=CHAR(34)&amp;CHAR(34),F810,E810),
IF(X810="YES",UPPER(IF(E810=CHAR(34)&amp;CHAR(34),F810,E810)),
IF(   AND(X810&lt;&gt;"NO",I810="CAT_FNCT",D810&lt;&gt;"multiply", D810&lt;&gt;"divide"),IF(J810="SLS_ENABLED",   UPPER(IF(E810=CHAR(34)&amp;CHAR(34),F810,E810)),""),"")))</f>
        <v/>
      </c>
      <c r="AA810" s="25" t="str">
        <f>IF(LEN(Y810)&gt;0,Y810,SUBSTITUTE(SUBSTITUTE(SUBSTITUTE(SUBSTITUTE(SUBSTITUTE(SUBSTITUTE(SUBSTITUTE(SUBSTITUTE(SUBSTITUTE(SUBSTITUTE(SUBSTITUTE( (SUBSTITUTE( SUBSTITUTE( SUBSTITUTE( SUBSTITUTE(Z810,"STD_SIGMA","SUM"),"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0" s="1">
        <f>B810</f>
        <v>786</v>
      </c>
      <c r="AC810" t="str">
        <f>P810</f>
        <v>ITM_n_ACUTE</v>
      </c>
      <c r="AD810" s="126" t="str">
        <f>IF(ISNA(VLOOKUP(AA810,'XEQM Shortlist'!J:J,1,0)),"//","")</f>
        <v/>
      </c>
      <c r="AF810" s="88" t="str">
        <f>IF(LEN(AA810)=0,"",SUBSTITUTE(SUBSTITUTE(SUBSTITUTE(SUBSTITUTE(SUBSTITUTE(SUBSTITUTE(SUBSTITUTE(SUBSTITUTE(SUBSTITUTE(SUBSTITUTE(SUBSTITUTE(SUBSTITUTE(SUBSTITUTE(SUBSTITUTE(SUBSTITUTE(SUBSTITUTE(SUBSTITUTE( (SUBSTITUTE( SUBSTITUTE( SUBSTITUTE( SUBSTITUTE(Z810,"STD_SIGMA","SUM"),"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0" t="b">
        <f>AA810=AF810</f>
        <v>1</v>
      </c>
    </row>
    <row r="811" spans="1:33">
      <c r="A811" s="48">
        <f>IF(B811=INT(B811),ROW(),"")</f>
        <v>811</v>
      </c>
      <c r="B811" s="47">
        <f>IF(AND(MID(C811,2,1)&lt;&gt;"/",MID(C811,1,1)="/"),INT(B810)+1,B810+0.01)</f>
        <v>787</v>
      </c>
      <c r="C811" s="196" t="s">
        <v>3770</v>
      </c>
      <c r="D811" s="196" t="s">
        <v>3049</v>
      </c>
      <c r="E811" s="191" t="s">
        <v>678</v>
      </c>
      <c r="F811" s="191" t="s">
        <v>678</v>
      </c>
      <c r="G811" s="200">
        <v>0</v>
      </c>
      <c r="H811" s="200">
        <v>0</v>
      </c>
      <c r="I811" s="191" t="s">
        <v>2481</v>
      </c>
      <c r="J811" s="191" t="s">
        <v>1376</v>
      </c>
      <c r="K811" s="198" t="s">
        <v>3783</v>
      </c>
      <c r="L811" s="199" t="s">
        <v>4768</v>
      </c>
      <c r="M811" s="199" t="s">
        <v>4827</v>
      </c>
      <c r="N811" s="55" t="s">
        <v>2238</v>
      </c>
      <c r="O811" s="55"/>
      <c r="P811" s="259" t="s">
        <v>3049</v>
      </c>
      <c r="Q811" s="13"/>
      <c r="R811"/>
      <c r="S811" t="str">
        <f>IF(E811=F811,"","NOT EQUAL")</f>
        <v/>
      </c>
      <c r="T811" s="44" t="str">
        <f>IF(ISNA(VLOOKUP(P811,Sheet1!E:F,2,0)),"--","PRESENT")</f>
        <v>--</v>
      </c>
      <c r="U811"/>
      <c r="V811">
        <f>IF(AA811&lt;&gt;"",V810+1,V810)</f>
        <v>176</v>
      </c>
      <c r="W811" s="75" t="s">
        <v>2238</v>
      </c>
      <c r="X811" s="57" t="s">
        <v>2238</v>
      </c>
      <c r="Y811" s="57" t="s">
        <v>2238</v>
      </c>
      <c r="Z811" s="25" t="str">
        <f>IF( OR(X811="CNST", I811="CAT_REGS"),IF(E811=CHAR(34)&amp;CHAR(34),F811,E811),
IF(X811="YES",UPPER(IF(E811=CHAR(34)&amp;CHAR(34),F811,E811)),
IF(   AND(X811&lt;&gt;"NO",I811="CAT_FNCT",D811&lt;&gt;"multiply", D811&lt;&gt;"divide"),IF(J811="SLS_ENABLED",   UPPER(IF(E811=CHAR(34)&amp;CHAR(34),F811,E811)),""),"")))</f>
        <v/>
      </c>
      <c r="AA811" s="25" t="str">
        <f>IF(LEN(Y811)&gt;0,Y811,SUBSTITUTE(SUBSTITUTE(SUBSTITUTE(SUBSTITUTE(SUBSTITUTE(SUBSTITUTE(SUBSTITUTE(SUBSTITUTE(SUBSTITUTE(SUBSTITUTE(SUBSTITUTE( (SUBSTITUTE( SUBSTITUTE( SUBSTITUTE( SUBSTITUTE(Z811,"STD_SIGMA","SUM"),"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1" s="1">
        <f>B811</f>
        <v>787</v>
      </c>
      <c r="AC811" t="str">
        <f>P811</f>
        <v>ITM_n_CARON</v>
      </c>
      <c r="AD811" s="126" t="str">
        <f>IF(ISNA(VLOOKUP(AA811,'XEQM Shortlist'!J:J,1,0)),"//","")</f>
        <v/>
      </c>
      <c r="AF811" s="88" t="str">
        <f>IF(LEN(AA811)=0,"",SUBSTITUTE(SUBSTITUTE(SUBSTITUTE(SUBSTITUTE(SUBSTITUTE(SUBSTITUTE(SUBSTITUTE(SUBSTITUTE(SUBSTITUTE(SUBSTITUTE(SUBSTITUTE(SUBSTITUTE(SUBSTITUTE(SUBSTITUTE(SUBSTITUTE(SUBSTITUTE(SUBSTITUTE( (SUBSTITUTE( SUBSTITUTE( SUBSTITUTE( SUBSTITUTE(Z811,"STD_SIGMA","SUM"),"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1" t="b">
        <f>AA811=AF811</f>
        <v>1</v>
      </c>
    </row>
    <row r="812" spans="1:33">
      <c r="A812" s="48">
        <f>IF(B812=INT(B812),ROW(),"")</f>
        <v>812</v>
      </c>
      <c r="B812" s="47">
        <f>IF(AND(MID(C812,2,1)&lt;&gt;"/",MID(C812,1,1)="/"),INT(B811)+1,B811+0.01)</f>
        <v>788</v>
      </c>
      <c r="C812" s="196" t="s">
        <v>3770</v>
      </c>
      <c r="D812" s="196" t="s">
        <v>3050</v>
      </c>
      <c r="E812" s="191" t="s">
        <v>679</v>
      </c>
      <c r="F812" s="191" t="s">
        <v>679</v>
      </c>
      <c r="G812" s="200">
        <v>0</v>
      </c>
      <c r="H812" s="200">
        <v>0</v>
      </c>
      <c r="I812" s="191" t="s">
        <v>2481</v>
      </c>
      <c r="J812" s="191" t="s">
        <v>1376</v>
      </c>
      <c r="K812" s="198" t="s">
        <v>3783</v>
      </c>
      <c r="L812" s="199" t="s">
        <v>4768</v>
      </c>
      <c r="M812" s="199" t="s">
        <v>4827</v>
      </c>
      <c r="N812" s="55" t="s">
        <v>2238</v>
      </c>
      <c r="O812" s="55"/>
      <c r="P812" s="259" t="s">
        <v>3050</v>
      </c>
      <c r="Q812" s="13"/>
      <c r="R812"/>
      <c r="S812" t="str">
        <f>IF(E812=F812,"","NOT EQUAL")</f>
        <v/>
      </c>
      <c r="T812" s="44" t="str">
        <f>IF(ISNA(VLOOKUP(P812,Sheet1!E:F,2,0)),"--","PRESENT")</f>
        <v>--</v>
      </c>
      <c r="U812"/>
      <c r="V812">
        <f>IF(AA812&lt;&gt;"",V811+1,V811)</f>
        <v>176</v>
      </c>
      <c r="W812" s="75" t="s">
        <v>2238</v>
      </c>
      <c r="X812" s="57" t="s">
        <v>2238</v>
      </c>
      <c r="Y812" s="57" t="s">
        <v>2238</v>
      </c>
      <c r="Z812" s="25" t="str">
        <f>IF( OR(X812="CNST", I812="CAT_REGS"),IF(E812=CHAR(34)&amp;CHAR(34),F812,E812),
IF(X812="YES",UPPER(IF(E812=CHAR(34)&amp;CHAR(34),F812,E812)),
IF(   AND(X812&lt;&gt;"NO",I812="CAT_FNCT",D812&lt;&gt;"multiply", D812&lt;&gt;"divide"),IF(J812="SLS_ENABLED",   UPPER(IF(E812=CHAR(34)&amp;CHAR(34),F812,E812)),""),"")))</f>
        <v/>
      </c>
      <c r="AA812" s="25" t="str">
        <f>IF(LEN(Y812)&gt;0,Y812,SUBSTITUTE(SUBSTITUTE(SUBSTITUTE(SUBSTITUTE(SUBSTITUTE(SUBSTITUTE(SUBSTITUTE(SUBSTITUTE(SUBSTITUTE(SUBSTITUTE(SUBSTITUTE( (SUBSTITUTE( SUBSTITUTE( SUBSTITUTE( SUBSTITUTE(Z812,"STD_SIGMA","SUM"),"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2" s="1">
        <f>B812</f>
        <v>788</v>
      </c>
      <c r="AC812" t="str">
        <f>P812</f>
        <v>ITM_n_TILDE</v>
      </c>
      <c r="AD812" s="126" t="str">
        <f>IF(ISNA(VLOOKUP(AA812,'XEQM Shortlist'!J:J,1,0)),"//","")</f>
        <v/>
      </c>
      <c r="AF812" s="88" t="str">
        <f>IF(LEN(AA812)=0,"",SUBSTITUTE(SUBSTITUTE(SUBSTITUTE(SUBSTITUTE(SUBSTITUTE(SUBSTITUTE(SUBSTITUTE(SUBSTITUTE(SUBSTITUTE(SUBSTITUTE(SUBSTITUTE(SUBSTITUTE(SUBSTITUTE(SUBSTITUTE(SUBSTITUTE(SUBSTITUTE(SUBSTITUTE( (SUBSTITUTE( SUBSTITUTE( SUBSTITUTE( SUBSTITUTE(Z812,"STD_SIGMA","SUM"),"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2" t="b">
        <f>AA812=AF812</f>
        <v>1</v>
      </c>
    </row>
    <row r="813" spans="1:33">
      <c r="A813" s="48">
        <f>IF(B813=INT(B813),ROW(),"")</f>
        <v>813</v>
      </c>
      <c r="B813" s="47">
        <f>IF(AND(MID(C813,2,1)&lt;&gt;"/",MID(C813,1,1)="/"),INT(B812)+1,B812+0.01)</f>
        <v>789</v>
      </c>
      <c r="C813" s="196" t="s">
        <v>3770</v>
      </c>
      <c r="D813" s="196" t="s">
        <v>3051</v>
      </c>
      <c r="E813" s="191" t="s">
        <v>680</v>
      </c>
      <c r="F813" s="191" t="s">
        <v>680</v>
      </c>
      <c r="G813" s="200">
        <v>0</v>
      </c>
      <c r="H813" s="200">
        <v>0</v>
      </c>
      <c r="I813" s="191" t="s">
        <v>2481</v>
      </c>
      <c r="J813" s="191" t="s">
        <v>1376</v>
      </c>
      <c r="K813" s="198" t="s">
        <v>3783</v>
      </c>
      <c r="L813" s="199" t="s">
        <v>4768</v>
      </c>
      <c r="M813" s="199" t="s">
        <v>4827</v>
      </c>
      <c r="N813" s="55" t="s">
        <v>2238</v>
      </c>
      <c r="O813" s="55"/>
      <c r="P813" s="259" t="s">
        <v>3051</v>
      </c>
      <c r="Q813" s="13"/>
      <c r="R813"/>
      <c r="S813" t="str">
        <f>IF(E813=F813,"","NOT EQUAL")</f>
        <v/>
      </c>
      <c r="T813" s="44" t="str">
        <f>IF(ISNA(VLOOKUP(P813,Sheet1!E:F,2,0)),"--","PRESENT")</f>
        <v>--</v>
      </c>
      <c r="U813"/>
      <c r="V813">
        <f>IF(AA813&lt;&gt;"",V812+1,V812)</f>
        <v>176</v>
      </c>
      <c r="W813" s="75" t="s">
        <v>2238</v>
      </c>
      <c r="X813" s="57" t="s">
        <v>2238</v>
      </c>
      <c r="Y813" s="57" t="s">
        <v>2238</v>
      </c>
      <c r="Z813" s="25" t="str">
        <f>IF( OR(X813="CNST", I813="CAT_REGS"),IF(E813=CHAR(34)&amp;CHAR(34),F813,E813),
IF(X813="YES",UPPER(IF(E813=CHAR(34)&amp;CHAR(34),F813,E813)),
IF(   AND(X813&lt;&gt;"NO",I813="CAT_FNCT",D813&lt;&gt;"multiply", D813&lt;&gt;"divide"),IF(J813="SLS_ENABLED",   UPPER(IF(E813=CHAR(34)&amp;CHAR(34),F813,E813)),""),"")))</f>
        <v/>
      </c>
      <c r="AA813" s="25" t="str">
        <f>IF(LEN(Y813)&gt;0,Y813,SUBSTITUTE(SUBSTITUTE(SUBSTITUTE(SUBSTITUTE(SUBSTITUTE(SUBSTITUTE(SUBSTITUTE(SUBSTITUTE(SUBSTITUTE(SUBSTITUTE(SUBSTITUTE( (SUBSTITUTE( SUBSTITUTE( SUBSTITUTE( SUBSTITUTE(Z813,"STD_SIGMA","SUM"),"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3" s="1">
        <f>B813</f>
        <v>789</v>
      </c>
      <c r="AC813" t="str">
        <f>P813</f>
        <v>ITM_o_MACRON</v>
      </c>
      <c r="AD813" s="126" t="str">
        <f>IF(ISNA(VLOOKUP(AA813,'XEQM Shortlist'!J:J,1,0)),"//","")</f>
        <v/>
      </c>
      <c r="AF813" s="88" t="str">
        <f>IF(LEN(AA813)=0,"",SUBSTITUTE(SUBSTITUTE(SUBSTITUTE(SUBSTITUTE(SUBSTITUTE(SUBSTITUTE(SUBSTITUTE(SUBSTITUTE(SUBSTITUTE(SUBSTITUTE(SUBSTITUTE(SUBSTITUTE(SUBSTITUTE(SUBSTITUTE(SUBSTITUTE(SUBSTITUTE(SUBSTITUTE( (SUBSTITUTE( SUBSTITUTE( SUBSTITUTE( SUBSTITUTE(Z813,"STD_SIGMA","SUM"),"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3" t="b">
        <f>AA813=AF813</f>
        <v>1</v>
      </c>
    </row>
    <row r="814" spans="1:33">
      <c r="A814" s="48">
        <f>IF(B814=INT(B814),ROW(),"")</f>
        <v>814</v>
      </c>
      <c r="B814" s="47">
        <f>IF(AND(MID(C814,2,1)&lt;&gt;"/",MID(C814,1,1)="/"),INT(B813)+1,B813+0.01)</f>
        <v>790</v>
      </c>
      <c r="C814" s="196" t="s">
        <v>3770</v>
      </c>
      <c r="D814" s="196" t="s">
        <v>3052</v>
      </c>
      <c r="E814" s="191" t="s">
        <v>681</v>
      </c>
      <c r="F814" s="191" t="s">
        <v>681</v>
      </c>
      <c r="G814" s="200">
        <v>0</v>
      </c>
      <c r="H814" s="200">
        <v>0</v>
      </c>
      <c r="I814" s="191" t="s">
        <v>2481</v>
      </c>
      <c r="J814" s="191" t="s">
        <v>1376</v>
      </c>
      <c r="K814" s="198" t="s">
        <v>3783</v>
      </c>
      <c r="L814" s="199" t="s">
        <v>4768</v>
      </c>
      <c r="M814" s="199" t="s">
        <v>4827</v>
      </c>
      <c r="N814" s="55" t="s">
        <v>2238</v>
      </c>
      <c r="O814" s="55"/>
      <c r="P814" s="259" t="s">
        <v>3052</v>
      </c>
      <c r="Q814" s="13"/>
      <c r="R814"/>
      <c r="S814" t="str">
        <f>IF(E814=F814,"","NOT EQUAL")</f>
        <v/>
      </c>
      <c r="T814" s="44" t="str">
        <f>IF(ISNA(VLOOKUP(P814,Sheet1!E:F,2,0)),"--","PRESENT")</f>
        <v>--</v>
      </c>
      <c r="U814"/>
      <c r="V814">
        <f>IF(AA814&lt;&gt;"",V813+1,V813)</f>
        <v>176</v>
      </c>
      <c r="W814" s="75" t="s">
        <v>2238</v>
      </c>
      <c r="X814" s="57" t="s">
        <v>2238</v>
      </c>
      <c r="Y814" s="57" t="s">
        <v>2238</v>
      </c>
      <c r="Z814" s="25" t="str">
        <f>IF( OR(X814="CNST", I814="CAT_REGS"),IF(E814=CHAR(34)&amp;CHAR(34),F814,E814),
IF(X814="YES",UPPER(IF(E814=CHAR(34)&amp;CHAR(34),F814,E814)),
IF(   AND(X814&lt;&gt;"NO",I814="CAT_FNCT",D814&lt;&gt;"multiply", D814&lt;&gt;"divide"),IF(J814="SLS_ENABLED",   UPPER(IF(E814=CHAR(34)&amp;CHAR(34),F814,E814)),""),"")))</f>
        <v/>
      </c>
      <c r="AA814" s="25" t="str">
        <f>IF(LEN(Y814)&gt;0,Y814,SUBSTITUTE(SUBSTITUTE(SUBSTITUTE(SUBSTITUTE(SUBSTITUTE(SUBSTITUTE(SUBSTITUTE(SUBSTITUTE(SUBSTITUTE(SUBSTITUTE(SUBSTITUTE( (SUBSTITUTE( SUBSTITUTE( SUBSTITUTE( SUBSTITUTE(Z814,"STD_SIGMA","SUM"),"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4" s="1">
        <f>B814</f>
        <v>790</v>
      </c>
      <c r="AC814" t="str">
        <f>P814</f>
        <v>ITM_o_ACUTE</v>
      </c>
      <c r="AD814" s="126" t="str">
        <f>IF(ISNA(VLOOKUP(AA814,'XEQM Shortlist'!J:J,1,0)),"//","")</f>
        <v/>
      </c>
      <c r="AF814" s="88" t="str">
        <f>IF(LEN(AA814)=0,"",SUBSTITUTE(SUBSTITUTE(SUBSTITUTE(SUBSTITUTE(SUBSTITUTE(SUBSTITUTE(SUBSTITUTE(SUBSTITUTE(SUBSTITUTE(SUBSTITUTE(SUBSTITUTE(SUBSTITUTE(SUBSTITUTE(SUBSTITUTE(SUBSTITUTE(SUBSTITUTE(SUBSTITUTE( (SUBSTITUTE( SUBSTITUTE( SUBSTITUTE( SUBSTITUTE(Z814,"STD_SIGMA","SUM"),"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4" t="b">
        <f>AA814=AF814</f>
        <v>1</v>
      </c>
    </row>
    <row r="815" spans="1:33">
      <c r="A815" s="48">
        <f>IF(B815=INT(B815),ROW(),"")</f>
        <v>815</v>
      </c>
      <c r="B815" s="47">
        <f>IF(AND(MID(C815,2,1)&lt;&gt;"/",MID(C815,1,1)="/"),INT(B814)+1,B814+0.01)</f>
        <v>791</v>
      </c>
      <c r="C815" s="196" t="s">
        <v>3770</v>
      </c>
      <c r="D815" s="196" t="s">
        <v>3053</v>
      </c>
      <c r="E815" s="191" t="s">
        <v>682</v>
      </c>
      <c r="F815" s="191" t="s">
        <v>682</v>
      </c>
      <c r="G815" s="200">
        <v>0</v>
      </c>
      <c r="H815" s="200">
        <v>0</v>
      </c>
      <c r="I815" s="191" t="s">
        <v>2481</v>
      </c>
      <c r="J815" s="191" t="s">
        <v>1376</v>
      </c>
      <c r="K815" s="198" t="s">
        <v>3783</v>
      </c>
      <c r="L815" s="199" t="s">
        <v>4768</v>
      </c>
      <c r="M815" s="199" t="s">
        <v>4827</v>
      </c>
      <c r="N815" s="55" t="s">
        <v>2238</v>
      </c>
      <c r="O815" s="55"/>
      <c r="P815" s="259" t="s">
        <v>3053</v>
      </c>
      <c r="Q815" s="13"/>
      <c r="R815"/>
      <c r="S815" t="str">
        <f>IF(E815=F815,"","NOT EQUAL")</f>
        <v/>
      </c>
      <c r="T815" s="44" t="str">
        <f>IF(ISNA(VLOOKUP(P815,Sheet1!E:F,2,0)),"--","PRESENT")</f>
        <v>--</v>
      </c>
      <c r="U815"/>
      <c r="V815">
        <f>IF(AA815&lt;&gt;"",V814+1,V814)</f>
        <v>176</v>
      </c>
      <c r="W815" s="75" t="s">
        <v>2238</v>
      </c>
      <c r="X815" s="57" t="s">
        <v>2238</v>
      </c>
      <c r="Y815" s="57" t="s">
        <v>2238</v>
      </c>
      <c r="Z815" s="25" t="str">
        <f>IF( OR(X815="CNST", I815="CAT_REGS"),IF(E815=CHAR(34)&amp;CHAR(34),F815,E815),
IF(X815="YES",UPPER(IF(E815=CHAR(34)&amp;CHAR(34),F815,E815)),
IF(   AND(X815&lt;&gt;"NO",I815="CAT_FNCT",D815&lt;&gt;"multiply", D815&lt;&gt;"divide"),IF(J815="SLS_ENABLED",   UPPER(IF(E815=CHAR(34)&amp;CHAR(34),F815,E815)),""),"")))</f>
        <v/>
      </c>
      <c r="AA815" s="25" t="str">
        <f>IF(LEN(Y815)&gt;0,Y815,SUBSTITUTE(SUBSTITUTE(SUBSTITUTE(SUBSTITUTE(SUBSTITUTE(SUBSTITUTE(SUBSTITUTE(SUBSTITUTE(SUBSTITUTE(SUBSTITUTE(SUBSTITUTE( (SUBSTITUTE( SUBSTITUTE( SUBSTITUTE( SUBSTITUTE(Z815,"STD_SIGMA","SUM"),"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5" s="1">
        <f>B815</f>
        <v>791</v>
      </c>
      <c r="AC815" t="str">
        <f>P815</f>
        <v>ITM_o_BREVE</v>
      </c>
      <c r="AD815" s="126" t="str">
        <f>IF(ISNA(VLOOKUP(AA815,'XEQM Shortlist'!J:J,1,0)),"//","")</f>
        <v/>
      </c>
      <c r="AF815" s="88" t="str">
        <f>IF(LEN(AA815)=0,"",SUBSTITUTE(SUBSTITUTE(SUBSTITUTE(SUBSTITUTE(SUBSTITUTE(SUBSTITUTE(SUBSTITUTE(SUBSTITUTE(SUBSTITUTE(SUBSTITUTE(SUBSTITUTE(SUBSTITUTE(SUBSTITUTE(SUBSTITUTE(SUBSTITUTE(SUBSTITUTE(SUBSTITUTE( (SUBSTITUTE( SUBSTITUTE( SUBSTITUTE( SUBSTITUTE(Z815,"STD_SIGMA","SUM"),"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5" t="b">
        <f>AA815=AF815</f>
        <v>1</v>
      </c>
    </row>
    <row r="816" spans="1:33">
      <c r="A816" s="48">
        <f>IF(B816=INT(B816),ROW(),"")</f>
        <v>816</v>
      </c>
      <c r="B816" s="47">
        <f>IF(AND(MID(C816,2,1)&lt;&gt;"/",MID(C816,1,1)="/"),INT(B815)+1,B815+0.01)</f>
        <v>792</v>
      </c>
      <c r="C816" s="196" t="s">
        <v>3770</v>
      </c>
      <c r="D816" s="196" t="s">
        <v>3054</v>
      </c>
      <c r="E816" s="191" t="s">
        <v>683</v>
      </c>
      <c r="F816" s="191" t="s">
        <v>683</v>
      </c>
      <c r="G816" s="200">
        <v>0</v>
      </c>
      <c r="H816" s="200">
        <v>0</v>
      </c>
      <c r="I816" s="191" t="s">
        <v>2481</v>
      </c>
      <c r="J816" s="191" t="s">
        <v>1376</v>
      </c>
      <c r="K816" s="198" t="s">
        <v>3783</v>
      </c>
      <c r="L816" s="199" t="s">
        <v>4768</v>
      </c>
      <c r="M816" s="199" t="s">
        <v>4827</v>
      </c>
      <c r="N816" s="55" t="s">
        <v>2238</v>
      </c>
      <c r="O816" s="55"/>
      <c r="P816" s="259" t="s">
        <v>3054</v>
      </c>
      <c r="Q816" s="13"/>
      <c r="R816"/>
      <c r="S816" t="str">
        <f>IF(E816=F816,"","NOT EQUAL")</f>
        <v/>
      </c>
      <c r="T816" s="44" t="str">
        <f>IF(ISNA(VLOOKUP(P816,Sheet1!E:F,2,0)),"--","PRESENT")</f>
        <v>--</v>
      </c>
      <c r="U816"/>
      <c r="V816">
        <f>IF(AA816&lt;&gt;"",V815+1,V815)</f>
        <v>176</v>
      </c>
      <c r="W816" s="75" t="s">
        <v>2238</v>
      </c>
      <c r="X816" s="57" t="s">
        <v>2238</v>
      </c>
      <c r="Y816" s="57" t="s">
        <v>2238</v>
      </c>
      <c r="Z816" s="25" t="str">
        <f>IF( OR(X816="CNST", I816="CAT_REGS"),IF(E816=CHAR(34)&amp;CHAR(34),F816,E816),
IF(X816="YES",UPPER(IF(E816=CHAR(34)&amp;CHAR(34),F816,E816)),
IF(   AND(X816&lt;&gt;"NO",I816="CAT_FNCT",D816&lt;&gt;"multiply", D816&lt;&gt;"divide"),IF(J816="SLS_ENABLED",   UPPER(IF(E816=CHAR(34)&amp;CHAR(34),F816,E816)),""),"")))</f>
        <v/>
      </c>
      <c r="AA816" s="25" t="str">
        <f>IF(LEN(Y816)&gt;0,Y816,SUBSTITUTE(SUBSTITUTE(SUBSTITUTE(SUBSTITUTE(SUBSTITUTE(SUBSTITUTE(SUBSTITUTE(SUBSTITUTE(SUBSTITUTE(SUBSTITUTE(SUBSTITUTE( (SUBSTITUTE( SUBSTITUTE( SUBSTITUTE( SUBSTITUTE(Z816,"STD_SIGMA","SUM"),"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6" s="1">
        <f>B816</f>
        <v>792</v>
      </c>
      <c r="AC816" t="str">
        <f>P816</f>
        <v>ITM_o_GRAVE</v>
      </c>
      <c r="AD816" s="126" t="str">
        <f>IF(ISNA(VLOOKUP(AA816,'XEQM Shortlist'!J:J,1,0)),"//","")</f>
        <v/>
      </c>
      <c r="AF816" s="88" t="str">
        <f>IF(LEN(AA816)=0,"",SUBSTITUTE(SUBSTITUTE(SUBSTITUTE(SUBSTITUTE(SUBSTITUTE(SUBSTITUTE(SUBSTITUTE(SUBSTITUTE(SUBSTITUTE(SUBSTITUTE(SUBSTITUTE(SUBSTITUTE(SUBSTITUTE(SUBSTITUTE(SUBSTITUTE(SUBSTITUTE(SUBSTITUTE( (SUBSTITUTE( SUBSTITUTE( SUBSTITUTE( SUBSTITUTE(Z816,"STD_SIGMA","SUM"),"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6" t="b">
        <f>AA816=AF816</f>
        <v>1</v>
      </c>
    </row>
    <row r="817" spans="1:33">
      <c r="A817" s="48">
        <f>IF(B817=INT(B817),ROW(),"")</f>
        <v>817</v>
      </c>
      <c r="B817" s="47">
        <f>IF(AND(MID(C817,2,1)&lt;&gt;"/",MID(C817,1,1)="/"),INT(B816)+1,B816+0.01)</f>
        <v>793</v>
      </c>
      <c r="C817" s="196" t="s">
        <v>3770</v>
      </c>
      <c r="D817" s="196" t="s">
        <v>3055</v>
      </c>
      <c r="E817" s="191" t="s">
        <v>684</v>
      </c>
      <c r="F817" s="191" t="s">
        <v>684</v>
      </c>
      <c r="G817" s="200">
        <v>0</v>
      </c>
      <c r="H817" s="200">
        <v>0</v>
      </c>
      <c r="I817" s="191" t="s">
        <v>2481</v>
      </c>
      <c r="J817" s="191" t="s">
        <v>1376</v>
      </c>
      <c r="K817" s="198" t="s">
        <v>3783</v>
      </c>
      <c r="L817" s="199" t="s">
        <v>4768</v>
      </c>
      <c r="M817" s="199" t="s">
        <v>4827</v>
      </c>
      <c r="N817" s="55" t="s">
        <v>2238</v>
      </c>
      <c r="O817" s="55"/>
      <c r="P817" s="259" t="s">
        <v>3055</v>
      </c>
      <c r="Q817" s="13"/>
      <c r="R817"/>
      <c r="S817" t="str">
        <f>IF(E817=F817,"","NOT EQUAL")</f>
        <v/>
      </c>
      <c r="T817" s="44" t="str">
        <f>IF(ISNA(VLOOKUP(P817,Sheet1!E:F,2,0)),"--","PRESENT")</f>
        <v>--</v>
      </c>
      <c r="U817"/>
      <c r="V817">
        <f>IF(AA817&lt;&gt;"",V816+1,V816)</f>
        <v>176</v>
      </c>
      <c r="W817" s="75" t="s">
        <v>2238</v>
      </c>
      <c r="X817" s="57" t="s">
        <v>2238</v>
      </c>
      <c r="Y817" s="57" t="s">
        <v>2238</v>
      </c>
      <c r="Z817" s="25" t="str">
        <f>IF( OR(X817="CNST", I817="CAT_REGS"),IF(E817=CHAR(34)&amp;CHAR(34),F817,E817),
IF(X817="YES",UPPER(IF(E817=CHAR(34)&amp;CHAR(34),F817,E817)),
IF(   AND(X817&lt;&gt;"NO",I817="CAT_FNCT",D817&lt;&gt;"multiply", D817&lt;&gt;"divide"),IF(J817="SLS_ENABLED",   UPPER(IF(E817=CHAR(34)&amp;CHAR(34),F817,E817)),""),"")))</f>
        <v/>
      </c>
      <c r="AA817" s="25" t="str">
        <f>IF(LEN(Y817)&gt;0,Y817,SUBSTITUTE(SUBSTITUTE(SUBSTITUTE(SUBSTITUTE(SUBSTITUTE(SUBSTITUTE(SUBSTITUTE(SUBSTITUTE(SUBSTITUTE(SUBSTITUTE(SUBSTITUTE( (SUBSTITUTE( SUBSTITUTE( SUBSTITUTE( SUBSTITUTE(Z817,"STD_SIGMA","SUM"),"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7" s="1">
        <f>B817</f>
        <v>793</v>
      </c>
      <c r="AC817" t="str">
        <f>P817</f>
        <v>ITM_o_DIARESIS</v>
      </c>
      <c r="AD817" s="126" t="str">
        <f>IF(ISNA(VLOOKUP(AA817,'XEQM Shortlist'!J:J,1,0)),"//","")</f>
        <v/>
      </c>
      <c r="AF817" s="88" t="str">
        <f>IF(LEN(AA817)=0,"",SUBSTITUTE(SUBSTITUTE(SUBSTITUTE(SUBSTITUTE(SUBSTITUTE(SUBSTITUTE(SUBSTITUTE(SUBSTITUTE(SUBSTITUTE(SUBSTITUTE(SUBSTITUTE(SUBSTITUTE(SUBSTITUTE(SUBSTITUTE(SUBSTITUTE(SUBSTITUTE(SUBSTITUTE( (SUBSTITUTE( SUBSTITUTE( SUBSTITUTE( SUBSTITUTE(Z817,"STD_SIGMA","SUM"),"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7" t="b">
        <f>AA817=AF817</f>
        <v>1</v>
      </c>
    </row>
    <row r="818" spans="1:33">
      <c r="A818" s="48">
        <f>IF(B818=INT(B818),ROW(),"")</f>
        <v>818</v>
      </c>
      <c r="B818" s="47">
        <f>IF(AND(MID(C818,2,1)&lt;&gt;"/",MID(C818,1,1)="/"),INT(B817)+1,B817+0.01)</f>
        <v>794</v>
      </c>
      <c r="C818" s="196" t="s">
        <v>3770</v>
      </c>
      <c r="D818" s="196" t="s">
        <v>3056</v>
      </c>
      <c r="E818" s="191" t="s">
        <v>685</v>
      </c>
      <c r="F818" s="191" t="s">
        <v>685</v>
      </c>
      <c r="G818" s="200">
        <v>0</v>
      </c>
      <c r="H818" s="200">
        <v>0</v>
      </c>
      <c r="I818" s="191" t="s">
        <v>2481</v>
      </c>
      <c r="J818" s="191" t="s">
        <v>1376</v>
      </c>
      <c r="K818" s="198" t="s">
        <v>3783</v>
      </c>
      <c r="L818" s="199" t="s">
        <v>4768</v>
      </c>
      <c r="M818" s="199" t="s">
        <v>4827</v>
      </c>
      <c r="N818" s="55" t="s">
        <v>2238</v>
      </c>
      <c r="O818" s="55"/>
      <c r="P818" s="259" t="s">
        <v>3056</v>
      </c>
      <c r="Q818" s="13"/>
      <c r="R818"/>
      <c r="S818" t="str">
        <f>IF(E818=F818,"","NOT EQUAL")</f>
        <v/>
      </c>
      <c r="T818" s="44" t="str">
        <f>IF(ISNA(VLOOKUP(P818,Sheet1!E:F,2,0)),"--","PRESENT")</f>
        <v>--</v>
      </c>
      <c r="U818"/>
      <c r="V818">
        <f>IF(AA818&lt;&gt;"",V817+1,V817)</f>
        <v>176</v>
      </c>
      <c r="W818" s="75" t="s">
        <v>2238</v>
      </c>
      <c r="X818" s="57" t="s">
        <v>2238</v>
      </c>
      <c r="Y818" s="57" t="s">
        <v>2238</v>
      </c>
      <c r="Z818" s="25" t="str">
        <f>IF( OR(X818="CNST", I818="CAT_REGS"),IF(E818=CHAR(34)&amp;CHAR(34),F818,E818),
IF(X818="YES",UPPER(IF(E818=CHAR(34)&amp;CHAR(34),F818,E818)),
IF(   AND(X818&lt;&gt;"NO",I818="CAT_FNCT",D818&lt;&gt;"multiply", D818&lt;&gt;"divide"),IF(J818="SLS_ENABLED",   UPPER(IF(E818=CHAR(34)&amp;CHAR(34),F818,E818)),""),"")))</f>
        <v/>
      </c>
      <c r="AA818" s="25" t="str">
        <f>IF(LEN(Y818)&gt;0,Y818,SUBSTITUTE(SUBSTITUTE(SUBSTITUTE(SUBSTITUTE(SUBSTITUTE(SUBSTITUTE(SUBSTITUTE(SUBSTITUTE(SUBSTITUTE(SUBSTITUTE(SUBSTITUTE( (SUBSTITUTE( SUBSTITUTE( SUBSTITUTE( SUBSTITUTE(Z818,"STD_SIGMA","SUM"),"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8" s="1">
        <f>B818</f>
        <v>794</v>
      </c>
      <c r="AC818" t="str">
        <f>P818</f>
        <v>ITM_o_TILDE</v>
      </c>
      <c r="AD818" s="126" t="str">
        <f>IF(ISNA(VLOOKUP(AA818,'XEQM Shortlist'!J:J,1,0)),"//","")</f>
        <v/>
      </c>
      <c r="AF818" s="88" t="str">
        <f>IF(LEN(AA818)=0,"",SUBSTITUTE(SUBSTITUTE(SUBSTITUTE(SUBSTITUTE(SUBSTITUTE(SUBSTITUTE(SUBSTITUTE(SUBSTITUTE(SUBSTITUTE(SUBSTITUTE(SUBSTITUTE(SUBSTITUTE(SUBSTITUTE(SUBSTITUTE(SUBSTITUTE(SUBSTITUTE(SUBSTITUTE( (SUBSTITUTE( SUBSTITUTE( SUBSTITUTE( SUBSTITUTE(Z818,"STD_SIGMA","SUM"),"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8" t="b">
        <f>AA818=AF818</f>
        <v>1</v>
      </c>
    </row>
    <row r="819" spans="1:33">
      <c r="A819" s="48">
        <f>IF(B819=INT(B819),ROW(),"")</f>
        <v>819</v>
      </c>
      <c r="B819" s="47">
        <f>IF(AND(MID(C819,2,1)&lt;&gt;"/",MID(C819,1,1)="/"),INT(B818)+1,B818+0.01)</f>
        <v>795</v>
      </c>
      <c r="C819" s="196" t="s">
        <v>3770</v>
      </c>
      <c r="D819" s="196" t="s">
        <v>3057</v>
      </c>
      <c r="E819" s="191" t="s">
        <v>686</v>
      </c>
      <c r="F819" s="191" t="s">
        <v>686</v>
      </c>
      <c r="G819" s="200">
        <v>0</v>
      </c>
      <c r="H819" s="200">
        <v>0</v>
      </c>
      <c r="I819" s="191" t="s">
        <v>2481</v>
      </c>
      <c r="J819" s="191" t="s">
        <v>1376</v>
      </c>
      <c r="K819" s="198" t="s">
        <v>3783</v>
      </c>
      <c r="L819" s="199" t="s">
        <v>4768</v>
      </c>
      <c r="M819" s="199" t="s">
        <v>4827</v>
      </c>
      <c r="N819" s="55" t="s">
        <v>2238</v>
      </c>
      <c r="O819" s="55"/>
      <c r="P819" s="259" t="s">
        <v>3057</v>
      </c>
      <c r="Q819" s="13"/>
      <c r="R819"/>
      <c r="S819" t="str">
        <f>IF(E819=F819,"","NOT EQUAL")</f>
        <v/>
      </c>
      <c r="T819" s="44" t="str">
        <f>IF(ISNA(VLOOKUP(P819,Sheet1!E:F,2,0)),"--","PRESENT")</f>
        <v>--</v>
      </c>
      <c r="U819"/>
      <c r="V819">
        <f>IF(AA819&lt;&gt;"",V818+1,V818)</f>
        <v>176</v>
      </c>
      <c r="W819" s="75" t="s">
        <v>2238</v>
      </c>
      <c r="X819" s="57" t="s">
        <v>2238</v>
      </c>
      <c r="Y819" s="57" t="s">
        <v>2238</v>
      </c>
      <c r="Z819" s="25" t="str">
        <f>IF( OR(X819="CNST", I819="CAT_REGS"),IF(E819=CHAR(34)&amp;CHAR(34),F819,E819),
IF(X819="YES",UPPER(IF(E819=CHAR(34)&amp;CHAR(34),F819,E819)),
IF(   AND(X819&lt;&gt;"NO",I819="CAT_FNCT",D819&lt;&gt;"multiply", D819&lt;&gt;"divide"),IF(J819="SLS_ENABLED",   UPPER(IF(E819=CHAR(34)&amp;CHAR(34),F819,E819)),""),"")))</f>
        <v/>
      </c>
      <c r="AA819" s="25" t="str">
        <f>IF(LEN(Y819)&gt;0,Y819,SUBSTITUTE(SUBSTITUTE(SUBSTITUTE(SUBSTITUTE(SUBSTITUTE(SUBSTITUTE(SUBSTITUTE(SUBSTITUTE(SUBSTITUTE(SUBSTITUTE(SUBSTITUTE( (SUBSTITUTE( SUBSTITUTE( SUBSTITUTE( SUBSTITUTE(Z819,"STD_SIGMA","SUM"),"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19" s="1">
        <f>B819</f>
        <v>795</v>
      </c>
      <c r="AC819" t="str">
        <f>P819</f>
        <v>ITM_o_CIRC</v>
      </c>
      <c r="AD819" s="126" t="str">
        <f>IF(ISNA(VLOOKUP(AA819,'XEQM Shortlist'!J:J,1,0)),"//","")</f>
        <v/>
      </c>
      <c r="AF819" s="88" t="str">
        <f>IF(LEN(AA819)=0,"",SUBSTITUTE(SUBSTITUTE(SUBSTITUTE(SUBSTITUTE(SUBSTITUTE(SUBSTITUTE(SUBSTITUTE(SUBSTITUTE(SUBSTITUTE(SUBSTITUTE(SUBSTITUTE(SUBSTITUTE(SUBSTITUTE(SUBSTITUTE(SUBSTITUTE(SUBSTITUTE(SUBSTITUTE( (SUBSTITUTE( SUBSTITUTE( SUBSTITUTE( SUBSTITUTE(Z819,"STD_SIGMA","SUM"),"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19" t="b">
        <f>AA819=AF819</f>
        <v>1</v>
      </c>
    </row>
    <row r="820" spans="1:33">
      <c r="A820" s="48">
        <f>IF(B820=INT(B820),ROW(),"")</f>
        <v>820</v>
      </c>
      <c r="B820" s="47">
        <f>IF(AND(MID(C820,2,1)&lt;&gt;"/",MID(C820,1,1)="/"),INT(B819)+1,B819+0.01)</f>
        <v>796</v>
      </c>
      <c r="C820" s="196" t="s">
        <v>3770</v>
      </c>
      <c r="D820" s="196" t="s">
        <v>3058</v>
      </c>
      <c r="E820" s="191" t="s">
        <v>687</v>
      </c>
      <c r="F820" s="191" t="s">
        <v>687</v>
      </c>
      <c r="G820" s="296">
        <v>0</v>
      </c>
      <c r="H820" s="296">
        <v>0</v>
      </c>
      <c r="I820" s="191" t="s">
        <v>2481</v>
      </c>
      <c r="J820" s="191" t="s">
        <v>1376</v>
      </c>
      <c r="K820" s="198" t="s">
        <v>3783</v>
      </c>
      <c r="L820" s="199" t="s">
        <v>4768</v>
      </c>
      <c r="M820" s="199" t="s">
        <v>4827</v>
      </c>
      <c r="N820" s="55" t="s">
        <v>2238</v>
      </c>
      <c r="O820" s="55"/>
      <c r="P820" s="259" t="s">
        <v>3058</v>
      </c>
      <c r="Q820" s="13"/>
      <c r="R820"/>
      <c r="S820" t="str">
        <f>IF(E820=F820,"","NOT EQUAL")</f>
        <v/>
      </c>
      <c r="T820" s="44" t="str">
        <f>IF(ISNA(VLOOKUP(P820,Sheet1!E:F,2,0)),"--","PRESENT")</f>
        <v>--</v>
      </c>
      <c r="U820"/>
      <c r="V820">
        <f>IF(AA820&lt;&gt;"",V819+1,V819)</f>
        <v>176</v>
      </c>
      <c r="W820" s="75" t="s">
        <v>2238</v>
      </c>
      <c r="X820" s="57" t="s">
        <v>2238</v>
      </c>
      <c r="Y820" s="57" t="s">
        <v>2238</v>
      </c>
      <c r="Z820" s="25" t="str">
        <f>IF( OR(X820="CNST", I820="CAT_REGS"),IF(E820=CHAR(34)&amp;CHAR(34),F820,E820),
IF(X820="YES",UPPER(IF(E820=CHAR(34)&amp;CHAR(34),F820,E820)),
IF(   AND(X820&lt;&gt;"NO",I820="CAT_FNCT",D820&lt;&gt;"multiply", D820&lt;&gt;"divide"),IF(J820="SLS_ENABLED",   UPPER(IF(E820=CHAR(34)&amp;CHAR(34),F820,E820)),""),"")))</f>
        <v/>
      </c>
      <c r="AA820" s="25" t="str">
        <f>IF(LEN(Y820)&gt;0,Y820,SUBSTITUTE(SUBSTITUTE(SUBSTITUTE(SUBSTITUTE(SUBSTITUTE(SUBSTITUTE(SUBSTITUTE(SUBSTITUTE(SUBSTITUTE(SUBSTITUTE(SUBSTITUTE( (SUBSTITUTE( SUBSTITUTE( SUBSTITUTE( SUBSTITUTE(Z820,"STD_SIGMA","SUM"),"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0" s="1">
        <f>B820</f>
        <v>796</v>
      </c>
      <c r="AC820" t="str">
        <f>P820</f>
        <v>ITM_o_STROKE</v>
      </c>
      <c r="AD820" s="126" t="str">
        <f>IF(ISNA(VLOOKUP(AA820,'XEQM Shortlist'!J:J,1,0)),"//","")</f>
        <v/>
      </c>
      <c r="AF820" s="88" t="str">
        <f>IF(LEN(AA820)=0,"",SUBSTITUTE(SUBSTITUTE(SUBSTITUTE(SUBSTITUTE(SUBSTITUTE(SUBSTITUTE(SUBSTITUTE(SUBSTITUTE(SUBSTITUTE(SUBSTITUTE(SUBSTITUTE(SUBSTITUTE(SUBSTITUTE(SUBSTITUTE(SUBSTITUTE(SUBSTITUTE(SUBSTITUTE( (SUBSTITUTE( SUBSTITUTE( SUBSTITUTE( SUBSTITUTE(Z820,"STD_SIGMA","SUM"),"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0" t="b">
        <f>AA820=AF820</f>
        <v>1</v>
      </c>
    </row>
    <row r="821" spans="1:33">
      <c r="A821" s="48">
        <f>IF(B821=INT(B821),ROW(),"")</f>
        <v>821</v>
      </c>
      <c r="B821" s="47">
        <f>IF(AND(MID(C821,2,1)&lt;&gt;"/",MID(C821,1,1)="/"),INT(B820)+1,B820+0.01)</f>
        <v>797</v>
      </c>
      <c r="C821" s="196" t="s">
        <v>3770</v>
      </c>
      <c r="D821" s="196" t="s">
        <v>3059</v>
      </c>
      <c r="E821" s="191" t="s">
        <v>688</v>
      </c>
      <c r="F821" s="191" t="s">
        <v>688</v>
      </c>
      <c r="G821" s="296">
        <v>0</v>
      </c>
      <c r="H821" s="296">
        <v>0</v>
      </c>
      <c r="I821" s="191" t="s">
        <v>2481</v>
      </c>
      <c r="J821" s="191" t="s">
        <v>1376</v>
      </c>
      <c r="K821" s="198" t="s">
        <v>3783</v>
      </c>
      <c r="L821" s="199" t="s">
        <v>4768</v>
      </c>
      <c r="M821" s="199" t="s">
        <v>4827</v>
      </c>
      <c r="N821" s="55" t="s">
        <v>2238</v>
      </c>
      <c r="O821" s="55"/>
      <c r="P821" s="259" t="s">
        <v>3059</v>
      </c>
      <c r="Q821" s="13"/>
      <c r="R821"/>
      <c r="S821" t="str">
        <f>IF(E821=F821,"","NOT EQUAL")</f>
        <v/>
      </c>
      <c r="T821" s="44" t="str">
        <f>IF(ISNA(VLOOKUP(P821,Sheet1!E:F,2,0)),"--","PRESENT")</f>
        <v>--</v>
      </c>
      <c r="U821"/>
      <c r="V821">
        <f>IF(AA821&lt;&gt;"",V820+1,V820)</f>
        <v>176</v>
      </c>
      <c r="W821" s="75" t="s">
        <v>2238</v>
      </c>
      <c r="X821" s="57" t="s">
        <v>2238</v>
      </c>
      <c r="Y821" s="57" t="s">
        <v>2238</v>
      </c>
      <c r="Z821" s="25" t="str">
        <f>IF( OR(X821="CNST", I821="CAT_REGS"),IF(E821=CHAR(34)&amp;CHAR(34),F821,E821),
IF(X821="YES",UPPER(IF(E821=CHAR(34)&amp;CHAR(34),F821,E821)),
IF(   AND(X821&lt;&gt;"NO",I821="CAT_FNCT",D821&lt;&gt;"multiply", D821&lt;&gt;"divide"),IF(J821="SLS_ENABLED",   UPPER(IF(E821=CHAR(34)&amp;CHAR(34),F821,E821)),""),"")))</f>
        <v/>
      </c>
      <c r="AA821" s="25" t="str">
        <f>IF(LEN(Y821)&gt;0,Y821,SUBSTITUTE(SUBSTITUTE(SUBSTITUTE(SUBSTITUTE(SUBSTITUTE(SUBSTITUTE(SUBSTITUTE(SUBSTITUTE(SUBSTITUTE(SUBSTITUTE(SUBSTITUTE( (SUBSTITUTE( SUBSTITUTE( SUBSTITUTE( SUBSTITUTE(Z821,"STD_SIGMA","SUM"),"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1" s="1">
        <f>B821</f>
        <v>797</v>
      </c>
      <c r="AC821" t="str">
        <f>P821</f>
        <v>ITM_oe</v>
      </c>
      <c r="AD821" s="126" t="str">
        <f>IF(ISNA(VLOOKUP(AA821,'XEQM Shortlist'!J:J,1,0)),"//","")</f>
        <v/>
      </c>
      <c r="AF821" s="88" t="str">
        <f>IF(LEN(AA821)=0,"",SUBSTITUTE(SUBSTITUTE(SUBSTITUTE(SUBSTITUTE(SUBSTITUTE(SUBSTITUTE(SUBSTITUTE(SUBSTITUTE(SUBSTITUTE(SUBSTITUTE(SUBSTITUTE(SUBSTITUTE(SUBSTITUTE(SUBSTITUTE(SUBSTITUTE(SUBSTITUTE(SUBSTITUTE( (SUBSTITUTE( SUBSTITUTE( SUBSTITUTE( SUBSTITUTE(Z821,"STD_SIGMA","SUM"),"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1" t="b">
        <f>AA821=AF821</f>
        <v>1</v>
      </c>
    </row>
    <row r="822" spans="1:33">
      <c r="A822" s="48">
        <f>IF(B822=INT(B822),ROW(),"")</f>
        <v>822</v>
      </c>
      <c r="B822" s="47">
        <f>IF(AND(MID(C822,2,1)&lt;&gt;"/",MID(C822,1,1)="/"),INT(B821)+1,B821+0.01)</f>
        <v>798</v>
      </c>
      <c r="C822" s="196" t="s">
        <v>3770</v>
      </c>
      <c r="D822" s="196" t="s">
        <v>3060</v>
      </c>
      <c r="E822" s="191" t="s">
        <v>689</v>
      </c>
      <c r="F822" s="191" t="s">
        <v>689</v>
      </c>
      <c r="G822" s="200">
        <v>0</v>
      </c>
      <c r="H822" s="200">
        <v>0</v>
      </c>
      <c r="I822" s="191" t="s">
        <v>2481</v>
      </c>
      <c r="J822" s="191" t="s">
        <v>1376</v>
      </c>
      <c r="K822" s="198" t="s">
        <v>3783</v>
      </c>
      <c r="L822" s="199" t="s">
        <v>4768</v>
      </c>
      <c r="M822" s="199" t="s">
        <v>4827</v>
      </c>
      <c r="N822" s="55" t="s">
        <v>2238</v>
      </c>
      <c r="O822" s="55"/>
      <c r="P822" s="259" t="s">
        <v>3060</v>
      </c>
      <c r="Q822" s="13"/>
      <c r="R822"/>
      <c r="S822" t="str">
        <f>IF(E822=F822,"","NOT EQUAL")</f>
        <v/>
      </c>
      <c r="T822" s="44" t="str">
        <f>IF(ISNA(VLOOKUP(P822,Sheet1!E:F,2,0)),"--","PRESENT")</f>
        <v>--</v>
      </c>
      <c r="U822"/>
      <c r="V822">
        <f>IF(AA822&lt;&gt;"",V821+1,V821)</f>
        <v>176</v>
      </c>
      <c r="W822" s="75" t="s">
        <v>2238</v>
      </c>
      <c r="X822" s="57" t="s">
        <v>2238</v>
      </c>
      <c r="Y822" s="57" t="s">
        <v>2238</v>
      </c>
      <c r="Z822" s="25" t="str">
        <f>IF( OR(X822="CNST", I822="CAT_REGS"),IF(E822=CHAR(34)&amp;CHAR(34),F822,E822),
IF(X822="YES",UPPER(IF(E822=CHAR(34)&amp;CHAR(34),F822,E822)),
IF(   AND(X822&lt;&gt;"NO",I822="CAT_FNCT",D822&lt;&gt;"multiply", D822&lt;&gt;"divide"),IF(J822="SLS_ENABLED",   UPPER(IF(E822=CHAR(34)&amp;CHAR(34),F822,E822)),""),"")))</f>
        <v/>
      </c>
      <c r="AA822" s="25" t="str">
        <f>IF(LEN(Y822)&gt;0,Y822,SUBSTITUTE(SUBSTITUTE(SUBSTITUTE(SUBSTITUTE(SUBSTITUTE(SUBSTITUTE(SUBSTITUTE(SUBSTITUTE(SUBSTITUTE(SUBSTITUTE(SUBSTITUTE( (SUBSTITUTE( SUBSTITUTE( SUBSTITUTE( SUBSTITUTE(Z822,"STD_SIGMA","SUM"),"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2" s="1">
        <f>B822</f>
        <v>798</v>
      </c>
      <c r="AC822" t="str">
        <f>P822</f>
        <v>ITM_r_CARON</v>
      </c>
      <c r="AD822" s="126" t="str">
        <f>IF(ISNA(VLOOKUP(AA822,'XEQM Shortlist'!J:J,1,0)),"//","")</f>
        <v/>
      </c>
      <c r="AF822" s="88" t="str">
        <f>IF(LEN(AA822)=0,"",SUBSTITUTE(SUBSTITUTE(SUBSTITUTE(SUBSTITUTE(SUBSTITUTE(SUBSTITUTE(SUBSTITUTE(SUBSTITUTE(SUBSTITUTE(SUBSTITUTE(SUBSTITUTE(SUBSTITUTE(SUBSTITUTE(SUBSTITUTE(SUBSTITUTE(SUBSTITUTE(SUBSTITUTE( (SUBSTITUTE( SUBSTITUTE( SUBSTITUTE( SUBSTITUTE(Z822,"STD_SIGMA","SUM"),"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2" t="b">
        <f>AA822=AF822</f>
        <v>1</v>
      </c>
    </row>
    <row r="823" spans="1:33">
      <c r="A823" s="48">
        <f>IF(B823=INT(B823),ROW(),"")</f>
        <v>823</v>
      </c>
      <c r="B823" s="47">
        <f>IF(AND(MID(C823,2,1)&lt;&gt;"/",MID(C823,1,1)="/"),INT(B822)+1,B822+0.01)</f>
        <v>799</v>
      </c>
      <c r="C823" s="196" t="s">
        <v>3770</v>
      </c>
      <c r="D823" s="196" t="s">
        <v>3061</v>
      </c>
      <c r="E823" s="191" t="s">
        <v>690</v>
      </c>
      <c r="F823" s="191" t="s">
        <v>690</v>
      </c>
      <c r="G823" s="200">
        <v>0</v>
      </c>
      <c r="H823" s="200">
        <v>0</v>
      </c>
      <c r="I823" s="191" t="s">
        <v>2481</v>
      </c>
      <c r="J823" s="191" t="s">
        <v>1376</v>
      </c>
      <c r="K823" s="198" t="s">
        <v>3783</v>
      </c>
      <c r="L823" s="199" t="s">
        <v>4768</v>
      </c>
      <c r="M823" s="199" t="s">
        <v>4827</v>
      </c>
      <c r="N823" s="55" t="s">
        <v>2238</v>
      </c>
      <c r="O823" s="55"/>
      <c r="P823" s="259" t="s">
        <v>3061</v>
      </c>
      <c r="Q823" s="13"/>
      <c r="R823"/>
      <c r="S823" t="str">
        <f>IF(E823=F823,"","NOT EQUAL")</f>
        <v/>
      </c>
      <c r="T823" s="44" t="str">
        <f>IF(ISNA(VLOOKUP(P823,Sheet1!E:F,2,0)),"--","PRESENT")</f>
        <v>--</v>
      </c>
      <c r="U823"/>
      <c r="V823">
        <f>IF(AA823&lt;&gt;"",V822+1,V822)</f>
        <v>176</v>
      </c>
      <c r="W823" s="75" t="s">
        <v>2238</v>
      </c>
      <c r="X823" s="57" t="s">
        <v>2238</v>
      </c>
      <c r="Y823" s="57" t="s">
        <v>2238</v>
      </c>
      <c r="Z823" s="25" t="str">
        <f>IF( OR(X823="CNST", I823="CAT_REGS"),IF(E823=CHAR(34)&amp;CHAR(34),F823,E823),
IF(X823="YES",UPPER(IF(E823=CHAR(34)&amp;CHAR(34),F823,E823)),
IF(   AND(X823&lt;&gt;"NO",I823="CAT_FNCT",D823&lt;&gt;"multiply", D823&lt;&gt;"divide"),IF(J823="SLS_ENABLED",   UPPER(IF(E823=CHAR(34)&amp;CHAR(34),F823,E823)),""),"")))</f>
        <v/>
      </c>
      <c r="AA823" s="25" t="str">
        <f>IF(LEN(Y823)&gt;0,Y823,SUBSTITUTE(SUBSTITUTE(SUBSTITUTE(SUBSTITUTE(SUBSTITUTE(SUBSTITUTE(SUBSTITUTE(SUBSTITUTE(SUBSTITUTE(SUBSTITUTE(SUBSTITUTE( (SUBSTITUTE( SUBSTITUTE( SUBSTITUTE( SUBSTITUTE(Z823,"STD_SIGMA","SUM"),"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3" s="1">
        <f>B823</f>
        <v>799</v>
      </c>
      <c r="AC823" t="str">
        <f>P823</f>
        <v>ITM_r_ACUTE</v>
      </c>
      <c r="AD823" s="126" t="str">
        <f>IF(ISNA(VLOOKUP(AA823,'XEQM Shortlist'!J:J,1,0)),"//","")</f>
        <v/>
      </c>
      <c r="AF823" s="88" t="str">
        <f>IF(LEN(AA823)=0,"",SUBSTITUTE(SUBSTITUTE(SUBSTITUTE(SUBSTITUTE(SUBSTITUTE(SUBSTITUTE(SUBSTITUTE(SUBSTITUTE(SUBSTITUTE(SUBSTITUTE(SUBSTITUTE(SUBSTITUTE(SUBSTITUTE(SUBSTITUTE(SUBSTITUTE(SUBSTITUTE(SUBSTITUTE( (SUBSTITUTE( SUBSTITUTE( SUBSTITUTE( SUBSTITUTE(Z823,"STD_SIGMA","SUM"),"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3" t="b">
        <f>AA823=AF823</f>
        <v>1</v>
      </c>
    </row>
    <row r="824" spans="1:33">
      <c r="A824" s="48">
        <f>IF(B824=INT(B824),ROW(),"")</f>
        <v>824</v>
      </c>
      <c r="B824" s="47">
        <f>IF(AND(MID(C824,2,1)&lt;&gt;"/",MID(C824,1,1)="/"),INT(B823)+1,B823+0.01)</f>
        <v>800</v>
      </c>
      <c r="C824" s="196" t="s">
        <v>3770</v>
      </c>
      <c r="D824" s="196" t="s">
        <v>3062</v>
      </c>
      <c r="E824" s="191" t="s">
        <v>691</v>
      </c>
      <c r="F824" s="191" t="s">
        <v>691</v>
      </c>
      <c r="G824" s="200">
        <v>0</v>
      </c>
      <c r="H824" s="200">
        <v>0</v>
      </c>
      <c r="I824" s="191" t="s">
        <v>2481</v>
      </c>
      <c r="J824" s="191" t="s">
        <v>1376</v>
      </c>
      <c r="K824" s="198" t="s">
        <v>3783</v>
      </c>
      <c r="L824" s="199" t="s">
        <v>4768</v>
      </c>
      <c r="M824" s="199" t="s">
        <v>4827</v>
      </c>
      <c r="N824" s="55" t="s">
        <v>2238</v>
      </c>
      <c r="O824" s="55"/>
      <c r="P824" s="259" t="s">
        <v>3062</v>
      </c>
      <c r="Q824" s="13"/>
      <c r="R824"/>
      <c r="S824" t="str">
        <f>IF(E824=F824,"","NOT EQUAL")</f>
        <v/>
      </c>
      <c r="T824" s="44" t="str">
        <f>IF(ISNA(VLOOKUP(P824,Sheet1!E:F,2,0)),"--","PRESENT")</f>
        <v>--</v>
      </c>
      <c r="U824"/>
      <c r="V824">
        <f>IF(AA824&lt;&gt;"",V823+1,V823)</f>
        <v>176</v>
      </c>
      <c r="W824" s="75" t="s">
        <v>2238</v>
      </c>
      <c r="X824" s="57" t="s">
        <v>2238</v>
      </c>
      <c r="Y824" s="57" t="s">
        <v>2238</v>
      </c>
      <c r="Z824" s="25" t="str">
        <f>IF( OR(X824="CNST", I824="CAT_REGS"),IF(E824=CHAR(34)&amp;CHAR(34),F824,E824),
IF(X824="YES",UPPER(IF(E824=CHAR(34)&amp;CHAR(34),F824,E824)),
IF(   AND(X824&lt;&gt;"NO",I824="CAT_FNCT",D824&lt;&gt;"multiply", D824&lt;&gt;"divide"),IF(J824="SLS_ENABLED",   UPPER(IF(E824=CHAR(34)&amp;CHAR(34),F824,E824)),""),"")))</f>
        <v/>
      </c>
      <c r="AA824" s="25" t="str">
        <f>IF(LEN(Y824)&gt;0,Y824,SUBSTITUTE(SUBSTITUTE(SUBSTITUTE(SUBSTITUTE(SUBSTITUTE(SUBSTITUTE(SUBSTITUTE(SUBSTITUTE(SUBSTITUTE(SUBSTITUTE(SUBSTITUTE( (SUBSTITUTE( SUBSTITUTE( SUBSTITUTE( SUBSTITUTE(Z824,"STD_SIGMA","SUM"),"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4" s="1">
        <f>B824</f>
        <v>800</v>
      </c>
      <c r="AC824" t="str">
        <f>P824</f>
        <v>ITM_s_SHARP</v>
      </c>
      <c r="AD824" s="126" t="str">
        <f>IF(ISNA(VLOOKUP(AA824,'XEQM Shortlist'!J:J,1,0)),"//","")</f>
        <v/>
      </c>
      <c r="AF824" s="88" t="str">
        <f>IF(LEN(AA824)=0,"",SUBSTITUTE(SUBSTITUTE(SUBSTITUTE(SUBSTITUTE(SUBSTITUTE(SUBSTITUTE(SUBSTITUTE(SUBSTITUTE(SUBSTITUTE(SUBSTITUTE(SUBSTITUTE(SUBSTITUTE(SUBSTITUTE(SUBSTITUTE(SUBSTITUTE(SUBSTITUTE(SUBSTITUTE( (SUBSTITUTE( SUBSTITUTE( SUBSTITUTE( SUBSTITUTE(Z824,"STD_SIGMA","SUM"),"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4" t="b">
        <f>AA824=AF824</f>
        <v>1</v>
      </c>
    </row>
    <row r="825" spans="1:33">
      <c r="A825" s="48">
        <f>IF(B825=INT(B825),ROW(),"")</f>
        <v>825</v>
      </c>
      <c r="B825" s="47">
        <f>IF(AND(MID(C825,2,1)&lt;&gt;"/",MID(C825,1,1)="/"),INT(B824)+1,B824+0.01)</f>
        <v>801</v>
      </c>
      <c r="C825" s="196" t="s">
        <v>3770</v>
      </c>
      <c r="D825" s="196" t="s">
        <v>3063</v>
      </c>
      <c r="E825" s="191" t="s">
        <v>692</v>
      </c>
      <c r="F825" s="191" t="s">
        <v>692</v>
      </c>
      <c r="G825" s="200">
        <v>0</v>
      </c>
      <c r="H825" s="200">
        <v>0</v>
      </c>
      <c r="I825" s="191" t="s">
        <v>2481</v>
      </c>
      <c r="J825" s="191" t="s">
        <v>1376</v>
      </c>
      <c r="K825" s="198" t="s">
        <v>3783</v>
      </c>
      <c r="L825" s="199" t="s">
        <v>4768</v>
      </c>
      <c r="M825" s="199" t="s">
        <v>4827</v>
      </c>
      <c r="N825" s="55" t="s">
        <v>2238</v>
      </c>
      <c r="O825" s="55"/>
      <c r="P825" s="259" t="s">
        <v>3063</v>
      </c>
      <c r="Q825" s="13"/>
      <c r="R825"/>
      <c r="S825" t="str">
        <f>IF(E825=F825,"","NOT EQUAL")</f>
        <v/>
      </c>
      <c r="T825" s="44" t="str">
        <f>IF(ISNA(VLOOKUP(P825,Sheet1!E:F,2,0)),"--","PRESENT")</f>
        <v>--</v>
      </c>
      <c r="U825"/>
      <c r="V825">
        <f>IF(AA825&lt;&gt;"",V824+1,V824)</f>
        <v>176</v>
      </c>
      <c r="W825" s="75" t="s">
        <v>2238</v>
      </c>
      <c r="X825" s="57" t="s">
        <v>2238</v>
      </c>
      <c r="Y825" s="57" t="s">
        <v>2238</v>
      </c>
      <c r="Z825" s="25" t="str">
        <f>IF( OR(X825="CNST", I825="CAT_REGS"),IF(E825=CHAR(34)&amp;CHAR(34),F825,E825),
IF(X825="YES",UPPER(IF(E825=CHAR(34)&amp;CHAR(34),F825,E825)),
IF(   AND(X825&lt;&gt;"NO",I825="CAT_FNCT",D825&lt;&gt;"multiply", D825&lt;&gt;"divide"),IF(J825="SLS_ENABLED",   UPPER(IF(E825=CHAR(34)&amp;CHAR(34),F825,E825)),""),"")))</f>
        <v/>
      </c>
      <c r="AA825" s="25" t="str">
        <f>IF(LEN(Y825)&gt;0,Y825,SUBSTITUTE(SUBSTITUTE(SUBSTITUTE(SUBSTITUTE(SUBSTITUTE(SUBSTITUTE(SUBSTITUTE(SUBSTITUTE(SUBSTITUTE(SUBSTITUTE(SUBSTITUTE( (SUBSTITUTE( SUBSTITUTE( SUBSTITUTE( SUBSTITUTE(Z825,"STD_SIGMA","SUM"),"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5" s="1">
        <f>B825</f>
        <v>801</v>
      </c>
      <c r="AC825" t="str">
        <f>P825</f>
        <v>ITM_s_ACUTE</v>
      </c>
      <c r="AD825" s="126" t="str">
        <f>IF(ISNA(VLOOKUP(AA825,'XEQM Shortlist'!J:J,1,0)),"//","")</f>
        <v/>
      </c>
      <c r="AF825" s="88" t="str">
        <f>IF(LEN(AA825)=0,"",SUBSTITUTE(SUBSTITUTE(SUBSTITUTE(SUBSTITUTE(SUBSTITUTE(SUBSTITUTE(SUBSTITUTE(SUBSTITUTE(SUBSTITUTE(SUBSTITUTE(SUBSTITUTE(SUBSTITUTE(SUBSTITUTE(SUBSTITUTE(SUBSTITUTE(SUBSTITUTE(SUBSTITUTE( (SUBSTITUTE( SUBSTITUTE( SUBSTITUTE( SUBSTITUTE(Z825,"STD_SIGMA","SUM"),"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5" t="b">
        <f>AA825=AF825</f>
        <v>1</v>
      </c>
    </row>
    <row r="826" spans="1:33">
      <c r="A826" s="48">
        <f>IF(B826=INT(B826),ROW(),"")</f>
        <v>826</v>
      </c>
      <c r="B826" s="47">
        <f>IF(AND(MID(C826,2,1)&lt;&gt;"/",MID(C826,1,1)="/"),INT(B825)+1,B825+0.01)</f>
        <v>802</v>
      </c>
      <c r="C826" s="196" t="s">
        <v>3770</v>
      </c>
      <c r="D826" s="196" t="s">
        <v>3064</v>
      </c>
      <c r="E826" s="191" t="s">
        <v>693</v>
      </c>
      <c r="F826" s="191" t="s">
        <v>693</v>
      </c>
      <c r="G826" s="200">
        <v>0</v>
      </c>
      <c r="H826" s="200">
        <v>0</v>
      </c>
      <c r="I826" s="191" t="s">
        <v>2481</v>
      </c>
      <c r="J826" s="191" t="s">
        <v>1376</v>
      </c>
      <c r="K826" s="198" t="s">
        <v>3783</v>
      </c>
      <c r="L826" s="199" t="s">
        <v>4768</v>
      </c>
      <c r="M826" s="199" t="s">
        <v>4827</v>
      </c>
      <c r="N826" s="55" t="s">
        <v>2238</v>
      </c>
      <c r="O826" s="55"/>
      <c r="P826" s="259" t="s">
        <v>3064</v>
      </c>
      <c r="Q826" s="13"/>
      <c r="R826"/>
      <c r="S826" t="str">
        <f>IF(E826=F826,"","NOT EQUAL")</f>
        <v/>
      </c>
      <c r="T826" s="44" t="str">
        <f>IF(ISNA(VLOOKUP(P826,Sheet1!E:F,2,0)),"--","PRESENT")</f>
        <v>--</v>
      </c>
      <c r="U826"/>
      <c r="V826">
        <f>IF(AA826&lt;&gt;"",V825+1,V825)</f>
        <v>176</v>
      </c>
      <c r="W826" s="75" t="s">
        <v>2238</v>
      </c>
      <c r="X826" s="57" t="s">
        <v>2238</v>
      </c>
      <c r="Y826" s="57" t="s">
        <v>2238</v>
      </c>
      <c r="Z826" s="25" t="str">
        <f>IF( OR(X826="CNST", I826="CAT_REGS"),IF(E826=CHAR(34)&amp;CHAR(34),F826,E826),
IF(X826="YES",UPPER(IF(E826=CHAR(34)&amp;CHAR(34),F826,E826)),
IF(   AND(X826&lt;&gt;"NO",I826="CAT_FNCT",D826&lt;&gt;"multiply", D826&lt;&gt;"divide"),IF(J826="SLS_ENABLED",   UPPER(IF(E826=CHAR(34)&amp;CHAR(34),F826,E826)),""),"")))</f>
        <v/>
      </c>
      <c r="AA826" s="25" t="str">
        <f>IF(LEN(Y826)&gt;0,Y826,SUBSTITUTE(SUBSTITUTE(SUBSTITUTE(SUBSTITUTE(SUBSTITUTE(SUBSTITUTE(SUBSTITUTE(SUBSTITUTE(SUBSTITUTE(SUBSTITUTE(SUBSTITUTE( (SUBSTITUTE( SUBSTITUTE( SUBSTITUTE( SUBSTITUTE(Z826,"STD_SIGMA","SUM"),"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6" s="1">
        <f>B826</f>
        <v>802</v>
      </c>
      <c r="AC826" t="str">
        <f>P826</f>
        <v>ITM_s_CARON</v>
      </c>
      <c r="AD826" s="126" t="str">
        <f>IF(ISNA(VLOOKUP(AA826,'XEQM Shortlist'!J:J,1,0)),"//","")</f>
        <v/>
      </c>
      <c r="AF826" s="88" t="str">
        <f>IF(LEN(AA826)=0,"",SUBSTITUTE(SUBSTITUTE(SUBSTITUTE(SUBSTITUTE(SUBSTITUTE(SUBSTITUTE(SUBSTITUTE(SUBSTITUTE(SUBSTITUTE(SUBSTITUTE(SUBSTITUTE(SUBSTITUTE(SUBSTITUTE(SUBSTITUTE(SUBSTITUTE(SUBSTITUTE(SUBSTITUTE( (SUBSTITUTE( SUBSTITUTE( SUBSTITUTE( SUBSTITUTE(Z826,"STD_SIGMA","SUM"),"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6" t="b">
        <f>AA826=AF826</f>
        <v>1</v>
      </c>
    </row>
    <row r="827" spans="1:33">
      <c r="A827" s="48">
        <f>IF(B827=INT(B827),ROW(),"")</f>
        <v>827</v>
      </c>
      <c r="B827" s="47">
        <f>IF(AND(MID(C827,2,1)&lt;&gt;"/",MID(C827,1,1)="/"),INT(B826)+1,B826+0.01)</f>
        <v>803</v>
      </c>
      <c r="C827" s="196" t="s">
        <v>3770</v>
      </c>
      <c r="D827" s="196" t="s">
        <v>3065</v>
      </c>
      <c r="E827" s="191" t="s">
        <v>694</v>
      </c>
      <c r="F827" s="191" t="s">
        <v>694</v>
      </c>
      <c r="G827" s="200">
        <v>0</v>
      </c>
      <c r="H827" s="200">
        <v>0</v>
      </c>
      <c r="I827" s="191" t="s">
        <v>2481</v>
      </c>
      <c r="J827" s="191" t="s">
        <v>1376</v>
      </c>
      <c r="K827" s="198" t="s">
        <v>3783</v>
      </c>
      <c r="L827" s="199" t="s">
        <v>4768</v>
      </c>
      <c r="M827" s="199" t="s">
        <v>4827</v>
      </c>
      <c r="N827" s="55" t="s">
        <v>2238</v>
      </c>
      <c r="O827" s="55"/>
      <c r="P827" s="259" t="s">
        <v>3065</v>
      </c>
      <c r="Q827" s="13"/>
      <c r="R827"/>
      <c r="S827" t="str">
        <f>IF(E827=F827,"","NOT EQUAL")</f>
        <v/>
      </c>
      <c r="T827" s="44" t="str">
        <f>IF(ISNA(VLOOKUP(P827,Sheet1!E:F,2,0)),"--","PRESENT")</f>
        <v>--</v>
      </c>
      <c r="U827"/>
      <c r="V827">
        <f>IF(AA827&lt;&gt;"",V826+1,V826)</f>
        <v>176</v>
      </c>
      <c r="W827" s="75" t="s">
        <v>2238</v>
      </c>
      <c r="X827" s="57" t="s">
        <v>2238</v>
      </c>
      <c r="Y827" s="57" t="s">
        <v>2238</v>
      </c>
      <c r="Z827" s="25" t="str">
        <f>IF( OR(X827="CNST", I827="CAT_REGS"),IF(E827=CHAR(34)&amp;CHAR(34),F827,E827),
IF(X827="YES",UPPER(IF(E827=CHAR(34)&amp;CHAR(34),F827,E827)),
IF(   AND(X827&lt;&gt;"NO",I827="CAT_FNCT",D827&lt;&gt;"multiply", D827&lt;&gt;"divide"),IF(J827="SLS_ENABLED",   UPPER(IF(E827=CHAR(34)&amp;CHAR(34),F827,E827)),""),"")))</f>
        <v/>
      </c>
      <c r="AA827" s="25" t="str">
        <f>IF(LEN(Y827)&gt;0,Y827,SUBSTITUTE(SUBSTITUTE(SUBSTITUTE(SUBSTITUTE(SUBSTITUTE(SUBSTITUTE(SUBSTITUTE(SUBSTITUTE(SUBSTITUTE(SUBSTITUTE(SUBSTITUTE( (SUBSTITUTE( SUBSTITUTE( SUBSTITUTE( SUBSTITUTE(Z827,"STD_SIGMA","SUM"),"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7" s="1">
        <f>B827</f>
        <v>803</v>
      </c>
      <c r="AC827" t="str">
        <f>P827</f>
        <v>ITM_s_CEDILLA</v>
      </c>
      <c r="AD827" s="126" t="str">
        <f>IF(ISNA(VLOOKUP(AA827,'XEQM Shortlist'!J:J,1,0)),"//","")</f>
        <v/>
      </c>
      <c r="AF827" s="88" t="str">
        <f>IF(LEN(AA827)=0,"",SUBSTITUTE(SUBSTITUTE(SUBSTITUTE(SUBSTITUTE(SUBSTITUTE(SUBSTITUTE(SUBSTITUTE(SUBSTITUTE(SUBSTITUTE(SUBSTITUTE(SUBSTITUTE(SUBSTITUTE(SUBSTITUTE(SUBSTITUTE(SUBSTITUTE(SUBSTITUTE(SUBSTITUTE( (SUBSTITUTE( SUBSTITUTE( SUBSTITUTE( SUBSTITUTE(Z827,"STD_SIGMA","SUM"),"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7" t="b">
        <f>AA827=AF827</f>
        <v>1</v>
      </c>
    </row>
    <row r="828" spans="1:33">
      <c r="A828" s="48">
        <f>IF(B828=INT(B828),ROW(),"")</f>
        <v>828</v>
      </c>
      <c r="B828" s="47">
        <f>IF(AND(MID(C828,2,1)&lt;&gt;"/",MID(C828,1,1)="/"),INT(B827)+1,B827+0.01)</f>
        <v>804</v>
      </c>
      <c r="C828" s="196" t="s">
        <v>3770</v>
      </c>
      <c r="D828" s="196" t="s">
        <v>3066</v>
      </c>
      <c r="E828" s="191" t="s">
        <v>695</v>
      </c>
      <c r="F828" s="191" t="s">
        <v>695</v>
      </c>
      <c r="G828" s="200">
        <v>0</v>
      </c>
      <c r="H828" s="200">
        <v>0</v>
      </c>
      <c r="I828" s="191" t="s">
        <v>2481</v>
      </c>
      <c r="J828" s="191" t="s">
        <v>1376</v>
      </c>
      <c r="K828" s="198" t="s">
        <v>3783</v>
      </c>
      <c r="L828" s="199" t="s">
        <v>4768</v>
      </c>
      <c r="M828" s="199" t="s">
        <v>4827</v>
      </c>
      <c r="N828" s="55" t="s">
        <v>2238</v>
      </c>
      <c r="O828" s="55"/>
      <c r="P828" s="259" t="s">
        <v>3066</v>
      </c>
      <c r="Q828" s="13"/>
      <c r="R828"/>
      <c r="S828" t="str">
        <f>IF(E828=F828,"","NOT EQUAL")</f>
        <v/>
      </c>
      <c r="T828" s="44" t="str">
        <f>IF(ISNA(VLOOKUP(P828,Sheet1!E:F,2,0)),"--","PRESENT")</f>
        <v>--</v>
      </c>
      <c r="U828"/>
      <c r="V828">
        <f>IF(AA828&lt;&gt;"",V827+1,V827)</f>
        <v>176</v>
      </c>
      <c r="W828" s="75" t="s">
        <v>2238</v>
      </c>
      <c r="X828" s="57" t="s">
        <v>2238</v>
      </c>
      <c r="Y828" s="57" t="s">
        <v>2238</v>
      </c>
      <c r="Z828" s="25" t="str">
        <f>IF( OR(X828="CNST", I828="CAT_REGS"),IF(E828=CHAR(34)&amp;CHAR(34),F828,E828),
IF(X828="YES",UPPER(IF(E828=CHAR(34)&amp;CHAR(34),F828,E828)),
IF(   AND(X828&lt;&gt;"NO",I828="CAT_FNCT",D828&lt;&gt;"multiply", D828&lt;&gt;"divide"),IF(J828="SLS_ENABLED",   UPPER(IF(E828=CHAR(34)&amp;CHAR(34),F828,E828)),""),"")))</f>
        <v/>
      </c>
      <c r="AA828" s="25" t="str">
        <f>IF(LEN(Y828)&gt;0,Y828,SUBSTITUTE(SUBSTITUTE(SUBSTITUTE(SUBSTITUTE(SUBSTITUTE(SUBSTITUTE(SUBSTITUTE(SUBSTITUTE(SUBSTITUTE(SUBSTITUTE(SUBSTITUTE( (SUBSTITUTE( SUBSTITUTE( SUBSTITUTE( SUBSTITUTE(Z828,"STD_SIGMA","SUM"),"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8" s="1">
        <f>B828</f>
        <v>804</v>
      </c>
      <c r="AC828" t="str">
        <f>P828</f>
        <v>ITM_t_APOSTROPHE</v>
      </c>
      <c r="AD828" s="126" t="str">
        <f>IF(ISNA(VLOOKUP(AA828,'XEQM Shortlist'!J:J,1,0)),"//","")</f>
        <v/>
      </c>
      <c r="AF828" s="88" t="str">
        <f>IF(LEN(AA828)=0,"",SUBSTITUTE(SUBSTITUTE(SUBSTITUTE(SUBSTITUTE(SUBSTITUTE(SUBSTITUTE(SUBSTITUTE(SUBSTITUTE(SUBSTITUTE(SUBSTITUTE(SUBSTITUTE(SUBSTITUTE(SUBSTITUTE(SUBSTITUTE(SUBSTITUTE(SUBSTITUTE(SUBSTITUTE( (SUBSTITUTE( SUBSTITUTE( SUBSTITUTE( SUBSTITUTE(Z828,"STD_SIGMA","SUM"),"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8" t="b">
        <f>AA828=AF828</f>
        <v>1</v>
      </c>
    </row>
    <row r="829" spans="1:33">
      <c r="A829" s="48">
        <f>IF(B829=INT(B829),ROW(),"")</f>
        <v>829</v>
      </c>
      <c r="B829" s="47">
        <f>IF(AND(MID(C829,2,1)&lt;&gt;"/",MID(C829,1,1)="/"),INT(B828)+1,B828+0.01)</f>
        <v>805</v>
      </c>
      <c r="C829" s="196" t="s">
        <v>3770</v>
      </c>
      <c r="D829" s="196" t="s">
        <v>3067</v>
      </c>
      <c r="E829" s="191" t="s">
        <v>696</v>
      </c>
      <c r="F829" s="191" t="s">
        <v>696</v>
      </c>
      <c r="G829" s="200">
        <v>0</v>
      </c>
      <c r="H829" s="200">
        <v>0</v>
      </c>
      <c r="I829" s="191" t="s">
        <v>2481</v>
      </c>
      <c r="J829" s="191" t="s">
        <v>1376</v>
      </c>
      <c r="K829" s="198" t="s">
        <v>3783</v>
      </c>
      <c r="L829" s="199" t="s">
        <v>4768</v>
      </c>
      <c r="M829" s="199" t="s">
        <v>4827</v>
      </c>
      <c r="N829" s="55" t="s">
        <v>2238</v>
      </c>
      <c r="O829" s="55"/>
      <c r="P829" s="259" t="s">
        <v>3067</v>
      </c>
      <c r="Q829" s="13"/>
      <c r="R829"/>
      <c r="S829" t="str">
        <f>IF(E829=F829,"","NOT EQUAL")</f>
        <v/>
      </c>
      <c r="T829" s="44" t="str">
        <f>IF(ISNA(VLOOKUP(P829,Sheet1!E:F,2,0)),"--","PRESENT")</f>
        <v>--</v>
      </c>
      <c r="U829"/>
      <c r="V829">
        <f>IF(AA829&lt;&gt;"",V828+1,V828)</f>
        <v>176</v>
      </c>
      <c r="W829" s="75" t="s">
        <v>2238</v>
      </c>
      <c r="X829" s="57" t="s">
        <v>2238</v>
      </c>
      <c r="Y829" s="57" t="s">
        <v>2238</v>
      </c>
      <c r="Z829" s="25" t="str">
        <f>IF( OR(X829="CNST", I829="CAT_REGS"),IF(E829=CHAR(34)&amp;CHAR(34),F829,E829),
IF(X829="YES",UPPER(IF(E829=CHAR(34)&amp;CHAR(34),F829,E829)),
IF(   AND(X829&lt;&gt;"NO",I829="CAT_FNCT",D829&lt;&gt;"multiply", D829&lt;&gt;"divide"),IF(J829="SLS_ENABLED",   UPPER(IF(E829=CHAR(34)&amp;CHAR(34),F829,E829)),""),"")))</f>
        <v/>
      </c>
      <c r="AA829" s="25" t="str">
        <f>IF(LEN(Y829)&gt;0,Y829,SUBSTITUTE(SUBSTITUTE(SUBSTITUTE(SUBSTITUTE(SUBSTITUTE(SUBSTITUTE(SUBSTITUTE(SUBSTITUTE(SUBSTITUTE(SUBSTITUTE(SUBSTITUTE( (SUBSTITUTE( SUBSTITUTE( SUBSTITUTE( SUBSTITUTE(Z829,"STD_SIGMA","SUM"),"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9" s="1">
        <f>B829</f>
        <v>805</v>
      </c>
      <c r="AC829" t="str">
        <f>P829</f>
        <v>ITM_t_CEDILLA</v>
      </c>
      <c r="AD829" s="126" t="str">
        <f>IF(ISNA(VLOOKUP(AA829,'XEQM Shortlist'!J:J,1,0)),"//","")</f>
        <v/>
      </c>
      <c r="AF829" s="88" t="str">
        <f>IF(LEN(AA829)=0,"",SUBSTITUTE(SUBSTITUTE(SUBSTITUTE(SUBSTITUTE(SUBSTITUTE(SUBSTITUTE(SUBSTITUTE(SUBSTITUTE(SUBSTITUTE(SUBSTITUTE(SUBSTITUTE(SUBSTITUTE(SUBSTITUTE(SUBSTITUTE(SUBSTITUTE(SUBSTITUTE(SUBSTITUTE( (SUBSTITUTE( SUBSTITUTE( SUBSTITUTE( SUBSTITUTE(Z829,"STD_SIGMA","SUM"),"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9" t="b">
        <f>AA829=AF829</f>
        <v>1</v>
      </c>
    </row>
    <row r="830" spans="1:33">
      <c r="A830" s="48">
        <f>IF(B830=INT(B830),ROW(),"")</f>
        <v>830</v>
      </c>
      <c r="B830" s="47">
        <f>IF(AND(MID(C830,2,1)&lt;&gt;"/",MID(C830,1,1)="/"),INT(B829)+1,B829+0.01)</f>
        <v>806</v>
      </c>
      <c r="C830" s="196" t="s">
        <v>3770</v>
      </c>
      <c r="D830" s="196" t="s">
        <v>3068</v>
      </c>
      <c r="E830" s="191" t="s">
        <v>697</v>
      </c>
      <c r="F830" s="191" t="s">
        <v>697</v>
      </c>
      <c r="G830" s="200">
        <v>0</v>
      </c>
      <c r="H830" s="200">
        <v>0</v>
      </c>
      <c r="I830" s="191" t="s">
        <v>2481</v>
      </c>
      <c r="J830" s="191" t="s">
        <v>1376</v>
      </c>
      <c r="K830" s="198" t="s">
        <v>3783</v>
      </c>
      <c r="L830" s="199" t="s">
        <v>4768</v>
      </c>
      <c r="M830" s="199" t="s">
        <v>4827</v>
      </c>
      <c r="N830" s="55" t="s">
        <v>2238</v>
      </c>
      <c r="O830" s="55"/>
      <c r="P830" s="259" t="s">
        <v>3068</v>
      </c>
      <c r="Q830" s="13"/>
      <c r="R830"/>
      <c r="S830" t="str">
        <f>IF(E830=F830,"","NOT EQUAL")</f>
        <v/>
      </c>
      <c r="T830" s="44" t="str">
        <f>IF(ISNA(VLOOKUP(P830,Sheet1!E:F,2,0)),"--","PRESENT")</f>
        <v>--</v>
      </c>
      <c r="U830"/>
      <c r="V830">
        <f>IF(AA830&lt;&gt;"",V829+1,V829)</f>
        <v>176</v>
      </c>
      <c r="W830" s="75" t="s">
        <v>2238</v>
      </c>
      <c r="X830" s="57" t="s">
        <v>2238</v>
      </c>
      <c r="Y830" s="57" t="s">
        <v>2238</v>
      </c>
      <c r="Z830" s="25" t="str">
        <f>IF( OR(X830="CNST", I830="CAT_REGS"),IF(E830=CHAR(34)&amp;CHAR(34),F830,E830),
IF(X830="YES",UPPER(IF(E830=CHAR(34)&amp;CHAR(34),F830,E830)),
IF(   AND(X830&lt;&gt;"NO",I830="CAT_FNCT",D830&lt;&gt;"multiply", D830&lt;&gt;"divide"),IF(J830="SLS_ENABLED",   UPPER(IF(E830=CHAR(34)&amp;CHAR(34),F830,E830)),""),"")))</f>
        <v/>
      </c>
      <c r="AA830" s="25" t="str">
        <f>IF(LEN(Y830)&gt;0,Y830,SUBSTITUTE(SUBSTITUTE(SUBSTITUTE(SUBSTITUTE(SUBSTITUTE(SUBSTITUTE(SUBSTITUTE(SUBSTITUTE(SUBSTITUTE(SUBSTITUTE(SUBSTITUTE( (SUBSTITUTE( SUBSTITUTE( SUBSTITUTE( SUBSTITUTE(Z830,"STD_SIGMA","SUM"),"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0" s="1">
        <f>B830</f>
        <v>806</v>
      </c>
      <c r="AC830" t="str">
        <f>P830</f>
        <v>ITM_u_MACRON</v>
      </c>
      <c r="AD830" s="126" t="str">
        <f>IF(ISNA(VLOOKUP(AA830,'XEQM Shortlist'!J:J,1,0)),"//","")</f>
        <v/>
      </c>
      <c r="AF830" s="88" t="str">
        <f>IF(LEN(AA830)=0,"",SUBSTITUTE(SUBSTITUTE(SUBSTITUTE(SUBSTITUTE(SUBSTITUTE(SUBSTITUTE(SUBSTITUTE(SUBSTITUTE(SUBSTITUTE(SUBSTITUTE(SUBSTITUTE(SUBSTITUTE(SUBSTITUTE(SUBSTITUTE(SUBSTITUTE(SUBSTITUTE(SUBSTITUTE( (SUBSTITUTE( SUBSTITUTE( SUBSTITUTE( SUBSTITUTE(Z830,"STD_SIGMA","SUM"),"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0" t="b">
        <f>AA830=AF830</f>
        <v>1</v>
      </c>
    </row>
    <row r="831" spans="1:33">
      <c r="A831" s="48">
        <f>IF(B831=INT(B831),ROW(),"")</f>
        <v>831</v>
      </c>
      <c r="B831" s="47">
        <f>IF(AND(MID(C831,2,1)&lt;&gt;"/",MID(C831,1,1)="/"),INT(B830)+1,B830+0.01)</f>
        <v>807</v>
      </c>
      <c r="C831" s="196" t="s">
        <v>3770</v>
      </c>
      <c r="D831" s="196" t="s">
        <v>3069</v>
      </c>
      <c r="E831" s="191" t="s">
        <v>698</v>
      </c>
      <c r="F831" s="191" t="s">
        <v>698</v>
      </c>
      <c r="G831" s="200">
        <v>0</v>
      </c>
      <c r="H831" s="200">
        <v>0</v>
      </c>
      <c r="I831" s="191" t="s">
        <v>2481</v>
      </c>
      <c r="J831" s="191" t="s">
        <v>1376</v>
      </c>
      <c r="K831" s="198" t="s">
        <v>3783</v>
      </c>
      <c r="L831" s="199" t="s">
        <v>4768</v>
      </c>
      <c r="M831" s="199" t="s">
        <v>4827</v>
      </c>
      <c r="N831" s="55" t="s">
        <v>2238</v>
      </c>
      <c r="O831" s="55"/>
      <c r="P831" s="259" t="s">
        <v>3069</v>
      </c>
      <c r="Q831" s="13"/>
      <c r="R831"/>
      <c r="S831" t="str">
        <f>IF(E831=F831,"","NOT EQUAL")</f>
        <v/>
      </c>
      <c r="T831" s="44" t="str">
        <f>IF(ISNA(VLOOKUP(P831,Sheet1!E:F,2,0)),"--","PRESENT")</f>
        <v>--</v>
      </c>
      <c r="U831"/>
      <c r="V831">
        <f>IF(AA831&lt;&gt;"",V830+1,V830)</f>
        <v>176</v>
      </c>
      <c r="W831" s="75" t="s">
        <v>2238</v>
      </c>
      <c r="X831" s="57" t="s">
        <v>2238</v>
      </c>
      <c r="Y831" s="57" t="s">
        <v>2238</v>
      </c>
      <c r="Z831" s="25" t="str">
        <f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>B831</f>
        <v>807</v>
      </c>
      <c r="AC831" t="str">
        <f>P831</f>
        <v>ITM_u_ACUTE</v>
      </c>
      <c r="AD831" s="126" t="str">
        <f>IF(ISNA(VLOOKUP(AA831,'XEQM Shortlist'!J:J,1,0)),"//","")</f>
        <v/>
      </c>
      <c r="AF831" s="88" t="str">
        <f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>AA831=AF831</f>
        <v>1</v>
      </c>
    </row>
    <row r="832" spans="1:33">
      <c r="A832" s="48">
        <f>IF(B832=INT(B832),ROW(),"")</f>
        <v>832</v>
      </c>
      <c r="B832" s="47">
        <f>IF(AND(MID(C832,2,1)&lt;&gt;"/",MID(C832,1,1)="/"),INT(B831)+1,B831+0.01)</f>
        <v>808</v>
      </c>
      <c r="C832" s="196" t="s">
        <v>3770</v>
      </c>
      <c r="D832" s="196" t="s">
        <v>3070</v>
      </c>
      <c r="E832" s="191" t="s">
        <v>699</v>
      </c>
      <c r="F832" s="191" t="s">
        <v>699</v>
      </c>
      <c r="G832" s="200">
        <v>0</v>
      </c>
      <c r="H832" s="200">
        <v>0</v>
      </c>
      <c r="I832" s="191" t="s">
        <v>2481</v>
      </c>
      <c r="J832" s="191" t="s">
        <v>1376</v>
      </c>
      <c r="K832" s="198" t="s">
        <v>3783</v>
      </c>
      <c r="L832" s="199" t="s">
        <v>4768</v>
      </c>
      <c r="M832" s="199" t="s">
        <v>4827</v>
      </c>
      <c r="N832" s="55" t="s">
        <v>2238</v>
      </c>
      <c r="O832" s="55"/>
      <c r="P832" s="259" t="s">
        <v>3070</v>
      </c>
      <c r="Q832" s="13"/>
      <c r="R832"/>
      <c r="S832" t="str">
        <f>IF(E832=F832,"","NOT EQUAL")</f>
        <v/>
      </c>
      <c r="T832" s="44" t="str">
        <f>IF(ISNA(VLOOKUP(P832,Sheet1!E:F,2,0)),"--","PRESENT")</f>
        <v>--</v>
      </c>
      <c r="U832"/>
      <c r="V832">
        <f>IF(AA832&lt;&gt;"",V831+1,V831)</f>
        <v>176</v>
      </c>
      <c r="W832" s="75" t="s">
        <v>2238</v>
      </c>
      <c r="X832" s="57" t="s">
        <v>2238</v>
      </c>
      <c r="Y832" s="57" t="s">
        <v>2238</v>
      </c>
      <c r="Z832" s="25" t="str">
        <f>IF( OR(X832="CNST", I832="CAT_REGS"),IF(E832=CHAR(34)&amp;CHAR(34),F832,E832),
IF(X832="YES",UPPER(IF(E832=CHAR(34)&amp;CHAR(34),F832,E832)),
IF(   AND(X832&lt;&gt;"NO",I832="CAT_FNCT",D832&lt;&gt;"multiply", D832&lt;&gt;"divide"),IF(J832="SLS_ENABLED",   UPPER(IF(E832=CHAR(34)&amp;CHAR(34),F832,E832)),""),"")))</f>
        <v/>
      </c>
      <c r="AA832" s="25" t="str">
        <f>IF(LEN(Y832)&gt;0,Y832,SUBSTITUTE(SUBSTITUTE(SUBSTITUTE(SUBSTITUTE(SUBSTITUTE(SUBSTITUTE(SUBSTITUTE(SUBSTITUTE(SUBSTITUTE(SUBSTITUTE(SUBSTITUTE( (SUBSTITUTE( SUBSTITUTE( SUBSTITUTE( SUBSTITUTE(Z832,"STD_SIGMA","SUM"),"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2" s="1">
        <f>B832</f>
        <v>808</v>
      </c>
      <c r="AC832" t="str">
        <f>P832</f>
        <v>ITM_u_BREVE</v>
      </c>
      <c r="AD832" s="126" t="str">
        <f>IF(ISNA(VLOOKUP(AA832,'XEQM Shortlist'!J:J,1,0)),"//","")</f>
        <v/>
      </c>
      <c r="AF832" s="88" t="str">
        <f>IF(LEN(AA832)=0,"",SUBSTITUTE(SUBSTITUTE(SUBSTITUTE(SUBSTITUTE(SUBSTITUTE(SUBSTITUTE(SUBSTITUTE(SUBSTITUTE(SUBSTITUTE(SUBSTITUTE(SUBSTITUTE(SUBSTITUTE(SUBSTITUTE(SUBSTITUTE(SUBSTITUTE(SUBSTITUTE(SUBSTITUTE( (SUBSTITUTE( SUBSTITUTE( SUBSTITUTE( SUBSTITUTE(Z832,"STD_SIGMA","SUM"),"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2" t="b">
        <f>AA832=AF832</f>
        <v>1</v>
      </c>
    </row>
    <row r="833" spans="1:33">
      <c r="A833" s="48">
        <f>IF(B833=INT(B833),ROW(),"")</f>
        <v>833</v>
      </c>
      <c r="B833" s="47">
        <f>IF(AND(MID(C833,2,1)&lt;&gt;"/",MID(C833,1,1)="/"),INT(B832)+1,B832+0.01)</f>
        <v>809</v>
      </c>
      <c r="C833" s="196" t="s">
        <v>3770</v>
      </c>
      <c r="D833" s="196" t="s">
        <v>3071</v>
      </c>
      <c r="E833" s="191" t="s">
        <v>700</v>
      </c>
      <c r="F833" s="191" t="s">
        <v>700</v>
      </c>
      <c r="G833" s="200">
        <v>0</v>
      </c>
      <c r="H833" s="200">
        <v>0</v>
      </c>
      <c r="I833" s="191" t="s">
        <v>2481</v>
      </c>
      <c r="J833" s="191" t="s">
        <v>1376</v>
      </c>
      <c r="K833" s="198" t="s">
        <v>3783</v>
      </c>
      <c r="L833" s="199" t="s">
        <v>4768</v>
      </c>
      <c r="M833" s="199" t="s">
        <v>4827</v>
      </c>
      <c r="N833" s="55" t="s">
        <v>2238</v>
      </c>
      <c r="O833" s="55"/>
      <c r="P833" s="259" t="s">
        <v>3071</v>
      </c>
      <c r="Q833" s="13"/>
      <c r="R833"/>
      <c r="S833" t="str">
        <f>IF(E833=F833,"","NOT EQUAL")</f>
        <v/>
      </c>
      <c r="T833" s="44" t="str">
        <f>IF(ISNA(VLOOKUP(P833,Sheet1!E:F,2,0)),"--","PRESENT")</f>
        <v>--</v>
      </c>
      <c r="U833"/>
      <c r="V833">
        <f>IF(AA833&lt;&gt;"",V832+1,V832)</f>
        <v>176</v>
      </c>
      <c r="W833" s="75" t="s">
        <v>2238</v>
      </c>
      <c r="X833" s="57" t="s">
        <v>2238</v>
      </c>
      <c r="Y833" s="57" t="s">
        <v>2238</v>
      </c>
      <c r="Z833" s="25" t="str">
        <f>IF( OR(X833="CNST", I833="CAT_REGS"),IF(E833=CHAR(34)&amp;CHAR(34),F833,E833),
IF(X833="YES",UPPER(IF(E833=CHAR(34)&amp;CHAR(34),F833,E833)),
IF(   AND(X833&lt;&gt;"NO",I833="CAT_FNCT",D833&lt;&gt;"multiply", D833&lt;&gt;"divide"),IF(J833="SLS_ENABLED",   UPPER(IF(E833=CHAR(34)&amp;CHAR(34),F833,E833)),""),"")))</f>
        <v/>
      </c>
      <c r="AA833" s="25" t="str">
        <f>IF(LEN(Y833)&gt;0,Y833,SUBSTITUTE(SUBSTITUTE(SUBSTITUTE(SUBSTITUTE(SUBSTITUTE(SUBSTITUTE(SUBSTITUTE(SUBSTITUTE(SUBSTITUTE(SUBSTITUTE(SUBSTITUTE( (SUBSTITUTE( SUBSTITUTE( SUBSTITUTE( SUBSTITUTE(Z833,"STD_SIGMA","SUM"),"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3" s="1">
        <f>B833</f>
        <v>809</v>
      </c>
      <c r="AC833" t="str">
        <f>P833</f>
        <v>ITM_u_GRAVE</v>
      </c>
      <c r="AD833" s="126" t="str">
        <f>IF(ISNA(VLOOKUP(AA833,'XEQM Shortlist'!J:J,1,0)),"//","")</f>
        <v/>
      </c>
      <c r="AF833" s="88" t="str">
        <f>IF(LEN(AA833)=0,"",SUBSTITUTE(SUBSTITUTE(SUBSTITUTE(SUBSTITUTE(SUBSTITUTE(SUBSTITUTE(SUBSTITUTE(SUBSTITUTE(SUBSTITUTE(SUBSTITUTE(SUBSTITUTE(SUBSTITUTE(SUBSTITUTE(SUBSTITUTE(SUBSTITUTE(SUBSTITUTE(SUBSTITUTE( (SUBSTITUTE( SUBSTITUTE( SUBSTITUTE( SUBSTITUTE(Z833,"STD_SIGMA","SUM"),"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3" t="b">
        <f>AA833=AF833</f>
        <v>1</v>
      </c>
    </row>
    <row r="834" spans="1:33">
      <c r="A834" s="48">
        <f>IF(B834=INT(B834),ROW(),"")</f>
        <v>834</v>
      </c>
      <c r="B834" s="47">
        <f>IF(AND(MID(C834,2,1)&lt;&gt;"/",MID(C834,1,1)="/"),INT(B833)+1,B833+0.01)</f>
        <v>810</v>
      </c>
      <c r="C834" s="196" t="s">
        <v>3770</v>
      </c>
      <c r="D834" s="196" t="s">
        <v>3072</v>
      </c>
      <c r="E834" s="191" t="s">
        <v>701</v>
      </c>
      <c r="F834" s="191" t="s">
        <v>701</v>
      </c>
      <c r="G834" s="200">
        <v>0</v>
      </c>
      <c r="H834" s="200">
        <v>0</v>
      </c>
      <c r="I834" s="191" t="s">
        <v>2481</v>
      </c>
      <c r="J834" s="191" t="s">
        <v>1376</v>
      </c>
      <c r="K834" s="198" t="s">
        <v>3783</v>
      </c>
      <c r="L834" s="199" t="s">
        <v>4768</v>
      </c>
      <c r="M834" s="199" t="s">
        <v>4827</v>
      </c>
      <c r="N834" s="55" t="s">
        <v>2238</v>
      </c>
      <c r="O834" s="55"/>
      <c r="P834" s="259" t="s">
        <v>3072</v>
      </c>
      <c r="Q834" s="13"/>
      <c r="R834"/>
      <c r="S834" t="str">
        <f>IF(E834=F834,"","NOT EQUAL")</f>
        <v/>
      </c>
      <c r="T834" s="44" t="str">
        <f>IF(ISNA(VLOOKUP(P834,Sheet1!E:F,2,0)),"--","PRESENT")</f>
        <v>--</v>
      </c>
      <c r="U834"/>
      <c r="V834">
        <f>IF(AA834&lt;&gt;"",V833+1,V833)</f>
        <v>176</v>
      </c>
      <c r="W834" s="75" t="s">
        <v>2238</v>
      </c>
      <c r="X834" s="57" t="s">
        <v>2238</v>
      </c>
      <c r="Y834" s="57" t="s">
        <v>2238</v>
      </c>
      <c r="Z834" s="25" t="str">
        <f>IF( OR(X834="CNST", I834="CAT_REGS"),IF(E834=CHAR(34)&amp;CHAR(34),F834,E834),
IF(X834="YES",UPPER(IF(E834=CHAR(34)&amp;CHAR(34),F834,E834)),
IF(   AND(X834&lt;&gt;"NO",I834="CAT_FNCT",D834&lt;&gt;"multiply", D834&lt;&gt;"divide"),IF(J834="SLS_ENABLED",   UPPER(IF(E834=CHAR(34)&amp;CHAR(34),F834,E834)),""),"")))</f>
        <v/>
      </c>
      <c r="AA834" s="25" t="str">
        <f>IF(LEN(Y834)&gt;0,Y834,SUBSTITUTE(SUBSTITUTE(SUBSTITUTE(SUBSTITUTE(SUBSTITUTE(SUBSTITUTE(SUBSTITUTE(SUBSTITUTE(SUBSTITUTE(SUBSTITUTE(SUBSTITUTE( (SUBSTITUTE( SUBSTITUTE( SUBSTITUTE( SUBSTITUTE(Z834,"STD_SIGMA","SUM"),"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4" s="1">
        <f>B834</f>
        <v>810</v>
      </c>
      <c r="AC834" t="str">
        <f>P834</f>
        <v>ITM_u_DIARESIS</v>
      </c>
      <c r="AD834" s="126" t="str">
        <f>IF(ISNA(VLOOKUP(AA834,'XEQM Shortlist'!J:J,1,0)),"//","")</f>
        <v/>
      </c>
      <c r="AF834" s="88" t="str">
        <f>IF(LEN(AA834)=0,"",SUBSTITUTE(SUBSTITUTE(SUBSTITUTE(SUBSTITUTE(SUBSTITUTE(SUBSTITUTE(SUBSTITUTE(SUBSTITUTE(SUBSTITUTE(SUBSTITUTE(SUBSTITUTE(SUBSTITUTE(SUBSTITUTE(SUBSTITUTE(SUBSTITUTE(SUBSTITUTE(SUBSTITUTE( (SUBSTITUTE( SUBSTITUTE( SUBSTITUTE( SUBSTITUTE(Z834,"STD_SIGMA","SUM"),"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4" t="b">
        <f>AA834=AF834</f>
        <v>1</v>
      </c>
    </row>
    <row r="835" spans="1:33">
      <c r="A835" s="48">
        <f>IF(B835=INT(B835),ROW(),"")</f>
        <v>835</v>
      </c>
      <c r="B835" s="47">
        <f>IF(AND(MID(C835,2,1)&lt;&gt;"/",MID(C835,1,1)="/"),INT(B834)+1,B834+0.01)</f>
        <v>811</v>
      </c>
      <c r="C835" s="196" t="s">
        <v>3770</v>
      </c>
      <c r="D835" s="196" t="s">
        <v>3073</v>
      </c>
      <c r="E835" s="191" t="s">
        <v>702</v>
      </c>
      <c r="F835" s="191" t="s">
        <v>702</v>
      </c>
      <c r="G835" s="200">
        <v>0</v>
      </c>
      <c r="H835" s="200">
        <v>0</v>
      </c>
      <c r="I835" s="191" t="s">
        <v>2481</v>
      </c>
      <c r="J835" s="191" t="s">
        <v>1376</v>
      </c>
      <c r="K835" s="198" t="s">
        <v>3783</v>
      </c>
      <c r="L835" s="199" t="s">
        <v>4768</v>
      </c>
      <c r="M835" s="199" t="s">
        <v>4827</v>
      </c>
      <c r="N835" s="55" t="s">
        <v>2238</v>
      </c>
      <c r="O835" s="55"/>
      <c r="P835" s="259" t="s">
        <v>3073</v>
      </c>
      <c r="Q835" s="13"/>
      <c r="R835"/>
      <c r="S835" t="str">
        <f>IF(E835=F835,"","NOT EQUAL")</f>
        <v/>
      </c>
      <c r="T835" s="44" t="str">
        <f>IF(ISNA(VLOOKUP(P835,Sheet1!E:F,2,0)),"--","PRESENT")</f>
        <v>--</v>
      </c>
      <c r="U835"/>
      <c r="V835">
        <f>IF(AA835&lt;&gt;"",V834+1,V834)</f>
        <v>176</v>
      </c>
      <c r="W835" s="75" t="s">
        <v>2238</v>
      </c>
      <c r="X835" s="57" t="s">
        <v>2238</v>
      </c>
      <c r="Y835" s="57" t="s">
        <v>2238</v>
      </c>
      <c r="Z835" s="25" t="str">
        <f>IF( OR(X835="CNST", I835="CAT_REGS"),IF(E835=CHAR(34)&amp;CHAR(34),F835,E835),
IF(X835="YES",UPPER(IF(E835=CHAR(34)&amp;CHAR(34),F835,E835)),
IF(   AND(X835&lt;&gt;"NO",I835="CAT_FNCT",D835&lt;&gt;"multiply", D835&lt;&gt;"divide"),IF(J835="SLS_ENABLED",   UPPER(IF(E835=CHAR(34)&amp;CHAR(34),F835,E835)),""),"")))</f>
        <v/>
      </c>
      <c r="AA835" s="25" t="str">
        <f>IF(LEN(Y835)&gt;0,Y835,SUBSTITUTE(SUBSTITUTE(SUBSTITUTE(SUBSTITUTE(SUBSTITUTE(SUBSTITUTE(SUBSTITUTE(SUBSTITUTE(SUBSTITUTE(SUBSTITUTE(SUBSTITUTE( (SUBSTITUTE( SUBSTITUTE( SUBSTITUTE( SUBSTITUTE(Z835,"STD_SIGMA","SUM"),"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5" s="1">
        <f>B835</f>
        <v>811</v>
      </c>
      <c r="AC835" t="str">
        <f>P835</f>
        <v>ITM_u_TILDE</v>
      </c>
      <c r="AD835" s="126" t="str">
        <f>IF(ISNA(VLOOKUP(AA835,'XEQM Shortlist'!J:J,1,0)),"//","")</f>
        <v/>
      </c>
      <c r="AF835" s="88" t="str">
        <f>IF(LEN(AA835)=0,"",SUBSTITUTE(SUBSTITUTE(SUBSTITUTE(SUBSTITUTE(SUBSTITUTE(SUBSTITUTE(SUBSTITUTE(SUBSTITUTE(SUBSTITUTE(SUBSTITUTE(SUBSTITUTE(SUBSTITUTE(SUBSTITUTE(SUBSTITUTE(SUBSTITUTE(SUBSTITUTE(SUBSTITUTE( (SUBSTITUTE( SUBSTITUTE( SUBSTITUTE( SUBSTITUTE(Z835,"STD_SIGMA","SUM"),"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5" t="b">
        <f>AA835=AF835</f>
        <v>1</v>
      </c>
    </row>
    <row r="836" spans="1:33">
      <c r="A836" s="48">
        <f>IF(B836=INT(B836),ROW(),"")</f>
        <v>836</v>
      </c>
      <c r="B836" s="47">
        <f>IF(AND(MID(C836,2,1)&lt;&gt;"/",MID(C836,1,1)="/"),INT(B835)+1,B835+0.01)</f>
        <v>812</v>
      </c>
      <c r="C836" s="196" t="s">
        <v>3770</v>
      </c>
      <c r="D836" s="196" t="s">
        <v>3074</v>
      </c>
      <c r="E836" s="191" t="s">
        <v>703</v>
      </c>
      <c r="F836" s="191" t="s">
        <v>703</v>
      </c>
      <c r="G836" s="200">
        <v>0</v>
      </c>
      <c r="H836" s="200">
        <v>0</v>
      </c>
      <c r="I836" s="191" t="s">
        <v>2481</v>
      </c>
      <c r="J836" s="191" t="s">
        <v>1376</v>
      </c>
      <c r="K836" s="198" t="s">
        <v>3783</v>
      </c>
      <c r="L836" s="199" t="s">
        <v>4768</v>
      </c>
      <c r="M836" s="199" t="s">
        <v>4827</v>
      </c>
      <c r="N836" s="55" t="s">
        <v>2238</v>
      </c>
      <c r="O836" s="55"/>
      <c r="P836" s="259" t="s">
        <v>3074</v>
      </c>
      <c r="Q836" s="13"/>
      <c r="R836"/>
      <c r="S836" t="str">
        <f>IF(E836=F836,"","NOT EQUAL")</f>
        <v/>
      </c>
      <c r="T836" s="44" t="str">
        <f>IF(ISNA(VLOOKUP(P836,Sheet1!E:F,2,0)),"--","PRESENT")</f>
        <v>--</v>
      </c>
      <c r="U836"/>
      <c r="V836">
        <f>IF(AA836&lt;&gt;"",V835+1,V835)</f>
        <v>176</v>
      </c>
      <c r="W836" s="75" t="s">
        <v>2238</v>
      </c>
      <c r="X836" s="57" t="s">
        <v>2238</v>
      </c>
      <c r="Y836" s="57" t="s">
        <v>2238</v>
      </c>
      <c r="Z836" s="25" t="str">
        <f>IF( OR(X836="CNST", I836="CAT_REGS"),IF(E836=CHAR(34)&amp;CHAR(34),F836,E836),
IF(X836="YES",UPPER(IF(E836=CHAR(34)&amp;CHAR(34),F836,E836)),
IF(   AND(X836&lt;&gt;"NO",I836="CAT_FNCT",D836&lt;&gt;"multiply", D836&lt;&gt;"divide"),IF(J836="SLS_ENABLED",   UPPER(IF(E836=CHAR(34)&amp;CHAR(34),F836,E836)),""),"")))</f>
        <v/>
      </c>
      <c r="AA836" s="25" t="str">
        <f>IF(LEN(Y836)&gt;0,Y836,SUBSTITUTE(SUBSTITUTE(SUBSTITUTE(SUBSTITUTE(SUBSTITUTE(SUBSTITUTE(SUBSTITUTE(SUBSTITUTE(SUBSTITUTE(SUBSTITUTE(SUBSTITUTE( (SUBSTITUTE( SUBSTITUTE( SUBSTITUTE( SUBSTITUTE(Z836,"STD_SIGMA","SUM"),"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6" s="1">
        <f>B836</f>
        <v>812</v>
      </c>
      <c r="AC836" t="str">
        <f>P836</f>
        <v>ITM_u_CIRC</v>
      </c>
      <c r="AD836" s="126" t="str">
        <f>IF(ISNA(VLOOKUP(AA836,'XEQM Shortlist'!J:J,1,0)),"//","")</f>
        <v/>
      </c>
      <c r="AF836" s="88" t="str">
        <f>IF(LEN(AA836)=0,"",SUBSTITUTE(SUBSTITUTE(SUBSTITUTE(SUBSTITUTE(SUBSTITUTE(SUBSTITUTE(SUBSTITUTE(SUBSTITUTE(SUBSTITUTE(SUBSTITUTE(SUBSTITUTE(SUBSTITUTE(SUBSTITUTE(SUBSTITUTE(SUBSTITUTE(SUBSTITUTE(SUBSTITUTE( (SUBSTITUTE( SUBSTITUTE( SUBSTITUTE( SUBSTITUTE(Z836,"STD_SIGMA","SUM"),"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6" t="b">
        <f>AA836=AF836</f>
        <v>1</v>
      </c>
    </row>
    <row r="837" spans="1:33">
      <c r="A837" s="48">
        <f>IF(B837=INT(B837),ROW(),"")</f>
        <v>837</v>
      </c>
      <c r="B837" s="47">
        <f>IF(AND(MID(C837,2,1)&lt;&gt;"/",MID(C837,1,1)="/"),INT(B836)+1,B836+0.01)</f>
        <v>813</v>
      </c>
      <c r="C837" s="196" t="s">
        <v>3770</v>
      </c>
      <c r="D837" s="196" t="s">
        <v>3075</v>
      </c>
      <c r="E837" s="191" t="s">
        <v>704</v>
      </c>
      <c r="F837" s="191" t="s">
        <v>704</v>
      </c>
      <c r="G837" s="200">
        <v>0</v>
      </c>
      <c r="H837" s="200">
        <v>0</v>
      </c>
      <c r="I837" s="191" t="s">
        <v>2481</v>
      </c>
      <c r="J837" s="191" t="s">
        <v>1376</v>
      </c>
      <c r="K837" s="198" t="s">
        <v>3783</v>
      </c>
      <c r="L837" s="199" t="s">
        <v>4768</v>
      </c>
      <c r="M837" s="199" t="s">
        <v>4827</v>
      </c>
      <c r="N837" s="55" t="s">
        <v>2238</v>
      </c>
      <c r="O837" s="55"/>
      <c r="P837" s="259" t="s">
        <v>3075</v>
      </c>
      <c r="Q837" s="13"/>
      <c r="R837"/>
      <c r="S837" t="str">
        <f>IF(E837=F837,"","NOT EQUAL")</f>
        <v/>
      </c>
      <c r="T837" s="44" t="str">
        <f>IF(ISNA(VLOOKUP(P837,Sheet1!E:F,2,0)),"--","PRESENT")</f>
        <v>--</v>
      </c>
      <c r="U837"/>
      <c r="V837">
        <f>IF(AA837&lt;&gt;"",V836+1,V836)</f>
        <v>176</v>
      </c>
      <c r="W837" s="75" t="s">
        <v>2238</v>
      </c>
      <c r="X837" s="57" t="s">
        <v>2238</v>
      </c>
      <c r="Y837" s="57" t="s">
        <v>2238</v>
      </c>
      <c r="Z837" s="25" t="str">
        <f>IF( OR(X837="CNST", I837="CAT_REGS"),IF(E837=CHAR(34)&amp;CHAR(34),F837,E837),
IF(X837="YES",UPPER(IF(E837=CHAR(34)&amp;CHAR(34),F837,E837)),
IF(   AND(X837&lt;&gt;"NO",I837="CAT_FNCT",D837&lt;&gt;"multiply", D837&lt;&gt;"divide"),IF(J837="SLS_ENABLED",   UPPER(IF(E837=CHAR(34)&amp;CHAR(34),F837,E837)),""),"")))</f>
        <v/>
      </c>
      <c r="AA837" s="25" t="str">
        <f>IF(LEN(Y837)&gt;0,Y837,SUBSTITUTE(SUBSTITUTE(SUBSTITUTE(SUBSTITUTE(SUBSTITUTE(SUBSTITUTE(SUBSTITUTE(SUBSTITUTE(SUBSTITUTE(SUBSTITUTE(SUBSTITUTE( (SUBSTITUTE( SUBSTITUTE( SUBSTITUTE( SUBSTITUTE(Z837,"STD_SIGMA","SUM"),"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7" s="1">
        <f>B837</f>
        <v>813</v>
      </c>
      <c r="AC837" t="str">
        <f>P837</f>
        <v>ITM_u_RING</v>
      </c>
      <c r="AD837" s="126" t="str">
        <f>IF(ISNA(VLOOKUP(AA837,'XEQM Shortlist'!J:J,1,0)),"//","")</f>
        <v/>
      </c>
      <c r="AF837" s="88" t="str">
        <f>IF(LEN(AA837)=0,"",SUBSTITUTE(SUBSTITUTE(SUBSTITUTE(SUBSTITUTE(SUBSTITUTE(SUBSTITUTE(SUBSTITUTE(SUBSTITUTE(SUBSTITUTE(SUBSTITUTE(SUBSTITUTE(SUBSTITUTE(SUBSTITUTE(SUBSTITUTE(SUBSTITUTE(SUBSTITUTE(SUBSTITUTE( (SUBSTITUTE( SUBSTITUTE( SUBSTITUTE( SUBSTITUTE(Z837,"STD_SIGMA","SUM"),"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7" t="b">
        <f>AA837=AF837</f>
        <v>1</v>
      </c>
    </row>
    <row r="838" spans="1:33">
      <c r="A838" s="48">
        <f>IF(B838=INT(B838),ROW(),"")</f>
        <v>838</v>
      </c>
      <c r="B838" s="47">
        <f>IF(AND(MID(C838,2,1)&lt;&gt;"/",MID(C838,1,1)="/"),INT(B837)+1,B837+0.01)</f>
        <v>814</v>
      </c>
      <c r="C838" s="196" t="s">
        <v>3770</v>
      </c>
      <c r="D838" s="196" t="s">
        <v>3076</v>
      </c>
      <c r="E838" s="191" t="s">
        <v>705</v>
      </c>
      <c r="F838" s="191" t="s">
        <v>705</v>
      </c>
      <c r="G838" s="200">
        <v>0</v>
      </c>
      <c r="H838" s="200">
        <v>0</v>
      </c>
      <c r="I838" s="191" t="s">
        <v>2481</v>
      </c>
      <c r="J838" s="191" t="s">
        <v>1376</v>
      </c>
      <c r="K838" s="198" t="s">
        <v>3783</v>
      </c>
      <c r="L838" s="199" t="s">
        <v>4768</v>
      </c>
      <c r="M838" s="199" t="s">
        <v>4827</v>
      </c>
      <c r="N838" s="55" t="s">
        <v>2238</v>
      </c>
      <c r="O838" s="55"/>
      <c r="P838" s="259" t="s">
        <v>3076</v>
      </c>
      <c r="Q838" s="13"/>
      <c r="R838"/>
      <c r="S838" t="str">
        <f>IF(E838=F838,"","NOT EQUAL")</f>
        <v/>
      </c>
      <c r="T838" s="44" t="str">
        <f>IF(ISNA(VLOOKUP(P838,Sheet1!E:F,2,0)),"--","PRESENT")</f>
        <v>--</v>
      </c>
      <c r="U838"/>
      <c r="V838">
        <f>IF(AA838&lt;&gt;"",V837+1,V837)</f>
        <v>176</v>
      </c>
      <c r="W838" s="75" t="s">
        <v>2238</v>
      </c>
      <c r="X838" s="57" t="s">
        <v>2238</v>
      </c>
      <c r="Y838" s="57" t="s">
        <v>2238</v>
      </c>
      <c r="Z838" s="25" t="str">
        <f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>IF(LEN(Y838)&gt;0,Y838,SUBSTITUTE(SUBSTITUTE(SUBSTITUTE(SUBSTITUTE(SUBSTITUTE(SUBSTITUTE(SUBSTITUTE(SUBSTITUTE(SUBSTITUTE(SUBSTITUTE(SUBSTITUTE( (SUBSTITUTE( SUBSTITUTE( SUBSTITUTE( SUBSTITUTE(Z838,"STD_SIGMA","SUM"),"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8" s="1">
        <f>B838</f>
        <v>814</v>
      </c>
      <c r="AC838" t="str">
        <f>P838</f>
        <v>ITM_w_CIRC</v>
      </c>
      <c r="AD838" s="126" t="str">
        <f>IF(ISNA(VLOOKUP(AA838,'XEQM Shortlist'!J:J,1,0)),"//","")</f>
        <v/>
      </c>
      <c r="AF838" s="88" t="str">
        <f>IF(LEN(AA838)=0,"",SUBSTITUTE(SUBSTITUTE(SUBSTITUTE(SUBSTITUTE(SUBSTITUTE(SUBSTITUTE(SUBSTITUTE(SUBSTITUTE(SUBSTITUTE(SUBSTITUTE(SUBSTITUTE(SUBSTITUTE(SUBSTITUTE(SUBSTITUTE(SUBSTITUTE(SUBSTITUTE(SUBSTITUTE( (SUBSTITUTE( SUBSTITUTE( SUBSTITUTE( SUBSTITUTE(Z838,"STD_SIGMA","SUM"),"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8" t="b">
        <f>AA838=AF838</f>
        <v>1</v>
      </c>
    </row>
    <row r="839" spans="1:33">
      <c r="A839" s="48">
        <f>IF(B839=INT(B839),ROW(),"")</f>
        <v>839</v>
      </c>
      <c r="B839" s="47">
        <f>IF(AND(MID(C839,2,1)&lt;&gt;"/",MID(C839,1,1)="/"),INT(B838)+1,B838+0.01)</f>
        <v>815</v>
      </c>
      <c r="C839" s="196" t="s">
        <v>3770</v>
      </c>
      <c r="D839" s="196" t="s">
        <v>3077</v>
      </c>
      <c r="E839" s="191" t="s">
        <v>519</v>
      </c>
      <c r="F839" s="191" t="s">
        <v>706</v>
      </c>
      <c r="G839" s="200">
        <v>0</v>
      </c>
      <c r="H839" s="200">
        <v>0</v>
      </c>
      <c r="I839" s="191" t="s">
        <v>1</v>
      </c>
      <c r="J839" s="191" t="s">
        <v>1376</v>
      </c>
      <c r="K839" s="198" t="s">
        <v>3783</v>
      </c>
      <c r="L839" s="199" t="s">
        <v>4768</v>
      </c>
      <c r="M839" s="199" t="s">
        <v>4827</v>
      </c>
      <c r="N839" s="55" t="s">
        <v>2238</v>
      </c>
      <c r="O839" s="55"/>
      <c r="P839" s="259" t="s">
        <v>3077</v>
      </c>
      <c r="Q839" s="13"/>
      <c r="R839"/>
      <c r="S839" t="str">
        <f>IF(E839=F839,"","NOT EQUAL")</f>
        <v>NOT EQUAL</v>
      </c>
      <c r="T839" s="44" t="str">
        <f>IF(ISNA(VLOOKUP(P839,Sheet1!E:F,2,0)),"--","PRESENT")</f>
        <v>--</v>
      </c>
      <c r="U839"/>
      <c r="V839">
        <f>IF(AA839&lt;&gt;"",V838+1,V838)</f>
        <v>176</v>
      </c>
      <c r="W839" s="75" t="s">
        <v>2238</v>
      </c>
      <c r="X839" s="57" t="s">
        <v>2238</v>
      </c>
      <c r="Y839" s="57" t="s">
        <v>2238</v>
      </c>
      <c r="Z839" s="25" t="str">
        <f>IF( OR(X839="CNST", I839="CAT_REGS"),IF(E839=CHAR(34)&amp;CHAR(34),F839,E839),
IF(X839="YES",UPPER(IF(E839=CHAR(34)&amp;CHAR(34),F839,E839)),
IF(   AND(X839&lt;&gt;"NO",I839="CAT_FNCT",D839&lt;&gt;"multiply", D839&lt;&gt;"divide"),IF(J839="SLS_ENABLED",   UPPER(IF(E839=CHAR(34)&amp;CHAR(34),F839,E839)),""),"")))</f>
        <v/>
      </c>
      <c r="AA839" s="25" t="str">
        <f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>B839</f>
        <v>815</v>
      </c>
      <c r="AC839" t="str">
        <f>P839</f>
        <v>ITM_x_BAR</v>
      </c>
      <c r="AD839" s="126" t="str">
        <f>IF(ISNA(VLOOKUP(AA839,'XEQM Shortlist'!J:J,1,0)),"//","")</f>
        <v/>
      </c>
      <c r="AF839" s="88" t="str">
        <f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>AA839=AF839</f>
        <v>1</v>
      </c>
    </row>
    <row r="840" spans="1:33">
      <c r="A840" s="48">
        <f>IF(B840=INT(B840),ROW(),"")</f>
        <v>840</v>
      </c>
      <c r="B840" s="47">
        <f>IF(AND(MID(C840,2,1)&lt;&gt;"/",MID(C840,1,1)="/"),INT(B839)+1,B839+0.01)</f>
        <v>816</v>
      </c>
      <c r="C840" s="196" t="s">
        <v>3770</v>
      </c>
      <c r="D840" s="196" t="s">
        <v>3078</v>
      </c>
      <c r="E840" s="191" t="s">
        <v>519</v>
      </c>
      <c r="F840" s="191" t="s">
        <v>376</v>
      </c>
      <c r="G840" s="200">
        <v>0</v>
      </c>
      <c r="H840" s="200">
        <v>0</v>
      </c>
      <c r="I840" s="191" t="s">
        <v>1</v>
      </c>
      <c r="J840" s="191" t="s">
        <v>1376</v>
      </c>
      <c r="K840" s="198" t="s">
        <v>3783</v>
      </c>
      <c r="L840" s="199" t="s">
        <v>4768</v>
      </c>
      <c r="M840" s="199" t="s">
        <v>4827</v>
      </c>
      <c r="N840" s="55" t="s">
        <v>2238</v>
      </c>
      <c r="O840" s="55"/>
      <c r="P840" s="259" t="s">
        <v>3078</v>
      </c>
      <c r="Q840" s="13"/>
      <c r="R840"/>
      <c r="S840" t="str">
        <f>IF(E840=F840,"","NOT EQUAL")</f>
        <v>NOT EQUAL</v>
      </c>
      <c r="T840" s="44" t="str">
        <f>IF(ISNA(VLOOKUP(P840,Sheet1!E:F,2,0)),"--","PRESENT")</f>
        <v>--</v>
      </c>
      <c r="U840"/>
      <c r="V840">
        <f>IF(AA840&lt;&gt;"",V839+1,V839)</f>
        <v>176</v>
      </c>
      <c r="W840" s="75" t="s">
        <v>2238</v>
      </c>
      <c r="X840" s="57" t="s">
        <v>2238</v>
      </c>
      <c r="Y840" s="57" t="s">
        <v>2238</v>
      </c>
      <c r="Z840" s="25" t="str">
        <f>IF( OR(X840="CNST", I840="CAT_REGS"),IF(E840=CHAR(34)&amp;CHAR(34),F840,E840),
IF(X840="YES",UPPER(IF(E840=CHAR(34)&amp;CHAR(34),F840,E840)),
IF(   AND(X840&lt;&gt;"NO",I840="CAT_FNCT",D840&lt;&gt;"multiply", D840&lt;&gt;"divide"),IF(J840="SLS_ENABLED",   UPPER(IF(E840=CHAR(34)&amp;CHAR(34),F840,E840)),""),"")))</f>
        <v/>
      </c>
      <c r="AA840" s="25" t="str">
        <f>IF(LEN(Y840)&gt;0,Y840,SUBSTITUTE(SUBSTITUTE(SUBSTITUTE(SUBSTITUTE(SUBSTITUTE(SUBSTITUTE(SUBSTITUTE(SUBSTITUTE(SUBSTITUTE(SUBSTITUTE(SUBSTITUTE( (SUBSTITUTE( SUBSTITUTE( SUBSTITUTE( SUBSTITUTE(Z840,"STD_SIGMA","SUM"),"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0" s="1">
        <f>B840</f>
        <v>816</v>
      </c>
      <c r="AC840" t="str">
        <f>P840</f>
        <v>ITM_x_CIRC</v>
      </c>
      <c r="AD840" s="126" t="str">
        <f>IF(ISNA(VLOOKUP(AA840,'XEQM Shortlist'!J:J,1,0)),"//","")</f>
        <v/>
      </c>
      <c r="AF840" s="88" t="str">
        <f>IF(LEN(AA840)=0,"",SUBSTITUTE(SUBSTITUTE(SUBSTITUTE(SUBSTITUTE(SUBSTITUTE(SUBSTITUTE(SUBSTITUTE(SUBSTITUTE(SUBSTITUTE(SUBSTITUTE(SUBSTITUTE(SUBSTITUTE(SUBSTITUTE(SUBSTITUTE(SUBSTITUTE(SUBSTITUTE(SUBSTITUTE( (SUBSTITUTE( SUBSTITUTE( SUBSTITUTE( SUBSTITUTE(Z840,"STD_SIGMA","SUM"),"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0" t="b">
        <f>AA840=AF840</f>
        <v>1</v>
      </c>
    </row>
    <row r="841" spans="1:33">
      <c r="A841" s="48">
        <f>IF(B841=INT(B841),ROW(),"")</f>
        <v>841</v>
      </c>
      <c r="B841" s="47">
        <f>IF(AND(MID(C841,2,1)&lt;&gt;"/",MID(C841,1,1)="/"),INT(B840)+1,B840+0.01)</f>
        <v>817</v>
      </c>
      <c r="C841" s="196" t="s">
        <v>3770</v>
      </c>
      <c r="D841" s="196" t="s">
        <v>3079</v>
      </c>
      <c r="E841" s="191" t="s">
        <v>519</v>
      </c>
      <c r="F841" s="191" t="s">
        <v>707</v>
      </c>
      <c r="G841" s="200">
        <v>0</v>
      </c>
      <c r="H841" s="200">
        <v>0</v>
      </c>
      <c r="I841" s="191" t="s">
        <v>1</v>
      </c>
      <c r="J841" s="191" t="s">
        <v>1376</v>
      </c>
      <c r="K841" s="198" t="s">
        <v>3783</v>
      </c>
      <c r="L841" s="199" t="s">
        <v>4768</v>
      </c>
      <c r="M841" s="199" t="s">
        <v>4827</v>
      </c>
      <c r="N841" s="55" t="s">
        <v>2238</v>
      </c>
      <c r="O841" s="55"/>
      <c r="P841" s="259" t="s">
        <v>3079</v>
      </c>
      <c r="Q841" s="13"/>
      <c r="R841"/>
      <c r="S841" t="str">
        <f>IF(E841=F841,"","NOT EQUAL")</f>
        <v>NOT EQUAL</v>
      </c>
      <c r="T841" s="44" t="str">
        <f>IF(ISNA(VLOOKUP(P841,Sheet1!E:F,2,0)),"--","PRESENT")</f>
        <v>--</v>
      </c>
      <c r="U841"/>
      <c r="V841">
        <f>IF(AA841&lt;&gt;"",V840+1,V840)</f>
        <v>176</v>
      </c>
      <c r="W841" s="75" t="s">
        <v>2238</v>
      </c>
      <c r="X841" s="57" t="s">
        <v>2238</v>
      </c>
      <c r="Y841" s="57" t="s">
        <v>2238</v>
      </c>
      <c r="Z841" s="25" t="str">
        <f>IF( OR(X841="CNST", I841="CAT_REGS"),IF(E841=CHAR(34)&amp;CHAR(34),F841,E841),
IF(X841="YES",UPPER(IF(E841=CHAR(34)&amp;CHAR(34),F841,E841)),
IF(   AND(X841&lt;&gt;"NO",I841="CAT_FNCT",D841&lt;&gt;"multiply", D841&lt;&gt;"divide"),IF(J841="SLS_ENABLED",   UPPER(IF(E841=CHAR(34)&amp;CHAR(34),F841,E841)),""),"")))</f>
        <v/>
      </c>
      <c r="AA841" s="25" t="str">
        <f>IF(LEN(Y841)&gt;0,Y841,SUBSTITUTE(SUBSTITUTE(SUBSTITUTE(SUBSTITUTE(SUBSTITUTE(SUBSTITUTE(SUBSTITUTE(SUBSTITUTE(SUBSTITUTE(SUBSTITUTE(SUBSTITUTE( (SUBSTITUTE( SUBSTITUTE( SUBSTITUTE( SUBSTITUTE(Z841,"STD_SIGMA","SUM"),"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1" s="1">
        <f>B841</f>
        <v>817</v>
      </c>
      <c r="AC841" t="str">
        <f>P841</f>
        <v>ITM_y_BAR</v>
      </c>
      <c r="AD841" s="126" t="str">
        <f>IF(ISNA(VLOOKUP(AA841,'XEQM Shortlist'!J:J,1,0)),"//","")</f>
        <v/>
      </c>
      <c r="AF841" s="88" t="str">
        <f>IF(LEN(AA841)=0,"",SUBSTITUTE(SUBSTITUTE(SUBSTITUTE(SUBSTITUTE(SUBSTITUTE(SUBSTITUTE(SUBSTITUTE(SUBSTITUTE(SUBSTITUTE(SUBSTITUTE(SUBSTITUTE(SUBSTITUTE(SUBSTITUTE(SUBSTITUTE(SUBSTITUTE(SUBSTITUTE(SUBSTITUTE( (SUBSTITUTE( SUBSTITUTE( SUBSTITUTE( SUBSTITUTE(Z841,"STD_SIGMA","SUM"),"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1" t="b">
        <f>AA841=AF841</f>
        <v>1</v>
      </c>
    </row>
    <row r="842" spans="1:33">
      <c r="A842" s="48">
        <f>IF(B842=INT(B842),ROW(),"")</f>
        <v>842</v>
      </c>
      <c r="B842" s="47">
        <f>IF(AND(MID(C842,2,1)&lt;&gt;"/",MID(C842,1,1)="/"),INT(B841)+1,B841+0.01)</f>
        <v>818</v>
      </c>
      <c r="C842" s="196" t="s">
        <v>3770</v>
      </c>
      <c r="D842" s="196" t="s">
        <v>3080</v>
      </c>
      <c r="E842" s="191" t="s">
        <v>388</v>
      </c>
      <c r="F842" s="191" t="s">
        <v>388</v>
      </c>
      <c r="G842" s="200">
        <v>0</v>
      </c>
      <c r="H842" s="200">
        <v>0</v>
      </c>
      <c r="I842" s="191" t="s">
        <v>2481</v>
      </c>
      <c r="J842" s="191" t="s">
        <v>1376</v>
      </c>
      <c r="K842" s="198" t="s">
        <v>3783</v>
      </c>
      <c r="L842" s="199" t="s">
        <v>4768</v>
      </c>
      <c r="M842" s="199" t="s">
        <v>4827</v>
      </c>
      <c r="N842" s="55" t="s">
        <v>2238</v>
      </c>
      <c r="O842" s="55"/>
      <c r="P842" s="259" t="s">
        <v>3080</v>
      </c>
      <c r="Q842" s="13"/>
      <c r="R842"/>
      <c r="S842" t="str">
        <f>IF(E842=F842,"","NOT EQUAL")</f>
        <v/>
      </c>
      <c r="T842" s="44" t="str">
        <f>IF(ISNA(VLOOKUP(P842,Sheet1!E:F,2,0)),"--","PRESENT")</f>
        <v>--</v>
      </c>
      <c r="U842"/>
      <c r="V842">
        <f>IF(AA842&lt;&gt;"",V841+1,V841)</f>
        <v>176</v>
      </c>
      <c r="W842" s="75" t="s">
        <v>2238</v>
      </c>
      <c r="X842" s="57" t="s">
        <v>2238</v>
      </c>
      <c r="Y842" s="57" t="s">
        <v>2238</v>
      </c>
      <c r="Z842" s="25" t="str">
        <f>IF( OR(X842="CNST", I842="CAT_REGS"),IF(E842=CHAR(34)&amp;CHAR(34),F842,E842),
IF(X842="YES",UPPER(IF(E842=CHAR(34)&amp;CHAR(34),F842,E842)),
IF(   AND(X842&lt;&gt;"NO",I842="CAT_FNCT",D842&lt;&gt;"multiply", D842&lt;&gt;"divide"),IF(J842="SLS_ENABLED",   UPPER(IF(E842=CHAR(34)&amp;CHAR(34),F842,E842)),""),"")))</f>
        <v/>
      </c>
      <c r="AA842" s="25" t="str">
        <f>IF(LEN(Y842)&gt;0,Y842,SUBSTITUTE(SUBSTITUTE(SUBSTITUTE(SUBSTITUTE(SUBSTITUTE(SUBSTITUTE(SUBSTITUTE(SUBSTITUTE(SUBSTITUTE(SUBSTITUTE(SUBSTITUTE( (SUBSTITUTE( SUBSTITUTE( SUBSTITUTE( SUBSTITUTE(Z842,"STD_SIGMA","SUM"),"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2" s="1">
        <f>B842</f>
        <v>818</v>
      </c>
      <c r="AC842" t="str">
        <f>P842</f>
        <v>ITM_y_CIRC</v>
      </c>
      <c r="AD842" s="126" t="str">
        <f>IF(ISNA(VLOOKUP(AA842,'XEQM Shortlist'!J:J,1,0)),"//","")</f>
        <v/>
      </c>
      <c r="AF842" s="88" t="str">
        <f>IF(LEN(AA842)=0,"",SUBSTITUTE(SUBSTITUTE(SUBSTITUTE(SUBSTITUTE(SUBSTITUTE(SUBSTITUTE(SUBSTITUTE(SUBSTITUTE(SUBSTITUTE(SUBSTITUTE(SUBSTITUTE(SUBSTITUTE(SUBSTITUTE(SUBSTITUTE(SUBSTITUTE(SUBSTITUTE(SUBSTITUTE( (SUBSTITUTE( SUBSTITUTE( SUBSTITUTE( SUBSTITUTE(Z842,"STD_SIGMA","SUM"),"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2" t="b">
        <f>AA842=AF842</f>
        <v>1</v>
      </c>
    </row>
    <row r="843" spans="1:33">
      <c r="A843" s="48">
        <f>IF(B843=INT(B843),ROW(),"")</f>
        <v>843</v>
      </c>
      <c r="B843" s="47">
        <f>IF(AND(MID(C843,2,1)&lt;&gt;"/",MID(C843,1,1)="/"),INT(B842)+1,B842+0.01)</f>
        <v>819</v>
      </c>
      <c r="C843" s="196" t="s">
        <v>3770</v>
      </c>
      <c r="D843" s="196" t="s">
        <v>3081</v>
      </c>
      <c r="E843" s="191" t="s">
        <v>708</v>
      </c>
      <c r="F843" s="191" t="s">
        <v>708</v>
      </c>
      <c r="G843" s="200">
        <v>0</v>
      </c>
      <c r="H843" s="200">
        <v>0</v>
      </c>
      <c r="I843" s="191" t="s">
        <v>2481</v>
      </c>
      <c r="J843" s="191" t="s">
        <v>1376</v>
      </c>
      <c r="K843" s="198" t="s">
        <v>3783</v>
      </c>
      <c r="L843" s="199" t="s">
        <v>4768</v>
      </c>
      <c r="M843" s="199" t="s">
        <v>4827</v>
      </c>
      <c r="N843" s="55" t="s">
        <v>2238</v>
      </c>
      <c r="O843" s="55"/>
      <c r="P843" s="259" t="s">
        <v>3081</v>
      </c>
      <c r="Q843" s="13"/>
      <c r="R843"/>
      <c r="S843" t="str">
        <f>IF(E843=F843,"","NOT EQUAL")</f>
        <v/>
      </c>
      <c r="T843" s="44" t="str">
        <f>IF(ISNA(VLOOKUP(P843,Sheet1!E:F,2,0)),"--","PRESENT")</f>
        <v>--</v>
      </c>
      <c r="U843"/>
      <c r="V843">
        <f>IF(AA843&lt;&gt;"",V842+1,V842)</f>
        <v>176</v>
      </c>
      <c r="W843" s="75" t="s">
        <v>2238</v>
      </c>
      <c r="X843" s="57" t="s">
        <v>2238</v>
      </c>
      <c r="Y843" s="57" t="s">
        <v>2238</v>
      </c>
      <c r="Z843" s="25" t="str">
        <f>IF( OR(X843="CNST", I843="CAT_REGS"),IF(E843=CHAR(34)&amp;CHAR(34),F843,E843),
IF(X843="YES",UPPER(IF(E843=CHAR(34)&amp;CHAR(34),F843,E843)),
IF(   AND(X843&lt;&gt;"NO",I843="CAT_FNCT",D843&lt;&gt;"multiply", D843&lt;&gt;"divide"),IF(J843="SLS_ENABLED",   UPPER(IF(E843=CHAR(34)&amp;CHAR(34),F843,E843)),""),"")))</f>
        <v/>
      </c>
      <c r="AA843" s="25" t="str">
        <f>IF(LEN(Y843)&gt;0,Y843,SUBSTITUTE(SUBSTITUTE(SUBSTITUTE(SUBSTITUTE(SUBSTITUTE(SUBSTITUTE(SUBSTITUTE(SUBSTITUTE(SUBSTITUTE(SUBSTITUTE(SUBSTITUTE( (SUBSTITUTE( SUBSTITUTE( SUBSTITUTE( SUBSTITUTE(Z843,"STD_SIGMA","SUM"),"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3" s="1">
        <f>B843</f>
        <v>819</v>
      </c>
      <c r="AC843" t="str">
        <f>P843</f>
        <v>ITM_y_ACUTE</v>
      </c>
      <c r="AD843" s="126" t="str">
        <f>IF(ISNA(VLOOKUP(AA843,'XEQM Shortlist'!J:J,1,0)),"//","")</f>
        <v/>
      </c>
      <c r="AF843" s="88" t="str">
        <f>IF(LEN(AA843)=0,"",SUBSTITUTE(SUBSTITUTE(SUBSTITUTE(SUBSTITUTE(SUBSTITUTE(SUBSTITUTE(SUBSTITUTE(SUBSTITUTE(SUBSTITUTE(SUBSTITUTE(SUBSTITUTE(SUBSTITUTE(SUBSTITUTE(SUBSTITUTE(SUBSTITUTE(SUBSTITUTE(SUBSTITUTE( (SUBSTITUTE( SUBSTITUTE( SUBSTITUTE( SUBSTITUTE(Z843,"STD_SIGMA","SUM"),"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3" t="b">
        <f>AA843=AF843</f>
        <v>1</v>
      </c>
    </row>
    <row r="844" spans="1:33">
      <c r="A844" s="48">
        <f>IF(B844=INT(B844),ROW(),"")</f>
        <v>844</v>
      </c>
      <c r="B844" s="47">
        <f>IF(AND(MID(C844,2,1)&lt;&gt;"/",MID(C844,1,1)="/"),INT(B843)+1,B843+0.01)</f>
        <v>820</v>
      </c>
      <c r="C844" s="196" t="s">
        <v>3770</v>
      </c>
      <c r="D844" s="196" t="s">
        <v>3082</v>
      </c>
      <c r="E844" s="191" t="s">
        <v>709</v>
      </c>
      <c r="F844" s="191" t="s">
        <v>709</v>
      </c>
      <c r="G844" s="200">
        <v>0</v>
      </c>
      <c r="H844" s="200">
        <v>0</v>
      </c>
      <c r="I844" s="191" t="s">
        <v>2481</v>
      </c>
      <c r="J844" s="191" t="s">
        <v>1376</v>
      </c>
      <c r="K844" s="198" t="s">
        <v>3783</v>
      </c>
      <c r="L844" s="199" t="s">
        <v>4768</v>
      </c>
      <c r="M844" s="199" t="s">
        <v>4827</v>
      </c>
      <c r="N844" s="55" t="s">
        <v>2238</v>
      </c>
      <c r="O844" s="55"/>
      <c r="P844" s="259" t="s">
        <v>3082</v>
      </c>
      <c r="Q844" s="13"/>
      <c r="R844"/>
      <c r="S844" t="str">
        <f>IF(E844=F844,"","NOT EQUAL")</f>
        <v/>
      </c>
      <c r="T844" s="44" t="str">
        <f>IF(ISNA(VLOOKUP(P844,Sheet1!E:F,2,0)),"--","PRESENT")</f>
        <v>--</v>
      </c>
      <c r="U844"/>
      <c r="V844">
        <f>IF(AA844&lt;&gt;"",V843+1,V843)</f>
        <v>176</v>
      </c>
      <c r="W844" s="75" t="s">
        <v>2238</v>
      </c>
      <c r="X844" s="57" t="s">
        <v>2238</v>
      </c>
      <c r="Y844" s="57" t="s">
        <v>2238</v>
      </c>
      <c r="Z844" s="25" t="str">
        <f>IF( OR(X844="CNST", I844="CAT_REGS"),IF(E844=CHAR(34)&amp;CHAR(34),F844,E844),
IF(X844="YES",UPPER(IF(E844=CHAR(34)&amp;CHAR(34),F844,E844)),
IF(   AND(X844&lt;&gt;"NO",I844="CAT_FNCT",D844&lt;&gt;"multiply", D844&lt;&gt;"divide"),IF(J844="SLS_ENABLED",   UPPER(IF(E844=CHAR(34)&amp;CHAR(34),F844,E844)),""),"")))</f>
        <v/>
      </c>
      <c r="AA844" s="25" t="str">
        <f>IF(LEN(Y844)&gt;0,Y844,SUBSTITUTE(SUBSTITUTE(SUBSTITUTE(SUBSTITUTE(SUBSTITUTE(SUBSTITUTE(SUBSTITUTE(SUBSTITUTE(SUBSTITUTE(SUBSTITUTE(SUBSTITUTE( (SUBSTITUTE( SUBSTITUTE( SUBSTITUTE( SUBSTITUTE(Z844,"STD_SIGMA","SUM"),"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4" s="1">
        <f>B844</f>
        <v>820</v>
      </c>
      <c r="AC844" t="str">
        <f>P844</f>
        <v>ITM_y_DIARESIS</v>
      </c>
      <c r="AD844" s="126" t="str">
        <f>IF(ISNA(VLOOKUP(AA844,'XEQM Shortlist'!J:J,1,0)),"//","")</f>
        <v/>
      </c>
      <c r="AF844" s="88" t="str">
        <f>IF(LEN(AA844)=0,"",SUBSTITUTE(SUBSTITUTE(SUBSTITUTE(SUBSTITUTE(SUBSTITUTE(SUBSTITUTE(SUBSTITUTE(SUBSTITUTE(SUBSTITUTE(SUBSTITUTE(SUBSTITUTE(SUBSTITUTE(SUBSTITUTE(SUBSTITUTE(SUBSTITUTE(SUBSTITUTE(SUBSTITUTE( (SUBSTITUTE( SUBSTITUTE( SUBSTITUTE( SUBSTITUTE(Z844,"STD_SIGMA","SUM"),"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4" t="b">
        <f>AA844=AF844</f>
        <v>1</v>
      </c>
    </row>
    <row r="845" spans="1:33">
      <c r="A845" s="48">
        <f>IF(B845=INT(B845),ROW(),"")</f>
        <v>845</v>
      </c>
      <c r="B845" s="47">
        <f>IF(AND(MID(C845,2,1)&lt;&gt;"/",MID(C845,1,1)="/"),INT(B844)+1,B844+0.01)</f>
        <v>821</v>
      </c>
      <c r="C845" s="196" t="s">
        <v>3770</v>
      </c>
      <c r="D845" s="196" t="s">
        <v>3083</v>
      </c>
      <c r="E845" s="191" t="s">
        <v>710</v>
      </c>
      <c r="F845" s="191" t="s">
        <v>710</v>
      </c>
      <c r="G845" s="200">
        <v>0</v>
      </c>
      <c r="H845" s="200">
        <v>0</v>
      </c>
      <c r="I845" s="191" t="s">
        <v>2481</v>
      </c>
      <c r="J845" s="191" t="s">
        <v>1376</v>
      </c>
      <c r="K845" s="198" t="s">
        <v>3783</v>
      </c>
      <c r="L845" s="199" t="s">
        <v>4768</v>
      </c>
      <c r="M845" s="199" t="s">
        <v>4827</v>
      </c>
      <c r="N845" s="55" t="s">
        <v>2238</v>
      </c>
      <c r="O845" s="55"/>
      <c r="P845" s="259" t="s">
        <v>3083</v>
      </c>
      <c r="Q845" s="13"/>
      <c r="R845"/>
      <c r="S845" t="str">
        <f>IF(E845=F845,"","NOT EQUAL")</f>
        <v/>
      </c>
      <c r="T845" s="44" t="str">
        <f>IF(ISNA(VLOOKUP(P845,Sheet1!E:F,2,0)),"--","PRESENT")</f>
        <v>--</v>
      </c>
      <c r="U845"/>
      <c r="V845">
        <f>IF(AA845&lt;&gt;"",V844+1,V844)</f>
        <v>176</v>
      </c>
      <c r="W845" s="75" t="s">
        <v>2238</v>
      </c>
      <c r="X845" s="57" t="s">
        <v>2238</v>
      </c>
      <c r="Y845" s="57" t="s">
        <v>2238</v>
      </c>
      <c r="Z845" s="25" t="str">
        <f>IF( OR(X845="CNST", I845="CAT_REGS"),IF(E845=CHAR(34)&amp;CHAR(34),F845,E845),
IF(X845="YES",UPPER(IF(E845=CHAR(34)&amp;CHAR(34),F845,E845)),
IF(   AND(X845&lt;&gt;"NO",I845="CAT_FNCT",D845&lt;&gt;"multiply", D845&lt;&gt;"divide"),IF(J845="SLS_ENABLED",   UPPER(IF(E845=CHAR(34)&amp;CHAR(34),F845,E845)),""),"")))</f>
        <v/>
      </c>
      <c r="AA845" s="25" t="str">
        <f>IF(LEN(Y845)&gt;0,Y845,SUBSTITUTE(SUBSTITUTE(SUBSTITUTE(SUBSTITUTE(SUBSTITUTE(SUBSTITUTE(SUBSTITUTE(SUBSTITUTE(SUBSTITUTE(SUBSTITUTE(SUBSTITUTE( (SUBSTITUTE( SUBSTITUTE( SUBSTITUTE( SUBSTITUTE(Z845,"STD_SIGMA","SUM"),"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5" s="1">
        <f>B845</f>
        <v>821</v>
      </c>
      <c r="AC845" t="str">
        <f>P845</f>
        <v>ITM_z_ACUTE</v>
      </c>
      <c r="AD845" s="126" t="str">
        <f>IF(ISNA(VLOOKUP(AA845,'XEQM Shortlist'!J:J,1,0)),"//","")</f>
        <v/>
      </c>
      <c r="AF845" s="88" t="str">
        <f>IF(LEN(AA845)=0,"",SUBSTITUTE(SUBSTITUTE(SUBSTITUTE(SUBSTITUTE(SUBSTITUTE(SUBSTITUTE(SUBSTITUTE(SUBSTITUTE(SUBSTITUTE(SUBSTITUTE(SUBSTITUTE(SUBSTITUTE(SUBSTITUTE(SUBSTITUTE(SUBSTITUTE(SUBSTITUTE(SUBSTITUTE( (SUBSTITUTE( SUBSTITUTE( SUBSTITUTE( SUBSTITUTE(Z845,"STD_SIGMA","SUM"),"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5" t="b">
        <f>AA845=AF845</f>
        <v>1</v>
      </c>
    </row>
    <row r="846" spans="1:33">
      <c r="A846" s="48">
        <f>IF(B846=INT(B846),ROW(),"")</f>
        <v>846</v>
      </c>
      <c r="B846" s="47">
        <f>IF(AND(MID(C846,2,1)&lt;&gt;"/",MID(C846,1,1)="/"),INT(B845)+1,B845+0.01)</f>
        <v>822</v>
      </c>
      <c r="C846" s="196" t="s">
        <v>3770</v>
      </c>
      <c r="D846" s="196" t="s">
        <v>3084</v>
      </c>
      <c r="E846" s="191" t="s">
        <v>711</v>
      </c>
      <c r="F846" s="191" t="s">
        <v>711</v>
      </c>
      <c r="G846" s="200">
        <v>0</v>
      </c>
      <c r="H846" s="200">
        <v>0</v>
      </c>
      <c r="I846" s="191" t="s">
        <v>2481</v>
      </c>
      <c r="J846" s="191" t="s">
        <v>1376</v>
      </c>
      <c r="K846" s="198" t="s">
        <v>3783</v>
      </c>
      <c r="L846" s="199" t="s">
        <v>4768</v>
      </c>
      <c r="M846" s="199" t="s">
        <v>4827</v>
      </c>
      <c r="N846" s="55" t="s">
        <v>2238</v>
      </c>
      <c r="O846" s="55"/>
      <c r="P846" s="259" t="s">
        <v>3084</v>
      </c>
      <c r="Q846" s="13"/>
      <c r="R846"/>
      <c r="S846" t="str">
        <f>IF(E846=F846,"","NOT EQUAL")</f>
        <v/>
      </c>
      <c r="T846" s="44" t="str">
        <f>IF(ISNA(VLOOKUP(P846,Sheet1!E:F,2,0)),"--","PRESENT")</f>
        <v>--</v>
      </c>
      <c r="U846"/>
      <c r="V846">
        <f>IF(AA846&lt;&gt;"",V845+1,V845)</f>
        <v>176</v>
      </c>
      <c r="W846" s="75" t="s">
        <v>2238</v>
      </c>
      <c r="X846" s="57" t="s">
        <v>2238</v>
      </c>
      <c r="Y846" s="57" t="s">
        <v>2238</v>
      </c>
      <c r="Z846" s="25" t="str">
        <f>IF( OR(X846="CNST", I846="CAT_REGS"),IF(E846=CHAR(34)&amp;CHAR(34),F846,E846),
IF(X846="YES",UPPER(IF(E846=CHAR(34)&amp;CHAR(34),F846,E846)),
IF(   AND(X846&lt;&gt;"NO",I846="CAT_FNCT",D846&lt;&gt;"multiply", D846&lt;&gt;"divide"),IF(J846="SLS_ENABLED",   UPPER(IF(E846=CHAR(34)&amp;CHAR(34),F846,E846)),""),"")))</f>
        <v/>
      </c>
      <c r="AA846" s="25" t="str">
        <f>IF(LEN(Y846)&gt;0,Y846,SUBSTITUTE(SUBSTITUTE(SUBSTITUTE(SUBSTITUTE(SUBSTITUTE(SUBSTITUTE(SUBSTITUTE(SUBSTITUTE(SUBSTITUTE(SUBSTITUTE(SUBSTITUTE( (SUBSTITUTE( SUBSTITUTE( SUBSTITUTE( SUBSTITUTE(Z846,"STD_SIGMA","SUM"),"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6" s="1">
        <f>B846</f>
        <v>822</v>
      </c>
      <c r="AC846" t="str">
        <f>P846</f>
        <v>ITM_z_CARON</v>
      </c>
      <c r="AD846" s="126" t="str">
        <f>IF(ISNA(VLOOKUP(AA846,'XEQM Shortlist'!J:J,1,0)),"//","")</f>
        <v/>
      </c>
      <c r="AF846" s="88" t="str">
        <f>IF(LEN(AA846)=0,"",SUBSTITUTE(SUBSTITUTE(SUBSTITUTE(SUBSTITUTE(SUBSTITUTE(SUBSTITUTE(SUBSTITUTE(SUBSTITUTE(SUBSTITUTE(SUBSTITUTE(SUBSTITUTE(SUBSTITUTE(SUBSTITUTE(SUBSTITUTE(SUBSTITUTE(SUBSTITUTE(SUBSTITUTE( (SUBSTITUTE( SUBSTITUTE( SUBSTITUTE( SUBSTITUTE(Z846,"STD_SIGMA","SUM"),"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6" t="b">
        <f>AA846=AF846</f>
        <v>1</v>
      </c>
    </row>
    <row r="847" spans="1:33">
      <c r="A847" s="48">
        <f>IF(B847=INT(B847),ROW(),"")</f>
        <v>847</v>
      </c>
      <c r="B847" s="47">
        <f>IF(AND(MID(C847,2,1)&lt;&gt;"/",MID(C847,1,1)="/"),INT(B846)+1,B846+0.01)</f>
        <v>823</v>
      </c>
      <c r="C847" s="196" t="s">
        <v>3770</v>
      </c>
      <c r="D847" s="196" t="s">
        <v>3085</v>
      </c>
      <c r="E847" s="191" t="s">
        <v>712</v>
      </c>
      <c r="F847" s="191" t="s">
        <v>712</v>
      </c>
      <c r="G847" s="200">
        <v>0</v>
      </c>
      <c r="H847" s="200">
        <v>0</v>
      </c>
      <c r="I847" s="191" t="s">
        <v>2481</v>
      </c>
      <c r="J847" s="191" t="s">
        <v>1376</v>
      </c>
      <c r="K847" s="198" t="s">
        <v>3783</v>
      </c>
      <c r="L847" s="199" t="s">
        <v>4768</v>
      </c>
      <c r="M847" s="199" t="s">
        <v>4827</v>
      </c>
      <c r="N847" s="55" t="s">
        <v>2238</v>
      </c>
      <c r="O847" s="55"/>
      <c r="P847" s="259" t="s">
        <v>3085</v>
      </c>
      <c r="Q847" s="13"/>
      <c r="R847"/>
      <c r="S847" t="str">
        <f>IF(E847=F847,"","NOT EQUAL")</f>
        <v/>
      </c>
      <c r="T847" s="44" t="str">
        <f>IF(ISNA(VLOOKUP(P847,Sheet1!E:F,2,0)),"--","PRESENT")</f>
        <v>--</v>
      </c>
      <c r="U847"/>
      <c r="V847">
        <f>IF(AA847&lt;&gt;"",V846+1,V846)</f>
        <v>176</v>
      </c>
      <c r="W847" s="75" t="s">
        <v>2238</v>
      </c>
      <c r="X847" s="57" t="s">
        <v>2238</v>
      </c>
      <c r="Y847" s="57" t="s">
        <v>2238</v>
      </c>
      <c r="Z847" s="25" t="str">
        <f>IF( OR(X847="CNST", I847="CAT_REGS"),IF(E847=CHAR(34)&amp;CHAR(34),F847,E847),
IF(X847="YES",UPPER(IF(E847=CHAR(34)&amp;CHAR(34),F847,E847)),
IF(   AND(X847&lt;&gt;"NO",I847="CAT_FNCT",D847&lt;&gt;"multiply", D847&lt;&gt;"divide"),IF(J847="SLS_ENABLED",   UPPER(IF(E847=CHAR(34)&amp;CHAR(34),F847,E847)),""),"")))</f>
        <v/>
      </c>
      <c r="AA847" s="25" t="str">
        <f>IF(LEN(Y847)&gt;0,Y847,SUBSTITUTE(SUBSTITUTE(SUBSTITUTE(SUBSTITUTE(SUBSTITUTE(SUBSTITUTE(SUBSTITUTE(SUBSTITUTE(SUBSTITUTE(SUBSTITUTE(SUBSTITUTE( (SUBSTITUTE( SUBSTITUTE( SUBSTITUTE( SUBSTITUTE(Z847,"STD_SIGMA","SUM"),"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7" s="1">
        <f>B847</f>
        <v>823</v>
      </c>
      <c r="AC847" t="str">
        <f>P847</f>
        <v>ITM_z_DOT</v>
      </c>
      <c r="AD847" s="126" t="str">
        <f>IF(ISNA(VLOOKUP(AA847,'XEQM Shortlist'!J:J,1,0)),"//","")</f>
        <v/>
      </c>
      <c r="AF847" s="88" t="str">
        <f>IF(LEN(AA847)=0,"",SUBSTITUTE(SUBSTITUTE(SUBSTITUTE(SUBSTITUTE(SUBSTITUTE(SUBSTITUTE(SUBSTITUTE(SUBSTITUTE(SUBSTITUTE(SUBSTITUTE(SUBSTITUTE(SUBSTITUTE(SUBSTITUTE(SUBSTITUTE(SUBSTITUTE(SUBSTITUTE(SUBSTITUTE( (SUBSTITUTE( SUBSTITUTE( SUBSTITUTE( SUBSTITUTE(Z847,"STD_SIGMA","SUM"),"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7" t="b">
        <f>AA847=AF847</f>
        <v>1</v>
      </c>
    </row>
    <row r="848" spans="1:33">
      <c r="A848" s="48">
        <f>IF(B848=INT(B848),ROW(),"")</f>
        <v>848</v>
      </c>
      <c r="B848" s="47">
        <f>IF(AND(MID(C848,2,1)&lt;&gt;"/",MID(C848,1,1)="/"),INT(B847)+1,B847+0.01)</f>
        <v>824</v>
      </c>
      <c r="C848" s="196" t="s">
        <v>3770</v>
      </c>
      <c r="D848" s="196" t="s">
        <v>3094</v>
      </c>
      <c r="E848" s="191" t="s">
        <v>519</v>
      </c>
      <c r="F848" s="191" t="s">
        <v>714</v>
      </c>
      <c r="G848" s="200">
        <v>0</v>
      </c>
      <c r="H848" s="200">
        <v>0</v>
      </c>
      <c r="I848" s="191" t="s">
        <v>1</v>
      </c>
      <c r="J848" s="191" t="s">
        <v>1376</v>
      </c>
      <c r="K848" s="198" t="s">
        <v>3783</v>
      </c>
      <c r="L848" s="199" t="s">
        <v>4768</v>
      </c>
      <c r="M848" s="199" t="s">
        <v>4827</v>
      </c>
      <c r="N848" s="55" t="s">
        <v>2238</v>
      </c>
      <c r="O848" s="55"/>
      <c r="P848" s="259" t="s">
        <v>3094</v>
      </c>
      <c r="Q848" s="13"/>
      <c r="R848"/>
      <c r="S848" t="str">
        <f>IF(E848=F848,"","NOT EQUAL")</f>
        <v>NOT EQUAL</v>
      </c>
      <c r="T848" s="44" t="str">
        <f>IF(ISNA(VLOOKUP(P848,Sheet1!E:F,2,0)),"--","PRESENT")</f>
        <v>--</v>
      </c>
      <c r="U848"/>
      <c r="V848">
        <f>IF(AA848&lt;&gt;"",V847+1,V847)</f>
        <v>176</v>
      </c>
      <c r="W848" s="75" t="s">
        <v>2238</v>
      </c>
      <c r="X848" s="57" t="s">
        <v>2238</v>
      </c>
      <c r="Y848" s="57" t="s">
        <v>2238</v>
      </c>
      <c r="Z848" s="25" t="str">
        <f>IF( OR(X848="CNST", I848="CAT_REGS"),IF(E848=CHAR(34)&amp;CHAR(34),F848,E848),
IF(X848="YES",UPPER(IF(E848=CHAR(34)&amp;CHAR(34),F848,E848)),
IF(   AND(X848&lt;&gt;"NO",I848="CAT_FNCT",D848&lt;&gt;"multiply", D848&lt;&gt;"divide"),IF(J848="SLS_ENABLED",   UPPER(IF(E848=CHAR(34)&amp;CHAR(34),F848,E848)),""),"")))</f>
        <v/>
      </c>
      <c r="AA848" s="25" t="str">
        <f>IF(LEN(Y848)&gt;0,Y848,SUBSTITUTE(SUBSTITUTE(SUBSTITUTE(SUBSTITUTE(SUBSTITUTE(SUBSTITUTE(SUBSTITUTE(SUBSTITUTE(SUBSTITUTE(SUBSTITUTE(SUBSTITUTE( (SUBSTITUTE( SUBSTITUTE( SUBSTITUTE( SUBSTITUTE(Z848,"STD_SIGMA","SUM"),"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8" s="1">
        <f>B848</f>
        <v>824</v>
      </c>
      <c r="AC848" t="str">
        <f>P848</f>
        <v>ITM_SPACE</v>
      </c>
      <c r="AD848" s="126" t="str">
        <f>IF(ISNA(VLOOKUP(AA848,'XEQM Shortlist'!J:J,1,0)),"//","")</f>
        <v/>
      </c>
      <c r="AF848" s="88" t="str">
        <f>IF(LEN(AA848)=0,"",SUBSTITUTE(SUBSTITUTE(SUBSTITUTE(SUBSTITUTE(SUBSTITUTE(SUBSTITUTE(SUBSTITUTE(SUBSTITUTE(SUBSTITUTE(SUBSTITUTE(SUBSTITUTE(SUBSTITUTE(SUBSTITUTE(SUBSTITUTE(SUBSTITUTE(SUBSTITUTE(SUBSTITUTE( (SUBSTITUTE( SUBSTITUTE( SUBSTITUTE( SUBSTITUTE(Z848,"STD_SIGMA","SUM"),"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8" t="b">
        <f>AA848=AF848</f>
        <v>1</v>
      </c>
    </row>
    <row r="849" spans="1:33">
      <c r="A849" s="48">
        <f>IF(B849=INT(B849),ROW(),"")</f>
        <v>849</v>
      </c>
      <c r="B849" s="47">
        <f>IF(AND(MID(C849,2,1)&lt;&gt;"/",MID(C849,1,1)="/"),INT(B848)+1,B848+0.01)</f>
        <v>825</v>
      </c>
      <c r="C849" s="196" t="s">
        <v>3770</v>
      </c>
      <c r="D849" s="196" t="s">
        <v>3095</v>
      </c>
      <c r="E849" s="191" t="s">
        <v>519</v>
      </c>
      <c r="F849" s="191" t="s">
        <v>715</v>
      </c>
      <c r="G849" s="200">
        <v>0</v>
      </c>
      <c r="H849" s="200">
        <v>0</v>
      </c>
      <c r="I849" s="191" t="s">
        <v>1</v>
      </c>
      <c r="J849" s="191" t="s">
        <v>1376</v>
      </c>
      <c r="K849" s="198" t="s">
        <v>3783</v>
      </c>
      <c r="L849" s="199" t="s">
        <v>4768</v>
      </c>
      <c r="M849" s="199" t="s">
        <v>4827</v>
      </c>
      <c r="N849" s="55" t="s">
        <v>2238</v>
      </c>
      <c r="O849" s="55"/>
      <c r="P849" s="259" t="s">
        <v>3095</v>
      </c>
      <c r="Q849" s="13"/>
      <c r="R849"/>
      <c r="S849" t="str">
        <f>IF(E849=F849,"","NOT EQUAL")</f>
        <v>NOT EQUAL</v>
      </c>
      <c r="T849" s="44" t="str">
        <f>IF(ISNA(VLOOKUP(P849,Sheet1!E:F,2,0)),"--","PRESENT")</f>
        <v>--</v>
      </c>
      <c r="U849"/>
      <c r="V849">
        <f>IF(AA849&lt;&gt;"",V848+1,V848)</f>
        <v>176</v>
      </c>
      <c r="W849" s="75" t="s">
        <v>2238</v>
      </c>
      <c r="X849" s="57" t="s">
        <v>2238</v>
      </c>
      <c r="Y849" s="57" t="s">
        <v>2238</v>
      </c>
      <c r="Z849" s="25" t="str">
        <f>IF( OR(X849="CNST", I849="CAT_REGS"),IF(E849=CHAR(34)&amp;CHAR(34),F849,E849),
IF(X849="YES",UPPER(IF(E849=CHAR(34)&amp;CHAR(34),F849,E849)),
IF(   AND(X849&lt;&gt;"NO",I849="CAT_FNCT",D849&lt;&gt;"multiply", D849&lt;&gt;"divide"),IF(J849="SLS_ENABLED",   UPPER(IF(E849=CHAR(34)&amp;CHAR(34),F849,E849)),""),"")))</f>
        <v/>
      </c>
      <c r="AA849" s="25" t="str">
        <f>IF(LEN(Y849)&gt;0,Y849,SUBSTITUTE(SUBSTITUTE(SUBSTITUTE(SUBSTITUTE(SUBSTITUTE(SUBSTITUTE(SUBSTITUTE(SUBSTITUTE(SUBSTITUTE(SUBSTITUTE(SUBSTITUTE( (SUBSTITUTE( SUBSTITUTE( SUBSTITUTE( SUBSTITUTE(Z849,"STD_SIGMA","SUM"),"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49" s="1">
        <f>B849</f>
        <v>825</v>
      </c>
      <c r="AC849" t="str">
        <f>P849</f>
        <v>ITM_EXCLAMATION_MARK</v>
      </c>
      <c r="AD849" s="126" t="str">
        <f>IF(ISNA(VLOOKUP(AA849,'XEQM Shortlist'!J:J,1,0)),"//","")</f>
        <v/>
      </c>
      <c r="AF849" s="88" t="str">
        <f>IF(LEN(AA849)=0,"",SUBSTITUTE(SUBSTITUTE(SUBSTITUTE(SUBSTITUTE(SUBSTITUTE(SUBSTITUTE(SUBSTITUTE(SUBSTITUTE(SUBSTITUTE(SUBSTITUTE(SUBSTITUTE(SUBSTITUTE(SUBSTITUTE(SUBSTITUTE(SUBSTITUTE(SUBSTITUTE(SUBSTITUTE( (SUBSTITUTE( SUBSTITUTE( SUBSTITUTE( SUBSTITUTE(Z849,"STD_SIGMA","SUM"),"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49" t="b">
        <f>AA849=AF849</f>
        <v>1</v>
      </c>
    </row>
    <row r="850" spans="1:33">
      <c r="A850" s="48">
        <f>IF(B850=INT(B850),ROW(),"")</f>
        <v>850</v>
      </c>
      <c r="B850" s="47">
        <f>IF(AND(MID(C850,2,1)&lt;&gt;"/",MID(C850,1,1)="/"),INT(B849)+1,B849+0.01)</f>
        <v>826</v>
      </c>
      <c r="C850" s="196" t="s">
        <v>3770</v>
      </c>
      <c r="D850" s="196" t="s">
        <v>3096</v>
      </c>
      <c r="E850" s="191" t="s">
        <v>519</v>
      </c>
      <c r="F850" s="191" t="s">
        <v>716</v>
      </c>
      <c r="G850" s="200">
        <v>0</v>
      </c>
      <c r="H850" s="200">
        <v>0</v>
      </c>
      <c r="I850" s="191" t="s">
        <v>1</v>
      </c>
      <c r="J850" s="191" t="s">
        <v>1376</v>
      </c>
      <c r="K850" s="198" t="s">
        <v>3783</v>
      </c>
      <c r="L850" s="199" t="s">
        <v>4768</v>
      </c>
      <c r="M850" s="199" t="s">
        <v>4827</v>
      </c>
      <c r="N850" s="55" t="s">
        <v>2238</v>
      </c>
      <c r="O850" s="55"/>
      <c r="P850" s="259" t="s">
        <v>3096</v>
      </c>
      <c r="Q850" s="13"/>
      <c r="R850"/>
      <c r="S850" t="str">
        <f>IF(E850=F850,"","NOT EQUAL")</f>
        <v>NOT EQUAL</v>
      </c>
      <c r="T850" s="44" t="str">
        <f>IF(ISNA(VLOOKUP(P850,Sheet1!E:F,2,0)),"--","PRESENT")</f>
        <v>--</v>
      </c>
      <c r="U850"/>
      <c r="V850">
        <f>IF(AA850&lt;&gt;"",V849+1,V849)</f>
        <v>176</v>
      </c>
      <c r="W850" s="75" t="s">
        <v>2238</v>
      </c>
      <c r="X850" s="57" t="s">
        <v>2238</v>
      </c>
      <c r="Y850" s="57" t="s">
        <v>2238</v>
      </c>
      <c r="Z850" s="25" t="str">
        <f>IF( OR(X850="CNST", I850="CAT_REGS"),IF(E850=CHAR(34)&amp;CHAR(34),F850,E850),
IF(X850="YES",UPPER(IF(E850=CHAR(34)&amp;CHAR(34),F850,E850)),
IF(   AND(X850&lt;&gt;"NO",I850="CAT_FNCT",D850&lt;&gt;"multiply", D850&lt;&gt;"divide"),IF(J850="SLS_ENABLED",   UPPER(IF(E850=CHAR(34)&amp;CHAR(34),F850,E850)),""),"")))</f>
        <v/>
      </c>
      <c r="AA850" s="25" t="str">
        <f>IF(LEN(Y850)&gt;0,Y850,SUBSTITUTE(SUBSTITUTE(SUBSTITUTE(SUBSTITUTE(SUBSTITUTE(SUBSTITUTE(SUBSTITUTE(SUBSTITUTE(SUBSTITUTE(SUBSTITUTE(SUBSTITUTE( (SUBSTITUTE( SUBSTITUTE( SUBSTITUTE( SUBSTITUTE(Z850,"STD_SIGMA","SUM"),"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0" s="1">
        <f>B850</f>
        <v>826</v>
      </c>
      <c r="AC850" t="str">
        <f>P850</f>
        <v>ITM_DOUBLE_QUOTE</v>
      </c>
      <c r="AD850" s="126" t="str">
        <f>IF(ISNA(VLOOKUP(AA850,'XEQM Shortlist'!J:J,1,0)),"//","")</f>
        <v/>
      </c>
      <c r="AF850" s="88" t="str">
        <f>IF(LEN(AA850)=0,"",SUBSTITUTE(SUBSTITUTE(SUBSTITUTE(SUBSTITUTE(SUBSTITUTE(SUBSTITUTE(SUBSTITUTE(SUBSTITUTE(SUBSTITUTE(SUBSTITUTE(SUBSTITUTE(SUBSTITUTE(SUBSTITUTE(SUBSTITUTE(SUBSTITUTE(SUBSTITUTE(SUBSTITUTE( (SUBSTITUTE( SUBSTITUTE( SUBSTITUTE( SUBSTITUTE(Z850,"STD_SIGMA","SUM"),"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0" t="b">
        <f>AA850=AF850</f>
        <v>1</v>
      </c>
    </row>
    <row r="851" spans="1:33">
      <c r="A851" s="48">
        <f>IF(B851=INT(B851),ROW(),"")</f>
        <v>851</v>
      </c>
      <c r="B851" s="47">
        <f>IF(AND(MID(C851,2,1)&lt;&gt;"/",MID(C851,1,1)="/"),INT(B850)+1,B850+0.01)</f>
        <v>827</v>
      </c>
      <c r="C851" s="196" t="s">
        <v>3770</v>
      </c>
      <c r="D851" s="196" t="s">
        <v>3097</v>
      </c>
      <c r="E851" s="191" t="s">
        <v>519</v>
      </c>
      <c r="F851" s="191" t="s">
        <v>717</v>
      </c>
      <c r="G851" s="200">
        <v>0</v>
      </c>
      <c r="H851" s="200">
        <v>0</v>
      </c>
      <c r="I851" s="191" t="s">
        <v>1</v>
      </c>
      <c r="J851" s="191" t="s">
        <v>1376</v>
      </c>
      <c r="K851" s="198" t="s">
        <v>3783</v>
      </c>
      <c r="L851" s="199" t="s">
        <v>4768</v>
      </c>
      <c r="M851" s="199" t="s">
        <v>4827</v>
      </c>
      <c r="N851" s="55" t="s">
        <v>2238</v>
      </c>
      <c r="O851" s="55"/>
      <c r="P851" s="259" t="s">
        <v>3097</v>
      </c>
      <c r="Q851" s="13"/>
      <c r="R851"/>
      <c r="S851" t="str">
        <f>IF(E851=F851,"","NOT EQUAL")</f>
        <v>NOT EQUAL</v>
      </c>
      <c r="T851" s="44" t="str">
        <f>IF(ISNA(VLOOKUP(P851,Sheet1!E:F,2,0)),"--","PRESENT")</f>
        <v>--</v>
      </c>
      <c r="U851"/>
      <c r="V851">
        <f>IF(AA851&lt;&gt;"",V850+1,V850)</f>
        <v>176</v>
      </c>
      <c r="W851" s="75" t="s">
        <v>2238</v>
      </c>
      <c r="X851" s="57" t="s">
        <v>2238</v>
      </c>
      <c r="Y851" s="57" t="s">
        <v>2238</v>
      </c>
      <c r="Z851" s="25" t="str">
        <f>IF( OR(X851="CNST", I851="CAT_REGS"),IF(E851=CHAR(34)&amp;CHAR(34),F851,E851),
IF(X851="YES",UPPER(IF(E851=CHAR(34)&amp;CHAR(34),F851,E851)),
IF(   AND(X851&lt;&gt;"NO",I851="CAT_FNCT",D851&lt;&gt;"multiply", D851&lt;&gt;"divide"),IF(J851="SLS_ENABLED",   UPPER(IF(E851=CHAR(34)&amp;CHAR(34),F851,E851)),""),"")))</f>
        <v/>
      </c>
      <c r="AA851" s="25" t="str">
        <f>IF(LEN(Y851)&gt;0,Y851,SUBSTITUTE(SUBSTITUTE(SUBSTITUTE(SUBSTITUTE(SUBSTITUTE(SUBSTITUTE(SUBSTITUTE(SUBSTITUTE(SUBSTITUTE(SUBSTITUTE(SUBSTITUTE( (SUBSTITUTE( SUBSTITUTE( SUBSTITUTE( SUBSTITUTE(Z851,"STD_SIGMA","SUM"),"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1" s="1">
        <f>B851</f>
        <v>827</v>
      </c>
      <c r="AC851" t="str">
        <f>P851</f>
        <v>ITM_NUMBER_SIGN</v>
      </c>
      <c r="AD851" s="126" t="str">
        <f>IF(ISNA(VLOOKUP(AA851,'XEQM Shortlist'!J:J,1,0)),"//","")</f>
        <v/>
      </c>
      <c r="AF851" s="88" t="str">
        <f>IF(LEN(AA851)=0,"",SUBSTITUTE(SUBSTITUTE(SUBSTITUTE(SUBSTITUTE(SUBSTITUTE(SUBSTITUTE(SUBSTITUTE(SUBSTITUTE(SUBSTITUTE(SUBSTITUTE(SUBSTITUTE(SUBSTITUTE(SUBSTITUTE(SUBSTITUTE(SUBSTITUTE(SUBSTITUTE(SUBSTITUTE( (SUBSTITUTE( SUBSTITUTE( SUBSTITUTE( SUBSTITUTE(Z851,"STD_SIGMA","SUM"),"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1" t="b">
        <f>AA851=AF851</f>
        <v>1</v>
      </c>
    </row>
    <row r="852" spans="1:33">
      <c r="A852" s="48">
        <f>IF(B852=INT(B852),ROW(),"")</f>
        <v>852</v>
      </c>
      <c r="B852" s="47">
        <f>IF(AND(MID(C852,2,1)&lt;&gt;"/",MID(C852,1,1)="/"),INT(B851)+1,B851+0.01)</f>
        <v>828</v>
      </c>
      <c r="C852" s="196" t="s">
        <v>3770</v>
      </c>
      <c r="D852" s="196" t="s">
        <v>3098</v>
      </c>
      <c r="E852" s="191" t="s">
        <v>519</v>
      </c>
      <c r="F852" s="191" t="s">
        <v>718</v>
      </c>
      <c r="G852" s="200">
        <v>0</v>
      </c>
      <c r="H852" s="200">
        <v>0</v>
      </c>
      <c r="I852" s="191" t="s">
        <v>1</v>
      </c>
      <c r="J852" s="191" t="s">
        <v>1376</v>
      </c>
      <c r="K852" s="198" t="s">
        <v>3783</v>
      </c>
      <c r="L852" s="199" t="s">
        <v>4768</v>
      </c>
      <c r="M852" s="199" t="s">
        <v>4827</v>
      </c>
      <c r="N852" s="55" t="s">
        <v>2238</v>
      </c>
      <c r="O852" s="55"/>
      <c r="P852" s="259" t="s">
        <v>3098</v>
      </c>
      <c r="Q852" s="13"/>
      <c r="R852"/>
      <c r="S852" t="str">
        <f>IF(E852=F852,"","NOT EQUAL")</f>
        <v>NOT EQUAL</v>
      </c>
      <c r="T852" s="44" t="str">
        <f>IF(ISNA(VLOOKUP(P852,Sheet1!E:F,2,0)),"--","PRESENT")</f>
        <v>--</v>
      </c>
      <c r="U852"/>
      <c r="V852">
        <f>IF(AA852&lt;&gt;"",V851+1,V851)</f>
        <v>176</v>
      </c>
      <c r="W852" s="75" t="s">
        <v>2238</v>
      </c>
      <c r="X852" s="57" t="s">
        <v>2238</v>
      </c>
      <c r="Y852" s="57" t="s">
        <v>2238</v>
      </c>
      <c r="Z852" s="25" t="str">
        <f>IF( OR(X852="CNST", I852="CAT_REGS"),IF(E852=CHAR(34)&amp;CHAR(34),F852,E852),
IF(X852="YES",UPPER(IF(E852=CHAR(34)&amp;CHAR(34),F852,E852)),
IF(   AND(X852&lt;&gt;"NO",I852="CAT_FNCT",D852&lt;&gt;"multiply", D852&lt;&gt;"divide"),IF(J852="SLS_ENABLED",   UPPER(IF(E852=CHAR(34)&amp;CHAR(34),F852,E852)),""),"")))</f>
        <v/>
      </c>
      <c r="AA852" s="25" t="str">
        <f>IF(LEN(Y852)&gt;0,Y852,SUBSTITUTE(SUBSTITUTE(SUBSTITUTE(SUBSTITUTE(SUBSTITUTE(SUBSTITUTE(SUBSTITUTE(SUBSTITUTE(SUBSTITUTE(SUBSTITUTE(SUBSTITUTE( (SUBSTITUTE( SUBSTITUTE( SUBSTITUTE( SUBSTITUTE(Z852,"STD_SIGMA","SUM"),"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2" s="1">
        <f>B852</f>
        <v>828</v>
      </c>
      <c r="AC852" t="str">
        <f>P852</f>
        <v>ITM_DOLLAR</v>
      </c>
      <c r="AD852" s="126" t="str">
        <f>IF(ISNA(VLOOKUP(AA852,'XEQM Shortlist'!J:J,1,0)),"//","")</f>
        <v/>
      </c>
      <c r="AF852" s="88" t="str">
        <f>IF(LEN(AA852)=0,"",SUBSTITUTE(SUBSTITUTE(SUBSTITUTE(SUBSTITUTE(SUBSTITUTE(SUBSTITUTE(SUBSTITUTE(SUBSTITUTE(SUBSTITUTE(SUBSTITUTE(SUBSTITUTE(SUBSTITUTE(SUBSTITUTE(SUBSTITUTE(SUBSTITUTE(SUBSTITUTE(SUBSTITUTE( (SUBSTITUTE( SUBSTITUTE( SUBSTITUTE( SUBSTITUTE(Z852,"STD_SIGMA","SUM"),"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2" t="b">
        <f>AA852=AF852</f>
        <v>1</v>
      </c>
    </row>
    <row r="853" spans="1:33">
      <c r="A853" s="48">
        <f>IF(B853=INT(B853),ROW(),"")</f>
        <v>853</v>
      </c>
      <c r="B853" s="47">
        <f>IF(AND(MID(C853,2,1)&lt;&gt;"/",MID(C853,1,1)="/"),INT(B852)+1,B852+0.01)</f>
        <v>829</v>
      </c>
      <c r="C853" s="196" t="s">
        <v>3770</v>
      </c>
      <c r="D853" s="196" t="s">
        <v>3099</v>
      </c>
      <c r="E853" s="191" t="s">
        <v>519</v>
      </c>
      <c r="F853" s="191" t="s">
        <v>719</v>
      </c>
      <c r="G853" s="200">
        <v>0</v>
      </c>
      <c r="H853" s="200">
        <v>0</v>
      </c>
      <c r="I853" s="191" t="s">
        <v>1</v>
      </c>
      <c r="J853" s="191" t="s">
        <v>1376</v>
      </c>
      <c r="K853" s="198" t="s">
        <v>3783</v>
      </c>
      <c r="L853" s="199" t="s">
        <v>4768</v>
      </c>
      <c r="M853" s="199" t="s">
        <v>4827</v>
      </c>
      <c r="N853" s="55" t="s">
        <v>2238</v>
      </c>
      <c r="O853" s="55"/>
      <c r="P853" s="259" t="s">
        <v>3099</v>
      </c>
      <c r="Q853" s="13"/>
      <c r="R853"/>
      <c r="S853" t="str">
        <f>IF(E853=F853,"","NOT EQUAL")</f>
        <v>NOT EQUAL</v>
      </c>
      <c r="T853" s="44" t="str">
        <f>IF(ISNA(VLOOKUP(P853,Sheet1!E:F,2,0)),"--","PRESENT")</f>
        <v>--</v>
      </c>
      <c r="U853"/>
      <c r="V853">
        <f>IF(AA853&lt;&gt;"",V852+1,V852)</f>
        <v>176</v>
      </c>
      <c r="W853" s="75" t="s">
        <v>2238</v>
      </c>
      <c r="X853" s="57" t="s">
        <v>2238</v>
      </c>
      <c r="Y853" s="57" t="s">
        <v>2238</v>
      </c>
      <c r="Z853" s="25" t="str">
        <f>IF( OR(X853="CNST", I853="CAT_REGS"),IF(E853=CHAR(34)&amp;CHAR(34),F853,E853),
IF(X853="YES",UPPER(IF(E853=CHAR(34)&amp;CHAR(34),F853,E853)),
IF(   AND(X853&lt;&gt;"NO",I853="CAT_FNCT",D853&lt;&gt;"multiply", D853&lt;&gt;"divide"),IF(J853="SLS_ENABLED",   UPPER(IF(E853=CHAR(34)&amp;CHAR(34),F853,E853)),""),"")))</f>
        <v/>
      </c>
      <c r="AA853" s="25" t="str">
        <f>IF(LEN(Y853)&gt;0,Y853,SUBSTITUTE(SUBSTITUTE(SUBSTITUTE(SUBSTITUTE(SUBSTITUTE(SUBSTITUTE(SUBSTITUTE(SUBSTITUTE(SUBSTITUTE(SUBSTITUTE(SUBSTITUTE( (SUBSTITUTE( SUBSTITUTE( SUBSTITUTE( SUBSTITUTE(Z853,"STD_SIGMA","SUM"),"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3" s="1">
        <f>B853</f>
        <v>829</v>
      </c>
      <c r="AC853" t="str">
        <f>P853</f>
        <v>ITM_PERCENT</v>
      </c>
      <c r="AD853" s="126" t="str">
        <f>IF(ISNA(VLOOKUP(AA853,'XEQM Shortlist'!J:J,1,0)),"//","")</f>
        <v/>
      </c>
      <c r="AF853" s="88" t="str">
        <f>IF(LEN(AA853)=0,"",SUBSTITUTE(SUBSTITUTE(SUBSTITUTE(SUBSTITUTE(SUBSTITUTE(SUBSTITUTE(SUBSTITUTE(SUBSTITUTE(SUBSTITUTE(SUBSTITUTE(SUBSTITUTE(SUBSTITUTE(SUBSTITUTE(SUBSTITUTE(SUBSTITUTE(SUBSTITUTE(SUBSTITUTE( (SUBSTITUTE( SUBSTITUTE( SUBSTITUTE( SUBSTITUTE(Z853,"STD_SIGMA","SUM"),"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3" t="b">
        <f>AA853=AF853</f>
        <v>1</v>
      </c>
    </row>
    <row r="854" spans="1:33">
      <c r="A854" s="48">
        <f>IF(B854=INT(B854),ROW(),"")</f>
        <v>854</v>
      </c>
      <c r="B854" s="47">
        <f>IF(AND(MID(C854,2,1)&lt;&gt;"/",MID(C854,1,1)="/"),INT(B853)+1,B853+0.01)</f>
        <v>830</v>
      </c>
      <c r="C854" s="196" t="s">
        <v>3770</v>
      </c>
      <c r="D854" s="196" t="s">
        <v>3100</v>
      </c>
      <c r="E854" s="191" t="s">
        <v>519</v>
      </c>
      <c r="F854" s="191" t="s">
        <v>720</v>
      </c>
      <c r="G854" s="200">
        <v>0</v>
      </c>
      <c r="H854" s="200">
        <v>0</v>
      </c>
      <c r="I854" s="191" t="s">
        <v>1</v>
      </c>
      <c r="J854" s="191" t="s">
        <v>1376</v>
      </c>
      <c r="K854" s="198" t="s">
        <v>3783</v>
      </c>
      <c r="L854" s="199" t="s">
        <v>4768</v>
      </c>
      <c r="M854" s="199" t="s">
        <v>4827</v>
      </c>
      <c r="N854" s="55" t="s">
        <v>2238</v>
      </c>
      <c r="O854" s="55"/>
      <c r="P854" s="259" t="s">
        <v>3100</v>
      </c>
      <c r="Q854" s="13"/>
      <c r="R854"/>
      <c r="S854" t="str">
        <f>IF(E854=F854,"","NOT EQUAL")</f>
        <v>NOT EQUAL</v>
      </c>
      <c r="T854" s="44" t="str">
        <f>IF(ISNA(VLOOKUP(P854,Sheet1!E:F,2,0)),"--","PRESENT")</f>
        <v>--</v>
      </c>
      <c r="U854"/>
      <c r="V854">
        <f>IF(AA854&lt;&gt;"",V853+1,V853)</f>
        <v>176</v>
      </c>
      <c r="W854" s="75" t="s">
        <v>2238</v>
      </c>
      <c r="X854" s="57" t="s">
        <v>2238</v>
      </c>
      <c r="Y854" s="57" t="s">
        <v>2238</v>
      </c>
      <c r="Z854" s="25" t="str">
        <f>IF( OR(X854="CNST", I854="CAT_REGS"),IF(E854=CHAR(34)&amp;CHAR(34),F854,E854),
IF(X854="YES",UPPER(IF(E854=CHAR(34)&amp;CHAR(34),F854,E854)),
IF(   AND(X854&lt;&gt;"NO",I854="CAT_FNCT",D854&lt;&gt;"multiply", D854&lt;&gt;"divide"),IF(J854="SLS_ENABLED",   UPPER(IF(E854=CHAR(34)&amp;CHAR(34),F854,E854)),""),"")))</f>
        <v/>
      </c>
      <c r="AA854" s="25" t="str">
        <f>IF(LEN(Y854)&gt;0,Y854,SUBSTITUTE(SUBSTITUTE(SUBSTITUTE(SUBSTITUTE(SUBSTITUTE(SUBSTITUTE(SUBSTITUTE(SUBSTITUTE(SUBSTITUTE(SUBSTITUTE(SUBSTITUTE( (SUBSTITUTE( SUBSTITUTE( SUBSTITUTE( SUBSTITUTE(Z854,"STD_SIGMA","SUM"),"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4" s="1">
        <f>B854</f>
        <v>830</v>
      </c>
      <c r="AC854" t="str">
        <f>P854</f>
        <v>ITM_AMPERSAND</v>
      </c>
      <c r="AD854" s="126" t="str">
        <f>IF(ISNA(VLOOKUP(AA854,'XEQM Shortlist'!J:J,1,0)),"//","")</f>
        <v/>
      </c>
      <c r="AF854" s="88" t="str">
        <f>IF(LEN(AA854)=0,"",SUBSTITUTE(SUBSTITUTE(SUBSTITUTE(SUBSTITUTE(SUBSTITUTE(SUBSTITUTE(SUBSTITUTE(SUBSTITUTE(SUBSTITUTE(SUBSTITUTE(SUBSTITUTE(SUBSTITUTE(SUBSTITUTE(SUBSTITUTE(SUBSTITUTE(SUBSTITUTE(SUBSTITUTE( (SUBSTITUTE( SUBSTITUTE( SUBSTITUTE( SUBSTITUTE(Z854,"STD_SIGMA","SUM"),"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4" t="b">
        <f>AA854=AF854</f>
        <v>1</v>
      </c>
    </row>
    <row r="855" spans="1:33">
      <c r="A855" s="48">
        <f>IF(B855=INT(B855),ROW(),"")</f>
        <v>855</v>
      </c>
      <c r="B855" s="47">
        <f>IF(AND(MID(C855,2,1)&lt;&gt;"/",MID(C855,1,1)="/"),INT(B854)+1,B854+0.01)</f>
        <v>831</v>
      </c>
      <c r="C855" s="196" t="s">
        <v>3770</v>
      </c>
      <c r="D855" s="196" t="s">
        <v>3101</v>
      </c>
      <c r="E855" s="191" t="s">
        <v>519</v>
      </c>
      <c r="F855" s="191" t="s">
        <v>721</v>
      </c>
      <c r="G855" s="200">
        <v>0</v>
      </c>
      <c r="H855" s="200">
        <v>0</v>
      </c>
      <c r="I855" s="191" t="s">
        <v>1</v>
      </c>
      <c r="J855" s="191" t="s">
        <v>1376</v>
      </c>
      <c r="K855" s="198" t="s">
        <v>3783</v>
      </c>
      <c r="L855" s="199" t="s">
        <v>4768</v>
      </c>
      <c r="M855" s="199" t="s">
        <v>4827</v>
      </c>
      <c r="N855" s="55" t="s">
        <v>2238</v>
      </c>
      <c r="O855" s="55"/>
      <c r="P855" s="259" t="s">
        <v>3101</v>
      </c>
      <c r="Q855" s="13"/>
      <c r="R855"/>
      <c r="S855" t="str">
        <f>IF(E855=F855,"","NOT EQUAL")</f>
        <v>NOT EQUAL</v>
      </c>
      <c r="T855" s="44" t="str">
        <f>IF(ISNA(VLOOKUP(P855,Sheet1!E:F,2,0)),"--","PRESENT")</f>
        <v>--</v>
      </c>
      <c r="U855"/>
      <c r="V855">
        <f>IF(AA855&lt;&gt;"",V854+1,V854)</f>
        <v>176</v>
      </c>
      <c r="W855" s="75" t="s">
        <v>2238</v>
      </c>
      <c r="X855" s="57" t="s">
        <v>2238</v>
      </c>
      <c r="Y855" s="57" t="s">
        <v>2238</v>
      </c>
      <c r="Z855" s="25" t="str">
        <f>IF( OR(X855="CNST", I855="CAT_REGS"),IF(E855=CHAR(34)&amp;CHAR(34),F855,E855),
IF(X855="YES",UPPER(IF(E855=CHAR(34)&amp;CHAR(34),F855,E855)),
IF(   AND(X855&lt;&gt;"NO",I855="CAT_FNCT",D855&lt;&gt;"multiply", D855&lt;&gt;"divide"),IF(J855="SLS_ENABLED",   UPPER(IF(E855=CHAR(34)&amp;CHAR(34),F855,E855)),""),"")))</f>
        <v/>
      </c>
      <c r="AA855" s="25" t="str">
        <f>IF(LEN(Y855)&gt;0,Y855,SUBSTITUTE(SUBSTITUTE(SUBSTITUTE(SUBSTITUTE(SUBSTITUTE(SUBSTITUTE(SUBSTITUTE(SUBSTITUTE(SUBSTITUTE(SUBSTITUTE(SUBSTITUTE( (SUBSTITUTE( SUBSTITUTE( SUBSTITUTE( SUBSTITUTE(Z855,"STD_SIGMA","SUM"),"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5" s="1">
        <f>B855</f>
        <v>831</v>
      </c>
      <c r="AC855" t="str">
        <f>P855</f>
        <v>ITM_QUOTE</v>
      </c>
      <c r="AD855" s="126" t="str">
        <f>IF(ISNA(VLOOKUP(AA855,'XEQM Shortlist'!J:J,1,0)),"//","")</f>
        <v/>
      </c>
      <c r="AF855" s="88" t="str">
        <f>IF(LEN(AA855)=0,"",SUBSTITUTE(SUBSTITUTE(SUBSTITUTE(SUBSTITUTE(SUBSTITUTE(SUBSTITUTE(SUBSTITUTE(SUBSTITUTE(SUBSTITUTE(SUBSTITUTE(SUBSTITUTE(SUBSTITUTE(SUBSTITUTE(SUBSTITUTE(SUBSTITUTE(SUBSTITUTE(SUBSTITUTE( (SUBSTITUTE( SUBSTITUTE( SUBSTITUTE( SUBSTITUTE(Z855,"STD_SIGMA","SUM"),"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5" t="b">
        <f>AA855=AF855</f>
        <v>1</v>
      </c>
    </row>
    <row r="856" spans="1:33">
      <c r="A856" s="48">
        <f>IF(B856=INT(B856),ROW(),"")</f>
        <v>856</v>
      </c>
      <c r="B856" s="47">
        <f>IF(AND(MID(C856,2,1)&lt;&gt;"/",MID(C856,1,1)="/"),INT(B855)+1,B855+0.01)</f>
        <v>832</v>
      </c>
      <c r="C856" s="196" t="s">
        <v>3770</v>
      </c>
      <c r="D856" s="196" t="s">
        <v>3102</v>
      </c>
      <c r="E856" s="191" t="s">
        <v>519</v>
      </c>
      <c r="F856" s="191" t="s">
        <v>722</v>
      </c>
      <c r="G856" s="200">
        <v>0</v>
      </c>
      <c r="H856" s="200">
        <v>0</v>
      </c>
      <c r="I856" s="191" t="s">
        <v>1</v>
      </c>
      <c r="J856" s="191" t="s">
        <v>1376</v>
      </c>
      <c r="K856" s="198" t="s">
        <v>3783</v>
      </c>
      <c r="L856" s="199" t="s">
        <v>4768</v>
      </c>
      <c r="M856" s="199" t="s">
        <v>4827</v>
      </c>
      <c r="N856" s="55" t="s">
        <v>2238</v>
      </c>
      <c r="O856" s="55"/>
      <c r="P856" s="259" t="s">
        <v>3102</v>
      </c>
      <c r="Q856" s="13"/>
      <c r="R856"/>
      <c r="S856" t="str">
        <f>IF(E856=F856,"","NOT EQUAL")</f>
        <v>NOT EQUAL</v>
      </c>
      <c r="T856" s="44" t="str">
        <f>IF(ISNA(VLOOKUP(P856,Sheet1!E:F,2,0)),"--","PRESENT")</f>
        <v>--</v>
      </c>
      <c r="U856"/>
      <c r="V856">
        <f>IF(AA856&lt;&gt;"",V855+1,V855)</f>
        <v>176</v>
      </c>
      <c r="W856" s="75" t="s">
        <v>2238</v>
      </c>
      <c r="X856" s="57" t="s">
        <v>2238</v>
      </c>
      <c r="Y856" s="57" t="s">
        <v>2238</v>
      </c>
      <c r="Z856" s="25" t="str">
        <f>IF( OR(X856="CNST", I856="CAT_REGS"),IF(E856=CHAR(34)&amp;CHAR(34),F856,E856),
IF(X856="YES",UPPER(IF(E856=CHAR(34)&amp;CHAR(34),F856,E856)),
IF(   AND(X856&lt;&gt;"NO",I856="CAT_FNCT",D856&lt;&gt;"multiply", D856&lt;&gt;"divide"),IF(J856="SLS_ENABLED",   UPPER(IF(E856=CHAR(34)&amp;CHAR(34),F856,E856)),""),"")))</f>
        <v/>
      </c>
      <c r="AA856" s="25" t="str">
        <f>IF(LEN(Y856)&gt;0,Y856,SUBSTITUTE(SUBSTITUTE(SUBSTITUTE(SUBSTITUTE(SUBSTITUTE(SUBSTITUTE(SUBSTITUTE(SUBSTITUTE(SUBSTITUTE(SUBSTITUTE(SUBSTITUTE( (SUBSTITUTE( SUBSTITUTE( SUBSTITUTE( SUBSTITUTE(Z856,"STD_SIGMA","SUM"),"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6" s="1">
        <f>B856</f>
        <v>832</v>
      </c>
      <c r="AC856" t="str">
        <f>P856</f>
        <v>ITM_LEFT_PARENTHESIS</v>
      </c>
      <c r="AD856" s="126" t="str">
        <f>IF(ISNA(VLOOKUP(AA856,'XEQM Shortlist'!J:J,1,0)),"//","")</f>
        <v/>
      </c>
      <c r="AF856" s="88" t="str">
        <f>IF(LEN(AA856)=0,"",SUBSTITUTE(SUBSTITUTE(SUBSTITUTE(SUBSTITUTE(SUBSTITUTE(SUBSTITUTE(SUBSTITUTE(SUBSTITUTE(SUBSTITUTE(SUBSTITUTE(SUBSTITUTE(SUBSTITUTE(SUBSTITUTE(SUBSTITUTE(SUBSTITUTE(SUBSTITUTE(SUBSTITUTE( (SUBSTITUTE( SUBSTITUTE( SUBSTITUTE( SUBSTITUTE(Z856,"STD_SIGMA","SUM"),"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6" t="b">
        <f>AA856=AF856</f>
        <v>1</v>
      </c>
    </row>
    <row r="857" spans="1:33">
      <c r="A857" s="48">
        <f>IF(B857=INT(B857),ROW(),"")</f>
        <v>857</v>
      </c>
      <c r="B857" s="47">
        <f>IF(AND(MID(C857,2,1)&lt;&gt;"/",MID(C857,1,1)="/"),INT(B856)+1,B856+0.01)</f>
        <v>833</v>
      </c>
      <c r="C857" s="196" t="s">
        <v>3770</v>
      </c>
      <c r="D857" s="196" t="s">
        <v>3103</v>
      </c>
      <c r="E857" s="191" t="s">
        <v>519</v>
      </c>
      <c r="F857" s="191" t="s">
        <v>723</v>
      </c>
      <c r="G857" s="200">
        <v>0</v>
      </c>
      <c r="H857" s="200">
        <v>0</v>
      </c>
      <c r="I857" s="191" t="s">
        <v>1</v>
      </c>
      <c r="J857" s="191" t="s">
        <v>1376</v>
      </c>
      <c r="K857" s="198" t="s">
        <v>3783</v>
      </c>
      <c r="L857" s="199" t="s">
        <v>4768</v>
      </c>
      <c r="M857" s="199" t="s">
        <v>4827</v>
      </c>
      <c r="N857" s="55" t="s">
        <v>2238</v>
      </c>
      <c r="O857" s="55"/>
      <c r="P857" s="259" t="s">
        <v>3103</v>
      </c>
      <c r="Q857" s="13"/>
      <c r="R857"/>
      <c r="S857" t="str">
        <f>IF(E857=F857,"","NOT EQUAL")</f>
        <v>NOT EQUAL</v>
      </c>
      <c r="T857" s="44" t="str">
        <f>IF(ISNA(VLOOKUP(P857,Sheet1!E:F,2,0)),"--","PRESENT")</f>
        <v>--</v>
      </c>
      <c r="U857"/>
      <c r="V857">
        <f>IF(AA857&lt;&gt;"",V856+1,V856)</f>
        <v>176</v>
      </c>
      <c r="W857" s="75" t="s">
        <v>2238</v>
      </c>
      <c r="X857" s="57" t="s">
        <v>2238</v>
      </c>
      <c r="Y857" s="57" t="s">
        <v>2238</v>
      </c>
      <c r="Z857" s="25" t="str">
        <f>IF( OR(X857="CNST", I857="CAT_REGS"),IF(E857=CHAR(34)&amp;CHAR(34),F857,E857),
IF(X857="YES",UPPER(IF(E857=CHAR(34)&amp;CHAR(34),F857,E857)),
IF(   AND(X857&lt;&gt;"NO",I857="CAT_FNCT",D857&lt;&gt;"multiply", D857&lt;&gt;"divide"),IF(J857="SLS_ENABLED",   UPPER(IF(E857=CHAR(34)&amp;CHAR(34),F857,E857)),""),"")))</f>
        <v/>
      </c>
      <c r="AA857" s="25" t="str">
        <f>IF(LEN(Y857)&gt;0,Y857,SUBSTITUTE(SUBSTITUTE(SUBSTITUTE(SUBSTITUTE(SUBSTITUTE(SUBSTITUTE(SUBSTITUTE(SUBSTITUTE(SUBSTITUTE(SUBSTITUTE(SUBSTITUTE( (SUBSTITUTE( SUBSTITUTE( SUBSTITUTE( SUBSTITUTE(Z857,"STD_SIGMA","SUM"),"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7" s="1">
        <f>B857</f>
        <v>833</v>
      </c>
      <c r="AC857" t="str">
        <f>P857</f>
        <v>ITM_RIGHT_PARENTHESIS</v>
      </c>
      <c r="AD857" s="126" t="str">
        <f>IF(ISNA(VLOOKUP(AA857,'XEQM Shortlist'!J:J,1,0)),"//","")</f>
        <v/>
      </c>
      <c r="AF857" s="88" t="str">
        <f>IF(LEN(AA857)=0,"",SUBSTITUTE(SUBSTITUTE(SUBSTITUTE(SUBSTITUTE(SUBSTITUTE(SUBSTITUTE(SUBSTITUTE(SUBSTITUTE(SUBSTITUTE(SUBSTITUTE(SUBSTITUTE(SUBSTITUTE(SUBSTITUTE(SUBSTITUTE(SUBSTITUTE(SUBSTITUTE(SUBSTITUTE( (SUBSTITUTE( SUBSTITUTE( SUBSTITUTE( SUBSTITUTE(Z857,"STD_SIGMA","SUM"),"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7" t="b">
        <f>AA857=AF857</f>
        <v>1</v>
      </c>
    </row>
    <row r="858" spans="1:33">
      <c r="A858" s="48">
        <f>IF(B858=INT(B858),ROW(),"")</f>
        <v>858</v>
      </c>
      <c r="B858" s="47">
        <f>IF(AND(MID(C858,2,1)&lt;&gt;"/",MID(C858,1,1)="/"),INT(B857)+1,B857+0.01)</f>
        <v>834</v>
      </c>
      <c r="C858" s="196" t="s">
        <v>3770</v>
      </c>
      <c r="D858" s="196" t="s">
        <v>3104</v>
      </c>
      <c r="E858" s="191" t="s">
        <v>519</v>
      </c>
      <c r="F858" s="191" t="s">
        <v>724</v>
      </c>
      <c r="G858" s="200">
        <v>0</v>
      </c>
      <c r="H858" s="200">
        <v>0</v>
      </c>
      <c r="I858" s="191" t="s">
        <v>1</v>
      </c>
      <c r="J858" s="191" t="s">
        <v>1376</v>
      </c>
      <c r="K858" s="198" t="s">
        <v>3783</v>
      </c>
      <c r="L858" s="199" t="s">
        <v>4768</v>
      </c>
      <c r="M858" s="199" t="s">
        <v>4827</v>
      </c>
      <c r="N858" s="55" t="s">
        <v>2238</v>
      </c>
      <c r="O858" s="55"/>
      <c r="P858" s="259" t="s">
        <v>3104</v>
      </c>
      <c r="Q858" s="13"/>
      <c r="R858"/>
      <c r="S858" t="str">
        <f>IF(E858=F858,"","NOT EQUAL")</f>
        <v>NOT EQUAL</v>
      </c>
      <c r="T858" s="44" t="str">
        <f>IF(ISNA(VLOOKUP(P858,Sheet1!E:F,2,0)),"--","PRESENT")</f>
        <v>--</v>
      </c>
      <c r="U858"/>
      <c r="V858">
        <f>IF(AA858&lt;&gt;"",V857+1,V857)</f>
        <v>176</v>
      </c>
      <c r="W858" s="75" t="s">
        <v>2238</v>
      </c>
      <c r="X858" s="57" t="s">
        <v>2238</v>
      </c>
      <c r="Y858" s="57" t="s">
        <v>2238</v>
      </c>
      <c r="Z858" s="25" t="str">
        <f>IF( OR(X858="CNST", I858="CAT_REGS"),IF(E858=CHAR(34)&amp;CHAR(34),F858,E858),
IF(X858="YES",UPPER(IF(E858=CHAR(34)&amp;CHAR(34),F858,E858)),
IF(   AND(X858&lt;&gt;"NO",I858="CAT_FNCT",D858&lt;&gt;"multiply", D858&lt;&gt;"divide"),IF(J858="SLS_ENABLED",   UPPER(IF(E858=CHAR(34)&amp;CHAR(34),F858,E858)),""),"")))</f>
        <v/>
      </c>
      <c r="AA858" s="25" t="str">
        <f>IF(LEN(Y858)&gt;0,Y858,SUBSTITUTE(SUBSTITUTE(SUBSTITUTE(SUBSTITUTE(SUBSTITUTE(SUBSTITUTE(SUBSTITUTE(SUBSTITUTE(SUBSTITUTE(SUBSTITUTE(SUBSTITUTE( (SUBSTITUTE( SUBSTITUTE( SUBSTITUTE( SUBSTITUTE(Z858,"STD_SIGMA","SUM"),"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8" s="1">
        <f>B858</f>
        <v>834</v>
      </c>
      <c r="AC858" t="str">
        <f>P858</f>
        <v>ITM_ASTERISK</v>
      </c>
      <c r="AD858" s="126" t="str">
        <f>IF(ISNA(VLOOKUP(AA858,'XEQM Shortlist'!J:J,1,0)),"//","")</f>
        <v/>
      </c>
      <c r="AF858" s="88" t="str">
        <f>IF(LEN(AA858)=0,"",SUBSTITUTE(SUBSTITUTE(SUBSTITUTE(SUBSTITUTE(SUBSTITUTE(SUBSTITUTE(SUBSTITUTE(SUBSTITUTE(SUBSTITUTE(SUBSTITUTE(SUBSTITUTE(SUBSTITUTE(SUBSTITUTE(SUBSTITUTE(SUBSTITUTE(SUBSTITUTE(SUBSTITUTE( (SUBSTITUTE( SUBSTITUTE( SUBSTITUTE( SUBSTITUTE(Z858,"STD_SIGMA","SUM"),"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8" t="b">
        <f>AA858=AF858</f>
        <v>1</v>
      </c>
    </row>
    <row r="859" spans="1:33">
      <c r="A859" s="48">
        <f>IF(B859=INT(B859),ROW(),"")</f>
        <v>859</v>
      </c>
      <c r="B859" s="47">
        <f>IF(AND(MID(C859,2,1)&lt;&gt;"/",MID(C859,1,1)="/"),INT(B858)+1,B858+0.01)</f>
        <v>835</v>
      </c>
      <c r="C859" s="196" t="s">
        <v>3770</v>
      </c>
      <c r="D859" s="196" t="s">
        <v>3105</v>
      </c>
      <c r="E859" s="191" t="s">
        <v>519</v>
      </c>
      <c r="F859" s="191" t="s">
        <v>725</v>
      </c>
      <c r="G859" s="200">
        <v>0</v>
      </c>
      <c r="H859" s="200">
        <v>0</v>
      </c>
      <c r="I859" s="191" t="s">
        <v>1</v>
      </c>
      <c r="J859" s="191" t="s">
        <v>1376</v>
      </c>
      <c r="K859" s="198" t="s">
        <v>3783</v>
      </c>
      <c r="L859" s="199" t="s">
        <v>4768</v>
      </c>
      <c r="M859" s="199" t="s">
        <v>4827</v>
      </c>
      <c r="N859" s="55" t="s">
        <v>2238</v>
      </c>
      <c r="O859" s="55"/>
      <c r="P859" s="259" t="s">
        <v>3105</v>
      </c>
      <c r="Q859" s="13"/>
      <c r="R859"/>
      <c r="S859" t="str">
        <f>IF(E859=F859,"","NOT EQUAL")</f>
        <v>NOT EQUAL</v>
      </c>
      <c r="T859" s="44" t="str">
        <f>IF(ISNA(VLOOKUP(P859,Sheet1!E:F,2,0)),"--","PRESENT")</f>
        <v>--</v>
      </c>
      <c r="U859"/>
      <c r="V859">
        <f>IF(AA859&lt;&gt;"",V858+1,V858)</f>
        <v>176</v>
      </c>
      <c r="W859" s="75" t="s">
        <v>2238</v>
      </c>
      <c r="X859" s="57" t="s">
        <v>2238</v>
      </c>
      <c r="Y859" s="57" t="s">
        <v>2238</v>
      </c>
      <c r="Z859" s="25" t="str">
        <f>IF( OR(X859="CNST", I859="CAT_REGS"),IF(E859=CHAR(34)&amp;CHAR(34),F859,E859),
IF(X859="YES",UPPER(IF(E859=CHAR(34)&amp;CHAR(34),F859,E859)),
IF(   AND(X859&lt;&gt;"NO",I859="CAT_FNCT",D859&lt;&gt;"multiply", D859&lt;&gt;"divide"),IF(J859="SLS_ENABLED",   UPPER(IF(E859=CHAR(34)&amp;CHAR(34),F859,E859)),""),"")))</f>
        <v/>
      </c>
      <c r="AA859" s="25" t="str">
        <f>IF(LEN(Y859)&gt;0,Y859,SUBSTITUTE(SUBSTITUTE(SUBSTITUTE(SUBSTITUTE(SUBSTITUTE(SUBSTITUTE(SUBSTITUTE(SUBSTITUTE(SUBSTITUTE(SUBSTITUTE(SUBSTITUTE( (SUBSTITUTE( SUBSTITUTE( SUBSTITUTE( SUBSTITUTE(Z859,"STD_SIGMA","SUM"),"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59" s="1">
        <f>B859</f>
        <v>835</v>
      </c>
      <c r="AC859" t="str">
        <f>P859</f>
        <v>ITM_PLUS</v>
      </c>
      <c r="AD859" s="126" t="str">
        <f>IF(ISNA(VLOOKUP(AA859,'XEQM Shortlist'!J:J,1,0)),"//","")</f>
        <v/>
      </c>
      <c r="AF859" s="88" t="str">
        <f>IF(LEN(AA859)=0,"",SUBSTITUTE(SUBSTITUTE(SUBSTITUTE(SUBSTITUTE(SUBSTITUTE(SUBSTITUTE(SUBSTITUTE(SUBSTITUTE(SUBSTITUTE(SUBSTITUTE(SUBSTITUTE(SUBSTITUTE(SUBSTITUTE(SUBSTITUTE(SUBSTITUTE(SUBSTITUTE(SUBSTITUTE( (SUBSTITUTE( SUBSTITUTE( SUBSTITUTE( SUBSTITUTE(Z859,"STD_SIGMA","SUM"),"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59" t="b">
        <f>AA859=AF859</f>
        <v>1</v>
      </c>
    </row>
    <row r="860" spans="1:33">
      <c r="A860" s="48">
        <f>IF(B860=INT(B860),ROW(),"")</f>
        <v>860</v>
      </c>
      <c r="B860" s="47">
        <f>IF(AND(MID(C860,2,1)&lt;&gt;"/",MID(C860,1,1)="/"),INT(B859)+1,B859+0.01)</f>
        <v>836</v>
      </c>
      <c r="C860" s="196" t="s">
        <v>3770</v>
      </c>
      <c r="D860" s="196" t="s">
        <v>3106</v>
      </c>
      <c r="E860" s="191" t="s">
        <v>519</v>
      </c>
      <c r="F860" s="191" t="s">
        <v>726</v>
      </c>
      <c r="G860" s="200">
        <v>0</v>
      </c>
      <c r="H860" s="200">
        <v>0</v>
      </c>
      <c r="I860" s="191" t="s">
        <v>1</v>
      </c>
      <c r="J860" s="191" t="s">
        <v>1376</v>
      </c>
      <c r="K860" s="198" t="s">
        <v>3783</v>
      </c>
      <c r="L860" s="199" t="s">
        <v>4768</v>
      </c>
      <c r="M860" s="199" t="s">
        <v>4827</v>
      </c>
      <c r="N860" s="55" t="s">
        <v>2238</v>
      </c>
      <c r="O860" s="55"/>
      <c r="P860" s="259" t="s">
        <v>3106</v>
      </c>
      <c r="Q860" s="13"/>
      <c r="R860"/>
      <c r="S860" t="str">
        <f>IF(E860=F860,"","NOT EQUAL")</f>
        <v>NOT EQUAL</v>
      </c>
      <c r="T860" s="44" t="str">
        <f>IF(ISNA(VLOOKUP(P860,Sheet1!E:F,2,0)),"--","PRESENT")</f>
        <v>--</v>
      </c>
      <c r="U860"/>
      <c r="V860">
        <f>IF(AA860&lt;&gt;"",V859+1,V859)</f>
        <v>176</v>
      </c>
      <c r="W860" s="75" t="s">
        <v>2238</v>
      </c>
      <c r="X860" s="57" t="s">
        <v>2238</v>
      </c>
      <c r="Y860" s="57" t="s">
        <v>2238</v>
      </c>
      <c r="Z860" s="25" t="str">
        <f>IF( OR(X860="CNST", I860="CAT_REGS"),IF(E860=CHAR(34)&amp;CHAR(34),F860,E860),
IF(X860="YES",UPPER(IF(E860=CHAR(34)&amp;CHAR(34),F860,E860)),
IF(   AND(X860&lt;&gt;"NO",I860="CAT_FNCT",D860&lt;&gt;"multiply", D860&lt;&gt;"divide"),IF(J860="SLS_ENABLED",   UPPER(IF(E860=CHAR(34)&amp;CHAR(34),F860,E860)),""),"")))</f>
        <v/>
      </c>
      <c r="AA860" s="25" t="str">
        <f>IF(LEN(Y860)&gt;0,Y860,SUBSTITUTE(SUBSTITUTE(SUBSTITUTE(SUBSTITUTE(SUBSTITUTE(SUBSTITUTE(SUBSTITUTE(SUBSTITUTE(SUBSTITUTE(SUBSTITUTE(SUBSTITUTE( (SUBSTITUTE( SUBSTITUTE( SUBSTITUTE( SUBSTITUTE(Z860,"STD_SIGMA","SUM"),"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0" s="1">
        <f>B860</f>
        <v>836</v>
      </c>
      <c r="AC860" t="str">
        <f>P860</f>
        <v>ITM_COMMA</v>
      </c>
      <c r="AD860" s="126" t="str">
        <f>IF(ISNA(VLOOKUP(AA860,'XEQM Shortlist'!J:J,1,0)),"//","")</f>
        <v/>
      </c>
      <c r="AF860" s="88" t="str">
        <f>IF(LEN(AA860)=0,"",SUBSTITUTE(SUBSTITUTE(SUBSTITUTE(SUBSTITUTE(SUBSTITUTE(SUBSTITUTE(SUBSTITUTE(SUBSTITUTE(SUBSTITUTE(SUBSTITUTE(SUBSTITUTE(SUBSTITUTE(SUBSTITUTE(SUBSTITUTE(SUBSTITUTE(SUBSTITUTE(SUBSTITUTE( (SUBSTITUTE( SUBSTITUTE( SUBSTITUTE( SUBSTITUTE(Z860,"STD_SIGMA","SUM"),"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0" t="b">
        <f>AA860=AF860</f>
        <v>1</v>
      </c>
    </row>
    <row r="861" spans="1:33">
      <c r="A861" s="48">
        <f>IF(B861=INT(B861),ROW(),"")</f>
        <v>861</v>
      </c>
      <c r="B861" s="47">
        <f>IF(AND(MID(C861,2,1)&lt;&gt;"/",MID(C861,1,1)="/"),INT(B860)+1,B860+0.01)</f>
        <v>837</v>
      </c>
      <c r="C861" s="196" t="s">
        <v>3770</v>
      </c>
      <c r="D861" s="196" t="s">
        <v>3107</v>
      </c>
      <c r="E861" s="191" t="s">
        <v>519</v>
      </c>
      <c r="F861" s="191" t="s">
        <v>727</v>
      </c>
      <c r="G861" s="200">
        <v>0</v>
      </c>
      <c r="H861" s="200">
        <v>0</v>
      </c>
      <c r="I861" s="191" t="s">
        <v>1</v>
      </c>
      <c r="J861" s="191" t="s">
        <v>1376</v>
      </c>
      <c r="K861" s="198" t="s">
        <v>3783</v>
      </c>
      <c r="L861" s="199" t="s">
        <v>4768</v>
      </c>
      <c r="M861" s="199" t="s">
        <v>4827</v>
      </c>
      <c r="N861" s="55" t="s">
        <v>2238</v>
      </c>
      <c r="O861" s="55"/>
      <c r="P861" s="259" t="s">
        <v>3107</v>
      </c>
      <c r="Q861" s="13"/>
      <c r="R861"/>
      <c r="S861" t="str">
        <f>IF(E861=F861,"","NOT EQUAL")</f>
        <v>NOT EQUAL</v>
      </c>
      <c r="T861" s="44" t="str">
        <f>IF(ISNA(VLOOKUP(P861,Sheet1!E:F,2,0)),"--","PRESENT")</f>
        <v>--</v>
      </c>
      <c r="U861"/>
      <c r="V861">
        <f>IF(AA861&lt;&gt;"",V860+1,V860)</f>
        <v>176</v>
      </c>
      <c r="W861" s="75" t="s">
        <v>2238</v>
      </c>
      <c r="X861" s="57" t="s">
        <v>2238</v>
      </c>
      <c r="Y861" s="57" t="s">
        <v>2238</v>
      </c>
      <c r="Z861" s="25" t="str">
        <f>IF( OR(X861="CNST", I861="CAT_REGS"),IF(E861=CHAR(34)&amp;CHAR(34),F861,E861),
IF(X861="YES",UPPER(IF(E861=CHAR(34)&amp;CHAR(34),F861,E861)),
IF(   AND(X861&lt;&gt;"NO",I861="CAT_FNCT",D861&lt;&gt;"multiply", D861&lt;&gt;"divide"),IF(J861="SLS_ENABLED",   UPPER(IF(E861=CHAR(34)&amp;CHAR(34),F861,E861)),""),"")))</f>
        <v/>
      </c>
      <c r="AA861" s="25" t="str">
        <f>IF(LEN(Y861)&gt;0,Y861,SUBSTITUTE(SUBSTITUTE(SUBSTITUTE(SUBSTITUTE(SUBSTITUTE(SUBSTITUTE(SUBSTITUTE(SUBSTITUTE(SUBSTITUTE(SUBSTITUTE(SUBSTITUTE( (SUBSTITUTE( SUBSTITUTE( SUBSTITUTE( SUBSTITUTE(Z861,"STD_SIGMA","SUM"),"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1" s="1">
        <f>B861</f>
        <v>837</v>
      </c>
      <c r="AC861" t="str">
        <f>P861</f>
        <v>ITM_MINUS</v>
      </c>
      <c r="AD861" s="126" t="str">
        <f>IF(ISNA(VLOOKUP(AA861,'XEQM Shortlist'!J:J,1,0)),"//","")</f>
        <v/>
      </c>
      <c r="AF861" s="88" t="str">
        <f>IF(LEN(AA861)=0,"",SUBSTITUTE(SUBSTITUTE(SUBSTITUTE(SUBSTITUTE(SUBSTITUTE(SUBSTITUTE(SUBSTITUTE(SUBSTITUTE(SUBSTITUTE(SUBSTITUTE(SUBSTITUTE(SUBSTITUTE(SUBSTITUTE(SUBSTITUTE(SUBSTITUTE(SUBSTITUTE(SUBSTITUTE( (SUBSTITUTE( SUBSTITUTE( SUBSTITUTE( SUBSTITUTE(Z861,"STD_SIGMA","SUM"),"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1" t="b">
        <f>AA861=AF861</f>
        <v>1</v>
      </c>
    </row>
    <row r="862" spans="1:33">
      <c r="A862" s="48">
        <f>IF(B862=INT(B862),ROW(),"")</f>
        <v>862</v>
      </c>
      <c r="B862" s="47">
        <f>IF(AND(MID(C862,2,1)&lt;&gt;"/",MID(C862,1,1)="/"),INT(B861)+1,B861+0.01)</f>
        <v>838</v>
      </c>
      <c r="C862" s="196" t="s">
        <v>3770</v>
      </c>
      <c r="D862" s="196" t="s">
        <v>3108</v>
      </c>
      <c r="E862" s="191" t="s">
        <v>519</v>
      </c>
      <c r="F862" s="191" t="s">
        <v>728</v>
      </c>
      <c r="G862" s="200">
        <v>0</v>
      </c>
      <c r="H862" s="200">
        <v>0</v>
      </c>
      <c r="I862" s="191" t="s">
        <v>1</v>
      </c>
      <c r="J862" s="191" t="s">
        <v>1376</v>
      </c>
      <c r="K862" s="198" t="s">
        <v>3783</v>
      </c>
      <c r="L862" s="199" t="s">
        <v>4768</v>
      </c>
      <c r="M862" s="199" t="s">
        <v>4827</v>
      </c>
      <c r="N862" s="55" t="s">
        <v>2238</v>
      </c>
      <c r="O862" s="55"/>
      <c r="P862" s="259" t="s">
        <v>3108</v>
      </c>
      <c r="Q862" s="13"/>
      <c r="R862"/>
      <c r="S862" t="str">
        <f>IF(E862=F862,"","NOT EQUAL")</f>
        <v>NOT EQUAL</v>
      </c>
      <c r="T862" s="44" t="str">
        <f>IF(ISNA(VLOOKUP(P862,Sheet1!E:F,2,0)),"--","PRESENT")</f>
        <v>--</v>
      </c>
      <c r="U862"/>
      <c r="V862">
        <f>IF(AA862&lt;&gt;"",V861+1,V861)</f>
        <v>176</v>
      </c>
      <c r="W862" s="75" t="s">
        <v>2238</v>
      </c>
      <c r="X862" s="57" t="s">
        <v>2238</v>
      </c>
      <c r="Y862" s="57" t="s">
        <v>2238</v>
      </c>
      <c r="Z862" s="25" t="str">
        <f>IF( OR(X862="CNST", I862="CAT_REGS"),IF(E862=CHAR(34)&amp;CHAR(34),F862,E862),
IF(X862="YES",UPPER(IF(E862=CHAR(34)&amp;CHAR(34),F862,E862)),
IF(   AND(X862&lt;&gt;"NO",I862="CAT_FNCT",D862&lt;&gt;"multiply", D862&lt;&gt;"divide"),IF(J862="SLS_ENABLED",   UPPER(IF(E862=CHAR(34)&amp;CHAR(34),F862,E862)),""),"")))</f>
        <v/>
      </c>
      <c r="AA862" s="25" t="str">
        <f>IF(LEN(Y862)&gt;0,Y862,SUBSTITUTE(SUBSTITUTE(SUBSTITUTE(SUBSTITUTE(SUBSTITUTE(SUBSTITUTE(SUBSTITUTE(SUBSTITUTE(SUBSTITUTE(SUBSTITUTE(SUBSTITUTE( (SUBSTITUTE( SUBSTITUTE( SUBSTITUTE( SUBSTITUTE(Z862,"STD_SIGMA","SUM"),"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2" s="1">
        <f>B862</f>
        <v>838</v>
      </c>
      <c r="AC862" t="str">
        <f>P862</f>
        <v>ITM_PERIOD</v>
      </c>
      <c r="AD862" s="126" t="str">
        <f>IF(ISNA(VLOOKUP(AA862,'XEQM Shortlist'!J:J,1,0)),"//","")</f>
        <v/>
      </c>
      <c r="AF862" s="88" t="str">
        <f>IF(LEN(AA862)=0,"",SUBSTITUTE(SUBSTITUTE(SUBSTITUTE(SUBSTITUTE(SUBSTITUTE(SUBSTITUTE(SUBSTITUTE(SUBSTITUTE(SUBSTITUTE(SUBSTITUTE(SUBSTITUTE(SUBSTITUTE(SUBSTITUTE(SUBSTITUTE(SUBSTITUTE(SUBSTITUTE(SUBSTITUTE( (SUBSTITUTE( SUBSTITUTE( SUBSTITUTE( SUBSTITUTE(Z862,"STD_SIGMA","SUM"),"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2" t="b">
        <f>AA862=AF862</f>
        <v>1</v>
      </c>
    </row>
    <row r="863" spans="1:33">
      <c r="A863" s="48">
        <f>IF(B863=INT(B863),ROW(),"")</f>
        <v>863</v>
      </c>
      <c r="B863" s="47">
        <f>IF(AND(MID(C863,2,1)&lt;&gt;"/",MID(C863,1,1)="/"),INT(B862)+1,B862+0.01)</f>
        <v>839</v>
      </c>
      <c r="C863" s="196" t="s">
        <v>3770</v>
      </c>
      <c r="D863" s="196" t="s">
        <v>3109</v>
      </c>
      <c r="E863" s="191" t="s">
        <v>519</v>
      </c>
      <c r="F863" s="191" t="s">
        <v>729</v>
      </c>
      <c r="G863" s="200">
        <v>0</v>
      </c>
      <c r="H863" s="200">
        <v>0</v>
      </c>
      <c r="I863" s="191" t="s">
        <v>1</v>
      </c>
      <c r="J863" s="191" t="s">
        <v>1376</v>
      </c>
      <c r="K863" s="198" t="s">
        <v>3783</v>
      </c>
      <c r="L863" s="199" t="s">
        <v>4768</v>
      </c>
      <c r="M863" s="199" t="s">
        <v>4827</v>
      </c>
      <c r="N863" s="55" t="s">
        <v>2238</v>
      </c>
      <c r="O863" s="55"/>
      <c r="P863" s="259" t="s">
        <v>3109</v>
      </c>
      <c r="Q863" s="13"/>
      <c r="R863"/>
      <c r="S863" t="str">
        <f>IF(E863=F863,"","NOT EQUAL")</f>
        <v>NOT EQUAL</v>
      </c>
      <c r="T863" s="44" t="str">
        <f>IF(ISNA(VLOOKUP(P863,Sheet1!E:F,2,0)),"--","PRESENT")</f>
        <v>--</v>
      </c>
      <c r="U863"/>
      <c r="V863">
        <f>IF(AA863&lt;&gt;"",V862+1,V862)</f>
        <v>176</v>
      </c>
      <c r="W863" s="75" t="s">
        <v>2238</v>
      </c>
      <c r="X863" s="57" t="s">
        <v>2238</v>
      </c>
      <c r="Y863" s="57" t="s">
        <v>2238</v>
      </c>
      <c r="Z863" s="25" t="str">
        <f>IF( OR(X863="CNST", I863="CAT_REGS"),IF(E863=CHAR(34)&amp;CHAR(34),F863,E863),
IF(X863="YES",UPPER(IF(E863=CHAR(34)&amp;CHAR(34),F863,E863)),
IF(   AND(X863&lt;&gt;"NO",I863="CAT_FNCT",D863&lt;&gt;"multiply", D863&lt;&gt;"divide"),IF(J863="SLS_ENABLED",   UPPER(IF(E863=CHAR(34)&amp;CHAR(34),F863,E863)),""),"")))</f>
        <v/>
      </c>
      <c r="AA863" s="25" t="str">
        <f>IF(LEN(Y863)&gt;0,Y863,SUBSTITUTE(SUBSTITUTE(SUBSTITUTE(SUBSTITUTE(SUBSTITUTE(SUBSTITUTE(SUBSTITUTE(SUBSTITUTE(SUBSTITUTE(SUBSTITUTE(SUBSTITUTE( (SUBSTITUTE( SUBSTITUTE( SUBSTITUTE( SUBSTITUTE(Z863,"STD_SIGMA","SUM"),"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3" s="1">
        <f>B863</f>
        <v>839</v>
      </c>
      <c r="AC863" t="str">
        <f>P863</f>
        <v>ITM_SLASH</v>
      </c>
      <c r="AD863" s="126" t="str">
        <f>IF(ISNA(VLOOKUP(AA863,'XEQM Shortlist'!J:J,1,0)),"//","")</f>
        <v/>
      </c>
      <c r="AF863" s="88" t="str">
        <f>IF(LEN(AA863)=0,"",SUBSTITUTE(SUBSTITUTE(SUBSTITUTE(SUBSTITUTE(SUBSTITUTE(SUBSTITUTE(SUBSTITUTE(SUBSTITUTE(SUBSTITUTE(SUBSTITUTE(SUBSTITUTE(SUBSTITUTE(SUBSTITUTE(SUBSTITUTE(SUBSTITUTE(SUBSTITUTE(SUBSTITUTE( (SUBSTITUTE( SUBSTITUTE( SUBSTITUTE( SUBSTITUTE(Z863,"STD_SIGMA","SUM"),"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3" t="b">
        <f>AA863=AF863</f>
        <v>1</v>
      </c>
    </row>
    <row r="864" spans="1:33">
      <c r="A864" s="48">
        <f>IF(B864=INT(B864),ROW(),"")</f>
        <v>864</v>
      </c>
      <c r="B864" s="47">
        <f>IF(AND(MID(C864,2,1)&lt;&gt;"/",MID(C864,1,1)="/"),INT(B863)+1,B863+0.01)</f>
        <v>840</v>
      </c>
      <c r="C864" s="196" t="s">
        <v>3770</v>
      </c>
      <c r="D864" s="196" t="s">
        <v>3110</v>
      </c>
      <c r="E864" s="191" t="s">
        <v>519</v>
      </c>
      <c r="F864" s="191" t="s">
        <v>730</v>
      </c>
      <c r="G864" s="202">
        <v>0</v>
      </c>
      <c r="H864" s="202">
        <v>0</v>
      </c>
      <c r="I864" s="191" t="s">
        <v>1</v>
      </c>
      <c r="J864" s="191" t="s">
        <v>1376</v>
      </c>
      <c r="K864" s="198" t="s">
        <v>3783</v>
      </c>
      <c r="L864" s="199" t="s">
        <v>4768</v>
      </c>
      <c r="M864" s="199" t="s">
        <v>4827</v>
      </c>
      <c r="N864" s="55" t="s">
        <v>2238</v>
      </c>
      <c r="O864" s="55"/>
      <c r="P864" s="259" t="s">
        <v>3110</v>
      </c>
      <c r="Q864" s="13"/>
      <c r="R864"/>
      <c r="S864" t="str">
        <f>IF(E864=F864,"","NOT EQUAL")</f>
        <v>NOT EQUAL</v>
      </c>
      <c r="T864" s="44" t="str">
        <f>IF(ISNA(VLOOKUP(P864,Sheet1!E:F,2,0)),"--","PRESENT")</f>
        <v>--</v>
      </c>
      <c r="U864"/>
      <c r="V864">
        <f>IF(AA864&lt;&gt;"",V863+1,V863)</f>
        <v>176</v>
      </c>
      <c r="W864" s="75" t="s">
        <v>2238</v>
      </c>
      <c r="X864" s="57" t="s">
        <v>2238</v>
      </c>
      <c r="Y864" s="57" t="s">
        <v>2238</v>
      </c>
      <c r="Z864" s="25" t="str">
        <f>IF( OR(X864="CNST", I864="CAT_REGS"),IF(E864=CHAR(34)&amp;CHAR(34),F864,E864),
IF(X864="YES",UPPER(IF(E864=CHAR(34)&amp;CHAR(34),F864,E864)),
IF(   AND(X864&lt;&gt;"NO",I864="CAT_FNCT",D864&lt;&gt;"multiply", D864&lt;&gt;"divide"),IF(J864="SLS_ENABLED",   UPPER(IF(E864=CHAR(34)&amp;CHAR(34),F864,E864)),""),"")))</f>
        <v/>
      </c>
      <c r="AA864" s="25" t="str">
        <f>IF(LEN(Y864)&gt;0,Y864,SUBSTITUTE(SUBSTITUTE(SUBSTITUTE(SUBSTITUTE(SUBSTITUTE(SUBSTITUTE(SUBSTITUTE(SUBSTITUTE(SUBSTITUTE(SUBSTITUTE(SUBSTITUTE( (SUBSTITUTE( SUBSTITUTE( SUBSTITUTE( SUBSTITUTE(Z864,"STD_SIGMA","SUM"),"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4" s="1">
        <f>B864</f>
        <v>840</v>
      </c>
      <c r="AC864" t="str">
        <f>P864</f>
        <v>ITM_COLON</v>
      </c>
      <c r="AD864" s="126" t="str">
        <f>IF(ISNA(VLOOKUP(AA864,'XEQM Shortlist'!J:J,1,0)),"//","")</f>
        <v/>
      </c>
      <c r="AF864" s="88" t="str">
        <f>IF(LEN(AA864)=0,"",SUBSTITUTE(SUBSTITUTE(SUBSTITUTE(SUBSTITUTE(SUBSTITUTE(SUBSTITUTE(SUBSTITUTE(SUBSTITUTE(SUBSTITUTE(SUBSTITUTE(SUBSTITUTE(SUBSTITUTE(SUBSTITUTE(SUBSTITUTE(SUBSTITUTE(SUBSTITUTE(SUBSTITUTE( (SUBSTITUTE( SUBSTITUTE( SUBSTITUTE( SUBSTITUTE(Z864,"STD_SIGMA","SUM"),"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4" t="b">
        <f>AA864=AF864</f>
        <v>1</v>
      </c>
    </row>
    <row r="865" spans="1:33">
      <c r="A865" s="48">
        <f>IF(B865=INT(B865),ROW(),"")</f>
        <v>865</v>
      </c>
      <c r="B865" s="47">
        <f>IF(AND(MID(C865,2,1)&lt;&gt;"/",MID(C865,1,1)="/"),INT(B864)+1,B864+0.01)</f>
        <v>841</v>
      </c>
      <c r="C865" s="196" t="s">
        <v>3770</v>
      </c>
      <c r="D865" s="196" t="s">
        <v>3111</v>
      </c>
      <c r="E865" s="191" t="s">
        <v>519</v>
      </c>
      <c r="F865" s="193" t="s">
        <v>731</v>
      </c>
      <c r="G865" s="202">
        <v>0</v>
      </c>
      <c r="H865" s="202">
        <v>0</v>
      </c>
      <c r="I865" s="191" t="s">
        <v>1</v>
      </c>
      <c r="J865" s="191" t="s">
        <v>1376</v>
      </c>
      <c r="K865" s="198" t="s">
        <v>3783</v>
      </c>
      <c r="L865" s="199" t="s">
        <v>4768</v>
      </c>
      <c r="M865" s="199" t="s">
        <v>4827</v>
      </c>
      <c r="N865" s="55" t="s">
        <v>2238</v>
      </c>
      <c r="O865" s="55"/>
      <c r="P865" s="259" t="s">
        <v>3111</v>
      </c>
      <c r="Q865" s="13"/>
      <c r="R865"/>
      <c r="S865" t="str">
        <f>IF(E865=F865,"","NOT EQUAL")</f>
        <v>NOT EQUAL</v>
      </c>
      <c r="T865" s="44" t="str">
        <f>IF(ISNA(VLOOKUP(P865,Sheet1!E:F,2,0)),"--","PRESENT")</f>
        <v>--</v>
      </c>
      <c r="U865"/>
      <c r="V865">
        <f>IF(AA865&lt;&gt;"",V864+1,V864)</f>
        <v>176</v>
      </c>
      <c r="W865" s="75" t="s">
        <v>2238</v>
      </c>
      <c r="X865" s="57" t="s">
        <v>2238</v>
      </c>
      <c r="Y865" s="57" t="s">
        <v>2238</v>
      </c>
      <c r="Z865" s="25" t="str">
        <f>IF( OR(X865="CNST", I865="CAT_REGS"),IF(E865=CHAR(34)&amp;CHAR(34),F865,E865),
IF(X865="YES",UPPER(IF(E865=CHAR(34)&amp;CHAR(34),F865,E865)),
IF(   AND(X865&lt;&gt;"NO",I865="CAT_FNCT",D865&lt;&gt;"multiply", D865&lt;&gt;"divide"),IF(J865="SLS_ENABLED",   UPPER(IF(E865=CHAR(34)&amp;CHAR(34),F865,E865)),""),"")))</f>
        <v/>
      </c>
      <c r="AA865" s="25" t="str">
        <f>IF(LEN(Y865)&gt;0,Y865,SUBSTITUTE(SUBSTITUTE(SUBSTITUTE(SUBSTITUTE(SUBSTITUTE(SUBSTITUTE(SUBSTITUTE(SUBSTITUTE(SUBSTITUTE(SUBSTITUTE(SUBSTITUTE( (SUBSTITUTE( SUBSTITUTE( SUBSTITUTE( SUBSTITUTE(Z865,"STD_SIGMA","SUM"),"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5" s="1">
        <f>B865</f>
        <v>841</v>
      </c>
      <c r="AC865" t="str">
        <f>P865</f>
        <v>ITM_SEMICOLON</v>
      </c>
      <c r="AD865" s="126" t="str">
        <f>IF(ISNA(VLOOKUP(AA865,'XEQM Shortlist'!J:J,1,0)),"//","")</f>
        <v/>
      </c>
      <c r="AF865" s="88" t="str">
        <f>IF(LEN(AA865)=0,"",SUBSTITUTE(SUBSTITUTE(SUBSTITUTE(SUBSTITUTE(SUBSTITUTE(SUBSTITUTE(SUBSTITUTE(SUBSTITUTE(SUBSTITUTE(SUBSTITUTE(SUBSTITUTE(SUBSTITUTE(SUBSTITUTE(SUBSTITUTE(SUBSTITUTE(SUBSTITUTE(SUBSTITUTE( (SUBSTITUTE( SUBSTITUTE( SUBSTITUTE( SUBSTITUTE(Z865,"STD_SIGMA","SUM"),"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5" t="b">
        <f>AA865=AF865</f>
        <v>1</v>
      </c>
    </row>
    <row r="866" spans="1:33" s="17" customFormat="1">
      <c r="A866" s="48">
        <f>IF(B866=INT(B866),ROW(),"")</f>
        <v>866</v>
      </c>
      <c r="B866" s="47">
        <f>IF(AND(MID(C866,2,1)&lt;&gt;"/",MID(C866,1,1)="/"),INT(B865)+1,B865+0.01)</f>
        <v>842</v>
      </c>
      <c r="C866" s="196" t="s">
        <v>3770</v>
      </c>
      <c r="D866" s="196" t="s">
        <v>3112</v>
      </c>
      <c r="E866" s="191" t="s">
        <v>519</v>
      </c>
      <c r="F866" s="191" t="s">
        <v>732</v>
      </c>
      <c r="G866" s="200">
        <v>0</v>
      </c>
      <c r="H866" s="200">
        <v>0</v>
      </c>
      <c r="I866" s="191" t="s">
        <v>1</v>
      </c>
      <c r="J866" s="191" t="s">
        <v>1376</v>
      </c>
      <c r="K866" s="198" t="s">
        <v>3783</v>
      </c>
      <c r="L866" s="199" t="s">
        <v>4768</v>
      </c>
      <c r="M866" s="199" t="s">
        <v>4827</v>
      </c>
      <c r="N866" s="55" t="s">
        <v>2238</v>
      </c>
      <c r="O866" s="55"/>
      <c r="P866" s="259" t="s">
        <v>3112</v>
      </c>
      <c r="Q866" s="13"/>
      <c r="R866"/>
      <c r="S866" t="str">
        <f>IF(E866=F866,"","NOT EQUAL")</f>
        <v>NOT EQUAL</v>
      </c>
      <c r="T866" s="44" t="str">
        <f>IF(ISNA(VLOOKUP(P866,Sheet1!E:F,2,0)),"--","PRESENT")</f>
        <v>--</v>
      </c>
      <c r="U866"/>
      <c r="V866">
        <f>IF(AA866&lt;&gt;"",V865+1,V865)</f>
        <v>176</v>
      </c>
      <c r="W866" s="75" t="s">
        <v>2238</v>
      </c>
      <c r="X866" s="57" t="s">
        <v>2238</v>
      </c>
      <c r="Y866" s="57" t="s">
        <v>2238</v>
      </c>
      <c r="Z866" s="25" t="str">
        <f>IF( OR(X866="CNST", I866="CAT_REGS"),IF(E866=CHAR(34)&amp;CHAR(34),F866,E866),
IF(X866="YES",UPPER(IF(E866=CHAR(34)&amp;CHAR(34),F866,E866)),
IF(   AND(X866&lt;&gt;"NO",I866="CAT_FNCT",D866&lt;&gt;"multiply", D866&lt;&gt;"divide"),IF(J866="SLS_ENABLED",   UPPER(IF(E866=CHAR(34)&amp;CHAR(34),F866,E866)),""),"")))</f>
        <v/>
      </c>
      <c r="AA866" s="25" t="str">
        <f>IF(LEN(Y866)&gt;0,Y866,SUBSTITUTE(SUBSTITUTE(SUBSTITUTE(SUBSTITUTE(SUBSTITUTE(SUBSTITUTE(SUBSTITUTE(SUBSTITUTE(SUBSTITUTE(SUBSTITUTE(SUBSTITUTE( (SUBSTITUTE( SUBSTITUTE( SUBSTITUTE( SUBSTITUTE(Z866,"STD_SIGMA","SUM"),"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6" s="1">
        <f>B866</f>
        <v>842</v>
      </c>
      <c r="AC866" t="str">
        <f>P866</f>
        <v>ITM_LESS_THAN</v>
      </c>
      <c r="AD866" s="126" t="str">
        <f>IF(ISNA(VLOOKUP(AA866,'XEQM Shortlist'!J:J,1,0)),"//","")</f>
        <v/>
      </c>
      <c r="AE866"/>
      <c r="AF866" s="88" t="str">
        <f>IF(LEN(AA866)=0,"",SUBSTITUTE(SUBSTITUTE(SUBSTITUTE(SUBSTITUTE(SUBSTITUTE(SUBSTITUTE(SUBSTITUTE(SUBSTITUTE(SUBSTITUTE(SUBSTITUTE(SUBSTITUTE(SUBSTITUTE(SUBSTITUTE(SUBSTITUTE(SUBSTITUTE(SUBSTITUTE(SUBSTITUTE( (SUBSTITUTE( SUBSTITUTE( SUBSTITUTE( SUBSTITUTE(Z866,"STD_SIGMA","SUM"),"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6" t="b">
        <f>AA866=AF866</f>
        <v>1</v>
      </c>
    </row>
    <row r="867" spans="1:33" s="17" customFormat="1">
      <c r="A867" s="48">
        <f>IF(B867=INT(B867),ROW(),"")</f>
        <v>867</v>
      </c>
      <c r="B867" s="47">
        <f>IF(AND(MID(C867,2,1)&lt;&gt;"/",MID(C867,1,1)="/"),INT(B866)+1,B866+0.01)</f>
        <v>843</v>
      </c>
      <c r="C867" s="196" t="s">
        <v>3770</v>
      </c>
      <c r="D867" s="196" t="s">
        <v>3113</v>
      </c>
      <c r="E867" s="191" t="s">
        <v>519</v>
      </c>
      <c r="F867" s="191" t="s">
        <v>733</v>
      </c>
      <c r="G867" s="200">
        <v>0</v>
      </c>
      <c r="H867" s="200">
        <v>0</v>
      </c>
      <c r="I867" s="191" t="s">
        <v>1</v>
      </c>
      <c r="J867" s="191" t="s">
        <v>1376</v>
      </c>
      <c r="K867" s="198" t="s">
        <v>3783</v>
      </c>
      <c r="L867" s="199" t="s">
        <v>4768</v>
      </c>
      <c r="M867" s="199" t="s">
        <v>4827</v>
      </c>
      <c r="N867" s="55" t="s">
        <v>2238</v>
      </c>
      <c r="O867" s="55"/>
      <c r="P867" s="259" t="s">
        <v>3113</v>
      </c>
      <c r="Q867" s="13"/>
      <c r="R867"/>
      <c r="S867" t="str">
        <f>IF(E867=F867,"","NOT EQUAL")</f>
        <v>NOT EQUAL</v>
      </c>
      <c r="T867" s="44" t="str">
        <f>IF(ISNA(VLOOKUP(P867,Sheet1!E:F,2,0)),"--","PRESENT")</f>
        <v>--</v>
      </c>
      <c r="U867"/>
      <c r="V867">
        <f>IF(AA867&lt;&gt;"",V866+1,V866)</f>
        <v>176</v>
      </c>
      <c r="W867" s="75" t="s">
        <v>2238</v>
      </c>
      <c r="X867" s="57" t="s">
        <v>2238</v>
      </c>
      <c r="Y867" s="57" t="s">
        <v>2238</v>
      </c>
      <c r="Z867" s="25" t="str">
        <f>IF( OR(X867="CNST", I867="CAT_REGS"),IF(E867=CHAR(34)&amp;CHAR(34),F867,E867),
IF(X867="YES",UPPER(IF(E867=CHAR(34)&amp;CHAR(34),F867,E867)),
IF(   AND(X867&lt;&gt;"NO",I867="CAT_FNCT",D867&lt;&gt;"multiply", D867&lt;&gt;"divide"),IF(J867="SLS_ENABLED",   UPPER(IF(E867=CHAR(34)&amp;CHAR(34),F867,E867)),""),"")))</f>
        <v/>
      </c>
      <c r="AA867" s="25" t="str">
        <f>IF(LEN(Y867)&gt;0,Y867,SUBSTITUTE(SUBSTITUTE(SUBSTITUTE(SUBSTITUTE(SUBSTITUTE(SUBSTITUTE(SUBSTITUTE(SUBSTITUTE(SUBSTITUTE(SUBSTITUTE(SUBSTITUTE( (SUBSTITUTE( SUBSTITUTE( SUBSTITUTE( SUBSTITUTE(Z867,"STD_SIGMA","SUM"),"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7" s="1">
        <f>B867</f>
        <v>843</v>
      </c>
      <c r="AC867" t="str">
        <f>P867</f>
        <v>ITM_EQUAL</v>
      </c>
      <c r="AD867" s="126" t="str">
        <f>IF(ISNA(VLOOKUP(AA867,'XEQM Shortlist'!J:J,1,0)),"//","")</f>
        <v/>
      </c>
      <c r="AE867"/>
      <c r="AF867" s="88" t="str">
        <f>IF(LEN(AA867)=0,"",SUBSTITUTE(SUBSTITUTE(SUBSTITUTE(SUBSTITUTE(SUBSTITUTE(SUBSTITUTE(SUBSTITUTE(SUBSTITUTE(SUBSTITUTE(SUBSTITUTE(SUBSTITUTE(SUBSTITUTE(SUBSTITUTE(SUBSTITUTE(SUBSTITUTE(SUBSTITUTE(SUBSTITUTE( (SUBSTITUTE( SUBSTITUTE( SUBSTITUTE( SUBSTITUTE(Z867,"STD_SIGMA","SUM"),"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7" t="b">
        <f>AA867=AF867</f>
        <v>1</v>
      </c>
    </row>
    <row r="868" spans="1:33" s="17" customFormat="1">
      <c r="A868" s="48">
        <f>IF(B868=INT(B868),ROW(),"")</f>
        <v>868</v>
      </c>
      <c r="B868" s="47">
        <f>IF(AND(MID(C868,2,1)&lt;&gt;"/",MID(C868,1,1)="/"),INT(B867)+1,B867+0.01)</f>
        <v>844</v>
      </c>
      <c r="C868" s="196" t="s">
        <v>3770</v>
      </c>
      <c r="D868" s="196" t="s">
        <v>3114</v>
      </c>
      <c r="E868" s="191" t="s">
        <v>519</v>
      </c>
      <c r="F868" s="191" t="s">
        <v>734</v>
      </c>
      <c r="G868" s="200">
        <v>0</v>
      </c>
      <c r="H868" s="200">
        <v>0</v>
      </c>
      <c r="I868" s="191" t="s">
        <v>1</v>
      </c>
      <c r="J868" s="191" t="s">
        <v>1376</v>
      </c>
      <c r="K868" s="198" t="s">
        <v>3783</v>
      </c>
      <c r="L868" s="199" t="s">
        <v>4768</v>
      </c>
      <c r="M868" s="199" t="s">
        <v>4827</v>
      </c>
      <c r="N868" s="55" t="s">
        <v>2238</v>
      </c>
      <c r="O868" s="55"/>
      <c r="P868" s="259" t="s">
        <v>3114</v>
      </c>
      <c r="Q868" s="13"/>
      <c r="R868"/>
      <c r="S868" t="str">
        <f>IF(E868=F868,"","NOT EQUAL")</f>
        <v>NOT EQUAL</v>
      </c>
      <c r="T868" s="44" t="str">
        <f>IF(ISNA(VLOOKUP(P868,Sheet1!E:F,2,0)),"--","PRESENT")</f>
        <v>--</v>
      </c>
      <c r="U868"/>
      <c r="V868">
        <f>IF(AA868&lt;&gt;"",V867+1,V867)</f>
        <v>176</v>
      </c>
      <c r="W868" s="75" t="s">
        <v>2238</v>
      </c>
      <c r="X868" s="57" t="s">
        <v>2238</v>
      </c>
      <c r="Y868" s="57" t="s">
        <v>2238</v>
      </c>
      <c r="Z868" s="25" t="str">
        <f>IF( OR(X868="CNST", I868="CAT_REGS"),IF(E868=CHAR(34)&amp;CHAR(34),F868,E868),
IF(X868="YES",UPPER(IF(E868=CHAR(34)&amp;CHAR(34),F868,E868)),
IF(   AND(X868&lt;&gt;"NO",I868="CAT_FNCT",D868&lt;&gt;"multiply", D868&lt;&gt;"divide"),IF(J868="SLS_ENABLED",   UPPER(IF(E868=CHAR(34)&amp;CHAR(34),F868,E868)),""),"")))</f>
        <v/>
      </c>
      <c r="AA868" s="25" t="str">
        <f>IF(LEN(Y868)&gt;0,Y868,SUBSTITUTE(SUBSTITUTE(SUBSTITUTE(SUBSTITUTE(SUBSTITUTE(SUBSTITUTE(SUBSTITUTE(SUBSTITUTE(SUBSTITUTE(SUBSTITUTE(SUBSTITUTE( (SUBSTITUTE( SUBSTITUTE( SUBSTITUTE( SUBSTITUTE(Z868,"STD_SIGMA","SUM"),"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8" s="1">
        <f>B868</f>
        <v>844</v>
      </c>
      <c r="AC868" t="str">
        <f>P868</f>
        <v>ITM_GREATER_THAN</v>
      </c>
      <c r="AD868" s="126" t="str">
        <f>IF(ISNA(VLOOKUP(AA868,'XEQM Shortlist'!J:J,1,0)),"//","")</f>
        <v/>
      </c>
      <c r="AE868"/>
      <c r="AF868" s="88" t="str">
        <f>IF(LEN(AA868)=0,"",SUBSTITUTE(SUBSTITUTE(SUBSTITUTE(SUBSTITUTE(SUBSTITUTE(SUBSTITUTE(SUBSTITUTE(SUBSTITUTE(SUBSTITUTE(SUBSTITUTE(SUBSTITUTE(SUBSTITUTE(SUBSTITUTE(SUBSTITUTE(SUBSTITUTE(SUBSTITUTE(SUBSTITUTE( (SUBSTITUTE( SUBSTITUTE( SUBSTITUTE( SUBSTITUTE(Z868,"STD_SIGMA","SUM"),"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8" t="b">
        <f>AA868=AF868</f>
        <v>1</v>
      </c>
    </row>
    <row r="869" spans="1:33" s="17" customFormat="1">
      <c r="A869" s="48">
        <f>IF(B869=INT(B869),ROW(),"")</f>
        <v>869</v>
      </c>
      <c r="B869" s="47">
        <f>IF(AND(MID(C869,2,1)&lt;&gt;"/",MID(C869,1,1)="/"),INT(B868)+1,B868+0.01)</f>
        <v>845</v>
      </c>
      <c r="C869" s="196" t="s">
        <v>3770</v>
      </c>
      <c r="D869" s="196" t="s">
        <v>3115</v>
      </c>
      <c r="E869" s="191" t="s">
        <v>519</v>
      </c>
      <c r="F869" s="191" t="s">
        <v>735</v>
      </c>
      <c r="G869" s="200">
        <v>0</v>
      </c>
      <c r="H869" s="200">
        <v>0</v>
      </c>
      <c r="I869" s="191" t="s">
        <v>1</v>
      </c>
      <c r="J869" s="191" t="s">
        <v>1376</v>
      </c>
      <c r="K869" s="198" t="s">
        <v>3783</v>
      </c>
      <c r="L869" s="199" t="s">
        <v>4768</v>
      </c>
      <c r="M869" s="199" t="s">
        <v>4827</v>
      </c>
      <c r="N869" s="55" t="s">
        <v>2238</v>
      </c>
      <c r="O869" s="55"/>
      <c r="P869" s="259" t="s">
        <v>3115</v>
      </c>
      <c r="Q869" s="13"/>
      <c r="R869"/>
      <c r="S869" t="str">
        <f>IF(E869=F869,"","NOT EQUAL")</f>
        <v>NOT EQUAL</v>
      </c>
      <c r="T869" s="44" t="str">
        <f>IF(ISNA(VLOOKUP(P869,Sheet1!E:F,2,0)),"--","PRESENT")</f>
        <v>--</v>
      </c>
      <c r="U869"/>
      <c r="V869">
        <f>IF(AA869&lt;&gt;"",V868+1,V868)</f>
        <v>176</v>
      </c>
      <c r="W869" s="75" t="s">
        <v>2238</v>
      </c>
      <c r="X869" s="57" t="s">
        <v>2238</v>
      </c>
      <c r="Y869" s="57" t="s">
        <v>2238</v>
      </c>
      <c r="Z869" s="25" t="str">
        <f>IF( OR(X869="CNST", I869="CAT_REGS"),IF(E869=CHAR(34)&amp;CHAR(34),F869,E869),
IF(X869="YES",UPPER(IF(E869=CHAR(34)&amp;CHAR(34),F869,E869)),
IF(   AND(X869&lt;&gt;"NO",I869="CAT_FNCT",D869&lt;&gt;"multiply", D869&lt;&gt;"divide"),IF(J869="SLS_ENABLED",   UPPER(IF(E869=CHAR(34)&amp;CHAR(34),F869,E869)),""),"")))</f>
        <v/>
      </c>
      <c r="AA869" s="25" t="str">
        <f>IF(LEN(Y869)&gt;0,Y869,SUBSTITUTE(SUBSTITUTE(SUBSTITUTE(SUBSTITUTE(SUBSTITUTE(SUBSTITUTE(SUBSTITUTE(SUBSTITUTE(SUBSTITUTE(SUBSTITUTE(SUBSTITUTE( (SUBSTITUTE( SUBSTITUTE( SUBSTITUTE( SUBSTITUTE(Z869,"STD_SIGMA","SUM"),"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69" s="1">
        <f>B869</f>
        <v>845</v>
      </c>
      <c r="AC869" t="str">
        <f>P869</f>
        <v>ITM_QUESTION_MARK</v>
      </c>
      <c r="AD869" s="126" t="str">
        <f>IF(ISNA(VLOOKUP(AA869,'XEQM Shortlist'!J:J,1,0)),"//","")</f>
        <v/>
      </c>
      <c r="AE869"/>
      <c r="AF869" s="88" t="str">
        <f>IF(LEN(AA869)=0,"",SUBSTITUTE(SUBSTITUTE(SUBSTITUTE(SUBSTITUTE(SUBSTITUTE(SUBSTITUTE(SUBSTITUTE(SUBSTITUTE(SUBSTITUTE(SUBSTITUTE(SUBSTITUTE(SUBSTITUTE(SUBSTITUTE(SUBSTITUTE(SUBSTITUTE(SUBSTITUTE(SUBSTITUTE( (SUBSTITUTE( SUBSTITUTE( SUBSTITUTE( SUBSTITUTE(Z869,"STD_SIGMA","SUM"),"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69" t="b">
        <f>AA869=AF869</f>
        <v>1</v>
      </c>
    </row>
    <row r="870" spans="1:33" s="17" customFormat="1">
      <c r="A870" s="48">
        <f>IF(B870=INT(B870),ROW(),"")</f>
        <v>870</v>
      </c>
      <c r="B870" s="47">
        <f>IF(AND(MID(C870,2,1)&lt;&gt;"/",MID(C870,1,1)="/"),INT(B869)+1,B869+0.01)</f>
        <v>846</v>
      </c>
      <c r="C870" s="196" t="s">
        <v>3770</v>
      </c>
      <c r="D870" s="196" t="s">
        <v>3116</v>
      </c>
      <c r="E870" s="191" t="s">
        <v>519</v>
      </c>
      <c r="F870" s="191" t="s">
        <v>736</v>
      </c>
      <c r="G870" s="200">
        <v>0</v>
      </c>
      <c r="H870" s="200">
        <v>0</v>
      </c>
      <c r="I870" s="191" t="s">
        <v>1</v>
      </c>
      <c r="J870" s="191" t="s">
        <v>1376</v>
      </c>
      <c r="K870" s="198" t="s">
        <v>3783</v>
      </c>
      <c r="L870" s="199" t="s">
        <v>4768</v>
      </c>
      <c r="M870" s="199" t="s">
        <v>4827</v>
      </c>
      <c r="N870" s="55" t="s">
        <v>2238</v>
      </c>
      <c r="O870" s="55"/>
      <c r="P870" s="259" t="s">
        <v>3116</v>
      </c>
      <c r="Q870" s="13"/>
      <c r="R870"/>
      <c r="S870" t="str">
        <f>IF(E870=F870,"","NOT EQUAL")</f>
        <v>NOT EQUAL</v>
      </c>
      <c r="T870" s="44" t="str">
        <f>IF(ISNA(VLOOKUP(P870,Sheet1!E:F,2,0)),"--","PRESENT")</f>
        <v>--</v>
      </c>
      <c r="U870"/>
      <c r="V870">
        <f>IF(AA870&lt;&gt;"",V869+1,V869)</f>
        <v>176</v>
      </c>
      <c r="W870" s="75" t="s">
        <v>2238</v>
      </c>
      <c r="X870" s="57" t="s">
        <v>2238</v>
      </c>
      <c r="Y870" s="57" t="s">
        <v>2238</v>
      </c>
      <c r="Z870" s="25" t="str">
        <f>IF( OR(X870="CNST", I870="CAT_REGS"),IF(E870=CHAR(34)&amp;CHAR(34),F870,E870),
IF(X870="YES",UPPER(IF(E870=CHAR(34)&amp;CHAR(34),F870,E870)),
IF(   AND(X870&lt;&gt;"NO",I870="CAT_FNCT",D870&lt;&gt;"multiply", D870&lt;&gt;"divide"),IF(J870="SLS_ENABLED",   UPPER(IF(E870=CHAR(34)&amp;CHAR(34),F870,E870)),""),"")))</f>
        <v/>
      </c>
      <c r="AA870" s="25" t="str">
        <f>IF(LEN(Y870)&gt;0,Y870,SUBSTITUTE(SUBSTITUTE(SUBSTITUTE(SUBSTITUTE(SUBSTITUTE(SUBSTITUTE(SUBSTITUTE(SUBSTITUTE(SUBSTITUTE(SUBSTITUTE(SUBSTITUTE( (SUBSTITUTE( SUBSTITUTE( SUBSTITUTE( SUBSTITUTE(Z870,"STD_SIGMA","SUM"),"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0" s="1">
        <f>B870</f>
        <v>846</v>
      </c>
      <c r="AC870" t="str">
        <f>P870</f>
        <v>ITM_AT</v>
      </c>
      <c r="AD870" s="126" t="str">
        <f>IF(ISNA(VLOOKUP(AA870,'XEQM Shortlist'!J:J,1,0)),"//","")</f>
        <v/>
      </c>
      <c r="AE870"/>
      <c r="AF870" s="88" t="str">
        <f>IF(LEN(AA870)=0,"",SUBSTITUTE(SUBSTITUTE(SUBSTITUTE(SUBSTITUTE(SUBSTITUTE(SUBSTITUTE(SUBSTITUTE(SUBSTITUTE(SUBSTITUTE(SUBSTITUTE(SUBSTITUTE(SUBSTITUTE(SUBSTITUTE(SUBSTITUTE(SUBSTITUTE(SUBSTITUTE(SUBSTITUTE( (SUBSTITUTE( SUBSTITUTE( SUBSTITUTE( SUBSTITUTE(Z870,"STD_SIGMA","SUM"),"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0" t="b">
        <f>AA870=AF870</f>
        <v>1</v>
      </c>
    </row>
    <row r="871" spans="1:33" s="17" customFormat="1">
      <c r="A871" s="48">
        <f>IF(B871=INT(B871),ROW(),"")</f>
        <v>871</v>
      </c>
      <c r="B871" s="47">
        <f>IF(AND(MID(C871,2,1)&lt;&gt;"/",MID(C871,1,1)="/"),INT(B870)+1,B870+0.01)</f>
        <v>847</v>
      </c>
      <c r="C871" s="196" t="s">
        <v>3770</v>
      </c>
      <c r="D871" s="196" t="s">
        <v>3117</v>
      </c>
      <c r="E871" s="191" t="s">
        <v>519</v>
      </c>
      <c r="F871" s="191" t="s">
        <v>737</v>
      </c>
      <c r="G871" s="200">
        <v>0</v>
      </c>
      <c r="H871" s="200">
        <v>0</v>
      </c>
      <c r="I871" s="191" t="s">
        <v>1</v>
      </c>
      <c r="J871" s="191" t="s">
        <v>1376</v>
      </c>
      <c r="K871" s="198" t="s">
        <v>3783</v>
      </c>
      <c r="L871" s="199" t="s">
        <v>4768</v>
      </c>
      <c r="M871" s="199" t="s">
        <v>4827</v>
      </c>
      <c r="N871" s="55" t="s">
        <v>2238</v>
      </c>
      <c r="O871" s="55"/>
      <c r="P871" s="259" t="s">
        <v>3117</v>
      </c>
      <c r="Q871" s="13"/>
      <c r="R871"/>
      <c r="S871" t="str">
        <f>IF(E871=F871,"","NOT EQUAL")</f>
        <v>NOT EQUAL</v>
      </c>
      <c r="T871" s="44" t="str">
        <f>IF(ISNA(VLOOKUP(P871,Sheet1!E:F,2,0)),"--","PRESENT")</f>
        <v>--</v>
      </c>
      <c r="U871"/>
      <c r="V871">
        <f>IF(AA871&lt;&gt;"",V870+1,V870)</f>
        <v>176</v>
      </c>
      <c r="W871" s="75" t="s">
        <v>2238</v>
      </c>
      <c r="X871" s="57" t="s">
        <v>2238</v>
      </c>
      <c r="Y871" s="57" t="s">
        <v>2238</v>
      </c>
      <c r="Z871" s="25" t="str">
        <f>IF( OR(X871="CNST", I871="CAT_REGS"),IF(E871=CHAR(34)&amp;CHAR(34),F871,E871),
IF(X871="YES",UPPER(IF(E871=CHAR(34)&amp;CHAR(34),F871,E871)),
IF(   AND(X871&lt;&gt;"NO",I871="CAT_FNCT",D871&lt;&gt;"multiply", D871&lt;&gt;"divide"),IF(J871="SLS_ENABLED",   UPPER(IF(E871=CHAR(34)&amp;CHAR(34),F871,E871)),""),"")))</f>
        <v/>
      </c>
      <c r="AA871" s="25" t="str">
        <f>IF(LEN(Y871)&gt;0,Y871,SUBSTITUTE(SUBSTITUTE(SUBSTITUTE(SUBSTITUTE(SUBSTITUTE(SUBSTITUTE(SUBSTITUTE(SUBSTITUTE(SUBSTITUTE(SUBSTITUTE(SUBSTITUTE( (SUBSTITUTE( SUBSTITUTE( SUBSTITUTE( SUBSTITUTE(Z871,"STD_SIGMA","SUM"),"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1" s="1">
        <f>B871</f>
        <v>847</v>
      </c>
      <c r="AC871" t="str">
        <f>P871</f>
        <v>ITM_LEFT_SQUARE_BRACKET</v>
      </c>
      <c r="AD871" s="126" t="str">
        <f>IF(ISNA(VLOOKUP(AA871,'XEQM Shortlist'!J:J,1,0)),"//","")</f>
        <v/>
      </c>
      <c r="AE871"/>
      <c r="AF871" s="88" t="str">
        <f>IF(LEN(AA871)=0,"",SUBSTITUTE(SUBSTITUTE(SUBSTITUTE(SUBSTITUTE(SUBSTITUTE(SUBSTITUTE(SUBSTITUTE(SUBSTITUTE(SUBSTITUTE(SUBSTITUTE(SUBSTITUTE(SUBSTITUTE(SUBSTITUTE(SUBSTITUTE(SUBSTITUTE(SUBSTITUTE(SUBSTITUTE( (SUBSTITUTE( SUBSTITUTE( SUBSTITUTE( SUBSTITUTE(Z871,"STD_SIGMA","SUM"),"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1" t="b">
        <f>AA871=AF871</f>
        <v>1</v>
      </c>
    </row>
    <row r="872" spans="1:33">
      <c r="A872" s="48">
        <f>IF(B872=INT(B872),ROW(),"")</f>
        <v>872</v>
      </c>
      <c r="B872" s="47">
        <f>IF(AND(MID(C872,2,1)&lt;&gt;"/",MID(C872,1,1)="/"),INT(B871)+1,B871+0.01)</f>
        <v>848</v>
      </c>
      <c r="C872" s="196" t="s">
        <v>3770</v>
      </c>
      <c r="D872" s="196" t="s">
        <v>3118</v>
      </c>
      <c r="E872" s="191" t="s">
        <v>519</v>
      </c>
      <c r="F872" s="191" t="s">
        <v>738</v>
      </c>
      <c r="G872" s="200">
        <v>0</v>
      </c>
      <c r="H872" s="200">
        <v>0</v>
      </c>
      <c r="I872" s="191" t="s">
        <v>1</v>
      </c>
      <c r="J872" s="191" t="s">
        <v>1376</v>
      </c>
      <c r="K872" s="198" t="s">
        <v>3783</v>
      </c>
      <c r="L872" s="199" t="s">
        <v>4768</v>
      </c>
      <c r="M872" s="199" t="s">
        <v>4827</v>
      </c>
      <c r="N872" s="55" t="s">
        <v>2238</v>
      </c>
      <c r="O872" s="55"/>
      <c r="P872" s="259" t="s">
        <v>3118</v>
      </c>
      <c r="Q872" s="13"/>
      <c r="R872"/>
      <c r="S872" t="str">
        <f>IF(E872=F872,"","NOT EQUAL")</f>
        <v>NOT EQUAL</v>
      </c>
      <c r="T872" s="44" t="str">
        <f>IF(ISNA(VLOOKUP(P872,Sheet1!E:F,2,0)),"--","PRESENT")</f>
        <v>--</v>
      </c>
      <c r="U872"/>
      <c r="V872">
        <f>IF(AA872&lt;&gt;"",V871+1,V871)</f>
        <v>176</v>
      </c>
      <c r="W872" s="75" t="s">
        <v>2238</v>
      </c>
      <c r="X872" s="57" t="s">
        <v>2238</v>
      </c>
      <c r="Y872" s="57" t="s">
        <v>2238</v>
      </c>
      <c r="Z872" s="25" t="str">
        <f>IF( OR(X872="CNST", I872="CAT_REGS"),IF(E872=CHAR(34)&amp;CHAR(34),F872,E872),
IF(X872="YES",UPPER(IF(E872=CHAR(34)&amp;CHAR(34),F872,E872)),
IF(   AND(X872&lt;&gt;"NO",I872="CAT_FNCT",D872&lt;&gt;"multiply", D872&lt;&gt;"divide"),IF(J872="SLS_ENABLED",   UPPER(IF(E872=CHAR(34)&amp;CHAR(34),F872,E872)),""),"")))</f>
        <v/>
      </c>
      <c r="AA872" s="25" t="str">
        <f>IF(LEN(Y872)&gt;0,Y872,SUBSTITUTE(SUBSTITUTE(SUBSTITUTE(SUBSTITUTE(SUBSTITUTE(SUBSTITUTE(SUBSTITUTE(SUBSTITUTE(SUBSTITUTE(SUBSTITUTE(SUBSTITUTE( (SUBSTITUTE( SUBSTITUTE( SUBSTITUTE( SUBSTITUTE(Z872,"STD_SIGMA","SUM"),"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2" s="1">
        <f>B872</f>
        <v>848</v>
      </c>
      <c r="AC872" t="str">
        <f>P872</f>
        <v>ITM_BACK_SLASH</v>
      </c>
      <c r="AD872" s="126" t="str">
        <f>IF(ISNA(VLOOKUP(AA872,'XEQM Shortlist'!J:J,1,0)),"//","")</f>
        <v/>
      </c>
      <c r="AF872" s="88" t="str">
        <f>IF(LEN(AA872)=0,"",SUBSTITUTE(SUBSTITUTE(SUBSTITUTE(SUBSTITUTE(SUBSTITUTE(SUBSTITUTE(SUBSTITUTE(SUBSTITUTE(SUBSTITUTE(SUBSTITUTE(SUBSTITUTE(SUBSTITUTE(SUBSTITUTE(SUBSTITUTE(SUBSTITUTE(SUBSTITUTE(SUBSTITUTE( (SUBSTITUTE( SUBSTITUTE( SUBSTITUTE( SUBSTITUTE(Z872,"STD_SIGMA","SUM"),"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2" t="b">
        <f>AA872=AF872</f>
        <v>1</v>
      </c>
    </row>
    <row r="873" spans="1:33">
      <c r="A873" s="48">
        <f>IF(B873=INT(B873),ROW(),"")</f>
        <v>873</v>
      </c>
      <c r="B873" s="47">
        <f>IF(AND(MID(C873,2,1)&lt;&gt;"/",MID(C873,1,1)="/"),INT(B872)+1,B872+0.01)</f>
        <v>849</v>
      </c>
      <c r="C873" s="196" t="s">
        <v>3770</v>
      </c>
      <c r="D873" s="196" t="s">
        <v>3119</v>
      </c>
      <c r="E873" s="191" t="s">
        <v>519</v>
      </c>
      <c r="F873" s="195" t="s">
        <v>739</v>
      </c>
      <c r="G873" s="202">
        <v>0</v>
      </c>
      <c r="H873" s="202">
        <v>0</v>
      </c>
      <c r="I873" s="191" t="s">
        <v>1</v>
      </c>
      <c r="J873" s="191" t="s">
        <v>1376</v>
      </c>
      <c r="K873" s="198" t="s">
        <v>3783</v>
      </c>
      <c r="L873" s="199" t="s">
        <v>4768</v>
      </c>
      <c r="M873" s="199" t="s">
        <v>4827</v>
      </c>
      <c r="N873" s="55" t="s">
        <v>2238</v>
      </c>
      <c r="O873" s="55"/>
      <c r="P873" s="259" t="s">
        <v>3119</v>
      </c>
      <c r="Q873" s="13"/>
      <c r="R873"/>
      <c r="S873" t="str">
        <f>IF(E873=F873,"","NOT EQUAL")</f>
        <v>NOT EQUAL</v>
      </c>
      <c r="T873" s="44" t="str">
        <f>IF(ISNA(VLOOKUP(P873,Sheet1!E:F,2,0)),"--","PRESENT")</f>
        <v>--</v>
      </c>
      <c r="U873"/>
      <c r="V873">
        <f>IF(AA873&lt;&gt;"",V872+1,V872)</f>
        <v>176</v>
      </c>
      <c r="W873" s="75" t="s">
        <v>2238</v>
      </c>
      <c r="X873" s="57" t="s">
        <v>2238</v>
      </c>
      <c r="Y873" s="57" t="s">
        <v>2238</v>
      </c>
      <c r="Z873" s="25" t="str">
        <f>IF( OR(X873="CNST", I873="CAT_REGS"),IF(E873=CHAR(34)&amp;CHAR(34),F873,E873),
IF(X873="YES",UPPER(IF(E873=CHAR(34)&amp;CHAR(34),F873,E873)),
IF(   AND(X873&lt;&gt;"NO",I873="CAT_FNCT",D873&lt;&gt;"multiply", D873&lt;&gt;"divide"),IF(J873="SLS_ENABLED",   UPPER(IF(E873=CHAR(34)&amp;CHAR(34),F873,E873)),""),"")))</f>
        <v/>
      </c>
      <c r="AA873" s="25" t="str">
        <f>IF(LEN(Y873)&gt;0,Y873,SUBSTITUTE(SUBSTITUTE(SUBSTITUTE(SUBSTITUTE(SUBSTITUTE(SUBSTITUTE(SUBSTITUTE(SUBSTITUTE(SUBSTITUTE(SUBSTITUTE(SUBSTITUTE( (SUBSTITUTE( SUBSTITUTE( SUBSTITUTE( SUBSTITUTE(Z873,"STD_SIGMA","SUM"),"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3" s="1">
        <f>B873</f>
        <v>849</v>
      </c>
      <c r="AC873" t="str">
        <f>P873</f>
        <v>ITM_RIGHT_SQUARE_BRACKET</v>
      </c>
      <c r="AD873" s="126" t="str">
        <f>IF(ISNA(VLOOKUP(AA873,'XEQM Shortlist'!J:J,1,0)),"//","")</f>
        <v/>
      </c>
      <c r="AF873" s="88" t="str">
        <f>IF(LEN(AA873)=0,"",SUBSTITUTE(SUBSTITUTE(SUBSTITUTE(SUBSTITUTE(SUBSTITUTE(SUBSTITUTE(SUBSTITUTE(SUBSTITUTE(SUBSTITUTE(SUBSTITUTE(SUBSTITUTE(SUBSTITUTE(SUBSTITUTE(SUBSTITUTE(SUBSTITUTE(SUBSTITUTE(SUBSTITUTE( (SUBSTITUTE( SUBSTITUTE( SUBSTITUTE( SUBSTITUTE(Z873,"STD_SIGMA","SUM"),"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3" t="b">
        <f>AA873=AF873</f>
        <v>1</v>
      </c>
    </row>
    <row r="874" spans="1:33">
      <c r="A874" s="48">
        <f>IF(B874=INT(B874),ROW(),"")</f>
        <v>874</v>
      </c>
      <c r="B874" s="47">
        <f>IF(AND(MID(C874,2,1)&lt;&gt;"/",MID(C874,1,1)="/"),INT(B873)+1,B873+0.01)</f>
        <v>850</v>
      </c>
      <c r="C874" s="196" t="s">
        <v>3770</v>
      </c>
      <c r="D874" s="196" t="s">
        <v>3120</v>
      </c>
      <c r="E874" s="191" t="s">
        <v>519</v>
      </c>
      <c r="F874" s="191" t="s">
        <v>740</v>
      </c>
      <c r="G874" s="202">
        <v>0</v>
      </c>
      <c r="H874" s="202">
        <v>0</v>
      </c>
      <c r="I874" s="191" t="s">
        <v>1</v>
      </c>
      <c r="J874" s="191" t="s">
        <v>1376</v>
      </c>
      <c r="K874" s="198" t="s">
        <v>3783</v>
      </c>
      <c r="L874" s="199" t="s">
        <v>4768</v>
      </c>
      <c r="M874" s="199" t="s">
        <v>4827</v>
      </c>
      <c r="N874" s="55" t="s">
        <v>2238</v>
      </c>
      <c r="O874" s="55"/>
      <c r="P874" s="259" t="s">
        <v>3120</v>
      </c>
      <c r="Q874" s="13"/>
      <c r="R874"/>
      <c r="S874" t="str">
        <f>IF(E874=F874,"","NOT EQUAL")</f>
        <v>NOT EQUAL</v>
      </c>
      <c r="T874" s="44" t="str">
        <f>IF(ISNA(VLOOKUP(P874,Sheet1!E:F,2,0)),"--","PRESENT")</f>
        <v>--</v>
      </c>
      <c r="U874"/>
      <c r="V874">
        <f>IF(AA874&lt;&gt;"",V873+1,V873)</f>
        <v>176</v>
      </c>
      <c r="W874" s="75" t="s">
        <v>2238</v>
      </c>
      <c r="X874" s="57" t="s">
        <v>2238</v>
      </c>
      <c r="Y874" s="57" t="s">
        <v>2238</v>
      </c>
      <c r="Z874" s="25" t="str">
        <f>IF( OR(X874="CNST", I874="CAT_REGS"),IF(E874=CHAR(34)&amp;CHAR(34),F874,E874),
IF(X874="YES",UPPER(IF(E874=CHAR(34)&amp;CHAR(34),F874,E874)),
IF(   AND(X874&lt;&gt;"NO",I874="CAT_FNCT",D874&lt;&gt;"multiply", D874&lt;&gt;"divide"),IF(J874="SLS_ENABLED",   UPPER(IF(E874=CHAR(34)&amp;CHAR(34),F874,E874)),""),"")))</f>
        <v/>
      </c>
      <c r="AA874" s="25" t="str">
        <f>IF(LEN(Y874)&gt;0,Y874,SUBSTITUTE(SUBSTITUTE(SUBSTITUTE(SUBSTITUTE(SUBSTITUTE(SUBSTITUTE(SUBSTITUTE(SUBSTITUTE(SUBSTITUTE(SUBSTITUTE(SUBSTITUTE( (SUBSTITUTE( SUBSTITUTE( SUBSTITUTE( SUBSTITUTE(Z874,"STD_SIGMA","SUM"),"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4" s="1">
        <f>B874</f>
        <v>850</v>
      </c>
      <c r="AC874" t="str">
        <f>P874</f>
        <v>ITM_CIRCUMFLEX</v>
      </c>
      <c r="AD874" s="126" t="str">
        <f>IF(ISNA(VLOOKUP(AA874,'XEQM Shortlist'!J:J,1,0)),"//","")</f>
        <v/>
      </c>
      <c r="AF874" s="88" t="str">
        <f>IF(LEN(AA874)=0,"",SUBSTITUTE(SUBSTITUTE(SUBSTITUTE(SUBSTITUTE(SUBSTITUTE(SUBSTITUTE(SUBSTITUTE(SUBSTITUTE(SUBSTITUTE(SUBSTITUTE(SUBSTITUTE(SUBSTITUTE(SUBSTITUTE(SUBSTITUTE(SUBSTITUTE(SUBSTITUTE(SUBSTITUTE( (SUBSTITUTE( SUBSTITUTE( SUBSTITUTE( SUBSTITUTE(Z874,"STD_SIGMA","SUM"),"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4" t="b">
        <f>AA874=AF874</f>
        <v>1</v>
      </c>
    </row>
    <row r="875" spans="1:33">
      <c r="A875" s="48">
        <f>IF(B875=INT(B875),ROW(),"")</f>
        <v>875</v>
      </c>
      <c r="B875" s="47">
        <f>IF(AND(MID(C875,2,1)&lt;&gt;"/",MID(C875,1,1)="/"),INT(B874)+1,B874+0.01)</f>
        <v>851</v>
      </c>
      <c r="C875" s="196" t="s">
        <v>3770</v>
      </c>
      <c r="D875" s="196" t="s">
        <v>3121</v>
      </c>
      <c r="E875" s="191" t="s">
        <v>519</v>
      </c>
      <c r="F875" s="191" t="s">
        <v>741</v>
      </c>
      <c r="G875" s="202">
        <v>0</v>
      </c>
      <c r="H875" s="202">
        <v>0</v>
      </c>
      <c r="I875" s="191" t="s">
        <v>1</v>
      </c>
      <c r="J875" s="191" t="s">
        <v>1376</v>
      </c>
      <c r="K875" s="198" t="s">
        <v>3783</v>
      </c>
      <c r="L875" s="199" t="s">
        <v>4768</v>
      </c>
      <c r="M875" s="199" t="s">
        <v>4827</v>
      </c>
      <c r="N875" s="55" t="s">
        <v>2238</v>
      </c>
      <c r="O875" s="55"/>
      <c r="P875" s="259" t="s">
        <v>3121</v>
      </c>
      <c r="Q875" s="13"/>
      <c r="R875"/>
      <c r="S875" t="str">
        <f>IF(E875=F875,"","NOT EQUAL")</f>
        <v>NOT EQUAL</v>
      </c>
      <c r="T875" s="44" t="str">
        <f>IF(ISNA(VLOOKUP(P875,Sheet1!E:F,2,0)),"--","PRESENT")</f>
        <v>--</v>
      </c>
      <c r="U875"/>
      <c r="V875">
        <f>IF(AA875&lt;&gt;"",V874+1,V874)</f>
        <v>176</v>
      </c>
      <c r="W875" s="75" t="s">
        <v>2238</v>
      </c>
      <c r="X875" s="57" t="s">
        <v>2238</v>
      </c>
      <c r="Y875" s="57" t="s">
        <v>2238</v>
      </c>
      <c r="Z875" s="25" t="str">
        <f>IF( OR(X875="CNST", I875="CAT_REGS"),IF(E875=CHAR(34)&amp;CHAR(34),F875,E875),
IF(X875="YES",UPPER(IF(E875=CHAR(34)&amp;CHAR(34),F875,E875)),
IF(   AND(X875&lt;&gt;"NO",I875="CAT_FNCT",D875&lt;&gt;"multiply", D875&lt;&gt;"divide"),IF(J875="SLS_ENABLED",   UPPER(IF(E875=CHAR(34)&amp;CHAR(34),F875,E875)),""),"")))</f>
        <v/>
      </c>
      <c r="AA875" s="25" t="str">
        <f>IF(LEN(Y875)&gt;0,Y875,SUBSTITUTE(SUBSTITUTE(SUBSTITUTE(SUBSTITUTE(SUBSTITUTE(SUBSTITUTE(SUBSTITUTE(SUBSTITUTE(SUBSTITUTE(SUBSTITUTE(SUBSTITUTE( (SUBSTITUTE( SUBSTITUTE( SUBSTITUTE( SUBSTITUTE(Z875,"STD_SIGMA","SUM"),"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5" s="1">
        <f>B875</f>
        <v>851</v>
      </c>
      <c r="AC875" t="str">
        <f>P875</f>
        <v>ITM_UNDERSCORE</v>
      </c>
      <c r="AD875" s="126" t="str">
        <f>IF(ISNA(VLOOKUP(AA875,'XEQM Shortlist'!J:J,1,0)),"//","")</f>
        <v/>
      </c>
      <c r="AF875" s="88" t="str">
        <f>IF(LEN(AA875)=0,"",SUBSTITUTE(SUBSTITUTE(SUBSTITUTE(SUBSTITUTE(SUBSTITUTE(SUBSTITUTE(SUBSTITUTE(SUBSTITUTE(SUBSTITUTE(SUBSTITUTE(SUBSTITUTE(SUBSTITUTE(SUBSTITUTE(SUBSTITUTE(SUBSTITUTE(SUBSTITUTE(SUBSTITUTE( (SUBSTITUTE( SUBSTITUTE( SUBSTITUTE( SUBSTITUTE(Z875,"STD_SIGMA","SUM"),"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5" t="b">
        <f>AA875=AF875</f>
        <v>1</v>
      </c>
    </row>
    <row r="876" spans="1:33" s="17" customFormat="1">
      <c r="A876" s="48">
        <f>IF(B876=INT(B876),ROW(),"")</f>
        <v>876</v>
      </c>
      <c r="B876" s="47">
        <f>IF(AND(MID(C876,2,1)&lt;&gt;"/",MID(C876,1,1)="/"),INT(B875)+1,B875+0.01)</f>
        <v>852</v>
      </c>
      <c r="C876" s="196" t="s">
        <v>3770</v>
      </c>
      <c r="D876" s="196" t="s">
        <v>3122</v>
      </c>
      <c r="E876" s="191" t="s">
        <v>519</v>
      </c>
      <c r="F876" s="191" t="s">
        <v>742</v>
      </c>
      <c r="G876" s="200">
        <v>0</v>
      </c>
      <c r="H876" s="200">
        <v>0</v>
      </c>
      <c r="I876" s="191" t="s">
        <v>1</v>
      </c>
      <c r="J876" s="191" t="s">
        <v>1376</v>
      </c>
      <c r="K876" s="198" t="s">
        <v>3783</v>
      </c>
      <c r="L876" s="199" t="s">
        <v>4768</v>
      </c>
      <c r="M876" s="199" t="s">
        <v>4827</v>
      </c>
      <c r="N876" s="55" t="s">
        <v>2238</v>
      </c>
      <c r="O876" s="55"/>
      <c r="P876" s="259" t="s">
        <v>3122</v>
      </c>
      <c r="Q876" s="13"/>
      <c r="R876"/>
      <c r="S876" t="str">
        <f>IF(E876=F876,"","NOT EQUAL")</f>
        <v>NOT EQUAL</v>
      </c>
      <c r="T876" s="44" t="str">
        <f>IF(ISNA(VLOOKUP(P876,Sheet1!E:F,2,0)),"--","PRESENT")</f>
        <v>--</v>
      </c>
      <c r="U876"/>
      <c r="V876">
        <f>IF(AA876&lt;&gt;"",V875+1,V875)</f>
        <v>176</v>
      </c>
      <c r="W876" s="75" t="s">
        <v>2238</v>
      </c>
      <c r="X876" s="57" t="s">
        <v>2238</v>
      </c>
      <c r="Y876" s="57" t="s">
        <v>2238</v>
      </c>
      <c r="Z876" s="25" t="str">
        <f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>B876</f>
        <v>852</v>
      </c>
      <c r="AC876" t="str">
        <f>P876</f>
        <v>ITM_LEFT_CURLY_BRACKET</v>
      </c>
      <c r="AD876" s="126" t="str">
        <f>IF(ISNA(VLOOKUP(AA876,'XEQM Shortlist'!J:J,1,0)),"//","")</f>
        <v/>
      </c>
      <c r="AE876"/>
      <c r="AF876" s="88" t="str">
        <f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>AA876=AF876</f>
        <v>1</v>
      </c>
    </row>
    <row r="877" spans="1:33">
      <c r="A877" s="48">
        <f>IF(B877=INT(B877),ROW(),"")</f>
        <v>877</v>
      </c>
      <c r="B877" s="47">
        <f>IF(AND(MID(C877,2,1)&lt;&gt;"/",MID(C877,1,1)="/"),INT(B876)+1,B876+0.01)</f>
        <v>853</v>
      </c>
      <c r="C877" s="196" t="s">
        <v>3770</v>
      </c>
      <c r="D877" s="196" t="s">
        <v>3123</v>
      </c>
      <c r="E877" s="191" t="s">
        <v>519</v>
      </c>
      <c r="F877" s="191" t="s">
        <v>743</v>
      </c>
      <c r="G877" s="202">
        <v>0</v>
      </c>
      <c r="H877" s="202">
        <v>0</v>
      </c>
      <c r="I877" s="191" t="s">
        <v>1</v>
      </c>
      <c r="J877" s="191" t="s">
        <v>1376</v>
      </c>
      <c r="K877" s="198" t="s">
        <v>3783</v>
      </c>
      <c r="L877" s="199" t="s">
        <v>4768</v>
      </c>
      <c r="M877" s="199" t="s">
        <v>4827</v>
      </c>
      <c r="N877" s="55" t="s">
        <v>2238</v>
      </c>
      <c r="O877" s="55"/>
      <c r="P877" s="259" t="s">
        <v>3123</v>
      </c>
      <c r="Q877" s="13"/>
      <c r="R877"/>
      <c r="S877" t="str">
        <f>IF(E877=F877,"","NOT EQUAL")</f>
        <v>NOT EQUAL</v>
      </c>
      <c r="T877" s="44" t="str">
        <f>IF(ISNA(VLOOKUP(P877,Sheet1!E:F,2,0)),"--","PRESENT")</f>
        <v>--</v>
      </c>
      <c r="U877"/>
      <c r="V877">
        <f>IF(AA877&lt;&gt;"",V876+1,V876)</f>
        <v>176</v>
      </c>
      <c r="W877" s="75" t="s">
        <v>2238</v>
      </c>
      <c r="X877" s="57" t="s">
        <v>2238</v>
      </c>
      <c r="Y877" s="57" t="s">
        <v>2238</v>
      </c>
      <c r="Z877" s="25" t="str">
        <f>IF( OR(X877="CNST", I877="CAT_REGS"),IF(E877=CHAR(34)&amp;CHAR(34),F877,E877),
IF(X877="YES",UPPER(IF(E877=CHAR(34)&amp;CHAR(34),F877,E877)),
IF(   AND(X877&lt;&gt;"NO",I877="CAT_FNCT",D877&lt;&gt;"multiply", D877&lt;&gt;"divide"),IF(J877="SLS_ENABLED",   UPPER(IF(E877=CHAR(34)&amp;CHAR(34),F877,E877)),""),"")))</f>
        <v/>
      </c>
      <c r="AA877" s="25" t="str">
        <f>IF(LEN(Y877)&gt;0,Y877,SUBSTITUTE(SUBSTITUTE(SUBSTITUTE(SUBSTITUTE(SUBSTITUTE(SUBSTITUTE(SUBSTITUTE(SUBSTITUTE(SUBSTITUTE(SUBSTITUTE(SUBSTITUTE( (SUBSTITUTE( SUBSTITUTE( SUBSTITUTE( SUBSTITUTE(Z877,"STD_SIGMA","SUM"),"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7" s="1">
        <f>B877</f>
        <v>853</v>
      </c>
      <c r="AC877" t="str">
        <f>P877</f>
        <v>ITM_PIPE</v>
      </c>
      <c r="AD877" s="126" t="str">
        <f>IF(ISNA(VLOOKUP(AA877,'XEQM Shortlist'!J:J,1,0)),"//","")</f>
        <v/>
      </c>
      <c r="AF877" s="88" t="str">
        <f>IF(LEN(AA877)=0,"",SUBSTITUTE(SUBSTITUTE(SUBSTITUTE(SUBSTITUTE(SUBSTITUTE(SUBSTITUTE(SUBSTITUTE(SUBSTITUTE(SUBSTITUTE(SUBSTITUTE(SUBSTITUTE(SUBSTITUTE(SUBSTITUTE(SUBSTITUTE(SUBSTITUTE(SUBSTITUTE(SUBSTITUTE( (SUBSTITUTE( SUBSTITUTE( SUBSTITUTE( SUBSTITUTE(Z877,"STD_SIGMA","SUM"),"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7" t="b">
        <f>AA877=AF877</f>
        <v>1</v>
      </c>
    </row>
    <row r="878" spans="1:33" s="17" customFormat="1">
      <c r="A878" s="48">
        <f>IF(B878=INT(B878),ROW(),"")</f>
        <v>878</v>
      </c>
      <c r="B878" s="47">
        <f>IF(AND(MID(C878,2,1)&lt;&gt;"/",MID(C878,1,1)="/"),INT(B877)+1,B877+0.01)</f>
        <v>854</v>
      </c>
      <c r="C878" s="196" t="s">
        <v>3770</v>
      </c>
      <c r="D878" s="196" t="s">
        <v>3124</v>
      </c>
      <c r="E878" s="191" t="s">
        <v>519</v>
      </c>
      <c r="F878" s="191" t="s">
        <v>744</v>
      </c>
      <c r="G878" s="200">
        <v>0</v>
      </c>
      <c r="H878" s="200">
        <v>0</v>
      </c>
      <c r="I878" s="191" t="s">
        <v>1</v>
      </c>
      <c r="J878" s="191" t="s">
        <v>1376</v>
      </c>
      <c r="K878" s="198" t="s">
        <v>3783</v>
      </c>
      <c r="L878" s="199" t="s">
        <v>4768</v>
      </c>
      <c r="M878" s="199" t="s">
        <v>4827</v>
      </c>
      <c r="N878" s="55" t="s">
        <v>2238</v>
      </c>
      <c r="O878" s="55"/>
      <c r="P878" s="259" t="s">
        <v>3124</v>
      </c>
      <c r="Q878" s="13"/>
      <c r="R878"/>
      <c r="S878" t="str">
        <f>IF(E878=F878,"","NOT EQUAL")</f>
        <v>NOT EQUAL</v>
      </c>
      <c r="T878" s="44" t="str">
        <f>IF(ISNA(VLOOKUP(P878,Sheet1!E:F,2,0)),"--","PRESENT")</f>
        <v>--</v>
      </c>
      <c r="U878"/>
      <c r="V878">
        <f>IF(AA878&lt;&gt;"",V877+1,V877)</f>
        <v>176</v>
      </c>
      <c r="W878" s="75" t="s">
        <v>2238</v>
      </c>
      <c r="X878" s="57" t="s">
        <v>2238</v>
      </c>
      <c r="Y878" s="57" t="s">
        <v>2238</v>
      </c>
      <c r="Z878" s="25" t="str">
        <f>IF( OR(X878="CNST", I878="CAT_REGS"),IF(E878=CHAR(34)&amp;CHAR(34),F878,E878),
IF(X878="YES",UPPER(IF(E878=CHAR(34)&amp;CHAR(34),F878,E878)),
IF(   AND(X878&lt;&gt;"NO",I878="CAT_FNCT",D878&lt;&gt;"multiply", D878&lt;&gt;"divide"),IF(J878="SLS_ENABLED",   UPPER(IF(E878=CHAR(34)&amp;CHAR(34),F878,E878)),""),"")))</f>
        <v/>
      </c>
      <c r="AA878" s="25" t="str">
        <f>IF(LEN(Y878)&gt;0,Y878,SUBSTITUTE(SUBSTITUTE(SUBSTITUTE(SUBSTITUTE(SUBSTITUTE(SUBSTITUTE(SUBSTITUTE(SUBSTITUTE(SUBSTITUTE(SUBSTITUTE(SUBSTITUTE( (SUBSTITUTE( SUBSTITUTE( SUBSTITUTE( SUBSTITUTE(Z878,"STD_SIGMA","SUM"),"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8" s="1">
        <f>B878</f>
        <v>854</v>
      </c>
      <c r="AC878" t="str">
        <f>P878</f>
        <v>ITM_RIGHT_CURLY_BRACKET</v>
      </c>
      <c r="AD878" s="126" t="str">
        <f>IF(ISNA(VLOOKUP(AA878,'XEQM Shortlist'!J:J,1,0)),"//","")</f>
        <v/>
      </c>
      <c r="AE878"/>
      <c r="AF878" s="88" t="str">
        <f>IF(LEN(AA878)=0,"",SUBSTITUTE(SUBSTITUTE(SUBSTITUTE(SUBSTITUTE(SUBSTITUTE(SUBSTITUTE(SUBSTITUTE(SUBSTITUTE(SUBSTITUTE(SUBSTITUTE(SUBSTITUTE(SUBSTITUTE(SUBSTITUTE(SUBSTITUTE(SUBSTITUTE(SUBSTITUTE(SUBSTITUTE( (SUBSTITUTE( SUBSTITUTE( SUBSTITUTE( SUBSTITUTE(Z878,"STD_SIGMA","SUM"),"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8" t="b">
        <f>AA878=AF878</f>
        <v>1</v>
      </c>
    </row>
    <row r="879" spans="1:33">
      <c r="A879" s="48">
        <f>IF(B879=INT(B879),ROW(),"")</f>
        <v>879</v>
      </c>
      <c r="B879" s="47">
        <f>IF(AND(MID(C879,2,1)&lt;&gt;"/",MID(C879,1,1)="/"),INT(B878)+1,B878+0.01)</f>
        <v>855</v>
      </c>
      <c r="C879" s="196" t="s">
        <v>3770</v>
      </c>
      <c r="D879" s="196" t="s">
        <v>3125</v>
      </c>
      <c r="E879" s="191" t="s">
        <v>519</v>
      </c>
      <c r="F879" s="191" t="s">
        <v>745</v>
      </c>
      <c r="G879" s="202">
        <v>0</v>
      </c>
      <c r="H879" s="202">
        <v>0</v>
      </c>
      <c r="I879" s="191" t="s">
        <v>1</v>
      </c>
      <c r="J879" s="191" t="s">
        <v>1376</v>
      </c>
      <c r="K879" s="198" t="s">
        <v>3783</v>
      </c>
      <c r="L879" s="199" t="s">
        <v>4768</v>
      </c>
      <c r="M879" s="199" t="s">
        <v>4827</v>
      </c>
      <c r="N879" s="55" t="s">
        <v>2238</v>
      </c>
      <c r="O879" s="55"/>
      <c r="P879" s="259" t="s">
        <v>3125</v>
      </c>
      <c r="Q879" s="13"/>
      <c r="R879"/>
      <c r="S879" t="str">
        <f>IF(E879=F879,"","NOT EQUAL")</f>
        <v>NOT EQUAL</v>
      </c>
      <c r="T879" s="44" t="str">
        <f>IF(ISNA(VLOOKUP(P879,Sheet1!E:F,2,0)),"--","PRESENT")</f>
        <v>--</v>
      </c>
      <c r="U879"/>
      <c r="V879">
        <f>IF(AA879&lt;&gt;"",V878+1,V878)</f>
        <v>176</v>
      </c>
      <c r="W879" s="75" t="s">
        <v>2238</v>
      </c>
      <c r="X879" s="57" t="s">
        <v>2238</v>
      </c>
      <c r="Y879" s="57" t="s">
        <v>2238</v>
      </c>
      <c r="Z879" s="25" t="str">
        <f>IF( OR(X879="CNST", I879="CAT_REGS"),IF(E879=CHAR(34)&amp;CHAR(34),F879,E879),
IF(X879="YES",UPPER(IF(E879=CHAR(34)&amp;CHAR(34),F879,E879)),
IF(   AND(X879&lt;&gt;"NO",I879="CAT_FNCT",D879&lt;&gt;"multiply", D879&lt;&gt;"divide"),IF(J879="SLS_ENABLED",   UPPER(IF(E879=CHAR(34)&amp;CHAR(34),F879,E879)),""),"")))</f>
        <v/>
      </c>
      <c r="AA879" s="25" t="str">
        <f>IF(LEN(Y879)&gt;0,Y879,SUBSTITUTE(SUBSTITUTE(SUBSTITUTE(SUBSTITUTE(SUBSTITUTE(SUBSTITUTE(SUBSTITUTE(SUBSTITUTE(SUBSTITUTE(SUBSTITUTE(SUBSTITUTE( (SUBSTITUTE( SUBSTITUTE( SUBSTITUTE( SUBSTITUTE(Z879,"STD_SIGMA","SUM"),"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9" s="1">
        <f>B879</f>
        <v>855</v>
      </c>
      <c r="AC879" t="str">
        <f>P879</f>
        <v>ITM_TILDE</v>
      </c>
      <c r="AD879" s="126" t="str">
        <f>IF(ISNA(VLOOKUP(AA879,'XEQM Shortlist'!J:J,1,0)),"//","")</f>
        <v/>
      </c>
      <c r="AF879" s="88" t="str">
        <f>IF(LEN(AA879)=0,"",SUBSTITUTE(SUBSTITUTE(SUBSTITUTE(SUBSTITUTE(SUBSTITUTE(SUBSTITUTE(SUBSTITUTE(SUBSTITUTE(SUBSTITUTE(SUBSTITUTE(SUBSTITUTE(SUBSTITUTE(SUBSTITUTE(SUBSTITUTE(SUBSTITUTE(SUBSTITUTE(SUBSTITUTE( (SUBSTITUTE( SUBSTITUTE( SUBSTITUTE( SUBSTITUTE(Z879,"STD_SIGMA","SUM"),"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9" t="b">
        <f>AA879=AF879</f>
        <v>1</v>
      </c>
    </row>
    <row r="880" spans="1:33">
      <c r="A880" s="48">
        <f>IF(B880=INT(B880),ROW(),"")</f>
        <v>880</v>
      </c>
      <c r="B880" s="47">
        <f>IF(AND(MID(C880,2,1)&lt;&gt;"/",MID(C880,1,1)="/"),INT(B879)+1,B879+0.01)</f>
        <v>856</v>
      </c>
      <c r="C880" s="196" t="s">
        <v>3770</v>
      </c>
      <c r="D880" s="196" t="s">
        <v>3126</v>
      </c>
      <c r="E880" s="191" t="s">
        <v>519</v>
      </c>
      <c r="F880" s="191" t="s">
        <v>746</v>
      </c>
      <c r="G880" s="202">
        <v>0</v>
      </c>
      <c r="H880" s="202">
        <v>0</v>
      </c>
      <c r="I880" s="191" t="s">
        <v>1</v>
      </c>
      <c r="J880" s="191" t="s">
        <v>1376</v>
      </c>
      <c r="K880" s="198" t="s">
        <v>3783</v>
      </c>
      <c r="L880" s="199" t="s">
        <v>4768</v>
      </c>
      <c r="M880" s="199" t="s">
        <v>4827</v>
      </c>
      <c r="N880" s="55" t="s">
        <v>2238</v>
      </c>
      <c r="O880" s="55"/>
      <c r="P880" s="259" t="s">
        <v>3126</v>
      </c>
      <c r="Q880" s="13"/>
      <c r="R880"/>
      <c r="S880" t="str">
        <f>IF(E880=F880,"","NOT EQUAL")</f>
        <v>NOT EQUAL</v>
      </c>
      <c r="T880" s="44" t="str">
        <f>IF(ISNA(VLOOKUP(P880,Sheet1!E:F,2,0)),"--","PRESENT")</f>
        <v>--</v>
      </c>
      <c r="U880"/>
      <c r="V880">
        <f>IF(AA880&lt;&gt;"",V879+1,V879)</f>
        <v>176</v>
      </c>
      <c r="W880" s="75" t="s">
        <v>2238</v>
      </c>
      <c r="X880" s="57" t="s">
        <v>2238</v>
      </c>
      <c r="Y880" s="57" t="s">
        <v>2238</v>
      </c>
      <c r="Z880" s="25" t="str">
        <f>IF( OR(X880="CNST", I880="CAT_REGS"),IF(E880=CHAR(34)&amp;CHAR(34),F880,E880),
IF(X880="YES",UPPER(IF(E880=CHAR(34)&amp;CHAR(34),F880,E880)),
IF(   AND(X880&lt;&gt;"NO",I880="CAT_FNCT",D880&lt;&gt;"multiply", D880&lt;&gt;"divide"),IF(J880="SLS_ENABLED",   UPPER(IF(E880=CHAR(34)&amp;CHAR(34),F880,E880)),""),"")))</f>
        <v/>
      </c>
      <c r="AA880" s="25" t="str">
        <f>IF(LEN(Y880)&gt;0,Y880,SUBSTITUTE(SUBSTITUTE(SUBSTITUTE(SUBSTITUTE(SUBSTITUTE(SUBSTITUTE(SUBSTITUTE(SUBSTITUTE(SUBSTITUTE(SUBSTITUTE(SUBSTITUTE( (SUBSTITUTE( SUBSTITUTE( SUBSTITUTE( SUBSTITUTE(Z880,"STD_SIGMA","SUM"),"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0" s="1">
        <f>B880</f>
        <v>856</v>
      </c>
      <c r="AC880" t="str">
        <f>P880</f>
        <v>ITM_INVERTED_EXCLAMATION_MARK</v>
      </c>
      <c r="AD880" s="126" t="str">
        <f>IF(ISNA(VLOOKUP(AA880,'XEQM Shortlist'!J:J,1,0)),"//","")</f>
        <v/>
      </c>
      <c r="AF880" s="88" t="str">
        <f>IF(LEN(AA880)=0,"",SUBSTITUTE(SUBSTITUTE(SUBSTITUTE(SUBSTITUTE(SUBSTITUTE(SUBSTITUTE(SUBSTITUTE(SUBSTITUTE(SUBSTITUTE(SUBSTITUTE(SUBSTITUTE(SUBSTITUTE(SUBSTITUTE(SUBSTITUTE(SUBSTITUTE(SUBSTITUTE(SUBSTITUTE( (SUBSTITUTE( SUBSTITUTE( SUBSTITUTE( SUBSTITUTE(Z880,"STD_SIGMA","SUM"),"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0" t="b">
        <f>AA880=AF880</f>
        <v>1</v>
      </c>
    </row>
    <row r="881" spans="1:33">
      <c r="A881" s="48">
        <f>IF(B881=INT(B881),ROW(),"")</f>
        <v>881</v>
      </c>
      <c r="B881" s="47">
        <f>IF(AND(MID(C881,2,1)&lt;&gt;"/",MID(C881,1,1)="/"),INT(B880)+1,B880+0.01)</f>
        <v>857</v>
      </c>
      <c r="C881" s="196" t="s">
        <v>3769</v>
      </c>
      <c r="D881" s="196" t="s">
        <v>7</v>
      </c>
      <c r="E881" s="191" t="s">
        <v>519</v>
      </c>
      <c r="F881" s="191" t="s">
        <v>747</v>
      </c>
      <c r="G881" s="202">
        <v>0</v>
      </c>
      <c r="H881" s="202">
        <v>0</v>
      </c>
      <c r="I881" s="191" t="s">
        <v>1</v>
      </c>
      <c r="J881" s="191" t="s">
        <v>1376</v>
      </c>
      <c r="K881" s="198" t="s">
        <v>3783</v>
      </c>
      <c r="L881" s="199" t="s">
        <v>4768</v>
      </c>
      <c r="M881" s="199" t="s">
        <v>4827</v>
      </c>
      <c r="N881" s="55" t="s">
        <v>2238</v>
      </c>
      <c r="O881" s="55"/>
      <c r="P881" s="259" t="s">
        <v>3304</v>
      </c>
      <c r="Q881" s="13"/>
      <c r="R881"/>
      <c r="S881" t="str">
        <f>IF(E881=F881,"","NOT EQUAL")</f>
        <v>NOT EQUAL</v>
      </c>
      <c r="T881" s="44" t="str">
        <f>IF(ISNA(VLOOKUP(P881,Sheet1!E:F,2,0)),"--","PRESENT")</f>
        <v>--</v>
      </c>
      <c r="U881"/>
      <c r="V881">
        <f>IF(AA881&lt;&gt;"",V880+1,V880)</f>
        <v>176</v>
      </c>
      <c r="W881" s="75" t="s">
        <v>2238</v>
      </c>
      <c r="X881" s="57" t="s">
        <v>2238</v>
      </c>
      <c r="Y881" s="57" t="s">
        <v>2238</v>
      </c>
      <c r="Z881" s="25" t="str">
        <f>IF( OR(X881="CNST", I881="CAT_REGS"),IF(E881=CHAR(34)&amp;CHAR(34),F881,E881),
IF(X881="YES",UPPER(IF(E881=CHAR(34)&amp;CHAR(34),F881,E881)),
IF(   AND(X881&lt;&gt;"NO",I881="CAT_FNCT",D881&lt;&gt;"multiply", D881&lt;&gt;"divide"),IF(J881="SLS_ENABLED",   UPPER(IF(E881=CHAR(34)&amp;CHAR(34),F881,E881)),""),"")))</f>
        <v/>
      </c>
      <c r="AA881" s="25" t="str">
        <f>IF(LEN(Y881)&gt;0,Y881,SUBSTITUTE(SUBSTITUTE(SUBSTITUTE(SUBSTITUTE(SUBSTITUTE(SUBSTITUTE(SUBSTITUTE(SUBSTITUTE(SUBSTITUTE(SUBSTITUTE(SUBSTITUTE( (SUBSTITUTE( SUBSTITUTE( SUBSTITUTE( SUBSTITUTE(Z881,"STD_SIGMA","SUM"),"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1" s="1">
        <f>B881</f>
        <v>857</v>
      </c>
      <c r="AC881" t="str">
        <f>P881</f>
        <v>ITM_CENT</v>
      </c>
      <c r="AD881" s="126" t="str">
        <f>IF(ISNA(VLOOKUP(AA881,'XEQM Shortlist'!J:J,1,0)),"//","")</f>
        <v/>
      </c>
      <c r="AF881" s="88" t="str">
        <f>IF(LEN(AA881)=0,"",SUBSTITUTE(SUBSTITUTE(SUBSTITUTE(SUBSTITUTE(SUBSTITUTE(SUBSTITUTE(SUBSTITUTE(SUBSTITUTE(SUBSTITUTE(SUBSTITUTE(SUBSTITUTE(SUBSTITUTE(SUBSTITUTE(SUBSTITUTE(SUBSTITUTE(SUBSTITUTE(SUBSTITUTE( (SUBSTITUTE( SUBSTITUTE( SUBSTITUTE( SUBSTITUTE(Z881,"STD_SIGMA","SUM"),"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1" t="b">
        <f>AA881=AF881</f>
        <v>1</v>
      </c>
    </row>
    <row r="882" spans="1:33">
      <c r="A882" s="48">
        <f>IF(B882=INT(B882),ROW(),"")</f>
        <v>882</v>
      </c>
      <c r="B882" s="47">
        <f>IF(AND(MID(C882,2,1)&lt;&gt;"/",MID(C882,1,1)="/"),INT(B881)+1,B881+0.01)</f>
        <v>858</v>
      </c>
      <c r="C882" s="196" t="s">
        <v>3770</v>
      </c>
      <c r="D882" s="196" t="s">
        <v>3127</v>
      </c>
      <c r="E882" s="191" t="s">
        <v>519</v>
      </c>
      <c r="F882" s="191" t="s">
        <v>748</v>
      </c>
      <c r="G882" s="202">
        <v>0</v>
      </c>
      <c r="H882" s="202">
        <v>0</v>
      </c>
      <c r="I882" s="191" t="s">
        <v>1</v>
      </c>
      <c r="J882" s="191" t="s">
        <v>1376</v>
      </c>
      <c r="K882" s="198" t="s">
        <v>3783</v>
      </c>
      <c r="L882" s="199" t="s">
        <v>4768</v>
      </c>
      <c r="M882" s="199" t="s">
        <v>4827</v>
      </c>
      <c r="N882" s="55" t="s">
        <v>2238</v>
      </c>
      <c r="O882" s="55"/>
      <c r="P882" s="259" t="s">
        <v>3127</v>
      </c>
      <c r="Q882" s="13"/>
      <c r="R882"/>
      <c r="S882" t="str">
        <f>IF(E882=F882,"","NOT EQUAL")</f>
        <v>NOT EQUAL</v>
      </c>
      <c r="T882" s="44" t="str">
        <f>IF(ISNA(VLOOKUP(P882,Sheet1!E:F,2,0)),"--","PRESENT")</f>
        <v>--</v>
      </c>
      <c r="U882"/>
      <c r="V882">
        <f>IF(AA882&lt;&gt;"",V881+1,V881)</f>
        <v>176</v>
      </c>
      <c r="W882" s="75" t="s">
        <v>2238</v>
      </c>
      <c r="X882" s="57" t="s">
        <v>2238</v>
      </c>
      <c r="Y882" s="57" t="s">
        <v>2238</v>
      </c>
      <c r="Z882" s="25" t="str">
        <f>IF( OR(X882="CNST", I882="CAT_REGS"),IF(E882=CHAR(34)&amp;CHAR(34),F882,E882),
IF(X882="YES",UPPER(IF(E882=CHAR(34)&amp;CHAR(34),F882,E882)),
IF(   AND(X882&lt;&gt;"NO",I882="CAT_FNCT",D882&lt;&gt;"multiply", D882&lt;&gt;"divide"),IF(J882="SLS_ENABLED",   UPPER(IF(E882=CHAR(34)&amp;CHAR(34),F882,E882)),""),"")))</f>
        <v/>
      </c>
      <c r="AA882" s="25" t="str">
        <f>IF(LEN(Y882)&gt;0,Y882,SUBSTITUTE(SUBSTITUTE(SUBSTITUTE(SUBSTITUTE(SUBSTITUTE(SUBSTITUTE(SUBSTITUTE(SUBSTITUTE(SUBSTITUTE(SUBSTITUTE(SUBSTITUTE( (SUBSTITUTE( SUBSTITUTE( SUBSTITUTE( SUBSTITUTE(Z882,"STD_SIGMA","SUM"),"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2" s="1">
        <f>B882</f>
        <v>858</v>
      </c>
      <c r="AC882" t="str">
        <f>P882</f>
        <v>ITM_POUND</v>
      </c>
      <c r="AD882" s="126" t="str">
        <f>IF(ISNA(VLOOKUP(AA882,'XEQM Shortlist'!J:J,1,0)),"//","")</f>
        <v/>
      </c>
      <c r="AF882" s="88" t="str">
        <f>IF(LEN(AA882)=0,"",SUBSTITUTE(SUBSTITUTE(SUBSTITUTE(SUBSTITUTE(SUBSTITUTE(SUBSTITUTE(SUBSTITUTE(SUBSTITUTE(SUBSTITUTE(SUBSTITUTE(SUBSTITUTE(SUBSTITUTE(SUBSTITUTE(SUBSTITUTE(SUBSTITUTE(SUBSTITUTE(SUBSTITUTE( (SUBSTITUTE( SUBSTITUTE( SUBSTITUTE( SUBSTITUTE(Z882,"STD_SIGMA","SUM"),"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2" t="b">
        <f>AA882=AF882</f>
        <v>1</v>
      </c>
    </row>
    <row r="883" spans="1:33">
      <c r="A883" s="48">
        <f>IF(B883=INT(B883),ROW(),"")</f>
        <v>883</v>
      </c>
      <c r="B883" s="47">
        <f>IF(AND(MID(C883,2,1)&lt;&gt;"/",MID(C883,1,1)="/"),INT(B882)+1,B882+0.01)</f>
        <v>859</v>
      </c>
      <c r="C883" s="196" t="s">
        <v>3770</v>
      </c>
      <c r="D883" s="196" t="s">
        <v>3128</v>
      </c>
      <c r="E883" s="191" t="s">
        <v>519</v>
      </c>
      <c r="F883" s="191" t="s">
        <v>749</v>
      </c>
      <c r="G883" s="202">
        <v>0</v>
      </c>
      <c r="H883" s="202">
        <v>0</v>
      </c>
      <c r="I883" s="191" t="s">
        <v>1</v>
      </c>
      <c r="J883" s="191" t="s">
        <v>1376</v>
      </c>
      <c r="K883" s="198" t="s">
        <v>3783</v>
      </c>
      <c r="L883" s="199" t="s">
        <v>4768</v>
      </c>
      <c r="M883" s="199" t="s">
        <v>4827</v>
      </c>
      <c r="N883" s="55" t="s">
        <v>2238</v>
      </c>
      <c r="O883" s="55"/>
      <c r="P883" s="259" t="s">
        <v>3128</v>
      </c>
      <c r="Q883" s="13"/>
      <c r="R883"/>
      <c r="S883" t="str">
        <f>IF(E883=F883,"","NOT EQUAL")</f>
        <v>NOT EQUAL</v>
      </c>
      <c r="T883" s="44" t="str">
        <f>IF(ISNA(VLOOKUP(P883,Sheet1!E:F,2,0)),"--","PRESENT")</f>
        <v>--</v>
      </c>
      <c r="U883"/>
      <c r="V883">
        <f>IF(AA883&lt;&gt;"",V882+1,V882)</f>
        <v>176</v>
      </c>
      <c r="W883" s="75" t="s">
        <v>2238</v>
      </c>
      <c r="X883" s="57" t="s">
        <v>2238</v>
      </c>
      <c r="Y883" s="57" t="s">
        <v>2238</v>
      </c>
      <c r="Z883" s="25" t="str">
        <f>IF( OR(X883="CNST", I883="CAT_REGS"),IF(E883=CHAR(34)&amp;CHAR(34),F883,E883),
IF(X883="YES",UPPER(IF(E883=CHAR(34)&amp;CHAR(34),F883,E883)),
IF(   AND(X883&lt;&gt;"NO",I883="CAT_FNCT",D883&lt;&gt;"multiply", D883&lt;&gt;"divide"),IF(J883="SLS_ENABLED",   UPPER(IF(E883=CHAR(34)&amp;CHAR(34),F883,E883)),""),"")))</f>
        <v/>
      </c>
      <c r="AA883" s="25" t="str">
        <f>IF(LEN(Y883)&gt;0,Y883,SUBSTITUTE(SUBSTITUTE(SUBSTITUTE(SUBSTITUTE(SUBSTITUTE(SUBSTITUTE(SUBSTITUTE(SUBSTITUTE(SUBSTITUTE(SUBSTITUTE(SUBSTITUTE( (SUBSTITUTE( SUBSTITUTE( SUBSTITUTE( SUBSTITUTE(Z883,"STD_SIGMA","SUM"),"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3" s="1">
        <f>B883</f>
        <v>859</v>
      </c>
      <c r="AC883" t="str">
        <f>P883</f>
        <v>ITM_YEN</v>
      </c>
      <c r="AD883" s="126" t="str">
        <f>IF(ISNA(VLOOKUP(AA883,'XEQM Shortlist'!J:J,1,0)),"//","")</f>
        <v/>
      </c>
      <c r="AF883" s="88" t="str">
        <f>IF(LEN(AA883)=0,"",SUBSTITUTE(SUBSTITUTE(SUBSTITUTE(SUBSTITUTE(SUBSTITUTE(SUBSTITUTE(SUBSTITUTE(SUBSTITUTE(SUBSTITUTE(SUBSTITUTE(SUBSTITUTE(SUBSTITUTE(SUBSTITUTE(SUBSTITUTE(SUBSTITUTE(SUBSTITUTE(SUBSTITUTE( (SUBSTITUTE( SUBSTITUTE( SUBSTITUTE( SUBSTITUTE(Z883,"STD_SIGMA","SUM"),"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3" t="b">
        <f>AA883=AF883</f>
        <v>1</v>
      </c>
    </row>
    <row r="884" spans="1:33">
      <c r="A884" s="48">
        <f>IF(B884=INT(B884),ROW(),"")</f>
        <v>884</v>
      </c>
      <c r="B884" s="47">
        <f>IF(AND(MID(C884,2,1)&lt;&gt;"/",MID(C884,1,1)="/"),INT(B883)+1,B883+0.01)</f>
        <v>860</v>
      </c>
      <c r="C884" s="196" t="s">
        <v>3770</v>
      </c>
      <c r="D884" s="196" t="s">
        <v>3129</v>
      </c>
      <c r="E884" s="191" t="s">
        <v>519</v>
      </c>
      <c r="F884" s="192" t="s">
        <v>750</v>
      </c>
      <c r="G884" s="297">
        <v>0</v>
      </c>
      <c r="H884" s="297">
        <v>0</v>
      </c>
      <c r="I884" s="191" t="s">
        <v>1</v>
      </c>
      <c r="J884" s="191" t="s">
        <v>1376</v>
      </c>
      <c r="K884" s="198" t="s">
        <v>3783</v>
      </c>
      <c r="L884" s="199" t="s">
        <v>4768</v>
      </c>
      <c r="M884" s="199" t="s">
        <v>4827</v>
      </c>
      <c r="N884" s="55" t="s">
        <v>2238</v>
      </c>
      <c r="O884" s="17"/>
      <c r="P884" s="259" t="s">
        <v>3129</v>
      </c>
      <c r="Q884" s="16"/>
      <c r="R884"/>
      <c r="S884" t="str">
        <f>IF(E884=F884,"","NOT EQUAL")</f>
        <v>NOT EQUAL</v>
      </c>
      <c r="T884" s="44" t="str">
        <f>IF(ISNA(VLOOKUP(P884,Sheet1!E:F,2,0)),"--","PRESENT")</f>
        <v>--</v>
      </c>
      <c r="U884"/>
      <c r="V884">
        <f>IF(AA884&lt;&gt;"",V883+1,V883)</f>
        <v>176</v>
      </c>
      <c r="W884" s="88" t="s">
        <v>2238</v>
      </c>
      <c r="X884" s="92" t="s">
        <v>2238</v>
      </c>
      <c r="Y884" s="92" t="s">
        <v>2238</v>
      </c>
      <c r="Z884" s="25" t="str">
        <f>IF( OR(X884="CNST", I884="CAT_REGS"),IF(E884=CHAR(34)&amp;CHAR(34),F884,E884),
IF(X884="YES",UPPER(IF(E884=CHAR(34)&amp;CHAR(34),F884,E884)),
IF(   AND(X884&lt;&gt;"NO",I884="CAT_FNCT",D884&lt;&gt;"multiply", D884&lt;&gt;"divide"),IF(J884="SLS_ENABLED",   UPPER(IF(E884=CHAR(34)&amp;CHAR(34),F884,E884)),""),"")))</f>
        <v/>
      </c>
      <c r="AA884" s="25" t="str">
        <f>IF(LEN(Y884)&gt;0,Y884,SUBSTITUTE(SUBSTITUTE(SUBSTITUTE(SUBSTITUTE(SUBSTITUTE(SUBSTITUTE(SUBSTITUTE(SUBSTITUTE(SUBSTITUTE(SUBSTITUTE(SUBSTITUTE( (SUBSTITUTE( SUBSTITUTE( SUBSTITUTE( SUBSTITUTE(Z884,"STD_SIGMA","SUM"),"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4" s="1">
        <f>B884</f>
        <v>860</v>
      </c>
      <c r="AC884" t="str">
        <f>P884</f>
        <v>ITM_SECTION</v>
      </c>
      <c r="AD884" s="126" t="str">
        <f>IF(ISNA(VLOOKUP(AA884,'XEQM Shortlist'!J:J,1,0)),"//","")</f>
        <v/>
      </c>
      <c r="AF884" s="88" t="str">
        <f>IF(LEN(AA884)=0,"",SUBSTITUTE(SUBSTITUTE(SUBSTITUTE(SUBSTITUTE(SUBSTITUTE(SUBSTITUTE(SUBSTITUTE(SUBSTITUTE(SUBSTITUTE(SUBSTITUTE(SUBSTITUTE(SUBSTITUTE(SUBSTITUTE(SUBSTITUTE(SUBSTITUTE(SUBSTITUTE(SUBSTITUTE( (SUBSTITUTE( SUBSTITUTE( SUBSTITUTE( SUBSTITUTE(Z884,"STD_SIGMA","SUM"),"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4" t="b">
        <f>AA884=AF884</f>
        <v>1</v>
      </c>
    </row>
    <row r="885" spans="1:33">
      <c r="A885" s="48">
        <f>IF(B885=INT(B885),ROW(),"")</f>
        <v>885</v>
      </c>
      <c r="B885" s="47">
        <f>IF(AND(MID(C885,2,1)&lt;&gt;"/",MID(C885,1,1)="/"),INT(B884)+1,B884+0.01)</f>
        <v>861</v>
      </c>
      <c r="C885" s="196" t="s">
        <v>3769</v>
      </c>
      <c r="D885" s="196" t="s">
        <v>7</v>
      </c>
      <c r="E885" s="191" t="s">
        <v>519</v>
      </c>
      <c r="F885" s="192" t="s">
        <v>751</v>
      </c>
      <c r="G885" s="297">
        <v>0</v>
      </c>
      <c r="H885" s="297">
        <v>0</v>
      </c>
      <c r="I885" s="191" t="s">
        <v>1</v>
      </c>
      <c r="J885" s="191" t="s">
        <v>1376</v>
      </c>
      <c r="K885" s="198" t="s">
        <v>3783</v>
      </c>
      <c r="L885" s="199" t="s">
        <v>4768</v>
      </c>
      <c r="M885" s="199" t="s">
        <v>4827</v>
      </c>
      <c r="N885" s="55" t="s">
        <v>2238</v>
      </c>
      <c r="O885" s="17"/>
      <c r="P885" s="259" t="s">
        <v>3305</v>
      </c>
      <c r="Q885" s="16"/>
      <c r="R885"/>
      <c r="S885" t="str">
        <f>IF(E885=F885,"","NOT EQUAL")</f>
        <v>NOT EQUAL</v>
      </c>
      <c r="T885" s="44" t="str">
        <f>IF(ISNA(VLOOKUP(P885,Sheet1!E:F,2,0)),"--","PRESENT")</f>
        <v>--</v>
      </c>
      <c r="U885"/>
      <c r="V885">
        <f>IF(AA885&lt;&gt;"",V884+1,V884)</f>
        <v>176</v>
      </c>
      <c r="W885" s="88" t="s">
        <v>2238</v>
      </c>
      <c r="X885" s="92" t="s">
        <v>2238</v>
      </c>
      <c r="Y885" s="92" t="s">
        <v>2238</v>
      </c>
      <c r="Z885" s="25" t="str">
        <f>IF( OR(X885="CNST", I885="CAT_REGS"),IF(E885=CHAR(34)&amp;CHAR(34),F885,E885),
IF(X885="YES",UPPER(IF(E885=CHAR(34)&amp;CHAR(34),F885,E885)),
IF(   AND(X885&lt;&gt;"NO",I885="CAT_FNCT",D885&lt;&gt;"multiply", D885&lt;&gt;"divide"),IF(J885="SLS_ENABLED",   UPPER(IF(E885=CHAR(34)&amp;CHAR(34),F885,E885)),""),"")))</f>
        <v/>
      </c>
      <c r="AA885" s="25" t="str">
        <f>IF(LEN(Y885)&gt;0,Y885,SUBSTITUTE(SUBSTITUTE(SUBSTITUTE(SUBSTITUTE(SUBSTITUTE(SUBSTITUTE(SUBSTITUTE(SUBSTITUTE(SUBSTITUTE(SUBSTITUTE(SUBSTITUTE( (SUBSTITUTE( SUBSTITUTE( SUBSTITUTE( SUBSTITUTE(Z885,"STD_SIGMA","SUM"),"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5" s="1">
        <f>B885</f>
        <v>861</v>
      </c>
      <c r="AC885" t="str">
        <f>P885</f>
        <v>ITM_OVERFLOW_CARRY</v>
      </c>
      <c r="AD885" s="126" t="str">
        <f>IF(ISNA(VLOOKUP(AA885,'XEQM Shortlist'!J:J,1,0)),"//","")</f>
        <v/>
      </c>
      <c r="AF885" s="88" t="str">
        <f>IF(LEN(AA885)=0,"",SUBSTITUTE(SUBSTITUTE(SUBSTITUTE(SUBSTITUTE(SUBSTITUTE(SUBSTITUTE(SUBSTITUTE(SUBSTITUTE(SUBSTITUTE(SUBSTITUTE(SUBSTITUTE(SUBSTITUTE(SUBSTITUTE(SUBSTITUTE(SUBSTITUTE(SUBSTITUTE(SUBSTITUTE( (SUBSTITUTE( SUBSTITUTE( SUBSTITUTE( SUBSTITUTE(Z885,"STD_SIGMA","SUM"),"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5" t="b">
        <f>AA885=AF885</f>
        <v>1</v>
      </c>
    </row>
    <row r="886" spans="1:33">
      <c r="A886" s="48">
        <f>IF(B886=INT(B886),ROW(),"")</f>
        <v>886</v>
      </c>
      <c r="B886" s="47">
        <f>IF(AND(MID(C886,2,1)&lt;&gt;"/",MID(C886,1,1)="/"),INT(B885)+1,B885+0.01)</f>
        <v>862</v>
      </c>
      <c r="C886" s="196" t="s">
        <v>3770</v>
      </c>
      <c r="D886" s="196" t="s">
        <v>3130</v>
      </c>
      <c r="E886" s="191" t="s">
        <v>519</v>
      </c>
      <c r="F886" s="192" t="s">
        <v>752</v>
      </c>
      <c r="G886" s="297">
        <v>0</v>
      </c>
      <c r="H886" s="297">
        <v>0</v>
      </c>
      <c r="I886" s="191" t="s">
        <v>1</v>
      </c>
      <c r="J886" s="191" t="s">
        <v>1376</v>
      </c>
      <c r="K886" s="198" t="s">
        <v>3783</v>
      </c>
      <c r="L886" s="199" t="s">
        <v>4768</v>
      </c>
      <c r="M886" s="199" t="s">
        <v>4827</v>
      </c>
      <c r="N886" s="55" t="s">
        <v>2238</v>
      </c>
      <c r="O886" s="17"/>
      <c r="P886" s="259" t="s">
        <v>3130</v>
      </c>
      <c r="Q886" s="16"/>
      <c r="R886"/>
      <c r="S886" t="str">
        <f>IF(E886=F886,"","NOT EQUAL")</f>
        <v>NOT EQUAL</v>
      </c>
      <c r="T886" s="44" t="str">
        <f>IF(ISNA(VLOOKUP(P886,Sheet1!E:F,2,0)),"--","PRESENT")</f>
        <v>--</v>
      </c>
      <c r="U886"/>
      <c r="V886">
        <f>IF(AA886&lt;&gt;"",V885+1,V885)</f>
        <v>176</v>
      </c>
      <c r="W886" s="88" t="s">
        <v>2238</v>
      </c>
      <c r="X886" s="92" t="s">
        <v>2238</v>
      </c>
      <c r="Y886" s="92" t="s">
        <v>2238</v>
      </c>
      <c r="Z886" s="25" t="str">
        <f>IF( OR(X886="CNST", I886="CAT_REGS"),IF(E886=CHAR(34)&amp;CHAR(34),F886,E886),
IF(X886="YES",UPPER(IF(E886=CHAR(34)&amp;CHAR(34),F886,E886)),
IF(   AND(X886&lt;&gt;"NO",I886="CAT_FNCT",D886&lt;&gt;"multiply", D886&lt;&gt;"divide"),IF(J886="SLS_ENABLED",   UPPER(IF(E886=CHAR(34)&amp;CHAR(34),F886,E886)),""),"")))</f>
        <v/>
      </c>
      <c r="AA886" s="25" t="str">
        <f>IF(LEN(Y886)&gt;0,Y886,SUBSTITUTE(SUBSTITUTE(SUBSTITUTE(SUBSTITUTE(SUBSTITUTE(SUBSTITUTE(SUBSTITUTE(SUBSTITUTE(SUBSTITUTE(SUBSTITUTE(SUBSTITUTE( (SUBSTITUTE( SUBSTITUTE( SUBSTITUTE( SUBSTITUTE(Z886,"STD_SIGMA","SUM"),"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6" s="1">
        <f>B886</f>
        <v>862</v>
      </c>
      <c r="AC886" t="str">
        <f>P886</f>
        <v>ITM_LEFT_DOUBLE_ANGLE</v>
      </c>
      <c r="AD886" s="126" t="str">
        <f>IF(ISNA(VLOOKUP(AA886,'XEQM Shortlist'!J:J,1,0)),"//","")</f>
        <v/>
      </c>
      <c r="AF886" s="88" t="str">
        <f>IF(LEN(AA886)=0,"",SUBSTITUTE(SUBSTITUTE(SUBSTITUTE(SUBSTITUTE(SUBSTITUTE(SUBSTITUTE(SUBSTITUTE(SUBSTITUTE(SUBSTITUTE(SUBSTITUTE(SUBSTITUTE(SUBSTITUTE(SUBSTITUTE(SUBSTITUTE(SUBSTITUTE(SUBSTITUTE(SUBSTITUTE( (SUBSTITUTE( SUBSTITUTE( SUBSTITUTE( SUBSTITUTE(Z886,"STD_SIGMA","SUM"),"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6" t="b">
        <f>AA886=AF886</f>
        <v>1</v>
      </c>
    </row>
    <row r="887" spans="1:33">
      <c r="A887" s="48">
        <f>IF(B887=INT(B887),ROW(),"")</f>
        <v>887</v>
      </c>
      <c r="B887" s="47">
        <f>IF(AND(MID(C887,2,1)&lt;&gt;"/",MID(C887,1,1)="/"),INT(B886)+1,B886+0.01)</f>
        <v>863</v>
      </c>
      <c r="C887" s="196" t="s">
        <v>3770</v>
      </c>
      <c r="D887" s="196" t="s">
        <v>1751</v>
      </c>
      <c r="E887" s="191" t="s">
        <v>519</v>
      </c>
      <c r="F887" s="192" t="s">
        <v>753</v>
      </c>
      <c r="G887" s="297">
        <v>0</v>
      </c>
      <c r="H887" s="297">
        <v>0</v>
      </c>
      <c r="I887" s="191" t="s">
        <v>1</v>
      </c>
      <c r="J887" s="191" t="s">
        <v>1376</v>
      </c>
      <c r="K887" s="198" t="s">
        <v>3783</v>
      </c>
      <c r="L887" s="199" t="s">
        <v>4768</v>
      </c>
      <c r="M887" s="199" t="s">
        <v>4827</v>
      </c>
      <c r="N887" s="55" t="s">
        <v>2238</v>
      </c>
      <c r="O887" s="17"/>
      <c r="P887" s="259" t="s">
        <v>1751</v>
      </c>
      <c r="Q887" s="16"/>
      <c r="R887"/>
      <c r="S887" t="str">
        <f>IF(E887=F887,"","NOT EQUAL")</f>
        <v>NOT EQUAL</v>
      </c>
      <c r="T887" s="44" t="str">
        <f>IF(ISNA(VLOOKUP(P887,Sheet1!E:F,2,0)),"--","PRESENT")</f>
        <v>--</v>
      </c>
      <c r="U887"/>
      <c r="V887">
        <f>IF(AA887&lt;&gt;"",V886+1,V886)</f>
        <v>176</v>
      </c>
      <c r="W887" s="88" t="s">
        <v>2238</v>
      </c>
      <c r="X887" s="92" t="s">
        <v>2238</v>
      </c>
      <c r="Y887" s="92" t="s">
        <v>2238</v>
      </c>
      <c r="Z887" s="25" t="str">
        <f>IF( OR(X887="CNST", I887="CAT_REGS"),IF(E887=CHAR(34)&amp;CHAR(34),F887,E887),
IF(X887="YES",UPPER(IF(E887=CHAR(34)&amp;CHAR(34),F887,E887)),
IF(   AND(X887&lt;&gt;"NO",I887="CAT_FNCT",D887&lt;&gt;"multiply", D887&lt;&gt;"divide"),IF(J887="SLS_ENABLED",   UPPER(IF(E887=CHAR(34)&amp;CHAR(34),F887,E887)),""),"")))</f>
        <v/>
      </c>
      <c r="AA887" s="25" t="str">
        <f>IF(LEN(Y887)&gt;0,Y887,SUBSTITUTE(SUBSTITUTE(SUBSTITUTE(SUBSTITUTE(SUBSTITUTE(SUBSTITUTE(SUBSTITUTE(SUBSTITUTE(SUBSTITUTE(SUBSTITUTE(SUBSTITUTE( (SUBSTITUTE( SUBSTITUTE( SUBSTITUTE( SUBSTITUTE(Z887,"STD_SIGMA","SUM"),"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7" s="1">
        <f>B887</f>
        <v>863</v>
      </c>
      <c r="AC887" t="str">
        <f>P887</f>
        <v>ITM_NOT</v>
      </c>
      <c r="AD887" s="126" t="str">
        <f>IF(ISNA(VLOOKUP(AA887,'XEQM Shortlist'!J:J,1,0)),"//","")</f>
        <v/>
      </c>
      <c r="AF887" s="88" t="str">
        <f>IF(LEN(AA887)=0,"",SUBSTITUTE(SUBSTITUTE(SUBSTITUTE(SUBSTITUTE(SUBSTITUTE(SUBSTITUTE(SUBSTITUTE(SUBSTITUTE(SUBSTITUTE(SUBSTITUTE(SUBSTITUTE(SUBSTITUTE(SUBSTITUTE(SUBSTITUTE(SUBSTITUTE(SUBSTITUTE(SUBSTITUTE( (SUBSTITUTE( SUBSTITUTE( SUBSTITUTE( SUBSTITUTE(Z887,"STD_SIGMA","SUM"),"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7" t="b">
        <f>AA887=AF887</f>
        <v>1</v>
      </c>
    </row>
    <row r="888" spans="1:33">
      <c r="A888" s="48">
        <f>IF(B888=INT(B888),ROW(),"")</f>
        <v>888</v>
      </c>
      <c r="B888" s="47">
        <f>IF(AND(MID(C888,2,1)&lt;&gt;"/",MID(C888,1,1)="/"),INT(B887)+1,B887+0.01)</f>
        <v>864</v>
      </c>
      <c r="C888" s="196" t="s">
        <v>3769</v>
      </c>
      <c r="D888" s="196" t="s">
        <v>7</v>
      </c>
      <c r="E888" s="191" t="s">
        <v>519</v>
      </c>
      <c r="F888" s="192" t="s">
        <v>754</v>
      </c>
      <c r="G888" s="297">
        <v>0</v>
      </c>
      <c r="H888" s="297">
        <v>0</v>
      </c>
      <c r="I888" s="191" t="s">
        <v>1</v>
      </c>
      <c r="J888" s="191" t="s">
        <v>1376</v>
      </c>
      <c r="K888" s="198" t="s">
        <v>3783</v>
      </c>
      <c r="L888" s="199" t="s">
        <v>4768</v>
      </c>
      <c r="M888" s="199" t="s">
        <v>4827</v>
      </c>
      <c r="N888" s="55" t="s">
        <v>2238</v>
      </c>
      <c r="O888" s="17"/>
      <c r="P888" s="259" t="s">
        <v>3306</v>
      </c>
      <c r="Q888" s="16"/>
      <c r="R888"/>
      <c r="S888" t="str">
        <f>IF(E888=F888,"","NOT EQUAL")</f>
        <v>NOT EQUAL</v>
      </c>
      <c r="T888" s="44" t="str">
        <f>IF(ISNA(VLOOKUP(P888,Sheet1!E:F,2,0)),"--","PRESENT")</f>
        <v>--</v>
      </c>
      <c r="U888"/>
      <c r="V888">
        <f>IF(AA888&lt;&gt;"",V887+1,V887)</f>
        <v>176</v>
      </c>
      <c r="W888" s="88" t="s">
        <v>2238</v>
      </c>
      <c r="X888" s="92" t="s">
        <v>2238</v>
      </c>
      <c r="Y888" s="92" t="s">
        <v>2238</v>
      </c>
      <c r="Z888" s="25" t="str">
        <f>IF( OR(X888="CNST", I888="CAT_REGS"),IF(E888=CHAR(34)&amp;CHAR(34),F888,E888),
IF(X888="YES",UPPER(IF(E888=CHAR(34)&amp;CHAR(34),F888,E888)),
IF(   AND(X888&lt;&gt;"NO",I888="CAT_FNCT",D888&lt;&gt;"multiply", D888&lt;&gt;"divide"),IF(J888="SLS_ENABLED",   UPPER(IF(E888=CHAR(34)&amp;CHAR(34),F888,E888)),""),"")))</f>
        <v/>
      </c>
      <c r="AA888" s="25" t="str">
        <f>IF(LEN(Y888)&gt;0,Y888,SUBSTITUTE(SUBSTITUTE(SUBSTITUTE(SUBSTITUTE(SUBSTITUTE(SUBSTITUTE(SUBSTITUTE(SUBSTITUTE(SUBSTITUTE(SUBSTITUTE(SUBSTITUTE( (SUBSTITUTE( SUBSTITUTE( SUBSTITUTE( SUBSTITUTE(Z888,"STD_SIGMA","SUM"),"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8" s="1">
        <f>B888</f>
        <v>864</v>
      </c>
      <c r="AC888" t="str">
        <f>P888</f>
        <v>ITM_DEGREE</v>
      </c>
      <c r="AD888" s="126" t="str">
        <f>IF(ISNA(VLOOKUP(AA888,'XEQM Shortlist'!J:J,1,0)),"//","")</f>
        <v/>
      </c>
      <c r="AF888" s="88" t="str">
        <f>IF(LEN(AA888)=0,"",SUBSTITUTE(SUBSTITUTE(SUBSTITUTE(SUBSTITUTE(SUBSTITUTE(SUBSTITUTE(SUBSTITUTE(SUBSTITUTE(SUBSTITUTE(SUBSTITUTE(SUBSTITUTE(SUBSTITUTE(SUBSTITUTE(SUBSTITUTE(SUBSTITUTE(SUBSTITUTE(SUBSTITUTE( (SUBSTITUTE( SUBSTITUTE( SUBSTITUTE( SUBSTITUTE(Z888,"STD_SIGMA","SUM"),"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8" t="b">
        <f>AA888=AF888</f>
        <v>1</v>
      </c>
    </row>
    <row r="889" spans="1:33">
      <c r="A889" s="48">
        <f>IF(B889=INT(B889),ROW(),"")</f>
        <v>889</v>
      </c>
      <c r="B889" s="47">
        <f>IF(AND(MID(C889,2,1)&lt;&gt;"/",MID(C889,1,1)="/"),INT(B888)+1,B888+0.01)</f>
        <v>865</v>
      </c>
      <c r="C889" s="196" t="s">
        <v>3770</v>
      </c>
      <c r="D889" s="196" t="s">
        <v>3131</v>
      </c>
      <c r="E889" s="191" t="s">
        <v>519</v>
      </c>
      <c r="F889" s="192" t="s">
        <v>755</v>
      </c>
      <c r="G889" s="297">
        <v>0</v>
      </c>
      <c r="H889" s="297">
        <v>0</v>
      </c>
      <c r="I889" s="191" t="s">
        <v>1</v>
      </c>
      <c r="J889" s="191" t="s">
        <v>1376</v>
      </c>
      <c r="K889" s="198" t="s">
        <v>3783</v>
      </c>
      <c r="L889" s="199" t="s">
        <v>4768</v>
      </c>
      <c r="M889" s="199" t="s">
        <v>4827</v>
      </c>
      <c r="N889" s="55" t="s">
        <v>2238</v>
      </c>
      <c r="O889" s="17"/>
      <c r="P889" s="259" t="s">
        <v>3131</v>
      </c>
      <c r="Q889" s="16"/>
      <c r="R889"/>
      <c r="S889" t="str">
        <f>IF(E889=F889,"","NOT EQUAL")</f>
        <v>NOT EQUAL</v>
      </c>
      <c r="T889" s="44" t="str">
        <f>IF(ISNA(VLOOKUP(P889,Sheet1!E:F,2,0)),"--","PRESENT")</f>
        <v>--</v>
      </c>
      <c r="U889"/>
      <c r="V889">
        <f>IF(AA889&lt;&gt;"",V888+1,V888)</f>
        <v>176</v>
      </c>
      <c r="W889" s="88" t="s">
        <v>2238</v>
      </c>
      <c r="X889" s="92" t="s">
        <v>2238</v>
      </c>
      <c r="Y889" s="92" t="s">
        <v>2238</v>
      </c>
      <c r="Z889" s="25" t="str">
        <f>IF( OR(X889="CNST", I889="CAT_REGS"),IF(E889=CHAR(34)&amp;CHAR(34),F889,E889),
IF(X889="YES",UPPER(IF(E889=CHAR(34)&amp;CHAR(34),F889,E889)),
IF(   AND(X889&lt;&gt;"NO",I889="CAT_FNCT",D889&lt;&gt;"multiply", D889&lt;&gt;"divide"),IF(J889="SLS_ENABLED",   UPPER(IF(E889=CHAR(34)&amp;CHAR(34),F889,E889)),""),"")))</f>
        <v/>
      </c>
      <c r="AA889" s="25" t="str">
        <f>IF(LEN(Y889)&gt;0,Y889,SUBSTITUTE(SUBSTITUTE(SUBSTITUTE(SUBSTITUTE(SUBSTITUTE(SUBSTITUTE(SUBSTITUTE(SUBSTITUTE(SUBSTITUTE(SUBSTITUTE(SUBSTITUTE( (SUBSTITUTE( SUBSTITUTE( SUBSTITUTE( SUBSTITUTE(Z889,"STD_SIGMA","SUM"),"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89" s="1">
        <f>B889</f>
        <v>865</v>
      </c>
      <c r="AC889" t="str">
        <f>P889</f>
        <v>ITM_PLUS_MINUS</v>
      </c>
      <c r="AD889" s="126" t="str">
        <f>IF(ISNA(VLOOKUP(AA889,'XEQM Shortlist'!J:J,1,0)),"//","")</f>
        <v/>
      </c>
      <c r="AF889" s="88" t="str">
        <f>IF(LEN(AA889)=0,"",SUBSTITUTE(SUBSTITUTE(SUBSTITUTE(SUBSTITUTE(SUBSTITUTE(SUBSTITUTE(SUBSTITUTE(SUBSTITUTE(SUBSTITUTE(SUBSTITUTE(SUBSTITUTE(SUBSTITUTE(SUBSTITUTE(SUBSTITUTE(SUBSTITUTE(SUBSTITUTE(SUBSTITUTE( (SUBSTITUTE( SUBSTITUTE( SUBSTITUTE( SUBSTITUTE(Z889,"STD_SIGMA","SUM"),"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89" t="b">
        <f>AA889=AF889</f>
        <v>1</v>
      </c>
    </row>
    <row r="890" spans="1:33">
      <c r="A890" s="48">
        <f>IF(B890=INT(B890),ROW(),"")</f>
        <v>890</v>
      </c>
      <c r="B890" s="47">
        <f>IF(AND(MID(C890,2,1)&lt;&gt;"/",MID(C890,1,1)="/"),INT(B889)+1,B889+0.01)</f>
        <v>866</v>
      </c>
      <c r="C890" s="196" t="s">
        <v>3769</v>
      </c>
      <c r="D890" s="196" t="s">
        <v>7</v>
      </c>
      <c r="E890" s="191" t="s">
        <v>519</v>
      </c>
      <c r="F890" s="191" t="s">
        <v>756</v>
      </c>
      <c r="G890" s="202">
        <v>0</v>
      </c>
      <c r="H890" s="202">
        <v>0</v>
      </c>
      <c r="I890" s="191" t="s">
        <v>1</v>
      </c>
      <c r="J890" s="191" t="s">
        <v>1376</v>
      </c>
      <c r="K890" s="198" t="s">
        <v>3783</v>
      </c>
      <c r="L890" s="199" t="s">
        <v>4768</v>
      </c>
      <c r="M890" s="199" t="s">
        <v>4827</v>
      </c>
      <c r="N890" s="55" t="s">
        <v>2238</v>
      </c>
      <c r="O890" s="55"/>
      <c r="P890" s="259" t="s">
        <v>3307</v>
      </c>
      <c r="Q890" s="13"/>
      <c r="R890"/>
      <c r="S890" t="str">
        <f>IF(E890=F890,"","NOT EQUAL")</f>
        <v>NOT EQUAL</v>
      </c>
      <c r="T890" s="44" t="str">
        <f>IF(ISNA(VLOOKUP(P890,Sheet1!E:F,2,0)),"--","PRESENT")</f>
        <v>--</v>
      </c>
      <c r="U890"/>
      <c r="V890">
        <f>IF(AA890&lt;&gt;"",V889+1,V889)</f>
        <v>176</v>
      </c>
      <c r="W890" s="75" t="s">
        <v>2238</v>
      </c>
      <c r="X890" s="57" t="s">
        <v>2238</v>
      </c>
      <c r="Y890" s="57" t="s">
        <v>2238</v>
      </c>
      <c r="Z890" s="25" t="str">
        <f>IF( OR(X890="CNST", I890="CAT_REGS"),IF(E890=CHAR(34)&amp;CHAR(34),F890,E890),
IF(X890="YES",UPPER(IF(E890=CHAR(34)&amp;CHAR(34),F890,E890)),
IF(   AND(X890&lt;&gt;"NO",I890="CAT_FNCT",D890&lt;&gt;"multiply", D890&lt;&gt;"divide"),IF(J890="SLS_ENABLED",   UPPER(IF(E890=CHAR(34)&amp;CHAR(34),F890,E890)),""),"")))</f>
        <v/>
      </c>
      <c r="AA890" s="25" t="str">
        <f>IF(LEN(Y890)&gt;0,Y890,SUBSTITUTE(SUBSTITUTE(SUBSTITUTE(SUBSTITUTE(SUBSTITUTE(SUBSTITUTE(SUBSTITUTE(SUBSTITUTE(SUBSTITUTE(SUBSTITUTE(SUBSTITUTE( (SUBSTITUTE( SUBSTITUTE( SUBSTITUTE( SUBSTITUTE(Z890,"STD_SIGMA","SUM"),"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0" s="1">
        <f>B890</f>
        <v>866</v>
      </c>
      <c r="AC890" t="str">
        <f>P890</f>
        <v>ITM_mu_b</v>
      </c>
      <c r="AD890" s="126" t="str">
        <f>IF(ISNA(VLOOKUP(AA890,'XEQM Shortlist'!J:J,1,0)),"//","")</f>
        <v/>
      </c>
      <c r="AF890" s="88" t="str">
        <f>IF(LEN(AA890)=0,"",SUBSTITUTE(SUBSTITUTE(SUBSTITUTE(SUBSTITUTE(SUBSTITUTE(SUBSTITUTE(SUBSTITUTE(SUBSTITUTE(SUBSTITUTE(SUBSTITUTE(SUBSTITUTE(SUBSTITUTE(SUBSTITUTE(SUBSTITUTE(SUBSTITUTE(SUBSTITUTE(SUBSTITUTE( (SUBSTITUTE( SUBSTITUTE( SUBSTITUTE( SUBSTITUTE(Z890,"STD_SIGMA","SUM"),"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0" t="b">
        <f>AA890=AF890</f>
        <v>1</v>
      </c>
    </row>
    <row r="891" spans="1:33">
      <c r="A891" s="48">
        <f>IF(B891=INT(B891),ROW(),"")</f>
        <v>891</v>
      </c>
      <c r="B891" s="47">
        <f>IF(AND(MID(C891,2,1)&lt;&gt;"/",MID(C891,1,1)="/"),INT(B890)+1,B890+0.01)</f>
        <v>867</v>
      </c>
      <c r="C891" s="196" t="s">
        <v>3770</v>
      </c>
      <c r="D891" s="196" t="s">
        <v>1495</v>
      </c>
      <c r="E891" s="191" t="s">
        <v>519</v>
      </c>
      <c r="F891" s="191" t="s">
        <v>757</v>
      </c>
      <c r="G891" s="202">
        <v>0</v>
      </c>
      <c r="H891" s="202">
        <v>0</v>
      </c>
      <c r="I891" s="191" t="s">
        <v>1</v>
      </c>
      <c r="J891" s="191" t="s">
        <v>1376</v>
      </c>
      <c r="K891" s="198" t="s">
        <v>3783</v>
      </c>
      <c r="L891" s="199" t="s">
        <v>4768</v>
      </c>
      <c r="M891" s="199" t="s">
        <v>4827</v>
      </c>
      <c r="N891" s="55" t="s">
        <v>2238</v>
      </c>
      <c r="O891" s="55"/>
      <c r="P891" s="259" t="s">
        <v>1495</v>
      </c>
      <c r="Q891" s="13"/>
      <c r="R891"/>
      <c r="S891" t="str">
        <f>IF(E891=F891,"","NOT EQUAL")</f>
        <v>NOT EQUAL</v>
      </c>
      <c r="T891" s="44" t="str">
        <f>IF(ISNA(VLOOKUP(P891,Sheet1!E:F,2,0)),"--","PRESENT")</f>
        <v>--</v>
      </c>
      <c r="U891"/>
      <c r="V891">
        <f>IF(AA891&lt;&gt;"",V890+1,V890)</f>
        <v>176</v>
      </c>
      <c r="W891" s="75" t="s">
        <v>2238</v>
      </c>
      <c r="X891" s="57" t="s">
        <v>2238</v>
      </c>
      <c r="Y891" s="57" t="s">
        <v>2238</v>
      </c>
      <c r="Z891" s="25" t="str">
        <f>IF( OR(X891="CNST", I891="CAT_REGS"),IF(E891=CHAR(34)&amp;CHAR(34),F891,E891),
IF(X891="YES",UPPER(IF(E891=CHAR(34)&amp;CHAR(34),F891,E891)),
IF(   AND(X891&lt;&gt;"NO",I891="CAT_FNCT",D891&lt;&gt;"multiply", D891&lt;&gt;"divide"),IF(J891="SLS_ENABLED",   UPPER(IF(E891=CHAR(34)&amp;CHAR(34),F891,E891)),""),"")))</f>
        <v/>
      </c>
      <c r="AA891" s="25" t="str">
        <f>IF(LEN(Y891)&gt;0,Y891,SUBSTITUTE(SUBSTITUTE(SUBSTITUTE(SUBSTITUTE(SUBSTITUTE(SUBSTITUTE(SUBSTITUTE(SUBSTITUTE(SUBSTITUTE(SUBSTITUTE(SUBSTITUTE( (SUBSTITUTE( SUBSTITUTE( SUBSTITUTE( SUBSTITUTE(Z891,"STD_SIGMA","SUM"),"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1" s="1">
        <f>B891</f>
        <v>867</v>
      </c>
      <c r="AC891" t="str">
        <f>P891</f>
        <v>ITM_DOT</v>
      </c>
      <c r="AD891" s="126" t="str">
        <f>IF(ISNA(VLOOKUP(AA891,'XEQM Shortlist'!J:J,1,0)),"//","")</f>
        <v/>
      </c>
      <c r="AF891" s="88" t="str">
        <f>IF(LEN(AA891)=0,"",SUBSTITUTE(SUBSTITUTE(SUBSTITUTE(SUBSTITUTE(SUBSTITUTE(SUBSTITUTE(SUBSTITUTE(SUBSTITUTE(SUBSTITUTE(SUBSTITUTE(SUBSTITUTE(SUBSTITUTE(SUBSTITUTE(SUBSTITUTE(SUBSTITUTE(SUBSTITUTE(SUBSTITUTE( (SUBSTITUTE( SUBSTITUTE( SUBSTITUTE( SUBSTITUTE(Z891,"STD_SIGMA","SUM"),"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1" t="b">
        <f>AA891=AF891</f>
        <v>1</v>
      </c>
    </row>
    <row r="892" spans="1:33">
      <c r="A892" s="48">
        <f>IF(B892=INT(B892),ROW(),"")</f>
        <v>892</v>
      </c>
      <c r="B892" s="47">
        <f>IF(AND(MID(C892,2,1)&lt;&gt;"/",MID(C892,1,1)="/"),INT(B891)+1,B891+0.01)</f>
        <v>868</v>
      </c>
      <c r="C892" s="196" t="s">
        <v>3770</v>
      </c>
      <c r="D892" s="196" t="s">
        <v>3132</v>
      </c>
      <c r="E892" s="191" t="s">
        <v>519</v>
      </c>
      <c r="F892" s="191" t="s">
        <v>758</v>
      </c>
      <c r="G892" s="202">
        <v>0</v>
      </c>
      <c r="H892" s="202">
        <v>0</v>
      </c>
      <c r="I892" s="191" t="s">
        <v>1</v>
      </c>
      <c r="J892" s="191" t="s">
        <v>1376</v>
      </c>
      <c r="K892" s="198" t="s">
        <v>3783</v>
      </c>
      <c r="L892" s="199" t="s">
        <v>4768</v>
      </c>
      <c r="M892" s="199" t="s">
        <v>4827</v>
      </c>
      <c r="N892" s="55" t="s">
        <v>2238</v>
      </c>
      <c r="O892" s="55"/>
      <c r="P892" s="259" t="s">
        <v>3132</v>
      </c>
      <c r="Q892" s="13"/>
      <c r="R892"/>
      <c r="S892" t="str">
        <f>IF(E892=F892,"","NOT EQUAL")</f>
        <v>NOT EQUAL</v>
      </c>
      <c r="T892" s="44" t="str">
        <f>IF(ISNA(VLOOKUP(P892,Sheet1!E:F,2,0)),"--","PRESENT")</f>
        <v>--</v>
      </c>
      <c r="U892"/>
      <c r="V892">
        <f>IF(AA892&lt;&gt;"",V891+1,V891)</f>
        <v>176</v>
      </c>
      <c r="W892" s="75" t="s">
        <v>2238</v>
      </c>
      <c r="X892" s="57" t="s">
        <v>2238</v>
      </c>
      <c r="Y892" s="57" t="s">
        <v>2238</v>
      </c>
      <c r="Z892" s="25" t="str">
        <f>IF( OR(X892="CNST", I892="CAT_REGS"),IF(E892=CHAR(34)&amp;CHAR(34),F892,E892),
IF(X892="YES",UPPER(IF(E892=CHAR(34)&amp;CHAR(34),F892,E892)),
IF(   AND(X892&lt;&gt;"NO",I892="CAT_FNCT",D892&lt;&gt;"multiply", D892&lt;&gt;"divide"),IF(J892="SLS_ENABLED",   UPPER(IF(E892=CHAR(34)&amp;CHAR(34),F892,E892)),""),"")))</f>
        <v/>
      </c>
      <c r="AA892" s="25" t="str">
        <f>IF(LEN(Y892)&gt;0,Y892,SUBSTITUTE(SUBSTITUTE(SUBSTITUTE(SUBSTITUTE(SUBSTITUTE(SUBSTITUTE(SUBSTITUTE(SUBSTITUTE(SUBSTITUTE(SUBSTITUTE(SUBSTITUTE( (SUBSTITUTE( SUBSTITUTE( SUBSTITUTE( SUBSTITUTE(Z892,"STD_SIGMA","SUM"),"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2" s="1">
        <f>B892</f>
        <v>868</v>
      </c>
      <c r="AC892" t="str">
        <f>P892</f>
        <v>ITM_RIGHT_DOUBLE_ANGLE</v>
      </c>
      <c r="AD892" s="126" t="str">
        <f>IF(ISNA(VLOOKUP(AA892,'XEQM Shortlist'!J:J,1,0)),"//","")</f>
        <v/>
      </c>
      <c r="AF892" s="88" t="str">
        <f>IF(LEN(AA892)=0,"",SUBSTITUTE(SUBSTITUTE(SUBSTITUTE(SUBSTITUTE(SUBSTITUTE(SUBSTITUTE(SUBSTITUTE(SUBSTITUTE(SUBSTITUTE(SUBSTITUTE(SUBSTITUTE(SUBSTITUTE(SUBSTITUTE(SUBSTITUTE(SUBSTITUTE(SUBSTITUTE(SUBSTITUTE( (SUBSTITUTE( SUBSTITUTE( SUBSTITUTE( SUBSTITUTE(Z892,"STD_SIGMA","SUM"),"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2" t="b">
        <f>AA892=AF892</f>
        <v>1</v>
      </c>
    </row>
    <row r="893" spans="1:33">
      <c r="A893" s="48">
        <f>IF(B893=INT(B893),ROW(),"")</f>
        <v>893</v>
      </c>
      <c r="B893" s="47">
        <f>IF(AND(MID(C893,2,1)&lt;&gt;"/",MID(C893,1,1)="/"),INT(B892)+1,B892+0.01)</f>
        <v>869</v>
      </c>
      <c r="C893" s="196" t="s">
        <v>3769</v>
      </c>
      <c r="D893" s="196" t="s">
        <v>7</v>
      </c>
      <c r="E893" s="191" t="s">
        <v>519</v>
      </c>
      <c r="F893" s="191" t="s">
        <v>5</v>
      </c>
      <c r="G893" s="296">
        <v>0</v>
      </c>
      <c r="H893" s="296">
        <v>0</v>
      </c>
      <c r="I893" s="191" t="s">
        <v>1</v>
      </c>
      <c r="J893" s="191" t="s">
        <v>1376</v>
      </c>
      <c r="K893" s="198" t="s">
        <v>3783</v>
      </c>
      <c r="L893" s="199" t="s">
        <v>4768</v>
      </c>
      <c r="M893" s="199" t="s">
        <v>4827</v>
      </c>
      <c r="N893" s="55" t="s">
        <v>2238</v>
      </c>
      <c r="O893" s="55"/>
      <c r="P893" s="259" t="s">
        <v>3308</v>
      </c>
      <c r="Q893" s="13"/>
      <c r="R893"/>
      <c r="S893" t="str">
        <f>IF(E893=F893,"","NOT EQUAL")</f>
        <v>NOT EQUAL</v>
      </c>
      <c r="T893" s="44" t="str">
        <f>IF(ISNA(VLOOKUP(P893,Sheet1!E:F,2,0)),"--","PRESENT")</f>
        <v>--</v>
      </c>
      <c r="U893"/>
      <c r="V893">
        <f>IF(AA893&lt;&gt;"",V892+1,V892)</f>
        <v>176</v>
      </c>
      <c r="W893" s="75" t="s">
        <v>2238</v>
      </c>
      <c r="X893" s="57" t="s">
        <v>2238</v>
      </c>
      <c r="Y893" s="57" t="s">
        <v>2238</v>
      </c>
      <c r="Z893" s="25" t="str">
        <f>IF( OR(X893="CNST", I893="CAT_REGS"),IF(E893=CHAR(34)&amp;CHAR(34),F893,E893),
IF(X893="YES",UPPER(IF(E893=CHAR(34)&amp;CHAR(34),F893,E893)),
IF(   AND(X893&lt;&gt;"NO",I893="CAT_FNCT",D893&lt;&gt;"multiply", D893&lt;&gt;"divide"),IF(J893="SLS_ENABLED",   UPPER(IF(E893=CHAR(34)&amp;CHAR(34),F893,E893)),""),"")))</f>
        <v/>
      </c>
      <c r="AA893" s="25" t="str">
        <f>IF(LEN(Y893)&gt;0,Y893,SUBSTITUTE(SUBSTITUTE(SUBSTITUTE(SUBSTITUTE(SUBSTITUTE(SUBSTITUTE(SUBSTITUTE(SUBSTITUTE(SUBSTITUTE(SUBSTITUTE(SUBSTITUTE( (SUBSTITUTE( SUBSTITUTE( SUBSTITUTE( SUBSTITUTE(Z893,"STD_SIGMA","SUM"),"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3" s="1">
        <f>B893</f>
        <v>869</v>
      </c>
      <c r="AC893" t="str">
        <f>P893</f>
        <v>ITM_ONE_HALF</v>
      </c>
      <c r="AD893" s="126" t="str">
        <f>IF(ISNA(VLOOKUP(AA893,'XEQM Shortlist'!J:J,1,0)),"//","")</f>
        <v/>
      </c>
      <c r="AF893" s="88" t="str">
        <f>IF(LEN(AA893)=0,"",SUBSTITUTE(SUBSTITUTE(SUBSTITUTE(SUBSTITUTE(SUBSTITUTE(SUBSTITUTE(SUBSTITUTE(SUBSTITUTE(SUBSTITUTE(SUBSTITUTE(SUBSTITUTE(SUBSTITUTE(SUBSTITUTE(SUBSTITUTE(SUBSTITUTE(SUBSTITUTE(SUBSTITUTE( (SUBSTITUTE( SUBSTITUTE( SUBSTITUTE( SUBSTITUTE(Z893,"STD_SIGMA","SUM"),"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3" t="b">
        <f>AA893=AF893</f>
        <v>1</v>
      </c>
    </row>
    <row r="894" spans="1:33">
      <c r="A894" s="48">
        <f>IF(B894=INT(B894),ROW(),"")</f>
        <v>894</v>
      </c>
      <c r="B894" s="47">
        <f>IF(AND(MID(C894,2,1)&lt;&gt;"/",MID(C894,1,1)="/"),INT(B893)+1,B893+0.01)</f>
        <v>870</v>
      </c>
      <c r="C894" s="196" t="s">
        <v>3769</v>
      </c>
      <c r="D894" s="196" t="s">
        <v>7</v>
      </c>
      <c r="E894" s="191" t="s">
        <v>519</v>
      </c>
      <c r="F894" s="192" t="s">
        <v>759</v>
      </c>
      <c r="G894" s="201">
        <v>0</v>
      </c>
      <c r="H894" s="201">
        <v>0</v>
      </c>
      <c r="I894" s="191" t="s">
        <v>1</v>
      </c>
      <c r="J894" s="191" t="s">
        <v>1376</v>
      </c>
      <c r="K894" s="198" t="s">
        <v>3783</v>
      </c>
      <c r="L894" s="199" t="s">
        <v>4768</v>
      </c>
      <c r="M894" s="199" t="s">
        <v>4827</v>
      </c>
      <c r="N894" s="55" t="s">
        <v>2238</v>
      </c>
      <c r="O894" s="17"/>
      <c r="P894" s="259" t="s">
        <v>3309</v>
      </c>
      <c r="Q894" s="16"/>
      <c r="R894"/>
      <c r="S894" t="str">
        <f>IF(E894=F894,"","NOT EQUAL")</f>
        <v>NOT EQUAL</v>
      </c>
      <c r="T894" s="44" t="str">
        <f>IF(ISNA(VLOOKUP(P894,Sheet1!E:F,2,0)),"--","PRESENT")</f>
        <v>--</v>
      </c>
      <c r="U894"/>
      <c r="V894">
        <f>IF(AA894&lt;&gt;"",V893+1,V893)</f>
        <v>176</v>
      </c>
      <c r="W894" s="88" t="s">
        <v>2238</v>
      </c>
      <c r="X894" s="92" t="s">
        <v>2238</v>
      </c>
      <c r="Y894" s="92" t="s">
        <v>2238</v>
      </c>
      <c r="Z894" s="25" t="str">
        <f>IF( OR(X894="CNST", I894="CAT_REGS"),IF(E894=CHAR(34)&amp;CHAR(34),F894,E894),
IF(X894="YES",UPPER(IF(E894=CHAR(34)&amp;CHAR(34),F894,E894)),
IF(   AND(X894&lt;&gt;"NO",I894="CAT_FNCT",D894&lt;&gt;"multiply", D894&lt;&gt;"divide"),IF(J894="SLS_ENABLED",   UPPER(IF(E894=CHAR(34)&amp;CHAR(34),F894,E894)),""),"")))</f>
        <v/>
      </c>
      <c r="AA894" s="25" t="str">
        <f>IF(LEN(Y894)&gt;0,Y894,SUBSTITUTE(SUBSTITUTE(SUBSTITUTE(SUBSTITUTE(SUBSTITUTE(SUBSTITUTE(SUBSTITUTE(SUBSTITUTE(SUBSTITUTE(SUBSTITUTE(SUBSTITUTE( (SUBSTITUTE( SUBSTITUTE( SUBSTITUTE( SUBSTITUTE(Z894,"STD_SIGMA","SUM"),"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4" s="1">
        <f>B894</f>
        <v>870</v>
      </c>
      <c r="AC894" t="str">
        <f>P894</f>
        <v>ITM_ONE_QUARTER</v>
      </c>
      <c r="AD894" s="126" t="str">
        <f>IF(ISNA(VLOOKUP(AA894,'XEQM Shortlist'!J:J,1,0)),"//","")</f>
        <v/>
      </c>
      <c r="AF894" s="88" t="str">
        <f>IF(LEN(AA894)=0,"",SUBSTITUTE(SUBSTITUTE(SUBSTITUTE(SUBSTITUTE(SUBSTITUTE(SUBSTITUTE(SUBSTITUTE(SUBSTITUTE(SUBSTITUTE(SUBSTITUTE(SUBSTITUTE(SUBSTITUTE(SUBSTITUTE(SUBSTITUTE(SUBSTITUTE(SUBSTITUTE(SUBSTITUTE( (SUBSTITUTE( SUBSTITUTE( SUBSTITUTE( SUBSTITUTE(Z894,"STD_SIGMA","SUM"),"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4" t="b">
        <f>AA894=AF894</f>
        <v>1</v>
      </c>
    </row>
    <row r="895" spans="1:33">
      <c r="A895" s="48">
        <f>IF(B895=INT(B895),ROW(),"")</f>
        <v>895</v>
      </c>
      <c r="B895" s="47">
        <f>IF(AND(MID(C895,2,1)&lt;&gt;"/",MID(C895,1,1)="/"),INT(B894)+1,B894+0.01)</f>
        <v>871</v>
      </c>
      <c r="C895" s="196" t="s">
        <v>3770</v>
      </c>
      <c r="D895" s="196" t="s">
        <v>3133</v>
      </c>
      <c r="E895" s="191" t="s">
        <v>519</v>
      </c>
      <c r="F895" s="191" t="s">
        <v>760</v>
      </c>
      <c r="G895" s="296">
        <v>0</v>
      </c>
      <c r="H895" s="296">
        <v>0</v>
      </c>
      <c r="I895" s="191" t="s">
        <v>1</v>
      </c>
      <c r="J895" s="191" t="s">
        <v>1376</v>
      </c>
      <c r="K895" s="198" t="s">
        <v>3783</v>
      </c>
      <c r="L895" s="199" t="s">
        <v>4768</v>
      </c>
      <c r="M895" s="199" t="s">
        <v>4827</v>
      </c>
      <c r="N895" s="55" t="s">
        <v>2238</v>
      </c>
      <c r="O895" s="55"/>
      <c r="P895" s="259" t="s">
        <v>3133</v>
      </c>
      <c r="Q895" s="13"/>
      <c r="R895"/>
      <c r="S895" t="str">
        <f>IF(E895=F895,"","NOT EQUAL")</f>
        <v>NOT EQUAL</v>
      </c>
      <c r="T895" s="44" t="str">
        <f>IF(ISNA(VLOOKUP(P895,Sheet1!E:F,2,0)),"--","PRESENT")</f>
        <v>--</v>
      </c>
      <c r="U895"/>
      <c r="V895">
        <f>IF(AA895&lt;&gt;"",V894+1,V894)</f>
        <v>176</v>
      </c>
      <c r="W895" s="75" t="s">
        <v>2238</v>
      </c>
      <c r="X895" s="57" t="s">
        <v>2238</v>
      </c>
      <c r="Y895" s="57" t="s">
        <v>2238</v>
      </c>
      <c r="Z895" s="25" t="str">
        <f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>B895</f>
        <v>871</v>
      </c>
      <c r="AC895" t="str">
        <f>P895</f>
        <v>ITM_INVERTED_QUESTION_MARK</v>
      </c>
      <c r="AD895" s="126" t="str">
        <f>IF(ISNA(VLOOKUP(AA895,'XEQM Shortlist'!J:J,1,0)),"//","")</f>
        <v/>
      </c>
      <c r="AF895" s="88" t="str">
        <f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>AA895=AF895</f>
        <v>1</v>
      </c>
    </row>
    <row r="896" spans="1:33">
      <c r="A896" s="48">
        <f>IF(B896=INT(B896),ROW(),"")</f>
        <v>896</v>
      </c>
      <c r="B896" s="47">
        <f>IF(AND(MID(C896,2,1)&lt;&gt;"/",MID(C896,1,1)="/"),INT(B895)+1,B895+0.01)</f>
        <v>872</v>
      </c>
      <c r="C896" s="196" t="s">
        <v>3769</v>
      </c>
      <c r="D896" s="196" t="s">
        <v>7</v>
      </c>
      <c r="E896" s="191" t="s">
        <v>519</v>
      </c>
      <c r="F896" s="192" t="s">
        <v>761</v>
      </c>
      <c r="G896" s="201">
        <v>0</v>
      </c>
      <c r="H896" s="201">
        <v>0</v>
      </c>
      <c r="I896" s="191" t="s">
        <v>1</v>
      </c>
      <c r="J896" s="191" t="s">
        <v>1376</v>
      </c>
      <c r="K896" s="198" t="s">
        <v>3783</v>
      </c>
      <c r="L896" s="199" t="s">
        <v>4768</v>
      </c>
      <c r="M896" s="199" t="s">
        <v>4827</v>
      </c>
      <c r="N896" s="55" t="s">
        <v>2238</v>
      </c>
      <c r="O896" s="17"/>
      <c r="P896" s="259" t="s">
        <v>3310</v>
      </c>
      <c r="Q896" s="16"/>
      <c r="R896"/>
      <c r="S896" t="str">
        <f>IF(E896=F896,"","NOT EQUAL")</f>
        <v>NOT EQUAL</v>
      </c>
      <c r="T896" s="44" t="str">
        <f>IF(ISNA(VLOOKUP(P896,Sheet1!E:F,2,0)),"--","PRESENT")</f>
        <v>--</v>
      </c>
      <c r="U896"/>
      <c r="V896">
        <f>IF(AA896&lt;&gt;"",V895+1,V895)</f>
        <v>176</v>
      </c>
      <c r="W896" s="88" t="s">
        <v>2238</v>
      </c>
      <c r="X896" s="92" t="s">
        <v>2238</v>
      </c>
      <c r="Y896" s="92" t="s">
        <v>2238</v>
      </c>
      <c r="Z896" s="25" t="str">
        <f>IF( OR(X896="CNST", I896="CAT_REGS"),IF(E896=CHAR(34)&amp;CHAR(34),F896,E896),
IF(X896="YES",UPPER(IF(E896=CHAR(34)&amp;CHAR(34),F896,E896)),
IF(   AND(X896&lt;&gt;"NO",I896="CAT_FNCT",D896&lt;&gt;"multiply", D896&lt;&gt;"divide"),IF(J896="SLS_ENABLED",   UPPER(IF(E896=CHAR(34)&amp;CHAR(34),F896,E896)),""),"")))</f>
        <v/>
      </c>
      <c r="AA896" s="25" t="str">
        <f>IF(LEN(Y896)&gt;0,Y896,SUBSTITUTE(SUBSTITUTE(SUBSTITUTE(SUBSTITUTE(SUBSTITUTE(SUBSTITUTE(SUBSTITUTE(SUBSTITUTE(SUBSTITUTE(SUBSTITUTE(SUBSTITUTE( (SUBSTITUTE( SUBSTITUTE( SUBSTITUTE( SUBSTITUTE(Z896,"STD_SIGMA","SUM"),"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6" s="1">
        <f>B896</f>
        <v>872</v>
      </c>
      <c r="AC896" t="str">
        <f>P896</f>
        <v>ITM_ETH</v>
      </c>
      <c r="AD896" s="126" t="str">
        <f>IF(ISNA(VLOOKUP(AA896,'XEQM Shortlist'!J:J,1,0)),"//","")</f>
        <v/>
      </c>
      <c r="AF896" s="88" t="str">
        <f>IF(LEN(AA896)=0,"",SUBSTITUTE(SUBSTITUTE(SUBSTITUTE(SUBSTITUTE(SUBSTITUTE(SUBSTITUTE(SUBSTITUTE(SUBSTITUTE(SUBSTITUTE(SUBSTITUTE(SUBSTITUTE(SUBSTITUTE(SUBSTITUTE(SUBSTITUTE(SUBSTITUTE(SUBSTITUTE(SUBSTITUTE( (SUBSTITUTE( SUBSTITUTE( SUBSTITUTE( SUBSTITUTE(Z896,"STD_SIGMA","SUM"),"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6" t="b">
        <f>AA896=AF896</f>
        <v>1</v>
      </c>
    </row>
    <row r="897" spans="1:33">
      <c r="A897" s="48">
        <f>IF(B897=INT(B897),ROW(),"")</f>
        <v>897</v>
      </c>
      <c r="B897" s="47">
        <f>IF(AND(MID(C897,2,1)&lt;&gt;"/",MID(C897,1,1)="/"),INT(B896)+1,B896+0.01)</f>
        <v>873</v>
      </c>
      <c r="C897" s="196" t="s">
        <v>3770</v>
      </c>
      <c r="D897" s="196" t="s">
        <v>1480</v>
      </c>
      <c r="E897" s="191" t="s">
        <v>519</v>
      </c>
      <c r="F897" s="191" t="s">
        <v>432</v>
      </c>
      <c r="G897" s="296">
        <v>0</v>
      </c>
      <c r="H897" s="296">
        <v>0</v>
      </c>
      <c r="I897" s="191" t="s">
        <v>1</v>
      </c>
      <c r="J897" s="191" t="s">
        <v>1376</v>
      </c>
      <c r="K897" s="198" t="s">
        <v>3783</v>
      </c>
      <c r="L897" s="199" t="s">
        <v>4768</v>
      </c>
      <c r="M897" s="199" t="s">
        <v>4827</v>
      </c>
      <c r="N897" s="55" t="s">
        <v>2238</v>
      </c>
      <c r="O897" s="55"/>
      <c r="P897" s="259" t="s">
        <v>1480</v>
      </c>
      <c r="Q897" s="13"/>
      <c r="R897"/>
      <c r="S897" t="str">
        <f>IF(E897=F897,"","NOT EQUAL")</f>
        <v>NOT EQUAL</v>
      </c>
      <c r="T897" s="44" t="str">
        <f>IF(ISNA(VLOOKUP(P897,Sheet1!E:F,2,0)),"--","PRESENT")</f>
        <v>--</v>
      </c>
      <c r="U897"/>
      <c r="V897">
        <f>IF(AA897&lt;&gt;"",V896+1,V896)</f>
        <v>176</v>
      </c>
      <c r="W897" s="75" t="s">
        <v>2238</v>
      </c>
      <c r="X897" s="57" t="s">
        <v>2238</v>
      </c>
      <c r="Y897" s="57" t="s">
        <v>2238</v>
      </c>
      <c r="Z897" s="25" t="str">
        <f>IF( OR(X897="CNST", I897="CAT_REGS"),IF(E897=CHAR(34)&amp;CHAR(34),F897,E897),
IF(X897="YES",UPPER(IF(E897=CHAR(34)&amp;CHAR(34),F897,E897)),
IF(   AND(X897&lt;&gt;"NO",I897="CAT_FNCT",D897&lt;&gt;"multiply", D897&lt;&gt;"divide"),IF(J897="SLS_ENABLED",   UPPER(IF(E897=CHAR(34)&amp;CHAR(34),F897,E897)),""),"")))</f>
        <v/>
      </c>
      <c r="AA897" s="25" t="str">
        <f>IF(LEN(Y897)&gt;0,Y897,SUBSTITUTE(SUBSTITUTE(SUBSTITUTE(SUBSTITUTE(SUBSTITUTE(SUBSTITUTE(SUBSTITUTE(SUBSTITUTE(SUBSTITUTE(SUBSTITUTE(SUBSTITUTE( (SUBSTITUTE( SUBSTITUTE( SUBSTITUTE( SUBSTITUTE(Z897,"STD_SIGMA","SUM"),"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7" s="1">
        <f>B897</f>
        <v>873</v>
      </c>
      <c r="AC897" t="str">
        <f>P897</f>
        <v>ITM_CROSS</v>
      </c>
      <c r="AD897" s="126" t="str">
        <f>IF(ISNA(VLOOKUP(AA897,'XEQM Shortlist'!J:J,1,0)),"//","")</f>
        <v/>
      </c>
      <c r="AF897" s="88" t="str">
        <f>IF(LEN(AA897)=0,"",SUBSTITUTE(SUBSTITUTE(SUBSTITUTE(SUBSTITUTE(SUBSTITUTE(SUBSTITUTE(SUBSTITUTE(SUBSTITUTE(SUBSTITUTE(SUBSTITUTE(SUBSTITUTE(SUBSTITUTE(SUBSTITUTE(SUBSTITUTE(SUBSTITUTE(SUBSTITUTE(SUBSTITUTE( (SUBSTITUTE( SUBSTITUTE( SUBSTITUTE( SUBSTITUTE(Z897,"STD_SIGMA","SUM"),"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7" t="b">
        <f>AA897=AF897</f>
        <v>1</v>
      </c>
    </row>
    <row r="898" spans="1:33">
      <c r="A898" s="48">
        <f>IF(B898=INT(B898),ROW(),"")</f>
        <v>898</v>
      </c>
      <c r="B898" s="47">
        <f>IF(AND(MID(C898,2,1)&lt;&gt;"/",MID(C898,1,1)="/"),INT(B897)+1,B897+0.01)</f>
        <v>874</v>
      </c>
      <c r="C898" s="196" t="s">
        <v>3769</v>
      </c>
      <c r="D898" s="196" t="s">
        <v>7</v>
      </c>
      <c r="E898" s="191" t="s">
        <v>519</v>
      </c>
      <c r="F898" s="191" t="s">
        <v>762</v>
      </c>
      <c r="G898" s="296">
        <v>0</v>
      </c>
      <c r="H898" s="296">
        <v>0</v>
      </c>
      <c r="I898" s="191" t="s">
        <v>1</v>
      </c>
      <c r="J898" s="191" t="s">
        <v>1376</v>
      </c>
      <c r="K898" s="198" t="s">
        <v>3783</v>
      </c>
      <c r="L898" s="199" t="s">
        <v>4768</v>
      </c>
      <c r="M898" s="199" t="s">
        <v>4827</v>
      </c>
      <c r="N898" s="55" t="s">
        <v>2238</v>
      </c>
      <c r="O898" s="55"/>
      <c r="P898" s="259" t="s">
        <v>3311</v>
      </c>
      <c r="Q898" s="13"/>
      <c r="R898"/>
      <c r="S898" t="str">
        <f>IF(E898=F898,"","NOT EQUAL")</f>
        <v>NOT EQUAL</v>
      </c>
      <c r="T898" s="44" t="str">
        <f>IF(ISNA(VLOOKUP(P898,Sheet1!E:F,2,0)),"--","PRESENT")</f>
        <v>--</v>
      </c>
      <c r="U898"/>
      <c r="V898">
        <f>IF(AA898&lt;&gt;"",V897+1,V897)</f>
        <v>176</v>
      </c>
      <c r="W898" s="75" t="s">
        <v>2238</v>
      </c>
      <c r="X898" s="57" t="s">
        <v>2238</v>
      </c>
      <c r="Y898" s="57" t="s">
        <v>2238</v>
      </c>
      <c r="Z898" s="25" t="str">
        <f>IF( OR(X898="CNST", I898="CAT_REGS"),IF(E898=CHAR(34)&amp;CHAR(34),F898,E898),
IF(X898="YES",UPPER(IF(E898=CHAR(34)&amp;CHAR(34),F898,E898)),
IF(   AND(X898&lt;&gt;"NO",I898="CAT_FNCT",D898&lt;&gt;"multiply", D898&lt;&gt;"divide"),IF(J898="SLS_ENABLED",   UPPER(IF(E898=CHAR(34)&amp;CHAR(34),F898,E898)),""),"")))</f>
        <v/>
      </c>
      <c r="AA898" s="25" t="str">
        <f>IF(LEN(Y898)&gt;0,Y898,SUBSTITUTE(SUBSTITUTE(SUBSTITUTE(SUBSTITUTE(SUBSTITUTE(SUBSTITUTE(SUBSTITUTE(SUBSTITUTE(SUBSTITUTE(SUBSTITUTE(SUBSTITUTE( (SUBSTITUTE( SUBSTITUTE( SUBSTITUTE( SUBSTITUTE(Z898,"STD_SIGMA","SUM"),"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8" s="1">
        <f>B898</f>
        <v>874</v>
      </c>
      <c r="AC898" t="str">
        <f>P898</f>
        <v>ITM_eth</v>
      </c>
      <c r="AD898" s="126" t="str">
        <f>IF(ISNA(VLOOKUP(AA898,'XEQM Shortlist'!J:J,1,0)),"//","")</f>
        <v/>
      </c>
      <c r="AF898" s="88" t="str">
        <f>IF(LEN(AA898)=0,"",SUBSTITUTE(SUBSTITUTE(SUBSTITUTE(SUBSTITUTE(SUBSTITUTE(SUBSTITUTE(SUBSTITUTE(SUBSTITUTE(SUBSTITUTE(SUBSTITUTE(SUBSTITUTE(SUBSTITUTE(SUBSTITUTE(SUBSTITUTE(SUBSTITUTE(SUBSTITUTE(SUBSTITUTE( (SUBSTITUTE( SUBSTITUTE( SUBSTITUTE( SUBSTITUTE(Z898,"STD_SIGMA","SUM"),"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8" t="b">
        <f>AA898=AF898</f>
        <v>1</v>
      </c>
    </row>
    <row r="899" spans="1:33">
      <c r="A899" s="48">
        <f>IF(B899=INT(B899),ROW(),"")</f>
        <v>899</v>
      </c>
      <c r="B899" s="47">
        <f>IF(AND(MID(C899,2,1)&lt;&gt;"/",MID(C899,1,1)="/"),INT(B898)+1,B898+0.01)</f>
        <v>875</v>
      </c>
      <c r="C899" s="196" t="s">
        <v>3770</v>
      </c>
      <c r="D899" s="196" t="s">
        <v>3134</v>
      </c>
      <c r="E899" s="191" t="s">
        <v>519</v>
      </c>
      <c r="F899" s="191" t="s">
        <v>763</v>
      </c>
      <c r="G899" s="296">
        <v>0</v>
      </c>
      <c r="H899" s="296">
        <v>0</v>
      </c>
      <c r="I899" s="191" t="s">
        <v>1</v>
      </c>
      <c r="J899" s="191" t="s">
        <v>1376</v>
      </c>
      <c r="K899" s="198" t="s">
        <v>3783</v>
      </c>
      <c r="L899" s="199" t="s">
        <v>4768</v>
      </c>
      <c r="M899" s="199" t="s">
        <v>4827</v>
      </c>
      <c r="N899" s="55" t="s">
        <v>2238</v>
      </c>
      <c r="O899" s="55"/>
      <c r="P899" s="259" t="s">
        <v>3134</v>
      </c>
      <c r="Q899" s="13"/>
      <c r="R899"/>
      <c r="S899" t="str">
        <f>IF(E899=F899,"","NOT EQUAL")</f>
        <v>NOT EQUAL</v>
      </c>
      <c r="T899" s="44" t="str">
        <f>IF(ISNA(VLOOKUP(P899,Sheet1!E:F,2,0)),"--","PRESENT")</f>
        <v>--</v>
      </c>
      <c r="U899"/>
      <c r="V899">
        <f>IF(AA899&lt;&gt;"",V898+1,V898)</f>
        <v>176</v>
      </c>
      <c r="W899" s="75" t="s">
        <v>2238</v>
      </c>
      <c r="X899" s="57" t="s">
        <v>2238</v>
      </c>
      <c r="Y899" s="57" t="s">
        <v>2238</v>
      </c>
      <c r="Z899" s="25" t="str">
        <f>IF( OR(X899="CNST", I899="CAT_REGS"),IF(E899=CHAR(34)&amp;CHAR(34),F899,E899),
IF(X899="YES",UPPER(IF(E899=CHAR(34)&amp;CHAR(34),F899,E899)),
IF(   AND(X899&lt;&gt;"NO",I899="CAT_FNCT",D899&lt;&gt;"multiply", D899&lt;&gt;"divide"),IF(J899="SLS_ENABLED",   UPPER(IF(E899=CHAR(34)&amp;CHAR(34),F899,E899)),""),"")))</f>
        <v/>
      </c>
      <c r="AA899" s="25" t="str">
        <f>IF(LEN(Y899)&gt;0,Y899,SUBSTITUTE(SUBSTITUTE(SUBSTITUTE(SUBSTITUTE(SUBSTITUTE(SUBSTITUTE(SUBSTITUTE(SUBSTITUTE(SUBSTITUTE(SUBSTITUTE(SUBSTITUTE( (SUBSTITUTE( SUBSTITUTE( SUBSTITUTE( SUBSTITUTE(Z899,"STD_SIGMA","SUM"),"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9" s="1">
        <f>B899</f>
        <v>875</v>
      </c>
      <c r="AC899" t="str">
        <f>P899</f>
        <v>ITM_OBELUS</v>
      </c>
      <c r="AD899" s="126" t="str">
        <f>IF(ISNA(VLOOKUP(AA899,'XEQM Shortlist'!J:J,1,0)),"//","")</f>
        <v/>
      </c>
      <c r="AF899" s="88" t="str">
        <f>IF(LEN(AA899)=0,"",SUBSTITUTE(SUBSTITUTE(SUBSTITUTE(SUBSTITUTE(SUBSTITUTE(SUBSTITUTE(SUBSTITUTE(SUBSTITUTE(SUBSTITUTE(SUBSTITUTE(SUBSTITUTE(SUBSTITUTE(SUBSTITUTE(SUBSTITUTE(SUBSTITUTE(SUBSTITUTE(SUBSTITUTE( (SUBSTITUTE( SUBSTITUTE( SUBSTITUTE( SUBSTITUTE(Z899,"STD_SIGMA","SUM"),"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9" t="b">
        <f>AA899=AF899</f>
        <v>1</v>
      </c>
    </row>
    <row r="900" spans="1:33">
      <c r="A900" s="48">
        <f>IF(B900=INT(B900),ROW(),"")</f>
        <v>900</v>
      </c>
      <c r="B900" s="47">
        <f>IF(AND(MID(C900,2,1)&lt;&gt;"/",MID(C900,1,1)="/"),INT(B899)+1,B899+0.01)</f>
        <v>876</v>
      </c>
      <c r="C900" s="196" t="s">
        <v>3770</v>
      </c>
      <c r="D900" s="196" t="s">
        <v>3135</v>
      </c>
      <c r="E900" s="191" t="s">
        <v>764</v>
      </c>
      <c r="F900" s="191" t="s">
        <v>764</v>
      </c>
      <c r="G900" s="296">
        <v>0</v>
      </c>
      <c r="H900" s="296">
        <v>0</v>
      </c>
      <c r="I900" s="191" t="s">
        <v>2480</v>
      </c>
      <c r="J900" s="191" t="s">
        <v>1376</v>
      </c>
      <c r="K900" s="198" t="s">
        <v>3783</v>
      </c>
      <c r="L900" s="199" t="s">
        <v>4768</v>
      </c>
      <c r="M900" s="199" t="s">
        <v>4827</v>
      </c>
      <c r="N900" s="55" t="s">
        <v>2238</v>
      </c>
      <c r="O900" s="55"/>
      <c r="P900" s="259" t="s">
        <v>3135</v>
      </c>
      <c r="Q900" s="13"/>
      <c r="R900"/>
      <c r="S900" t="str">
        <f>IF(E900=F900,"","NOT EQUAL")</f>
        <v/>
      </c>
      <c r="T900" s="44" t="str">
        <f>IF(ISNA(VLOOKUP(P900,Sheet1!E:F,2,0)),"--","PRESENT")</f>
        <v>--</v>
      </c>
      <c r="U900"/>
      <c r="V900">
        <f>IF(AA900&lt;&gt;"",V899+1,V899)</f>
        <v>176</v>
      </c>
      <c r="W900" s="75" t="s">
        <v>2238</v>
      </c>
      <c r="X900" s="57" t="s">
        <v>2238</v>
      </c>
      <c r="Y900" s="57" t="s">
        <v>2238</v>
      </c>
      <c r="Z900" s="25" t="str">
        <f>IF( OR(X900="CNST", I900="CAT_REGS"),IF(E900=CHAR(34)&amp;CHAR(34),F900,E900),
IF(X900="YES",UPPER(IF(E900=CHAR(34)&amp;CHAR(34),F900,E900)),
IF(   AND(X900&lt;&gt;"NO",I900="CAT_FNCT",D900&lt;&gt;"multiply", D900&lt;&gt;"divide"),IF(J900="SLS_ENABLED",   UPPER(IF(E900=CHAR(34)&amp;CHAR(34),F900,E900)),""),"")))</f>
        <v/>
      </c>
      <c r="AA900" s="25" t="str">
        <f>IF(LEN(Y900)&gt;0,Y900,SUBSTITUTE(SUBSTITUTE(SUBSTITUTE(SUBSTITUTE(SUBSTITUTE(SUBSTITUTE(SUBSTITUTE(SUBSTITUTE(SUBSTITUTE(SUBSTITUTE(SUBSTITUTE( (SUBSTITUTE( SUBSTITUTE( SUBSTITUTE( SUBSTITUTE(Z900,"STD_SIGMA","SUM"),"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0" s="1">
        <f>B900</f>
        <v>876</v>
      </c>
      <c r="AC900" t="str">
        <f>P900</f>
        <v>ITM_E_DOT</v>
      </c>
      <c r="AD900" s="126" t="str">
        <f>IF(ISNA(VLOOKUP(AA900,'XEQM Shortlist'!J:J,1,0)),"//","")</f>
        <v/>
      </c>
      <c r="AF900" s="88" t="str">
        <f>IF(LEN(AA900)=0,"",SUBSTITUTE(SUBSTITUTE(SUBSTITUTE(SUBSTITUTE(SUBSTITUTE(SUBSTITUTE(SUBSTITUTE(SUBSTITUTE(SUBSTITUTE(SUBSTITUTE(SUBSTITUTE(SUBSTITUTE(SUBSTITUTE(SUBSTITUTE(SUBSTITUTE(SUBSTITUTE(SUBSTITUTE( (SUBSTITUTE( SUBSTITUTE( SUBSTITUTE( SUBSTITUTE(Z900,"STD_SIGMA","SUM"),"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0" t="b">
        <f>AA900=AF900</f>
        <v>1</v>
      </c>
    </row>
    <row r="901" spans="1:33">
      <c r="A901" s="48">
        <f>IF(B901=INT(B901),ROW(),"")</f>
        <v>901</v>
      </c>
      <c r="B901" s="47">
        <f>IF(AND(MID(C901,2,1)&lt;&gt;"/",MID(C901,1,1)="/"),INT(B900)+1,B900+0.01)</f>
        <v>877</v>
      </c>
      <c r="C901" s="196" t="s">
        <v>3770</v>
      </c>
      <c r="D901" s="196" t="s">
        <v>3136</v>
      </c>
      <c r="E901" s="191" t="s">
        <v>765</v>
      </c>
      <c r="F901" s="191" t="s">
        <v>765</v>
      </c>
      <c r="G901" s="296">
        <v>0</v>
      </c>
      <c r="H901" s="296">
        <v>0</v>
      </c>
      <c r="I901" s="191" t="s">
        <v>2481</v>
      </c>
      <c r="J901" s="191" t="s">
        <v>1376</v>
      </c>
      <c r="K901" s="198" t="s">
        <v>3783</v>
      </c>
      <c r="L901" s="199" t="s">
        <v>4768</v>
      </c>
      <c r="M901" s="199" t="s">
        <v>4827</v>
      </c>
      <c r="N901" s="55" t="s">
        <v>2238</v>
      </c>
      <c r="O901" s="55"/>
      <c r="P901" s="259" t="s">
        <v>3136</v>
      </c>
      <c r="Q901" s="13"/>
      <c r="R901"/>
      <c r="S901" t="str">
        <f>IF(E901=F901,"","NOT EQUAL")</f>
        <v/>
      </c>
      <c r="T901" s="44" t="str">
        <f>IF(ISNA(VLOOKUP(P901,Sheet1!E:F,2,0)),"--","PRESENT")</f>
        <v>--</v>
      </c>
      <c r="U901"/>
      <c r="V901">
        <f>IF(AA901&lt;&gt;"",V900+1,V900)</f>
        <v>176</v>
      </c>
      <c r="W901" s="75" t="s">
        <v>2238</v>
      </c>
      <c r="X901" s="57" t="s">
        <v>2238</v>
      </c>
      <c r="Y901" s="57" t="s">
        <v>2238</v>
      </c>
      <c r="Z901" s="25" t="str">
        <f>IF( OR(X901="CNST", I901="CAT_REGS"),IF(E901=CHAR(34)&amp;CHAR(34),F901,E901),
IF(X901="YES",UPPER(IF(E901=CHAR(34)&amp;CHAR(34),F901,E901)),
IF(   AND(X901&lt;&gt;"NO",I901="CAT_FNCT",D901&lt;&gt;"multiply", D901&lt;&gt;"divide"),IF(J901="SLS_ENABLED",   UPPER(IF(E901=CHAR(34)&amp;CHAR(34),F901,E901)),""),"")))</f>
        <v/>
      </c>
      <c r="AA901" s="25" t="str">
        <f>IF(LEN(Y901)&gt;0,Y901,SUBSTITUTE(SUBSTITUTE(SUBSTITUTE(SUBSTITUTE(SUBSTITUTE(SUBSTITUTE(SUBSTITUTE(SUBSTITUTE(SUBSTITUTE(SUBSTITUTE(SUBSTITUTE( (SUBSTITUTE( SUBSTITUTE( SUBSTITUTE( SUBSTITUTE(Z901,"STD_SIGMA","SUM"),"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1" s="1">
        <f>B901</f>
        <v>877</v>
      </c>
      <c r="AC901" t="str">
        <f>P901</f>
        <v>ITM_e_DOT</v>
      </c>
      <c r="AD901" s="126" t="str">
        <f>IF(ISNA(VLOOKUP(AA901,'XEQM Shortlist'!J:J,1,0)),"//","")</f>
        <v/>
      </c>
      <c r="AF901" s="88" t="str">
        <f>IF(LEN(AA901)=0,"",SUBSTITUTE(SUBSTITUTE(SUBSTITUTE(SUBSTITUTE(SUBSTITUTE(SUBSTITUTE(SUBSTITUTE(SUBSTITUTE(SUBSTITUTE(SUBSTITUTE(SUBSTITUTE(SUBSTITUTE(SUBSTITUTE(SUBSTITUTE(SUBSTITUTE(SUBSTITUTE(SUBSTITUTE( (SUBSTITUTE( SUBSTITUTE( SUBSTITUTE( SUBSTITUTE(Z901,"STD_SIGMA","SUM"),"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1" t="b">
        <f>AA901=AF901</f>
        <v>1</v>
      </c>
    </row>
    <row r="902" spans="1:33">
      <c r="A902" s="48">
        <f>IF(B902=INT(B902),ROW(),"")</f>
        <v>902</v>
      </c>
      <c r="B902" s="47">
        <f>IF(AND(MID(C902,2,1)&lt;&gt;"/",MID(C902,1,1)="/"),INT(B901)+1,B901+0.01)</f>
        <v>878</v>
      </c>
      <c r="C902" s="196" t="s">
        <v>3770</v>
      </c>
      <c r="D902" s="196" t="s">
        <v>3137</v>
      </c>
      <c r="E902" s="191" t="s">
        <v>766</v>
      </c>
      <c r="F902" s="191" t="s">
        <v>766</v>
      </c>
      <c r="G902" s="296">
        <v>0</v>
      </c>
      <c r="H902" s="296">
        <v>0</v>
      </c>
      <c r="I902" s="191" t="s">
        <v>2480</v>
      </c>
      <c r="J902" s="191" t="s">
        <v>1376</v>
      </c>
      <c r="K902" s="198" t="s">
        <v>3783</v>
      </c>
      <c r="L902" s="199" t="s">
        <v>4768</v>
      </c>
      <c r="M902" s="199" t="s">
        <v>4827</v>
      </c>
      <c r="N902" s="55" t="s">
        <v>2238</v>
      </c>
      <c r="O902" s="55"/>
      <c r="P902" s="259" t="s">
        <v>3137</v>
      </c>
      <c r="Q902" s="13"/>
      <c r="R902"/>
      <c r="S902" t="str">
        <f>IF(E902=F902,"","NOT EQUAL")</f>
        <v/>
      </c>
      <c r="T902" s="44" t="str">
        <f>IF(ISNA(VLOOKUP(P902,Sheet1!E:F,2,0)),"--","PRESENT")</f>
        <v>--</v>
      </c>
      <c r="U902"/>
      <c r="V902">
        <f>IF(AA902&lt;&gt;"",V901+1,V901)</f>
        <v>176</v>
      </c>
      <c r="W902" s="75" t="s">
        <v>2238</v>
      </c>
      <c r="X902" s="57" t="s">
        <v>2238</v>
      </c>
      <c r="Y902" s="57" t="s">
        <v>2238</v>
      </c>
      <c r="Z902" s="25" t="str">
        <f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>IF(LEN(Y902)&gt;0,Y902,SUBSTITUTE(SUBSTITUTE(SUBSTITUTE(SUBSTITUTE(SUBSTITUTE(SUBSTITUTE(SUBSTITUTE(SUBSTITUTE(SUBSTITUTE(SUBSTITUTE(SUBSTITUTE( (SUBSTITUTE( SUBSTITUTE( SUBSTITUTE( SUBSTITUTE(Z902,"STD_SIGMA","SUM"),"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2" s="1">
        <f>B902</f>
        <v>878</v>
      </c>
      <c r="AC902" t="str">
        <f>P902</f>
        <v>ITM_E_CARON</v>
      </c>
      <c r="AD902" s="126" t="str">
        <f>IF(ISNA(VLOOKUP(AA902,'XEQM Shortlist'!J:J,1,0)),"//","")</f>
        <v/>
      </c>
      <c r="AF902" s="88" t="str">
        <f>IF(LEN(AA902)=0,"",SUBSTITUTE(SUBSTITUTE(SUBSTITUTE(SUBSTITUTE(SUBSTITUTE(SUBSTITUTE(SUBSTITUTE(SUBSTITUTE(SUBSTITUTE(SUBSTITUTE(SUBSTITUTE(SUBSTITUTE(SUBSTITUTE(SUBSTITUTE(SUBSTITUTE(SUBSTITUTE(SUBSTITUTE( (SUBSTITUTE( SUBSTITUTE( SUBSTITUTE( SUBSTITUTE(Z902,"STD_SIGMA","SUM"),"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2" t="b">
        <f>AA902=AF902</f>
        <v>1</v>
      </c>
    </row>
    <row r="903" spans="1:33">
      <c r="A903" s="48">
        <f>IF(B903=INT(B903),ROW(),"")</f>
        <v>903</v>
      </c>
      <c r="B903" s="47">
        <f>IF(AND(MID(C903,2,1)&lt;&gt;"/",MID(C903,1,1)="/"),INT(B902)+1,B902+0.01)</f>
        <v>879</v>
      </c>
      <c r="C903" s="196" t="s">
        <v>3770</v>
      </c>
      <c r="D903" s="196" t="s">
        <v>3138</v>
      </c>
      <c r="E903" s="191" t="s">
        <v>767</v>
      </c>
      <c r="F903" s="191" t="s">
        <v>767</v>
      </c>
      <c r="G903" s="296">
        <v>0</v>
      </c>
      <c r="H903" s="296">
        <v>0</v>
      </c>
      <c r="I903" s="191" t="s">
        <v>2481</v>
      </c>
      <c r="J903" s="191" t="s">
        <v>1376</v>
      </c>
      <c r="K903" s="198" t="s">
        <v>3783</v>
      </c>
      <c r="L903" s="199" t="s">
        <v>4768</v>
      </c>
      <c r="M903" s="199" t="s">
        <v>4827</v>
      </c>
      <c r="N903" s="55" t="s">
        <v>2238</v>
      </c>
      <c r="O903" s="55"/>
      <c r="P903" s="259" t="s">
        <v>3138</v>
      </c>
      <c r="Q903" s="13"/>
      <c r="R903"/>
      <c r="S903" t="str">
        <f>IF(E903=F903,"","NOT EQUAL")</f>
        <v/>
      </c>
      <c r="T903" s="44" t="str">
        <f>IF(ISNA(VLOOKUP(P903,Sheet1!E:F,2,0)),"--","PRESENT")</f>
        <v>--</v>
      </c>
      <c r="U903"/>
      <c r="V903">
        <f>IF(AA903&lt;&gt;"",V902+1,V902)</f>
        <v>176</v>
      </c>
      <c r="W903" s="75" t="s">
        <v>2238</v>
      </c>
      <c r="X903" s="57" t="s">
        <v>2238</v>
      </c>
      <c r="Y903" s="57" t="s">
        <v>2238</v>
      </c>
      <c r="Z903" s="25" t="str">
        <f>IF( OR(X903="CNST", I903="CAT_REGS"),IF(E903=CHAR(34)&amp;CHAR(34),F903,E903),
IF(X903="YES",UPPER(IF(E903=CHAR(34)&amp;CHAR(34),F903,E903)),
IF(   AND(X903&lt;&gt;"NO",I903="CAT_FNCT",D903&lt;&gt;"multiply", D903&lt;&gt;"divide"),IF(J903="SLS_ENABLED",   UPPER(IF(E903=CHAR(34)&amp;CHAR(34),F903,E903)),""),"")))</f>
        <v/>
      </c>
      <c r="AA903" s="25" t="str">
        <f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>B903</f>
        <v>879</v>
      </c>
      <c r="AC903" t="str">
        <f>P903</f>
        <v>ITM_e_CARON</v>
      </c>
      <c r="AD903" s="126" t="str">
        <f>IF(ISNA(VLOOKUP(AA903,'XEQM Shortlist'!J:J,1,0)),"//","")</f>
        <v/>
      </c>
      <c r="AF903" s="88" t="str">
        <f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>AA903=AF903</f>
        <v>1</v>
      </c>
    </row>
    <row r="904" spans="1:33">
      <c r="A904" s="48">
        <f>IF(B904=INT(B904),ROW(),"")</f>
        <v>904</v>
      </c>
      <c r="B904" s="47">
        <f>IF(AND(MID(C904,2,1)&lt;&gt;"/",MID(C904,1,1)="/"),INT(B903)+1,B903+0.01)</f>
        <v>880</v>
      </c>
      <c r="C904" s="196" t="s">
        <v>3770</v>
      </c>
      <c r="D904" s="196" t="s">
        <v>3139</v>
      </c>
      <c r="E904" s="191" t="s">
        <v>768</v>
      </c>
      <c r="F904" s="191" t="s">
        <v>768</v>
      </c>
      <c r="G904" s="296">
        <v>0</v>
      </c>
      <c r="H904" s="296">
        <v>0</v>
      </c>
      <c r="I904" s="191" t="s">
        <v>2480</v>
      </c>
      <c r="J904" s="191" t="s">
        <v>1376</v>
      </c>
      <c r="K904" s="198" t="s">
        <v>3783</v>
      </c>
      <c r="L904" s="199" t="s">
        <v>4768</v>
      </c>
      <c r="M904" s="199" t="s">
        <v>4827</v>
      </c>
      <c r="N904" s="55" t="s">
        <v>2238</v>
      </c>
      <c r="O904" s="55"/>
      <c r="P904" s="259" t="s">
        <v>3139</v>
      </c>
      <c r="Q904" s="13"/>
      <c r="R904"/>
      <c r="S904" t="str">
        <f>IF(E904=F904,"","NOT EQUAL")</f>
        <v/>
      </c>
      <c r="T904" s="44" t="str">
        <f>IF(ISNA(VLOOKUP(P904,Sheet1!E:F,2,0)),"--","PRESENT")</f>
        <v>--</v>
      </c>
      <c r="U904"/>
      <c r="V904">
        <f>IF(AA904&lt;&gt;"",V903+1,V903)</f>
        <v>176</v>
      </c>
      <c r="W904" s="75" t="s">
        <v>2238</v>
      </c>
      <c r="X904" s="57" t="s">
        <v>2238</v>
      </c>
      <c r="Y904" s="57" t="s">
        <v>2238</v>
      </c>
      <c r="Z904" s="25" t="str">
        <f>IF( OR(X904="CNST", I904="CAT_REGS"),IF(E904=CHAR(34)&amp;CHAR(34),F904,E904),
IF(X904="YES",UPPER(IF(E904=CHAR(34)&amp;CHAR(34),F904,E904)),
IF(   AND(X904&lt;&gt;"NO",I904="CAT_FNCT",D904&lt;&gt;"multiply", D904&lt;&gt;"divide"),IF(J904="SLS_ENABLED",   UPPER(IF(E904=CHAR(34)&amp;CHAR(34),F904,E904)),""),"")))</f>
        <v/>
      </c>
      <c r="AA904" s="25" t="str">
        <f>IF(LEN(Y904)&gt;0,Y904,SUBSTITUTE(SUBSTITUTE(SUBSTITUTE(SUBSTITUTE(SUBSTITUTE(SUBSTITUTE(SUBSTITUTE(SUBSTITUTE(SUBSTITUTE(SUBSTITUTE(SUBSTITUTE( (SUBSTITUTE( SUBSTITUTE( SUBSTITUTE( SUBSTITUTE(Z904,"STD_SIGMA","SUM"),"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4" s="1">
        <f>B904</f>
        <v>880</v>
      </c>
      <c r="AC904" t="str">
        <f>P904</f>
        <v>ITM_R_ACUTE</v>
      </c>
      <c r="AD904" s="126" t="str">
        <f>IF(ISNA(VLOOKUP(AA904,'XEQM Shortlist'!J:J,1,0)),"//","")</f>
        <v/>
      </c>
      <c r="AF904" s="88" t="str">
        <f>IF(LEN(AA904)=0,"",SUBSTITUTE(SUBSTITUTE(SUBSTITUTE(SUBSTITUTE(SUBSTITUTE(SUBSTITUTE(SUBSTITUTE(SUBSTITUTE(SUBSTITUTE(SUBSTITUTE(SUBSTITUTE(SUBSTITUTE(SUBSTITUTE(SUBSTITUTE(SUBSTITUTE(SUBSTITUTE(SUBSTITUTE( (SUBSTITUTE( SUBSTITUTE( SUBSTITUTE( SUBSTITUTE(Z904,"STD_SIGMA","SUM"),"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4" t="b">
        <f>AA904=AF904</f>
        <v>1</v>
      </c>
    </row>
    <row r="905" spans="1:33">
      <c r="A905" s="48">
        <f>IF(B905=INT(B905),ROW(),"")</f>
        <v>905</v>
      </c>
      <c r="B905" s="47">
        <f>IF(AND(MID(C905,2,1)&lt;&gt;"/",MID(C905,1,1)="/"),INT(B904)+1,B904+0.01)</f>
        <v>881</v>
      </c>
      <c r="C905" s="196" t="s">
        <v>3770</v>
      </c>
      <c r="D905" s="196" t="s">
        <v>3140</v>
      </c>
      <c r="E905" s="191" t="s">
        <v>769</v>
      </c>
      <c r="F905" s="191" t="s">
        <v>769</v>
      </c>
      <c r="G905" s="296">
        <v>0</v>
      </c>
      <c r="H905" s="296">
        <v>0</v>
      </c>
      <c r="I905" s="191" t="s">
        <v>2480</v>
      </c>
      <c r="J905" s="191" t="s">
        <v>1376</v>
      </c>
      <c r="K905" s="198" t="s">
        <v>3783</v>
      </c>
      <c r="L905" s="199" t="s">
        <v>4768</v>
      </c>
      <c r="M905" s="199" t="s">
        <v>4827</v>
      </c>
      <c r="N905" s="55" t="s">
        <v>2238</v>
      </c>
      <c r="O905" s="55"/>
      <c r="P905" s="259" t="s">
        <v>3140</v>
      </c>
      <c r="Q905" s="13"/>
      <c r="R905"/>
      <c r="S905" t="str">
        <f>IF(E905=F905,"","NOT EQUAL")</f>
        <v/>
      </c>
      <c r="T905" s="44" t="str">
        <f>IF(ISNA(VLOOKUP(P905,Sheet1!E:F,2,0)),"--","PRESENT")</f>
        <v>--</v>
      </c>
      <c r="U905"/>
      <c r="V905">
        <f>IF(AA905&lt;&gt;"",V904+1,V904)</f>
        <v>176</v>
      </c>
      <c r="W905" s="75" t="s">
        <v>2238</v>
      </c>
      <c r="X905" s="57" t="s">
        <v>2238</v>
      </c>
      <c r="Y905" s="57" t="s">
        <v>2238</v>
      </c>
      <c r="Z905" s="25" t="str">
        <f>IF( OR(X905="CNST", I905="CAT_REGS"),IF(E905=CHAR(34)&amp;CHAR(34),F905,E905),
IF(X905="YES",UPPER(IF(E905=CHAR(34)&amp;CHAR(34),F905,E905)),
IF(   AND(X905&lt;&gt;"NO",I905="CAT_FNCT",D905&lt;&gt;"multiply", D905&lt;&gt;"divide"),IF(J905="SLS_ENABLED",   UPPER(IF(E905=CHAR(34)&amp;CHAR(34),F905,E905)),""),"")))</f>
        <v/>
      </c>
      <c r="AA905" s="25" t="str">
        <f>IF(LEN(Y905)&gt;0,Y905,SUBSTITUTE(SUBSTITUTE(SUBSTITUTE(SUBSTITUTE(SUBSTITUTE(SUBSTITUTE(SUBSTITUTE(SUBSTITUTE(SUBSTITUTE(SUBSTITUTE(SUBSTITUTE( (SUBSTITUTE( SUBSTITUTE( SUBSTITUTE( SUBSTITUTE(Z905,"STD_SIGMA","SUM"),"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5" s="1">
        <f>B905</f>
        <v>881</v>
      </c>
      <c r="AC905" t="str">
        <f>P905</f>
        <v>ITM_R_CARON</v>
      </c>
      <c r="AD905" s="126" t="str">
        <f>IF(ISNA(VLOOKUP(AA905,'XEQM Shortlist'!J:J,1,0)),"//","")</f>
        <v/>
      </c>
      <c r="AF905" s="88" t="str">
        <f>IF(LEN(AA905)=0,"",SUBSTITUTE(SUBSTITUTE(SUBSTITUTE(SUBSTITUTE(SUBSTITUTE(SUBSTITUTE(SUBSTITUTE(SUBSTITUTE(SUBSTITUTE(SUBSTITUTE(SUBSTITUTE(SUBSTITUTE(SUBSTITUTE(SUBSTITUTE(SUBSTITUTE(SUBSTITUTE(SUBSTITUTE( (SUBSTITUTE( SUBSTITUTE( SUBSTITUTE( SUBSTITUTE(Z905,"STD_SIGMA","SUM"),"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5" t="b">
        <f>AA905=AF905</f>
        <v>1</v>
      </c>
    </row>
    <row r="906" spans="1:33">
      <c r="A906" s="48">
        <f>IF(B906=INT(B906),ROW(),"")</f>
        <v>906</v>
      </c>
      <c r="B906" s="47">
        <f>IF(AND(MID(C906,2,1)&lt;&gt;"/",MID(C906,1,1)="/"),INT(B905)+1,B905+0.01)</f>
        <v>882</v>
      </c>
      <c r="C906" s="196" t="s">
        <v>3770</v>
      </c>
      <c r="D906" s="196" t="s">
        <v>3141</v>
      </c>
      <c r="E906" s="191" t="s">
        <v>770</v>
      </c>
      <c r="F906" s="191" t="s">
        <v>770</v>
      </c>
      <c r="G906" s="296">
        <v>0</v>
      </c>
      <c r="H906" s="296">
        <v>0</v>
      </c>
      <c r="I906" s="191" t="s">
        <v>2480</v>
      </c>
      <c r="J906" s="191" t="s">
        <v>1376</v>
      </c>
      <c r="K906" s="198" t="s">
        <v>3783</v>
      </c>
      <c r="L906" s="199" t="s">
        <v>4768</v>
      </c>
      <c r="M906" s="199" t="s">
        <v>4827</v>
      </c>
      <c r="N906" s="55" t="s">
        <v>2238</v>
      </c>
      <c r="O906" s="55"/>
      <c r="P906" s="259" t="s">
        <v>3141</v>
      </c>
      <c r="Q906" s="13"/>
      <c r="R906"/>
      <c r="S906" t="str">
        <f>IF(E906=F906,"","NOT EQUAL")</f>
        <v/>
      </c>
      <c r="T906" s="44" t="str">
        <f>IF(ISNA(VLOOKUP(P906,Sheet1!E:F,2,0)),"--","PRESENT")</f>
        <v>--</v>
      </c>
      <c r="U906"/>
      <c r="V906">
        <f>IF(AA906&lt;&gt;"",V905+1,V905)</f>
        <v>176</v>
      </c>
      <c r="W906" s="75" t="s">
        <v>2238</v>
      </c>
      <c r="X906" s="57" t="s">
        <v>2238</v>
      </c>
      <c r="Y906" s="57" t="s">
        <v>2238</v>
      </c>
      <c r="Z906" s="25" t="str">
        <f>IF( OR(X906="CNST", I906="CAT_REGS"),IF(E906=CHAR(34)&amp;CHAR(34),F906,E906),
IF(X906="YES",UPPER(IF(E906=CHAR(34)&amp;CHAR(34),F906,E906)),
IF(   AND(X906&lt;&gt;"NO",I906="CAT_FNCT",D906&lt;&gt;"multiply", D906&lt;&gt;"divide"),IF(J906="SLS_ENABLED",   UPPER(IF(E906=CHAR(34)&amp;CHAR(34),F906,E906)),""),"")))</f>
        <v/>
      </c>
      <c r="AA906" s="25" t="str">
        <f>IF(LEN(Y906)&gt;0,Y906,SUBSTITUTE(SUBSTITUTE(SUBSTITUTE(SUBSTITUTE(SUBSTITUTE(SUBSTITUTE(SUBSTITUTE(SUBSTITUTE(SUBSTITUTE(SUBSTITUTE(SUBSTITUTE( (SUBSTITUTE( SUBSTITUTE( SUBSTITUTE( SUBSTITUTE(Z906,"STD_SIGMA","SUM"),"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6" s="1">
        <f>B906</f>
        <v>882</v>
      </c>
      <c r="AC906" t="str">
        <f>P906</f>
        <v>ITM_U_OGONEK</v>
      </c>
      <c r="AD906" s="126" t="str">
        <f>IF(ISNA(VLOOKUP(AA906,'XEQM Shortlist'!J:J,1,0)),"//","")</f>
        <v/>
      </c>
      <c r="AF906" s="88" t="str">
        <f>IF(LEN(AA906)=0,"",SUBSTITUTE(SUBSTITUTE(SUBSTITUTE(SUBSTITUTE(SUBSTITUTE(SUBSTITUTE(SUBSTITUTE(SUBSTITUTE(SUBSTITUTE(SUBSTITUTE(SUBSTITUTE(SUBSTITUTE(SUBSTITUTE(SUBSTITUTE(SUBSTITUTE(SUBSTITUTE(SUBSTITUTE( (SUBSTITUTE( SUBSTITUTE( SUBSTITUTE( SUBSTITUTE(Z906,"STD_SIGMA","SUM"),"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6" t="b">
        <f>AA906=AF906</f>
        <v>1</v>
      </c>
    </row>
    <row r="907" spans="1:33">
      <c r="A907" s="48">
        <f>IF(B907=INT(B907),ROW(),"")</f>
        <v>907</v>
      </c>
      <c r="B907" s="47">
        <f>IF(AND(MID(C907,2,1)&lt;&gt;"/",MID(C907,1,1)="/"),INT(B906)+1,B906+0.01)</f>
        <v>883</v>
      </c>
      <c r="C907" s="196" t="s">
        <v>3770</v>
      </c>
      <c r="D907" s="196" t="s">
        <v>3142</v>
      </c>
      <c r="E907" s="191" t="s">
        <v>771</v>
      </c>
      <c r="F907" s="191" t="s">
        <v>771</v>
      </c>
      <c r="G907" s="296">
        <v>0</v>
      </c>
      <c r="H907" s="296">
        <v>0</v>
      </c>
      <c r="I907" s="191" t="s">
        <v>2481</v>
      </c>
      <c r="J907" s="191" t="s">
        <v>1376</v>
      </c>
      <c r="K907" s="198" t="s">
        <v>3783</v>
      </c>
      <c r="L907" s="199" t="s">
        <v>4768</v>
      </c>
      <c r="M907" s="199" t="s">
        <v>4827</v>
      </c>
      <c r="N907" s="55" t="s">
        <v>2238</v>
      </c>
      <c r="O907" s="55"/>
      <c r="P907" s="259" t="s">
        <v>3142</v>
      </c>
      <c r="Q907" s="13"/>
      <c r="R907"/>
      <c r="S907" t="str">
        <f>IF(E907=F907,"","NOT EQUAL")</f>
        <v/>
      </c>
      <c r="T907" s="44" t="str">
        <f>IF(ISNA(VLOOKUP(P907,Sheet1!E:F,2,0)),"--","PRESENT")</f>
        <v>--</v>
      </c>
      <c r="U907"/>
      <c r="V907">
        <f>IF(AA907&lt;&gt;"",V906+1,V906)</f>
        <v>176</v>
      </c>
      <c r="W907" s="75" t="s">
        <v>2238</v>
      </c>
      <c r="X907" s="57" t="s">
        <v>2238</v>
      </c>
      <c r="Y907" s="57" t="s">
        <v>2238</v>
      </c>
      <c r="Z907" s="25" t="str">
        <f>IF( OR(X907="CNST", I907="CAT_REGS"),IF(E907=CHAR(34)&amp;CHAR(34),F907,E907),
IF(X907="YES",UPPER(IF(E907=CHAR(34)&amp;CHAR(34),F907,E907)),
IF(   AND(X907&lt;&gt;"NO",I907="CAT_FNCT",D907&lt;&gt;"multiply", D907&lt;&gt;"divide"),IF(J907="SLS_ENABLED",   UPPER(IF(E907=CHAR(34)&amp;CHAR(34),F907,E907)),""),"")))</f>
        <v/>
      </c>
      <c r="AA907" s="25" t="str">
        <f>IF(LEN(Y907)&gt;0,Y907,SUBSTITUTE(SUBSTITUTE(SUBSTITUTE(SUBSTITUTE(SUBSTITUTE(SUBSTITUTE(SUBSTITUTE(SUBSTITUTE(SUBSTITUTE(SUBSTITUTE(SUBSTITUTE( (SUBSTITUTE( SUBSTITUTE( SUBSTITUTE( SUBSTITUTE(Z907,"STD_SIGMA","SUM"),"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7" s="1">
        <f>B907</f>
        <v>883</v>
      </c>
      <c r="AC907" t="str">
        <f>P907</f>
        <v>ITM_u_OGONEK</v>
      </c>
      <c r="AD907" s="126" t="str">
        <f>IF(ISNA(VLOOKUP(AA907,'XEQM Shortlist'!J:J,1,0)),"//","")</f>
        <v/>
      </c>
      <c r="AF907" s="88" t="str">
        <f>IF(LEN(AA907)=0,"",SUBSTITUTE(SUBSTITUTE(SUBSTITUTE(SUBSTITUTE(SUBSTITUTE(SUBSTITUTE(SUBSTITUTE(SUBSTITUTE(SUBSTITUTE(SUBSTITUTE(SUBSTITUTE(SUBSTITUTE(SUBSTITUTE(SUBSTITUTE(SUBSTITUTE(SUBSTITUTE(SUBSTITUTE( (SUBSTITUTE( SUBSTITUTE( SUBSTITUTE( SUBSTITUTE(Z907,"STD_SIGMA","SUM"),"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7" t="b">
        <f>AA907=AF907</f>
        <v>1</v>
      </c>
    </row>
    <row r="908" spans="1:33">
      <c r="A908" s="48">
        <f>IF(B908=INT(B908),ROW(),"")</f>
        <v>908</v>
      </c>
      <c r="B908" s="47">
        <f>IF(AND(MID(C908,2,1)&lt;&gt;"/",MID(C908,1,1)="/"),INT(B907)+1,B907+0.01)</f>
        <v>884</v>
      </c>
      <c r="C908" s="196" t="s">
        <v>3770</v>
      </c>
      <c r="D908" s="196" t="s">
        <v>3143</v>
      </c>
      <c r="E908" s="191" t="s">
        <v>519</v>
      </c>
      <c r="F908" s="191" t="s">
        <v>772</v>
      </c>
      <c r="G908" s="296">
        <v>0</v>
      </c>
      <c r="H908" s="296">
        <v>0</v>
      </c>
      <c r="I908" s="191" t="s">
        <v>1</v>
      </c>
      <c r="J908" s="191" t="s">
        <v>1376</v>
      </c>
      <c r="K908" s="198" t="s">
        <v>3783</v>
      </c>
      <c r="L908" s="199" t="s">
        <v>4768</v>
      </c>
      <c r="M908" s="199" t="s">
        <v>4827</v>
      </c>
      <c r="N908" s="55" t="s">
        <v>2238</v>
      </c>
      <c r="O908" s="55"/>
      <c r="P908" s="259" t="s">
        <v>3143</v>
      </c>
      <c r="Q908" s="13"/>
      <c r="R908"/>
      <c r="S908" t="str">
        <f>IF(E908=F908,"","NOT EQUAL")</f>
        <v>NOT EQUAL</v>
      </c>
      <c r="T908" s="44" t="str">
        <f>IF(ISNA(VLOOKUP(P908,Sheet1!E:F,2,0)),"--","PRESENT")</f>
        <v>--</v>
      </c>
      <c r="U908"/>
      <c r="V908">
        <f>IF(AA908&lt;&gt;"",V907+1,V907)</f>
        <v>176</v>
      </c>
      <c r="W908" s="75" t="s">
        <v>2238</v>
      </c>
      <c r="X908" s="57" t="s">
        <v>2238</v>
      </c>
      <c r="Y908" s="57" t="s">
        <v>2238</v>
      </c>
      <c r="Z908" s="25" t="str">
        <f>IF( OR(X908="CNST", I908="CAT_REGS"),IF(E908=CHAR(34)&amp;CHAR(34),F908,E908),
IF(X908="YES",UPPER(IF(E908=CHAR(34)&amp;CHAR(34),F908,E908)),
IF(   AND(X908&lt;&gt;"NO",I908="CAT_FNCT",D908&lt;&gt;"multiply", D908&lt;&gt;"divide"),IF(J908="SLS_ENABLED",   UPPER(IF(E908=CHAR(34)&amp;CHAR(34),F908,E908)),""),"")))</f>
        <v/>
      </c>
      <c r="AA908" s="25" t="str">
        <f>IF(LEN(Y908)&gt;0,Y908,SUBSTITUTE(SUBSTITUTE(SUBSTITUTE(SUBSTITUTE(SUBSTITUTE(SUBSTITUTE(SUBSTITUTE(SUBSTITUTE(SUBSTITUTE(SUBSTITUTE(SUBSTITUTE( (SUBSTITUTE( SUBSTITUTE( SUBSTITUTE( SUBSTITUTE(Z908,"STD_SIGMA","SUM"),"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8" s="1">
        <f>B908</f>
        <v>884</v>
      </c>
      <c r="AC908" t="str">
        <f>P908</f>
        <v>ITM_y_UNDER_ROOT</v>
      </c>
      <c r="AD908" s="126" t="str">
        <f>IF(ISNA(VLOOKUP(AA908,'XEQM Shortlist'!J:J,1,0)),"//","")</f>
        <v/>
      </c>
      <c r="AF908" s="88" t="str">
        <f>IF(LEN(AA908)=0,"",SUBSTITUTE(SUBSTITUTE(SUBSTITUTE(SUBSTITUTE(SUBSTITUTE(SUBSTITUTE(SUBSTITUTE(SUBSTITUTE(SUBSTITUTE(SUBSTITUTE(SUBSTITUTE(SUBSTITUTE(SUBSTITUTE(SUBSTITUTE(SUBSTITUTE(SUBSTITUTE(SUBSTITUTE( (SUBSTITUTE( SUBSTITUTE( SUBSTITUTE( SUBSTITUTE(Z908,"STD_SIGMA","SUM"),"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8" t="b">
        <f>AA908=AF908</f>
        <v>1</v>
      </c>
    </row>
    <row r="909" spans="1:33">
      <c r="A909" s="48">
        <f>IF(B909=INT(B909),ROW(),"")</f>
        <v>909</v>
      </c>
      <c r="B909" s="47">
        <f>IF(AND(MID(C909,2,1)&lt;&gt;"/",MID(C909,1,1)="/"),INT(B908)+1,B908+0.01)</f>
        <v>885</v>
      </c>
      <c r="C909" s="196" t="s">
        <v>3770</v>
      </c>
      <c r="D909" s="196" t="s">
        <v>3144</v>
      </c>
      <c r="E909" s="191" t="s">
        <v>519</v>
      </c>
      <c r="F909" s="191" t="s">
        <v>773</v>
      </c>
      <c r="G909" s="296">
        <v>0</v>
      </c>
      <c r="H909" s="296">
        <v>0</v>
      </c>
      <c r="I909" s="191" t="s">
        <v>1</v>
      </c>
      <c r="J909" s="191" t="s">
        <v>1376</v>
      </c>
      <c r="K909" s="198" t="s">
        <v>3783</v>
      </c>
      <c r="L909" s="199" t="s">
        <v>4768</v>
      </c>
      <c r="M909" s="199" t="s">
        <v>4827</v>
      </c>
      <c r="N909" s="55" t="s">
        <v>2238</v>
      </c>
      <c r="O909" s="55"/>
      <c r="P909" s="259" t="s">
        <v>3144</v>
      </c>
      <c r="Q909" s="13"/>
      <c r="R909"/>
      <c r="S909" t="str">
        <f>IF(E909=F909,"","NOT EQUAL")</f>
        <v>NOT EQUAL</v>
      </c>
      <c r="T909" s="44" t="str">
        <f>IF(ISNA(VLOOKUP(P909,Sheet1!E:F,2,0)),"--","PRESENT")</f>
        <v>--</v>
      </c>
      <c r="U909"/>
      <c r="V909">
        <f>IF(AA909&lt;&gt;"",V908+1,V908)</f>
        <v>176</v>
      </c>
      <c r="W909" s="75" t="s">
        <v>2238</v>
      </c>
      <c r="X909" s="57" t="s">
        <v>2238</v>
      </c>
      <c r="Y909" s="57" t="s">
        <v>2238</v>
      </c>
      <c r="Z909" s="25" t="str">
        <f>IF( OR(X909="CNST", I909="CAT_REGS"),IF(E909=CHAR(34)&amp;CHAR(34),F909,E909),
IF(X909="YES",UPPER(IF(E909=CHAR(34)&amp;CHAR(34),F909,E909)),
IF(   AND(X909&lt;&gt;"NO",I909="CAT_FNCT",D909&lt;&gt;"multiply", D909&lt;&gt;"divide"),IF(J909="SLS_ENABLED",   UPPER(IF(E909=CHAR(34)&amp;CHAR(34),F909,E909)),""),"")))</f>
        <v/>
      </c>
      <c r="AA909" s="25" t="str">
        <f>IF(LEN(Y909)&gt;0,Y909,SUBSTITUTE(SUBSTITUTE(SUBSTITUTE(SUBSTITUTE(SUBSTITUTE(SUBSTITUTE(SUBSTITUTE(SUBSTITUTE(SUBSTITUTE(SUBSTITUTE(SUBSTITUTE( (SUBSTITUTE( SUBSTITUTE( SUBSTITUTE( SUBSTITUTE(Z909,"STD_SIGMA","SUM"),"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9" s="1">
        <f>B909</f>
        <v>885</v>
      </c>
      <c r="AC909" t="str">
        <f>P909</f>
        <v>ITM_x_UNDER_ROOT</v>
      </c>
      <c r="AD909" s="126" t="str">
        <f>IF(ISNA(VLOOKUP(AA909,'XEQM Shortlist'!J:J,1,0)),"//","")</f>
        <v/>
      </c>
      <c r="AF909" s="88" t="str">
        <f>IF(LEN(AA909)=0,"",SUBSTITUTE(SUBSTITUTE(SUBSTITUTE(SUBSTITUTE(SUBSTITUTE(SUBSTITUTE(SUBSTITUTE(SUBSTITUTE(SUBSTITUTE(SUBSTITUTE(SUBSTITUTE(SUBSTITUTE(SUBSTITUTE(SUBSTITUTE(SUBSTITUTE(SUBSTITUTE(SUBSTITUTE( (SUBSTITUTE( SUBSTITUTE( SUBSTITUTE( SUBSTITUTE(Z909,"STD_SIGMA","SUM"),"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9" t="b">
        <f>AA909=AF909</f>
        <v>1</v>
      </c>
    </row>
    <row r="910" spans="1:33">
      <c r="A910" s="48">
        <f>IF(B910=INT(B910),ROW(),"")</f>
        <v>910</v>
      </c>
      <c r="B910" s="47">
        <f>IF(AND(MID(C910,2,1)&lt;&gt;"/",MID(C910,1,1)="/"),INT(B909)+1,B909+0.01)</f>
        <v>886</v>
      </c>
      <c r="C910" s="196" t="s">
        <v>3769</v>
      </c>
      <c r="D910" s="196" t="s">
        <v>7</v>
      </c>
      <c r="E910" s="191" t="s">
        <v>519</v>
      </c>
      <c r="F910" s="191" t="s">
        <v>774</v>
      </c>
      <c r="G910" s="296">
        <v>0</v>
      </c>
      <c r="H910" s="296">
        <v>0</v>
      </c>
      <c r="I910" s="191" t="s">
        <v>1</v>
      </c>
      <c r="J910" s="191" t="s">
        <v>1376</v>
      </c>
      <c r="K910" s="198" t="s">
        <v>3783</v>
      </c>
      <c r="L910" s="199" t="s">
        <v>4768</v>
      </c>
      <c r="M910" s="199" t="s">
        <v>4827</v>
      </c>
      <c r="N910" s="55" t="s">
        <v>2238</v>
      </c>
      <c r="O910" s="55"/>
      <c r="P910" s="259" t="s">
        <v>3312</v>
      </c>
      <c r="Q910" s="13"/>
      <c r="R910"/>
      <c r="S910" t="str">
        <f>IF(E910=F910,"","NOT EQUAL")</f>
        <v>NOT EQUAL</v>
      </c>
      <c r="T910" s="44" t="str">
        <f>IF(ISNA(VLOOKUP(P910,Sheet1!E:F,2,0)),"--","PRESENT")</f>
        <v>--</v>
      </c>
      <c r="U910"/>
      <c r="V910">
        <f>IF(AA910&lt;&gt;"",V909+1,V909)</f>
        <v>176</v>
      </c>
      <c r="W910" s="75" t="s">
        <v>2238</v>
      </c>
      <c r="X910" s="57" t="s">
        <v>2238</v>
      </c>
      <c r="Y910" s="57" t="s">
        <v>2238</v>
      </c>
      <c r="Z910" s="25" t="str">
        <f>IF( OR(X910="CNST", I910="CAT_REGS"),IF(E910=CHAR(34)&amp;CHAR(34),F910,E910),
IF(X910="YES",UPPER(IF(E910=CHAR(34)&amp;CHAR(34),F910,E910)),
IF(   AND(X910&lt;&gt;"NO",I910="CAT_FNCT",D910&lt;&gt;"multiply", D910&lt;&gt;"divide"),IF(J910="SLS_ENABLED",   UPPER(IF(E910=CHAR(34)&amp;CHAR(34),F910,E910)),""),"")))</f>
        <v/>
      </c>
      <c r="AA910" s="25" t="str">
        <f>IF(LEN(Y910)&gt;0,Y910,SUBSTITUTE(SUBSTITUTE(SUBSTITUTE(SUBSTITUTE(SUBSTITUTE(SUBSTITUTE(SUBSTITUTE(SUBSTITUTE(SUBSTITUTE(SUBSTITUTE(SUBSTITUTE( (SUBSTITUTE( SUBSTITUTE( SUBSTITUTE( SUBSTITUTE(Z910,"STD_SIGMA","SUM"),"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0" s="1">
        <f>B910</f>
        <v>886</v>
      </c>
      <c r="AC910" t="str">
        <f>P910</f>
        <v>ITM_SPACE_EM</v>
      </c>
      <c r="AD910" s="126" t="str">
        <f>IF(ISNA(VLOOKUP(AA910,'XEQM Shortlist'!J:J,1,0)),"//","")</f>
        <v/>
      </c>
      <c r="AF910" s="88" t="str">
        <f>IF(LEN(AA910)=0,"",SUBSTITUTE(SUBSTITUTE(SUBSTITUTE(SUBSTITUTE(SUBSTITUTE(SUBSTITUTE(SUBSTITUTE(SUBSTITUTE(SUBSTITUTE(SUBSTITUTE(SUBSTITUTE(SUBSTITUTE(SUBSTITUTE(SUBSTITUTE(SUBSTITUTE(SUBSTITUTE(SUBSTITUTE( (SUBSTITUTE( SUBSTITUTE( SUBSTITUTE( SUBSTITUTE(Z910,"STD_SIGMA","SUM"),"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0" t="b">
        <f>AA910=AF910</f>
        <v>1</v>
      </c>
    </row>
    <row r="911" spans="1:33">
      <c r="A911" s="48">
        <f>IF(B911=INT(B911),ROW(),"")</f>
        <v>911</v>
      </c>
      <c r="B911" s="47">
        <f>IF(AND(MID(C911,2,1)&lt;&gt;"/",MID(C911,1,1)="/"),INT(B910)+1,B910+0.01)</f>
        <v>887</v>
      </c>
      <c r="C911" s="196" t="s">
        <v>3769</v>
      </c>
      <c r="D911" s="196" t="s">
        <v>7</v>
      </c>
      <c r="E911" s="191" t="s">
        <v>519</v>
      </c>
      <c r="F911" s="191" t="s">
        <v>775</v>
      </c>
      <c r="G911" s="200">
        <v>0</v>
      </c>
      <c r="H911" s="200">
        <v>0</v>
      </c>
      <c r="I911" s="191" t="s">
        <v>1</v>
      </c>
      <c r="J911" s="191" t="s">
        <v>1376</v>
      </c>
      <c r="K911" s="198" t="s">
        <v>3783</v>
      </c>
      <c r="L911" s="199" t="s">
        <v>4768</v>
      </c>
      <c r="M911" s="199" t="s">
        <v>4827</v>
      </c>
      <c r="N911" s="55" t="s">
        <v>2238</v>
      </c>
      <c r="O911" s="55"/>
      <c r="P911" s="259" t="s">
        <v>3313</v>
      </c>
      <c r="Q911" s="13"/>
      <c r="R911"/>
      <c r="S911" t="str">
        <f>IF(E911=F911,"","NOT EQUAL")</f>
        <v>NOT EQUAL</v>
      </c>
      <c r="T911" s="44" t="str">
        <f>IF(ISNA(VLOOKUP(P911,Sheet1!E:F,2,0)),"--","PRESENT")</f>
        <v>--</v>
      </c>
      <c r="U911"/>
      <c r="V911">
        <f>IF(AA911&lt;&gt;"",V910+1,V910)</f>
        <v>176</v>
      </c>
      <c r="W911" s="75" t="s">
        <v>2238</v>
      </c>
      <c r="X911" s="57" t="s">
        <v>2238</v>
      </c>
      <c r="Y911" s="57" t="s">
        <v>2238</v>
      </c>
      <c r="Z911" s="25" t="str">
        <f>IF( OR(X911="CNST", I911="CAT_REGS"),IF(E911=CHAR(34)&amp;CHAR(34),F911,E911),
IF(X911="YES",UPPER(IF(E911=CHAR(34)&amp;CHAR(34),F911,E911)),
IF(   AND(X911&lt;&gt;"NO",I911="CAT_FNCT",D911&lt;&gt;"multiply", D911&lt;&gt;"divide"),IF(J911="SLS_ENABLED",   UPPER(IF(E911=CHAR(34)&amp;CHAR(34),F911,E911)),""),"")))</f>
        <v/>
      </c>
      <c r="AA911" s="25" t="str">
        <f>IF(LEN(Y911)&gt;0,Y911,SUBSTITUTE(SUBSTITUTE(SUBSTITUTE(SUBSTITUTE(SUBSTITUTE(SUBSTITUTE(SUBSTITUTE(SUBSTITUTE(SUBSTITUTE(SUBSTITUTE(SUBSTITUTE( (SUBSTITUTE( SUBSTITUTE( SUBSTITUTE( SUBSTITUTE(Z911,"STD_SIGMA","SUM"),"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1" s="1">
        <f>B911</f>
        <v>887</v>
      </c>
      <c r="AC911" t="str">
        <f>P911</f>
        <v>ITM_SPACE_3_PER_EM</v>
      </c>
      <c r="AD911" s="126" t="str">
        <f>IF(ISNA(VLOOKUP(AA911,'XEQM Shortlist'!J:J,1,0)),"//","")</f>
        <v/>
      </c>
      <c r="AF911" s="88" t="str">
        <f>IF(LEN(AA911)=0,"",SUBSTITUTE(SUBSTITUTE(SUBSTITUTE(SUBSTITUTE(SUBSTITUTE(SUBSTITUTE(SUBSTITUTE(SUBSTITUTE(SUBSTITUTE(SUBSTITUTE(SUBSTITUTE(SUBSTITUTE(SUBSTITUTE(SUBSTITUTE(SUBSTITUTE(SUBSTITUTE(SUBSTITUTE( (SUBSTITUTE( SUBSTITUTE( SUBSTITUTE( SUBSTITUTE(Z911,"STD_SIGMA","SUM"),"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1" t="b">
        <f>AA911=AF911</f>
        <v>1</v>
      </c>
    </row>
    <row r="912" spans="1:33">
      <c r="A912" s="48">
        <f>IF(B912=INT(B912),ROW(),"")</f>
        <v>912</v>
      </c>
      <c r="B912" s="47">
        <f>IF(AND(MID(C912,2,1)&lt;&gt;"/",MID(C912,1,1)="/"),INT(B911)+1,B911+0.01)</f>
        <v>888</v>
      </c>
      <c r="C912" s="196" t="s">
        <v>3769</v>
      </c>
      <c r="D912" s="196" t="s">
        <v>7</v>
      </c>
      <c r="E912" s="191" t="s">
        <v>519</v>
      </c>
      <c r="F912" s="191" t="s">
        <v>776</v>
      </c>
      <c r="G912" s="200">
        <v>0</v>
      </c>
      <c r="H912" s="200">
        <v>0</v>
      </c>
      <c r="I912" s="191" t="s">
        <v>1</v>
      </c>
      <c r="J912" s="191" t="s">
        <v>1376</v>
      </c>
      <c r="K912" s="198" t="s">
        <v>3783</v>
      </c>
      <c r="L912" s="199" t="s">
        <v>4768</v>
      </c>
      <c r="M912" s="199" t="s">
        <v>4827</v>
      </c>
      <c r="N912" s="55" t="s">
        <v>2238</v>
      </c>
      <c r="O912" s="55"/>
      <c r="P912" s="259" t="s">
        <v>3314</v>
      </c>
      <c r="Q912" s="13"/>
      <c r="R912"/>
      <c r="S912" t="str">
        <f>IF(E912=F912,"","NOT EQUAL")</f>
        <v>NOT EQUAL</v>
      </c>
      <c r="T912" s="44" t="str">
        <f>IF(ISNA(VLOOKUP(P912,Sheet1!E:F,2,0)),"--","PRESENT")</f>
        <v>--</v>
      </c>
      <c r="U912"/>
      <c r="V912">
        <f>IF(AA912&lt;&gt;"",V911+1,V911)</f>
        <v>176</v>
      </c>
      <c r="W912" s="75" t="s">
        <v>2238</v>
      </c>
      <c r="X912" s="57" t="s">
        <v>2238</v>
      </c>
      <c r="Y912" s="57" t="s">
        <v>2238</v>
      </c>
      <c r="Z912" s="25" t="str">
        <f>IF( OR(X912="CNST", I912="CAT_REGS"),IF(E912=CHAR(34)&amp;CHAR(34),F912,E912),
IF(X912="YES",UPPER(IF(E912=CHAR(34)&amp;CHAR(34),F912,E912)),
IF(   AND(X912&lt;&gt;"NO",I912="CAT_FNCT",D912&lt;&gt;"multiply", D912&lt;&gt;"divide"),IF(J912="SLS_ENABLED",   UPPER(IF(E912=CHAR(34)&amp;CHAR(34),F912,E912)),""),"")))</f>
        <v/>
      </c>
      <c r="AA912" s="25" t="str">
        <f>IF(LEN(Y912)&gt;0,Y912,SUBSTITUTE(SUBSTITUTE(SUBSTITUTE(SUBSTITUTE(SUBSTITUTE(SUBSTITUTE(SUBSTITUTE(SUBSTITUTE(SUBSTITUTE(SUBSTITUTE(SUBSTITUTE( (SUBSTITUTE( SUBSTITUTE( SUBSTITUTE( SUBSTITUTE(Z912,"STD_SIGMA","SUM"),"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2" s="1">
        <f>B912</f>
        <v>888</v>
      </c>
      <c r="AC912" t="str">
        <f>P912</f>
        <v>ITM_SPACE_4_PER_EM</v>
      </c>
      <c r="AD912" s="126" t="str">
        <f>IF(ISNA(VLOOKUP(AA912,'XEQM Shortlist'!J:J,1,0)),"//","")</f>
        <v/>
      </c>
      <c r="AF912" s="88" t="str">
        <f>IF(LEN(AA912)=0,"",SUBSTITUTE(SUBSTITUTE(SUBSTITUTE(SUBSTITUTE(SUBSTITUTE(SUBSTITUTE(SUBSTITUTE(SUBSTITUTE(SUBSTITUTE(SUBSTITUTE(SUBSTITUTE(SUBSTITUTE(SUBSTITUTE(SUBSTITUTE(SUBSTITUTE(SUBSTITUTE(SUBSTITUTE( (SUBSTITUTE( SUBSTITUTE( SUBSTITUTE( SUBSTITUTE(Z912,"STD_SIGMA","SUM"),"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2" t="b">
        <f>AA912=AF912</f>
        <v>1</v>
      </c>
    </row>
    <row r="913" spans="1:33">
      <c r="A913" s="48">
        <f>IF(B913=INT(B913),ROW(),"")</f>
        <v>913</v>
      </c>
      <c r="B913" s="47">
        <f>IF(AND(MID(C913,2,1)&lt;&gt;"/",MID(C913,1,1)="/"),INT(B912)+1,B912+0.01)</f>
        <v>889</v>
      </c>
      <c r="C913" s="196" t="s">
        <v>3769</v>
      </c>
      <c r="D913" s="196" t="s">
        <v>7</v>
      </c>
      <c r="E913" s="191" t="s">
        <v>519</v>
      </c>
      <c r="F913" s="191" t="s">
        <v>777</v>
      </c>
      <c r="G913" s="200">
        <v>0</v>
      </c>
      <c r="H913" s="200">
        <v>0</v>
      </c>
      <c r="I913" s="191" t="s">
        <v>1</v>
      </c>
      <c r="J913" s="191" t="s">
        <v>1376</v>
      </c>
      <c r="K913" s="198" t="s">
        <v>3783</v>
      </c>
      <c r="L913" s="199" t="s">
        <v>4768</v>
      </c>
      <c r="M913" s="199" t="s">
        <v>4827</v>
      </c>
      <c r="N913" s="55" t="s">
        <v>2238</v>
      </c>
      <c r="O913" s="55"/>
      <c r="P913" s="259" t="s">
        <v>3315</v>
      </c>
      <c r="Q913" s="13"/>
      <c r="R913"/>
      <c r="S913" t="str">
        <f>IF(E913=F913,"","NOT EQUAL")</f>
        <v>NOT EQUAL</v>
      </c>
      <c r="T913" s="44" t="str">
        <f>IF(ISNA(VLOOKUP(P913,Sheet1!E:F,2,0)),"--","PRESENT")</f>
        <v>--</v>
      </c>
      <c r="U913"/>
      <c r="V913">
        <f>IF(AA913&lt;&gt;"",V912+1,V912)</f>
        <v>176</v>
      </c>
      <c r="W913" s="75" t="s">
        <v>2238</v>
      </c>
      <c r="X913" s="57" t="s">
        <v>2238</v>
      </c>
      <c r="Y913" s="57" t="s">
        <v>2238</v>
      </c>
      <c r="Z913" s="25" t="str">
        <f>IF( OR(X913="CNST", I913="CAT_REGS"),IF(E913=CHAR(34)&amp;CHAR(34),F913,E913),
IF(X913="YES",UPPER(IF(E913=CHAR(34)&amp;CHAR(34),F913,E913)),
IF(   AND(X913&lt;&gt;"NO",I913="CAT_FNCT",D913&lt;&gt;"multiply", D913&lt;&gt;"divide"),IF(J913="SLS_ENABLED",   UPPER(IF(E913=CHAR(34)&amp;CHAR(34),F913,E913)),""),"")))</f>
        <v/>
      </c>
      <c r="AA913" s="25" t="str">
        <f>IF(LEN(Y913)&gt;0,Y913,SUBSTITUTE(SUBSTITUTE(SUBSTITUTE(SUBSTITUTE(SUBSTITUTE(SUBSTITUTE(SUBSTITUTE(SUBSTITUTE(SUBSTITUTE(SUBSTITUTE(SUBSTITUTE( (SUBSTITUTE( SUBSTITUTE( SUBSTITUTE( SUBSTITUTE(Z913,"STD_SIGMA","SUM"),"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3" s="1">
        <f>B913</f>
        <v>889</v>
      </c>
      <c r="AC913" t="str">
        <f>P913</f>
        <v>ITM_SPACE_6_PER_EM</v>
      </c>
      <c r="AD913" s="126" t="str">
        <f>IF(ISNA(VLOOKUP(AA913,'XEQM Shortlist'!J:J,1,0)),"//","")</f>
        <v/>
      </c>
      <c r="AF913" s="88" t="str">
        <f>IF(LEN(AA913)=0,"",SUBSTITUTE(SUBSTITUTE(SUBSTITUTE(SUBSTITUTE(SUBSTITUTE(SUBSTITUTE(SUBSTITUTE(SUBSTITUTE(SUBSTITUTE(SUBSTITUTE(SUBSTITUTE(SUBSTITUTE(SUBSTITUTE(SUBSTITUTE(SUBSTITUTE(SUBSTITUTE(SUBSTITUTE( (SUBSTITUTE( SUBSTITUTE( SUBSTITUTE( SUBSTITUTE(Z913,"STD_SIGMA","SUM"),"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3" t="b">
        <f>AA913=AF913</f>
        <v>1</v>
      </c>
    </row>
    <row r="914" spans="1:33">
      <c r="A914" s="48">
        <f>IF(B914=INT(B914),ROW(),"")</f>
        <v>914</v>
      </c>
      <c r="B914" s="47">
        <f>IF(AND(MID(C914,2,1)&lt;&gt;"/",MID(C914,1,1)="/"),INT(B913)+1,B913+0.01)</f>
        <v>890</v>
      </c>
      <c r="C914" s="196" t="s">
        <v>3769</v>
      </c>
      <c r="D914" s="196" t="s">
        <v>7</v>
      </c>
      <c r="E914" s="191" t="s">
        <v>519</v>
      </c>
      <c r="F914" s="191" t="s">
        <v>778</v>
      </c>
      <c r="G914" s="200">
        <v>0</v>
      </c>
      <c r="H914" s="200">
        <v>0</v>
      </c>
      <c r="I914" s="191" t="s">
        <v>1</v>
      </c>
      <c r="J914" s="191" t="s">
        <v>1376</v>
      </c>
      <c r="K914" s="198" t="s">
        <v>3783</v>
      </c>
      <c r="L914" s="199" t="s">
        <v>4768</v>
      </c>
      <c r="M914" s="199" t="s">
        <v>4827</v>
      </c>
      <c r="N914" s="55" t="s">
        <v>2238</v>
      </c>
      <c r="O914" s="55"/>
      <c r="P914" s="259" t="s">
        <v>3316</v>
      </c>
      <c r="Q914" s="13"/>
      <c r="R914"/>
      <c r="S914" t="str">
        <f>IF(E914=F914,"","NOT EQUAL")</f>
        <v>NOT EQUAL</v>
      </c>
      <c r="T914" s="44" t="str">
        <f>IF(ISNA(VLOOKUP(P914,Sheet1!E:F,2,0)),"--","PRESENT")</f>
        <v>--</v>
      </c>
      <c r="U914"/>
      <c r="V914">
        <f>IF(AA914&lt;&gt;"",V913+1,V913)</f>
        <v>176</v>
      </c>
      <c r="W914" s="75" t="s">
        <v>2238</v>
      </c>
      <c r="X914" s="57" t="s">
        <v>2238</v>
      </c>
      <c r="Y914" s="57" t="s">
        <v>2238</v>
      </c>
      <c r="Z914" s="25" t="str">
        <f>IF( OR(X914="CNST", I914="CAT_REGS"),IF(E914=CHAR(34)&amp;CHAR(34),F914,E914),
IF(X914="YES",UPPER(IF(E914=CHAR(34)&amp;CHAR(34),F914,E914)),
IF(   AND(X914&lt;&gt;"NO",I914="CAT_FNCT",D914&lt;&gt;"multiply", D914&lt;&gt;"divide"),IF(J914="SLS_ENABLED",   UPPER(IF(E914=CHAR(34)&amp;CHAR(34),F914,E914)),""),"")))</f>
        <v/>
      </c>
      <c r="AA914" s="25" t="str">
        <f>IF(LEN(Y914)&gt;0,Y914,SUBSTITUTE(SUBSTITUTE(SUBSTITUTE(SUBSTITUTE(SUBSTITUTE(SUBSTITUTE(SUBSTITUTE(SUBSTITUTE(SUBSTITUTE(SUBSTITUTE(SUBSTITUTE( (SUBSTITUTE( SUBSTITUTE( SUBSTITUTE( SUBSTITUTE(Z914,"STD_SIGMA","SUM"),"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4" s="1">
        <f>B914</f>
        <v>890</v>
      </c>
      <c r="AC914" t="str">
        <f>P914</f>
        <v>ITM_SPACE_FIGURE</v>
      </c>
      <c r="AD914" s="126" t="str">
        <f>IF(ISNA(VLOOKUP(AA914,'XEQM Shortlist'!J:J,1,0)),"//","")</f>
        <v/>
      </c>
      <c r="AF914" s="88" t="str">
        <f>IF(LEN(AA914)=0,"",SUBSTITUTE(SUBSTITUTE(SUBSTITUTE(SUBSTITUTE(SUBSTITUTE(SUBSTITUTE(SUBSTITUTE(SUBSTITUTE(SUBSTITUTE(SUBSTITUTE(SUBSTITUTE(SUBSTITUTE(SUBSTITUTE(SUBSTITUTE(SUBSTITUTE(SUBSTITUTE(SUBSTITUTE( (SUBSTITUTE( SUBSTITUTE( SUBSTITUTE( SUBSTITUTE(Z914,"STD_SIGMA","SUM"),"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4" t="b">
        <f>AA914=AF914</f>
        <v>1</v>
      </c>
    </row>
    <row r="915" spans="1:33">
      <c r="A915" s="48">
        <f>IF(B915=INT(B915),ROW(),"")</f>
        <v>915</v>
      </c>
      <c r="B915" s="47">
        <f>IF(AND(MID(C915,2,1)&lt;&gt;"/",MID(C915,1,1)="/"),INT(B914)+1,B914+0.01)</f>
        <v>891</v>
      </c>
      <c r="C915" s="196" t="s">
        <v>3769</v>
      </c>
      <c r="D915" s="196" t="s">
        <v>7</v>
      </c>
      <c r="E915" s="191" t="s">
        <v>519</v>
      </c>
      <c r="F915" s="191" t="s">
        <v>779</v>
      </c>
      <c r="G915" s="200">
        <v>0</v>
      </c>
      <c r="H915" s="200">
        <v>0</v>
      </c>
      <c r="I915" s="191" t="s">
        <v>1</v>
      </c>
      <c r="J915" s="191" t="s">
        <v>1376</v>
      </c>
      <c r="K915" s="198" t="s">
        <v>3783</v>
      </c>
      <c r="L915" s="199" t="s">
        <v>4768</v>
      </c>
      <c r="M915" s="199" t="s">
        <v>4827</v>
      </c>
      <c r="N915" s="55" t="s">
        <v>2238</v>
      </c>
      <c r="O915" s="55"/>
      <c r="P915" s="259" t="s">
        <v>3317</v>
      </c>
      <c r="Q915" s="13"/>
      <c r="R915"/>
      <c r="S915" t="str">
        <f>IF(E915=F915,"","NOT EQUAL")</f>
        <v>NOT EQUAL</v>
      </c>
      <c r="T915" s="44" t="str">
        <f>IF(ISNA(VLOOKUP(P915,Sheet1!E:F,2,0)),"--","PRESENT")</f>
        <v>--</v>
      </c>
      <c r="U915"/>
      <c r="V915">
        <f>IF(AA915&lt;&gt;"",V914+1,V914)</f>
        <v>176</v>
      </c>
      <c r="W915" s="75" t="s">
        <v>2238</v>
      </c>
      <c r="X915" s="57" t="s">
        <v>2238</v>
      </c>
      <c r="Y915" s="57" t="s">
        <v>2238</v>
      </c>
      <c r="Z915" s="25" t="str">
        <f>IF( OR(X915="CNST", I915="CAT_REGS"),IF(E915=CHAR(34)&amp;CHAR(34),F915,E915),
IF(X915="YES",UPPER(IF(E915=CHAR(34)&amp;CHAR(34),F915,E915)),
IF(   AND(X915&lt;&gt;"NO",I915="CAT_FNCT",D915&lt;&gt;"multiply", D915&lt;&gt;"divide"),IF(J915="SLS_ENABLED",   UPPER(IF(E915=CHAR(34)&amp;CHAR(34),F915,E915)),""),"")))</f>
        <v/>
      </c>
      <c r="AA915" s="25" t="str">
        <f>IF(LEN(Y915)&gt;0,Y915,SUBSTITUTE(SUBSTITUTE(SUBSTITUTE(SUBSTITUTE(SUBSTITUTE(SUBSTITUTE(SUBSTITUTE(SUBSTITUTE(SUBSTITUTE(SUBSTITUTE(SUBSTITUTE( (SUBSTITUTE( SUBSTITUTE( SUBSTITUTE( SUBSTITUTE(Z915,"STD_SIGMA","SUM"),"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5" s="1">
        <f>B915</f>
        <v>891</v>
      </c>
      <c r="AC915" t="str">
        <f>P915</f>
        <v>ITM_SPACE_PUNCTUATION</v>
      </c>
      <c r="AD915" s="126" t="str">
        <f>IF(ISNA(VLOOKUP(AA915,'XEQM Shortlist'!J:J,1,0)),"//","")</f>
        <v/>
      </c>
      <c r="AF915" s="88" t="str">
        <f>IF(LEN(AA915)=0,"",SUBSTITUTE(SUBSTITUTE(SUBSTITUTE(SUBSTITUTE(SUBSTITUTE(SUBSTITUTE(SUBSTITUTE(SUBSTITUTE(SUBSTITUTE(SUBSTITUTE(SUBSTITUTE(SUBSTITUTE(SUBSTITUTE(SUBSTITUTE(SUBSTITUTE(SUBSTITUTE(SUBSTITUTE( (SUBSTITUTE( SUBSTITUTE( SUBSTITUTE( SUBSTITUTE(Z915,"STD_SIGMA","SUM"),"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5" t="b">
        <f>AA915=AF915</f>
        <v>1</v>
      </c>
    </row>
    <row r="916" spans="1:33">
      <c r="A916" s="48">
        <f>IF(B916=INT(B916),ROW(),"")</f>
        <v>916</v>
      </c>
      <c r="B916" s="47">
        <f>IF(AND(MID(C916,2,1)&lt;&gt;"/",MID(C916,1,1)="/"),INT(B915)+1,B915+0.01)</f>
        <v>892</v>
      </c>
      <c r="C916" s="196" t="s">
        <v>3769</v>
      </c>
      <c r="D916" s="196" t="s">
        <v>7</v>
      </c>
      <c r="E916" s="191" t="s">
        <v>519</v>
      </c>
      <c r="F916" s="191" t="s">
        <v>780</v>
      </c>
      <c r="G916" s="200">
        <v>0</v>
      </c>
      <c r="H916" s="200">
        <v>0</v>
      </c>
      <c r="I916" s="191" t="s">
        <v>1</v>
      </c>
      <c r="J916" s="191" t="s">
        <v>1376</v>
      </c>
      <c r="K916" s="198" t="s">
        <v>3783</v>
      </c>
      <c r="L916" s="199" t="s">
        <v>4768</v>
      </c>
      <c r="M916" s="199" t="s">
        <v>4827</v>
      </c>
      <c r="N916" s="55" t="s">
        <v>2238</v>
      </c>
      <c r="O916" s="55"/>
      <c r="P916" s="259" t="s">
        <v>3318</v>
      </c>
      <c r="Q916" s="13"/>
      <c r="R916"/>
      <c r="S916" t="str">
        <f>IF(E916=F916,"","NOT EQUAL")</f>
        <v>NOT EQUAL</v>
      </c>
      <c r="T916" s="44" t="str">
        <f>IF(ISNA(VLOOKUP(P916,Sheet1!E:F,2,0)),"--","PRESENT")</f>
        <v>--</v>
      </c>
      <c r="U916"/>
      <c r="V916">
        <f>IF(AA916&lt;&gt;"",V915+1,V915)</f>
        <v>176</v>
      </c>
      <c r="W916" s="75" t="s">
        <v>2238</v>
      </c>
      <c r="X916" s="57" t="s">
        <v>2238</v>
      </c>
      <c r="Y916" s="57" t="s">
        <v>2238</v>
      </c>
      <c r="Z916" s="25" t="str">
        <f>IF( OR(X916="CNST", I916="CAT_REGS"),IF(E916=CHAR(34)&amp;CHAR(34),F916,E916),
IF(X916="YES",UPPER(IF(E916=CHAR(34)&amp;CHAR(34),F916,E916)),
IF(   AND(X916&lt;&gt;"NO",I916="CAT_FNCT",D916&lt;&gt;"multiply", D916&lt;&gt;"divide"),IF(J916="SLS_ENABLED",   UPPER(IF(E916=CHAR(34)&amp;CHAR(34),F916,E916)),""),"")))</f>
        <v/>
      </c>
      <c r="AA916" s="25" t="str">
        <f>IF(LEN(Y916)&gt;0,Y916,SUBSTITUTE(SUBSTITUTE(SUBSTITUTE(SUBSTITUTE(SUBSTITUTE(SUBSTITUTE(SUBSTITUTE(SUBSTITUTE(SUBSTITUTE(SUBSTITUTE(SUBSTITUTE( (SUBSTITUTE( SUBSTITUTE( SUBSTITUTE( SUBSTITUTE(Z916,"STD_SIGMA","SUM"),"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6" s="1">
        <f>B916</f>
        <v>892</v>
      </c>
      <c r="AC916" t="str">
        <f>P916</f>
        <v>ITM_SPACE_HAIR</v>
      </c>
      <c r="AD916" s="126" t="str">
        <f>IF(ISNA(VLOOKUP(AA916,'XEQM Shortlist'!J:J,1,0)),"//","")</f>
        <v/>
      </c>
      <c r="AF916" s="88" t="str">
        <f>IF(LEN(AA916)=0,"",SUBSTITUTE(SUBSTITUTE(SUBSTITUTE(SUBSTITUTE(SUBSTITUTE(SUBSTITUTE(SUBSTITUTE(SUBSTITUTE(SUBSTITUTE(SUBSTITUTE(SUBSTITUTE(SUBSTITUTE(SUBSTITUTE(SUBSTITUTE(SUBSTITUTE(SUBSTITUTE(SUBSTITUTE( (SUBSTITUTE( SUBSTITUTE( SUBSTITUTE( SUBSTITUTE(Z916,"STD_SIGMA","SUM"),"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6" t="b">
        <f>AA916=AF916</f>
        <v>1</v>
      </c>
    </row>
    <row r="917" spans="1:33">
      <c r="A917" s="48">
        <f>IF(B917=INT(B917),ROW(),"")</f>
        <v>917</v>
      </c>
      <c r="B917" s="47">
        <f>IF(AND(MID(C917,2,1)&lt;&gt;"/",MID(C917,1,1)="/"),INT(B916)+1,B916+0.01)</f>
        <v>893</v>
      </c>
      <c r="C917" s="196" t="s">
        <v>3769</v>
      </c>
      <c r="D917" s="196" t="s">
        <v>7</v>
      </c>
      <c r="E917" s="191" t="s">
        <v>519</v>
      </c>
      <c r="F917" s="191" t="s">
        <v>781</v>
      </c>
      <c r="G917" s="200">
        <v>0</v>
      </c>
      <c r="H917" s="200">
        <v>0</v>
      </c>
      <c r="I917" s="191" t="s">
        <v>1</v>
      </c>
      <c r="J917" s="191" t="s">
        <v>1376</v>
      </c>
      <c r="K917" s="198" t="s">
        <v>3783</v>
      </c>
      <c r="L917" s="199" t="s">
        <v>4768</v>
      </c>
      <c r="M917" s="199" t="s">
        <v>4827</v>
      </c>
      <c r="N917" s="55" t="s">
        <v>2238</v>
      </c>
      <c r="O917" s="55"/>
      <c r="P917" s="259" t="s">
        <v>3319</v>
      </c>
      <c r="Q917" s="13"/>
      <c r="R917"/>
      <c r="S917" t="str">
        <f>IF(E917=F917,"","NOT EQUAL")</f>
        <v>NOT EQUAL</v>
      </c>
      <c r="T917" s="44" t="str">
        <f>IF(ISNA(VLOOKUP(P917,Sheet1!E:F,2,0)),"--","PRESENT")</f>
        <v>--</v>
      </c>
      <c r="U917"/>
      <c r="V917">
        <f>IF(AA917&lt;&gt;"",V916+1,V916)</f>
        <v>176</v>
      </c>
      <c r="W917" s="75" t="s">
        <v>2238</v>
      </c>
      <c r="X917" s="57" t="s">
        <v>2238</v>
      </c>
      <c r="Y917" s="57" t="s">
        <v>2238</v>
      </c>
      <c r="Z917" s="25" t="str">
        <f>IF( OR(X917="CNST", I917="CAT_REGS"),IF(E917=CHAR(34)&amp;CHAR(34),F917,E917),
IF(X917="YES",UPPER(IF(E917=CHAR(34)&amp;CHAR(34),F917,E917)),
IF(   AND(X917&lt;&gt;"NO",I917="CAT_FNCT",D917&lt;&gt;"multiply", D917&lt;&gt;"divide"),IF(J917="SLS_ENABLED",   UPPER(IF(E917=CHAR(34)&amp;CHAR(34),F917,E917)),""),"")))</f>
        <v/>
      </c>
      <c r="AA917" s="25" t="str">
        <f>IF(LEN(Y917)&gt;0,Y917,SUBSTITUTE(SUBSTITUTE(SUBSTITUTE(SUBSTITUTE(SUBSTITUTE(SUBSTITUTE(SUBSTITUTE(SUBSTITUTE(SUBSTITUTE(SUBSTITUTE(SUBSTITUTE( (SUBSTITUTE( SUBSTITUTE( SUBSTITUTE( SUBSTITUTE(Z917,"STD_SIGMA","SUM"),"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7" s="1">
        <f>B917</f>
        <v>893</v>
      </c>
      <c r="AC917" t="str">
        <f>P917</f>
        <v>ITM_LEFT_SINGLE_QUOTE</v>
      </c>
      <c r="AD917" s="126" t="str">
        <f>IF(ISNA(VLOOKUP(AA917,'XEQM Shortlist'!J:J,1,0)),"//","")</f>
        <v/>
      </c>
      <c r="AF917" s="88" t="str">
        <f>IF(LEN(AA917)=0,"",SUBSTITUTE(SUBSTITUTE(SUBSTITUTE(SUBSTITUTE(SUBSTITUTE(SUBSTITUTE(SUBSTITUTE(SUBSTITUTE(SUBSTITUTE(SUBSTITUTE(SUBSTITUTE(SUBSTITUTE(SUBSTITUTE(SUBSTITUTE(SUBSTITUTE(SUBSTITUTE(SUBSTITUTE( (SUBSTITUTE( SUBSTITUTE( SUBSTITUTE( SUBSTITUTE(Z917,"STD_SIGMA","SUM"),"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7" t="b">
        <f>AA917=AF917</f>
        <v>1</v>
      </c>
    </row>
    <row r="918" spans="1:33">
      <c r="A918" s="48">
        <f>IF(B918=INT(B918),ROW(),"")</f>
        <v>918</v>
      </c>
      <c r="B918" s="47">
        <f>IF(AND(MID(C918,2,1)&lt;&gt;"/",MID(C918,1,1)="/"),INT(B917)+1,B917+0.01)</f>
        <v>894</v>
      </c>
      <c r="C918" s="196" t="s">
        <v>3769</v>
      </c>
      <c r="D918" s="196" t="s">
        <v>7</v>
      </c>
      <c r="E918" s="191" t="s">
        <v>519</v>
      </c>
      <c r="F918" s="191" t="s">
        <v>782</v>
      </c>
      <c r="G918" s="200">
        <v>0</v>
      </c>
      <c r="H918" s="200">
        <v>0</v>
      </c>
      <c r="I918" s="191" t="s">
        <v>1</v>
      </c>
      <c r="J918" s="191" t="s">
        <v>1376</v>
      </c>
      <c r="K918" s="198" t="s">
        <v>3783</v>
      </c>
      <c r="L918" s="199" t="s">
        <v>4768</v>
      </c>
      <c r="M918" s="199" t="s">
        <v>4827</v>
      </c>
      <c r="N918" s="55" t="s">
        <v>2238</v>
      </c>
      <c r="O918" s="55"/>
      <c r="P918" s="259" t="s">
        <v>3320</v>
      </c>
      <c r="Q918" s="13"/>
      <c r="R918"/>
      <c r="S918" t="str">
        <f>IF(E918=F918,"","NOT EQUAL")</f>
        <v>NOT EQUAL</v>
      </c>
      <c r="T918" s="44" t="str">
        <f>IF(ISNA(VLOOKUP(P918,Sheet1!E:F,2,0)),"--","PRESENT")</f>
        <v>--</v>
      </c>
      <c r="U918"/>
      <c r="V918">
        <f>IF(AA918&lt;&gt;"",V917+1,V917)</f>
        <v>176</v>
      </c>
      <c r="W918" s="75" t="s">
        <v>2238</v>
      </c>
      <c r="X918" s="57" t="s">
        <v>2238</v>
      </c>
      <c r="Y918" s="57" t="s">
        <v>2238</v>
      </c>
      <c r="Z918" s="25" t="str">
        <f>IF( OR(X918="CNST", I918="CAT_REGS"),IF(E918=CHAR(34)&amp;CHAR(34),F918,E918),
IF(X918="YES",UPPER(IF(E918=CHAR(34)&amp;CHAR(34),F918,E918)),
IF(   AND(X918&lt;&gt;"NO",I918="CAT_FNCT",D918&lt;&gt;"multiply", D918&lt;&gt;"divide"),IF(J918="SLS_ENABLED",   UPPER(IF(E918=CHAR(34)&amp;CHAR(34),F918,E918)),""),"")))</f>
        <v/>
      </c>
      <c r="AA918" s="25" t="str">
        <f>IF(LEN(Y918)&gt;0,Y918,SUBSTITUTE(SUBSTITUTE(SUBSTITUTE(SUBSTITUTE(SUBSTITUTE(SUBSTITUTE(SUBSTITUTE(SUBSTITUTE(SUBSTITUTE(SUBSTITUTE(SUBSTITUTE( (SUBSTITUTE( SUBSTITUTE( SUBSTITUTE( SUBSTITUTE(Z918,"STD_SIGMA","SUM"),"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8" s="1">
        <f>B918</f>
        <v>894</v>
      </c>
      <c r="AC918" t="str">
        <f>P918</f>
        <v>ITM_RIGHT_SINGLE_QUOTE</v>
      </c>
      <c r="AD918" s="126" t="str">
        <f>IF(ISNA(VLOOKUP(AA918,'XEQM Shortlist'!J:J,1,0)),"//","")</f>
        <v/>
      </c>
      <c r="AF918" s="88" t="str">
        <f>IF(LEN(AA918)=0,"",SUBSTITUTE(SUBSTITUTE(SUBSTITUTE(SUBSTITUTE(SUBSTITUTE(SUBSTITUTE(SUBSTITUTE(SUBSTITUTE(SUBSTITUTE(SUBSTITUTE(SUBSTITUTE(SUBSTITUTE(SUBSTITUTE(SUBSTITUTE(SUBSTITUTE(SUBSTITUTE(SUBSTITUTE( (SUBSTITUTE( SUBSTITUTE( SUBSTITUTE( SUBSTITUTE(Z918,"STD_SIGMA","SUM"),"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8" t="b">
        <f>AA918=AF918</f>
        <v>1</v>
      </c>
    </row>
    <row r="919" spans="1:33">
      <c r="A919" s="48">
        <f>IF(B919=INT(B919),ROW(),"")</f>
        <v>919</v>
      </c>
      <c r="B919" s="47">
        <f>IF(AND(MID(C919,2,1)&lt;&gt;"/",MID(C919,1,1)="/"),INT(B918)+1,B918+0.01)</f>
        <v>895</v>
      </c>
      <c r="C919" s="196" t="s">
        <v>3769</v>
      </c>
      <c r="D919" s="196" t="s">
        <v>7</v>
      </c>
      <c r="E919" s="191" t="s">
        <v>519</v>
      </c>
      <c r="F919" s="191" t="s">
        <v>783</v>
      </c>
      <c r="G919" s="200">
        <v>0</v>
      </c>
      <c r="H919" s="200">
        <v>0</v>
      </c>
      <c r="I919" s="191" t="s">
        <v>1</v>
      </c>
      <c r="J919" s="191" t="s">
        <v>1376</v>
      </c>
      <c r="K919" s="198" t="s">
        <v>3783</v>
      </c>
      <c r="L919" s="199" t="s">
        <v>4768</v>
      </c>
      <c r="M919" s="199" t="s">
        <v>4827</v>
      </c>
      <c r="N919" s="55" t="s">
        <v>2238</v>
      </c>
      <c r="O919" s="55"/>
      <c r="P919" s="259" t="s">
        <v>3321</v>
      </c>
      <c r="Q919" s="13"/>
      <c r="R919"/>
      <c r="S919" t="str">
        <f>IF(E919=F919,"","NOT EQUAL")</f>
        <v>NOT EQUAL</v>
      </c>
      <c r="T919" s="44" t="str">
        <f>IF(ISNA(VLOOKUP(P919,Sheet1!E:F,2,0)),"--","PRESENT")</f>
        <v>--</v>
      </c>
      <c r="U919"/>
      <c r="V919">
        <f>IF(AA919&lt;&gt;"",V918+1,V918)</f>
        <v>176</v>
      </c>
      <c r="W919" s="75" t="s">
        <v>2238</v>
      </c>
      <c r="X919" s="57" t="s">
        <v>2238</v>
      </c>
      <c r="Y919" s="57" t="s">
        <v>2238</v>
      </c>
      <c r="Z919" s="25" t="str">
        <f>IF( OR(X919="CNST", I919="CAT_REGS"),IF(E919=CHAR(34)&amp;CHAR(34),F919,E919),
IF(X919="YES",UPPER(IF(E919=CHAR(34)&amp;CHAR(34),F919,E919)),
IF(   AND(X919&lt;&gt;"NO",I919="CAT_FNCT",D919&lt;&gt;"multiply", D919&lt;&gt;"divide"),IF(J919="SLS_ENABLED",   UPPER(IF(E919=CHAR(34)&amp;CHAR(34),F919,E919)),""),"")))</f>
        <v/>
      </c>
      <c r="AA919" s="25" t="str">
        <f>IF(LEN(Y919)&gt;0,Y919,SUBSTITUTE(SUBSTITUTE(SUBSTITUTE(SUBSTITUTE(SUBSTITUTE(SUBSTITUTE(SUBSTITUTE(SUBSTITUTE(SUBSTITUTE(SUBSTITUTE(SUBSTITUTE( (SUBSTITUTE( SUBSTITUTE( SUBSTITUTE( SUBSTITUTE(Z919,"STD_SIGMA","SUM"),"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19" s="1">
        <f>B919</f>
        <v>895</v>
      </c>
      <c r="AC919" t="str">
        <f>P919</f>
        <v>ITM_SINGLE_LOW_QUOTE</v>
      </c>
      <c r="AD919" s="126" t="str">
        <f>IF(ISNA(VLOOKUP(AA919,'XEQM Shortlist'!J:J,1,0)),"//","")</f>
        <v/>
      </c>
      <c r="AF919" s="88" t="str">
        <f>IF(LEN(AA919)=0,"",SUBSTITUTE(SUBSTITUTE(SUBSTITUTE(SUBSTITUTE(SUBSTITUTE(SUBSTITUTE(SUBSTITUTE(SUBSTITUTE(SUBSTITUTE(SUBSTITUTE(SUBSTITUTE(SUBSTITUTE(SUBSTITUTE(SUBSTITUTE(SUBSTITUTE(SUBSTITUTE(SUBSTITUTE( (SUBSTITUTE( SUBSTITUTE( SUBSTITUTE( SUBSTITUTE(Z919,"STD_SIGMA","SUM"),"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19" t="b">
        <f>AA919=AF919</f>
        <v>1</v>
      </c>
    </row>
    <row r="920" spans="1:33">
      <c r="A920" s="48">
        <f>IF(B920=INT(B920),ROW(),"")</f>
        <v>920</v>
      </c>
      <c r="B920" s="47">
        <f>IF(AND(MID(C920,2,1)&lt;&gt;"/",MID(C920,1,1)="/"),INT(B919)+1,B919+0.01)</f>
        <v>896</v>
      </c>
      <c r="C920" s="196" t="s">
        <v>3769</v>
      </c>
      <c r="D920" s="196" t="s">
        <v>7</v>
      </c>
      <c r="E920" s="191" t="s">
        <v>519</v>
      </c>
      <c r="F920" s="191" t="s">
        <v>784</v>
      </c>
      <c r="G920" s="200">
        <v>0</v>
      </c>
      <c r="H920" s="200">
        <v>0</v>
      </c>
      <c r="I920" s="191" t="s">
        <v>1</v>
      </c>
      <c r="J920" s="191" t="s">
        <v>1376</v>
      </c>
      <c r="K920" s="198" t="s">
        <v>3783</v>
      </c>
      <c r="L920" s="199" t="s">
        <v>4768</v>
      </c>
      <c r="M920" s="199" t="s">
        <v>4827</v>
      </c>
      <c r="N920" s="55" t="s">
        <v>2238</v>
      </c>
      <c r="O920" s="55"/>
      <c r="P920" s="259" t="s">
        <v>3322</v>
      </c>
      <c r="Q920" s="13"/>
      <c r="R920"/>
      <c r="S920" t="str">
        <f>IF(E920=F920,"","NOT EQUAL")</f>
        <v>NOT EQUAL</v>
      </c>
      <c r="T920" s="44" t="str">
        <f>IF(ISNA(VLOOKUP(P920,Sheet1!E:F,2,0)),"--","PRESENT")</f>
        <v>--</v>
      </c>
      <c r="U920"/>
      <c r="V920">
        <f>IF(AA920&lt;&gt;"",V919+1,V919)</f>
        <v>176</v>
      </c>
      <c r="W920" s="75" t="s">
        <v>2238</v>
      </c>
      <c r="X920" s="57" t="s">
        <v>2238</v>
      </c>
      <c r="Y920" s="57" t="s">
        <v>2238</v>
      </c>
      <c r="Z920" s="25" t="str">
        <f>IF( OR(X920="CNST", I920="CAT_REGS"),IF(E920=CHAR(34)&amp;CHAR(34),F920,E920),
IF(X920="YES",UPPER(IF(E920=CHAR(34)&amp;CHAR(34),F920,E920)),
IF(   AND(X920&lt;&gt;"NO",I920="CAT_FNCT",D920&lt;&gt;"multiply", D920&lt;&gt;"divide"),IF(J920="SLS_ENABLED",   UPPER(IF(E920=CHAR(34)&amp;CHAR(34),F920,E920)),""),"")))</f>
        <v/>
      </c>
      <c r="AA920" s="25" t="str">
        <f>IF(LEN(Y920)&gt;0,Y920,SUBSTITUTE(SUBSTITUTE(SUBSTITUTE(SUBSTITUTE(SUBSTITUTE(SUBSTITUTE(SUBSTITUTE(SUBSTITUTE(SUBSTITUTE(SUBSTITUTE(SUBSTITUTE( (SUBSTITUTE( SUBSTITUTE( SUBSTITUTE( SUBSTITUTE(Z920,"STD_SIGMA","SUM"),"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0" s="1">
        <f>B920</f>
        <v>896</v>
      </c>
      <c r="AC920" t="str">
        <f>P920</f>
        <v>ITM_SINGLE_HIGH_QUOTE</v>
      </c>
      <c r="AD920" s="126" t="str">
        <f>IF(ISNA(VLOOKUP(AA920,'XEQM Shortlist'!J:J,1,0)),"//","")</f>
        <v/>
      </c>
      <c r="AF920" s="88" t="str">
        <f>IF(LEN(AA920)=0,"",SUBSTITUTE(SUBSTITUTE(SUBSTITUTE(SUBSTITUTE(SUBSTITUTE(SUBSTITUTE(SUBSTITUTE(SUBSTITUTE(SUBSTITUTE(SUBSTITUTE(SUBSTITUTE(SUBSTITUTE(SUBSTITUTE(SUBSTITUTE(SUBSTITUTE(SUBSTITUTE(SUBSTITUTE( (SUBSTITUTE( SUBSTITUTE( SUBSTITUTE( SUBSTITUTE(Z920,"STD_SIGMA","SUM"),"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0" t="b">
        <f>AA920=AF920</f>
        <v>1</v>
      </c>
    </row>
    <row r="921" spans="1:33">
      <c r="A921" s="48">
        <f>IF(B921=INT(B921),ROW(),"")</f>
        <v>921</v>
      </c>
      <c r="B921" s="47">
        <f>IF(AND(MID(C921,2,1)&lt;&gt;"/",MID(C921,1,1)="/"),INT(B920)+1,B920+0.01)</f>
        <v>897</v>
      </c>
      <c r="C921" s="196" t="s">
        <v>3769</v>
      </c>
      <c r="D921" s="196" t="s">
        <v>7</v>
      </c>
      <c r="E921" s="191" t="s">
        <v>519</v>
      </c>
      <c r="F921" s="191" t="s">
        <v>785</v>
      </c>
      <c r="G921" s="200">
        <v>0</v>
      </c>
      <c r="H921" s="200">
        <v>0</v>
      </c>
      <c r="I921" s="191" t="s">
        <v>1</v>
      </c>
      <c r="J921" s="191" t="s">
        <v>1376</v>
      </c>
      <c r="K921" s="198" t="s">
        <v>3783</v>
      </c>
      <c r="L921" s="199" t="s">
        <v>4768</v>
      </c>
      <c r="M921" s="199" t="s">
        <v>4827</v>
      </c>
      <c r="N921" s="55" t="s">
        <v>2238</v>
      </c>
      <c r="O921" s="55"/>
      <c r="P921" s="259" t="s">
        <v>3323</v>
      </c>
      <c r="Q921" s="13"/>
      <c r="R921"/>
      <c r="S921" t="str">
        <f>IF(E921=F921,"","NOT EQUAL")</f>
        <v>NOT EQUAL</v>
      </c>
      <c r="T921" s="44" t="str">
        <f>IF(ISNA(VLOOKUP(P921,Sheet1!E:F,2,0)),"--","PRESENT")</f>
        <v>--</v>
      </c>
      <c r="U921"/>
      <c r="V921">
        <f>IF(AA921&lt;&gt;"",V920+1,V920)</f>
        <v>176</v>
      </c>
      <c r="W921" s="75" t="s">
        <v>2238</v>
      </c>
      <c r="X921" s="57" t="s">
        <v>2238</v>
      </c>
      <c r="Y921" s="57" t="s">
        <v>2238</v>
      </c>
      <c r="Z921" s="25" t="str">
        <f>IF( OR(X921="CNST", I921="CAT_REGS"),IF(E921=CHAR(34)&amp;CHAR(34),F921,E921),
IF(X921="YES",UPPER(IF(E921=CHAR(34)&amp;CHAR(34),F921,E921)),
IF(   AND(X921&lt;&gt;"NO",I921="CAT_FNCT",D921&lt;&gt;"multiply", D921&lt;&gt;"divide"),IF(J921="SLS_ENABLED",   UPPER(IF(E921=CHAR(34)&amp;CHAR(34),F921,E921)),""),"")))</f>
        <v/>
      </c>
      <c r="AA921" s="25" t="str">
        <f>IF(LEN(Y921)&gt;0,Y921,SUBSTITUTE(SUBSTITUTE(SUBSTITUTE(SUBSTITUTE(SUBSTITUTE(SUBSTITUTE(SUBSTITUTE(SUBSTITUTE(SUBSTITUTE(SUBSTITUTE(SUBSTITUTE( (SUBSTITUTE( SUBSTITUTE( SUBSTITUTE( SUBSTITUTE(Z921,"STD_SIGMA","SUM"),"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1" s="1">
        <f>B921</f>
        <v>897</v>
      </c>
      <c r="AC921" t="str">
        <f>P921</f>
        <v>ITM_LEFT_DOUBLE_QUOTE</v>
      </c>
      <c r="AD921" s="126" t="str">
        <f>IF(ISNA(VLOOKUP(AA921,'XEQM Shortlist'!J:J,1,0)),"//","")</f>
        <v/>
      </c>
      <c r="AF921" s="88" t="str">
        <f>IF(LEN(AA921)=0,"",SUBSTITUTE(SUBSTITUTE(SUBSTITUTE(SUBSTITUTE(SUBSTITUTE(SUBSTITUTE(SUBSTITUTE(SUBSTITUTE(SUBSTITUTE(SUBSTITUTE(SUBSTITUTE(SUBSTITUTE(SUBSTITUTE(SUBSTITUTE(SUBSTITUTE(SUBSTITUTE(SUBSTITUTE( (SUBSTITUTE( SUBSTITUTE( SUBSTITUTE( SUBSTITUTE(Z921,"STD_SIGMA","SUM"),"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1" t="b">
        <f>AA921=AF921</f>
        <v>1</v>
      </c>
    </row>
    <row r="922" spans="1:33">
      <c r="A922" s="48">
        <f>IF(B922=INT(B922),ROW(),"")</f>
        <v>922</v>
      </c>
      <c r="B922" s="47">
        <f>IF(AND(MID(C922,2,1)&lt;&gt;"/",MID(C922,1,1)="/"),INT(B921)+1,B921+0.01)</f>
        <v>898</v>
      </c>
      <c r="C922" s="196" t="s">
        <v>3770</v>
      </c>
      <c r="D922" s="196" t="s">
        <v>3324</v>
      </c>
      <c r="E922" s="191" t="s">
        <v>519</v>
      </c>
      <c r="F922" s="191" t="s">
        <v>786</v>
      </c>
      <c r="G922" s="200">
        <v>0</v>
      </c>
      <c r="H922" s="200">
        <v>0</v>
      </c>
      <c r="I922" s="191" t="s">
        <v>1</v>
      </c>
      <c r="J922" s="191" t="s">
        <v>1376</v>
      </c>
      <c r="K922" s="198" t="s">
        <v>3783</v>
      </c>
      <c r="L922" s="199" t="s">
        <v>4768</v>
      </c>
      <c r="M922" s="199" t="s">
        <v>4827</v>
      </c>
      <c r="N922" s="55" t="s">
        <v>2238</v>
      </c>
      <c r="O922" s="55"/>
      <c r="P922" s="259" t="s">
        <v>3324</v>
      </c>
      <c r="Q922" s="13"/>
      <c r="R922"/>
      <c r="S922" t="str">
        <f>IF(E922=F922,"","NOT EQUAL")</f>
        <v>NOT EQUAL</v>
      </c>
      <c r="T922" s="44" t="str">
        <f>IF(ISNA(VLOOKUP(P922,Sheet1!E:F,2,0)),"--","PRESENT")</f>
        <v>--</v>
      </c>
      <c r="U922"/>
      <c r="V922">
        <f>IF(AA922&lt;&gt;"",V921+1,V921)</f>
        <v>176</v>
      </c>
      <c r="W922" s="75" t="s">
        <v>2238</v>
      </c>
      <c r="X922" s="57" t="s">
        <v>2238</v>
      </c>
      <c r="Y922" s="57" t="s">
        <v>2238</v>
      </c>
      <c r="Z922" s="25" t="str">
        <f>IF( OR(X922="CNST", I922="CAT_REGS"),IF(E922=CHAR(34)&amp;CHAR(34),F922,E922),
IF(X922="YES",UPPER(IF(E922=CHAR(34)&amp;CHAR(34),F922,E922)),
IF(   AND(X922&lt;&gt;"NO",I922="CAT_FNCT",D922&lt;&gt;"multiply", D922&lt;&gt;"divide"),IF(J922="SLS_ENABLED",   UPPER(IF(E922=CHAR(34)&amp;CHAR(34),F922,E922)),""),"")))</f>
        <v/>
      </c>
      <c r="AA922" s="25" t="str">
        <f>IF(LEN(Y922)&gt;0,Y922,SUBSTITUTE(SUBSTITUTE(SUBSTITUTE(SUBSTITUTE(SUBSTITUTE(SUBSTITUTE(SUBSTITUTE(SUBSTITUTE(SUBSTITUTE(SUBSTITUTE(SUBSTITUTE( (SUBSTITUTE( SUBSTITUTE( SUBSTITUTE( SUBSTITUTE(Z922,"STD_SIGMA","SUM"),"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2" s="1">
        <f>B922</f>
        <v>898</v>
      </c>
      <c r="AC922" t="str">
        <f>P922</f>
        <v>ITM_RIGHT_DOUBLE_QUOTE</v>
      </c>
      <c r="AD922" s="126" t="str">
        <f>IF(ISNA(VLOOKUP(AA922,'XEQM Shortlist'!J:J,1,0)),"//","")</f>
        <v/>
      </c>
      <c r="AF922" s="88" t="str">
        <f>IF(LEN(AA922)=0,"",SUBSTITUTE(SUBSTITUTE(SUBSTITUTE(SUBSTITUTE(SUBSTITUTE(SUBSTITUTE(SUBSTITUTE(SUBSTITUTE(SUBSTITUTE(SUBSTITUTE(SUBSTITUTE(SUBSTITUTE(SUBSTITUTE(SUBSTITUTE(SUBSTITUTE(SUBSTITUTE(SUBSTITUTE( (SUBSTITUTE( SUBSTITUTE( SUBSTITUTE( SUBSTITUTE(Z922,"STD_SIGMA","SUM"),"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2" t="b">
        <f>AA922=AF922</f>
        <v>1</v>
      </c>
    </row>
    <row r="923" spans="1:33">
      <c r="A923" s="48">
        <f>IF(B923=INT(B923),ROW(),"")</f>
        <v>923</v>
      </c>
      <c r="B923" s="47">
        <f>IF(AND(MID(C923,2,1)&lt;&gt;"/",MID(C923,1,1)="/"),INT(B922)+1,B922+0.01)</f>
        <v>899</v>
      </c>
      <c r="C923" s="196" t="s">
        <v>3770</v>
      </c>
      <c r="D923" s="196" t="s">
        <v>3325</v>
      </c>
      <c r="E923" s="191" t="s">
        <v>519</v>
      </c>
      <c r="F923" s="191" t="s">
        <v>787</v>
      </c>
      <c r="G923" s="200">
        <v>0</v>
      </c>
      <c r="H923" s="200">
        <v>0</v>
      </c>
      <c r="I923" s="191" t="s">
        <v>1</v>
      </c>
      <c r="J923" s="191" t="s">
        <v>1376</v>
      </c>
      <c r="K923" s="198" t="s">
        <v>3783</v>
      </c>
      <c r="L923" s="199" t="s">
        <v>4768</v>
      </c>
      <c r="M923" s="199" t="s">
        <v>4827</v>
      </c>
      <c r="N923" s="55" t="s">
        <v>2238</v>
      </c>
      <c r="O923" s="55"/>
      <c r="P923" s="259" t="s">
        <v>3325</v>
      </c>
      <c r="Q923" s="13"/>
      <c r="R923"/>
      <c r="S923" t="str">
        <f>IF(E923=F923,"","NOT EQUAL")</f>
        <v>NOT EQUAL</v>
      </c>
      <c r="T923" s="44" t="str">
        <f>IF(ISNA(VLOOKUP(P923,Sheet1!E:F,2,0)),"--","PRESENT")</f>
        <v>--</v>
      </c>
      <c r="U923"/>
      <c r="V923">
        <f>IF(AA923&lt;&gt;"",V922+1,V922)</f>
        <v>176</v>
      </c>
      <c r="W923" s="75" t="s">
        <v>2238</v>
      </c>
      <c r="X923" s="57" t="s">
        <v>2238</v>
      </c>
      <c r="Y923" s="57" t="s">
        <v>2238</v>
      </c>
      <c r="Z923" s="25" t="str">
        <f>IF( OR(X923="CNST", I923="CAT_REGS"),IF(E923=CHAR(34)&amp;CHAR(34),F923,E923),
IF(X923="YES",UPPER(IF(E923=CHAR(34)&amp;CHAR(34),F923,E923)),
IF(   AND(X923&lt;&gt;"NO",I923="CAT_FNCT",D923&lt;&gt;"multiply", D923&lt;&gt;"divide"),IF(J923="SLS_ENABLED",   UPPER(IF(E923=CHAR(34)&amp;CHAR(34),F923,E923)),""),"")))</f>
        <v/>
      </c>
      <c r="AA923" s="25" t="str">
        <f>IF(LEN(Y923)&gt;0,Y923,SUBSTITUTE(SUBSTITUTE(SUBSTITUTE(SUBSTITUTE(SUBSTITUTE(SUBSTITUTE(SUBSTITUTE(SUBSTITUTE(SUBSTITUTE(SUBSTITUTE(SUBSTITUTE( (SUBSTITUTE( SUBSTITUTE( SUBSTITUTE( SUBSTITUTE(Z923,"STD_SIGMA","SUM"),"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3" s="1">
        <f>B923</f>
        <v>899</v>
      </c>
      <c r="AC923" t="str">
        <f>P923</f>
        <v>ITM_DOUBLE_LOW_QUOTE</v>
      </c>
      <c r="AD923" s="126" t="str">
        <f>IF(ISNA(VLOOKUP(AA923,'XEQM Shortlist'!J:J,1,0)),"//","")</f>
        <v/>
      </c>
      <c r="AF923" s="88" t="str">
        <f>IF(LEN(AA923)=0,"",SUBSTITUTE(SUBSTITUTE(SUBSTITUTE(SUBSTITUTE(SUBSTITUTE(SUBSTITUTE(SUBSTITUTE(SUBSTITUTE(SUBSTITUTE(SUBSTITUTE(SUBSTITUTE(SUBSTITUTE(SUBSTITUTE(SUBSTITUTE(SUBSTITUTE(SUBSTITUTE(SUBSTITUTE( (SUBSTITUTE( SUBSTITUTE( SUBSTITUTE( SUBSTITUTE(Z923,"STD_SIGMA","SUM"),"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3" t="b">
        <f>AA923=AF923</f>
        <v>1</v>
      </c>
    </row>
    <row r="924" spans="1:33">
      <c r="A924" s="48">
        <f>IF(B924=INT(B924),ROW(),"")</f>
        <v>924</v>
      </c>
      <c r="B924" s="47">
        <f>IF(AND(MID(C924,2,1)&lt;&gt;"/",MID(C924,1,1)="/"),INT(B923)+1,B923+0.01)</f>
        <v>900</v>
      </c>
      <c r="C924" s="196" t="s">
        <v>3769</v>
      </c>
      <c r="D924" s="196" t="s">
        <v>7</v>
      </c>
      <c r="E924" s="191" t="s">
        <v>519</v>
      </c>
      <c r="F924" s="191" t="s">
        <v>788</v>
      </c>
      <c r="G924" s="200">
        <v>0</v>
      </c>
      <c r="H924" s="200">
        <v>0</v>
      </c>
      <c r="I924" s="191" t="s">
        <v>1</v>
      </c>
      <c r="J924" s="191" t="s">
        <v>1376</v>
      </c>
      <c r="K924" s="198" t="s">
        <v>3783</v>
      </c>
      <c r="L924" s="199" t="s">
        <v>4768</v>
      </c>
      <c r="M924" s="199" t="s">
        <v>4827</v>
      </c>
      <c r="N924" s="55" t="s">
        <v>2238</v>
      </c>
      <c r="O924" s="55"/>
      <c r="P924" s="259" t="s">
        <v>3326</v>
      </c>
      <c r="Q924" s="13"/>
      <c r="R924"/>
      <c r="S924" t="str">
        <f>IF(E924=F924,"","NOT EQUAL")</f>
        <v>NOT EQUAL</v>
      </c>
      <c r="T924" s="44" t="str">
        <f>IF(ISNA(VLOOKUP(P924,Sheet1!E:F,2,0)),"--","PRESENT")</f>
        <v>--</v>
      </c>
      <c r="U924"/>
      <c r="V924">
        <f>IF(AA924&lt;&gt;"",V923+1,V923)</f>
        <v>176</v>
      </c>
      <c r="W924" s="75" t="s">
        <v>2238</v>
      </c>
      <c r="X924" s="57" t="s">
        <v>2238</v>
      </c>
      <c r="Y924" s="57" t="s">
        <v>2238</v>
      </c>
      <c r="Z924" s="25" t="str">
        <f>IF( OR(X924="CNST", I924="CAT_REGS"),IF(E924=CHAR(34)&amp;CHAR(34),F924,E924),
IF(X924="YES",UPPER(IF(E924=CHAR(34)&amp;CHAR(34),F924,E924)),
IF(   AND(X924&lt;&gt;"NO",I924="CAT_FNCT",D924&lt;&gt;"multiply", D924&lt;&gt;"divide"),IF(J924="SLS_ENABLED",   UPPER(IF(E924=CHAR(34)&amp;CHAR(34),F924,E924)),""),"")))</f>
        <v/>
      </c>
      <c r="AA924" s="25" t="str">
        <f>IF(LEN(Y924)&gt;0,Y924,SUBSTITUTE(SUBSTITUTE(SUBSTITUTE(SUBSTITUTE(SUBSTITUTE(SUBSTITUTE(SUBSTITUTE(SUBSTITUTE(SUBSTITUTE(SUBSTITUTE(SUBSTITUTE( (SUBSTITUTE( SUBSTITUTE( SUBSTITUTE( SUBSTITUTE(Z924,"STD_SIGMA","SUM"),"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4" s="1">
        <f>B924</f>
        <v>900</v>
      </c>
      <c r="AC924" t="str">
        <f>P924</f>
        <v>ITM_DOUBLE_HIGH_QUOTE</v>
      </c>
      <c r="AD924" s="126" t="str">
        <f>IF(ISNA(VLOOKUP(AA924,'XEQM Shortlist'!J:J,1,0)),"//","")</f>
        <v/>
      </c>
      <c r="AF924" s="88" t="str">
        <f>IF(LEN(AA924)=0,"",SUBSTITUTE(SUBSTITUTE(SUBSTITUTE(SUBSTITUTE(SUBSTITUTE(SUBSTITUTE(SUBSTITUTE(SUBSTITUTE(SUBSTITUTE(SUBSTITUTE(SUBSTITUTE(SUBSTITUTE(SUBSTITUTE(SUBSTITUTE(SUBSTITUTE(SUBSTITUTE(SUBSTITUTE( (SUBSTITUTE( SUBSTITUTE( SUBSTITUTE( SUBSTITUTE(Z924,"STD_SIGMA","SUM"),"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4" t="b">
        <f>AA924=AF924</f>
        <v>1</v>
      </c>
    </row>
    <row r="925" spans="1:33">
      <c r="A925" s="48">
        <f>IF(B925=INT(B925),ROW(),"")</f>
        <v>925</v>
      </c>
      <c r="B925" s="47">
        <f>IF(AND(MID(C925,2,1)&lt;&gt;"/",MID(C925,1,1)="/"),INT(B924)+1,B924+0.01)</f>
        <v>901</v>
      </c>
      <c r="C925" s="196" t="s">
        <v>3770</v>
      </c>
      <c r="D925" s="196" t="s">
        <v>3327</v>
      </c>
      <c r="E925" s="191" t="s">
        <v>519</v>
      </c>
      <c r="F925" s="191" t="s">
        <v>789</v>
      </c>
      <c r="G925" s="200">
        <v>0</v>
      </c>
      <c r="H925" s="200">
        <v>0</v>
      </c>
      <c r="I925" s="191" t="s">
        <v>1</v>
      </c>
      <c r="J925" s="191" t="s">
        <v>1376</v>
      </c>
      <c r="K925" s="198" t="s">
        <v>3783</v>
      </c>
      <c r="L925" s="199" t="s">
        <v>4768</v>
      </c>
      <c r="M925" s="199" t="s">
        <v>4827</v>
      </c>
      <c r="N925" s="55" t="s">
        <v>2238</v>
      </c>
      <c r="O925" s="55"/>
      <c r="P925" s="259" t="s">
        <v>3327</v>
      </c>
      <c r="Q925" s="13"/>
      <c r="R925"/>
      <c r="S925" t="str">
        <f>IF(E925=F925,"","NOT EQUAL")</f>
        <v>NOT EQUAL</v>
      </c>
      <c r="T925" s="44" t="str">
        <f>IF(ISNA(VLOOKUP(P925,Sheet1!E:F,2,0)),"--","PRESENT")</f>
        <v>--</v>
      </c>
      <c r="U925"/>
      <c r="V925">
        <f>IF(AA925&lt;&gt;"",V924+1,V924)</f>
        <v>176</v>
      </c>
      <c r="W925" s="75" t="s">
        <v>2238</v>
      </c>
      <c r="X925" s="57" t="s">
        <v>2238</v>
      </c>
      <c r="Y925" s="57" t="s">
        <v>2238</v>
      </c>
      <c r="Z925" s="25" t="str">
        <f>IF( OR(X925="CNST", I925="CAT_REGS"),IF(E925=CHAR(34)&amp;CHAR(34),F925,E925),
IF(X925="YES",UPPER(IF(E925=CHAR(34)&amp;CHAR(34),F925,E925)),
IF(   AND(X925&lt;&gt;"NO",I925="CAT_FNCT",D925&lt;&gt;"multiply", D925&lt;&gt;"divide"),IF(J925="SLS_ENABLED",   UPPER(IF(E925=CHAR(34)&amp;CHAR(34),F925,E925)),""),"")))</f>
        <v/>
      </c>
      <c r="AA925" s="25" t="str">
        <f>IF(LEN(Y925)&gt;0,Y925,SUBSTITUTE(SUBSTITUTE(SUBSTITUTE(SUBSTITUTE(SUBSTITUTE(SUBSTITUTE(SUBSTITUTE(SUBSTITUTE(SUBSTITUTE(SUBSTITUTE(SUBSTITUTE( (SUBSTITUTE( SUBSTITUTE( SUBSTITUTE( SUBSTITUTE(Z925,"STD_SIGMA","SUM"),"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5" s="1">
        <f>B925</f>
        <v>901</v>
      </c>
      <c r="AC925" t="str">
        <f>P925</f>
        <v>ITM_ELLIPSIS</v>
      </c>
      <c r="AD925" s="126" t="str">
        <f>IF(ISNA(VLOOKUP(AA925,'XEQM Shortlist'!J:J,1,0)),"//","")</f>
        <v/>
      </c>
      <c r="AF925" s="88" t="str">
        <f>IF(LEN(AA925)=0,"",SUBSTITUTE(SUBSTITUTE(SUBSTITUTE(SUBSTITUTE(SUBSTITUTE(SUBSTITUTE(SUBSTITUTE(SUBSTITUTE(SUBSTITUTE(SUBSTITUTE(SUBSTITUTE(SUBSTITUTE(SUBSTITUTE(SUBSTITUTE(SUBSTITUTE(SUBSTITUTE(SUBSTITUTE( (SUBSTITUTE( SUBSTITUTE( SUBSTITUTE( SUBSTITUTE(Z925,"STD_SIGMA","SUM"),"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5" t="b">
        <f>AA925=AF925</f>
        <v>1</v>
      </c>
    </row>
    <row r="926" spans="1:33">
      <c r="A926" s="48">
        <f>IF(B926=INT(B926),ROW(),"")</f>
        <v>926</v>
      </c>
      <c r="B926" s="47">
        <f>IF(AND(MID(C926,2,1)&lt;&gt;"/",MID(C926,1,1)="/"),INT(B925)+1,B925+0.01)</f>
        <v>902</v>
      </c>
      <c r="C926" s="196" t="s">
        <v>3769</v>
      </c>
      <c r="D926" s="196" t="s">
        <v>7</v>
      </c>
      <c r="E926" s="191" t="s">
        <v>519</v>
      </c>
      <c r="F926" s="191" t="s">
        <v>5000</v>
      </c>
      <c r="G926" s="200">
        <v>0</v>
      </c>
      <c r="H926" s="200">
        <v>0</v>
      </c>
      <c r="I926" s="191" t="s">
        <v>1</v>
      </c>
      <c r="J926" s="191" t="s">
        <v>1376</v>
      </c>
      <c r="K926" s="198" t="s">
        <v>3783</v>
      </c>
      <c r="L926" s="199" t="s">
        <v>4768</v>
      </c>
      <c r="M926" s="199" t="s">
        <v>4827</v>
      </c>
      <c r="N926" s="55" t="s">
        <v>2238</v>
      </c>
      <c r="O926" s="55"/>
      <c r="P926" s="259" t="s">
        <v>4950</v>
      </c>
      <c r="Q926" s="13"/>
      <c r="R926"/>
      <c r="S926" t="str">
        <f>IF(E926=F926,"","NOT EQUAL")</f>
        <v>NOT EQUAL</v>
      </c>
      <c r="T926" s="44" t="str">
        <f>IF(ISNA(VLOOKUP(P926,Sheet1!E:F,2,0)),"--","PRESENT")</f>
        <v>--</v>
      </c>
      <c r="U926"/>
      <c r="V926">
        <f>IF(AA926&lt;&gt;"",V925+1,V925)</f>
        <v>176</v>
      </c>
      <c r="W926" s="75" t="s">
        <v>2238</v>
      </c>
      <c r="X926" s="57" t="s">
        <v>2238</v>
      </c>
      <c r="Y926" s="57" t="s">
        <v>2238</v>
      </c>
      <c r="Z926" s="25" t="str">
        <f>IF( OR(X926="CNST", I926="CAT_REGS"),IF(E926=CHAR(34)&amp;CHAR(34),F926,E926),
IF(X926="YES",UPPER(IF(E926=CHAR(34)&amp;CHAR(34),F926,E926)),
IF(   AND(X926&lt;&gt;"NO",I926="CAT_FNCT",D926&lt;&gt;"multiply", D926&lt;&gt;"divide"),IF(J926="SLS_ENABLED",   UPPER(IF(E926=CHAR(34)&amp;CHAR(34),F926,E926)),""),"")))</f>
        <v/>
      </c>
      <c r="AA926" s="25" t="str">
        <f>IF(LEN(Y926)&gt;0,Y926,SUBSTITUTE(SUBSTITUTE(SUBSTITUTE(SUBSTITUTE(SUBSTITUTE(SUBSTITUTE(SUBSTITUTE(SUBSTITUTE(SUBSTITUTE(SUBSTITUTE(SUBSTITUTE( (SUBSTITUTE( SUBSTITUTE( SUBSTITUTE( SUBSTITUTE(Z926,"STD_SIGMA","SUM"),"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6" s="1">
        <f>B926</f>
        <v>902</v>
      </c>
      <c r="AC926" t="str">
        <f>P926</f>
        <v>ITM_BINARY_ONE</v>
      </c>
      <c r="AD926" s="126" t="str">
        <f>IF(ISNA(VLOOKUP(AA926,'XEQM Shortlist'!J:J,1,0)),"//","")</f>
        <v/>
      </c>
      <c r="AF926" s="88" t="str">
        <f>IF(LEN(AA926)=0,"",SUBSTITUTE(SUBSTITUTE(SUBSTITUTE(SUBSTITUTE(SUBSTITUTE(SUBSTITUTE(SUBSTITUTE(SUBSTITUTE(SUBSTITUTE(SUBSTITUTE(SUBSTITUTE(SUBSTITUTE(SUBSTITUTE(SUBSTITUTE(SUBSTITUTE(SUBSTITUTE(SUBSTITUTE( (SUBSTITUTE( SUBSTITUTE( SUBSTITUTE( SUBSTITUTE(Z926,"STD_SIGMA","SUM"),"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6" t="b">
        <f>AA926=AF926</f>
        <v>1</v>
      </c>
    </row>
    <row r="927" spans="1:33">
      <c r="A927" s="48">
        <f>IF(B927=INT(B927),ROW(),"")</f>
        <v>927</v>
      </c>
      <c r="B927" s="47">
        <f>IF(AND(MID(C927,2,1)&lt;&gt;"/",MID(C927,1,1)="/"),INT(B926)+1,B926+0.01)</f>
        <v>903</v>
      </c>
      <c r="C927" s="196" t="s">
        <v>3770</v>
      </c>
      <c r="D927" s="196" t="s">
        <v>3145</v>
      </c>
      <c r="E927" s="191" t="s">
        <v>519</v>
      </c>
      <c r="F927" s="191" t="s">
        <v>790</v>
      </c>
      <c r="G927" s="200">
        <v>0</v>
      </c>
      <c r="H927" s="200">
        <v>0</v>
      </c>
      <c r="I927" s="191" t="s">
        <v>1</v>
      </c>
      <c r="J927" s="191" t="s">
        <v>1376</v>
      </c>
      <c r="K927" s="198" t="s">
        <v>3783</v>
      </c>
      <c r="L927" s="199" t="s">
        <v>4768</v>
      </c>
      <c r="M927" s="199" t="s">
        <v>4827</v>
      </c>
      <c r="N927" s="55" t="s">
        <v>2238</v>
      </c>
      <c r="O927" s="55"/>
      <c r="P927" s="259" t="s">
        <v>3145</v>
      </c>
      <c r="Q927" s="13"/>
      <c r="R927"/>
      <c r="S927" t="str">
        <f>IF(E927=F927,"","NOT EQUAL")</f>
        <v>NOT EQUAL</v>
      </c>
      <c r="T927" s="44" t="str">
        <f>IF(ISNA(VLOOKUP(P927,Sheet1!E:F,2,0)),"--","PRESENT")</f>
        <v>--</v>
      </c>
      <c r="U927"/>
      <c r="V927">
        <f>IF(AA927&lt;&gt;"",V926+1,V926)</f>
        <v>176</v>
      </c>
      <c r="W927" s="75" t="s">
        <v>2238</v>
      </c>
      <c r="X927" s="57" t="s">
        <v>2238</v>
      </c>
      <c r="Y927" s="57" t="s">
        <v>2238</v>
      </c>
      <c r="Z927" s="25" t="str">
        <f>IF( OR(X927="CNST", I927="CAT_REGS"),IF(E927=CHAR(34)&amp;CHAR(34),F927,E927),
IF(X927="YES",UPPER(IF(E927=CHAR(34)&amp;CHAR(34),F927,E927)),
IF(   AND(X927&lt;&gt;"NO",I927="CAT_FNCT",D927&lt;&gt;"multiply", D927&lt;&gt;"divide"),IF(J927="SLS_ENABLED",   UPPER(IF(E927=CHAR(34)&amp;CHAR(34),F927,E927)),""),"")))</f>
        <v/>
      </c>
      <c r="AA927" s="25" t="str">
        <f>IF(LEN(Y927)&gt;0,Y927,SUBSTITUTE(SUBSTITUTE(SUBSTITUTE(SUBSTITUTE(SUBSTITUTE(SUBSTITUTE(SUBSTITUTE(SUBSTITUTE(SUBSTITUTE(SUBSTITUTE(SUBSTITUTE( (SUBSTITUTE( SUBSTITUTE( SUBSTITUTE( SUBSTITUTE(Z927,"STD_SIGMA","SUM"),"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7" s="1">
        <f>B927</f>
        <v>903</v>
      </c>
      <c r="AC927" t="str">
        <f>P927</f>
        <v>ITM_EURO</v>
      </c>
      <c r="AD927" s="126" t="str">
        <f>IF(ISNA(VLOOKUP(AA927,'XEQM Shortlist'!J:J,1,0)),"//","")</f>
        <v/>
      </c>
      <c r="AF927" s="88" t="str">
        <f>IF(LEN(AA927)=0,"",SUBSTITUTE(SUBSTITUTE(SUBSTITUTE(SUBSTITUTE(SUBSTITUTE(SUBSTITUTE(SUBSTITUTE(SUBSTITUTE(SUBSTITUTE(SUBSTITUTE(SUBSTITUTE(SUBSTITUTE(SUBSTITUTE(SUBSTITUTE(SUBSTITUTE(SUBSTITUTE(SUBSTITUTE( (SUBSTITUTE( SUBSTITUTE( SUBSTITUTE( SUBSTITUTE(Z927,"STD_SIGMA","SUM"),"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7" t="b">
        <f>AA927=AF927</f>
        <v>1</v>
      </c>
    </row>
    <row r="928" spans="1:33">
      <c r="A928" s="48">
        <f>IF(B928=INT(B928),ROW(),"")</f>
        <v>928</v>
      </c>
      <c r="B928" s="47">
        <f>IF(AND(MID(C928,2,1)&lt;&gt;"/",MID(C928,1,1)="/"),INT(B927)+1,B927+0.01)</f>
        <v>904</v>
      </c>
      <c r="C928" s="196" t="s">
        <v>3770</v>
      </c>
      <c r="D928" s="196" t="s">
        <v>3146</v>
      </c>
      <c r="E928" s="191" t="s">
        <v>519</v>
      </c>
      <c r="F928" s="191" t="s">
        <v>791</v>
      </c>
      <c r="G928" s="200">
        <v>0</v>
      </c>
      <c r="H928" s="200">
        <v>0</v>
      </c>
      <c r="I928" s="191" t="s">
        <v>1</v>
      </c>
      <c r="J928" s="191" t="s">
        <v>1376</v>
      </c>
      <c r="K928" s="198" t="s">
        <v>3783</v>
      </c>
      <c r="L928" s="199" t="s">
        <v>4768</v>
      </c>
      <c r="M928" s="199" t="s">
        <v>4827</v>
      </c>
      <c r="N928" s="55" t="s">
        <v>2238</v>
      </c>
      <c r="O928" s="55"/>
      <c r="P928" s="259" t="s">
        <v>3146</v>
      </c>
      <c r="Q928" s="13"/>
      <c r="R928"/>
      <c r="S928" t="str">
        <f>IF(E928=F928,"","NOT EQUAL")</f>
        <v>NOT EQUAL</v>
      </c>
      <c r="T928" s="44" t="str">
        <f>IF(ISNA(VLOOKUP(P928,Sheet1!E:F,2,0)),"--","PRESENT")</f>
        <v>--</v>
      </c>
      <c r="U928"/>
      <c r="V928">
        <f>IF(AA928&lt;&gt;"",V927+1,V927)</f>
        <v>176</v>
      </c>
      <c r="W928" s="75" t="s">
        <v>2238</v>
      </c>
      <c r="X928" s="57" t="s">
        <v>2238</v>
      </c>
      <c r="Y928" s="57" t="s">
        <v>2238</v>
      </c>
      <c r="Z928" s="25" t="str">
        <f>IF( OR(X928="CNST", I928="CAT_REGS"),IF(E928=CHAR(34)&amp;CHAR(34),F928,E928),
IF(X928="YES",UPPER(IF(E928=CHAR(34)&amp;CHAR(34),F928,E928)),
IF(   AND(X928&lt;&gt;"NO",I928="CAT_FNCT",D928&lt;&gt;"multiply", D928&lt;&gt;"divide"),IF(J928="SLS_ENABLED",   UPPER(IF(E928=CHAR(34)&amp;CHAR(34),F928,E928)),""),"")))</f>
        <v/>
      </c>
      <c r="AA928" s="25" t="str">
        <f>IF(LEN(Y928)&gt;0,Y928,SUBSTITUTE(SUBSTITUTE(SUBSTITUTE(SUBSTITUTE(SUBSTITUTE(SUBSTITUTE(SUBSTITUTE(SUBSTITUTE(SUBSTITUTE(SUBSTITUTE(SUBSTITUTE( (SUBSTITUTE( SUBSTITUTE( SUBSTITUTE( SUBSTITUTE(Z928,"STD_SIGMA","SUM"),"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8" s="1">
        <f>B928</f>
        <v>904</v>
      </c>
      <c r="AC928" t="str">
        <f>P928</f>
        <v>ITM_COMPLEX_C</v>
      </c>
      <c r="AD928" s="126" t="str">
        <f>IF(ISNA(VLOOKUP(AA928,'XEQM Shortlist'!J:J,1,0)),"//","")</f>
        <v/>
      </c>
      <c r="AF928" s="88" t="str">
        <f>IF(LEN(AA928)=0,"",SUBSTITUTE(SUBSTITUTE(SUBSTITUTE(SUBSTITUTE(SUBSTITUTE(SUBSTITUTE(SUBSTITUTE(SUBSTITUTE(SUBSTITUTE(SUBSTITUTE(SUBSTITUTE(SUBSTITUTE(SUBSTITUTE(SUBSTITUTE(SUBSTITUTE(SUBSTITUTE(SUBSTITUTE( (SUBSTITUTE( SUBSTITUTE( SUBSTITUTE( SUBSTITUTE(Z928,"STD_SIGMA","SUM"),"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8" t="b">
        <f>AA928=AF928</f>
        <v>1</v>
      </c>
    </row>
    <row r="929" spans="1:33">
      <c r="A929" s="48">
        <f>IF(B929=INT(B929),ROW(),"")</f>
        <v>929</v>
      </c>
      <c r="B929" s="47">
        <f>IF(AND(MID(C929,2,1)&lt;&gt;"/",MID(C929,1,1)="/"),INT(B928)+1,B928+0.01)</f>
        <v>905</v>
      </c>
      <c r="C929" s="196" t="s">
        <v>3769</v>
      </c>
      <c r="D929" s="196" t="s">
        <v>7</v>
      </c>
      <c r="E929" s="191" t="s">
        <v>519</v>
      </c>
      <c r="F929" s="191" t="s">
        <v>132</v>
      </c>
      <c r="G929" s="200">
        <v>0</v>
      </c>
      <c r="H929" s="200">
        <v>0</v>
      </c>
      <c r="I929" s="191" t="s">
        <v>1</v>
      </c>
      <c r="J929" s="191" t="s">
        <v>1376</v>
      </c>
      <c r="K929" s="198" t="s">
        <v>3783</v>
      </c>
      <c r="L929" s="199" t="s">
        <v>4768</v>
      </c>
      <c r="M929" s="199" t="s">
        <v>4827</v>
      </c>
      <c r="N929" s="55" t="s">
        <v>2238</v>
      </c>
      <c r="O929" s="55"/>
      <c r="P929" s="259" t="s">
        <v>3328</v>
      </c>
      <c r="Q929" s="13"/>
      <c r="R929"/>
      <c r="S929" t="str">
        <f>IF(E929=F929,"","NOT EQUAL")</f>
        <v>NOT EQUAL</v>
      </c>
      <c r="T929" s="44" t="str">
        <f>IF(ISNA(VLOOKUP(P929,Sheet1!E:F,2,0)),"--","PRESENT")</f>
        <v>--</v>
      </c>
      <c r="U929"/>
      <c r="V929">
        <f>IF(AA929&lt;&gt;"",V928+1,V928)</f>
        <v>176</v>
      </c>
      <c r="W929" s="75" t="s">
        <v>2238</v>
      </c>
      <c r="X929" s="57" t="s">
        <v>2238</v>
      </c>
      <c r="Y929" s="57" t="s">
        <v>2238</v>
      </c>
      <c r="Z929" s="25" t="str">
        <f>IF( OR(X929="CNST", I929="CAT_REGS"),IF(E929=CHAR(34)&amp;CHAR(34),F929,E929),
IF(X929="YES",UPPER(IF(E929=CHAR(34)&amp;CHAR(34),F929,E929)),
IF(   AND(X929&lt;&gt;"NO",I929="CAT_FNCT",D929&lt;&gt;"multiply", D929&lt;&gt;"divide"),IF(J929="SLS_ENABLED",   UPPER(IF(E929=CHAR(34)&amp;CHAR(34),F929,E929)),""),"")))</f>
        <v/>
      </c>
      <c r="AA929" s="25" t="str">
        <f>IF(LEN(Y929)&gt;0,Y929,SUBSTITUTE(SUBSTITUTE(SUBSTITUTE(SUBSTITUTE(SUBSTITUTE(SUBSTITUTE(SUBSTITUTE(SUBSTITUTE(SUBSTITUTE(SUBSTITUTE(SUBSTITUTE( (SUBSTITUTE( SUBSTITUTE( SUBSTITUTE( SUBSTITUTE(Z929,"STD_SIGMA","SUM"),"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29" s="1">
        <f>B929</f>
        <v>905</v>
      </c>
      <c r="AC929" t="str">
        <f>P929</f>
        <v>ITM_PLANCK</v>
      </c>
      <c r="AD929" s="126" t="str">
        <f>IF(ISNA(VLOOKUP(AA929,'XEQM Shortlist'!J:J,1,0)),"//","")</f>
        <v/>
      </c>
      <c r="AF929" s="88" t="str">
        <f>IF(LEN(AA929)=0,"",SUBSTITUTE(SUBSTITUTE(SUBSTITUTE(SUBSTITUTE(SUBSTITUTE(SUBSTITUTE(SUBSTITUTE(SUBSTITUTE(SUBSTITUTE(SUBSTITUTE(SUBSTITUTE(SUBSTITUTE(SUBSTITUTE(SUBSTITUTE(SUBSTITUTE(SUBSTITUTE(SUBSTITUTE( (SUBSTITUTE( SUBSTITUTE( SUBSTITUTE( SUBSTITUTE(Z929,"STD_SIGMA","SUM"),"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29" t="b">
        <f>AA929=AF929</f>
        <v>1</v>
      </c>
    </row>
    <row r="930" spans="1:33">
      <c r="A930" s="48">
        <f>IF(B930=INT(B930),ROW(),"")</f>
        <v>930</v>
      </c>
      <c r="B930" s="47">
        <f>IF(AND(MID(C930,2,1)&lt;&gt;"/",MID(C930,1,1)="/"),INT(B929)+1,B929+0.01)</f>
        <v>906</v>
      </c>
      <c r="C930" s="196" t="s">
        <v>3770</v>
      </c>
      <c r="D930" s="196" t="s">
        <v>3147</v>
      </c>
      <c r="E930" s="191" t="s">
        <v>519</v>
      </c>
      <c r="F930" s="191" t="s">
        <v>137</v>
      </c>
      <c r="G930" s="200">
        <v>0</v>
      </c>
      <c r="H930" s="200">
        <v>0</v>
      </c>
      <c r="I930" s="191" t="s">
        <v>1</v>
      </c>
      <c r="J930" s="191" t="s">
        <v>1376</v>
      </c>
      <c r="K930" s="198" t="s">
        <v>3783</v>
      </c>
      <c r="L930" s="199" t="s">
        <v>4768</v>
      </c>
      <c r="M930" s="199" t="s">
        <v>4827</v>
      </c>
      <c r="N930" s="55" t="s">
        <v>2238</v>
      </c>
      <c r="O930" s="55"/>
      <c r="P930" s="259" t="s">
        <v>3147</v>
      </c>
      <c r="Q930" s="13"/>
      <c r="R930"/>
      <c r="S930" t="str">
        <f>IF(E930=F930,"","NOT EQUAL")</f>
        <v>NOT EQUAL</v>
      </c>
      <c r="T930" s="44" t="str">
        <f>IF(ISNA(VLOOKUP(P930,Sheet1!E:F,2,0)),"--","PRESENT")</f>
        <v>--</v>
      </c>
      <c r="U930"/>
      <c r="V930">
        <f>IF(AA930&lt;&gt;"",V929+1,V929)</f>
        <v>176</v>
      </c>
      <c r="W930" s="75" t="s">
        <v>2238</v>
      </c>
      <c r="X930" s="57" t="s">
        <v>2238</v>
      </c>
      <c r="Y930" s="57" t="s">
        <v>2238</v>
      </c>
      <c r="Z930" s="25" t="str">
        <f>IF( OR(X930="CNST", I930="CAT_REGS"),IF(E930=CHAR(34)&amp;CHAR(34),F930,E930),
IF(X930="YES",UPPER(IF(E930=CHAR(34)&amp;CHAR(34),F930,E930)),
IF(   AND(X930&lt;&gt;"NO",I930="CAT_FNCT",D930&lt;&gt;"multiply", D930&lt;&gt;"divide"),IF(J930="SLS_ENABLED",   UPPER(IF(E930=CHAR(34)&amp;CHAR(34),F930,E930)),""),"")))</f>
        <v/>
      </c>
      <c r="AA930" s="25" t="str">
        <f>IF(LEN(Y930)&gt;0,Y930,SUBSTITUTE(SUBSTITUTE(SUBSTITUTE(SUBSTITUTE(SUBSTITUTE(SUBSTITUTE(SUBSTITUTE(SUBSTITUTE(SUBSTITUTE(SUBSTITUTE(SUBSTITUTE( (SUBSTITUTE( SUBSTITUTE( SUBSTITUTE( SUBSTITUTE(Z930,"STD_SIGMA","SUM"),"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0" s="1">
        <f>B930</f>
        <v>906</v>
      </c>
      <c r="AC930" t="str">
        <f>P930</f>
        <v>ITM_PLANCK_2PI</v>
      </c>
      <c r="AD930" s="126" t="str">
        <f>IF(ISNA(VLOOKUP(AA930,'XEQM Shortlist'!J:J,1,0)),"//","")</f>
        <v/>
      </c>
      <c r="AF930" s="88" t="str">
        <f>IF(LEN(AA930)=0,"",SUBSTITUTE(SUBSTITUTE(SUBSTITUTE(SUBSTITUTE(SUBSTITUTE(SUBSTITUTE(SUBSTITUTE(SUBSTITUTE(SUBSTITUTE(SUBSTITUTE(SUBSTITUTE(SUBSTITUTE(SUBSTITUTE(SUBSTITUTE(SUBSTITUTE(SUBSTITUTE(SUBSTITUTE( (SUBSTITUTE( SUBSTITUTE( SUBSTITUTE( SUBSTITUTE(Z930,"STD_SIGMA","SUM"),"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0" t="b">
        <f>AA930=AF930</f>
        <v>1</v>
      </c>
    </row>
    <row r="931" spans="1:33">
      <c r="A931" s="48">
        <f>IF(B931=INT(B931),ROW(),"")</f>
        <v>931</v>
      </c>
      <c r="B931" s="47">
        <f>IF(AND(MID(C931,2,1)&lt;&gt;"/",MID(C931,1,1)="/"),INT(B930)+1,B930+0.01)</f>
        <v>907</v>
      </c>
      <c r="C931" s="196" t="s">
        <v>3769</v>
      </c>
      <c r="D931" s="196" t="s">
        <v>7</v>
      </c>
      <c r="E931" s="191" t="s">
        <v>519</v>
      </c>
      <c r="F931" s="191" t="s">
        <v>792</v>
      </c>
      <c r="G931" s="200">
        <v>0</v>
      </c>
      <c r="H931" s="200">
        <v>0</v>
      </c>
      <c r="I931" s="191" t="s">
        <v>1</v>
      </c>
      <c r="J931" s="191" t="s">
        <v>1376</v>
      </c>
      <c r="K931" s="198" t="s">
        <v>3783</v>
      </c>
      <c r="L931" s="199" t="s">
        <v>4768</v>
      </c>
      <c r="M931" s="199" t="s">
        <v>4827</v>
      </c>
      <c r="N931" s="55" t="s">
        <v>2238</v>
      </c>
      <c r="O931" s="55"/>
      <c r="P931" s="259" t="s">
        <v>3329</v>
      </c>
      <c r="Q931" s="13"/>
      <c r="R931"/>
      <c r="S931" t="str">
        <f>IF(E931=F931,"","NOT EQUAL")</f>
        <v>NOT EQUAL</v>
      </c>
      <c r="T931" s="44" t="str">
        <f>IF(ISNA(VLOOKUP(P931,Sheet1!E:F,2,0)),"--","PRESENT")</f>
        <v>--</v>
      </c>
      <c r="U931"/>
      <c r="V931">
        <f>IF(AA931&lt;&gt;"",V930+1,V930)</f>
        <v>176</v>
      </c>
      <c r="W931" s="75" t="s">
        <v>2238</v>
      </c>
      <c r="X931" s="57" t="s">
        <v>2238</v>
      </c>
      <c r="Y931" s="57" t="s">
        <v>2238</v>
      </c>
      <c r="Z931" s="25" t="str">
        <f>IF( OR(X931="CNST", I931="CAT_REGS"),IF(E931=CHAR(34)&amp;CHAR(34),F931,E931),
IF(X931="YES",UPPER(IF(E931=CHAR(34)&amp;CHAR(34),F931,E931)),
IF(   AND(X931&lt;&gt;"NO",I931="CAT_FNCT",D931&lt;&gt;"multiply", D931&lt;&gt;"divide"),IF(J931="SLS_ENABLED",   UPPER(IF(E931=CHAR(34)&amp;CHAR(34),F931,E931)),""),"")))</f>
        <v/>
      </c>
      <c r="AA931" s="25" t="str">
        <f>IF(LEN(Y931)&gt;0,Y931,SUBSTITUTE(SUBSTITUTE(SUBSTITUTE(SUBSTITUTE(SUBSTITUTE(SUBSTITUTE(SUBSTITUTE(SUBSTITUTE(SUBSTITUTE(SUBSTITUTE(SUBSTITUTE( (SUBSTITUTE( SUBSTITUTE( SUBSTITUTE( SUBSTITUTE(Z931,"STD_SIGMA","SUM"),"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1" s="1">
        <f>B931</f>
        <v>907</v>
      </c>
      <c r="AC931" t="str">
        <f>P931</f>
        <v>ITM_NATURAL_N</v>
      </c>
      <c r="AD931" s="126" t="str">
        <f>IF(ISNA(VLOOKUP(AA931,'XEQM Shortlist'!J:J,1,0)),"//","")</f>
        <v/>
      </c>
      <c r="AF931" s="88" t="str">
        <f>IF(LEN(AA931)=0,"",SUBSTITUTE(SUBSTITUTE(SUBSTITUTE(SUBSTITUTE(SUBSTITUTE(SUBSTITUTE(SUBSTITUTE(SUBSTITUTE(SUBSTITUTE(SUBSTITUTE(SUBSTITUTE(SUBSTITUTE(SUBSTITUTE(SUBSTITUTE(SUBSTITUTE(SUBSTITUTE(SUBSTITUTE( (SUBSTITUTE( SUBSTITUTE( SUBSTITUTE( SUBSTITUTE(Z931,"STD_SIGMA","SUM"),"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1" t="b">
        <f>AA931=AF931</f>
        <v>1</v>
      </c>
    </row>
    <row r="932" spans="1:33">
      <c r="A932" s="48">
        <f>IF(B932=INT(B932),ROW(),"")</f>
        <v>932</v>
      </c>
      <c r="B932" s="47">
        <f>IF(AND(MID(C932,2,1)&lt;&gt;"/",MID(C932,1,1)="/"),INT(B931)+1,B931+0.01)</f>
        <v>908</v>
      </c>
      <c r="C932" s="196" t="s">
        <v>3769</v>
      </c>
      <c r="D932" s="196" t="s">
        <v>7</v>
      </c>
      <c r="E932" s="191" t="s">
        <v>519</v>
      </c>
      <c r="F932" s="191" t="s">
        <v>793</v>
      </c>
      <c r="G932" s="200">
        <v>0</v>
      </c>
      <c r="H932" s="200">
        <v>0</v>
      </c>
      <c r="I932" s="191" t="s">
        <v>1</v>
      </c>
      <c r="J932" s="191" t="s">
        <v>1376</v>
      </c>
      <c r="K932" s="198" t="s">
        <v>3783</v>
      </c>
      <c r="L932" s="199" t="s">
        <v>4768</v>
      </c>
      <c r="M932" s="199" t="s">
        <v>4827</v>
      </c>
      <c r="N932" s="55" t="s">
        <v>2238</v>
      </c>
      <c r="O932" s="55"/>
      <c r="P932" s="259" t="s">
        <v>3330</v>
      </c>
      <c r="Q932" s="13"/>
      <c r="R932"/>
      <c r="S932" t="str">
        <f>IF(E932=F932,"","NOT EQUAL")</f>
        <v>NOT EQUAL</v>
      </c>
      <c r="T932" s="44" t="str">
        <f>IF(ISNA(VLOOKUP(P932,Sheet1!E:F,2,0)),"--","PRESENT")</f>
        <v>--</v>
      </c>
      <c r="U932"/>
      <c r="V932">
        <f>IF(AA932&lt;&gt;"",V931+1,V931)</f>
        <v>176</v>
      </c>
      <c r="W932" s="75" t="s">
        <v>2238</v>
      </c>
      <c r="X932" s="57" t="s">
        <v>2238</v>
      </c>
      <c r="Y932" s="57" t="s">
        <v>2238</v>
      </c>
      <c r="Z932" s="25" t="str">
        <f>IF( OR(X932="CNST", I932="CAT_REGS"),IF(E932=CHAR(34)&amp;CHAR(34),F932,E932),
IF(X932="YES",UPPER(IF(E932=CHAR(34)&amp;CHAR(34),F932,E932)),
IF(   AND(X932&lt;&gt;"NO",I932="CAT_FNCT",D932&lt;&gt;"multiply", D932&lt;&gt;"divide"),IF(J932="SLS_ENABLED",   UPPER(IF(E932=CHAR(34)&amp;CHAR(34),F932,E932)),""),"")))</f>
        <v/>
      </c>
      <c r="AA932" s="25" t="str">
        <f>IF(LEN(Y932)&gt;0,Y932,SUBSTITUTE(SUBSTITUTE(SUBSTITUTE(SUBSTITUTE(SUBSTITUTE(SUBSTITUTE(SUBSTITUTE(SUBSTITUTE(SUBSTITUTE(SUBSTITUTE(SUBSTITUTE( (SUBSTITUTE( SUBSTITUTE( SUBSTITUTE( SUBSTITUTE(Z932,"STD_SIGMA","SUM"),"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2" s="1">
        <f>B932</f>
        <v>908</v>
      </c>
      <c r="AC932" t="str">
        <f>P932</f>
        <v>ITM_RATIONAL_Q</v>
      </c>
      <c r="AD932" s="126" t="str">
        <f>IF(ISNA(VLOOKUP(AA932,'XEQM Shortlist'!J:J,1,0)),"//","")</f>
        <v/>
      </c>
      <c r="AF932" s="88" t="str">
        <f>IF(LEN(AA932)=0,"",SUBSTITUTE(SUBSTITUTE(SUBSTITUTE(SUBSTITUTE(SUBSTITUTE(SUBSTITUTE(SUBSTITUTE(SUBSTITUTE(SUBSTITUTE(SUBSTITUTE(SUBSTITUTE(SUBSTITUTE(SUBSTITUTE(SUBSTITUTE(SUBSTITUTE(SUBSTITUTE(SUBSTITUTE( (SUBSTITUTE( SUBSTITUTE( SUBSTITUTE( SUBSTITUTE(Z932,"STD_SIGMA","SUM"),"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2" t="b">
        <f>AA932=AF932</f>
        <v>1</v>
      </c>
    </row>
    <row r="933" spans="1:33">
      <c r="A933" s="48">
        <f>IF(B933=INT(B933),ROW(),"")</f>
        <v>933</v>
      </c>
      <c r="B933" s="47">
        <f>IF(AND(MID(C933,2,1)&lt;&gt;"/",MID(C933,1,1)="/"),INT(B932)+1,B932+0.01)</f>
        <v>909</v>
      </c>
      <c r="C933" s="196" t="s">
        <v>3770</v>
      </c>
      <c r="D933" s="196" t="s">
        <v>3148</v>
      </c>
      <c r="E933" s="191" t="s">
        <v>519</v>
      </c>
      <c r="F933" s="191" t="s">
        <v>794</v>
      </c>
      <c r="G933" s="200">
        <v>0</v>
      </c>
      <c r="H933" s="200">
        <v>0</v>
      </c>
      <c r="I933" s="191" t="s">
        <v>1</v>
      </c>
      <c r="J933" s="191" t="s">
        <v>1376</v>
      </c>
      <c r="K933" s="198" t="s">
        <v>3783</v>
      </c>
      <c r="L933" s="199" t="s">
        <v>4768</v>
      </c>
      <c r="M933" s="199" t="s">
        <v>4827</v>
      </c>
      <c r="N933" s="55" t="s">
        <v>2238</v>
      </c>
      <c r="O933" s="55"/>
      <c r="P933" s="259" t="s">
        <v>3148</v>
      </c>
      <c r="Q933" s="13"/>
      <c r="R933"/>
      <c r="S933" t="str">
        <f>IF(E933=F933,"","NOT EQUAL")</f>
        <v>NOT EQUAL</v>
      </c>
      <c r="T933" s="44" t="str">
        <f>IF(ISNA(VLOOKUP(P933,Sheet1!E:F,2,0)),"--","PRESENT")</f>
        <v>--</v>
      </c>
      <c r="U933"/>
      <c r="V933">
        <f>IF(AA933&lt;&gt;"",V932+1,V932)</f>
        <v>176</v>
      </c>
      <c r="W933" s="75" t="s">
        <v>2238</v>
      </c>
      <c r="X933" s="57" t="s">
        <v>2238</v>
      </c>
      <c r="Y933" s="57" t="s">
        <v>2238</v>
      </c>
      <c r="Z933" s="25" t="str">
        <f>IF( OR(X933="CNST", I933="CAT_REGS"),IF(E933=CHAR(34)&amp;CHAR(34),F933,E933),
IF(X933="YES",UPPER(IF(E933=CHAR(34)&amp;CHAR(34),F933,E933)),
IF(   AND(X933&lt;&gt;"NO",I933="CAT_FNCT",D933&lt;&gt;"multiply", D933&lt;&gt;"divide"),IF(J933="SLS_ENABLED",   UPPER(IF(E933=CHAR(34)&amp;CHAR(34),F933,E933)),""),"")))</f>
        <v/>
      </c>
      <c r="AA933" s="25" t="str">
        <f>IF(LEN(Y933)&gt;0,Y933,SUBSTITUTE(SUBSTITUTE(SUBSTITUTE(SUBSTITUTE(SUBSTITUTE(SUBSTITUTE(SUBSTITUTE(SUBSTITUTE(SUBSTITUTE(SUBSTITUTE(SUBSTITUTE( (SUBSTITUTE( SUBSTITUTE( SUBSTITUTE( SUBSTITUTE(Z933,"STD_SIGMA","SUM"),"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3" s="1">
        <f>B933</f>
        <v>909</v>
      </c>
      <c r="AC933" t="str">
        <f>P933</f>
        <v>ITM_REAL_R</v>
      </c>
      <c r="AD933" s="126" t="str">
        <f>IF(ISNA(VLOOKUP(AA933,'XEQM Shortlist'!J:J,1,0)),"//","")</f>
        <v/>
      </c>
      <c r="AF933" s="88" t="str">
        <f>IF(LEN(AA933)=0,"",SUBSTITUTE(SUBSTITUTE(SUBSTITUTE(SUBSTITUTE(SUBSTITUTE(SUBSTITUTE(SUBSTITUTE(SUBSTITUTE(SUBSTITUTE(SUBSTITUTE(SUBSTITUTE(SUBSTITUTE(SUBSTITUTE(SUBSTITUTE(SUBSTITUTE(SUBSTITUTE(SUBSTITUTE( (SUBSTITUTE( SUBSTITUTE( SUBSTITUTE( SUBSTITUTE(Z933,"STD_SIGMA","SUM"),"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3" t="b">
        <f>AA933=AF933</f>
        <v>1</v>
      </c>
    </row>
    <row r="934" spans="1:33">
      <c r="A934" s="48">
        <f>IF(B934=INT(B934),ROW(),"")</f>
        <v>934</v>
      </c>
      <c r="B934" s="47">
        <f>IF(AND(MID(C934,2,1)&lt;&gt;"/",MID(C934,1,1)="/"),INT(B933)+1,B933+0.01)</f>
        <v>910</v>
      </c>
      <c r="C934" s="196" t="s">
        <v>3770</v>
      </c>
      <c r="D934" s="196" t="s">
        <v>3149</v>
      </c>
      <c r="E934" s="191" t="s">
        <v>519</v>
      </c>
      <c r="F934" s="191" t="s">
        <v>795</v>
      </c>
      <c r="G934" s="200">
        <v>0</v>
      </c>
      <c r="H934" s="200">
        <v>0</v>
      </c>
      <c r="I934" s="191" t="s">
        <v>1</v>
      </c>
      <c r="J934" s="191" t="s">
        <v>1376</v>
      </c>
      <c r="K934" s="198" t="s">
        <v>3783</v>
      </c>
      <c r="L934" s="199" t="s">
        <v>4768</v>
      </c>
      <c r="M934" s="199" t="s">
        <v>4827</v>
      </c>
      <c r="N934" s="55" t="s">
        <v>2238</v>
      </c>
      <c r="O934" s="55"/>
      <c r="P934" s="259" t="s">
        <v>3149</v>
      </c>
      <c r="Q934" s="13"/>
      <c r="R934"/>
      <c r="S934" t="str">
        <f>IF(E934=F934,"","NOT EQUAL")</f>
        <v>NOT EQUAL</v>
      </c>
      <c r="T934" s="44" t="str">
        <f>IF(ISNA(VLOOKUP(P934,Sheet1!E:F,2,0)),"--","PRESENT")</f>
        <v>--</v>
      </c>
      <c r="U934"/>
      <c r="V934">
        <f>IF(AA934&lt;&gt;"",V933+1,V933)</f>
        <v>176</v>
      </c>
      <c r="W934" s="75" t="s">
        <v>2238</v>
      </c>
      <c r="X934" s="57" t="s">
        <v>2238</v>
      </c>
      <c r="Y934" s="57" t="s">
        <v>2238</v>
      </c>
      <c r="Z934" s="25" t="str">
        <f>IF( OR(X934="CNST", I934="CAT_REGS"),IF(E934=CHAR(34)&amp;CHAR(34),F934,E934),
IF(X934="YES",UPPER(IF(E934=CHAR(34)&amp;CHAR(34),F934,E934)),
IF(   AND(X934&lt;&gt;"NO",I934="CAT_FNCT",D934&lt;&gt;"multiply", D934&lt;&gt;"divide"),IF(J934="SLS_ENABLED",   UPPER(IF(E934=CHAR(34)&amp;CHAR(34),F934,E934)),""),"")))</f>
        <v/>
      </c>
      <c r="AA934" s="25" t="str">
        <f>IF(LEN(Y934)&gt;0,Y934,SUBSTITUTE(SUBSTITUTE(SUBSTITUTE(SUBSTITUTE(SUBSTITUTE(SUBSTITUTE(SUBSTITUTE(SUBSTITUTE(SUBSTITUTE(SUBSTITUTE(SUBSTITUTE( (SUBSTITUTE( SUBSTITUTE( SUBSTITUTE( SUBSTITUTE(Z934,"STD_SIGMA","SUM"),"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4" s="1">
        <f>B934</f>
        <v>910</v>
      </c>
      <c r="AC934" t="str">
        <f>P934</f>
        <v>ITM_LEFT_ARROW</v>
      </c>
      <c r="AD934" s="126" t="str">
        <f>IF(ISNA(VLOOKUP(AA934,'XEQM Shortlist'!J:J,1,0)),"//","")</f>
        <v/>
      </c>
      <c r="AF934" s="88" t="str">
        <f>IF(LEN(AA934)=0,"",SUBSTITUTE(SUBSTITUTE(SUBSTITUTE(SUBSTITUTE(SUBSTITUTE(SUBSTITUTE(SUBSTITUTE(SUBSTITUTE(SUBSTITUTE(SUBSTITUTE(SUBSTITUTE(SUBSTITUTE(SUBSTITUTE(SUBSTITUTE(SUBSTITUTE(SUBSTITUTE(SUBSTITUTE( (SUBSTITUTE( SUBSTITUTE( SUBSTITUTE( SUBSTITUTE(Z934,"STD_SIGMA","SUM"),"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4" t="b">
        <f>AA934=AF934</f>
        <v>1</v>
      </c>
    </row>
    <row r="935" spans="1:33">
      <c r="A935" s="48">
        <f>IF(B935=INT(B935),ROW(),"")</f>
        <v>935</v>
      </c>
      <c r="B935" s="47">
        <f>IF(AND(MID(C935,2,1)&lt;&gt;"/",MID(C935,1,1)="/"),INT(B934)+1,B934+0.01)</f>
        <v>911</v>
      </c>
      <c r="C935" s="196" t="s">
        <v>3770</v>
      </c>
      <c r="D935" s="196" t="s">
        <v>3150</v>
      </c>
      <c r="E935" s="191" t="s">
        <v>519</v>
      </c>
      <c r="F935" s="191" t="s">
        <v>796</v>
      </c>
      <c r="G935" s="200">
        <v>0</v>
      </c>
      <c r="H935" s="200">
        <v>0</v>
      </c>
      <c r="I935" s="191" t="s">
        <v>1</v>
      </c>
      <c r="J935" s="191" t="s">
        <v>1376</v>
      </c>
      <c r="K935" s="198" t="s">
        <v>3783</v>
      </c>
      <c r="L935" s="199" t="s">
        <v>4768</v>
      </c>
      <c r="M935" s="199" t="s">
        <v>4827</v>
      </c>
      <c r="N935" s="55" t="s">
        <v>2238</v>
      </c>
      <c r="O935" s="55"/>
      <c r="P935" s="259" t="s">
        <v>3150</v>
      </c>
      <c r="Q935" s="13"/>
      <c r="R935"/>
      <c r="S935" t="str">
        <f>IF(E935=F935,"","NOT EQUAL")</f>
        <v>NOT EQUAL</v>
      </c>
      <c r="T935" s="44" t="str">
        <f>IF(ISNA(VLOOKUP(P935,Sheet1!E:F,2,0)),"--","PRESENT")</f>
        <v>--</v>
      </c>
      <c r="U935"/>
      <c r="V935">
        <f>IF(AA935&lt;&gt;"",V934+1,V934)</f>
        <v>176</v>
      </c>
      <c r="W935" s="75" t="s">
        <v>2238</v>
      </c>
      <c r="X935" s="57" t="s">
        <v>2238</v>
      </c>
      <c r="Y935" s="57" t="s">
        <v>2238</v>
      </c>
      <c r="Z935" s="25" t="str">
        <f>IF( OR(X935="CNST", I935="CAT_REGS"),IF(E935=CHAR(34)&amp;CHAR(34),F935,E935),
IF(X935="YES",UPPER(IF(E935=CHAR(34)&amp;CHAR(34),F935,E935)),
IF(   AND(X935&lt;&gt;"NO",I935="CAT_FNCT",D935&lt;&gt;"multiply", D935&lt;&gt;"divide"),IF(J935="SLS_ENABLED",   UPPER(IF(E935=CHAR(34)&amp;CHAR(34),F935,E935)),""),"")))</f>
        <v/>
      </c>
      <c r="AA935" s="25" t="str">
        <f>IF(LEN(Y935)&gt;0,Y935,SUBSTITUTE(SUBSTITUTE(SUBSTITUTE(SUBSTITUTE(SUBSTITUTE(SUBSTITUTE(SUBSTITUTE(SUBSTITUTE(SUBSTITUTE(SUBSTITUTE(SUBSTITUTE( (SUBSTITUTE( SUBSTITUTE( SUBSTITUTE( SUBSTITUTE(Z935,"STD_SIGMA","SUM"),"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5" s="1">
        <f>B935</f>
        <v>911</v>
      </c>
      <c r="AC935" t="str">
        <f>P935</f>
        <v>ITM_UP_ARROW</v>
      </c>
      <c r="AD935" s="126" t="str">
        <f>IF(ISNA(VLOOKUP(AA935,'XEQM Shortlist'!J:J,1,0)),"//","")</f>
        <v/>
      </c>
      <c r="AF935" s="88" t="str">
        <f>IF(LEN(AA935)=0,"",SUBSTITUTE(SUBSTITUTE(SUBSTITUTE(SUBSTITUTE(SUBSTITUTE(SUBSTITUTE(SUBSTITUTE(SUBSTITUTE(SUBSTITUTE(SUBSTITUTE(SUBSTITUTE(SUBSTITUTE(SUBSTITUTE(SUBSTITUTE(SUBSTITUTE(SUBSTITUTE(SUBSTITUTE( (SUBSTITUTE( SUBSTITUTE( SUBSTITUTE( SUBSTITUTE(Z935,"STD_SIGMA","SUM"),"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5" t="b">
        <f>AA935=AF935</f>
        <v>1</v>
      </c>
    </row>
    <row r="936" spans="1:33">
      <c r="A936" s="48">
        <f>IF(B936=INT(B936),ROW(),"")</f>
        <v>936</v>
      </c>
      <c r="B936" s="47">
        <f>IF(AND(MID(C936,2,1)&lt;&gt;"/",MID(C936,1,1)="/"),INT(B935)+1,B935+0.01)</f>
        <v>912</v>
      </c>
      <c r="C936" s="196" t="s">
        <v>3770</v>
      </c>
      <c r="D936" s="196" t="s">
        <v>3151</v>
      </c>
      <c r="E936" s="191" t="s">
        <v>519</v>
      </c>
      <c r="F936" s="191" t="s">
        <v>797</v>
      </c>
      <c r="G936" s="200">
        <v>0</v>
      </c>
      <c r="H936" s="200">
        <v>0</v>
      </c>
      <c r="I936" s="191" t="s">
        <v>1</v>
      </c>
      <c r="J936" s="191" t="s">
        <v>1376</v>
      </c>
      <c r="K936" s="198" t="s">
        <v>3783</v>
      </c>
      <c r="L936" s="199" t="s">
        <v>4768</v>
      </c>
      <c r="M936" s="199" t="s">
        <v>4827</v>
      </c>
      <c r="N936" s="55" t="s">
        <v>2238</v>
      </c>
      <c r="O936" s="55"/>
      <c r="P936" s="259" t="s">
        <v>3151</v>
      </c>
      <c r="Q936" s="13"/>
      <c r="R936"/>
      <c r="S936" t="str">
        <f>IF(E936=F936,"","NOT EQUAL")</f>
        <v>NOT EQUAL</v>
      </c>
      <c r="T936" s="44" t="str">
        <f>IF(ISNA(VLOOKUP(P936,Sheet1!E:F,2,0)),"--","PRESENT")</f>
        <v>--</v>
      </c>
      <c r="U936"/>
      <c r="V936">
        <f>IF(AA936&lt;&gt;"",V935+1,V935)</f>
        <v>176</v>
      </c>
      <c r="W936" s="75" t="s">
        <v>2238</v>
      </c>
      <c r="X936" s="57" t="s">
        <v>2238</v>
      </c>
      <c r="Y936" s="57" t="s">
        <v>2238</v>
      </c>
      <c r="Z936" s="25" t="str">
        <f>IF( OR(X936="CNST", I936="CAT_REGS"),IF(E936=CHAR(34)&amp;CHAR(34),F936,E936),
IF(X936="YES",UPPER(IF(E936=CHAR(34)&amp;CHAR(34),F936,E936)),
IF(   AND(X936&lt;&gt;"NO",I936="CAT_FNCT",D936&lt;&gt;"multiply", D936&lt;&gt;"divide"),IF(J936="SLS_ENABLED",   UPPER(IF(E936=CHAR(34)&amp;CHAR(34),F936,E936)),""),"")))</f>
        <v/>
      </c>
      <c r="AA936" s="25" t="str">
        <f>IF(LEN(Y936)&gt;0,Y936,SUBSTITUTE(SUBSTITUTE(SUBSTITUTE(SUBSTITUTE(SUBSTITUTE(SUBSTITUTE(SUBSTITUTE(SUBSTITUTE(SUBSTITUTE(SUBSTITUTE(SUBSTITUTE( (SUBSTITUTE( SUBSTITUTE( SUBSTITUTE( SUBSTITUTE(Z936,"STD_SIGMA","SUM"),"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6" s="1">
        <f>B936</f>
        <v>912</v>
      </c>
      <c r="AC936" t="str">
        <f>P936</f>
        <v>ITM_RIGHT_ARROW</v>
      </c>
      <c r="AD936" s="126" t="str">
        <f>IF(ISNA(VLOOKUP(AA936,'XEQM Shortlist'!J:J,1,0)),"//","")</f>
        <v/>
      </c>
      <c r="AF936" s="88" t="str">
        <f>IF(LEN(AA936)=0,"",SUBSTITUTE(SUBSTITUTE(SUBSTITUTE(SUBSTITUTE(SUBSTITUTE(SUBSTITUTE(SUBSTITUTE(SUBSTITUTE(SUBSTITUTE(SUBSTITUTE(SUBSTITUTE(SUBSTITUTE(SUBSTITUTE(SUBSTITUTE(SUBSTITUTE(SUBSTITUTE(SUBSTITUTE( (SUBSTITUTE( SUBSTITUTE( SUBSTITUTE( SUBSTITUTE(Z936,"STD_SIGMA","SUM"),"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6" t="b">
        <f>AA936=AF936</f>
        <v>1</v>
      </c>
    </row>
    <row r="937" spans="1:33">
      <c r="A937" s="48">
        <f>IF(B937=INT(B937),ROW(),"")</f>
        <v>937</v>
      </c>
      <c r="B937" s="47">
        <f>IF(AND(MID(C937,2,1)&lt;&gt;"/",MID(C937,1,1)="/"),INT(B936)+1,B936+0.01)</f>
        <v>913</v>
      </c>
      <c r="C937" s="196" t="s">
        <v>3770</v>
      </c>
      <c r="D937" s="196" t="s">
        <v>3152</v>
      </c>
      <c r="E937" s="191" t="s">
        <v>519</v>
      </c>
      <c r="F937" s="191" t="s">
        <v>798</v>
      </c>
      <c r="G937" s="200">
        <v>0</v>
      </c>
      <c r="H937" s="200">
        <v>0</v>
      </c>
      <c r="I937" s="191" t="s">
        <v>1</v>
      </c>
      <c r="J937" s="191" t="s">
        <v>1376</v>
      </c>
      <c r="K937" s="198" t="s">
        <v>3783</v>
      </c>
      <c r="L937" s="199" t="s">
        <v>4768</v>
      </c>
      <c r="M937" s="199" t="s">
        <v>4827</v>
      </c>
      <c r="N937" s="55" t="s">
        <v>2238</v>
      </c>
      <c r="O937" s="55"/>
      <c r="P937" s="259" t="s">
        <v>3152</v>
      </c>
      <c r="Q937" s="13"/>
      <c r="R937"/>
      <c r="S937" t="str">
        <f>IF(E937=F937,"","NOT EQUAL")</f>
        <v>NOT EQUAL</v>
      </c>
      <c r="T937" s="44" t="str">
        <f>IF(ISNA(VLOOKUP(P937,Sheet1!E:F,2,0)),"--","PRESENT")</f>
        <v>--</v>
      </c>
      <c r="U937"/>
      <c r="V937">
        <f>IF(AA937&lt;&gt;"",V936+1,V936)</f>
        <v>176</v>
      </c>
      <c r="W937" s="75" t="s">
        <v>2238</v>
      </c>
      <c r="X937" s="57" t="s">
        <v>2238</v>
      </c>
      <c r="Y937" s="57" t="s">
        <v>2238</v>
      </c>
      <c r="Z937" s="25" t="str">
        <f>IF( OR(X937="CNST", I937="CAT_REGS"),IF(E937=CHAR(34)&amp;CHAR(34),F937,E937),
IF(X937="YES",UPPER(IF(E937=CHAR(34)&amp;CHAR(34),F937,E937)),
IF(   AND(X937&lt;&gt;"NO",I937="CAT_FNCT",D937&lt;&gt;"multiply", D937&lt;&gt;"divide"),IF(J937="SLS_ENABLED",   UPPER(IF(E937=CHAR(34)&amp;CHAR(34),F937,E937)),""),"")))</f>
        <v/>
      </c>
      <c r="AA937" s="25" t="str">
        <f>IF(LEN(Y937)&gt;0,Y937,SUBSTITUTE(SUBSTITUTE(SUBSTITUTE(SUBSTITUTE(SUBSTITUTE(SUBSTITUTE(SUBSTITUTE(SUBSTITUTE(SUBSTITUTE(SUBSTITUTE(SUBSTITUTE( (SUBSTITUTE( SUBSTITUTE( SUBSTITUTE( SUBSTITUTE(Z937,"STD_SIGMA","SUM"),"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7" s="1">
        <f>B937</f>
        <v>913</v>
      </c>
      <c r="AC937" t="str">
        <f>P937</f>
        <v>ITM_DOWN_ARROW</v>
      </c>
      <c r="AD937" s="126" t="str">
        <f>IF(ISNA(VLOOKUP(AA937,'XEQM Shortlist'!J:J,1,0)),"//","")</f>
        <v/>
      </c>
      <c r="AF937" s="88" t="str">
        <f>IF(LEN(AA937)=0,"",SUBSTITUTE(SUBSTITUTE(SUBSTITUTE(SUBSTITUTE(SUBSTITUTE(SUBSTITUTE(SUBSTITUTE(SUBSTITUTE(SUBSTITUTE(SUBSTITUTE(SUBSTITUTE(SUBSTITUTE(SUBSTITUTE(SUBSTITUTE(SUBSTITUTE(SUBSTITUTE(SUBSTITUTE( (SUBSTITUTE( SUBSTITUTE( SUBSTITUTE( SUBSTITUTE(Z937,"STD_SIGMA","SUM"),"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7" t="b">
        <f>AA937=AF937</f>
        <v>1</v>
      </c>
    </row>
    <row r="938" spans="1:33">
      <c r="A938" s="48">
        <f>IF(B938=INT(B938),ROW(),"")</f>
        <v>938</v>
      </c>
      <c r="B938" s="47">
        <f>IF(AND(MID(C938,2,1)&lt;&gt;"/",MID(C938,1,1)="/"),INT(B937)+1,B937+0.01)</f>
        <v>914</v>
      </c>
      <c r="C938" s="196" t="s">
        <v>3770</v>
      </c>
      <c r="D938" s="196" t="s">
        <v>3153</v>
      </c>
      <c r="E938" s="191" t="s">
        <v>519</v>
      </c>
      <c r="F938" s="191" t="s">
        <v>799</v>
      </c>
      <c r="G938" s="200">
        <v>0</v>
      </c>
      <c r="H938" s="200">
        <v>0</v>
      </c>
      <c r="I938" s="191" t="s">
        <v>1</v>
      </c>
      <c r="J938" s="191" t="s">
        <v>1376</v>
      </c>
      <c r="K938" s="198" t="s">
        <v>3783</v>
      </c>
      <c r="L938" s="199" t="s">
        <v>4768</v>
      </c>
      <c r="M938" s="199" t="s">
        <v>4827</v>
      </c>
      <c r="N938" s="55" t="s">
        <v>2238</v>
      </c>
      <c r="O938" s="55"/>
      <c r="P938" s="259" t="s">
        <v>3153</v>
      </c>
      <c r="Q938" s="13"/>
      <c r="R938"/>
      <c r="S938" t="str">
        <f>IF(E938=F938,"","NOT EQUAL")</f>
        <v>NOT EQUAL</v>
      </c>
      <c r="T938" s="44" t="str">
        <f>IF(ISNA(VLOOKUP(P938,Sheet1!E:F,2,0)),"--","PRESENT")</f>
        <v>--</v>
      </c>
      <c r="U938"/>
      <c r="V938">
        <f>IF(AA938&lt;&gt;"",V937+1,V937)</f>
        <v>176</v>
      </c>
      <c r="W938" s="75" t="s">
        <v>2238</v>
      </c>
      <c r="X938" s="57" t="s">
        <v>2238</v>
      </c>
      <c r="Y938" s="57" t="s">
        <v>2238</v>
      </c>
      <c r="Z938" s="25" t="str">
        <f>IF( OR(X938="CNST", I938="CAT_REGS"),IF(E938=CHAR(34)&amp;CHAR(34),F938,E938),
IF(X938="YES",UPPER(IF(E938=CHAR(34)&amp;CHAR(34),F938,E938)),
IF(   AND(X938&lt;&gt;"NO",I938="CAT_FNCT",D938&lt;&gt;"multiply", D938&lt;&gt;"divide"),IF(J938="SLS_ENABLED",   UPPER(IF(E938=CHAR(34)&amp;CHAR(34),F938,E938)),""),"")))</f>
        <v/>
      </c>
      <c r="AA938" s="25" t="str">
        <f>IF(LEN(Y938)&gt;0,Y938,SUBSTITUTE(SUBSTITUTE(SUBSTITUTE(SUBSTITUTE(SUBSTITUTE(SUBSTITUTE(SUBSTITUTE(SUBSTITUTE(SUBSTITUTE(SUBSTITUTE(SUBSTITUTE( (SUBSTITUTE( SUBSTITUTE( SUBSTITUTE( SUBSTITUTE(Z938,"STD_SIGMA","SUM"),"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8" s="1">
        <f>B938</f>
        <v>914</v>
      </c>
      <c r="AC938" t="str">
        <f>P938</f>
        <v>ITM_SERIAL_IO</v>
      </c>
      <c r="AD938" s="126" t="str">
        <f>IF(ISNA(VLOOKUP(AA938,'XEQM Shortlist'!J:J,1,0)),"//","")</f>
        <v/>
      </c>
      <c r="AF938" s="88" t="str">
        <f>IF(LEN(AA938)=0,"",SUBSTITUTE(SUBSTITUTE(SUBSTITUTE(SUBSTITUTE(SUBSTITUTE(SUBSTITUTE(SUBSTITUTE(SUBSTITUTE(SUBSTITUTE(SUBSTITUTE(SUBSTITUTE(SUBSTITUTE(SUBSTITUTE(SUBSTITUTE(SUBSTITUTE(SUBSTITUTE(SUBSTITUTE( (SUBSTITUTE( SUBSTITUTE( SUBSTITUTE( SUBSTITUTE(Z938,"STD_SIGMA","SUM"),"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8" t="b">
        <f>AA938=AF938</f>
        <v>1</v>
      </c>
    </row>
    <row r="939" spans="1:33">
      <c r="A939" s="48">
        <f>IF(B939=INT(B939),ROW(),"")</f>
        <v>939</v>
      </c>
      <c r="B939" s="47">
        <f>IF(AND(MID(C939,2,1)&lt;&gt;"/",MID(C939,1,1)="/"),INT(B938)+1,B938+0.01)</f>
        <v>915</v>
      </c>
      <c r="C939" s="196" t="s">
        <v>3769</v>
      </c>
      <c r="D939" s="196" t="s">
        <v>7</v>
      </c>
      <c r="E939" s="191" t="s">
        <v>519</v>
      </c>
      <c r="F939" s="191" t="s">
        <v>800</v>
      </c>
      <c r="G939" s="200">
        <v>0</v>
      </c>
      <c r="H939" s="200">
        <v>0</v>
      </c>
      <c r="I939" s="191" t="s">
        <v>1</v>
      </c>
      <c r="J939" s="191" t="s">
        <v>1376</v>
      </c>
      <c r="K939" s="198" t="s">
        <v>3783</v>
      </c>
      <c r="L939" s="199" t="s">
        <v>4768</v>
      </c>
      <c r="M939" s="199" t="s">
        <v>4827</v>
      </c>
      <c r="N939" s="55" t="s">
        <v>2238</v>
      </c>
      <c r="O939" s="55"/>
      <c r="P939" s="259" t="s">
        <v>3331</v>
      </c>
      <c r="Q939" s="13"/>
      <c r="R939"/>
      <c r="S939" t="str">
        <f>IF(E939=F939,"","NOT EQUAL")</f>
        <v>NOT EQUAL</v>
      </c>
      <c r="T939" s="44" t="str">
        <f>IF(ISNA(VLOOKUP(P939,Sheet1!E:F,2,0)),"--","PRESENT")</f>
        <v>--</v>
      </c>
      <c r="U939"/>
      <c r="V939">
        <f>IF(AA939&lt;&gt;"",V938+1,V938)</f>
        <v>176</v>
      </c>
      <c r="W939" s="75" t="s">
        <v>2238</v>
      </c>
      <c r="X939" s="57" t="s">
        <v>2238</v>
      </c>
      <c r="Y939" s="57" t="s">
        <v>2238</v>
      </c>
      <c r="Z939" s="25" t="str">
        <f>IF( OR(X939="CNST", I939="CAT_REGS"),IF(E939=CHAR(34)&amp;CHAR(34),F939,E939),
IF(X939="YES",UPPER(IF(E939=CHAR(34)&amp;CHAR(34),F939,E939)),
IF(   AND(X939&lt;&gt;"NO",I939="CAT_FNCT",D939&lt;&gt;"multiply", D939&lt;&gt;"divide"),IF(J939="SLS_ENABLED",   UPPER(IF(E939=CHAR(34)&amp;CHAR(34),F939,E939)),""),"")))</f>
        <v/>
      </c>
      <c r="AA939" s="25" t="str">
        <f>IF(LEN(Y939)&gt;0,Y939,SUBSTITUTE(SUBSTITUTE(SUBSTITUTE(SUBSTITUTE(SUBSTITUTE(SUBSTITUTE(SUBSTITUTE(SUBSTITUTE(SUBSTITUTE(SUBSTITUTE(SUBSTITUTE( (SUBSTITUTE( SUBSTITUTE( SUBSTITUTE( SUBSTITUTE(Z939,"STD_SIGMA","SUM"),"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39" s="1">
        <f>B939</f>
        <v>915</v>
      </c>
      <c r="AC939" t="str">
        <f>P939</f>
        <v>ITM_RIGHT_SHORT_ARROW</v>
      </c>
      <c r="AD939" s="126" t="str">
        <f>IF(ISNA(VLOOKUP(AA939,'XEQM Shortlist'!J:J,1,0)),"//","")</f>
        <v/>
      </c>
      <c r="AF939" s="88" t="str">
        <f>IF(LEN(AA939)=0,"",SUBSTITUTE(SUBSTITUTE(SUBSTITUTE(SUBSTITUTE(SUBSTITUTE(SUBSTITUTE(SUBSTITUTE(SUBSTITUTE(SUBSTITUTE(SUBSTITUTE(SUBSTITUTE(SUBSTITUTE(SUBSTITUTE(SUBSTITUTE(SUBSTITUTE(SUBSTITUTE(SUBSTITUTE( (SUBSTITUTE( SUBSTITUTE( SUBSTITUTE( SUBSTITUTE(Z939,"STD_SIGMA","SUM"),"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39" t="b">
        <f>AA939=AF939</f>
        <v>1</v>
      </c>
    </row>
    <row r="940" spans="1:33">
      <c r="A940" s="48">
        <f>IF(B940=INT(B940),ROW(),"")</f>
        <v>940</v>
      </c>
      <c r="B940" s="47">
        <f>IF(AND(MID(C940,2,1)&lt;&gt;"/",MID(C940,1,1)="/"),INT(B939)+1,B939+0.01)</f>
        <v>916</v>
      </c>
      <c r="C940" s="196" t="s">
        <v>3770</v>
      </c>
      <c r="D940" s="196" t="s">
        <v>3332</v>
      </c>
      <c r="E940" s="191" t="s">
        <v>519</v>
      </c>
      <c r="F940" s="191" t="s">
        <v>801</v>
      </c>
      <c r="G940" s="200">
        <v>0</v>
      </c>
      <c r="H940" s="200">
        <v>0</v>
      </c>
      <c r="I940" s="191" t="s">
        <v>1</v>
      </c>
      <c r="J940" s="191" t="s">
        <v>1376</v>
      </c>
      <c r="K940" s="198" t="s">
        <v>3783</v>
      </c>
      <c r="L940" s="199" t="s">
        <v>4768</v>
      </c>
      <c r="M940" s="199" t="s">
        <v>4827</v>
      </c>
      <c r="N940" s="55" t="s">
        <v>2238</v>
      </c>
      <c r="O940" s="55"/>
      <c r="P940" s="259" t="s">
        <v>3332</v>
      </c>
      <c r="Q940" s="13"/>
      <c r="R940"/>
      <c r="S940" t="str">
        <f>IF(E940=F940,"","NOT EQUAL")</f>
        <v>NOT EQUAL</v>
      </c>
      <c r="T940" s="44" t="str">
        <f>IF(ISNA(VLOOKUP(P940,Sheet1!E:F,2,0)),"--","PRESENT")</f>
        <v>--</v>
      </c>
      <c r="U940"/>
      <c r="V940">
        <f>IF(AA940&lt;&gt;"",V939+1,V939)</f>
        <v>176</v>
      </c>
      <c r="W940" s="75" t="s">
        <v>2238</v>
      </c>
      <c r="X940" s="57" t="s">
        <v>2238</v>
      </c>
      <c r="Y940" s="57" t="s">
        <v>2238</v>
      </c>
      <c r="Z940" s="25" t="str">
        <f>IF( OR(X940="CNST", I940="CAT_REGS"),IF(E940=CHAR(34)&amp;CHAR(34),F940,E940),
IF(X940="YES",UPPER(IF(E940=CHAR(34)&amp;CHAR(34),F940,E940)),
IF(   AND(X940&lt;&gt;"NO",I940="CAT_FNCT",D940&lt;&gt;"multiply", D940&lt;&gt;"divide"),IF(J940="SLS_ENABLED",   UPPER(IF(E940=CHAR(34)&amp;CHAR(34),F940,E940)),""),"")))</f>
        <v/>
      </c>
      <c r="AA940" s="25" t="str">
        <f>IF(LEN(Y940)&gt;0,Y940,SUBSTITUTE(SUBSTITUTE(SUBSTITUTE(SUBSTITUTE(SUBSTITUTE(SUBSTITUTE(SUBSTITUTE(SUBSTITUTE(SUBSTITUTE(SUBSTITUTE(SUBSTITUTE( (SUBSTITUTE( SUBSTITUTE( SUBSTITUTE( SUBSTITUTE(Z940,"STD_SIGMA","SUM"),"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0" s="1">
        <f>B940</f>
        <v>916</v>
      </c>
      <c r="AC940" t="str">
        <f>P940</f>
        <v>ITM_LEFT_RIGHT_ARROWS</v>
      </c>
      <c r="AD940" s="126" t="str">
        <f>IF(ISNA(VLOOKUP(AA940,'XEQM Shortlist'!J:J,1,0)),"//","")</f>
        <v/>
      </c>
      <c r="AF940" s="88" t="str">
        <f>IF(LEN(AA940)=0,"",SUBSTITUTE(SUBSTITUTE(SUBSTITUTE(SUBSTITUTE(SUBSTITUTE(SUBSTITUTE(SUBSTITUTE(SUBSTITUTE(SUBSTITUTE(SUBSTITUTE(SUBSTITUTE(SUBSTITUTE(SUBSTITUTE(SUBSTITUTE(SUBSTITUTE(SUBSTITUTE(SUBSTITUTE( (SUBSTITUTE( SUBSTITUTE( SUBSTITUTE( SUBSTITUTE(Z940,"STD_SIGMA","SUM"),"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0" t="b">
        <f>AA940=AF940</f>
        <v>1</v>
      </c>
    </row>
    <row r="941" spans="1:33">
      <c r="A941" s="48">
        <f>IF(B941=INT(B941),ROW(),"")</f>
        <v>941</v>
      </c>
      <c r="B941" s="47">
        <f>IF(AND(MID(C941,2,1)&lt;&gt;"/",MID(C941,1,1)="/"),INT(B940)+1,B940+0.01)</f>
        <v>917</v>
      </c>
      <c r="C941" s="196" t="s">
        <v>3769</v>
      </c>
      <c r="D941" s="196" t="s">
        <v>7</v>
      </c>
      <c r="E941" s="191" t="s">
        <v>519</v>
      </c>
      <c r="F941" s="191" t="s">
        <v>802</v>
      </c>
      <c r="G941" s="200">
        <v>0</v>
      </c>
      <c r="H941" s="200">
        <v>0</v>
      </c>
      <c r="I941" s="191" t="s">
        <v>1</v>
      </c>
      <c r="J941" s="191" t="s">
        <v>1376</v>
      </c>
      <c r="K941" s="198" t="s">
        <v>3783</v>
      </c>
      <c r="L941" s="199" t="s">
        <v>4768</v>
      </c>
      <c r="M941" s="199" t="s">
        <v>4827</v>
      </c>
      <c r="N941" s="55" t="s">
        <v>2238</v>
      </c>
      <c r="O941" s="55"/>
      <c r="P941" s="259" t="s">
        <v>3333</v>
      </c>
      <c r="Q941" s="13"/>
      <c r="R941"/>
      <c r="S941" t="str">
        <f>IF(E941=F941,"","NOT EQUAL")</f>
        <v>NOT EQUAL</v>
      </c>
      <c r="T941" s="44" t="str">
        <f>IF(ISNA(VLOOKUP(P941,Sheet1!E:F,2,0)),"--","PRESENT")</f>
        <v>--</v>
      </c>
      <c r="U941"/>
      <c r="V941">
        <f>IF(AA941&lt;&gt;"",V940+1,V940)</f>
        <v>176</v>
      </c>
      <c r="W941" s="75" t="s">
        <v>2238</v>
      </c>
      <c r="X941" s="57" t="s">
        <v>2238</v>
      </c>
      <c r="Y941" s="57" t="s">
        <v>2238</v>
      </c>
      <c r="Z941" s="25" t="str">
        <f>IF( OR(X941="CNST", I941="CAT_REGS"),IF(E941=CHAR(34)&amp;CHAR(34),F941,E941),
IF(X941="YES",UPPER(IF(E941=CHAR(34)&amp;CHAR(34),F941,E941)),
IF(   AND(X941&lt;&gt;"NO",I941="CAT_FNCT",D941&lt;&gt;"multiply", D941&lt;&gt;"divide"),IF(J941="SLS_ENABLED",   UPPER(IF(E941=CHAR(34)&amp;CHAR(34),F941,E941)),""),"")))</f>
        <v/>
      </c>
      <c r="AA941" s="25" t="str">
        <f>IF(LEN(Y941)&gt;0,Y941,SUBSTITUTE(SUBSTITUTE(SUBSTITUTE(SUBSTITUTE(SUBSTITUTE(SUBSTITUTE(SUBSTITUTE(SUBSTITUTE(SUBSTITUTE(SUBSTITUTE(SUBSTITUTE( (SUBSTITUTE( SUBSTITUTE( SUBSTITUTE( SUBSTITUTE(Z941,"STD_SIGMA","SUM"),"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1" s="1">
        <f>B941</f>
        <v>917</v>
      </c>
      <c r="AC941" t="str">
        <f>P941</f>
        <v>ITM_BST_SIGN</v>
      </c>
      <c r="AD941" s="126" t="str">
        <f>IF(ISNA(VLOOKUP(AA941,'XEQM Shortlist'!J:J,1,0)),"//","")</f>
        <v/>
      </c>
      <c r="AF941" s="88" t="str">
        <f>IF(LEN(AA941)=0,"",SUBSTITUTE(SUBSTITUTE(SUBSTITUTE(SUBSTITUTE(SUBSTITUTE(SUBSTITUTE(SUBSTITUTE(SUBSTITUTE(SUBSTITUTE(SUBSTITUTE(SUBSTITUTE(SUBSTITUTE(SUBSTITUTE(SUBSTITUTE(SUBSTITUTE(SUBSTITUTE(SUBSTITUTE( (SUBSTITUTE( SUBSTITUTE( SUBSTITUTE( SUBSTITUTE(Z941,"STD_SIGMA","SUM"),"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1" t="b">
        <f>AA941=AF941</f>
        <v>1</v>
      </c>
    </row>
    <row r="942" spans="1:33">
      <c r="A942" s="48">
        <f>IF(B942=INT(B942),ROW(),"")</f>
        <v>942</v>
      </c>
      <c r="B942" s="47">
        <f>IF(AND(MID(C942,2,1)&lt;&gt;"/",MID(C942,1,1)="/"),INT(B941)+1,B941+0.01)</f>
        <v>918</v>
      </c>
      <c r="C942" s="196" t="s">
        <v>3769</v>
      </c>
      <c r="D942" s="196" t="s">
        <v>7</v>
      </c>
      <c r="E942" s="191" t="s">
        <v>519</v>
      </c>
      <c r="F942" s="191" t="s">
        <v>803</v>
      </c>
      <c r="G942" s="200">
        <v>0</v>
      </c>
      <c r="H942" s="200">
        <v>0</v>
      </c>
      <c r="I942" s="191" t="s">
        <v>1</v>
      </c>
      <c r="J942" s="191" t="s">
        <v>1376</v>
      </c>
      <c r="K942" s="198" t="s">
        <v>3783</v>
      </c>
      <c r="L942" s="199" t="s">
        <v>4768</v>
      </c>
      <c r="M942" s="199" t="s">
        <v>4827</v>
      </c>
      <c r="N942" s="55" t="s">
        <v>2238</v>
      </c>
      <c r="O942" s="55"/>
      <c r="P942" s="259" t="s">
        <v>3334</v>
      </c>
      <c r="Q942" s="13"/>
      <c r="R942"/>
      <c r="S942" t="str">
        <f>IF(E942=F942,"","NOT EQUAL")</f>
        <v>NOT EQUAL</v>
      </c>
      <c r="T942" s="44" t="str">
        <f>IF(ISNA(VLOOKUP(P942,Sheet1!E:F,2,0)),"--","PRESENT")</f>
        <v>--</v>
      </c>
      <c r="U942"/>
      <c r="V942">
        <f>IF(AA942&lt;&gt;"",V941+1,V941)</f>
        <v>176</v>
      </c>
      <c r="W942" s="75" t="s">
        <v>2238</v>
      </c>
      <c r="X942" s="57" t="s">
        <v>2238</v>
      </c>
      <c r="Y942" s="57" t="s">
        <v>2238</v>
      </c>
      <c r="Z942" s="25" t="str">
        <f>IF( OR(X942="CNST", I942="CAT_REGS"),IF(E942=CHAR(34)&amp;CHAR(34),F942,E942),
IF(X942="YES",UPPER(IF(E942=CHAR(34)&amp;CHAR(34),F942,E942)),
IF(   AND(X942&lt;&gt;"NO",I942="CAT_FNCT",D942&lt;&gt;"multiply", D942&lt;&gt;"divide"),IF(J942="SLS_ENABLED",   UPPER(IF(E942=CHAR(34)&amp;CHAR(34),F942,E942)),""),"")))</f>
        <v/>
      </c>
      <c r="AA942" s="25" t="str">
        <f>IF(LEN(Y942)&gt;0,Y942,SUBSTITUTE(SUBSTITUTE(SUBSTITUTE(SUBSTITUTE(SUBSTITUTE(SUBSTITUTE(SUBSTITUTE(SUBSTITUTE(SUBSTITUTE(SUBSTITUTE(SUBSTITUTE( (SUBSTITUTE( SUBSTITUTE( SUBSTITUTE( SUBSTITUTE(Z942,"STD_SIGMA","SUM"),"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2" s="1">
        <f>B942</f>
        <v>918</v>
      </c>
      <c r="AC942" t="str">
        <f>P942</f>
        <v>ITM_SST_SIGN</v>
      </c>
      <c r="AD942" s="126" t="str">
        <f>IF(ISNA(VLOOKUP(AA942,'XEQM Shortlist'!J:J,1,0)),"//","")</f>
        <v/>
      </c>
      <c r="AF942" s="88" t="str">
        <f>IF(LEN(AA942)=0,"",SUBSTITUTE(SUBSTITUTE(SUBSTITUTE(SUBSTITUTE(SUBSTITUTE(SUBSTITUTE(SUBSTITUTE(SUBSTITUTE(SUBSTITUTE(SUBSTITUTE(SUBSTITUTE(SUBSTITUTE(SUBSTITUTE(SUBSTITUTE(SUBSTITUTE(SUBSTITUTE(SUBSTITUTE( (SUBSTITUTE( SUBSTITUTE( SUBSTITUTE( SUBSTITUTE(Z942,"STD_SIGMA","SUM"),"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2" t="b">
        <f>AA942=AF942</f>
        <v>1</v>
      </c>
    </row>
    <row r="943" spans="1:33">
      <c r="A943" s="48">
        <f>IF(B943=INT(B943),ROW(),"")</f>
        <v>943</v>
      </c>
      <c r="B943" s="47">
        <f>IF(AND(MID(C943,2,1)&lt;&gt;"/",MID(C943,1,1)="/"),INT(B942)+1,B942+0.01)</f>
        <v>919</v>
      </c>
      <c r="C943" s="196" t="s">
        <v>3769</v>
      </c>
      <c r="D943" s="196" t="s">
        <v>7</v>
      </c>
      <c r="E943" s="191" t="s">
        <v>519</v>
      </c>
      <c r="F943" s="191" t="s">
        <v>804</v>
      </c>
      <c r="G943" s="200">
        <v>0</v>
      </c>
      <c r="H943" s="200">
        <v>0</v>
      </c>
      <c r="I943" s="191" t="s">
        <v>1</v>
      </c>
      <c r="J943" s="191" t="s">
        <v>1376</v>
      </c>
      <c r="K943" s="198" t="s">
        <v>3783</v>
      </c>
      <c r="L943" s="199" t="s">
        <v>4768</v>
      </c>
      <c r="M943" s="199" t="s">
        <v>4827</v>
      </c>
      <c r="N943" s="55" t="s">
        <v>2238</v>
      </c>
      <c r="O943" s="55"/>
      <c r="P943" s="259" t="s">
        <v>3335</v>
      </c>
      <c r="Q943" s="13"/>
      <c r="R943"/>
      <c r="S943" t="str">
        <f>IF(E943=F943,"","NOT EQUAL")</f>
        <v>NOT EQUAL</v>
      </c>
      <c r="T943" s="44" t="str">
        <f>IF(ISNA(VLOOKUP(P943,Sheet1!E:F,2,0)),"--","PRESENT")</f>
        <v>--</v>
      </c>
      <c r="U943"/>
      <c r="V943">
        <f>IF(AA943&lt;&gt;"",V942+1,V942)</f>
        <v>176</v>
      </c>
      <c r="W943" s="75" t="s">
        <v>2238</v>
      </c>
      <c r="X943" s="57" t="s">
        <v>2238</v>
      </c>
      <c r="Y943" s="57" t="s">
        <v>2238</v>
      </c>
      <c r="Z943" s="25" t="str">
        <f>IF( OR(X943="CNST", I943="CAT_REGS"),IF(E943=CHAR(34)&amp;CHAR(34),F943,E943),
IF(X943="YES",UPPER(IF(E943=CHAR(34)&amp;CHAR(34),F943,E943)),
IF(   AND(X943&lt;&gt;"NO",I943="CAT_FNCT",D943&lt;&gt;"multiply", D943&lt;&gt;"divide"),IF(J943="SLS_ENABLED",   UPPER(IF(E943=CHAR(34)&amp;CHAR(34),F943,E943)),""),"")))</f>
        <v/>
      </c>
      <c r="AA943" s="25" t="str">
        <f>IF(LEN(Y943)&gt;0,Y943,SUBSTITUTE(SUBSTITUTE(SUBSTITUTE(SUBSTITUTE(SUBSTITUTE(SUBSTITUTE(SUBSTITUTE(SUBSTITUTE(SUBSTITUTE(SUBSTITUTE(SUBSTITUTE( (SUBSTITUTE( SUBSTITUTE( SUBSTITUTE( SUBSTITUTE(Z943,"STD_SIGMA","SUM"),"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3" s="1">
        <f>B943</f>
        <v>919</v>
      </c>
      <c r="AC943" t="str">
        <f>P943</f>
        <v>ITM_HAMBURGER</v>
      </c>
      <c r="AD943" s="126" t="str">
        <f>IF(ISNA(VLOOKUP(AA943,'XEQM Shortlist'!J:J,1,0)),"//","")</f>
        <v/>
      </c>
      <c r="AF943" s="88" t="str">
        <f>IF(LEN(AA943)=0,"",SUBSTITUTE(SUBSTITUTE(SUBSTITUTE(SUBSTITUTE(SUBSTITUTE(SUBSTITUTE(SUBSTITUTE(SUBSTITUTE(SUBSTITUTE(SUBSTITUTE(SUBSTITUTE(SUBSTITUTE(SUBSTITUTE(SUBSTITUTE(SUBSTITUTE(SUBSTITUTE(SUBSTITUTE( (SUBSTITUTE( SUBSTITUTE( SUBSTITUTE( SUBSTITUTE(Z943,"STD_SIGMA","SUM"),"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3" t="b">
        <f>AA943=AF943</f>
        <v>1</v>
      </c>
    </row>
    <row r="944" spans="1:33">
      <c r="A944" s="48">
        <f>IF(B944=INT(B944),ROW(),"")</f>
        <v>944</v>
      </c>
      <c r="B944" s="47">
        <f>IF(AND(MID(C944,2,1)&lt;&gt;"/",MID(C944,1,1)="/"),INT(B943)+1,B943+0.01)</f>
        <v>920</v>
      </c>
      <c r="C944" s="196" t="s">
        <v>3769</v>
      </c>
      <c r="D944" s="196" t="s">
        <v>7</v>
      </c>
      <c r="E944" s="191" t="s">
        <v>519</v>
      </c>
      <c r="F944" s="191" t="s">
        <v>805</v>
      </c>
      <c r="G944" s="200">
        <v>0</v>
      </c>
      <c r="H944" s="200">
        <v>0</v>
      </c>
      <c r="I944" s="191" t="s">
        <v>1</v>
      </c>
      <c r="J944" s="191" t="s">
        <v>1376</v>
      </c>
      <c r="K944" s="198" t="s">
        <v>3783</v>
      </c>
      <c r="L944" s="199" t="s">
        <v>4768</v>
      </c>
      <c r="M944" s="199" t="s">
        <v>4827</v>
      </c>
      <c r="N944" s="55" t="s">
        <v>2238</v>
      </c>
      <c r="O944" s="55"/>
      <c r="P944" s="259" t="s">
        <v>3336</v>
      </c>
      <c r="Q944" s="13"/>
      <c r="R944"/>
      <c r="S944" t="str">
        <f>IF(E944=F944,"","NOT EQUAL")</f>
        <v>NOT EQUAL</v>
      </c>
      <c r="T944" s="44" t="str">
        <f>IF(ISNA(VLOOKUP(P944,Sheet1!E:F,2,0)),"--","PRESENT")</f>
        <v>--</v>
      </c>
      <c r="U944"/>
      <c r="V944">
        <f>IF(AA944&lt;&gt;"",V943+1,V943)</f>
        <v>176</v>
      </c>
      <c r="W944" s="75" t="s">
        <v>2238</v>
      </c>
      <c r="X944" s="57" t="s">
        <v>2238</v>
      </c>
      <c r="Y944" s="57" t="s">
        <v>2238</v>
      </c>
      <c r="Z944" s="25" t="str">
        <f>IF( OR(X944="CNST", I944="CAT_REGS"),IF(E944=CHAR(34)&amp;CHAR(34),F944,E944),
IF(X944="YES",UPPER(IF(E944=CHAR(34)&amp;CHAR(34),F944,E944)),
IF(   AND(X944&lt;&gt;"NO",I944="CAT_FNCT",D944&lt;&gt;"multiply", D944&lt;&gt;"divide"),IF(J944="SLS_ENABLED",   UPPER(IF(E944=CHAR(34)&amp;CHAR(34),F944,E944)),""),"")))</f>
        <v/>
      </c>
      <c r="AA944" s="25" t="str">
        <f>IF(LEN(Y944)&gt;0,Y944,SUBSTITUTE(SUBSTITUTE(SUBSTITUTE(SUBSTITUTE(SUBSTITUTE(SUBSTITUTE(SUBSTITUTE(SUBSTITUTE(SUBSTITUTE(SUBSTITUTE(SUBSTITUTE( (SUBSTITUTE( SUBSTITUTE( SUBSTITUTE( SUBSTITUTE(Z944,"STD_SIGMA","SUM"),"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4" s="1">
        <f>B944</f>
        <v>920</v>
      </c>
      <c r="AC944" t="str">
        <f>P944</f>
        <v>ITM_UNDO_SIGN</v>
      </c>
      <c r="AD944" s="126" t="str">
        <f>IF(ISNA(VLOOKUP(AA944,'XEQM Shortlist'!J:J,1,0)),"//","")</f>
        <v/>
      </c>
      <c r="AF944" s="88" t="str">
        <f>IF(LEN(AA944)=0,"",SUBSTITUTE(SUBSTITUTE(SUBSTITUTE(SUBSTITUTE(SUBSTITUTE(SUBSTITUTE(SUBSTITUTE(SUBSTITUTE(SUBSTITUTE(SUBSTITUTE(SUBSTITUTE(SUBSTITUTE(SUBSTITUTE(SUBSTITUTE(SUBSTITUTE(SUBSTITUTE(SUBSTITUTE( (SUBSTITUTE( SUBSTITUTE( SUBSTITUTE( SUBSTITUTE(Z944,"STD_SIGMA","SUM"),"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4" t="b">
        <f>AA944=AF944</f>
        <v>1</v>
      </c>
    </row>
    <row r="945" spans="1:33">
      <c r="A945" s="48">
        <f>IF(B945=INT(B945),ROW(),"")</f>
        <v>945</v>
      </c>
      <c r="B945" s="47">
        <f>IF(AND(MID(C945,2,1)&lt;&gt;"/",MID(C945,1,1)="/"),INT(B944)+1,B944+0.01)</f>
        <v>921</v>
      </c>
      <c r="C945" s="196" t="s">
        <v>3769</v>
      </c>
      <c r="D945" s="196" t="s">
        <v>7</v>
      </c>
      <c r="E945" s="191" t="s">
        <v>519</v>
      </c>
      <c r="F945" s="191" t="s">
        <v>806</v>
      </c>
      <c r="G945" s="200">
        <v>0</v>
      </c>
      <c r="H945" s="200">
        <v>0</v>
      </c>
      <c r="I945" s="191" t="s">
        <v>1</v>
      </c>
      <c r="J945" s="191" t="s">
        <v>1376</v>
      </c>
      <c r="K945" s="198" t="s">
        <v>3783</v>
      </c>
      <c r="L945" s="199" t="s">
        <v>4768</v>
      </c>
      <c r="M945" s="199" t="s">
        <v>4827</v>
      </c>
      <c r="N945" s="55" t="s">
        <v>2238</v>
      </c>
      <c r="O945" s="55"/>
      <c r="P945" s="259" t="s">
        <v>3337</v>
      </c>
      <c r="Q945" s="13"/>
      <c r="R945"/>
      <c r="S945" t="str">
        <f>IF(E945=F945,"","NOT EQUAL")</f>
        <v>NOT EQUAL</v>
      </c>
      <c r="T945" s="44" t="str">
        <f>IF(ISNA(VLOOKUP(P945,Sheet1!E:F,2,0)),"--","PRESENT")</f>
        <v>--</v>
      </c>
      <c r="U945"/>
      <c r="V945">
        <f>IF(AA945&lt;&gt;"",V944+1,V944)</f>
        <v>176</v>
      </c>
      <c r="W945" s="75" t="s">
        <v>2238</v>
      </c>
      <c r="X945" s="57" t="s">
        <v>2238</v>
      </c>
      <c r="Y945" s="57" t="s">
        <v>2238</v>
      </c>
      <c r="Z945" s="25" t="str">
        <f>IF( OR(X945="CNST", I945="CAT_REGS"),IF(E945=CHAR(34)&amp;CHAR(34),F945,E945),
IF(X945="YES",UPPER(IF(E945=CHAR(34)&amp;CHAR(34),F945,E945)),
IF(   AND(X945&lt;&gt;"NO",I945="CAT_FNCT",D945&lt;&gt;"multiply", D945&lt;&gt;"divide"),IF(J945="SLS_ENABLED",   UPPER(IF(E945=CHAR(34)&amp;CHAR(34),F945,E945)),""),"")))</f>
        <v/>
      </c>
      <c r="AA945" s="25" t="str">
        <f>IF(LEN(Y945)&gt;0,Y945,SUBSTITUTE(SUBSTITUTE(SUBSTITUTE(SUBSTITUTE(SUBSTITUTE(SUBSTITUTE(SUBSTITUTE(SUBSTITUTE(SUBSTITUTE(SUBSTITUTE(SUBSTITUTE( (SUBSTITUTE( SUBSTITUTE( SUBSTITUTE( SUBSTITUTE(Z945,"STD_SIGMA","SUM"),"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5" s="1">
        <f>B945</f>
        <v>921</v>
      </c>
      <c r="AC945" t="str">
        <f>P945</f>
        <v>ITM_FOR_ALL</v>
      </c>
      <c r="AD945" s="126" t="str">
        <f>IF(ISNA(VLOOKUP(AA945,'XEQM Shortlist'!J:J,1,0)),"//","")</f>
        <v/>
      </c>
      <c r="AF945" s="88" t="str">
        <f>IF(LEN(AA945)=0,"",SUBSTITUTE(SUBSTITUTE(SUBSTITUTE(SUBSTITUTE(SUBSTITUTE(SUBSTITUTE(SUBSTITUTE(SUBSTITUTE(SUBSTITUTE(SUBSTITUTE(SUBSTITUTE(SUBSTITUTE(SUBSTITUTE(SUBSTITUTE(SUBSTITUTE(SUBSTITUTE(SUBSTITUTE( (SUBSTITUTE( SUBSTITUTE( SUBSTITUTE( SUBSTITUTE(Z945,"STD_SIGMA","SUM"),"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5" t="b">
        <f>AA945=AF945</f>
        <v>1</v>
      </c>
    </row>
    <row r="946" spans="1:33">
      <c r="A946" s="48">
        <f>IF(B946=INT(B946),ROW(),"")</f>
        <v>946</v>
      </c>
      <c r="B946" s="47">
        <f>IF(AND(MID(C946,2,1)&lt;&gt;"/",MID(C946,1,1)="/"),INT(B945)+1,B945+0.01)</f>
        <v>922</v>
      </c>
      <c r="C946" s="196" t="s">
        <v>3769</v>
      </c>
      <c r="D946" s="196" t="s">
        <v>7</v>
      </c>
      <c r="E946" s="191" t="s">
        <v>519</v>
      </c>
      <c r="F946" s="191" t="s">
        <v>807</v>
      </c>
      <c r="G946" s="200">
        <v>0</v>
      </c>
      <c r="H946" s="200">
        <v>0</v>
      </c>
      <c r="I946" s="191" t="s">
        <v>1</v>
      </c>
      <c r="J946" s="191" t="s">
        <v>1376</v>
      </c>
      <c r="K946" s="198" t="s">
        <v>3783</v>
      </c>
      <c r="L946" s="199" t="s">
        <v>4768</v>
      </c>
      <c r="M946" s="199" t="s">
        <v>4827</v>
      </c>
      <c r="N946" s="55" t="s">
        <v>2238</v>
      </c>
      <c r="O946" s="55"/>
      <c r="P946" s="259" t="s">
        <v>3338</v>
      </c>
      <c r="Q946" s="13"/>
      <c r="R946"/>
      <c r="S946" t="str">
        <f>IF(E946=F946,"","NOT EQUAL")</f>
        <v>NOT EQUAL</v>
      </c>
      <c r="T946" s="44" t="str">
        <f>IF(ISNA(VLOOKUP(P946,Sheet1!E:F,2,0)),"--","PRESENT")</f>
        <v>--</v>
      </c>
      <c r="U946"/>
      <c r="V946">
        <f>IF(AA946&lt;&gt;"",V945+1,V945)</f>
        <v>176</v>
      </c>
      <c r="W946" s="75" t="s">
        <v>2238</v>
      </c>
      <c r="X946" s="57" t="s">
        <v>2238</v>
      </c>
      <c r="Y946" s="57" t="s">
        <v>2238</v>
      </c>
      <c r="Z946" s="25" t="str">
        <f>IF( OR(X946="CNST", I946="CAT_REGS"),IF(E946=CHAR(34)&amp;CHAR(34),F946,E946),
IF(X946="YES",UPPER(IF(E946=CHAR(34)&amp;CHAR(34),F946,E946)),
IF(   AND(X946&lt;&gt;"NO",I946="CAT_FNCT",D946&lt;&gt;"multiply", D946&lt;&gt;"divide"),IF(J946="SLS_ENABLED",   UPPER(IF(E946=CHAR(34)&amp;CHAR(34),F946,E946)),""),"")))</f>
        <v/>
      </c>
      <c r="AA946" s="25" t="str">
        <f>IF(LEN(Y946)&gt;0,Y946,SUBSTITUTE(SUBSTITUTE(SUBSTITUTE(SUBSTITUTE(SUBSTITUTE(SUBSTITUTE(SUBSTITUTE(SUBSTITUTE(SUBSTITUTE(SUBSTITUTE(SUBSTITUTE( (SUBSTITUTE( SUBSTITUTE( SUBSTITUTE( SUBSTITUTE(Z946,"STD_SIGMA","SUM"),"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6" s="1">
        <f>B946</f>
        <v>922</v>
      </c>
      <c r="AC946" t="str">
        <f>P946</f>
        <v>ITM_COMPLEMENT</v>
      </c>
      <c r="AD946" s="126" t="str">
        <f>IF(ISNA(VLOOKUP(AA946,'XEQM Shortlist'!J:J,1,0)),"//","")</f>
        <v/>
      </c>
      <c r="AF946" s="88" t="str">
        <f>IF(LEN(AA946)=0,"",SUBSTITUTE(SUBSTITUTE(SUBSTITUTE(SUBSTITUTE(SUBSTITUTE(SUBSTITUTE(SUBSTITUTE(SUBSTITUTE(SUBSTITUTE(SUBSTITUTE(SUBSTITUTE(SUBSTITUTE(SUBSTITUTE(SUBSTITUTE(SUBSTITUTE(SUBSTITUTE(SUBSTITUTE( (SUBSTITUTE( SUBSTITUTE( SUBSTITUTE( SUBSTITUTE(Z946,"STD_SIGMA","SUM"),"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6" t="b">
        <f>AA946=AF946</f>
        <v>1</v>
      </c>
    </row>
    <row r="947" spans="1:33">
      <c r="A947" s="48">
        <f>IF(B947=INT(B947),ROW(),"")</f>
        <v>947</v>
      </c>
      <c r="B947" s="47">
        <f>IF(AND(MID(C947,2,1)&lt;&gt;"/",MID(C947,1,1)="/"),INT(B946)+1,B946+0.01)</f>
        <v>923</v>
      </c>
      <c r="C947" s="196" t="s">
        <v>3769</v>
      </c>
      <c r="D947" s="196" t="s">
        <v>7</v>
      </c>
      <c r="E947" s="191" t="s">
        <v>519</v>
      </c>
      <c r="F947" s="191" t="s">
        <v>808</v>
      </c>
      <c r="G947" s="200">
        <v>0</v>
      </c>
      <c r="H947" s="200">
        <v>0</v>
      </c>
      <c r="I947" s="191" t="s">
        <v>1</v>
      </c>
      <c r="J947" s="191" t="s">
        <v>1376</v>
      </c>
      <c r="K947" s="198" t="s">
        <v>3783</v>
      </c>
      <c r="L947" s="199" t="s">
        <v>4768</v>
      </c>
      <c r="M947" s="199" t="s">
        <v>4827</v>
      </c>
      <c r="N947" s="55" t="s">
        <v>2238</v>
      </c>
      <c r="O947" s="55"/>
      <c r="P947" s="259" t="s">
        <v>3339</v>
      </c>
      <c r="Q947" s="13"/>
      <c r="R947"/>
      <c r="S947" t="str">
        <f>IF(E947=F947,"","NOT EQUAL")</f>
        <v>NOT EQUAL</v>
      </c>
      <c r="T947" s="44" t="str">
        <f>IF(ISNA(VLOOKUP(P947,Sheet1!E:F,2,0)),"--","PRESENT")</f>
        <v>--</v>
      </c>
      <c r="U947"/>
      <c r="V947">
        <f>IF(AA947&lt;&gt;"",V946+1,V946)</f>
        <v>176</v>
      </c>
      <c r="W947" s="75" t="s">
        <v>2238</v>
      </c>
      <c r="X947" s="57" t="s">
        <v>2238</v>
      </c>
      <c r="Y947" s="57" t="s">
        <v>2238</v>
      </c>
      <c r="Z947" s="25" t="str">
        <f>IF( OR(X947="CNST", I947="CAT_REGS"),IF(E947=CHAR(34)&amp;CHAR(34),F947,E947),
IF(X947="YES",UPPER(IF(E947=CHAR(34)&amp;CHAR(34),F947,E947)),
IF(   AND(X947&lt;&gt;"NO",I947="CAT_FNCT",D947&lt;&gt;"multiply", D947&lt;&gt;"divide"),IF(J947="SLS_ENABLED",   UPPER(IF(E947=CHAR(34)&amp;CHAR(34),F947,E947)),""),"")))</f>
        <v/>
      </c>
      <c r="AA947" s="25" t="str">
        <f>IF(LEN(Y947)&gt;0,Y947,SUBSTITUTE(SUBSTITUTE(SUBSTITUTE(SUBSTITUTE(SUBSTITUTE(SUBSTITUTE(SUBSTITUTE(SUBSTITUTE(SUBSTITUTE(SUBSTITUTE(SUBSTITUTE( (SUBSTITUTE( SUBSTITUTE( SUBSTITUTE( SUBSTITUTE(Z947,"STD_SIGMA","SUM"),"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7" s="1">
        <f>B947</f>
        <v>923</v>
      </c>
      <c r="AC947" t="str">
        <f>P947</f>
        <v>ITM_PARTIAL_DIFF</v>
      </c>
      <c r="AD947" s="126" t="str">
        <f>IF(ISNA(VLOOKUP(AA947,'XEQM Shortlist'!J:J,1,0)),"//","")</f>
        <v/>
      </c>
      <c r="AF947" s="88" t="str">
        <f>IF(LEN(AA947)=0,"",SUBSTITUTE(SUBSTITUTE(SUBSTITUTE(SUBSTITUTE(SUBSTITUTE(SUBSTITUTE(SUBSTITUTE(SUBSTITUTE(SUBSTITUTE(SUBSTITUTE(SUBSTITUTE(SUBSTITUTE(SUBSTITUTE(SUBSTITUTE(SUBSTITUTE(SUBSTITUTE(SUBSTITUTE( (SUBSTITUTE( SUBSTITUTE( SUBSTITUTE( SUBSTITUTE(Z947,"STD_SIGMA","SUM"),"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7" t="b">
        <f>AA947=AF947</f>
        <v>1</v>
      </c>
    </row>
    <row r="948" spans="1:33">
      <c r="A948" s="48">
        <f>IF(B948=INT(B948),ROW(),"")</f>
        <v>948</v>
      </c>
      <c r="B948" s="47">
        <f>IF(AND(MID(C948,2,1)&lt;&gt;"/",MID(C948,1,1)="/"),INT(B947)+1,B947+0.01)</f>
        <v>924</v>
      </c>
      <c r="C948" s="196" t="s">
        <v>3769</v>
      </c>
      <c r="D948" s="196" t="s">
        <v>7</v>
      </c>
      <c r="E948" s="191" t="s">
        <v>519</v>
      </c>
      <c r="F948" s="191" t="s">
        <v>809</v>
      </c>
      <c r="G948" s="200">
        <v>0</v>
      </c>
      <c r="H948" s="200">
        <v>0</v>
      </c>
      <c r="I948" s="191" t="s">
        <v>1</v>
      </c>
      <c r="J948" s="191" t="s">
        <v>1376</v>
      </c>
      <c r="K948" s="198" t="s">
        <v>3783</v>
      </c>
      <c r="L948" s="199" t="s">
        <v>4768</v>
      </c>
      <c r="M948" s="199" t="s">
        <v>4827</v>
      </c>
      <c r="N948" s="55" t="s">
        <v>2238</v>
      </c>
      <c r="O948" s="55"/>
      <c r="P948" s="259" t="s">
        <v>3340</v>
      </c>
      <c r="Q948" s="13"/>
      <c r="R948"/>
      <c r="S948" t="str">
        <f>IF(E948=F948,"","NOT EQUAL")</f>
        <v>NOT EQUAL</v>
      </c>
      <c r="T948" s="44" t="str">
        <f>IF(ISNA(VLOOKUP(P948,Sheet1!E:F,2,0)),"--","PRESENT")</f>
        <v>--</v>
      </c>
      <c r="U948"/>
      <c r="V948">
        <f>IF(AA948&lt;&gt;"",V947+1,V947)</f>
        <v>176</v>
      </c>
      <c r="W948" s="75" t="s">
        <v>2238</v>
      </c>
      <c r="X948" s="57" t="s">
        <v>2238</v>
      </c>
      <c r="Y948" s="57" t="s">
        <v>2238</v>
      </c>
      <c r="Z948" s="25" t="str">
        <f>IF( OR(X948="CNST", I948="CAT_REGS"),IF(E948=CHAR(34)&amp;CHAR(34),F948,E948),
IF(X948="YES",UPPER(IF(E948=CHAR(34)&amp;CHAR(34),F948,E948)),
IF(   AND(X948&lt;&gt;"NO",I948="CAT_FNCT",D948&lt;&gt;"multiply", D948&lt;&gt;"divide"),IF(J948="SLS_ENABLED",   UPPER(IF(E948=CHAR(34)&amp;CHAR(34),F948,E948)),""),"")))</f>
        <v/>
      </c>
      <c r="AA948" s="25" t="str">
        <f>IF(LEN(Y948)&gt;0,Y948,SUBSTITUTE(SUBSTITUTE(SUBSTITUTE(SUBSTITUTE(SUBSTITUTE(SUBSTITUTE(SUBSTITUTE(SUBSTITUTE(SUBSTITUTE(SUBSTITUTE(SUBSTITUTE( (SUBSTITUTE( SUBSTITUTE( SUBSTITUTE( SUBSTITUTE(Z948,"STD_SIGMA","SUM"),"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8" s="1">
        <f>B948</f>
        <v>924</v>
      </c>
      <c r="AC948" t="str">
        <f>P948</f>
        <v>ITM_THERE_EXISTS</v>
      </c>
      <c r="AD948" s="126" t="str">
        <f>IF(ISNA(VLOOKUP(AA948,'XEQM Shortlist'!J:J,1,0)),"//","")</f>
        <v/>
      </c>
      <c r="AF948" s="88" t="str">
        <f>IF(LEN(AA948)=0,"",SUBSTITUTE(SUBSTITUTE(SUBSTITUTE(SUBSTITUTE(SUBSTITUTE(SUBSTITUTE(SUBSTITUTE(SUBSTITUTE(SUBSTITUTE(SUBSTITUTE(SUBSTITUTE(SUBSTITUTE(SUBSTITUTE(SUBSTITUTE(SUBSTITUTE(SUBSTITUTE(SUBSTITUTE( (SUBSTITUTE( SUBSTITUTE( SUBSTITUTE( SUBSTITUTE(Z948,"STD_SIGMA","SUM"),"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8" t="b">
        <f>AA948=AF948</f>
        <v>1</v>
      </c>
    </row>
    <row r="949" spans="1:33">
      <c r="A949" s="48">
        <f>IF(B949=INT(B949),ROW(),"")</f>
        <v>949</v>
      </c>
      <c r="B949" s="47">
        <f>IF(AND(MID(C949,2,1)&lt;&gt;"/",MID(C949,1,1)="/"),INT(B948)+1,B948+0.01)</f>
        <v>925</v>
      </c>
      <c r="C949" s="196" t="s">
        <v>3769</v>
      </c>
      <c r="D949" s="196" t="s">
        <v>7</v>
      </c>
      <c r="E949" s="191" t="s">
        <v>519</v>
      </c>
      <c r="F949" s="191" t="s">
        <v>810</v>
      </c>
      <c r="G949" s="200">
        <v>0</v>
      </c>
      <c r="H949" s="200">
        <v>0</v>
      </c>
      <c r="I949" s="191" t="s">
        <v>1</v>
      </c>
      <c r="J949" s="191" t="s">
        <v>1376</v>
      </c>
      <c r="K949" s="198" t="s">
        <v>3783</v>
      </c>
      <c r="L949" s="199" t="s">
        <v>4768</v>
      </c>
      <c r="M949" s="199" t="s">
        <v>4827</v>
      </c>
      <c r="N949" s="55" t="s">
        <v>2238</v>
      </c>
      <c r="O949" s="55"/>
      <c r="P949" s="259" t="s">
        <v>3341</v>
      </c>
      <c r="Q949" s="13"/>
      <c r="R949"/>
      <c r="S949" t="str">
        <f>IF(E949=F949,"","NOT EQUAL")</f>
        <v>NOT EQUAL</v>
      </c>
      <c r="T949" s="44" t="str">
        <f>IF(ISNA(VLOOKUP(P949,Sheet1!E:F,2,0)),"--","PRESENT")</f>
        <v>--</v>
      </c>
      <c r="U949"/>
      <c r="V949">
        <f>IF(AA949&lt;&gt;"",V948+1,V948)</f>
        <v>176</v>
      </c>
      <c r="W949" s="75" t="s">
        <v>2238</v>
      </c>
      <c r="X949" s="57" t="s">
        <v>2238</v>
      </c>
      <c r="Y949" s="57" t="s">
        <v>2238</v>
      </c>
      <c r="Z949" s="25" t="str">
        <f>IF( OR(X949="CNST", I949="CAT_REGS"),IF(E949=CHAR(34)&amp;CHAR(34),F949,E949),
IF(X949="YES",UPPER(IF(E949=CHAR(34)&amp;CHAR(34),F949,E949)),
IF(   AND(X949&lt;&gt;"NO",I949="CAT_FNCT",D949&lt;&gt;"multiply", D949&lt;&gt;"divide"),IF(J949="SLS_ENABLED",   UPPER(IF(E949=CHAR(34)&amp;CHAR(34),F949,E949)),""),"")))</f>
        <v/>
      </c>
      <c r="AA949" s="25" t="str">
        <f>IF(LEN(Y949)&gt;0,Y949,SUBSTITUTE(SUBSTITUTE(SUBSTITUTE(SUBSTITUTE(SUBSTITUTE(SUBSTITUTE(SUBSTITUTE(SUBSTITUTE(SUBSTITUTE(SUBSTITUTE(SUBSTITUTE( (SUBSTITUTE( SUBSTITUTE( SUBSTITUTE( SUBSTITUTE(Z949,"STD_SIGMA","SUM"),"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49" s="1">
        <f>B949</f>
        <v>925</v>
      </c>
      <c r="AC949" t="str">
        <f>P949</f>
        <v>ITM_THERE_DOES_NOT_EXIST</v>
      </c>
      <c r="AD949" s="126" t="str">
        <f>IF(ISNA(VLOOKUP(AA949,'XEQM Shortlist'!J:J,1,0)),"//","")</f>
        <v/>
      </c>
      <c r="AF949" s="88" t="str">
        <f>IF(LEN(AA949)=0,"",SUBSTITUTE(SUBSTITUTE(SUBSTITUTE(SUBSTITUTE(SUBSTITUTE(SUBSTITUTE(SUBSTITUTE(SUBSTITUTE(SUBSTITUTE(SUBSTITUTE(SUBSTITUTE(SUBSTITUTE(SUBSTITUTE(SUBSTITUTE(SUBSTITUTE(SUBSTITUTE(SUBSTITUTE( (SUBSTITUTE( SUBSTITUTE( SUBSTITUTE( SUBSTITUTE(Z949,"STD_SIGMA","SUM"),"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49" t="b">
        <f>AA949=AF949</f>
        <v>1</v>
      </c>
    </row>
    <row r="950" spans="1:33">
      <c r="A950" s="48">
        <f>IF(B950=INT(B950),ROW(),"")</f>
        <v>950</v>
      </c>
      <c r="B950" s="47">
        <f>IF(AND(MID(C950,2,1)&lt;&gt;"/",MID(C950,1,1)="/"),INT(B949)+1,B949+0.01)</f>
        <v>926</v>
      </c>
      <c r="C950" s="196" t="s">
        <v>3770</v>
      </c>
      <c r="D950" s="196" t="s">
        <v>3154</v>
      </c>
      <c r="E950" s="191" t="s">
        <v>519</v>
      </c>
      <c r="F950" s="191" t="s">
        <v>811</v>
      </c>
      <c r="G950" s="200">
        <v>0</v>
      </c>
      <c r="H950" s="200">
        <v>0</v>
      </c>
      <c r="I950" s="191" t="s">
        <v>1</v>
      </c>
      <c r="J950" s="191" t="s">
        <v>1376</v>
      </c>
      <c r="K950" s="198" t="s">
        <v>3783</v>
      </c>
      <c r="L950" s="199" t="s">
        <v>4768</v>
      </c>
      <c r="M950" s="199" t="s">
        <v>4827</v>
      </c>
      <c r="N950" s="55" t="s">
        <v>2238</v>
      </c>
      <c r="O950" s="55"/>
      <c r="P950" s="259" t="s">
        <v>3154</v>
      </c>
      <c r="Q950" s="13"/>
      <c r="R950"/>
      <c r="S950" t="str">
        <f>IF(E950=F950,"","NOT EQUAL")</f>
        <v>NOT EQUAL</v>
      </c>
      <c r="T950" s="44" t="str">
        <f>IF(ISNA(VLOOKUP(P950,Sheet1!E:F,2,0)),"--","PRESENT")</f>
        <v>--</v>
      </c>
      <c r="U950"/>
      <c r="V950">
        <f>IF(AA950&lt;&gt;"",V949+1,V949)</f>
        <v>176</v>
      </c>
      <c r="W950" s="75" t="s">
        <v>2238</v>
      </c>
      <c r="X950" s="57" t="s">
        <v>2238</v>
      </c>
      <c r="Y950" s="57" t="s">
        <v>2238</v>
      </c>
      <c r="Z950" s="25" t="str">
        <f>IF( OR(X950="CNST", I950="CAT_REGS"),IF(E950=CHAR(34)&amp;CHAR(34),F950,E950),
IF(X950="YES",UPPER(IF(E950=CHAR(34)&amp;CHAR(34),F950,E950)),
IF(   AND(X950&lt;&gt;"NO",I950="CAT_FNCT",D950&lt;&gt;"multiply", D950&lt;&gt;"divide"),IF(J950="SLS_ENABLED",   UPPER(IF(E950=CHAR(34)&amp;CHAR(34),F950,E950)),""),"")))</f>
        <v/>
      </c>
      <c r="AA950" s="25" t="str">
        <f>IF(LEN(Y950)&gt;0,Y950,SUBSTITUTE(SUBSTITUTE(SUBSTITUTE(SUBSTITUTE(SUBSTITUTE(SUBSTITUTE(SUBSTITUTE(SUBSTITUTE(SUBSTITUTE(SUBSTITUTE(SUBSTITUTE( (SUBSTITUTE( SUBSTITUTE( SUBSTITUTE( SUBSTITUTE(Z950,"STD_SIGMA","SUM"),"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0" s="1">
        <f>B950</f>
        <v>926</v>
      </c>
      <c r="AC950" t="str">
        <f>P950</f>
        <v>ITM_EMPTY_SET</v>
      </c>
      <c r="AD950" s="126" t="str">
        <f>IF(ISNA(VLOOKUP(AA950,'XEQM Shortlist'!J:J,1,0)),"//","")</f>
        <v/>
      </c>
      <c r="AF950" s="88" t="str">
        <f>IF(LEN(AA950)=0,"",SUBSTITUTE(SUBSTITUTE(SUBSTITUTE(SUBSTITUTE(SUBSTITUTE(SUBSTITUTE(SUBSTITUTE(SUBSTITUTE(SUBSTITUTE(SUBSTITUTE(SUBSTITUTE(SUBSTITUTE(SUBSTITUTE(SUBSTITUTE(SUBSTITUTE(SUBSTITUTE(SUBSTITUTE( (SUBSTITUTE( SUBSTITUTE( SUBSTITUTE( SUBSTITUTE(Z950,"STD_SIGMA","SUM"),"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0" t="b">
        <f>AA950=AF950</f>
        <v>1</v>
      </c>
    </row>
    <row r="951" spans="1:33">
      <c r="A951" s="48">
        <f>IF(B951=INT(B951),ROW(),"")</f>
        <v>951</v>
      </c>
      <c r="B951" s="47">
        <f>IF(AND(MID(C951,2,1)&lt;&gt;"/",MID(C951,1,1)="/"),INT(B950)+1,B950+0.01)</f>
        <v>927</v>
      </c>
      <c r="C951" s="196" t="s">
        <v>3769</v>
      </c>
      <c r="D951" s="196" t="s">
        <v>7</v>
      </c>
      <c r="E951" s="191" t="s">
        <v>519</v>
      </c>
      <c r="F951" s="191" t="s">
        <v>812</v>
      </c>
      <c r="G951" s="200">
        <v>0</v>
      </c>
      <c r="H951" s="200">
        <v>0</v>
      </c>
      <c r="I951" s="191" t="s">
        <v>1</v>
      </c>
      <c r="J951" s="191" t="s">
        <v>1376</v>
      </c>
      <c r="K951" s="198" t="s">
        <v>3783</v>
      </c>
      <c r="L951" s="199" t="s">
        <v>4768</v>
      </c>
      <c r="M951" s="199" t="s">
        <v>4827</v>
      </c>
      <c r="N951" s="55" t="s">
        <v>2238</v>
      </c>
      <c r="O951" s="55"/>
      <c r="P951" s="259" t="s">
        <v>3342</v>
      </c>
      <c r="Q951" s="13"/>
      <c r="R951"/>
      <c r="S951" t="str">
        <f>IF(E951=F951,"","NOT EQUAL")</f>
        <v>NOT EQUAL</v>
      </c>
      <c r="T951" s="44" t="str">
        <f>IF(ISNA(VLOOKUP(P951,Sheet1!E:F,2,0)),"--","PRESENT")</f>
        <v>--</v>
      </c>
      <c r="U951"/>
      <c r="V951">
        <f>IF(AA951&lt;&gt;"",V950+1,V950)</f>
        <v>176</v>
      </c>
      <c r="W951" s="75" t="s">
        <v>2238</v>
      </c>
      <c r="X951" s="57" t="s">
        <v>2238</v>
      </c>
      <c r="Y951" s="57" t="s">
        <v>2238</v>
      </c>
      <c r="Z951" s="25" t="str">
        <f>IF( OR(X951="CNST", I951="CAT_REGS"),IF(E951=CHAR(34)&amp;CHAR(34),F951,E951),
IF(X951="YES",UPPER(IF(E951=CHAR(34)&amp;CHAR(34),F951,E951)),
IF(   AND(X951&lt;&gt;"NO",I951="CAT_FNCT",D951&lt;&gt;"multiply", D951&lt;&gt;"divide"),IF(J951="SLS_ENABLED",   UPPER(IF(E951=CHAR(34)&amp;CHAR(34),F951,E951)),""),"")))</f>
        <v/>
      </c>
      <c r="AA951" s="25" t="str">
        <f>IF(LEN(Y951)&gt;0,Y951,SUBSTITUTE(SUBSTITUTE(SUBSTITUTE(SUBSTITUTE(SUBSTITUTE(SUBSTITUTE(SUBSTITUTE(SUBSTITUTE(SUBSTITUTE(SUBSTITUTE(SUBSTITUTE( (SUBSTITUTE( SUBSTITUTE( SUBSTITUTE( SUBSTITUTE(Z951,"STD_SIGMA","SUM"),"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1" s="1">
        <f>B951</f>
        <v>927</v>
      </c>
      <c r="AC951" t="str">
        <f>P951</f>
        <v>ITM_INCREMENT</v>
      </c>
      <c r="AD951" s="126" t="str">
        <f>IF(ISNA(VLOOKUP(AA951,'XEQM Shortlist'!J:J,1,0)),"//","")</f>
        <v/>
      </c>
      <c r="AF951" s="88" t="str">
        <f>IF(LEN(AA951)=0,"",SUBSTITUTE(SUBSTITUTE(SUBSTITUTE(SUBSTITUTE(SUBSTITUTE(SUBSTITUTE(SUBSTITUTE(SUBSTITUTE(SUBSTITUTE(SUBSTITUTE(SUBSTITUTE(SUBSTITUTE(SUBSTITUTE(SUBSTITUTE(SUBSTITUTE(SUBSTITUTE(SUBSTITUTE( (SUBSTITUTE( SUBSTITUTE( SUBSTITUTE( SUBSTITUTE(Z951,"STD_SIGMA","SUM"),"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1" t="b">
        <f>AA951=AF951</f>
        <v>1</v>
      </c>
    </row>
    <row r="952" spans="1:33">
      <c r="A952" s="48">
        <f>IF(B952=INT(B952),ROW(),"")</f>
        <v>952</v>
      </c>
      <c r="B952" s="47">
        <f>IF(AND(MID(C952,2,1)&lt;&gt;"/",MID(C952,1,1)="/"),INT(B951)+1,B951+0.01)</f>
        <v>928</v>
      </c>
      <c r="C952" s="196" t="s">
        <v>3769</v>
      </c>
      <c r="D952" s="196" t="s">
        <v>7</v>
      </c>
      <c r="E952" s="191" t="s">
        <v>519</v>
      </c>
      <c r="F952" s="191" t="s">
        <v>813</v>
      </c>
      <c r="G952" s="200">
        <v>0</v>
      </c>
      <c r="H952" s="200">
        <v>0</v>
      </c>
      <c r="I952" s="191" t="s">
        <v>1</v>
      </c>
      <c r="J952" s="191" t="s">
        <v>1376</v>
      </c>
      <c r="K952" s="198" t="s">
        <v>3783</v>
      </c>
      <c r="L952" s="199" t="s">
        <v>4768</v>
      </c>
      <c r="M952" s="199" t="s">
        <v>4827</v>
      </c>
      <c r="N952" s="55" t="s">
        <v>2238</v>
      </c>
      <c r="O952" s="55"/>
      <c r="P952" s="259" t="s">
        <v>3343</v>
      </c>
      <c r="Q952" s="13"/>
      <c r="R952"/>
      <c r="S952" t="str">
        <f>IF(E952=F952,"","NOT EQUAL")</f>
        <v>NOT EQUAL</v>
      </c>
      <c r="T952" s="44" t="str">
        <f>IF(ISNA(VLOOKUP(P952,Sheet1!E:F,2,0)),"--","PRESENT")</f>
        <v>--</v>
      </c>
      <c r="U952"/>
      <c r="V952">
        <f>IF(AA952&lt;&gt;"",V951+1,V951)</f>
        <v>176</v>
      </c>
      <c r="W952" s="75" t="s">
        <v>2238</v>
      </c>
      <c r="X952" s="57" t="s">
        <v>2238</v>
      </c>
      <c r="Y952" s="57" t="s">
        <v>2238</v>
      </c>
      <c r="Z952" s="25" t="str">
        <f>IF( OR(X952="CNST", I952="CAT_REGS"),IF(E952=CHAR(34)&amp;CHAR(34),F952,E952),
IF(X952="YES",UPPER(IF(E952=CHAR(34)&amp;CHAR(34),F952,E952)),
IF(   AND(X952&lt;&gt;"NO",I952="CAT_FNCT",D952&lt;&gt;"multiply", D952&lt;&gt;"divide"),IF(J952="SLS_ENABLED",   UPPER(IF(E952=CHAR(34)&amp;CHAR(34),F952,E952)),""),"")))</f>
        <v/>
      </c>
      <c r="AA952" s="25" t="str">
        <f>IF(LEN(Y952)&gt;0,Y952,SUBSTITUTE(SUBSTITUTE(SUBSTITUTE(SUBSTITUTE(SUBSTITUTE(SUBSTITUTE(SUBSTITUTE(SUBSTITUTE(SUBSTITUTE(SUBSTITUTE(SUBSTITUTE( (SUBSTITUTE( SUBSTITUTE( SUBSTITUTE( SUBSTITUTE(Z952,"STD_SIGMA","SUM"),"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2" s="1">
        <f>B952</f>
        <v>928</v>
      </c>
      <c r="AC952" t="str">
        <f>P952</f>
        <v>ITM_NABLA</v>
      </c>
      <c r="AD952" s="126" t="str">
        <f>IF(ISNA(VLOOKUP(AA952,'XEQM Shortlist'!J:J,1,0)),"//","")</f>
        <v/>
      </c>
      <c r="AF952" s="88" t="str">
        <f>IF(LEN(AA952)=0,"",SUBSTITUTE(SUBSTITUTE(SUBSTITUTE(SUBSTITUTE(SUBSTITUTE(SUBSTITUTE(SUBSTITUTE(SUBSTITUTE(SUBSTITUTE(SUBSTITUTE(SUBSTITUTE(SUBSTITUTE(SUBSTITUTE(SUBSTITUTE(SUBSTITUTE(SUBSTITUTE(SUBSTITUTE( (SUBSTITUTE( SUBSTITUTE( SUBSTITUTE( SUBSTITUTE(Z952,"STD_SIGMA","SUM"),"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2" t="b">
        <f>AA952=AF952</f>
        <v>1</v>
      </c>
    </row>
    <row r="953" spans="1:33">
      <c r="A953" s="48">
        <f>IF(B953=INT(B953),ROW(),"")</f>
        <v>953</v>
      </c>
      <c r="B953" s="47">
        <f>IF(AND(MID(C953,2,1)&lt;&gt;"/",MID(C953,1,1)="/"),INT(B952)+1,B952+0.01)</f>
        <v>929</v>
      </c>
      <c r="C953" s="196" t="s">
        <v>3769</v>
      </c>
      <c r="D953" s="196" t="s">
        <v>7</v>
      </c>
      <c r="E953" s="191" t="s">
        <v>519</v>
      </c>
      <c r="F953" s="191" t="s">
        <v>814</v>
      </c>
      <c r="G953" s="200">
        <v>0</v>
      </c>
      <c r="H953" s="200">
        <v>0</v>
      </c>
      <c r="I953" s="191" t="s">
        <v>1</v>
      </c>
      <c r="J953" s="191" t="s">
        <v>1376</v>
      </c>
      <c r="K953" s="198" t="s">
        <v>3783</v>
      </c>
      <c r="L953" s="199" t="s">
        <v>4768</v>
      </c>
      <c r="M953" s="199" t="s">
        <v>4827</v>
      </c>
      <c r="N953" s="55" t="s">
        <v>2238</v>
      </c>
      <c r="O953" s="55"/>
      <c r="P953" s="259" t="s">
        <v>3344</v>
      </c>
      <c r="Q953" s="13"/>
      <c r="R953"/>
      <c r="S953" t="str">
        <f>IF(E953=F953,"","NOT EQUAL")</f>
        <v>NOT EQUAL</v>
      </c>
      <c r="T953" s="44" t="str">
        <f>IF(ISNA(VLOOKUP(P953,Sheet1!E:F,2,0)),"--","PRESENT")</f>
        <v>--</v>
      </c>
      <c r="U953"/>
      <c r="V953">
        <f>IF(AA953&lt;&gt;"",V952+1,V952)</f>
        <v>176</v>
      </c>
      <c r="W953" s="75" t="s">
        <v>2238</v>
      </c>
      <c r="X953" s="57" t="s">
        <v>2238</v>
      </c>
      <c r="Y953" s="57" t="s">
        <v>2238</v>
      </c>
      <c r="Z953" s="25" t="str">
        <f>IF( OR(X953="CNST", I953="CAT_REGS"),IF(E953=CHAR(34)&amp;CHAR(34),F953,E953),
IF(X953="YES",UPPER(IF(E953=CHAR(34)&amp;CHAR(34),F953,E953)),
IF(   AND(X953&lt;&gt;"NO",I953="CAT_FNCT",D953&lt;&gt;"multiply", D953&lt;&gt;"divide"),IF(J953="SLS_ENABLED",   UPPER(IF(E953=CHAR(34)&amp;CHAR(34),F953,E953)),""),"")))</f>
        <v/>
      </c>
      <c r="AA953" s="25" t="str">
        <f>IF(LEN(Y953)&gt;0,Y953,SUBSTITUTE(SUBSTITUTE(SUBSTITUTE(SUBSTITUTE(SUBSTITUTE(SUBSTITUTE(SUBSTITUTE(SUBSTITUTE(SUBSTITUTE(SUBSTITUTE(SUBSTITUTE( (SUBSTITUTE( SUBSTITUTE( SUBSTITUTE( SUBSTITUTE(Z953,"STD_SIGMA","SUM"),"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3" s="1">
        <f>B953</f>
        <v>929</v>
      </c>
      <c r="AC953" t="str">
        <f>P953</f>
        <v>ITM_ELEMENT_OF</v>
      </c>
      <c r="AD953" s="126" t="str">
        <f>IF(ISNA(VLOOKUP(AA953,'XEQM Shortlist'!J:J,1,0)),"//","")</f>
        <v/>
      </c>
      <c r="AF953" s="88" t="str">
        <f>IF(LEN(AA953)=0,"",SUBSTITUTE(SUBSTITUTE(SUBSTITUTE(SUBSTITUTE(SUBSTITUTE(SUBSTITUTE(SUBSTITUTE(SUBSTITUTE(SUBSTITUTE(SUBSTITUTE(SUBSTITUTE(SUBSTITUTE(SUBSTITUTE(SUBSTITUTE(SUBSTITUTE(SUBSTITUTE(SUBSTITUTE( (SUBSTITUTE( SUBSTITUTE( SUBSTITUTE( SUBSTITUTE(Z953,"STD_SIGMA","SUM"),"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3" t="b">
        <f>AA953=AF953</f>
        <v>1</v>
      </c>
    </row>
    <row r="954" spans="1:33">
      <c r="A954" s="48">
        <f>IF(B954=INT(B954),ROW(),"")</f>
        <v>954</v>
      </c>
      <c r="B954" s="47">
        <f>IF(AND(MID(C954,2,1)&lt;&gt;"/",MID(C954,1,1)="/"),INT(B953)+1,B953+0.01)</f>
        <v>930</v>
      </c>
      <c r="C954" s="196" t="s">
        <v>3769</v>
      </c>
      <c r="D954" s="196" t="s">
        <v>7</v>
      </c>
      <c r="E954" s="191" t="s">
        <v>519</v>
      </c>
      <c r="F954" s="191" t="s">
        <v>815</v>
      </c>
      <c r="G954" s="200">
        <v>0</v>
      </c>
      <c r="H954" s="200">
        <v>0</v>
      </c>
      <c r="I954" s="191" t="s">
        <v>1</v>
      </c>
      <c r="J954" s="191" t="s">
        <v>1376</v>
      </c>
      <c r="K954" s="198" t="s">
        <v>3783</v>
      </c>
      <c r="L954" s="199" t="s">
        <v>4768</v>
      </c>
      <c r="M954" s="199" t="s">
        <v>4827</v>
      </c>
      <c r="N954" s="55" t="s">
        <v>2238</v>
      </c>
      <c r="O954" s="55"/>
      <c r="P954" s="259" t="s">
        <v>3345</v>
      </c>
      <c r="Q954" s="13"/>
      <c r="R954"/>
      <c r="S954" t="str">
        <f>IF(E954=F954,"","NOT EQUAL")</f>
        <v>NOT EQUAL</v>
      </c>
      <c r="T954" s="44" t="str">
        <f>IF(ISNA(VLOOKUP(P954,Sheet1!E:F,2,0)),"--","PRESENT")</f>
        <v>--</v>
      </c>
      <c r="U954"/>
      <c r="V954">
        <f>IF(AA954&lt;&gt;"",V953+1,V953)</f>
        <v>176</v>
      </c>
      <c r="W954" s="75" t="s">
        <v>2238</v>
      </c>
      <c r="X954" s="57" t="s">
        <v>2238</v>
      </c>
      <c r="Y954" s="57" t="s">
        <v>2238</v>
      </c>
      <c r="Z954" s="25" t="str">
        <f>IF( OR(X954="CNST", I954="CAT_REGS"),IF(E954=CHAR(34)&amp;CHAR(34),F954,E954),
IF(X954="YES",UPPER(IF(E954=CHAR(34)&amp;CHAR(34),F954,E954)),
IF(   AND(X954&lt;&gt;"NO",I954="CAT_FNCT",D954&lt;&gt;"multiply", D954&lt;&gt;"divide"),IF(J954="SLS_ENABLED",   UPPER(IF(E954=CHAR(34)&amp;CHAR(34),F954,E954)),""),"")))</f>
        <v/>
      </c>
      <c r="AA954" s="25" t="str">
        <f>IF(LEN(Y954)&gt;0,Y954,SUBSTITUTE(SUBSTITUTE(SUBSTITUTE(SUBSTITUTE(SUBSTITUTE(SUBSTITUTE(SUBSTITUTE(SUBSTITUTE(SUBSTITUTE(SUBSTITUTE(SUBSTITUTE( (SUBSTITUTE( SUBSTITUTE( SUBSTITUTE( SUBSTITUTE(Z954,"STD_SIGMA","SUM"),"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4" s="1">
        <f>B954</f>
        <v>930</v>
      </c>
      <c r="AC954" t="str">
        <f>P954</f>
        <v>ITM_NOT_ELEMENT_OF</v>
      </c>
      <c r="AD954" s="126" t="str">
        <f>IF(ISNA(VLOOKUP(AA954,'XEQM Shortlist'!J:J,1,0)),"//","")</f>
        <v/>
      </c>
      <c r="AF954" s="88" t="str">
        <f>IF(LEN(AA954)=0,"",SUBSTITUTE(SUBSTITUTE(SUBSTITUTE(SUBSTITUTE(SUBSTITUTE(SUBSTITUTE(SUBSTITUTE(SUBSTITUTE(SUBSTITUTE(SUBSTITUTE(SUBSTITUTE(SUBSTITUTE(SUBSTITUTE(SUBSTITUTE(SUBSTITUTE(SUBSTITUTE(SUBSTITUTE( (SUBSTITUTE( SUBSTITUTE( SUBSTITUTE( SUBSTITUTE(Z954,"STD_SIGMA","SUM"),"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4" t="b">
        <f>AA954=AF954</f>
        <v>1</v>
      </c>
    </row>
    <row r="955" spans="1:33">
      <c r="A955" s="48">
        <f>IF(B955=INT(B955),ROW(),"")</f>
        <v>955</v>
      </c>
      <c r="B955" s="47">
        <f>IF(AND(MID(C955,2,1)&lt;&gt;"/",MID(C955,1,1)="/"),INT(B954)+1,B954+0.01)</f>
        <v>931</v>
      </c>
      <c r="C955" s="196" t="s">
        <v>3769</v>
      </c>
      <c r="D955" s="196" t="s">
        <v>7</v>
      </c>
      <c r="E955" s="191" t="s">
        <v>519</v>
      </c>
      <c r="F955" s="191" t="s">
        <v>816</v>
      </c>
      <c r="G955" s="200">
        <v>0</v>
      </c>
      <c r="H955" s="200">
        <v>0</v>
      </c>
      <c r="I955" s="191" t="s">
        <v>1</v>
      </c>
      <c r="J955" s="191" t="s">
        <v>1376</v>
      </c>
      <c r="K955" s="198" t="s">
        <v>3783</v>
      </c>
      <c r="L955" s="199" t="s">
        <v>4768</v>
      </c>
      <c r="M955" s="199" t="s">
        <v>4827</v>
      </c>
      <c r="N955" s="55" t="s">
        <v>2238</v>
      </c>
      <c r="O955" s="55"/>
      <c r="P955" s="259" t="s">
        <v>3346</v>
      </c>
      <c r="Q955" s="13"/>
      <c r="R955"/>
      <c r="S955" t="str">
        <f>IF(E955=F955,"","NOT EQUAL")</f>
        <v>NOT EQUAL</v>
      </c>
      <c r="T955" s="44" t="str">
        <f>IF(ISNA(VLOOKUP(P955,Sheet1!E:F,2,0)),"--","PRESENT")</f>
        <v>--</v>
      </c>
      <c r="U955"/>
      <c r="V955">
        <f>IF(AA955&lt;&gt;"",V954+1,V954)</f>
        <v>176</v>
      </c>
      <c r="W955" s="75" t="s">
        <v>2238</v>
      </c>
      <c r="X955" s="57" t="s">
        <v>2238</v>
      </c>
      <c r="Y955" s="57" t="s">
        <v>2238</v>
      </c>
      <c r="Z955" s="25" t="str">
        <f>IF( OR(X955="CNST", I955="CAT_REGS"),IF(E955=CHAR(34)&amp;CHAR(34),F955,E955),
IF(X955="YES",UPPER(IF(E955=CHAR(34)&amp;CHAR(34),F955,E955)),
IF(   AND(X955&lt;&gt;"NO",I955="CAT_FNCT",D955&lt;&gt;"multiply", D955&lt;&gt;"divide"),IF(J955="SLS_ENABLED",   UPPER(IF(E955=CHAR(34)&amp;CHAR(34),F955,E955)),""),"")))</f>
        <v/>
      </c>
      <c r="AA955" s="25" t="str">
        <f>IF(LEN(Y955)&gt;0,Y955,SUBSTITUTE(SUBSTITUTE(SUBSTITUTE(SUBSTITUTE(SUBSTITUTE(SUBSTITUTE(SUBSTITUTE(SUBSTITUTE(SUBSTITUTE(SUBSTITUTE(SUBSTITUTE( (SUBSTITUTE( SUBSTITUTE( SUBSTITUTE( SUBSTITUTE(Z955,"STD_SIGMA","SUM"),"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5" s="1">
        <f>B955</f>
        <v>931</v>
      </c>
      <c r="AC955" t="str">
        <f>P955</f>
        <v>ITM_CONTAINS</v>
      </c>
      <c r="AD955" s="126" t="str">
        <f>IF(ISNA(VLOOKUP(AA955,'XEQM Shortlist'!J:J,1,0)),"//","")</f>
        <v/>
      </c>
      <c r="AF955" s="88" t="str">
        <f>IF(LEN(AA955)=0,"",SUBSTITUTE(SUBSTITUTE(SUBSTITUTE(SUBSTITUTE(SUBSTITUTE(SUBSTITUTE(SUBSTITUTE(SUBSTITUTE(SUBSTITUTE(SUBSTITUTE(SUBSTITUTE(SUBSTITUTE(SUBSTITUTE(SUBSTITUTE(SUBSTITUTE(SUBSTITUTE(SUBSTITUTE( (SUBSTITUTE( SUBSTITUTE( SUBSTITUTE( SUBSTITUTE(Z955,"STD_SIGMA","SUM"),"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5" t="b">
        <f>AA955=AF955</f>
        <v>1</v>
      </c>
    </row>
    <row r="956" spans="1:33">
      <c r="A956" s="48">
        <f>IF(B956=INT(B956),ROW(),"")</f>
        <v>956</v>
      </c>
      <c r="B956" s="47">
        <f>IF(AND(MID(C956,2,1)&lt;&gt;"/",MID(C956,1,1)="/"),INT(B955)+1,B955+0.01)</f>
        <v>932</v>
      </c>
      <c r="C956" s="196" t="s">
        <v>3769</v>
      </c>
      <c r="D956" s="196" t="s">
        <v>7</v>
      </c>
      <c r="E956" s="191" t="s">
        <v>519</v>
      </c>
      <c r="F956" s="191" t="s">
        <v>817</v>
      </c>
      <c r="G956" s="200">
        <v>0</v>
      </c>
      <c r="H956" s="200">
        <v>0</v>
      </c>
      <c r="I956" s="191" t="s">
        <v>1</v>
      </c>
      <c r="J956" s="191" t="s">
        <v>1376</v>
      </c>
      <c r="K956" s="198" t="s">
        <v>3783</v>
      </c>
      <c r="L956" s="199" t="s">
        <v>4768</v>
      </c>
      <c r="M956" s="199" t="s">
        <v>4827</v>
      </c>
      <c r="N956" s="55" t="s">
        <v>2238</v>
      </c>
      <c r="O956" s="55"/>
      <c r="P956" s="259" t="s">
        <v>3347</v>
      </c>
      <c r="Q956" s="13"/>
      <c r="R956"/>
      <c r="S956" t="str">
        <f>IF(E956=F956,"","NOT EQUAL")</f>
        <v>NOT EQUAL</v>
      </c>
      <c r="T956" s="44" t="str">
        <f>IF(ISNA(VLOOKUP(P956,Sheet1!E:F,2,0)),"--","PRESENT")</f>
        <v>--</v>
      </c>
      <c r="U956"/>
      <c r="V956">
        <f>IF(AA956&lt;&gt;"",V955+1,V955)</f>
        <v>176</v>
      </c>
      <c r="W956" s="75" t="s">
        <v>2238</v>
      </c>
      <c r="X956" s="57" t="s">
        <v>2238</v>
      </c>
      <c r="Y956" s="57" t="s">
        <v>2238</v>
      </c>
      <c r="Z956" s="25" t="str">
        <f>IF( OR(X956="CNST", I956="CAT_REGS"),IF(E956=CHAR(34)&amp;CHAR(34),F956,E956),
IF(X956="YES",UPPER(IF(E956=CHAR(34)&amp;CHAR(34),F956,E956)),
IF(   AND(X956&lt;&gt;"NO",I956="CAT_FNCT",D956&lt;&gt;"multiply", D956&lt;&gt;"divide"),IF(J956="SLS_ENABLED",   UPPER(IF(E956=CHAR(34)&amp;CHAR(34),F956,E956)),""),"")))</f>
        <v/>
      </c>
      <c r="AA956" s="25" t="str">
        <f>IF(LEN(Y956)&gt;0,Y956,SUBSTITUTE(SUBSTITUTE(SUBSTITUTE(SUBSTITUTE(SUBSTITUTE(SUBSTITUTE(SUBSTITUTE(SUBSTITUTE(SUBSTITUTE(SUBSTITUTE(SUBSTITUTE( (SUBSTITUTE( SUBSTITUTE( SUBSTITUTE( SUBSTITUTE(Z956,"STD_SIGMA","SUM"),"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6" s="1">
        <f>B956</f>
        <v>932</v>
      </c>
      <c r="AC956" t="str">
        <f>P956</f>
        <v>ITM_DOES_NOT_CONTAIN</v>
      </c>
      <c r="AD956" s="126" t="str">
        <f>IF(ISNA(VLOOKUP(AA956,'XEQM Shortlist'!J:J,1,0)),"//","")</f>
        <v/>
      </c>
      <c r="AF956" s="88" t="str">
        <f>IF(LEN(AA956)=0,"",SUBSTITUTE(SUBSTITUTE(SUBSTITUTE(SUBSTITUTE(SUBSTITUTE(SUBSTITUTE(SUBSTITUTE(SUBSTITUTE(SUBSTITUTE(SUBSTITUTE(SUBSTITUTE(SUBSTITUTE(SUBSTITUTE(SUBSTITUTE(SUBSTITUTE(SUBSTITUTE(SUBSTITUTE( (SUBSTITUTE( SUBSTITUTE( SUBSTITUTE( SUBSTITUTE(Z956,"STD_SIGMA","SUM"),"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6" t="b">
        <f>AA956=AF956</f>
        <v>1</v>
      </c>
    </row>
    <row r="957" spans="1:33">
      <c r="A957" s="48">
        <f>IF(B957=INT(B957),ROW(),"")</f>
        <v>957</v>
      </c>
      <c r="B957" s="47">
        <f>IF(AND(MID(C957,2,1)&lt;&gt;"/",MID(C957,1,1)="/"),INT(B956)+1,B956+0.01)</f>
        <v>933</v>
      </c>
      <c r="C957" s="196" t="s">
        <v>3769</v>
      </c>
      <c r="D957" s="196" t="s">
        <v>7</v>
      </c>
      <c r="E957" s="191" t="s">
        <v>519</v>
      </c>
      <c r="F957" s="191" t="s">
        <v>5001</v>
      </c>
      <c r="G957" s="200">
        <v>0</v>
      </c>
      <c r="H957" s="200">
        <v>0</v>
      </c>
      <c r="I957" s="191" t="s">
        <v>1</v>
      </c>
      <c r="J957" s="191" t="s">
        <v>1376</v>
      </c>
      <c r="K957" s="198" t="s">
        <v>3783</v>
      </c>
      <c r="L957" s="199" t="s">
        <v>4768</v>
      </c>
      <c r="M957" s="199" t="s">
        <v>4827</v>
      </c>
      <c r="N957" s="55" t="s">
        <v>2238</v>
      </c>
      <c r="O957" s="55"/>
      <c r="P957" s="259" t="s">
        <v>4951</v>
      </c>
      <c r="Q957" s="13"/>
      <c r="R957"/>
      <c r="S957" t="str">
        <f>IF(E957=F957,"","NOT EQUAL")</f>
        <v>NOT EQUAL</v>
      </c>
      <c r="T957" s="44" t="str">
        <f>IF(ISNA(VLOOKUP(P957,Sheet1!E:F,2,0)),"--","PRESENT")</f>
        <v>--</v>
      </c>
      <c r="U957"/>
      <c r="V957">
        <f>IF(AA957&lt;&gt;"",V956+1,V956)</f>
        <v>176</v>
      </c>
      <c r="W957" s="75" t="s">
        <v>2238</v>
      </c>
      <c r="X957" s="57" t="s">
        <v>2238</v>
      </c>
      <c r="Y957" s="57" t="s">
        <v>2238</v>
      </c>
      <c r="Z957" s="25" t="str">
        <f>IF( OR(X957="CNST", I957="CAT_REGS"),IF(E957=CHAR(34)&amp;CHAR(34),F957,E957),
IF(X957="YES",UPPER(IF(E957=CHAR(34)&amp;CHAR(34),F957,E957)),
IF(   AND(X957&lt;&gt;"NO",I957="CAT_FNCT",D957&lt;&gt;"multiply", D957&lt;&gt;"divide"),IF(J957="SLS_ENABLED",   UPPER(IF(E957=CHAR(34)&amp;CHAR(34),F957,E957)),""),"")))</f>
        <v/>
      </c>
      <c r="AA957" s="25" t="str">
        <f>IF(LEN(Y957)&gt;0,Y957,SUBSTITUTE(SUBSTITUTE(SUBSTITUTE(SUBSTITUTE(SUBSTITUTE(SUBSTITUTE(SUBSTITUTE(SUBSTITUTE(SUBSTITUTE(SUBSTITUTE(SUBSTITUTE( (SUBSTITUTE( SUBSTITUTE( SUBSTITUTE( SUBSTITUTE(Z957,"STD_SIGMA","SUM"),"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7" s="1">
        <f>B957</f>
        <v>933</v>
      </c>
      <c r="AC957" t="str">
        <f>P957</f>
        <v>ITM_BINARY_ZERO</v>
      </c>
      <c r="AD957" s="126" t="str">
        <f>IF(ISNA(VLOOKUP(AA957,'XEQM Shortlist'!J:J,1,0)),"//","")</f>
        <v/>
      </c>
      <c r="AF957" s="88" t="str">
        <f>IF(LEN(AA957)=0,"",SUBSTITUTE(SUBSTITUTE(SUBSTITUTE(SUBSTITUTE(SUBSTITUTE(SUBSTITUTE(SUBSTITUTE(SUBSTITUTE(SUBSTITUTE(SUBSTITUTE(SUBSTITUTE(SUBSTITUTE(SUBSTITUTE(SUBSTITUTE(SUBSTITUTE(SUBSTITUTE(SUBSTITUTE( (SUBSTITUTE( SUBSTITUTE( SUBSTITUTE( SUBSTITUTE(Z957,"STD_SIGMA","SUM"),"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7" t="b">
        <f>AA957=AF957</f>
        <v>1</v>
      </c>
    </row>
    <row r="958" spans="1:33">
      <c r="A958" s="48">
        <f>IF(B958=INT(B958),ROW(),"")</f>
        <v>958</v>
      </c>
      <c r="B958" s="47">
        <f>IF(AND(MID(C958,2,1)&lt;&gt;"/",MID(C958,1,1)="/"),INT(B957)+1,B957+0.01)</f>
        <v>934</v>
      </c>
      <c r="C958" s="196" t="s">
        <v>3769</v>
      </c>
      <c r="D958" s="196" t="s">
        <v>7</v>
      </c>
      <c r="E958" s="191" t="s">
        <v>519</v>
      </c>
      <c r="F958" s="191" t="s">
        <v>818</v>
      </c>
      <c r="G958" s="200">
        <v>0</v>
      </c>
      <c r="H958" s="200">
        <v>0</v>
      </c>
      <c r="I958" s="191" t="s">
        <v>1</v>
      </c>
      <c r="J958" s="191" t="s">
        <v>1376</v>
      </c>
      <c r="K958" s="198" t="s">
        <v>3783</v>
      </c>
      <c r="L958" s="199" t="s">
        <v>4768</v>
      </c>
      <c r="M958" s="199" t="s">
        <v>4827</v>
      </c>
      <c r="N958" s="55" t="s">
        <v>2238</v>
      </c>
      <c r="O958" s="55"/>
      <c r="P958" s="259" t="s">
        <v>3348</v>
      </c>
      <c r="Q958" s="13"/>
      <c r="R958"/>
      <c r="S958" t="str">
        <f>IF(E958=F958,"","NOT EQUAL")</f>
        <v>NOT EQUAL</v>
      </c>
      <c r="T958" s="44" t="str">
        <f>IF(ISNA(VLOOKUP(P958,Sheet1!E:F,2,0)),"--","PRESENT")</f>
        <v>--</v>
      </c>
      <c r="U958"/>
      <c r="V958">
        <f>IF(AA958&lt;&gt;"",V957+1,V957)</f>
        <v>176</v>
      </c>
      <c r="W958" s="75" t="s">
        <v>2238</v>
      </c>
      <c r="X958" s="57" t="s">
        <v>2238</v>
      </c>
      <c r="Y958" s="57" t="s">
        <v>2238</v>
      </c>
      <c r="Z958" s="25" t="str">
        <f>IF( OR(X958="CNST", I958="CAT_REGS"),IF(E958=CHAR(34)&amp;CHAR(34),F958,E958),
IF(X958="YES",UPPER(IF(E958=CHAR(34)&amp;CHAR(34),F958,E958)),
IF(   AND(X958&lt;&gt;"NO",I958="CAT_FNCT",D958&lt;&gt;"multiply", D958&lt;&gt;"divide"),IF(J958="SLS_ENABLED",   UPPER(IF(E958=CHAR(34)&amp;CHAR(34),F958,E958)),""),"")))</f>
        <v/>
      </c>
      <c r="AA958" s="25" t="str">
        <f>IF(LEN(Y958)&gt;0,Y958,SUBSTITUTE(SUBSTITUTE(SUBSTITUTE(SUBSTITUTE(SUBSTITUTE(SUBSTITUTE(SUBSTITUTE(SUBSTITUTE(SUBSTITUTE(SUBSTITUTE(SUBSTITUTE( (SUBSTITUTE( SUBSTITUTE( SUBSTITUTE( SUBSTITUTE(Z958,"STD_SIGMA","SUM"),"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8" s="1">
        <f>B958</f>
        <v>934</v>
      </c>
      <c r="AC958" t="str">
        <f>P958</f>
        <v>ITM_PRODUCT</v>
      </c>
      <c r="AD958" s="126" t="str">
        <f>IF(ISNA(VLOOKUP(AA958,'XEQM Shortlist'!J:J,1,0)),"//","")</f>
        <v/>
      </c>
      <c r="AF958" s="88" t="str">
        <f>IF(LEN(AA958)=0,"",SUBSTITUTE(SUBSTITUTE(SUBSTITUTE(SUBSTITUTE(SUBSTITUTE(SUBSTITUTE(SUBSTITUTE(SUBSTITUTE(SUBSTITUTE(SUBSTITUTE(SUBSTITUTE(SUBSTITUTE(SUBSTITUTE(SUBSTITUTE(SUBSTITUTE(SUBSTITUTE(SUBSTITUTE( (SUBSTITUTE( SUBSTITUTE( SUBSTITUTE( SUBSTITUTE(Z958,"STD_SIGMA","SUM"),"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8" t="b">
        <f>AA958=AF958</f>
        <v>1</v>
      </c>
    </row>
    <row r="959" spans="1:33">
      <c r="A959" s="48">
        <f>IF(B959=INT(B959),ROW(),"")</f>
        <v>959</v>
      </c>
      <c r="B959" s="47">
        <f>IF(AND(MID(C959,2,1)&lt;&gt;"/",MID(C959,1,1)="/"),INT(B958)+1,B958+0.01)</f>
        <v>935</v>
      </c>
      <c r="C959" s="196" t="s">
        <v>3769</v>
      </c>
      <c r="D959" s="196" t="s">
        <v>7</v>
      </c>
      <c r="E959" s="191" t="s">
        <v>519</v>
      </c>
      <c r="F959" s="191" t="s">
        <v>819</v>
      </c>
      <c r="G959" s="200">
        <v>0</v>
      </c>
      <c r="H959" s="200">
        <v>0</v>
      </c>
      <c r="I959" s="191" t="s">
        <v>1</v>
      </c>
      <c r="J959" s="191" t="s">
        <v>1376</v>
      </c>
      <c r="K959" s="198" t="s">
        <v>3783</v>
      </c>
      <c r="L959" s="199" t="s">
        <v>4768</v>
      </c>
      <c r="M959" s="199" t="s">
        <v>4827</v>
      </c>
      <c r="N959" s="55" t="s">
        <v>2238</v>
      </c>
      <c r="O959" s="55"/>
      <c r="P959" s="259" t="s">
        <v>3349</v>
      </c>
      <c r="Q959" s="13"/>
      <c r="R959"/>
      <c r="S959" t="str">
        <f>IF(E959=F959,"","NOT EQUAL")</f>
        <v>NOT EQUAL</v>
      </c>
      <c r="T959" s="44" t="str">
        <f>IF(ISNA(VLOOKUP(P959,Sheet1!E:F,2,0)),"--","PRESENT")</f>
        <v>--</v>
      </c>
      <c r="U959"/>
      <c r="V959">
        <f>IF(AA959&lt;&gt;"",V958+1,V958)</f>
        <v>176</v>
      </c>
      <c r="W959" s="75" t="s">
        <v>2238</v>
      </c>
      <c r="X959" s="57" t="s">
        <v>2238</v>
      </c>
      <c r="Y959" s="57" t="s">
        <v>2238</v>
      </c>
      <c r="Z959" s="25" t="str">
        <f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>B959</f>
        <v>935</v>
      </c>
      <c r="AC959" t="str">
        <f>P959</f>
        <v>ITM_MINUS_PLUS</v>
      </c>
      <c r="AD959" s="126" t="str">
        <f>IF(ISNA(VLOOKUP(AA959,'XEQM Shortlist'!J:J,1,0)),"//","")</f>
        <v/>
      </c>
      <c r="AF959" s="88" t="str">
        <f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>AA959=AF959</f>
        <v>1</v>
      </c>
    </row>
    <row r="960" spans="1:33">
      <c r="A960" s="48">
        <f>IF(B960=INT(B960),ROW(),"")</f>
        <v>960</v>
      </c>
      <c r="B960" s="47">
        <f>IF(AND(MID(C960,2,1)&lt;&gt;"/",MID(C960,1,1)="/"),INT(B959)+1,B959+0.01)</f>
        <v>936</v>
      </c>
      <c r="C960" s="196" t="s">
        <v>3769</v>
      </c>
      <c r="D960" s="196" t="s">
        <v>7</v>
      </c>
      <c r="E960" s="191" t="s">
        <v>519</v>
      </c>
      <c r="F960" s="191" t="s">
        <v>820</v>
      </c>
      <c r="G960" s="200">
        <v>0</v>
      </c>
      <c r="H960" s="200">
        <v>0</v>
      </c>
      <c r="I960" s="191" t="s">
        <v>1</v>
      </c>
      <c r="J960" s="191" t="s">
        <v>1376</v>
      </c>
      <c r="K960" s="198" t="s">
        <v>3783</v>
      </c>
      <c r="L960" s="199" t="s">
        <v>4768</v>
      </c>
      <c r="M960" s="199" t="s">
        <v>4827</v>
      </c>
      <c r="N960" s="55" t="s">
        <v>2238</v>
      </c>
      <c r="O960" s="55"/>
      <c r="P960" s="259" t="s">
        <v>3350</v>
      </c>
      <c r="Q960" s="13"/>
      <c r="R960"/>
      <c r="S960" t="str">
        <f>IF(E960=F960,"","NOT EQUAL")</f>
        <v>NOT EQUAL</v>
      </c>
      <c r="T960" s="44" t="str">
        <f>IF(ISNA(VLOOKUP(P960,Sheet1!E:F,2,0)),"--","PRESENT")</f>
        <v>--</v>
      </c>
      <c r="U960"/>
      <c r="V960">
        <f>IF(AA960&lt;&gt;"",V959+1,V959)</f>
        <v>176</v>
      </c>
      <c r="W960" s="75" t="s">
        <v>2238</v>
      </c>
      <c r="X960" s="57" t="s">
        <v>2238</v>
      </c>
      <c r="Y960" s="57" t="s">
        <v>2238</v>
      </c>
      <c r="Z960" s="25" t="str">
        <f>IF( OR(X960="CNST", I960="CAT_REGS"),IF(E960=CHAR(34)&amp;CHAR(34),F960,E960),
IF(X960="YES",UPPER(IF(E960=CHAR(34)&amp;CHAR(34),F960,E960)),
IF(   AND(X960&lt;&gt;"NO",I960="CAT_FNCT",D960&lt;&gt;"multiply", D960&lt;&gt;"divide"),IF(J960="SLS_ENABLED",   UPPER(IF(E960=CHAR(34)&amp;CHAR(34),F960,E960)),""),"")))</f>
        <v/>
      </c>
      <c r="AA960" s="25" t="str">
        <f>IF(LEN(Y960)&gt;0,Y960,SUBSTITUTE(SUBSTITUTE(SUBSTITUTE(SUBSTITUTE(SUBSTITUTE(SUBSTITUTE(SUBSTITUTE(SUBSTITUTE(SUBSTITUTE(SUBSTITUTE(SUBSTITUTE( (SUBSTITUTE( SUBSTITUTE( SUBSTITUTE( SUBSTITUTE(Z960,"STD_SIGMA","SUM"),"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0" s="1">
        <f>B960</f>
        <v>936</v>
      </c>
      <c r="AC960" t="str">
        <f>P960</f>
        <v>ITM_RING</v>
      </c>
      <c r="AD960" s="126" t="str">
        <f>IF(ISNA(VLOOKUP(AA960,'XEQM Shortlist'!J:J,1,0)),"//","")</f>
        <v/>
      </c>
      <c r="AF960" s="88" t="str">
        <f>IF(LEN(AA960)=0,"",SUBSTITUTE(SUBSTITUTE(SUBSTITUTE(SUBSTITUTE(SUBSTITUTE(SUBSTITUTE(SUBSTITUTE(SUBSTITUTE(SUBSTITUTE(SUBSTITUTE(SUBSTITUTE(SUBSTITUTE(SUBSTITUTE(SUBSTITUTE(SUBSTITUTE(SUBSTITUTE(SUBSTITUTE( (SUBSTITUTE( SUBSTITUTE( SUBSTITUTE( SUBSTITUTE(Z960,"STD_SIGMA","SUM"),"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0" t="b">
        <f>AA960=AF960</f>
        <v>1</v>
      </c>
    </row>
    <row r="961" spans="1:33">
      <c r="A961" s="48">
        <f>IF(B961=INT(B961),ROW(),"")</f>
        <v>961</v>
      </c>
      <c r="B961" s="47">
        <f>IF(AND(MID(C961,2,1)&lt;&gt;"/",MID(C961,1,1)="/"),INT(B960)+1,B960+0.01)</f>
        <v>937</v>
      </c>
      <c r="C961" s="196" t="s">
        <v>3770</v>
      </c>
      <c r="D961" s="196" t="s">
        <v>3155</v>
      </c>
      <c r="E961" s="191" t="s">
        <v>519</v>
      </c>
      <c r="F961" s="191" t="s">
        <v>821</v>
      </c>
      <c r="G961" s="200">
        <v>0</v>
      </c>
      <c r="H961" s="200">
        <v>0</v>
      </c>
      <c r="I961" s="191" t="s">
        <v>1</v>
      </c>
      <c r="J961" s="191" t="s">
        <v>1376</v>
      </c>
      <c r="K961" s="198" t="s">
        <v>3783</v>
      </c>
      <c r="L961" s="199" t="s">
        <v>4768</v>
      </c>
      <c r="M961" s="199" t="s">
        <v>4827</v>
      </c>
      <c r="N961" s="55" t="s">
        <v>2238</v>
      </c>
      <c r="O961" s="55"/>
      <c r="P961" s="259" t="s">
        <v>3155</v>
      </c>
      <c r="Q961" s="13"/>
      <c r="R961"/>
      <c r="S961" t="str">
        <f>IF(E961=F961,"","NOT EQUAL")</f>
        <v>NOT EQUAL</v>
      </c>
      <c r="T961" s="44" t="str">
        <f>IF(ISNA(VLOOKUP(P961,Sheet1!E:F,2,0)),"--","PRESENT")</f>
        <v>--</v>
      </c>
      <c r="U961"/>
      <c r="V961">
        <f>IF(AA961&lt;&gt;"",V960+1,V960)</f>
        <v>176</v>
      </c>
      <c r="W961" s="75" t="s">
        <v>2238</v>
      </c>
      <c r="X961" s="57" t="s">
        <v>2238</v>
      </c>
      <c r="Y961" s="57" t="s">
        <v>2238</v>
      </c>
      <c r="Z961" s="25" t="str">
        <f>IF( OR(X961="CNST", I961="CAT_REGS"),IF(E961=CHAR(34)&amp;CHAR(34),F961,E961),
IF(X961="YES",UPPER(IF(E961=CHAR(34)&amp;CHAR(34),F961,E961)),
IF(   AND(X961&lt;&gt;"NO",I961="CAT_FNCT",D961&lt;&gt;"multiply", D961&lt;&gt;"divide"),IF(J961="SLS_ENABLED",   UPPER(IF(E961=CHAR(34)&amp;CHAR(34),F961,E961)),""),"")))</f>
        <v/>
      </c>
      <c r="AA961" s="25" t="str">
        <f>IF(LEN(Y961)&gt;0,Y961,SUBSTITUTE(SUBSTITUTE(SUBSTITUTE(SUBSTITUTE(SUBSTITUTE(SUBSTITUTE(SUBSTITUTE(SUBSTITUTE(SUBSTITUTE(SUBSTITUTE(SUBSTITUTE( (SUBSTITUTE( SUBSTITUTE( SUBSTITUTE( SUBSTITUTE(Z961,"STD_SIGMA","SUM"),"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1" s="1">
        <f>B961</f>
        <v>937</v>
      </c>
      <c r="AC961" t="str">
        <f>P961</f>
        <v>ITM_BULLET</v>
      </c>
      <c r="AD961" s="126" t="str">
        <f>IF(ISNA(VLOOKUP(AA961,'XEQM Shortlist'!J:J,1,0)),"//","")</f>
        <v/>
      </c>
      <c r="AF961" s="88" t="str">
        <f>IF(LEN(AA961)=0,"",SUBSTITUTE(SUBSTITUTE(SUBSTITUTE(SUBSTITUTE(SUBSTITUTE(SUBSTITUTE(SUBSTITUTE(SUBSTITUTE(SUBSTITUTE(SUBSTITUTE(SUBSTITUTE(SUBSTITUTE(SUBSTITUTE(SUBSTITUTE(SUBSTITUTE(SUBSTITUTE(SUBSTITUTE( (SUBSTITUTE( SUBSTITUTE( SUBSTITUTE( SUBSTITUTE(Z961,"STD_SIGMA","SUM"),"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1" t="b">
        <f>AA961=AF961</f>
        <v>1</v>
      </c>
    </row>
    <row r="962" spans="1:33">
      <c r="A962" s="48">
        <f>IF(B962=INT(B962),ROW(),"")</f>
        <v>962</v>
      </c>
      <c r="B962" s="47">
        <f>IF(AND(MID(C962,2,1)&lt;&gt;"/",MID(C962,1,1)="/"),INT(B961)+1,B961+0.01)</f>
        <v>938</v>
      </c>
      <c r="C962" s="196" t="s">
        <v>3770</v>
      </c>
      <c r="D962" s="196" t="s">
        <v>3156</v>
      </c>
      <c r="E962" s="191" t="s">
        <v>519</v>
      </c>
      <c r="F962" s="191" t="s">
        <v>822</v>
      </c>
      <c r="G962" s="200">
        <v>0</v>
      </c>
      <c r="H962" s="200">
        <v>0</v>
      </c>
      <c r="I962" s="191" t="s">
        <v>1</v>
      </c>
      <c r="J962" s="191" t="s">
        <v>1376</v>
      </c>
      <c r="K962" s="198" t="s">
        <v>3783</v>
      </c>
      <c r="L962" s="199" t="s">
        <v>4768</v>
      </c>
      <c r="M962" s="199" t="s">
        <v>4827</v>
      </c>
      <c r="N962" s="55" t="s">
        <v>2238</v>
      </c>
      <c r="O962" s="55"/>
      <c r="P962" s="259" t="s">
        <v>3156</v>
      </c>
      <c r="Q962" s="13"/>
      <c r="R962"/>
      <c r="S962" t="str">
        <f>IF(E962=F962,"","NOT EQUAL")</f>
        <v>NOT EQUAL</v>
      </c>
      <c r="T962" s="44" t="str">
        <f>IF(ISNA(VLOOKUP(P962,Sheet1!E:F,2,0)),"--","PRESENT")</f>
        <v>--</v>
      </c>
      <c r="U962"/>
      <c r="V962">
        <f>IF(AA962&lt;&gt;"",V961+1,V961)</f>
        <v>176</v>
      </c>
      <c r="W962" s="75" t="s">
        <v>2238</v>
      </c>
      <c r="X962" s="57" t="s">
        <v>2238</v>
      </c>
      <c r="Y962" s="57" t="s">
        <v>2238</v>
      </c>
      <c r="Z962" s="25" t="str">
        <f>IF( OR(X962="CNST", I962="CAT_REGS"),IF(E962=CHAR(34)&amp;CHAR(34),F962,E962),
IF(X962="YES",UPPER(IF(E962=CHAR(34)&amp;CHAR(34),F962,E962)),
IF(   AND(X962&lt;&gt;"NO",I962="CAT_FNCT",D962&lt;&gt;"multiply", D962&lt;&gt;"divide"),IF(J962="SLS_ENABLED",   UPPER(IF(E962=CHAR(34)&amp;CHAR(34),F962,E962)),""),"")))</f>
        <v/>
      </c>
      <c r="AA962" s="25" t="str">
        <f>IF(LEN(Y962)&gt;0,Y962,SUBSTITUTE(SUBSTITUTE(SUBSTITUTE(SUBSTITUTE(SUBSTITUTE(SUBSTITUTE(SUBSTITUTE(SUBSTITUTE(SUBSTITUTE(SUBSTITUTE(SUBSTITUTE( (SUBSTITUTE( SUBSTITUTE( SUBSTITUTE( SUBSTITUTE(Z962,"STD_SIGMA","SUM"),"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2" s="1">
        <f>B962</f>
        <v>938</v>
      </c>
      <c r="AC962" t="str">
        <f>P962</f>
        <v>ITM_SQUARE_ROOT</v>
      </c>
      <c r="AD962" s="126" t="str">
        <f>IF(ISNA(VLOOKUP(AA962,'XEQM Shortlist'!J:J,1,0)),"//","")</f>
        <v/>
      </c>
      <c r="AF962" s="88" t="str">
        <f>IF(LEN(AA962)=0,"",SUBSTITUTE(SUBSTITUTE(SUBSTITUTE(SUBSTITUTE(SUBSTITUTE(SUBSTITUTE(SUBSTITUTE(SUBSTITUTE(SUBSTITUTE(SUBSTITUTE(SUBSTITUTE(SUBSTITUTE(SUBSTITUTE(SUBSTITUTE(SUBSTITUTE(SUBSTITUTE(SUBSTITUTE( (SUBSTITUTE( SUBSTITUTE( SUBSTITUTE( SUBSTITUTE(Z962,"STD_SIGMA","SUM"),"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2" t="b">
        <f>AA962=AF962</f>
        <v>1</v>
      </c>
    </row>
    <row r="963" spans="1:33">
      <c r="A963" s="48">
        <f>IF(B963=INT(B963),ROW(),"")</f>
        <v>963</v>
      </c>
      <c r="B963" s="47">
        <f>IF(AND(MID(C963,2,1)&lt;&gt;"/",MID(C963,1,1)="/"),INT(B962)+1,B962+0.01)</f>
        <v>939</v>
      </c>
      <c r="C963" s="196" t="s">
        <v>3770</v>
      </c>
      <c r="D963" s="196" t="s">
        <v>3157</v>
      </c>
      <c r="E963" s="191" t="s">
        <v>519</v>
      </c>
      <c r="F963" s="191" t="s">
        <v>823</v>
      </c>
      <c r="G963" s="200">
        <v>0</v>
      </c>
      <c r="H963" s="200">
        <v>0</v>
      </c>
      <c r="I963" s="191" t="s">
        <v>1</v>
      </c>
      <c r="J963" s="191" t="s">
        <v>1376</v>
      </c>
      <c r="K963" s="198" t="s">
        <v>3783</v>
      </c>
      <c r="L963" s="199" t="s">
        <v>4768</v>
      </c>
      <c r="M963" s="199" t="s">
        <v>4827</v>
      </c>
      <c r="N963" s="55" t="s">
        <v>2238</v>
      </c>
      <c r="O963" s="55"/>
      <c r="P963" s="259" t="s">
        <v>3157</v>
      </c>
      <c r="Q963" s="13"/>
      <c r="R963"/>
      <c r="S963" t="str">
        <f>IF(E963=F963,"","NOT EQUAL")</f>
        <v>NOT EQUAL</v>
      </c>
      <c r="T963" s="44" t="str">
        <f>IF(ISNA(VLOOKUP(P963,Sheet1!E:F,2,0)),"--","PRESENT")</f>
        <v>--</v>
      </c>
      <c r="U963"/>
      <c r="V963">
        <f>IF(AA963&lt;&gt;"",V962+1,V962)</f>
        <v>176</v>
      </c>
      <c r="W963" s="75" t="s">
        <v>2238</v>
      </c>
      <c r="X963" s="57" t="s">
        <v>2238</v>
      </c>
      <c r="Y963" s="57" t="s">
        <v>2238</v>
      </c>
      <c r="Z963" s="25" t="str">
        <f>IF( OR(X963="CNST", I963="CAT_REGS"),IF(E963=CHAR(34)&amp;CHAR(34),F963,E963),
IF(X963="YES",UPPER(IF(E963=CHAR(34)&amp;CHAR(34),F963,E963)),
IF(   AND(X963&lt;&gt;"NO",I963="CAT_FNCT",D963&lt;&gt;"multiply", D963&lt;&gt;"divide"),IF(J963="SLS_ENABLED",   UPPER(IF(E963=CHAR(34)&amp;CHAR(34),F963,E963)),""),"")))</f>
        <v/>
      </c>
      <c r="AA963" s="25" t="str">
        <f>IF(LEN(Y963)&gt;0,Y963,SUBSTITUTE(SUBSTITUTE(SUBSTITUTE(SUBSTITUTE(SUBSTITUTE(SUBSTITUTE(SUBSTITUTE(SUBSTITUTE(SUBSTITUTE(SUBSTITUTE(SUBSTITUTE( (SUBSTITUTE( SUBSTITUTE( SUBSTITUTE( SUBSTITUTE(Z963,"STD_SIGMA","SUM"),"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3" s="1">
        <f>B963</f>
        <v>939</v>
      </c>
      <c r="AC963" t="str">
        <f>P963</f>
        <v>ITM_CUBE_ROOT</v>
      </c>
      <c r="AD963" s="126" t="str">
        <f>IF(ISNA(VLOOKUP(AA963,'XEQM Shortlist'!J:J,1,0)),"//","")</f>
        <v/>
      </c>
      <c r="AF963" s="88" t="str">
        <f>IF(LEN(AA963)=0,"",SUBSTITUTE(SUBSTITUTE(SUBSTITUTE(SUBSTITUTE(SUBSTITUTE(SUBSTITUTE(SUBSTITUTE(SUBSTITUTE(SUBSTITUTE(SUBSTITUTE(SUBSTITUTE(SUBSTITUTE(SUBSTITUTE(SUBSTITUTE(SUBSTITUTE(SUBSTITUTE(SUBSTITUTE( (SUBSTITUTE( SUBSTITUTE( SUBSTITUTE( SUBSTITUTE(Z963,"STD_SIGMA","SUM"),"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3" t="b">
        <f>AA963=AF963</f>
        <v>1</v>
      </c>
    </row>
    <row r="964" spans="1:33">
      <c r="A964" s="48">
        <f>IF(B964=INT(B964),ROW(),"")</f>
        <v>964</v>
      </c>
      <c r="B964" s="47">
        <f>IF(AND(MID(C964,2,1)&lt;&gt;"/",MID(C964,1,1)="/"),INT(B963)+1,B963+0.01)</f>
        <v>940</v>
      </c>
      <c r="C964" s="196" t="s">
        <v>3770</v>
      </c>
      <c r="D964" s="196" t="s">
        <v>3158</v>
      </c>
      <c r="E964" s="191" t="s">
        <v>519</v>
      </c>
      <c r="F964" s="191" t="s">
        <v>824</v>
      </c>
      <c r="G964" s="200">
        <v>0</v>
      </c>
      <c r="H964" s="200">
        <v>0</v>
      </c>
      <c r="I964" s="191" t="s">
        <v>1</v>
      </c>
      <c r="J964" s="191" t="s">
        <v>1376</v>
      </c>
      <c r="K964" s="198" t="s">
        <v>3783</v>
      </c>
      <c r="L964" s="199" t="s">
        <v>4768</v>
      </c>
      <c r="M964" s="199" t="s">
        <v>4827</v>
      </c>
      <c r="N964" s="55" t="s">
        <v>2238</v>
      </c>
      <c r="O964" s="55"/>
      <c r="P964" s="259" t="s">
        <v>3158</v>
      </c>
      <c r="Q964" s="13"/>
      <c r="R964"/>
      <c r="S964" t="str">
        <f>IF(E964=F964,"","NOT EQUAL")</f>
        <v>NOT EQUAL</v>
      </c>
      <c r="T964" s="44" t="str">
        <f>IF(ISNA(VLOOKUP(P964,Sheet1!E:F,2,0)),"--","PRESENT")</f>
        <v>--</v>
      </c>
      <c r="U964"/>
      <c r="V964">
        <f>IF(AA964&lt;&gt;"",V963+1,V963)</f>
        <v>176</v>
      </c>
      <c r="W964" s="75" t="s">
        <v>2238</v>
      </c>
      <c r="X964" s="57" t="s">
        <v>2238</v>
      </c>
      <c r="Y964" s="57" t="s">
        <v>2238</v>
      </c>
      <c r="Z964" s="25" t="str">
        <f>IF( OR(X964="CNST", I964="CAT_REGS"),IF(E964=CHAR(34)&amp;CHAR(34),F964,E964),
IF(X964="YES",UPPER(IF(E964=CHAR(34)&amp;CHAR(34),F964,E964)),
IF(   AND(X964&lt;&gt;"NO",I964="CAT_FNCT",D964&lt;&gt;"multiply", D964&lt;&gt;"divide"),IF(J964="SLS_ENABLED",   UPPER(IF(E964=CHAR(34)&amp;CHAR(34),F964,E964)),""),"")))</f>
        <v/>
      </c>
      <c r="AA964" s="25" t="str">
        <f>IF(LEN(Y964)&gt;0,Y964,SUBSTITUTE(SUBSTITUTE(SUBSTITUTE(SUBSTITUTE(SUBSTITUTE(SUBSTITUTE(SUBSTITUTE(SUBSTITUTE(SUBSTITUTE(SUBSTITUTE(SUBSTITUTE( (SUBSTITUTE( SUBSTITUTE( SUBSTITUTE( SUBSTITUTE(Z964,"STD_SIGMA","SUM"),"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4" s="1">
        <f>B964</f>
        <v>940</v>
      </c>
      <c r="AC964" t="str">
        <f>P964</f>
        <v>ITM_xTH_ROOT</v>
      </c>
      <c r="AD964" s="126" t="str">
        <f>IF(ISNA(VLOOKUP(AA964,'XEQM Shortlist'!J:J,1,0)),"//","")</f>
        <v/>
      </c>
      <c r="AF964" s="88" t="str">
        <f>IF(LEN(AA964)=0,"",SUBSTITUTE(SUBSTITUTE(SUBSTITUTE(SUBSTITUTE(SUBSTITUTE(SUBSTITUTE(SUBSTITUTE(SUBSTITUTE(SUBSTITUTE(SUBSTITUTE(SUBSTITUTE(SUBSTITUTE(SUBSTITUTE(SUBSTITUTE(SUBSTITUTE(SUBSTITUTE(SUBSTITUTE( (SUBSTITUTE( SUBSTITUTE( SUBSTITUTE( SUBSTITUTE(Z964,"STD_SIGMA","SUM"),"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4" t="b">
        <f>AA964=AF964</f>
        <v>1</v>
      </c>
    </row>
    <row r="965" spans="1:33">
      <c r="A965" s="48">
        <f>IF(B965=INT(B965),ROW(),"")</f>
        <v>965</v>
      </c>
      <c r="B965" s="47">
        <f>IF(AND(MID(C965,2,1)&lt;&gt;"/",MID(C965,1,1)="/"),INT(B964)+1,B964+0.01)</f>
        <v>941</v>
      </c>
      <c r="C965" s="196" t="s">
        <v>3769</v>
      </c>
      <c r="D965" s="196" t="s">
        <v>7</v>
      </c>
      <c r="E965" s="191" t="s">
        <v>519</v>
      </c>
      <c r="F965" s="191" t="s">
        <v>825</v>
      </c>
      <c r="G965" s="200">
        <v>0</v>
      </c>
      <c r="H965" s="200">
        <v>0</v>
      </c>
      <c r="I965" s="191" t="s">
        <v>1</v>
      </c>
      <c r="J965" s="191" t="s">
        <v>1376</v>
      </c>
      <c r="K965" s="198" t="s">
        <v>3783</v>
      </c>
      <c r="L965" s="199" t="s">
        <v>4768</v>
      </c>
      <c r="M965" s="199" t="s">
        <v>4827</v>
      </c>
      <c r="N965" s="55" t="s">
        <v>2238</v>
      </c>
      <c r="O965" s="55"/>
      <c r="P965" s="259" t="s">
        <v>3351</v>
      </c>
      <c r="Q965" s="13"/>
      <c r="R965"/>
      <c r="S965" t="str">
        <f>IF(E965=F965,"","NOT EQUAL")</f>
        <v>NOT EQUAL</v>
      </c>
      <c r="T965" s="44" t="str">
        <f>IF(ISNA(VLOOKUP(P965,Sheet1!E:F,2,0)),"--","PRESENT")</f>
        <v>--</v>
      </c>
      <c r="U965"/>
      <c r="V965">
        <f>IF(AA965&lt;&gt;"",V964+1,V964)</f>
        <v>176</v>
      </c>
      <c r="W965" s="75" t="s">
        <v>2238</v>
      </c>
      <c r="X965" s="57" t="s">
        <v>2238</v>
      </c>
      <c r="Y965" s="57" t="s">
        <v>2238</v>
      </c>
      <c r="Z965" s="25" t="str">
        <f>IF( OR(X965="CNST", I965="CAT_REGS"),IF(E965=CHAR(34)&amp;CHAR(34),F965,E965),
IF(X965="YES",UPPER(IF(E965=CHAR(34)&amp;CHAR(34),F965,E965)),
IF(   AND(X965&lt;&gt;"NO",I965="CAT_FNCT",D965&lt;&gt;"multiply", D965&lt;&gt;"divide"),IF(J965="SLS_ENABLED",   UPPER(IF(E965=CHAR(34)&amp;CHAR(34),F965,E965)),""),"")))</f>
        <v/>
      </c>
      <c r="AA965" s="25" t="str">
        <f>IF(LEN(Y965)&gt;0,Y965,SUBSTITUTE(SUBSTITUTE(SUBSTITUTE(SUBSTITUTE(SUBSTITUTE(SUBSTITUTE(SUBSTITUTE(SUBSTITUTE(SUBSTITUTE(SUBSTITUTE(SUBSTITUTE( (SUBSTITUTE( SUBSTITUTE( SUBSTITUTE( SUBSTITUTE(Z965,"STD_SIGMA","SUM"),"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5" s="1">
        <f>B965</f>
        <v>941</v>
      </c>
      <c r="AC965" t="str">
        <f>P965</f>
        <v>ITM_PROPORTIONAL</v>
      </c>
      <c r="AD965" s="126" t="str">
        <f>IF(ISNA(VLOOKUP(AA965,'XEQM Shortlist'!J:J,1,0)),"//","")</f>
        <v/>
      </c>
      <c r="AF965" s="88" t="str">
        <f>IF(LEN(AA965)=0,"",SUBSTITUTE(SUBSTITUTE(SUBSTITUTE(SUBSTITUTE(SUBSTITUTE(SUBSTITUTE(SUBSTITUTE(SUBSTITUTE(SUBSTITUTE(SUBSTITUTE(SUBSTITUTE(SUBSTITUTE(SUBSTITUTE(SUBSTITUTE(SUBSTITUTE(SUBSTITUTE(SUBSTITUTE( (SUBSTITUTE( SUBSTITUTE( SUBSTITUTE( SUBSTITUTE(Z965,"STD_SIGMA","SUM"),"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5" t="b">
        <f>AA965=AF965</f>
        <v>1</v>
      </c>
    </row>
    <row r="966" spans="1:33">
      <c r="A966" s="48">
        <f>IF(B966=INT(B966),ROW(),"")</f>
        <v>966</v>
      </c>
      <c r="B966" s="47">
        <f>IF(AND(MID(C966,2,1)&lt;&gt;"/",MID(C966,1,1)="/"),INT(B965)+1,B965+0.01)</f>
        <v>942</v>
      </c>
      <c r="C966" s="196" t="s">
        <v>3770</v>
      </c>
      <c r="D966" s="196" t="s">
        <v>3159</v>
      </c>
      <c r="E966" s="191" t="s">
        <v>519</v>
      </c>
      <c r="F966" s="191" t="s">
        <v>450</v>
      </c>
      <c r="G966" s="200">
        <v>0</v>
      </c>
      <c r="H966" s="200">
        <v>0</v>
      </c>
      <c r="I966" s="191" t="s">
        <v>1</v>
      </c>
      <c r="J966" s="191" t="s">
        <v>1376</v>
      </c>
      <c r="K966" s="198" t="s">
        <v>3783</v>
      </c>
      <c r="L966" s="199" t="s">
        <v>4768</v>
      </c>
      <c r="M966" s="199" t="s">
        <v>4827</v>
      </c>
      <c r="N966" s="55" t="s">
        <v>2238</v>
      </c>
      <c r="O966" s="55"/>
      <c r="P966" s="259" t="s">
        <v>3159</v>
      </c>
      <c r="Q966" s="13"/>
      <c r="R966"/>
      <c r="S966" t="str">
        <f>IF(E966=F966,"","NOT EQUAL")</f>
        <v>NOT EQUAL</v>
      </c>
      <c r="T966" s="44" t="str">
        <f>IF(ISNA(VLOOKUP(P966,Sheet1!E:F,2,0)),"--","PRESENT")</f>
        <v>--</v>
      </c>
      <c r="U966"/>
      <c r="V966">
        <f>IF(AA966&lt;&gt;"",V965+1,V965)</f>
        <v>176</v>
      </c>
      <c r="W966" s="75" t="s">
        <v>2238</v>
      </c>
      <c r="X966" s="57" t="s">
        <v>2238</v>
      </c>
      <c r="Y966" s="57" t="s">
        <v>2238</v>
      </c>
      <c r="Z966" s="25" t="str">
        <f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>IF(LEN(Y966)&gt;0,Y966,SUBSTITUTE(SUBSTITUTE(SUBSTITUTE(SUBSTITUTE(SUBSTITUTE(SUBSTITUTE(SUBSTITUTE(SUBSTITUTE(SUBSTITUTE(SUBSTITUTE(SUBSTITUTE( (SUBSTITUTE( SUBSTITUTE( SUBSTITUTE( SUBSTITUTE(Z966,"STD_SIGMA","SUM"),"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6" s="1">
        <f>B966</f>
        <v>942</v>
      </c>
      <c r="AC966" t="str">
        <f>P966</f>
        <v>ITM_INFINITY</v>
      </c>
      <c r="AD966" s="126" t="str">
        <f>IF(ISNA(VLOOKUP(AA966,'XEQM Shortlist'!J:J,1,0)),"//","")</f>
        <v/>
      </c>
      <c r="AF966" s="88" t="str">
        <f>IF(LEN(AA966)=0,"",SUBSTITUTE(SUBSTITUTE(SUBSTITUTE(SUBSTITUTE(SUBSTITUTE(SUBSTITUTE(SUBSTITUTE(SUBSTITUTE(SUBSTITUTE(SUBSTITUTE(SUBSTITUTE(SUBSTITUTE(SUBSTITUTE(SUBSTITUTE(SUBSTITUTE(SUBSTITUTE(SUBSTITUTE( (SUBSTITUTE( SUBSTITUTE( SUBSTITUTE( SUBSTITUTE(Z966,"STD_SIGMA","SUM"),"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6" t="b">
        <f>AA966=AF966</f>
        <v>1</v>
      </c>
    </row>
    <row r="967" spans="1:33">
      <c r="A967" s="48">
        <f>IF(B967=INT(B967),ROW(),"")</f>
        <v>967</v>
      </c>
      <c r="B967" s="47">
        <f>IF(AND(MID(C967,2,1)&lt;&gt;"/",MID(C967,1,1)="/"),INT(B966)+1,B966+0.01)</f>
        <v>943</v>
      </c>
      <c r="C967" s="196" t="s">
        <v>3770</v>
      </c>
      <c r="D967" s="196" t="s">
        <v>3160</v>
      </c>
      <c r="E967" s="191" t="s">
        <v>519</v>
      </c>
      <c r="F967" s="191" t="s">
        <v>826</v>
      </c>
      <c r="G967" s="200">
        <v>0</v>
      </c>
      <c r="H967" s="200">
        <v>0</v>
      </c>
      <c r="I967" s="191" t="s">
        <v>1</v>
      </c>
      <c r="J967" s="191" t="s">
        <v>1376</v>
      </c>
      <c r="K967" s="198" t="s">
        <v>3783</v>
      </c>
      <c r="L967" s="199" t="s">
        <v>4768</v>
      </c>
      <c r="M967" s="199" t="s">
        <v>4827</v>
      </c>
      <c r="N967" s="55" t="s">
        <v>2238</v>
      </c>
      <c r="O967" s="55"/>
      <c r="P967" s="259" t="s">
        <v>3160</v>
      </c>
      <c r="Q967" s="13"/>
      <c r="R967"/>
      <c r="S967" t="str">
        <f>IF(E967=F967,"","NOT EQUAL")</f>
        <v>NOT EQUAL</v>
      </c>
      <c r="T967" s="44" t="str">
        <f>IF(ISNA(VLOOKUP(P967,Sheet1!E:F,2,0)),"--","PRESENT")</f>
        <v>--</v>
      </c>
      <c r="U967"/>
      <c r="V967">
        <f>IF(AA967&lt;&gt;"",V966+1,V966)</f>
        <v>176</v>
      </c>
      <c r="W967" s="75" t="s">
        <v>2238</v>
      </c>
      <c r="X967" s="57" t="s">
        <v>2238</v>
      </c>
      <c r="Y967" s="57" t="s">
        <v>2238</v>
      </c>
      <c r="Z967" s="25" t="str">
        <f>IF( OR(X967="CNST", I967="CAT_REGS"),IF(E967=CHAR(34)&amp;CHAR(34),F967,E967),
IF(X967="YES",UPPER(IF(E967=CHAR(34)&amp;CHAR(34),F967,E967)),
IF(   AND(X967&lt;&gt;"NO",I967="CAT_FNCT",D967&lt;&gt;"multiply", D967&lt;&gt;"divide"),IF(J967="SLS_ENABLED",   UPPER(IF(E967=CHAR(34)&amp;CHAR(34),F967,E967)),""),"")))</f>
        <v/>
      </c>
      <c r="AA967" s="25" t="str">
        <f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>B967</f>
        <v>943</v>
      </c>
      <c r="AC967" t="str">
        <f>P967</f>
        <v>ITM_RIGHT_ANGLE</v>
      </c>
      <c r="AD967" s="126" t="str">
        <f>IF(ISNA(VLOOKUP(AA967,'XEQM Shortlist'!J:J,1,0)),"//","")</f>
        <v/>
      </c>
      <c r="AF967" s="88" t="str">
        <f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>AA967=AF967</f>
        <v>1</v>
      </c>
    </row>
    <row r="968" spans="1:33">
      <c r="A968" s="48">
        <f>IF(B968=INT(B968),ROW(),"")</f>
        <v>968</v>
      </c>
      <c r="B968" s="47">
        <f>IF(AND(MID(C968,2,1)&lt;&gt;"/",MID(C968,1,1)="/"),INT(B967)+1,B967+0.01)</f>
        <v>944</v>
      </c>
      <c r="C968" s="196" t="s">
        <v>3769</v>
      </c>
      <c r="D968" s="196" t="s">
        <v>7</v>
      </c>
      <c r="E968" s="191" t="s">
        <v>519</v>
      </c>
      <c r="F968" s="191" t="s">
        <v>827</v>
      </c>
      <c r="G968" s="200">
        <v>0</v>
      </c>
      <c r="H968" s="200">
        <v>0</v>
      </c>
      <c r="I968" s="191" t="s">
        <v>1</v>
      </c>
      <c r="J968" s="191" t="s">
        <v>1376</v>
      </c>
      <c r="K968" s="198" t="s">
        <v>3783</v>
      </c>
      <c r="L968" s="199" t="s">
        <v>4768</v>
      </c>
      <c r="M968" s="199" t="s">
        <v>4827</v>
      </c>
      <c r="N968" s="55" t="s">
        <v>2238</v>
      </c>
      <c r="O968" s="55"/>
      <c r="P968" s="259" t="s">
        <v>3352</v>
      </c>
      <c r="Q968" s="13"/>
      <c r="R968"/>
      <c r="S968" t="str">
        <f>IF(E968=F968,"","NOT EQUAL")</f>
        <v>NOT EQUAL</v>
      </c>
      <c r="T968" s="44" t="str">
        <f>IF(ISNA(VLOOKUP(P968,Sheet1!E:F,2,0)),"--","PRESENT")</f>
        <v>--</v>
      </c>
      <c r="U968"/>
      <c r="V968">
        <f>IF(AA968&lt;&gt;"",V967+1,V967)</f>
        <v>176</v>
      </c>
      <c r="W968" s="75" t="s">
        <v>2238</v>
      </c>
      <c r="X968" s="57" t="s">
        <v>2238</v>
      </c>
      <c r="Y968" s="57" t="s">
        <v>2238</v>
      </c>
      <c r="Z968" s="25" t="str">
        <f>IF( OR(X968="CNST", I968="CAT_REGS"),IF(E968=CHAR(34)&amp;CHAR(34),F968,E968),
IF(X968="YES",UPPER(IF(E968=CHAR(34)&amp;CHAR(34),F968,E968)),
IF(   AND(X968&lt;&gt;"NO",I968="CAT_FNCT",D968&lt;&gt;"multiply", D968&lt;&gt;"divide"),IF(J968="SLS_ENABLED",   UPPER(IF(E968=CHAR(34)&amp;CHAR(34),F968,E968)),""),"")))</f>
        <v/>
      </c>
      <c r="AA968" s="25" t="str">
        <f>IF(LEN(Y968)&gt;0,Y968,SUBSTITUTE(SUBSTITUTE(SUBSTITUTE(SUBSTITUTE(SUBSTITUTE(SUBSTITUTE(SUBSTITUTE(SUBSTITUTE(SUBSTITUTE(SUBSTITUTE(SUBSTITUTE( (SUBSTITUTE( SUBSTITUTE( SUBSTITUTE( SUBSTITUTE(Z968,"STD_SIGMA","SUM"),"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8" s="1">
        <f>B968</f>
        <v>944</v>
      </c>
      <c r="AC968" t="str">
        <f>P968</f>
        <v>ITM_ANGLE_SIGN</v>
      </c>
      <c r="AD968" s="126" t="str">
        <f>IF(ISNA(VLOOKUP(AA968,'XEQM Shortlist'!J:J,1,0)),"//","")</f>
        <v/>
      </c>
      <c r="AF968" s="88" t="str">
        <f>IF(LEN(AA968)=0,"",SUBSTITUTE(SUBSTITUTE(SUBSTITUTE(SUBSTITUTE(SUBSTITUTE(SUBSTITUTE(SUBSTITUTE(SUBSTITUTE(SUBSTITUTE(SUBSTITUTE(SUBSTITUTE(SUBSTITUTE(SUBSTITUTE(SUBSTITUTE(SUBSTITUTE(SUBSTITUTE(SUBSTITUTE( (SUBSTITUTE( SUBSTITUTE( SUBSTITUTE( SUBSTITUTE(Z968,"STD_SIGMA","SUM"),"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8" t="b">
        <f>AA968=AF968</f>
        <v>1</v>
      </c>
    </row>
    <row r="969" spans="1:33" s="17" customFormat="1">
      <c r="A969" s="48">
        <f>IF(B969=INT(B969),ROW(),"")</f>
        <v>969</v>
      </c>
      <c r="B969" s="47">
        <f>IF(AND(MID(C969,2,1)&lt;&gt;"/",MID(C969,1,1)="/"),INT(B968)+1,B968+0.01)</f>
        <v>945</v>
      </c>
      <c r="C969" s="196" t="s">
        <v>3770</v>
      </c>
      <c r="D969" s="196" t="s">
        <v>3161</v>
      </c>
      <c r="E969" s="191" t="s">
        <v>519</v>
      </c>
      <c r="F969" s="191" t="s">
        <v>453</v>
      </c>
      <c r="G969" s="200">
        <v>0</v>
      </c>
      <c r="H969" s="200">
        <v>0</v>
      </c>
      <c r="I969" s="191" t="s">
        <v>1</v>
      </c>
      <c r="J969" s="191" t="s">
        <v>1376</v>
      </c>
      <c r="K969" s="198" t="s">
        <v>3783</v>
      </c>
      <c r="L969" s="199" t="s">
        <v>4768</v>
      </c>
      <c r="M969" s="199" t="s">
        <v>4827</v>
      </c>
      <c r="N969" s="55" t="s">
        <v>2238</v>
      </c>
      <c r="O969" s="55"/>
      <c r="P969" s="259" t="s">
        <v>3161</v>
      </c>
      <c r="Q969" s="13"/>
      <c r="R969"/>
      <c r="S969" t="str">
        <f>IF(E969=F969,"","NOT EQUAL")</f>
        <v>NOT EQUAL</v>
      </c>
      <c r="T969" s="44" t="str">
        <f>IF(ISNA(VLOOKUP(P969,Sheet1!E:F,2,0)),"--","PRESENT")</f>
        <v>--</v>
      </c>
      <c r="U969"/>
      <c r="V969">
        <f>IF(AA969&lt;&gt;"",V968+1,V968)</f>
        <v>176</v>
      </c>
      <c r="W969" s="75" t="s">
        <v>2238</v>
      </c>
      <c r="X969" s="57" t="s">
        <v>2238</v>
      </c>
      <c r="Y969" s="57" t="s">
        <v>2238</v>
      </c>
      <c r="Z969" s="25" t="str">
        <f>IF( OR(X969="CNST", I969="CAT_REGS"),IF(E969=CHAR(34)&amp;CHAR(34),F969,E969),
IF(X969="YES",UPPER(IF(E969=CHAR(34)&amp;CHAR(34),F969,E969)),
IF(   AND(X969&lt;&gt;"NO",I969="CAT_FNCT",D969&lt;&gt;"multiply", D969&lt;&gt;"divide"),IF(J969="SLS_ENABLED",   UPPER(IF(E969=CHAR(34)&amp;CHAR(34),F969,E969)),""),"")))</f>
        <v/>
      </c>
      <c r="AA969" s="25" t="str">
        <f>IF(LEN(Y969)&gt;0,Y969,SUBSTITUTE(SUBSTITUTE(SUBSTITUTE(SUBSTITUTE(SUBSTITUTE(SUBSTITUTE(SUBSTITUTE(SUBSTITUTE(SUBSTITUTE(SUBSTITUTE(SUBSTITUTE( (SUBSTITUTE( SUBSTITUTE( SUBSTITUTE( SUBSTITUTE(Z969,"STD_SIGMA","SUM"),"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9" s="1">
        <f>B969</f>
        <v>945</v>
      </c>
      <c r="AC969" t="str">
        <f>P969</f>
        <v>ITM_MEASURED_ANGLE</v>
      </c>
      <c r="AD969" s="126" t="str">
        <f>IF(ISNA(VLOOKUP(AA969,'XEQM Shortlist'!J:J,1,0)),"//","")</f>
        <v/>
      </c>
      <c r="AE969"/>
      <c r="AF969" s="88" t="str">
        <f>IF(LEN(AA969)=0,"",SUBSTITUTE(SUBSTITUTE(SUBSTITUTE(SUBSTITUTE(SUBSTITUTE(SUBSTITUTE(SUBSTITUTE(SUBSTITUTE(SUBSTITUTE(SUBSTITUTE(SUBSTITUTE(SUBSTITUTE(SUBSTITUTE(SUBSTITUTE(SUBSTITUTE(SUBSTITUTE(SUBSTITUTE( (SUBSTITUTE( SUBSTITUTE( SUBSTITUTE( SUBSTITUTE(Z969,"STD_SIGMA","SUM"),"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9" t="b">
        <f>AA969=AF969</f>
        <v>1</v>
      </c>
    </row>
    <row r="970" spans="1:33">
      <c r="A970" s="48">
        <f>IF(B970=INT(B970),ROW(),"")</f>
        <v>970</v>
      </c>
      <c r="B970" s="47">
        <f>IF(AND(MID(C970,2,1)&lt;&gt;"/",MID(C970,1,1)="/"),INT(B969)+1,B969+0.01)</f>
        <v>946</v>
      </c>
      <c r="C970" s="196" t="s">
        <v>3769</v>
      </c>
      <c r="D970" s="196" t="s">
        <v>7</v>
      </c>
      <c r="E970" s="191" t="s">
        <v>519</v>
      </c>
      <c r="F970" s="191" t="s">
        <v>828</v>
      </c>
      <c r="G970" s="200">
        <v>0</v>
      </c>
      <c r="H970" s="200">
        <v>0</v>
      </c>
      <c r="I970" s="191" t="s">
        <v>1</v>
      </c>
      <c r="J970" s="191" t="s">
        <v>1376</v>
      </c>
      <c r="K970" s="198" t="s">
        <v>3783</v>
      </c>
      <c r="L970" s="199" t="s">
        <v>4768</v>
      </c>
      <c r="M970" s="199" t="s">
        <v>4827</v>
      </c>
      <c r="N970" s="55" t="s">
        <v>2238</v>
      </c>
      <c r="O970" s="55"/>
      <c r="P970" s="259" t="s">
        <v>3353</v>
      </c>
      <c r="Q970" s="13"/>
      <c r="R970"/>
      <c r="S970" t="str">
        <f>IF(E970=F970,"","NOT EQUAL")</f>
        <v>NOT EQUAL</v>
      </c>
      <c r="T970" s="44" t="str">
        <f>IF(ISNA(VLOOKUP(P970,Sheet1!E:F,2,0)),"--","PRESENT")</f>
        <v>--</v>
      </c>
      <c r="U970"/>
      <c r="V970">
        <f>IF(AA970&lt;&gt;"",V969+1,V969)</f>
        <v>176</v>
      </c>
      <c r="W970" s="75" t="s">
        <v>2238</v>
      </c>
      <c r="X970" s="57" t="s">
        <v>2238</v>
      </c>
      <c r="Y970" s="57" t="s">
        <v>2238</v>
      </c>
      <c r="Z970" s="25" t="str">
        <f>IF( OR(X970="CNST", I970="CAT_REGS"),IF(E970=CHAR(34)&amp;CHAR(34),F970,E970),
IF(X970="YES",UPPER(IF(E970=CHAR(34)&amp;CHAR(34),F970,E970)),
IF(   AND(X970&lt;&gt;"NO",I970="CAT_FNCT",D970&lt;&gt;"multiply", D970&lt;&gt;"divide"),IF(J970="SLS_ENABLED",   UPPER(IF(E970=CHAR(34)&amp;CHAR(34),F970,E970)),""),"")))</f>
        <v/>
      </c>
      <c r="AA970" s="25" t="str">
        <f>IF(LEN(Y970)&gt;0,Y970,SUBSTITUTE(SUBSTITUTE(SUBSTITUTE(SUBSTITUTE(SUBSTITUTE(SUBSTITUTE(SUBSTITUTE(SUBSTITUTE(SUBSTITUTE(SUBSTITUTE(SUBSTITUTE( (SUBSTITUTE( SUBSTITUTE( SUBSTITUTE( SUBSTITUTE(Z970,"STD_SIGMA","SUM"),"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0" s="1">
        <f>B970</f>
        <v>946</v>
      </c>
      <c r="AC970" t="str">
        <f>P970</f>
        <v>ITM_DIVIDES</v>
      </c>
      <c r="AD970" s="126" t="str">
        <f>IF(ISNA(VLOOKUP(AA970,'XEQM Shortlist'!J:J,1,0)),"//","")</f>
        <v/>
      </c>
      <c r="AF970" s="88" t="str">
        <f>IF(LEN(AA970)=0,"",SUBSTITUTE(SUBSTITUTE(SUBSTITUTE(SUBSTITUTE(SUBSTITUTE(SUBSTITUTE(SUBSTITUTE(SUBSTITUTE(SUBSTITUTE(SUBSTITUTE(SUBSTITUTE(SUBSTITUTE(SUBSTITUTE(SUBSTITUTE(SUBSTITUTE(SUBSTITUTE(SUBSTITUTE( (SUBSTITUTE( SUBSTITUTE( SUBSTITUTE( SUBSTITUTE(Z970,"STD_SIGMA","SUM"),"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0" t="b">
        <f>AA970=AF970</f>
        <v>1</v>
      </c>
    </row>
    <row r="971" spans="1:33">
      <c r="A971" s="48">
        <f>IF(B971=INT(B971),ROW(),"")</f>
        <v>971</v>
      </c>
      <c r="B971" s="47">
        <f>IF(AND(MID(C971,2,1)&lt;&gt;"/",MID(C971,1,1)="/"),INT(B970)+1,B970+0.01)</f>
        <v>947</v>
      </c>
      <c r="C971" s="196" t="s">
        <v>3769</v>
      </c>
      <c r="D971" s="196" t="s">
        <v>7</v>
      </c>
      <c r="E971" s="191" t="s">
        <v>519</v>
      </c>
      <c r="F971" s="191" t="s">
        <v>829</v>
      </c>
      <c r="G971" s="200">
        <v>0</v>
      </c>
      <c r="H971" s="200">
        <v>0</v>
      </c>
      <c r="I971" s="191" t="s">
        <v>1</v>
      </c>
      <c r="J971" s="191" t="s">
        <v>1376</v>
      </c>
      <c r="K971" s="198" t="s">
        <v>3783</v>
      </c>
      <c r="L971" s="199" t="s">
        <v>4768</v>
      </c>
      <c r="M971" s="199" t="s">
        <v>4827</v>
      </c>
      <c r="N971" s="55" t="s">
        <v>2238</v>
      </c>
      <c r="O971" s="55"/>
      <c r="P971" s="259" t="s">
        <v>3354</v>
      </c>
      <c r="Q971" s="13"/>
      <c r="R971"/>
      <c r="S971" t="str">
        <f>IF(E971=F971,"","NOT EQUAL")</f>
        <v>NOT EQUAL</v>
      </c>
      <c r="T971" s="44" t="str">
        <f>IF(ISNA(VLOOKUP(P971,Sheet1!E:F,2,0)),"--","PRESENT")</f>
        <v>--</v>
      </c>
      <c r="U971"/>
      <c r="V971">
        <f>IF(AA971&lt;&gt;"",V970+1,V970)</f>
        <v>176</v>
      </c>
      <c r="W971" s="75" t="s">
        <v>2238</v>
      </c>
      <c r="X971" s="57" t="s">
        <v>2238</v>
      </c>
      <c r="Y971" s="57" t="s">
        <v>2238</v>
      </c>
      <c r="Z971" s="25" t="str">
        <f>IF( OR(X971="CNST", I971="CAT_REGS"),IF(E971=CHAR(34)&amp;CHAR(34),F971,E971),
IF(X971="YES",UPPER(IF(E971=CHAR(34)&amp;CHAR(34),F971,E971)),
IF(   AND(X971&lt;&gt;"NO",I971="CAT_FNCT",D971&lt;&gt;"multiply", D971&lt;&gt;"divide"),IF(J971="SLS_ENABLED",   UPPER(IF(E971=CHAR(34)&amp;CHAR(34),F971,E971)),""),"")))</f>
        <v/>
      </c>
      <c r="AA971" s="25" t="str">
        <f>IF(LEN(Y971)&gt;0,Y971,SUBSTITUTE(SUBSTITUTE(SUBSTITUTE(SUBSTITUTE(SUBSTITUTE(SUBSTITUTE(SUBSTITUTE(SUBSTITUTE(SUBSTITUTE(SUBSTITUTE(SUBSTITUTE( (SUBSTITUTE( SUBSTITUTE( SUBSTITUTE( SUBSTITUTE(Z971,"STD_SIGMA","SUM"),"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1" s="1">
        <f>B971</f>
        <v>947</v>
      </c>
      <c r="AC971" t="str">
        <f>P971</f>
        <v>ITM_DOES_NOT_DIVIDE</v>
      </c>
      <c r="AD971" s="126" t="str">
        <f>IF(ISNA(VLOOKUP(AA971,'XEQM Shortlist'!J:J,1,0)),"//","")</f>
        <v/>
      </c>
      <c r="AF971" s="88" t="str">
        <f>IF(LEN(AA971)=0,"",SUBSTITUTE(SUBSTITUTE(SUBSTITUTE(SUBSTITUTE(SUBSTITUTE(SUBSTITUTE(SUBSTITUTE(SUBSTITUTE(SUBSTITUTE(SUBSTITUTE(SUBSTITUTE(SUBSTITUTE(SUBSTITUTE(SUBSTITUTE(SUBSTITUTE(SUBSTITUTE(SUBSTITUTE( (SUBSTITUTE( SUBSTITUTE( SUBSTITUTE( SUBSTITUTE(Z971,"STD_SIGMA","SUM"),"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1" t="b">
        <f>AA971=AF971</f>
        <v>1</v>
      </c>
    </row>
    <row r="972" spans="1:33">
      <c r="A972" s="48">
        <f>IF(B972=INT(B972),ROW(),"")</f>
        <v>972</v>
      </c>
      <c r="B972" s="47">
        <f>IF(AND(MID(C972,2,1)&lt;&gt;"/",MID(C972,1,1)="/"),INT(B971)+1,B971+0.01)</f>
        <v>948</v>
      </c>
      <c r="C972" s="196" t="s">
        <v>3769</v>
      </c>
      <c r="D972" s="196" t="s">
        <v>7</v>
      </c>
      <c r="E972" s="191" t="s">
        <v>519</v>
      </c>
      <c r="F972" s="191" t="s">
        <v>830</v>
      </c>
      <c r="G972" s="200">
        <v>0</v>
      </c>
      <c r="H972" s="200">
        <v>0</v>
      </c>
      <c r="I972" s="191" t="s">
        <v>1</v>
      </c>
      <c r="J972" s="191" t="s">
        <v>1376</v>
      </c>
      <c r="K972" s="198" t="s">
        <v>3783</v>
      </c>
      <c r="L972" s="199" t="s">
        <v>4768</v>
      </c>
      <c r="M972" s="199" t="s">
        <v>4827</v>
      </c>
      <c r="N972" s="55" t="s">
        <v>2238</v>
      </c>
      <c r="O972" s="55"/>
      <c r="P972" s="259" t="s">
        <v>3355</v>
      </c>
      <c r="Q972" s="13"/>
      <c r="R972"/>
      <c r="S972" t="str">
        <f>IF(E972=F972,"","NOT EQUAL")</f>
        <v>NOT EQUAL</v>
      </c>
      <c r="T972" s="44" t="str">
        <f>IF(ISNA(VLOOKUP(P972,Sheet1!E:F,2,0)),"--","PRESENT")</f>
        <v>--</v>
      </c>
      <c r="U972"/>
      <c r="V972">
        <f>IF(AA972&lt;&gt;"",V971+1,V971)</f>
        <v>176</v>
      </c>
      <c r="W972" s="75" t="s">
        <v>2238</v>
      </c>
      <c r="X972" s="57" t="s">
        <v>2238</v>
      </c>
      <c r="Y972" s="57" t="s">
        <v>2238</v>
      </c>
      <c r="Z972" s="25" t="str">
        <f>IF( OR(X972="CNST", I972="CAT_REGS"),IF(E972=CHAR(34)&amp;CHAR(34),F972,E972),
IF(X972="YES",UPPER(IF(E972=CHAR(34)&amp;CHAR(34),F972,E972)),
IF(   AND(X972&lt;&gt;"NO",I972="CAT_FNCT",D972&lt;&gt;"multiply", D972&lt;&gt;"divide"),IF(J972="SLS_ENABLED",   UPPER(IF(E972=CHAR(34)&amp;CHAR(34),F972,E972)),""),"")))</f>
        <v/>
      </c>
      <c r="AA972" s="25" t="str">
        <f>IF(LEN(Y972)&gt;0,Y972,SUBSTITUTE(SUBSTITUTE(SUBSTITUTE(SUBSTITUTE(SUBSTITUTE(SUBSTITUTE(SUBSTITUTE(SUBSTITUTE(SUBSTITUTE(SUBSTITUTE(SUBSTITUTE( (SUBSTITUTE( SUBSTITUTE( SUBSTITUTE( SUBSTITUTE(Z972,"STD_SIGMA","SUM"),"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2" s="1">
        <f>B972</f>
        <v>948</v>
      </c>
      <c r="AC972" t="str">
        <f>P972</f>
        <v>ITM_PARALLEL_SIGN</v>
      </c>
      <c r="AD972" s="126" t="str">
        <f>IF(ISNA(VLOOKUP(AA972,'XEQM Shortlist'!J:J,1,0)),"//","")</f>
        <v/>
      </c>
      <c r="AF972" s="88" t="str">
        <f>IF(LEN(AA972)=0,"",SUBSTITUTE(SUBSTITUTE(SUBSTITUTE(SUBSTITUTE(SUBSTITUTE(SUBSTITUTE(SUBSTITUTE(SUBSTITUTE(SUBSTITUTE(SUBSTITUTE(SUBSTITUTE(SUBSTITUTE(SUBSTITUTE(SUBSTITUTE(SUBSTITUTE(SUBSTITUTE(SUBSTITUTE( (SUBSTITUTE( SUBSTITUTE( SUBSTITUTE( SUBSTITUTE(Z972,"STD_SIGMA","SUM"),"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2" t="b">
        <f>AA972=AF972</f>
        <v>1</v>
      </c>
    </row>
    <row r="973" spans="1:33">
      <c r="A973" s="48">
        <f>IF(B973=INT(B973),ROW(),"")</f>
        <v>973</v>
      </c>
      <c r="B973" s="47">
        <f>IF(AND(MID(C973,2,1)&lt;&gt;"/",MID(C973,1,1)="/"),INT(B972)+1,B972+0.01)</f>
        <v>949</v>
      </c>
      <c r="C973" s="196" t="s">
        <v>3769</v>
      </c>
      <c r="D973" s="196" t="s">
        <v>7</v>
      </c>
      <c r="E973" s="191" t="s">
        <v>519</v>
      </c>
      <c r="F973" s="191" t="s">
        <v>831</v>
      </c>
      <c r="G973" s="200">
        <v>0</v>
      </c>
      <c r="H973" s="200">
        <v>0</v>
      </c>
      <c r="I973" s="191" t="s">
        <v>1</v>
      </c>
      <c r="J973" s="191" t="s">
        <v>1376</v>
      </c>
      <c r="K973" s="198" t="s">
        <v>3783</v>
      </c>
      <c r="L973" s="199" t="s">
        <v>4768</v>
      </c>
      <c r="M973" s="199" t="s">
        <v>4827</v>
      </c>
      <c r="N973" s="55" t="s">
        <v>2238</v>
      </c>
      <c r="O973" s="55"/>
      <c r="P973" s="259" t="s">
        <v>3356</v>
      </c>
      <c r="Q973" s="13"/>
      <c r="R973"/>
      <c r="S973" t="str">
        <f>IF(E973=F973,"","NOT EQUAL")</f>
        <v>NOT EQUAL</v>
      </c>
      <c r="T973" s="44" t="str">
        <f>IF(ISNA(VLOOKUP(P973,Sheet1!E:F,2,0)),"--","PRESENT")</f>
        <v>--</v>
      </c>
      <c r="U973"/>
      <c r="V973">
        <f>IF(AA973&lt;&gt;"",V972+1,V972)</f>
        <v>176</v>
      </c>
      <c r="W973" s="75" t="s">
        <v>2238</v>
      </c>
      <c r="X973" s="57" t="s">
        <v>2238</v>
      </c>
      <c r="Y973" s="57" t="s">
        <v>2238</v>
      </c>
      <c r="Z973" s="25" t="str">
        <f>IF( OR(X973="CNST", I973="CAT_REGS"),IF(E973=CHAR(34)&amp;CHAR(34),F973,E973),
IF(X973="YES",UPPER(IF(E973=CHAR(34)&amp;CHAR(34),F973,E973)),
IF(   AND(X973&lt;&gt;"NO",I973="CAT_FNCT",D973&lt;&gt;"multiply", D973&lt;&gt;"divide"),IF(J973="SLS_ENABLED",   UPPER(IF(E973=CHAR(34)&amp;CHAR(34),F973,E973)),""),"")))</f>
        <v/>
      </c>
      <c r="AA973" s="25" t="str">
        <f>IF(LEN(Y973)&gt;0,Y973,SUBSTITUTE(SUBSTITUTE(SUBSTITUTE(SUBSTITUTE(SUBSTITUTE(SUBSTITUTE(SUBSTITUTE(SUBSTITUTE(SUBSTITUTE(SUBSTITUTE(SUBSTITUTE( (SUBSTITUTE( SUBSTITUTE( SUBSTITUTE( SUBSTITUTE(Z973,"STD_SIGMA","SUM"),"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3" s="1">
        <f>B973</f>
        <v>949</v>
      </c>
      <c r="AC973" t="str">
        <f>P973</f>
        <v>ITM_NOT_PARALLEL</v>
      </c>
      <c r="AD973" s="126" t="str">
        <f>IF(ISNA(VLOOKUP(AA973,'XEQM Shortlist'!J:J,1,0)),"//","")</f>
        <v/>
      </c>
      <c r="AF973" s="88" t="str">
        <f>IF(LEN(AA973)=0,"",SUBSTITUTE(SUBSTITUTE(SUBSTITUTE(SUBSTITUTE(SUBSTITUTE(SUBSTITUTE(SUBSTITUTE(SUBSTITUTE(SUBSTITUTE(SUBSTITUTE(SUBSTITUTE(SUBSTITUTE(SUBSTITUTE(SUBSTITUTE(SUBSTITUTE(SUBSTITUTE(SUBSTITUTE( (SUBSTITUTE( SUBSTITUTE( SUBSTITUTE( SUBSTITUTE(Z973,"STD_SIGMA","SUM"),"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3" t="b">
        <f>AA973=AF973</f>
        <v>1</v>
      </c>
    </row>
    <row r="974" spans="1:33">
      <c r="A974" s="48">
        <f>IF(B974=INT(B974),ROW(),"")</f>
        <v>974</v>
      </c>
      <c r="B974" s="47">
        <f>IF(AND(MID(C974,2,1)&lt;&gt;"/",MID(C974,1,1)="/"),INT(B973)+1,B973+0.01)</f>
        <v>950</v>
      </c>
      <c r="C974" s="196" t="s">
        <v>3770</v>
      </c>
      <c r="D974" s="196" t="s">
        <v>1409</v>
      </c>
      <c r="E974" s="191" t="s">
        <v>519</v>
      </c>
      <c r="F974" s="191" t="s">
        <v>832</v>
      </c>
      <c r="G974" s="200">
        <v>0</v>
      </c>
      <c r="H974" s="200">
        <v>0</v>
      </c>
      <c r="I974" s="191" t="s">
        <v>1</v>
      </c>
      <c r="J974" s="191" t="s">
        <v>1376</v>
      </c>
      <c r="K974" s="198" t="s">
        <v>3783</v>
      </c>
      <c r="L974" s="199" t="s">
        <v>4768</v>
      </c>
      <c r="M974" s="199" t="s">
        <v>4827</v>
      </c>
      <c r="N974" s="55" t="s">
        <v>2238</v>
      </c>
      <c r="O974" s="55"/>
      <c r="P974" s="259" t="s">
        <v>1409</v>
      </c>
      <c r="Q974" s="13"/>
      <c r="R974"/>
      <c r="S974" t="str">
        <f>IF(E974=F974,"","NOT EQUAL")</f>
        <v>NOT EQUAL</v>
      </c>
      <c r="T974" s="44" t="str">
        <f>IF(ISNA(VLOOKUP(P974,Sheet1!E:F,2,0)),"--","PRESENT")</f>
        <v>--</v>
      </c>
      <c r="U974"/>
      <c r="V974">
        <f>IF(AA974&lt;&gt;"",V973+1,V973)</f>
        <v>176</v>
      </c>
      <c r="W974" s="75" t="s">
        <v>2238</v>
      </c>
      <c r="X974" s="57" t="s">
        <v>2238</v>
      </c>
      <c r="Y974" s="57" t="s">
        <v>2238</v>
      </c>
      <c r="Z974" s="25" t="str">
        <f>IF( OR(X974="CNST", I974="CAT_REGS"),IF(E974=CHAR(34)&amp;CHAR(34),F974,E974),
IF(X974="YES",UPPER(IF(E974=CHAR(34)&amp;CHAR(34),F974,E974)),
IF(   AND(X974&lt;&gt;"NO",I974="CAT_FNCT",D974&lt;&gt;"multiply", D974&lt;&gt;"divide"),IF(J974="SLS_ENABLED",   UPPER(IF(E974=CHAR(34)&amp;CHAR(34),F974,E974)),""),"")))</f>
        <v/>
      </c>
      <c r="AA974" s="25" t="str">
        <f>IF(LEN(Y974)&gt;0,Y974,SUBSTITUTE(SUBSTITUTE(SUBSTITUTE(SUBSTITUTE(SUBSTITUTE(SUBSTITUTE(SUBSTITUTE(SUBSTITUTE(SUBSTITUTE(SUBSTITUTE(SUBSTITUTE( (SUBSTITUTE( SUBSTITUTE( SUBSTITUTE( SUBSTITUTE(Z974,"STD_SIGMA","SUM"),"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4" s="1">
        <f>B974</f>
        <v>950</v>
      </c>
      <c r="AC974" t="str">
        <f>P974</f>
        <v>ITM_AND</v>
      </c>
      <c r="AD974" s="126" t="str">
        <f>IF(ISNA(VLOOKUP(AA974,'XEQM Shortlist'!J:J,1,0)),"//","")</f>
        <v/>
      </c>
      <c r="AF974" s="88" t="str">
        <f>IF(LEN(AA974)=0,"",SUBSTITUTE(SUBSTITUTE(SUBSTITUTE(SUBSTITUTE(SUBSTITUTE(SUBSTITUTE(SUBSTITUTE(SUBSTITUTE(SUBSTITUTE(SUBSTITUTE(SUBSTITUTE(SUBSTITUTE(SUBSTITUTE(SUBSTITUTE(SUBSTITUTE(SUBSTITUTE(SUBSTITUTE( (SUBSTITUTE( SUBSTITUTE( SUBSTITUTE( SUBSTITUTE(Z974,"STD_SIGMA","SUM"),"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4" t="b">
        <f>AA974=AF974</f>
        <v>1</v>
      </c>
    </row>
    <row r="975" spans="1:33">
      <c r="A975" s="48">
        <f>IF(B975=INT(B975),ROW(),"")</f>
        <v>975</v>
      </c>
      <c r="B975" s="47">
        <f>IF(AND(MID(C975,2,1)&lt;&gt;"/",MID(C975,1,1)="/"),INT(B974)+1,B974+0.01)</f>
        <v>951</v>
      </c>
      <c r="C975" s="196" t="s">
        <v>3770</v>
      </c>
      <c r="D975" s="196" t="s">
        <v>1756</v>
      </c>
      <c r="E975" s="191" t="s">
        <v>519</v>
      </c>
      <c r="F975" s="191" t="s">
        <v>833</v>
      </c>
      <c r="G975" s="202">
        <v>0</v>
      </c>
      <c r="H975" s="202">
        <v>0</v>
      </c>
      <c r="I975" s="191" t="s">
        <v>1</v>
      </c>
      <c r="J975" s="191" t="s">
        <v>1376</v>
      </c>
      <c r="K975" s="198" t="s">
        <v>3783</v>
      </c>
      <c r="L975" s="199" t="s">
        <v>4768</v>
      </c>
      <c r="M975" s="199" t="s">
        <v>4827</v>
      </c>
      <c r="N975" s="55" t="s">
        <v>2238</v>
      </c>
      <c r="O975" s="55"/>
      <c r="P975" s="259" t="s">
        <v>1756</v>
      </c>
      <c r="Q975" s="13"/>
      <c r="R975"/>
      <c r="S975" t="str">
        <f>IF(E975=F975,"","NOT EQUAL")</f>
        <v>NOT EQUAL</v>
      </c>
      <c r="T975" s="44" t="str">
        <f>IF(ISNA(VLOOKUP(P975,Sheet1!E:F,2,0)),"--","PRESENT")</f>
        <v>--</v>
      </c>
      <c r="U975"/>
      <c r="V975">
        <f>IF(AA975&lt;&gt;"",V974+1,V974)</f>
        <v>176</v>
      </c>
      <c r="W975" s="75" t="s">
        <v>2238</v>
      </c>
      <c r="X975" s="57" t="s">
        <v>2238</v>
      </c>
      <c r="Y975" s="57" t="s">
        <v>2238</v>
      </c>
      <c r="Z975" s="25" t="str">
        <f>IF( OR(X975="CNST", I975="CAT_REGS"),IF(E975=CHAR(34)&amp;CHAR(34),F975,E975),
IF(X975="YES",UPPER(IF(E975=CHAR(34)&amp;CHAR(34),F975,E975)),
IF(   AND(X975&lt;&gt;"NO",I975="CAT_FNCT",D975&lt;&gt;"multiply", D975&lt;&gt;"divide"),IF(J975="SLS_ENABLED",   UPPER(IF(E975=CHAR(34)&amp;CHAR(34),F975,E975)),""),"")))</f>
        <v/>
      </c>
      <c r="AA975" s="25" t="str">
        <f>IF(LEN(Y975)&gt;0,Y975,SUBSTITUTE(SUBSTITUTE(SUBSTITUTE(SUBSTITUTE(SUBSTITUTE(SUBSTITUTE(SUBSTITUTE(SUBSTITUTE(SUBSTITUTE(SUBSTITUTE(SUBSTITUTE( (SUBSTITUTE( SUBSTITUTE( SUBSTITUTE( SUBSTITUTE(Z975,"STD_SIGMA","SUM"),"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5" s="1">
        <f>B975</f>
        <v>951</v>
      </c>
      <c r="AC975" t="str">
        <f>P975</f>
        <v>ITM_OR</v>
      </c>
      <c r="AD975" s="126" t="str">
        <f>IF(ISNA(VLOOKUP(AA975,'XEQM Shortlist'!J:J,1,0)),"//","")</f>
        <v/>
      </c>
      <c r="AF975" s="88" t="str">
        <f>IF(LEN(AA975)=0,"",SUBSTITUTE(SUBSTITUTE(SUBSTITUTE(SUBSTITUTE(SUBSTITUTE(SUBSTITUTE(SUBSTITUTE(SUBSTITUTE(SUBSTITUTE(SUBSTITUTE(SUBSTITUTE(SUBSTITUTE(SUBSTITUTE(SUBSTITUTE(SUBSTITUTE(SUBSTITUTE(SUBSTITUTE( (SUBSTITUTE( SUBSTITUTE( SUBSTITUTE( SUBSTITUTE(Z975,"STD_SIGMA","SUM"),"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5" t="b">
        <f>AA975=AF975</f>
        <v>1</v>
      </c>
    </row>
    <row r="976" spans="1:33">
      <c r="A976" s="48">
        <f>IF(B976=INT(B976),ROW(),"")</f>
        <v>976</v>
      </c>
      <c r="B976" s="47">
        <f>IF(AND(MID(C976,2,1)&lt;&gt;"/",MID(C976,1,1)="/"),INT(B975)+1,B975+0.01)</f>
        <v>952</v>
      </c>
      <c r="C976" s="196" t="s">
        <v>3769</v>
      </c>
      <c r="D976" s="196" t="s">
        <v>7</v>
      </c>
      <c r="E976" s="191" t="s">
        <v>519</v>
      </c>
      <c r="F976" s="191" t="s">
        <v>834</v>
      </c>
      <c r="G976" s="202">
        <v>0</v>
      </c>
      <c r="H976" s="202">
        <v>0</v>
      </c>
      <c r="I976" s="191" t="s">
        <v>1</v>
      </c>
      <c r="J976" s="191" t="s">
        <v>1376</v>
      </c>
      <c r="K976" s="198" t="s">
        <v>3783</v>
      </c>
      <c r="L976" s="199" t="s">
        <v>4768</v>
      </c>
      <c r="M976" s="199" t="s">
        <v>4827</v>
      </c>
      <c r="N976" s="55" t="s">
        <v>2238</v>
      </c>
      <c r="O976" s="55"/>
      <c r="P976" s="259" t="s">
        <v>3357</v>
      </c>
      <c r="Q976" s="13"/>
      <c r="R976"/>
      <c r="S976" t="str">
        <f>IF(E976=F976,"","NOT EQUAL")</f>
        <v>NOT EQUAL</v>
      </c>
      <c r="T976" s="44" t="str">
        <f>IF(ISNA(VLOOKUP(P976,Sheet1!E:F,2,0)),"--","PRESENT")</f>
        <v>--</v>
      </c>
      <c r="U976"/>
      <c r="V976">
        <f>IF(AA976&lt;&gt;"",V975+1,V975)</f>
        <v>176</v>
      </c>
      <c r="W976" s="75" t="s">
        <v>2238</v>
      </c>
      <c r="X976" s="57" t="s">
        <v>2238</v>
      </c>
      <c r="Y976" s="57" t="s">
        <v>2238</v>
      </c>
      <c r="Z976" s="25" t="str">
        <f>IF( OR(X976="CNST", I976="CAT_REGS"),IF(E976=CHAR(34)&amp;CHAR(34),F976,E976),
IF(X976="YES",UPPER(IF(E976=CHAR(34)&amp;CHAR(34),F976,E976)),
IF(   AND(X976&lt;&gt;"NO",I976="CAT_FNCT",D976&lt;&gt;"multiply", D976&lt;&gt;"divide"),IF(J976="SLS_ENABLED",   UPPER(IF(E976=CHAR(34)&amp;CHAR(34),F976,E976)),""),"")))</f>
        <v/>
      </c>
      <c r="AA976" s="25" t="str">
        <f>IF(LEN(Y976)&gt;0,Y976,SUBSTITUTE(SUBSTITUTE(SUBSTITUTE(SUBSTITUTE(SUBSTITUTE(SUBSTITUTE(SUBSTITUTE(SUBSTITUTE(SUBSTITUTE(SUBSTITUTE(SUBSTITUTE( (SUBSTITUTE( SUBSTITUTE( SUBSTITUTE( SUBSTITUTE(Z976,"STD_SIGMA","SUM"),"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6" s="1">
        <f>B976</f>
        <v>952</v>
      </c>
      <c r="AC976" t="str">
        <f>P976</f>
        <v>ITM_INTERSECTION</v>
      </c>
      <c r="AD976" s="126" t="str">
        <f>IF(ISNA(VLOOKUP(AA976,'XEQM Shortlist'!J:J,1,0)),"//","")</f>
        <v/>
      </c>
      <c r="AF976" s="88" t="str">
        <f>IF(LEN(AA976)=0,"",SUBSTITUTE(SUBSTITUTE(SUBSTITUTE(SUBSTITUTE(SUBSTITUTE(SUBSTITUTE(SUBSTITUTE(SUBSTITUTE(SUBSTITUTE(SUBSTITUTE(SUBSTITUTE(SUBSTITUTE(SUBSTITUTE(SUBSTITUTE(SUBSTITUTE(SUBSTITUTE(SUBSTITUTE( (SUBSTITUTE( SUBSTITUTE( SUBSTITUTE( SUBSTITUTE(Z976,"STD_SIGMA","SUM"),"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6" t="b">
        <f>AA976=AF976</f>
        <v>1</v>
      </c>
    </row>
    <row r="977" spans="1:33">
      <c r="A977" s="48">
        <f>IF(B977=INT(B977),ROW(),"")</f>
        <v>977</v>
      </c>
      <c r="B977" s="47">
        <f>IF(AND(MID(C977,2,1)&lt;&gt;"/",MID(C977,1,1)="/"),INT(B976)+1,B976+0.01)</f>
        <v>953</v>
      </c>
      <c r="C977" s="196" t="s">
        <v>3769</v>
      </c>
      <c r="D977" s="196" t="s">
        <v>7</v>
      </c>
      <c r="E977" s="191" t="s">
        <v>519</v>
      </c>
      <c r="F977" s="191" t="s">
        <v>835</v>
      </c>
      <c r="G977" s="202">
        <v>0</v>
      </c>
      <c r="H977" s="202">
        <v>0</v>
      </c>
      <c r="I977" s="191" t="s">
        <v>1</v>
      </c>
      <c r="J977" s="191" t="s">
        <v>1376</v>
      </c>
      <c r="K977" s="198" t="s">
        <v>3783</v>
      </c>
      <c r="L977" s="199" t="s">
        <v>4768</v>
      </c>
      <c r="M977" s="199" t="s">
        <v>4827</v>
      </c>
      <c r="N977" s="55" t="s">
        <v>2238</v>
      </c>
      <c r="O977" s="55"/>
      <c r="P977" s="259" t="s">
        <v>3358</v>
      </c>
      <c r="Q977" s="13"/>
      <c r="R977"/>
      <c r="S977" t="str">
        <f>IF(E977=F977,"","NOT EQUAL")</f>
        <v>NOT EQUAL</v>
      </c>
      <c r="T977" s="44" t="str">
        <f>IF(ISNA(VLOOKUP(P977,Sheet1!E:F,2,0)),"--","PRESENT")</f>
        <v>--</v>
      </c>
      <c r="U977"/>
      <c r="V977">
        <f>IF(AA977&lt;&gt;"",V976+1,V976)</f>
        <v>176</v>
      </c>
      <c r="W977" s="75" t="s">
        <v>2238</v>
      </c>
      <c r="X977" s="57" t="s">
        <v>2238</v>
      </c>
      <c r="Y977" s="57" t="s">
        <v>2238</v>
      </c>
      <c r="Z977" s="25" t="str">
        <f>IF( OR(X977="CNST", I977="CAT_REGS"),IF(E977=CHAR(34)&amp;CHAR(34),F977,E977),
IF(X977="YES",UPPER(IF(E977=CHAR(34)&amp;CHAR(34),F977,E977)),
IF(   AND(X977&lt;&gt;"NO",I977="CAT_FNCT",D977&lt;&gt;"multiply", D977&lt;&gt;"divide"),IF(J977="SLS_ENABLED",   UPPER(IF(E977=CHAR(34)&amp;CHAR(34),F977,E977)),""),"")))</f>
        <v/>
      </c>
      <c r="AA977" s="25" t="str">
        <f>IF(LEN(Y977)&gt;0,Y977,SUBSTITUTE(SUBSTITUTE(SUBSTITUTE(SUBSTITUTE(SUBSTITUTE(SUBSTITUTE(SUBSTITUTE(SUBSTITUTE(SUBSTITUTE(SUBSTITUTE(SUBSTITUTE( (SUBSTITUTE( SUBSTITUTE( SUBSTITUTE( SUBSTITUTE(Z977,"STD_SIGMA","SUM"),"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7" s="1">
        <f>B977</f>
        <v>953</v>
      </c>
      <c r="AC977" t="str">
        <f>P977</f>
        <v>ITM_UNION</v>
      </c>
      <c r="AD977" s="126" t="str">
        <f>IF(ISNA(VLOOKUP(AA977,'XEQM Shortlist'!J:J,1,0)),"//","")</f>
        <v/>
      </c>
      <c r="AF977" s="88" t="str">
        <f>IF(LEN(AA977)=0,"",SUBSTITUTE(SUBSTITUTE(SUBSTITUTE(SUBSTITUTE(SUBSTITUTE(SUBSTITUTE(SUBSTITUTE(SUBSTITUTE(SUBSTITUTE(SUBSTITUTE(SUBSTITUTE(SUBSTITUTE(SUBSTITUTE(SUBSTITUTE(SUBSTITUTE(SUBSTITUTE(SUBSTITUTE( (SUBSTITUTE( SUBSTITUTE( SUBSTITUTE( SUBSTITUTE(Z977,"STD_SIGMA","SUM"),"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7" t="b">
        <f>AA977=AF977</f>
        <v>1</v>
      </c>
    </row>
    <row r="978" spans="1:33">
      <c r="A978" s="48">
        <f>IF(B978=INT(B978),ROW(),"")</f>
        <v>978</v>
      </c>
      <c r="B978" s="47">
        <f>IF(AND(MID(C978,2,1)&lt;&gt;"/",MID(C978,1,1)="/"),INT(B977)+1,B977+0.01)</f>
        <v>954</v>
      </c>
      <c r="C978" s="196" t="s">
        <v>3770</v>
      </c>
      <c r="D978" s="196" t="s">
        <v>3162</v>
      </c>
      <c r="E978" s="191" t="s">
        <v>519</v>
      </c>
      <c r="F978" s="191" t="s">
        <v>447</v>
      </c>
      <c r="G978" s="202">
        <v>0</v>
      </c>
      <c r="H978" s="202">
        <v>0</v>
      </c>
      <c r="I978" s="191" t="s">
        <v>1</v>
      </c>
      <c r="J978" s="191" t="s">
        <v>1376</v>
      </c>
      <c r="K978" s="198" t="s">
        <v>3783</v>
      </c>
      <c r="L978" s="199" t="s">
        <v>4768</v>
      </c>
      <c r="M978" s="199" t="s">
        <v>4827</v>
      </c>
      <c r="N978" s="55" t="s">
        <v>2238</v>
      </c>
      <c r="O978" s="55"/>
      <c r="P978" s="259" t="s">
        <v>3162</v>
      </c>
      <c r="Q978" s="13"/>
      <c r="R978"/>
      <c r="S978" t="str">
        <f>IF(E978=F978,"","NOT EQUAL")</f>
        <v>NOT EQUAL</v>
      </c>
      <c r="T978" s="44" t="str">
        <f>IF(ISNA(VLOOKUP(P978,Sheet1!E:F,2,0)),"--","PRESENT")</f>
        <v>--</v>
      </c>
      <c r="U978"/>
      <c r="V978">
        <f>IF(AA978&lt;&gt;"",V977+1,V977)</f>
        <v>176</v>
      </c>
      <c r="W978" s="75" t="s">
        <v>2238</v>
      </c>
      <c r="X978" s="57" t="s">
        <v>2238</v>
      </c>
      <c r="Y978" s="57" t="s">
        <v>2238</v>
      </c>
      <c r="Z978" s="25" t="str">
        <f>IF( OR(X978="CNST", I978="CAT_REGS"),IF(E978=CHAR(34)&amp;CHAR(34),F978,E978),
IF(X978="YES",UPPER(IF(E978=CHAR(34)&amp;CHAR(34),F978,E978)),
IF(   AND(X978&lt;&gt;"NO",I978="CAT_FNCT",D978&lt;&gt;"multiply", D978&lt;&gt;"divide"),IF(J978="SLS_ENABLED",   UPPER(IF(E978=CHAR(34)&amp;CHAR(34),F978,E978)),""),"")))</f>
        <v/>
      </c>
      <c r="AA978" s="25" t="str">
        <f>IF(LEN(Y978)&gt;0,Y978,SUBSTITUTE(SUBSTITUTE(SUBSTITUTE(SUBSTITUTE(SUBSTITUTE(SUBSTITUTE(SUBSTITUTE(SUBSTITUTE(SUBSTITUTE(SUBSTITUTE(SUBSTITUTE( (SUBSTITUTE( SUBSTITUTE( SUBSTITUTE( SUBSTITUTE(Z978,"STD_SIGMA","SUM"),"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8" s="1">
        <f>B978</f>
        <v>954</v>
      </c>
      <c r="AC978" t="str">
        <f>P978</f>
        <v>ITM_INTEGRAL_SIGN</v>
      </c>
      <c r="AD978" s="126" t="str">
        <f>IF(ISNA(VLOOKUP(AA978,'XEQM Shortlist'!J:J,1,0)),"//","")</f>
        <v/>
      </c>
      <c r="AF978" s="88" t="str">
        <f>IF(LEN(AA978)=0,"",SUBSTITUTE(SUBSTITUTE(SUBSTITUTE(SUBSTITUTE(SUBSTITUTE(SUBSTITUTE(SUBSTITUTE(SUBSTITUTE(SUBSTITUTE(SUBSTITUTE(SUBSTITUTE(SUBSTITUTE(SUBSTITUTE(SUBSTITUTE(SUBSTITUTE(SUBSTITUTE(SUBSTITUTE( (SUBSTITUTE( SUBSTITUTE( SUBSTITUTE( SUBSTITUTE(Z978,"STD_SIGMA","SUM"),"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8" t="b">
        <f>AA978=AF978</f>
        <v>1</v>
      </c>
    </row>
    <row r="979" spans="1:33">
      <c r="A979" s="48">
        <f>IF(B979=INT(B979),ROW(),"")</f>
        <v>979</v>
      </c>
      <c r="B979" s="47">
        <f>IF(AND(MID(C979,2,1)&lt;&gt;"/",MID(C979,1,1)="/"),INT(B978)+1,B978+0.01)</f>
        <v>955</v>
      </c>
      <c r="C979" s="196" t="s">
        <v>3769</v>
      </c>
      <c r="D979" s="196" t="s">
        <v>7</v>
      </c>
      <c r="E979" s="191" t="s">
        <v>519</v>
      </c>
      <c r="F979" s="191" t="s">
        <v>836</v>
      </c>
      <c r="G979" s="202">
        <v>0</v>
      </c>
      <c r="H979" s="202">
        <v>0</v>
      </c>
      <c r="I979" s="191" t="s">
        <v>1</v>
      </c>
      <c r="J979" s="191" t="s">
        <v>1376</v>
      </c>
      <c r="K979" s="198" t="s">
        <v>3783</v>
      </c>
      <c r="L979" s="199" t="s">
        <v>4768</v>
      </c>
      <c r="M979" s="199" t="s">
        <v>4827</v>
      </c>
      <c r="N979" s="55" t="s">
        <v>2238</v>
      </c>
      <c r="O979" s="55"/>
      <c r="P979" s="259" t="s">
        <v>3359</v>
      </c>
      <c r="Q979" s="13"/>
      <c r="R979"/>
      <c r="S979" t="str">
        <f>IF(E979=F979,"","NOT EQUAL")</f>
        <v>NOT EQUAL</v>
      </c>
      <c r="T979" s="44" t="str">
        <f>IF(ISNA(VLOOKUP(P979,Sheet1!E:F,2,0)),"--","PRESENT")</f>
        <v>--</v>
      </c>
      <c r="U979"/>
      <c r="V979">
        <f>IF(AA979&lt;&gt;"",V978+1,V978)</f>
        <v>176</v>
      </c>
      <c r="W979" s="75" t="s">
        <v>2238</v>
      </c>
      <c r="X979" s="57" t="s">
        <v>2238</v>
      </c>
      <c r="Y979" s="57" t="s">
        <v>2238</v>
      </c>
      <c r="Z979" s="25" t="str">
        <f>IF( OR(X979="CNST", I979="CAT_REGS"),IF(E979=CHAR(34)&amp;CHAR(34),F979,E979),
IF(X979="YES",UPPER(IF(E979=CHAR(34)&amp;CHAR(34),F979,E979)),
IF(   AND(X979&lt;&gt;"NO",I979="CAT_FNCT",D979&lt;&gt;"multiply", D979&lt;&gt;"divide"),IF(J979="SLS_ENABLED",   UPPER(IF(E979=CHAR(34)&amp;CHAR(34),F979,E979)),""),"")))</f>
        <v/>
      </c>
      <c r="AA979" s="25" t="str">
        <f>IF(LEN(Y979)&gt;0,Y979,SUBSTITUTE(SUBSTITUTE(SUBSTITUTE(SUBSTITUTE(SUBSTITUTE(SUBSTITUTE(SUBSTITUTE(SUBSTITUTE(SUBSTITUTE(SUBSTITUTE(SUBSTITUTE( (SUBSTITUTE( SUBSTITUTE( SUBSTITUTE( SUBSTITUTE(Z979,"STD_SIGMA","SUM"),"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79" s="1">
        <f>B979</f>
        <v>955</v>
      </c>
      <c r="AC979" t="str">
        <f>P979</f>
        <v>ITM_DOUBLE_INTEGRAL</v>
      </c>
      <c r="AD979" s="126" t="str">
        <f>IF(ISNA(VLOOKUP(AA979,'XEQM Shortlist'!J:J,1,0)),"//","")</f>
        <v/>
      </c>
      <c r="AF979" s="88" t="str">
        <f>IF(LEN(AA979)=0,"",SUBSTITUTE(SUBSTITUTE(SUBSTITUTE(SUBSTITUTE(SUBSTITUTE(SUBSTITUTE(SUBSTITUTE(SUBSTITUTE(SUBSTITUTE(SUBSTITUTE(SUBSTITUTE(SUBSTITUTE(SUBSTITUTE(SUBSTITUTE(SUBSTITUTE(SUBSTITUTE(SUBSTITUTE( (SUBSTITUTE( SUBSTITUTE( SUBSTITUTE( SUBSTITUTE(Z979,"STD_SIGMA","SUM"),"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79" t="b">
        <f>AA979=AF979</f>
        <v>1</v>
      </c>
    </row>
    <row r="980" spans="1:33">
      <c r="A980" s="48">
        <f>IF(B980=INT(B980),ROW(),"")</f>
        <v>980</v>
      </c>
      <c r="B980" s="47">
        <f>IF(AND(MID(C980,2,1)&lt;&gt;"/",MID(C980,1,1)="/"),INT(B979)+1,B979+0.01)</f>
        <v>956</v>
      </c>
      <c r="C980" s="196" t="s">
        <v>3769</v>
      </c>
      <c r="D980" s="196" t="s">
        <v>7</v>
      </c>
      <c r="E980" s="191" t="s">
        <v>519</v>
      </c>
      <c r="F980" s="191" t="s">
        <v>837</v>
      </c>
      <c r="G980" s="202">
        <v>0</v>
      </c>
      <c r="H980" s="202">
        <v>0</v>
      </c>
      <c r="I980" s="191" t="s">
        <v>1</v>
      </c>
      <c r="J980" s="191" t="s">
        <v>1376</v>
      </c>
      <c r="K980" s="198" t="s">
        <v>3783</v>
      </c>
      <c r="L980" s="199" t="s">
        <v>4768</v>
      </c>
      <c r="M980" s="199" t="s">
        <v>4827</v>
      </c>
      <c r="N980" s="55" t="s">
        <v>2238</v>
      </c>
      <c r="O980" s="55"/>
      <c r="P980" s="259" t="s">
        <v>3360</v>
      </c>
      <c r="Q980" s="13"/>
      <c r="R980"/>
      <c r="S980" t="str">
        <f>IF(E980=F980,"","NOT EQUAL")</f>
        <v>NOT EQUAL</v>
      </c>
      <c r="T980" s="44" t="str">
        <f>IF(ISNA(VLOOKUP(P980,Sheet1!E:F,2,0)),"--","PRESENT")</f>
        <v>--</v>
      </c>
      <c r="U980"/>
      <c r="V980">
        <f>IF(AA980&lt;&gt;"",V979+1,V979)</f>
        <v>176</v>
      </c>
      <c r="W980" s="75" t="s">
        <v>2238</v>
      </c>
      <c r="X980" s="57" t="s">
        <v>2238</v>
      </c>
      <c r="Y980" s="57" t="s">
        <v>2238</v>
      </c>
      <c r="Z980" s="25" t="str">
        <f>IF( OR(X980="CNST", I980="CAT_REGS"),IF(E980=CHAR(34)&amp;CHAR(34),F980,E980),
IF(X980="YES",UPPER(IF(E980=CHAR(34)&amp;CHAR(34),F980,E980)),
IF(   AND(X980&lt;&gt;"NO",I980="CAT_FNCT",D980&lt;&gt;"multiply", D980&lt;&gt;"divide"),IF(J980="SLS_ENABLED",   UPPER(IF(E980=CHAR(34)&amp;CHAR(34),F980,E980)),""),"")))</f>
        <v/>
      </c>
      <c r="AA980" s="25" t="str">
        <f>IF(LEN(Y980)&gt;0,Y980,SUBSTITUTE(SUBSTITUTE(SUBSTITUTE(SUBSTITUTE(SUBSTITUTE(SUBSTITUTE(SUBSTITUTE(SUBSTITUTE(SUBSTITUTE(SUBSTITUTE(SUBSTITUTE( (SUBSTITUTE( SUBSTITUTE( SUBSTITUTE( SUBSTITUTE(Z980,"STD_SIGMA","SUM"),"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0" s="1">
        <f>B980</f>
        <v>956</v>
      </c>
      <c r="AC980" t="str">
        <f>P980</f>
        <v>ITM_CONTOUR_INTEGRAL</v>
      </c>
      <c r="AD980" s="126" t="str">
        <f>IF(ISNA(VLOOKUP(AA980,'XEQM Shortlist'!J:J,1,0)),"//","")</f>
        <v/>
      </c>
      <c r="AF980" s="88" t="str">
        <f>IF(LEN(AA980)=0,"",SUBSTITUTE(SUBSTITUTE(SUBSTITUTE(SUBSTITUTE(SUBSTITUTE(SUBSTITUTE(SUBSTITUTE(SUBSTITUTE(SUBSTITUTE(SUBSTITUTE(SUBSTITUTE(SUBSTITUTE(SUBSTITUTE(SUBSTITUTE(SUBSTITUTE(SUBSTITUTE(SUBSTITUTE( (SUBSTITUTE( SUBSTITUTE( SUBSTITUTE( SUBSTITUTE(Z980,"STD_SIGMA","SUM"),"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0" t="b">
        <f>AA980=AF980</f>
        <v>1</v>
      </c>
    </row>
    <row r="981" spans="1:33">
      <c r="A981" s="48">
        <f>IF(B981=INT(B981),ROW(),"")</f>
        <v>981</v>
      </c>
      <c r="B981" s="47">
        <f>IF(AND(MID(C981,2,1)&lt;&gt;"/",MID(C981,1,1)="/"),INT(B980)+1,B980+0.01)</f>
        <v>957</v>
      </c>
      <c r="C981" s="196" t="s">
        <v>3769</v>
      </c>
      <c r="D981" s="196" t="s">
        <v>7</v>
      </c>
      <c r="E981" s="191" t="s">
        <v>519</v>
      </c>
      <c r="F981" s="191" t="s">
        <v>838</v>
      </c>
      <c r="G981" s="202">
        <v>0</v>
      </c>
      <c r="H981" s="202">
        <v>0</v>
      </c>
      <c r="I981" s="191" t="s">
        <v>1</v>
      </c>
      <c r="J981" s="191" t="s">
        <v>1376</v>
      </c>
      <c r="K981" s="198" t="s">
        <v>3783</v>
      </c>
      <c r="L981" s="199" t="s">
        <v>4768</v>
      </c>
      <c r="M981" s="199" t="s">
        <v>4827</v>
      </c>
      <c r="N981" s="55" t="s">
        <v>2238</v>
      </c>
      <c r="O981" s="55"/>
      <c r="P981" s="259" t="s">
        <v>3361</v>
      </c>
      <c r="Q981" s="13"/>
      <c r="R981"/>
      <c r="S981" t="str">
        <f>IF(E981=F981,"","NOT EQUAL")</f>
        <v>NOT EQUAL</v>
      </c>
      <c r="T981" s="44" t="str">
        <f>IF(ISNA(VLOOKUP(P981,Sheet1!E:F,2,0)),"--","PRESENT")</f>
        <v>--</v>
      </c>
      <c r="U981"/>
      <c r="V981">
        <f>IF(AA981&lt;&gt;"",V980+1,V980)</f>
        <v>176</v>
      </c>
      <c r="W981" s="75" t="s">
        <v>2238</v>
      </c>
      <c r="X981" s="57" t="s">
        <v>2238</v>
      </c>
      <c r="Y981" s="57" t="s">
        <v>2238</v>
      </c>
      <c r="Z981" s="25" t="str">
        <f>IF( OR(X981="CNST", I981="CAT_REGS"),IF(E981=CHAR(34)&amp;CHAR(34),F981,E981),
IF(X981="YES",UPPER(IF(E981=CHAR(34)&amp;CHAR(34),F981,E981)),
IF(   AND(X981&lt;&gt;"NO",I981="CAT_FNCT",D981&lt;&gt;"multiply", D981&lt;&gt;"divide"),IF(J981="SLS_ENABLED",   UPPER(IF(E981=CHAR(34)&amp;CHAR(34),F981,E981)),""),"")))</f>
        <v/>
      </c>
      <c r="AA981" s="25" t="str">
        <f>IF(LEN(Y981)&gt;0,Y981,SUBSTITUTE(SUBSTITUTE(SUBSTITUTE(SUBSTITUTE(SUBSTITUTE(SUBSTITUTE(SUBSTITUTE(SUBSTITUTE(SUBSTITUTE(SUBSTITUTE(SUBSTITUTE( (SUBSTITUTE( SUBSTITUTE( SUBSTITUTE( SUBSTITUTE(Z981,"STD_SIGMA","SUM"),"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1" s="1">
        <f>B981</f>
        <v>957</v>
      </c>
      <c r="AC981" t="str">
        <f>P981</f>
        <v>ITM_SURFACE_INTEGRAL</v>
      </c>
      <c r="AD981" s="126" t="str">
        <f>IF(ISNA(VLOOKUP(AA981,'XEQM Shortlist'!J:J,1,0)),"//","")</f>
        <v/>
      </c>
      <c r="AF981" s="88" t="str">
        <f>IF(LEN(AA981)=0,"",SUBSTITUTE(SUBSTITUTE(SUBSTITUTE(SUBSTITUTE(SUBSTITUTE(SUBSTITUTE(SUBSTITUTE(SUBSTITUTE(SUBSTITUTE(SUBSTITUTE(SUBSTITUTE(SUBSTITUTE(SUBSTITUTE(SUBSTITUTE(SUBSTITUTE(SUBSTITUTE(SUBSTITUTE( (SUBSTITUTE( SUBSTITUTE( SUBSTITUTE( SUBSTITUTE(Z981,"STD_SIGMA","SUM"),"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1" t="b">
        <f>AA981=AF981</f>
        <v>1</v>
      </c>
    </row>
    <row r="982" spans="1:33">
      <c r="A982" s="48">
        <f>IF(B982=INT(B982),ROW(),"")</f>
        <v>982</v>
      </c>
      <c r="B982" s="47">
        <f>IF(AND(MID(C982,2,1)&lt;&gt;"/",MID(C982,1,1)="/"),INT(B981)+1,B981+0.01)</f>
        <v>958</v>
      </c>
      <c r="C982" s="196" t="s">
        <v>3769</v>
      </c>
      <c r="D982" s="196" t="s">
        <v>7</v>
      </c>
      <c r="E982" s="191" t="s">
        <v>519</v>
      </c>
      <c r="F982" s="191" t="s">
        <v>839</v>
      </c>
      <c r="G982" s="202">
        <v>0</v>
      </c>
      <c r="H982" s="202">
        <v>0</v>
      </c>
      <c r="I982" s="191" t="s">
        <v>1</v>
      </c>
      <c r="J982" s="191" t="s">
        <v>1376</v>
      </c>
      <c r="K982" s="198" t="s">
        <v>3783</v>
      </c>
      <c r="L982" s="199" t="s">
        <v>4768</v>
      </c>
      <c r="M982" s="199" t="s">
        <v>4827</v>
      </c>
      <c r="N982" s="55" t="s">
        <v>2238</v>
      </c>
      <c r="O982" s="55"/>
      <c r="P982" s="259" t="s">
        <v>3362</v>
      </c>
      <c r="Q982" s="13"/>
      <c r="R982"/>
      <c r="S982" t="str">
        <f>IF(E982=F982,"","NOT EQUAL")</f>
        <v>NOT EQUAL</v>
      </c>
      <c r="T982" s="44" t="str">
        <f>IF(ISNA(VLOOKUP(P982,Sheet1!E:F,2,0)),"--","PRESENT")</f>
        <v>--</v>
      </c>
      <c r="U982"/>
      <c r="V982">
        <f>IF(AA982&lt;&gt;"",V981+1,V981)</f>
        <v>176</v>
      </c>
      <c r="W982" s="75" t="s">
        <v>2238</v>
      </c>
      <c r="X982" s="57" t="s">
        <v>2238</v>
      </c>
      <c r="Y982" s="57" t="s">
        <v>2238</v>
      </c>
      <c r="Z982" s="25" t="str">
        <f>IF( OR(X982="CNST", I982="CAT_REGS"),IF(E982=CHAR(34)&amp;CHAR(34),F982,E982),
IF(X982="YES",UPPER(IF(E982=CHAR(34)&amp;CHAR(34),F982,E982)),
IF(   AND(X982&lt;&gt;"NO",I982="CAT_FNCT",D982&lt;&gt;"multiply", D982&lt;&gt;"divide"),IF(J982="SLS_ENABLED",   UPPER(IF(E982=CHAR(34)&amp;CHAR(34),F982,E982)),""),"")))</f>
        <v/>
      </c>
      <c r="AA982" s="25" t="str">
        <f>IF(LEN(Y982)&gt;0,Y982,SUBSTITUTE(SUBSTITUTE(SUBSTITUTE(SUBSTITUTE(SUBSTITUTE(SUBSTITUTE(SUBSTITUTE(SUBSTITUTE(SUBSTITUTE(SUBSTITUTE(SUBSTITUTE( (SUBSTITUTE( SUBSTITUTE( SUBSTITUTE( SUBSTITUTE(Z982,"STD_SIGMA","SUM"),"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2" s="1">
        <f>B982</f>
        <v>958</v>
      </c>
      <c r="AC982" t="str">
        <f>P982</f>
        <v>ITM_RATIO</v>
      </c>
      <c r="AD982" s="126" t="str">
        <f>IF(ISNA(VLOOKUP(AA982,'XEQM Shortlist'!J:J,1,0)),"//","")</f>
        <v/>
      </c>
      <c r="AF982" s="88" t="str">
        <f>IF(LEN(AA982)=0,"",SUBSTITUTE(SUBSTITUTE(SUBSTITUTE(SUBSTITUTE(SUBSTITUTE(SUBSTITUTE(SUBSTITUTE(SUBSTITUTE(SUBSTITUTE(SUBSTITUTE(SUBSTITUTE(SUBSTITUTE(SUBSTITUTE(SUBSTITUTE(SUBSTITUTE(SUBSTITUTE(SUBSTITUTE( (SUBSTITUTE( SUBSTITUTE( SUBSTITUTE( SUBSTITUTE(Z982,"STD_SIGMA","SUM"),"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2" t="b">
        <f>AA982=AF982</f>
        <v>1</v>
      </c>
    </row>
    <row r="983" spans="1:33">
      <c r="A983" s="48">
        <f>IF(B983=INT(B983),ROW(),"")</f>
        <v>983</v>
      </c>
      <c r="B983" s="47">
        <f>IF(AND(MID(C983,2,1)&lt;&gt;"/",MID(C983,1,1)="/"),INT(B982)+1,B982+0.01)</f>
        <v>959</v>
      </c>
      <c r="C983" s="196" t="s">
        <v>3770</v>
      </c>
      <c r="D983" s="196" t="s">
        <v>4770</v>
      </c>
      <c r="E983" s="191" t="s">
        <v>519</v>
      </c>
      <c r="F983" s="191" t="s">
        <v>4777</v>
      </c>
      <c r="G983" s="202">
        <v>0</v>
      </c>
      <c r="H983" s="202">
        <v>0</v>
      </c>
      <c r="I983" s="191" t="s">
        <v>1</v>
      </c>
      <c r="J983" s="191" t="s">
        <v>1376</v>
      </c>
      <c r="K983" s="198" t="s">
        <v>3783</v>
      </c>
      <c r="L983" s="199" t="s">
        <v>4768</v>
      </c>
      <c r="M983" s="199" t="s">
        <v>4827</v>
      </c>
      <c r="N983" s="55" t="s">
        <v>2238</v>
      </c>
      <c r="O983" s="55"/>
      <c r="P983" s="259" t="s">
        <v>4770</v>
      </c>
      <c r="Q983" s="13"/>
      <c r="R983"/>
      <c r="S983" t="str">
        <f>IF(E983=F983,"","NOT EQUAL")</f>
        <v>NOT EQUAL</v>
      </c>
      <c r="T983" s="44" t="str">
        <f>IF(ISNA(VLOOKUP(P983,Sheet1!E:F,2,0)),"--","PRESENT")</f>
        <v>--</v>
      </c>
      <c r="U983"/>
      <c r="V983">
        <f>IF(AA983&lt;&gt;"",V982+1,V982)</f>
        <v>176</v>
      </c>
      <c r="W983" s="75" t="s">
        <v>2238</v>
      </c>
      <c r="X983" s="57" t="s">
        <v>2238</v>
      </c>
      <c r="Y983" s="57" t="s">
        <v>2238</v>
      </c>
      <c r="Z983" s="25" t="str">
        <f>IF( OR(X983="CNST", I983="CAT_REGS"),IF(E983=CHAR(34)&amp;CHAR(34),F983,E983),
IF(X983="YES",UPPER(IF(E983=CHAR(34)&amp;CHAR(34),F983,E983)),
IF(   AND(X983&lt;&gt;"NO",I983="CAT_FNCT",D983&lt;&gt;"multiply", D983&lt;&gt;"divide"),IF(J983="SLS_ENABLED",   UPPER(IF(E983=CHAR(34)&amp;CHAR(34),F983,E983)),""),"")))</f>
        <v/>
      </c>
      <c r="AA983" s="25" t="str">
        <f>IF(LEN(Y983)&gt;0,Y983,SUBSTITUTE(SUBSTITUTE(SUBSTITUTE(SUBSTITUTE(SUBSTITUTE(SUBSTITUTE(SUBSTITUTE(SUBSTITUTE(SUBSTITUTE(SUBSTITUTE(SUBSTITUTE( (SUBSTITUTE( SUBSTITUTE( SUBSTITUTE( SUBSTITUTE(Z983,"STD_SIGMA","SUM"),"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3" s="1">
        <f>B983</f>
        <v>959</v>
      </c>
      <c r="AC983" t="str">
        <f>P983</f>
        <v>ITM_CHECK_MARK</v>
      </c>
      <c r="AD983" s="126" t="str">
        <f>IF(ISNA(VLOOKUP(AA983,'XEQM Shortlist'!J:J,1,0)),"//","")</f>
        <v/>
      </c>
      <c r="AF983" s="88" t="str">
        <f>IF(LEN(AA983)=0,"",SUBSTITUTE(SUBSTITUTE(SUBSTITUTE(SUBSTITUTE(SUBSTITUTE(SUBSTITUTE(SUBSTITUTE(SUBSTITUTE(SUBSTITUTE(SUBSTITUTE(SUBSTITUTE(SUBSTITUTE(SUBSTITUTE(SUBSTITUTE(SUBSTITUTE(SUBSTITUTE(SUBSTITUTE( (SUBSTITUTE( SUBSTITUTE( SUBSTITUTE( SUBSTITUTE(Z983,"STD_SIGMA","SUM"),"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3" t="b">
        <f>AA983=AF983</f>
        <v>1</v>
      </c>
    </row>
    <row r="984" spans="1:33">
      <c r="A984" s="48">
        <f>IF(B984=INT(B984),ROW(),"")</f>
        <v>984</v>
      </c>
      <c r="B984" s="47">
        <f>IF(AND(MID(C984,2,1)&lt;&gt;"/",MID(C984,1,1)="/"),INT(B983)+1,B983+0.01)</f>
        <v>960</v>
      </c>
      <c r="C984" s="196" t="s">
        <v>3769</v>
      </c>
      <c r="D984" s="196" t="s">
        <v>7</v>
      </c>
      <c r="E984" s="191" t="s">
        <v>519</v>
      </c>
      <c r="F984" s="191" t="s">
        <v>840</v>
      </c>
      <c r="G984" s="202">
        <v>0</v>
      </c>
      <c r="H984" s="202">
        <v>0</v>
      </c>
      <c r="I984" s="191" t="s">
        <v>1</v>
      </c>
      <c r="J984" s="191" t="s">
        <v>1376</v>
      </c>
      <c r="K984" s="198" t="s">
        <v>3783</v>
      </c>
      <c r="L984" s="199" t="s">
        <v>4768</v>
      </c>
      <c r="M984" s="199" t="s">
        <v>4827</v>
      </c>
      <c r="N984" s="55" t="s">
        <v>2238</v>
      </c>
      <c r="O984" s="55"/>
      <c r="P984" s="259" t="s">
        <v>3363</v>
      </c>
      <c r="Q984" s="13"/>
      <c r="R984"/>
      <c r="S984" t="str">
        <f>IF(E984=F984,"","NOT EQUAL")</f>
        <v>NOT EQUAL</v>
      </c>
      <c r="T984" s="44" t="str">
        <f>IF(ISNA(VLOOKUP(P984,Sheet1!E:F,2,0)),"--","PRESENT")</f>
        <v>--</v>
      </c>
      <c r="U984"/>
      <c r="V984">
        <f>IF(AA984&lt;&gt;"",V983+1,V983)</f>
        <v>176</v>
      </c>
      <c r="W984" s="75" t="s">
        <v>2238</v>
      </c>
      <c r="X984" s="57" t="s">
        <v>2238</v>
      </c>
      <c r="Y984" s="57" t="s">
        <v>2238</v>
      </c>
      <c r="Z984" s="25" t="str">
        <f>IF( OR(X984="CNST", I984="CAT_REGS"),IF(E984=CHAR(34)&amp;CHAR(34),F984,E984),
IF(X984="YES",UPPER(IF(E984=CHAR(34)&amp;CHAR(34),F984,E984)),
IF(   AND(X984&lt;&gt;"NO",I984="CAT_FNCT",D984&lt;&gt;"multiply", D984&lt;&gt;"divide"),IF(J984="SLS_ENABLED",   UPPER(IF(E984=CHAR(34)&amp;CHAR(34),F984,E984)),""),"")))</f>
        <v/>
      </c>
      <c r="AA984" s="25" t="str">
        <f>IF(LEN(Y984)&gt;0,Y984,SUBSTITUTE(SUBSTITUTE(SUBSTITUTE(SUBSTITUTE(SUBSTITUTE(SUBSTITUTE(SUBSTITUTE(SUBSTITUTE(SUBSTITUTE(SUBSTITUTE(SUBSTITUTE( (SUBSTITUTE( SUBSTITUTE( SUBSTITUTE( SUBSTITUTE(Z984,"STD_SIGMA","SUM"),"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4" s="1">
        <f>B984</f>
        <v>960</v>
      </c>
      <c r="AC984" t="str">
        <f>P984</f>
        <v>ITM_ASYMPOTICALLY_EQUAL</v>
      </c>
      <c r="AD984" s="126" t="str">
        <f>IF(ISNA(VLOOKUP(AA984,'XEQM Shortlist'!J:J,1,0)),"//","")</f>
        <v/>
      </c>
      <c r="AF984" s="88" t="str">
        <f>IF(LEN(AA984)=0,"",SUBSTITUTE(SUBSTITUTE(SUBSTITUTE(SUBSTITUTE(SUBSTITUTE(SUBSTITUTE(SUBSTITUTE(SUBSTITUTE(SUBSTITUTE(SUBSTITUTE(SUBSTITUTE(SUBSTITUTE(SUBSTITUTE(SUBSTITUTE(SUBSTITUTE(SUBSTITUTE(SUBSTITUTE( (SUBSTITUTE( SUBSTITUTE( SUBSTITUTE( SUBSTITUTE(Z984,"STD_SIGMA","SUM"),"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4" t="b">
        <f>AA984=AF984</f>
        <v>1</v>
      </c>
    </row>
    <row r="985" spans="1:33">
      <c r="A985" s="48">
        <f>IF(B985=INT(B985),ROW(),"")</f>
        <v>985</v>
      </c>
      <c r="B985" s="47">
        <f>IF(AND(MID(C985,2,1)&lt;&gt;"/",MID(C985,1,1)="/"),INT(B984)+1,B984+0.01)</f>
        <v>961</v>
      </c>
      <c r="C985" s="196" t="s">
        <v>3770</v>
      </c>
      <c r="D985" s="196" t="s">
        <v>3163</v>
      </c>
      <c r="E985" s="191" t="s">
        <v>519</v>
      </c>
      <c r="F985" s="191" t="s">
        <v>841</v>
      </c>
      <c r="G985" s="202">
        <v>0</v>
      </c>
      <c r="H985" s="202">
        <v>0</v>
      </c>
      <c r="I985" s="191" t="s">
        <v>1</v>
      </c>
      <c r="J985" s="191" t="s">
        <v>1376</v>
      </c>
      <c r="K985" s="198" t="s">
        <v>3783</v>
      </c>
      <c r="L985" s="199" t="s">
        <v>4768</v>
      </c>
      <c r="M985" s="199" t="s">
        <v>4827</v>
      </c>
      <c r="N985" s="55" t="s">
        <v>2238</v>
      </c>
      <c r="O985" s="55"/>
      <c r="P985" s="259" t="s">
        <v>3163</v>
      </c>
      <c r="Q985" s="13"/>
      <c r="R985"/>
      <c r="S985" t="str">
        <f>IF(E985=F985,"","NOT EQUAL")</f>
        <v>NOT EQUAL</v>
      </c>
      <c r="T985" s="44" t="str">
        <f>IF(ISNA(VLOOKUP(P985,Sheet1!E:F,2,0)),"--","PRESENT")</f>
        <v>--</v>
      </c>
      <c r="U985"/>
      <c r="V985">
        <f>IF(AA985&lt;&gt;"",V984+1,V984)</f>
        <v>176</v>
      </c>
      <c r="W985" s="75" t="s">
        <v>2238</v>
      </c>
      <c r="X985" s="57" t="s">
        <v>2238</v>
      </c>
      <c r="Y985" s="57" t="s">
        <v>2238</v>
      </c>
      <c r="Z985" s="25" t="str">
        <f>IF( OR(X985="CNST", I985="CAT_REGS"),IF(E985=CHAR(34)&amp;CHAR(34),F985,E985),
IF(X985="YES",UPPER(IF(E985=CHAR(34)&amp;CHAR(34),F985,E985)),
IF(   AND(X985&lt;&gt;"NO",I985="CAT_FNCT",D985&lt;&gt;"multiply", D985&lt;&gt;"divide"),IF(J985="SLS_ENABLED",   UPPER(IF(E985=CHAR(34)&amp;CHAR(34),F985,E985)),""),"")))</f>
        <v/>
      </c>
      <c r="AA985" s="25" t="str">
        <f>IF(LEN(Y985)&gt;0,Y985,SUBSTITUTE(SUBSTITUTE(SUBSTITUTE(SUBSTITUTE(SUBSTITUTE(SUBSTITUTE(SUBSTITUTE(SUBSTITUTE(SUBSTITUTE(SUBSTITUTE(SUBSTITUTE( (SUBSTITUTE( SUBSTITUTE( SUBSTITUTE( SUBSTITUTE(Z985,"STD_SIGMA","SUM"),"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5" s="1">
        <f>B985</f>
        <v>961</v>
      </c>
      <c r="AC985" t="str">
        <f>P985</f>
        <v>ITM_ALMOST_EQUAL</v>
      </c>
      <c r="AD985" s="126" t="str">
        <f>IF(ISNA(VLOOKUP(AA985,'XEQM Shortlist'!J:J,1,0)),"//","")</f>
        <v/>
      </c>
      <c r="AF985" s="88" t="str">
        <f>IF(LEN(AA985)=0,"",SUBSTITUTE(SUBSTITUTE(SUBSTITUTE(SUBSTITUTE(SUBSTITUTE(SUBSTITUTE(SUBSTITUTE(SUBSTITUTE(SUBSTITUTE(SUBSTITUTE(SUBSTITUTE(SUBSTITUTE(SUBSTITUTE(SUBSTITUTE(SUBSTITUTE(SUBSTITUTE(SUBSTITUTE( (SUBSTITUTE( SUBSTITUTE( SUBSTITUTE( SUBSTITUTE(Z985,"STD_SIGMA","SUM"),"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5" t="b">
        <f>AA985=AF985</f>
        <v>1</v>
      </c>
    </row>
    <row r="986" spans="1:33">
      <c r="A986" s="48">
        <f>IF(B986=INT(B986),ROW(),"")</f>
        <v>986</v>
      </c>
      <c r="B986" s="47">
        <f>IF(AND(MID(C986,2,1)&lt;&gt;"/",MID(C986,1,1)="/"),INT(B985)+1,B985+0.01)</f>
        <v>962</v>
      </c>
      <c r="C986" s="196" t="s">
        <v>3770</v>
      </c>
      <c r="D986" s="196" t="s">
        <v>3164</v>
      </c>
      <c r="E986" s="191" t="s">
        <v>519</v>
      </c>
      <c r="F986" s="191" t="s">
        <v>842</v>
      </c>
      <c r="G986" s="202">
        <v>0</v>
      </c>
      <c r="H986" s="202">
        <v>0</v>
      </c>
      <c r="I986" s="191" t="s">
        <v>1</v>
      </c>
      <c r="J986" s="191" t="s">
        <v>1376</v>
      </c>
      <c r="K986" s="198" t="s">
        <v>3783</v>
      </c>
      <c r="L986" s="199" t="s">
        <v>4768</v>
      </c>
      <c r="M986" s="199" t="s">
        <v>4827</v>
      </c>
      <c r="N986" s="55" t="s">
        <v>2238</v>
      </c>
      <c r="O986" s="55"/>
      <c r="P986" s="259" t="s">
        <v>3164</v>
      </c>
      <c r="Q986" s="13"/>
      <c r="R986"/>
      <c r="S986" t="str">
        <f>IF(E986=F986,"","NOT EQUAL")</f>
        <v>NOT EQUAL</v>
      </c>
      <c r="T986" s="44" t="str">
        <f>IF(ISNA(VLOOKUP(P986,Sheet1!E:F,2,0)),"--","PRESENT")</f>
        <v>--</v>
      </c>
      <c r="U986"/>
      <c r="V986">
        <f>IF(AA986&lt;&gt;"",V985+1,V985)</f>
        <v>176</v>
      </c>
      <c r="W986" s="75" t="s">
        <v>2238</v>
      </c>
      <c r="X986" s="57" t="s">
        <v>2238</v>
      </c>
      <c r="Y986" s="57" t="s">
        <v>2238</v>
      </c>
      <c r="Z986" s="25" t="str">
        <f>IF( OR(X986="CNST", I986="CAT_REGS"),IF(E986=CHAR(34)&amp;CHAR(34),F986,E986),
IF(X986="YES",UPPER(IF(E986=CHAR(34)&amp;CHAR(34),F986,E986)),
IF(   AND(X986&lt;&gt;"NO",I986="CAT_FNCT",D986&lt;&gt;"multiply", D986&lt;&gt;"divide"),IF(J986="SLS_ENABLED",   UPPER(IF(E986=CHAR(34)&amp;CHAR(34),F986,E986)),""),"")))</f>
        <v/>
      </c>
      <c r="AA986" s="25" t="str">
        <f>IF(LEN(Y986)&gt;0,Y986,SUBSTITUTE(SUBSTITUTE(SUBSTITUTE(SUBSTITUTE(SUBSTITUTE(SUBSTITUTE(SUBSTITUTE(SUBSTITUTE(SUBSTITUTE(SUBSTITUTE(SUBSTITUTE( (SUBSTITUTE( SUBSTITUTE( SUBSTITUTE( SUBSTITUTE(Z986,"STD_SIGMA","SUM"),"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6" s="1">
        <f>B986</f>
        <v>962</v>
      </c>
      <c r="AC986" t="str">
        <f>P986</f>
        <v>ITM_COLON_EQUALS</v>
      </c>
      <c r="AD986" s="126" t="str">
        <f>IF(ISNA(VLOOKUP(AA986,'XEQM Shortlist'!J:J,1,0)),"//","")</f>
        <v/>
      </c>
      <c r="AF986" s="88" t="str">
        <f>IF(LEN(AA986)=0,"",SUBSTITUTE(SUBSTITUTE(SUBSTITUTE(SUBSTITUTE(SUBSTITUTE(SUBSTITUTE(SUBSTITUTE(SUBSTITUTE(SUBSTITUTE(SUBSTITUTE(SUBSTITUTE(SUBSTITUTE(SUBSTITUTE(SUBSTITUTE(SUBSTITUTE(SUBSTITUTE(SUBSTITUTE( (SUBSTITUTE( SUBSTITUTE( SUBSTITUTE( SUBSTITUTE(Z986,"STD_SIGMA","SUM"),"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6" t="b">
        <f>AA986=AF986</f>
        <v>1</v>
      </c>
    </row>
    <row r="987" spans="1:33">
      <c r="A987" s="48">
        <f>IF(B987=INT(B987),ROW(),"")</f>
        <v>987</v>
      </c>
      <c r="B987" s="47">
        <f>IF(AND(MID(C987,2,1)&lt;&gt;"/",MID(C987,1,1)="/"),INT(B986)+1,B986+0.01)</f>
        <v>963</v>
      </c>
      <c r="C987" s="196" t="s">
        <v>3770</v>
      </c>
      <c r="D987" s="196" t="s">
        <v>3165</v>
      </c>
      <c r="E987" s="191" t="s">
        <v>519</v>
      </c>
      <c r="F987" s="192" t="s">
        <v>843</v>
      </c>
      <c r="G987" s="297">
        <v>0</v>
      </c>
      <c r="H987" s="297">
        <v>0</v>
      </c>
      <c r="I987" s="191" t="s">
        <v>1</v>
      </c>
      <c r="J987" s="191" t="s">
        <v>1376</v>
      </c>
      <c r="K987" s="198" t="s">
        <v>3783</v>
      </c>
      <c r="L987" s="199" t="s">
        <v>4768</v>
      </c>
      <c r="M987" s="199" t="s">
        <v>4827</v>
      </c>
      <c r="N987" s="55" t="s">
        <v>2238</v>
      </c>
      <c r="O987" s="17"/>
      <c r="P987" s="259" t="s">
        <v>3165</v>
      </c>
      <c r="Q987" s="16"/>
      <c r="R987"/>
      <c r="S987" t="str">
        <f>IF(E987=F987,"","NOT EQUAL")</f>
        <v>NOT EQUAL</v>
      </c>
      <c r="T987" s="44" t="str">
        <f>IF(ISNA(VLOOKUP(P987,Sheet1!E:F,2,0)),"--","PRESENT")</f>
        <v>--</v>
      </c>
      <c r="U987"/>
      <c r="V987">
        <f>IF(AA987&lt;&gt;"",V986+1,V986)</f>
        <v>176</v>
      </c>
      <c r="W987" s="88" t="s">
        <v>2238</v>
      </c>
      <c r="X987" s="92" t="s">
        <v>2238</v>
      </c>
      <c r="Y987" s="92" t="s">
        <v>2238</v>
      </c>
      <c r="Z987" s="25" t="str">
        <f>IF( OR(X987="CNST", I987="CAT_REGS"),IF(E987=CHAR(34)&amp;CHAR(34),F987,E987),
IF(X987="YES",UPPER(IF(E987=CHAR(34)&amp;CHAR(34),F987,E987)),
IF(   AND(X987&lt;&gt;"NO",I987="CAT_FNCT",D987&lt;&gt;"multiply", D987&lt;&gt;"divide"),IF(J987="SLS_ENABLED",   UPPER(IF(E987=CHAR(34)&amp;CHAR(34),F987,E987)),""),"")))</f>
        <v/>
      </c>
      <c r="AA987" s="25" t="str">
        <f>IF(LEN(Y987)&gt;0,Y987,SUBSTITUTE(SUBSTITUTE(SUBSTITUTE(SUBSTITUTE(SUBSTITUTE(SUBSTITUTE(SUBSTITUTE(SUBSTITUTE(SUBSTITUTE(SUBSTITUTE(SUBSTITUTE( (SUBSTITUTE( SUBSTITUTE( SUBSTITUTE( SUBSTITUTE(Z987,"STD_SIGMA","SUM"),"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7" s="1">
        <f>B987</f>
        <v>963</v>
      </c>
      <c r="AC987" t="str">
        <f>P987</f>
        <v>ITM_CORRESPONDS_TO</v>
      </c>
      <c r="AD987" s="126" t="str">
        <f>IF(ISNA(VLOOKUP(AA987,'XEQM Shortlist'!J:J,1,0)),"//","")</f>
        <v/>
      </c>
      <c r="AF987" s="88" t="str">
        <f>IF(LEN(AA987)=0,"",SUBSTITUTE(SUBSTITUTE(SUBSTITUTE(SUBSTITUTE(SUBSTITUTE(SUBSTITUTE(SUBSTITUTE(SUBSTITUTE(SUBSTITUTE(SUBSTITUTE(SUBSTITUTE(SUBSTITUTE(SUBSTITUTE(SUBSTITUTE(SUBSTITUTE(SUBSTITUTE(SUBSTITUTE( (SUBSTITUTE( SUBSTITUTE( SUBSTITUTE( SUBSTITUTE(Z987,"STD_SIGMA","SUM"),"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7" t="b">
        <f>AA987=AF987</f>
        <v>1</v>
      </c>
    </row>
    <row r="988" spans="1:33" s="17" customFormat="1">
      <c r="A988" s="48">
        <f>IF(B988=INT(B988),ROW(),"")</f>
        <v>988</v>
      </c>
      <c r="B988" s="47">
        <f>IF(AND(MID(C988,2,1)&lt;&gt;"/",MID(C988,1,1)="/"),INT(B987)+1,B987+0.01)</f>
        <v>964</v>
      </c>
      <c r="C988" s="196" t="s">
        <v>3770</v>
      </c>
      <c r="D988" s="196" t="s">
        <v>3166</v>
      </c>
      <c r="E988" s="191" t="s">
        <v>519</v>
      </c>
      <c r="F988" s="191" t="s">
        <v>844</v>
      </c>
      <c r="G988" s="200">
        <v>0</v>
      </c>
      <c r="H988" s="200">
        <v>0</v>
      </c>
      <c r="I988" s="191" t="s">
        <v>1</v>
      </c>
      <c r="J988" s="191" t="s">
        <v>1376</v>
      </c>
      <c r="K988" s="198" t="s">
        <v>3783</v>
      </c>
      <c r="L988" s="199" t="s">
        <v>4768</v>
      </c>
      <c r="M988" s="199" t="s">
        <v>4827</v>
      </c>
      <c r="N988" s="55" t="s">
        <v>2238</v>
      </c>
      <c r="O988" s="55"/>
      <c r="P988" s="259" t="s">
        <v>3166</v>
      </c>
      <c r="Q988" s="13"/>
      <c r="R988"/>
      <c r="S988" t="str">
        <f>IF(E988=F988,"","NOT EQUAL")</f>
        <v>NOT EQUAL</v>
      </c>
      <c r="T988" s="44" t="str">
        <f>IF(ISNA(VLOOKUP(P988,Sheet1!E:F,2,0)),"--","PRESENT")</f>
        <v>--</v>
      </c>
      <c r="U988"/>
      <c r="V988">
        <f>IF(AA988&lt;&gt;"",V987+1,V987)</f>
        <v>176</v>
      </c>
      <c r="W988" s="75" t="s">
        <v>2238</v>
      </c>
      <c r="X988" s="57" t="s">
        <v>2238</v>
      </c>
      <c r="Y988" s="57" t="s">
        <v>2238</v>
      </c>
      <c r="Z988" s="25" t="str">
        <f>IF( OR(X988="CNST", I988="CAT_REGS"),IF(E988=CHAR(34)&amp;CHAR(34),F988,E988),
IF(X988="YES",UPPER(IF(E988=CHAR(34)&amp;CHAR(34),F988,E988)),
IF(   AND(X988&lt;&gt;"NO",I988="CAT_FNCT",D988&lt;&gt;"multiply", D988&lt;&gt;"divide"),IF(J988="SLS_ENABLED",   UPPER(IF(E988=CHAR(34)&amp;CHAR(34),F988,E988)),""),"")))</f>
        <v/>
      </c>
      <c r="AA988" s="25" t="str">
        <f>IF(LEN(Y988)&gt;0,Y988,SUBSTITUTE(SUBSTITUTE(SUBSTITUTE(SUBSTITUTE(SUBSTITUTE(SUBSTITUTE(SUBSTITUTE(SUBSTITUTE(SUBSTITUTE(SUBSTITUTE(SUBSTITUTE( (SUBSTITUTE( SUBSTITUTE( SUBSTITUTE( SUBSTITUTE(Z988,"STD_SIGMA","SUM"),"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8" s="1">
        <f>B988</f>
        <v>964</v>
      </c>
      <c r="AC988" t="str">
        <f>P988</f>
        <v>ITM_ESTIMATES</v>
      </c>
      <c r="AD988" s="126" t="str">
        <f>IF(ISNA(VLOOKUP(AA988,'XEQM Shortlist'!J:J,1,0)),"//","")</f>
        <v/>
      </c>
      <c r="AE988"/>
      <c r="AF988" s="88" t="str">
        <f>IF(LEN(AA988)=0,"",SUBSTITUTE(SUBSTITUTE(SUBSTITUTE(SUBSTITUTE(SUBSTITUTE(SUBSTITUTE(SUBSTITUTE(SUBSTITUTE(SUBSTITUTE(SUBSTITUTE(SUBSTITUTE(SUBSTITUTE(SUBSTITUTE(SUBSTITUTE(SUBSTITUTE(SUBSTITUTE(SUBSTITUTE( (SUBSTITUTE( SUBSTITUTE( SUBSTITUTE( SUBSTITUTE(Z988,"STD_SIGMA","SUM"),"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8" t="b">
        <f>AA988=AF988</f>
        <v>1</v>
      </c>
    </row>
    <row r="989" spans="1:33">
      <c r="A989" s="48">
        <f>IF(B989=INT(B989),ROW(),"")</f>
        <v>989</v>
      </c>
      <c r="B989" s="47">
        <f>IF(AND(MID(C989,2,1)&lt;&gt;"/",MID(C989,1,1)="/"),INT(B988)+1,B988+0.01)</f>
        <v>965</v>
      </c>
      <c r="C989" s="196" t="s">
        <v>3770</v>
      </c>
      <c r="D989" s="196" t="s">
        <v>3167</v>
      </c>
      <c r="E989" s="191" t="s">
        <v>519</v>
      </c>
      <c r="F989" s="191" t="s">
        <v>845</v>
      </c>
      <c r="G989" s="200">
        <v>0</v>
      </c>
      <c r="H989" s="200">
        <v>0</v>
      </c>
      <c r="I989" s="191" t="s">
        <v>1</v>
      </c>
      <c r="J989" s="191" t="s">
        <v>1376</v>
      </c>
      <c r="K989" s="198" t="s">
        <v>3783</v>
      </c>
      <c r="L989" s="199" t="s">
        <v>4768</v>
      </c>
      <c r="M989" s="199" t="s">
        <v>4827</v>
      </c>
      <c r="N989" s="55" t="s">
        <v>2238</v>
      </c>
      <c r="O989" s="55"/>
      <c r="P989" s="259" t="s">
        <v>3167</v>
      </c>
      <c r="Q989" s="13"/>
      <c r="R989"/>
      <c r="S989" t="str">
        <f>IF(E989=F989,"","NOT EQUAL")</f>
        <v>NOT EQUAL</v>
      </c>
      <c r="T989" s="44" t="str">
        <f>IF(ISNA(VLOOKUP(P989,Sheet1!E:F,2,0)),"--","PRESENT")</f>
        <v>--</v>
      </c>
      <c r="U989"/>
      <c r="V989">
        <f>IF(AA989&lt;&gt;"",V988+1,V988)</f>
        <v>176</v>
      </c>
      <c r="W989" s="75" t="s">
        <v>2238</v>
      </c>
      <c r="X989" s="57" t="s">
        <v>2238</v>
      </c>
      <c r="Y989" s="57" t="s">
        <v>2238</v>
      </c>
      <c r="Z989" s="25" t="str">
        <f>IF( OR(X989="CNST", I989="CAT_REGS"),IF(E989=CHAR(34)&amp;CHAR(34),F989,E989),
IF(X989="YES",UPPER(IF(E989=CHAR(34)&amp;CHAR(34),F989,E989)),
IF(   AND(X989&lt;&gt;"NO",I989="CAT_FNCT",D989&lt;&gt;"multiply", D989&lt;&gt;"divide"),IF(J989="SLS_ENABLED",   UPPER(IF(E989=CHAR(34)&amp;CHAR(34),F989,E989)),""),"")))</f>
        <v/>
      </c>
      <c r="AA989" s="25" t="str">
        <f>IF(LEN(Y989)&gt;0,Y989,SUBSTITUTE(SUBSTITUTE(SUBSTITUTE(SUBSTITUTE(SUBSTITUTE(SUBSTITUTE(SUBSTITUTE(SUBSTITUTE(SUBSTITUTE(SUBSTITUTE(SUBSTITUTE( (SUBSTITUTE( SUBSTITUTE( SUBSTITUTE( SUBSTITUTE(Z989,"STD_SIGMA","SUM"),"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89" s="1">
        <f>B989</f>
        <v>965</v>
      </c>
      <c r="AC989" t="str">
        <f>P989</f>
        <v>ITM_NOT_EQUAL</v>
      </c>
      <c r="AD989" s="126" t="str">
        <f>IF(ISNA(VLOOKUP(AA989,'XEQM Shortlist'!J:J,1,0)),"//","")</f>
        <v/>
      </c>
      <c r="AF989" s="88" t="str">
        <f>IF(LEN(AA989)=0,"",SUBSTITUTE(SUBSTITUTE(SUBSTITUTE(SUBSTITUTE(SUBSTITUTE(SUBSTITUTE(SUBSTITUTE(SUBSTITUTE(SUBSTITUTE(SUBSTITUTE(SUBSTITUTE(SUBSTITUTE(SUBSTITUTE(SUBSTITUTE(SUBSTITUTE(SUBSTITUTE(SUBSTITUTE( (SUBSTITUTE( SUBSTITUTE( SUBSTITUTE( SUBSTITUTE(Z989,"STD_SIGMA","SUM"),"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89" t="b">
        <f>AA989=AF989</f>
        <v>1</v>
      </c>
    </row>
    <row r="990" spans="1:33">
      <c r="A990" s="48">
        <f>IF(B990=INT(B990),ROW(),"")</f>
        <v>990</v>
      </c>
      <c r="B990" s="47">
        <f>IF(AND(MID(C990,2,1)&lt;&gt;"/",MID(C990,1,1)="/"),INT(B989)+1,B989+0.01)</f>
        <v>966</v>
      </c>
      <c r="C990" s="196" t="s">
        <v>3769</v>
      </c>
      <c r="D990" s="196" t="s">
        <v>7</v>
      </c>
      <c r="E990" s="191" t="s">
        <v>519</v>
      </c>
      <c r="F990" s="191" t="s">
        <v>846</v>
      </c>
      <c r="G990" s="202">
        <v>0</v>
      </c>
      <c r="H990" s="202">
        <v>0</v>
      </c>
      <c r="I990" s="191" t="s">
        <v>1</v>
      </c>
      <c r="J990" s="191" t="s">
        <v>1376</v>
      </c>
      <c r="K990" s="198" t="s">
        <v>3783</v>
      </c>
      <c r="L990" s="199" t="s">
        <v>4768</v>
      </c>
      <c r="M990" s="199" t="s">
        <v>4827</v>
      </c>
      <c r="N990" s="55" t="s">
        <v>2238</v>
      </c>
      <c r="O990" s="55"/>
      <c r="P990" s="259" t="s">
        <v>3364</v>
      </c>
      <c r="Q990" s="13"/>
      <c r="R990"/>
      <c r="S990" t="str">
        <f>IF(E990=F990,"","NOT EQUAL")</f>
        <v>NOT EQUAL</v>
      </c>
      <c r="T990" s="44" t="str">
        <f>IF(ISNA(VLOOKUP(P990,Sheet1!E:F,2,0)),"--","PRESENT")</f>
        <v>--</v>
      </c>
      <c r="U990"/>
      <c r="V990">
        <f>IF(AA990&lt;&gt;"",V989+1,V989)</f>
        <v>176</v>
      </c>
      <c r="W990" s="75" t="s">
        <v>2238</v>
      </c>
      <c r="X990" s="57" t="s">
        <v>2238</v>
      </c>
      <c r="Y990" s="57" t="s">
        <v>2238</v>
      </c>
      <c r="Z990" s="25" t="str">
        <f>IF( OR(X990="CNST", I990="CAT_REGS"),IF(E990=CHAR(34)&amp;CHAR(34),F990,E990),
IF(X990="YES",UPPER(IF(E990=CHAR(34)&amp;CHAR(34),F990,E990)),
IF(   AND(X990&lt;&gt;"NO",I990="CAT_FNCT",D990&lt;&gt;"multiply", D990&lt;&gt;"divide"),IF(J990="SLS_ENABLED",   UPPER(IF(E990=CHAR(34)&amp;CHAR(34),F990,E990)),""),"")))</f>
        <v/>
      </c>
      <c r="AA990" s="25" t="str">
        <f>IF(LEN(Y990)&gt;0,Y990,SUBSTITUTE(SUBSTITUTE(SUBSTITUTE(SUBSTITUTE(SUBSTITUTE(SUBSTITUTE(SUBSTITUTE(SUBSTITUTE(SUBSTITUTE(SUBSTITUTE(SUBSTITUTE( (SUBSTITUTE( SUBSTITUTE( SUBSTITUTE( SUBSTITUTE(Z990,"STD_SIGMA","SUM"),"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0" s="1">
        <f>B990</f>
        <v>966</v>
      </c>
      <c r="AC990" t="str">
        <f>P990</f>
        <v>ITM_IDENTICAL_TO</v>
      </c>
      <c r="AD990" s="126" t="str">
        <f>IF(ISNA(VLOOKUP(AA990,'XEQM Shortlist'!J:J,1,0)),"//","")</f>
        <v/>
      </c>
      <c r="AF990" s="88" t="str">
        <f>IF(LEN(AA990)=0,"",SUBSTITUTE(SUBSTITUTE(SUBSTITUTE(SUBSTITUTE(SUBSTITUTE(SUBSTITUTE(SUBSTITUTE(SUBSTITUTE(SUBSTITUTE(SUBSTITUTE(SUBSTITUTE(SUBSTITUTE(SUBSTITUTE(SUBSTITUTE(SUBSTITUTE(SUBSTITUTE(SUBSTITUTE( (SUBSTITUTE( SUBSTITUTE( SUBSTITUTE( SUBSTITUTE(Z990,"STD_SIGMA","SUM"),"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0" t="b">
        <f>AA990=AF990</f>
        <v>1</v>
      </c>
    </row>
    <row r="991" spans="1:33">
      <c r="A991" s="48">
        <f>IF(B991=INT(B991),ROW(),"")</f>
        <v>991</v>
      </c>
      <c r="B991" s="47">
        <f>IF(AND(MID(C991,2,1)&lt;&gt;"/",MID(C991,1,1)="/"),INT(B990)+1,B990+0.01)</f>
        <v>967</v>
      </c>
      <c r="C991" s="196" t="s">
        <v>3770</v>
      </c>
      <c r="D991" s="196" t="s">
        <v>3168</v>
      </c>
      <c r="E991" s="191" t="s">
        <v>519</v>
      </c>
      <c r="F991" s="191" t="s">
        <v>847</v>
      </c>
      <c r="G991" s="202">
        <v>0</v>
      </c>
      <c r="H991" s="202">
        <v>0</v>
      </c>
      <c r="I991" s="191" t="s">
        <v>1</v>
      </c>
      <c r="J991" s="191" t="s">
        <v>1376</v>
      </c>
      <c r="K991" s="198" t="s">
        <v>3783</v>
      </c>
      <c r="L991" s="199" t="s">
        <v>4768</v>
      </c>
      <c r="M991" s="199" t="s">
        <v>4827</v>
      </c>
      <c r="N991" s="55" t="s">
        <v>2238</v>
      </c>
      <c r="O991" s="55"/>
      <c r="P991" s="259" t="s">
        <v>3168</v>
      </c>
      <c r="Q991" s="13"/>
      <c r="R991"/>
      <c r="S991" t="str">
        <f>IF(E991=F991,"","NOT EQUAL")</f>
        <v>NOT EQUAL</v>
      </c>
      <c r="T991" s="44" t="str">
        <f>IF(ISNA(VLOOKUP(P991,Sheet1!E:F,2,0)),"--","PRESENT")</f>
        <v>--</v>
      </c>
      <c r="U991"/>
      <c r="V991">
        <f>IF(AA991&lt;&gt;"",V990+1,V990)</f>
        <v>176</v>
      </c>
      <c r="W991" s="75" t="s">
        <v>2238</v>
      </c>
      <c r="X991" s="57" t="s">
        <v>2238</v>
      </c>
      <c r="Y991" s="57" t="s">
        <v>2238</v>
      </c>
      <c r="Z991" s="25" t="str">
        <f>IF( OR(X991="CNST", I991="CAT_REGS"),IF(E991=CHAR(34)&amp;CHAR(34),F991,E991),
IF(X991="YES",UPPER(IF(E991=CHAR(34)&amp;CHAR(34),F991,E991)),
IF(   AND(X991&lt;&gt;"NO",I991="CAT_FNCT",D991&lt;&gt;"multiply", D991&lt;&gt;"divide"),IF(J991="SLS_ENABLED",   UPPER(IF(E991=CHAR(34)&amp;CHAR(34),F991,E991)),""),"")))</f>
        <v/>
      </c>
      <c r="AA991" s="25" t="str">
        <f>IF(LEN(Y991)&gt;0,Y991,SUBSTITUTE(SUBSTITUTE(SUBSTITUTE(SUBSTITUTE(SUBSTITUTE(SUBSTITUTE(SUBSTITUTE(SUBSTITUTE(SUBSTITUTE(SUBSTITUTE(SUBSTITUTE( (SUBSTITUTE( SUBSTITUTE( SUBSTITUTE( SUBSTITUTE(Z991,"STD_SIGMA","SUM"),"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1" s="1">
        <f>B991</f>
        <v>967</v>
      </c>
      <c r="AC991" t="str">
        <f>P991</f>
        <v>ITM_LESS_EQUAL</v>
      </c>
      <c r="AD991" s="126" t="str">
        <f>IF(ISNA(VLOOKUP(AA991,'XEQM Shortlist'!J:J,1,0)),"//","")</f>
        <v/>
      </c>
      <c r="AF991" s="88" t="str">
        <f>IF(LEN(AA991)=0,"",SUBSTITUTE(SUBSTITUTE(SUBSTITUTE(SUBSTITUTE(SUBSTITUTE(SUBSTITUTE(SUBSTITUTE(SUBSTITUTE(SUBSTITUTE(SUBSTITUTE(SUBSTITUTE(SUBSTITUTE(SUBSTITUTE(SUBSTITUTE(SUBSTITUTE(SUBSTITUTE(SUBSTITUTE( (SUBSTITUTE( SUBSTITUTE( SUBSTITUTE( SUBSTITUTE(Z991,"STD_SIGMA","SUM"),"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1" t="b">
        <f>AA991=AF991</f>
        <v>1</v>
      </c>
    </row>
    <row r="992" spans="1:33">
      <c r="A992" s="48">
        <f>IF(B992=INT(B992),ROW(),"")</f>
        <v>992</v>
      </c>
      <c r="B992" s="47">
        <f>IF(AND(MID(C992,2,1)&lt;&gt;"/",MID(C992,1,1)="/"),INT(B991)+1,B991+0.01)</f>
        <v>968</v>
      </c>
      <c r="C992" s="196" t="s">
        <v>3770</v>
      </c>
      <c r="D992" s="196" t="s">
        <v>3169</v>
      </c>
      <c r="E992" s="191" t="s">
        <v>519</v>
      </c>
      <c r="F992" s="191" t="s">
        <v>848</v>
      </c>
      <c r="G992" s="202">
        <v>0</v>
      </c>
      <c r="H992" s="202">
        <v>0</v>
      </c>
      <c r="I992" s="191" t="s">
        <v>1</v>
      </c>
      <c r="J992" s="191" t="s">
        <v>1376</v>
      </c>
      <c r="K992" s="198" t="s">
        <v>3783</v>
      </c>
      <c r="L992" s="199" t="s">
        <v>4768</v>
      </c>
      <c r="M992" s="199" t="s">
        <v>4827</v>
      </c>
      <c r="N992" s="55" t="s">
        <v>2238</v>
      </c>
      <c r="O992" s="55"/>
      <c r="P992" s="259" t="s">
        <v>3169</v>
      </c>
      <c r="Q992" s="13"/>
      <c r="R992"/>
      <c r="S992" t="str">
        <f>IF(E992=F992,"","NOT EQUAL")</f>
        <v>NOT EQUAL</v>
      </c>
      <c r="T992" s="44" t="str">
        <f>IF(ISNA(VLOOKUP(P992,Sheet1!E:F,2,0)),"--","PRESENT")</f>
        <v>--</v>
      </c>
      <c r="U992"/>
      <c r="V992">
        <f>IF(AA992&lt;&gt;"",V991+1,V991)</f>
        <v>176</v>
      </c>
      <c r="W992" s="75" t="s">
        <v>2238</v>
      </c>
      <c r="X992" s="57" t="s">
        <v>2238</v>
      </c>
      <c r="Y992" s="57" t="s">
        <v>2238</v>
      </c>
      <c r="Z992" s="25" t="str">
        <f>IF( OR(X992="CNST", I992="CAT_REGS"),IF(E992=CHAR(34)&amp;CHAR(34),F992,E992),
IF(X992="YES",UPPER(IF(E992=CHAR(34)&amp;CHAR(34),F992,E992)),
IF(   AND(X992&lt;&gt;"NO",I992="CAT_FNCT",D992&lt;&gt;"multiply", D992&lt;&gt;"divide"),IF(J992="SLS_ENABLED",   UPPER(IF(E992=CHAR(34)&amp;CHAR(34),F992,E992)),""),"")))</f>
        <v/>
      </c>
      <c r="AA992" s="25" t="str">
        <f>IF(LEN(Y992)&gt;0,Y992,SUBSTITUTE(SUBSTITUTE(SUBSTITUTE(SUBSTITUTE(SUBSTITUTE(SUBSTITUTE(SUBSTITUTE(SUBSTITUTE(SUBSTITUTE(SUBSTITUTE(SUBSTITUTE( (SUBSTITUTE( SUBSTITUTE( SUBSTITUTE( SUBSTITUTE(Z992,"STD_SIGMA","SUM"),"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2" s="1">
        <f>B992</f>
        <v>968</v>
      </c>
      <c r="AC992" t="str">
        <f>P992</f>
        <v>ITM_GREATER_EQUAL</v>
      </c>
      <c r="AD992" s="126" t="str">
        <f>IF(ISNA(VLOOKUP(AA992,'XEQM Shortlist'!J:J,1,0)),"//","")</f>
        <v/>
      </c>
      <c r="AF992" s="88" t="str">
        <f>IF(LEN(AA992)=0,"",SUBSTITUTE(SUBSTITUTE(SUBSTITUTE(SUBSTITUTE(SUBSTITUTE(SUBSTITUTE(SUBSTITUTE(SUBSTITUTE(SUBSTITUTE(SUBSTITUTE(SUBSTITUTE(SUBSTITUTE(SUBSTITUTE(SUBSTITUTE(SUBSTITUTE(SUBSTITUTE(SUBSTITUTE( (SUBSTITUTE( SUBSTITUTE( SUBSTITUTE( SUBSTITUTE(Z992,"STD_SIGMA","SUM"),"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2" t="b">
        <f>AA992=AF992</f>
        <v>1</v>
      </c>
    </row>
    <row r="993" spans="1:33">
      <c r="A993" s="48">
        <f>IF(B993=INT(B993),ROW(),"")</f>
        <v>993</v>
      </c>
      <c r="B993" s="47">
        <f>IF(AND(MID(C993,2,1)&lt;&gt;"/",MID(C993,1,1)="/"),INT(B992)+1,B992+0.01)</f>
        <v>969</v>
      </c>
      <c r="C993" s="196" t="s">
        <v>3769</v>
      </c>
      <c r="D993" s="196" t="s">
        <v>7</v>
      </c>
      <c r="E993" s="191" t="s">
        <v>519</v>
      </c>
      <c r="F993" s="191" t="s">
        <v>849</v>
      </c>
      <c r="G993" s="202">
        <v>0</v>
      </c>
      <c r="H993" s="202">
        <v>0</v>
      </c>
      <c r="I993" s="191" t="s">
        <v>1</v>
      </c>
      <c r="J993" s="191" t="s">
        <v>1376</v>
      </c>
      <c r="K993" s="198" t="s">
        <v>3783</v>
      </c>
      <c r="L993" s="199" t="s">
        <v>4768</v>
      </c>
      <c r="M993" s="199" t="s">
        <v>4827</v>
      </c>
      <c r="N993" s="55" t="s">
        <v>2238</v>
      </c>
      <c r="O993" s="55"/>
      <c r="P993" s="259" t="s">
        <v>3365</v>
      </c>
      <c r="Q993" s="13"/>
      <c r="R993"/>
      <c r="S993" t="str">
        <f>IF(E993=F993,"","NOT EQUAL")</f>
        <v>NOT EQUAL</v>
      </c>
      <c r="T993" s="44" t="str">
        <f>IF(ISNA(VLOOKUP(P993,Sheet1!E:F,2,0)),"--","PRESENT")</f>
        <v>--</v>
      </c>
      <c r="U993"/>
      <c r="V993">
        <f>IF(AA993&lt;&gt;"",V992+1,V992)</f>
        <v>176</v>
      </c>
      <c r="W993" s="75" t="s">
        <v>2238</v>
      </c>
      <c r="X993" s="57" t="s">
        <v>2238</v>
      </c>
      <c r="Y993" s="57" t="s">
        <v>2238</v>
      </c>
      <c r="Z993" s="25" t="str">
        <f>IF( OR(X993="CNST", I993="CAT_REGS"),IF(E993=CHAR(34)&amp;CHAR(34),F993,E993),
IF(X993="YES",UPPER(IF(E993=CHAR(34)&amp;CHAR(34),F993,E993)),
IF(   AND(X993&lt;&gt;"NO",I993="CAT_FNCT",D993&lt;&gt;"multiply", D993&lt;&gt;"divide"),IF(J993="SLS_ENABLED",   UPPER(IF(E993=CHAR(34)&amp;CHAR(34),F993,E993)),""),"")))</f>
        <v/>
      </c>
      <c r="AA993" s="25" t="str">
        <f>IF(LEN(Y993)&gt;0,Y993,SUBSTITUTE(SUBSTITUTE(SUBSTITUTE(SUBSTITUTE(SUBSTITUTE(SUBSTITUTE(SUBSTITUTE(SUBSTITUTE(SUBSTITUTE(SUBSTITUTE(SUBSTITUTE( (SUBSTITUTE( SUBSTITUTE( SUBSTITUTE( SUBSTITUTE(Z993,"STD_SIGMA","SUM"),"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3" s="1">
        <f>B993</f>
        <v>969</v>
      </c>
      <c r="AC993" t="str">
        <f>P993</f>
        <v>ITM_MUCH_LESS</v>
      </c>
      <c r="AD993" s="126" t="str">
        <f>IF(ISNA(VLOOKUP(AA993,'XEQM Shortlist'!J:J,1,0)),"//","")</f>
        <v/>
      </c>
      <c r="AF993" s="88" t="str">
        <f>IF(LEN(AA993)=0,"",SUBSTITUTE(SUBSTITUTE(SUBSTITUTE(SUBSTITUTE(SUBSTITUTE(SUBSTITUTE(SUBSTITUTE(SUBSTITUTE(SUBSTITUTE(SUBSTITUTE(SUBSTITUTE(SUBSTITUTE(SUBSTITUTE(SUBSTITUTE(SUBSTITUTE(SUBSTITUTE(SUBSTITUTE( (SUBSTITUTE( SUBSTITUTE( SUBSTITUTE( SUBSTITUTE(Z993,"STD_SIGMA","SUM"),"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3" t="b">
        <f>AA993=AF993</f>
        <v>1</v>
      </c>
    </row>
    <row r="994" spans="1:33">
      <c r="A994" s="48">
        <f>IF(B994=INT(B994),ROW(),"")</f>
        <v>994</v>
      </c>
      <c r="B994" s="47">
        <f>IF(AND(MID(C994,2,1)&lt;&gt;"/",MID(C994,1,1)="/"),INT(B993)+1,B993+0.01)</f>
        <v>970</v>
      </c>
      <c r="C994" s="196" t="s">
        <v>3769</v>
      </c>
      <c r="D994" s="196" t="s">
        <v>7</v>
      </c>
      <c r="E994" s="191" t="s">
        <v>519</v>
      </c>
      <c r="F994" s="191" t="s">
        <v>850</v>
      </c>
      <c r="G994" s="202">
        <v>0</v>
      </c>
      <c r="H994" s="202">
        <v>0</v>
      </c>
      <c r="I994" s="191" t="s">
        <v>1</v>
      </c>
      <c r="J994" s="191" t="s">
        <v>1376</v>
      </c>
      <c r="K994" s="198" t="s">
        <v>3783</v>
      </c>
      <c r="L994" s="199" t="s">
        <v>4768</v>
      </c>
      <c r="M994" s="199" t="s">
        <v>4827</v>
      </c>
      <c r="N994" s="55" t="s">
        <v>2238</v>
      </c>
      <c r="O994" s="55"/>
      <c r="P994" s="259" t="s">
        <v>3366</v>
      </c>
      <c r="Q994" s="13"/>
      <c r="R994"/>
      <c r="S994" t="str">
        <f>IF(E994=F994,"","NOT EQUAL")</f>
        <v>NOT EQUAL</v>
      </c>
      <c r="T994" s="44" t="str">
        <f>IF(ISNA(VLOOKUP(P994,Sheet1!E:F,2,0)),"--","PRESENT")</f>
        <v>--</v>
      </c>
      <c r="U994"/>
      <c r="V994">
        <f>IF(AA994&lt;&gt;"",V993+1,V993)</f>
        <v>176</v>
      </c>
      <c r="W994" s="75" t="s">
        <v>2238</v>
      </c>
      <c r="X994" s="57" t="s">
        <v>2238</v>
      </c>
      <c r="Y994" s="57" t="s">
        <v>2238</v>
      </c>
      <c r="Z994" s="25" t="str">
        <f>IF( OR(X994="CNST", I994="CAT_REGS"),IF(E994=CHAR(34)&amp;CHAR(34),F994,E994),
IF(X994="YES",UPPER(IF(E994=CHAR(34)&amp;CHAR(34),F994,E994)),
IF(   AND(X994&lt;&gt;"NO",I994="CAT_FNCT",D994&lt;&gt;"multiply", D994&lt;&gt;"divide"),IF(J994="SLS_ENABLED",   UPPER(IF(E994=CHAR(34)&amp;CHAR(34),F994,E994)),""),"")))</f>
        <v/>
      </c>
      <c r="AA994" s="25" t="str">
        <f>IF(LEN(Y994)&gt;0,Y994,SUBSTITUTE(SUBSTITUTE(SUBSTITUTE(SUBSTITUTE(SUBSTITUTE(SUBSTITUTE(SUBSTITUTE(SUBSTITUTE(SUBSTITUTE(SUBSTITUTE(SUBSTITUTE( (SUBSTITUTE( SUBSTITUTE( SUBSTITUTE( SUBSTITUTE(Z994,"STD_SIGMA","SUM"),"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4" s="1">
        <f>B994</f>
        <v>970</v>
      </c>
      <c r="AC994" t="str">
        <f>P994</f>
        <v>ITM_MUCH_GREATER</v>
      </c>
      <c r="AD994" s="126" t="str">
        <f>IF(ISNA(VLOOKUP(AA994,'XEQM Shortlist'!J:J,1,0)),"//","")</f>
        <v/>
      </c>
      <c r="AF994" s="88" t="str">
        <f>IF(LEN(AA994)=0,"",SUBSTITUTE(SUBSTITUTE(SUBSTITUTE(SUBSTITUTE(SUBSTITUTE(SUBSTITUTE(SUBSTITUTE(SUBSTITUTE(SUBSTITUTE(SUBSTITUTE(SUBSTITUTE(SUBSTITUTE(SUBSTITUTE(SUBSTITUTE(SUBSTITUTE(SUBSTITUTE(SUBSTITUTE( (SUBSTITUTE( SUBSTITUTE( SUBSTITUTE( SUBSTITUTE(Z994,"STD_SIGMA","SUM"),"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4" t="b">
        <f>AA994=AF994</f>
        <v>1</v>
      </c>
    </row>
    <row r="995" spans="1:33">
      <c r="A995" s="48">
        <f>IF(B995=INT(B995),ROW(),"")</f>
        <v>995</v>
      </c>
      <c r="B995" s="47">
        <f>IF(AND(MID(C995,2,1)&lt;&gt;"/",MID(C995,1,1)="/"),INT(B994)+1,B994+0.01)</f>
        <v>971</v>
      </c>
      <c r="C995" s="196" t="s">
        <v>3770</v>
      </c>
      <c r="D995" s="196" t="s">
        <v>3170</v>
      </c>
      <c r="E995" s="191" t="s">
        <v>519</v>
      </c>
      <c r="F995" s="191" t="s">
        <v>851</v>
      </c>
      <c r="G995" s="202">
        <v>0</v>
      </c>
      <c r="H995" s="202">
        <v>0</v>
      </c>
      <c r="I995" s="191" t="s">
        <v>1</v>
      </c>
      <c r="J995" s="191" t="s">
        <v>1376</v>
      </c>
      <c r="K995" s="198" t="s">
        <v>3783</v>
      </c>
      <c r="L995" s="199" t="s">
        <v>4768</v>
      </c>
      <c r="M995" s="199" t="s">
        <v>4827</v>
      </c>
      <c r="N995" s="55" t="s">
        <v>2238</v>
      </c>
      <c r="O995" s="55"/>
      <c r="P995" s="259" t="s">
        <v>3170</v>
      </c>
      <c r="Q995" s="13"/>
      <c r="R995"/>
      <c r="S995" t="str">
        <f>IF(E995=F995,"","NOT EQUAL")</f>
        <v>NOT EQUAL</v>
      </c>
      <c r="T995" s="44" t="str">
        <f>IF(ISNA(VLOOKUP(P995,Sheet1!E:F,2,0)),"--","PRESENT")</f>
        <v>--</v>
      </c>
      <c r="U995"/>
      <c r="V995">
        <f>IF(AA995&lt;&gt;"",V994+1,V994)</f>
        <v>176</v>
      </c>
      <c r="W995" s="75" t="s">
        <v>2238</v>
      </c>
      <c r="X995" s="57" t="s">
        <v>2238</v>
      </c>
      <c r="Y995" s="57" t="s">
        <v>2238</v>
      </c>
      <c r="Z995" s="25" t="str">
        <f>IF( OR(X995="CNST", I995="CAT_REGS"),IF(E995=CHAR(34)&amp;CHAR(34),F995,E995),
IF(X995="YES",UPPER(IF(E995=CHAR(34)&amp;CHAR(34),F995,E995)),
IF(   AND(X995&lt;&gt;"NO",I995="CAT_FNCT",D995&lt;&gt;"multiply", D995&lt;&gt;"divide"),IF(J995="SLS_ENABLED",   UPPER(IF(E995=CHAR(34)&amp;CHAR(34),F995,E995)),""),"")))</f>
        <v/>
      </c>
      <c r="AA995" s="25" t="str">
        <f>IF(LEN(Y995)&gt;0,Y995,SUBSTITUTE(SUBSTITUTE(SUBSTITUTE(SUBSTITUTE(SUBSTITUTE(SUBSTITUTE(SUBSTITUTE(SUBSTITUTE(SUBSTITUTE(SUBSTITUTE(SUBSTITUTE( (SUBSTITUTE( SUBSTITUTE( SUBSTITUTE( SUBSTITUTE(Z995,"STD_SIGMA","SUM"),"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5" s="1">
        <f>B995</f>
        <v>971</v>
      </c>
      <c r="AC995" t="str">
        <f>P995</f>
        <v>ITM_SUN</v>
      </c>
      <c r="AD995" s="126" t="str">
        <f>IF(ISNA(VLOOKUP(AA995,'XEQM Shortlist'!J:J,1,0)),"//","")</f>
        <v/>
      </c>
      <c r="AF995" s="88" t="str">
        <f>IF(LEN(AA995)=0,"",SUBSTITUTE(SUBSTITUTE(SUBSTITUTE(SUBSTITUTE(SUBSTITUTE(SUBSTITUTE(SUBSTITUTE(SUBSTITUTE(SUBSTITUTE(SUBSTITUTE(SUBSTITUTE(SUBSTITUTE(SUBSTITUTE(SUBSTITUTE(SUBSTITUTE(SUBSTITUTE(SUBSTITUTE( (SUBSTITUTE( SUBSTITUTE( SUBSTITUTE( SUBSTITUTE(Z995,"STD_SIGMA","SUM"),"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5" t="b">
        <f>AA995=AF995</f>
        <v>1</v>
      </c>
    </row>
    <row r="996" spans="1:33">
      <c r="A996" s="48">
        <f>IF(B996=INT(B996),ROW(),"")</f>
        <v>996</v>
      </c>
      <c r="B996" s="47">
        <f>IF(AND(MID(C996,2,1)&lt;&gt;"/",MID(C996,1,1)="/"),INT(B995)+1,B995+0.01)</f>
        <v>972</v>
      </c>
      <c r="C996" s="196" t="s">
        <v>3769</v>
      </c>
      <c r="D996" s="196" t="s">
        <v>7</v>
      </c>
      <c r="E996" s="191" t="s">
        <v>519</v>
      </c>
      <c r="F996" s="191" t="s">
        <v>852</v>
      </c>
      <c r="G996" s="202">
        <v>0</v>
      </c>
      <c r="H996" s="202">
        <v>0</v>
      </c>
      <c r="I996" s="191" t="s">
        <v>1</v>
      </c>
      <c r="J996" s="191" t="s">
        <v>1376</v>
      </c>
      <c r="K996" s="198" t="s">
        <v>3783</v>
      </c>
      <c r="L996" s="199" t="s">
        <v>4768</v>
      </c>
      <c r="M996" s="199" t="s">
        <v>4827</v>
      </c>
      <c r="N996" s="55" t="s">
        <v>2238</v>
      </c>
      <c r="O996" s="55"/>
      <c r="P996" s="259" t="s">
        <v>3367</v>
      </c>
      <c r="Q996" s="13"/>
      <c r="R996"/>
      <c r="S996" t="str">
        <f>IF(E996=F996,"","NOT EQUAL")</f>
        <v>NOT EQUAL</v>
      </c>
      <c r="T996" s="44" t="str">
        <f>IF(ISNA(VLOOKUP(P996,Sheet1!E:F,2,0)),"--","PRESENT")</f>
        <v>--</v>
      </c>
      <c r="U996"/>
      <c r="V996">
        <f>IF(AA996&lt;&gt;"",V995+1,V995)</f>
        <v>176</v>
      </c>
      <c r="W996" s="75" t="s">
        <v>2238</v>
      </c>
      <c r="X996" s="57" t="s">
        <v>2238</v>
      </c>
      <c r="Y996" s="57" t="s">
        <v>2238</v>
      </c>
      <c r="Z996" s="25" t="str">
        <f>IF( OR(X996="CNST", I996="CAT_REGS"),IF(E996=CHAR(34)&amp;CHAR(34),F996,E996),
IF(X996="YES",UPPER(IF(E996=CHAR(34)&amp;CHAR(34),F996,E996)),
IF(   AND(X996&lt;&gt;"NO",I996="CAT_FNCT",D996&lt;&gt;"multiply", D996&lt;&gt;"divide"),IF(J996="SLS_ENABLED",   UPPER(IF(E996=CHAR(34)&amp;CHAR(34),F996,E996)),""),"")))</f>
        <v/>
      </c>
      <c r="AA996" s="25" t="str">
        <f>IF(LEN(Y996)&gt;0,Y996,SUBSTITUTE(SUBSTITUTE(SUBSTITUTE(SUBSTITUTE(SUBSTITUTE(SUBSTITUTE(SUBSTITUTE(SUBSTITUTE(SUBSTITUTE(SUBSTITUTE(SUBSTITUTE( (SUBSTITUTE( SUBSTITUTE( SUBSTITUTE( SUBSTITUTE(Z996,"STD_SIGMA","SUM"),"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6" s="1">
        <f>B996</f>
        <v>972</v>
      </c>
      <c r="AC996" t="str">
        <f>P996</f>
        <v>ITM_DOWN_TACK</v>
      </c>
      <c r="AD996" s="126" t="str">
        <f>IF(ISNA(VLOOKUP(AA996,'XEQM Shortlist'!J:J,1,0)),"//","")</f>
        <v/>
      </c>
      <c r="AF996" s="88" t="str">
        <f>IF(LEN(AA996)=0,"",SUBSTITUTE(SUBSTITUTE(SUBSTITUTE(SUBSTITUTE(SUBSTITUTE(SUBSTITUTE(SUBSTITUTE(SUBSTITUTE(SUBSTITUTE(SUBSTITUTE(SUBSTITUTE(SUBSTITUTE(SUBSTITUTE(SUBSTITUTE(SUBSTITUTE(SUBSTITUTE(SUBSTITUTE( (SUBSTITUTE( SUBSTITUTE( SUBSTITUTE( SUBSTITUTE(Z996,"STD_SIGMA","SUM"),"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6" t="b">
        <f>AA996=AF996</f>
        <v>1</v>
      </c>
    </row>
    <row r="997" spans="1:33">
      <c r="A997" s="48">
        <f>IF(B997=INT(B997),ROW(),"")</f>
        <v>997</v>
      </c>
      <c r="B997" s="47">
        <f>IF(AND(MID(C997,2,1)&lt;&gt;"/",MID(C997,1,1)="/"),INT(B996)+1,B996+0.01)</f>
        <v>973</v>
      </c>
      <c r="C997" s="196" t="s">
        <v>3770</v>
      </c>
      <c r="D997" s="196" t="s">
        <v>3171</v>
      </c>
      <c r="E997" s="191" t="s">
        <v>519</v>
      </c>
      <c r="F997" s="191" t="s">
        <v>853</v>
      </c>
      <c r="G997" s="202">
        <v>0</v>
      </c>
      <c r="H997" s="202">
        <v>0</v>
      </c>
      <c r="I997" s="191" t="s">
        <v>1</v>
      </c>
      <c r="J997" s="191" t="s">
        <v>1376</v>
      </c>
      <c r="K997" s="198" t="s">
        <v>3783</v>
      </c>
      <c r="L997" s="199" t="s">
        <v>4768</v>
      </c>
      <c r="M997" s="199" t="s">
        <v>4827</v>
      </c>
      <c r="N997" s="55" t="s">
        <v>2238</v>
      </c>
      <c r="O997" s="55"/>
      <c r="P997" s="259" t="s">
        <v>3171</v>
      </c>
      <c r="Q997" s="13"/>
      <c r="R997"/>
      <c r="S997" t="str">
        <f>IF(E997=F997,"","NOT EQUAL")</f>
        <v>NOT EQUAL</v>
      </c>
      <c r="T997" s="44" t="str">
        <f>IF(ISNA(VLOOKUP(P997,Sheet1!E:F,2,0)),"--","PRESENT")</f>
        <v>--</v>
      </c>
      <c r="U997"/>
      <c r="V997">
        <f>IF(AA997&lt;&gt;"",V996+1,V996)</f>
        <v>176</v>
      </c>
      <c r="W997" s="75" t="s">
        <v>2238</v>
      </c>
      <c r="X997" s="57" t="s">
        <v>2238</v>
      </c>
      <c r="Y997" s="57" t="s">
        <v>2238</v>
      </c>
      <c r="Z997" s="25" t="str">
        <f>IF( OR(X997="CNST", I997="CAT_REGS"),IF(E997=CHAR(34)&amp;CHAR(34),F997,E997),
IF(X997="YES",UPPER(IF(E997=CHAR(34)&amp;CHAR(34),F997,E997)),
IF(   AND(X997&lt;&gt;"NO",I997="CAT_FNCT",D997&lt;&gt;"multiply", D997&lt;&gt;"divide"),IF(J997="SLS_ENABLED",   UPPER(IF(E997=CHAR(34)&amp;CHAR(34),F997,E997)),""),"")))</f>
        <v/>
      </c>
      <c r="AA997" s="25" t="str">
        <f>IF(LEN(Y997)&gt;0,Y997,SUBSTITUTE(SUBSTITUTE(SUBSTITUTE(SUBSTITUTE(SUBSTITUTE(SUBSTITUTE(SUBSTITUTE(SUBSTITUTE(SUBSTITUTE(SUBSTITUTE(SUBSTITUTE( (SUBSTITUTE( SUBSTITUTE( SUBSTITUTE( SUBSTITUTE(Z997,"STD_SIGMA","SUM"),"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7" s="1">
        <f>B997</f>
        <v>973</v>
      </c>
      <c r="AC997" t="str">
        <f>P997</f>
        <v>ITM_PERPENDICULAR</v>
      </c>
      <c r="AD997" s="126" t="str">
        <f>IF(ISNA(VLOOKUP(AA997,'XEQM Shortlist'!J:J,1,0)),"//","")</f>
        <v/>
      </c>
      <c r="AF997" s="88" t="str">
        <f>IF(LEN(AA997)=0,"",SUBSTITUTE(SUBSTITUTE(SUBSTITUTE(SUBSTITUTE(SUBSTITUTE(SUBSTITUTE(SUBSTITUTE(SUBSTITUTE(SUBSTITUTE(SUBSTITUTE(SUBSTITUTE(SUBSTITUTE(SUBSTITUTE(SUBSTITUTE(SUBSTITUTE(SUBSTITUTE(SUBSTITUTE( (SUBSTITUTE( SUBSTITUTE( SUBSTITUTE( SUBSTITUTE(Z997,"STD_SIGMA","SUM"),"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7" t="b">
        <f>AA997=AF997</f>
        <v>1</v>
      </c>
    </row>
    <row r="998" spans="1:33">
      <c r="A998" s="48">
        <f>IF(B998=INT(B998),ROW(),"")</f>
        <v>998</v>
      </c>
      <c r="B998" s="47">
        <f>IF(AND(MID(C998,2,1)&lt;&gt;"/",MID(C998,1,1)="/"),INT(B997)+1,B997+0.01)</f>
        <v>974</v>
      </c>
      <c r="C998" s="196" t="s">
        <v>3769</v>
      </c>
      <c r="D998" s="196" t="s">
        <v>7</v>
      </c>
      <c r="E998" s="191" t="s">
        <v>519</v>
      </c>
      <c r="F998" s="191" t="s">
        <v>854</v>
      </c>
      <c r="G998" s="202">
        <v>0</v>
      </c>
      <c r="H998" s="202">
        <v>0</v>
      </c>
      <c r="I998" s="191" t="s">
        <v>1</v>
      </c>
      <c r="J998" s="191" t="s">
        <v>1376</v>
      </c>
      <c r="K998" s="198" t="s">
        <v>3783</v>
      </c>
      <c r="L998" s="199" t="s">
        <v>4768</v>
      </c>
      <c r="M998" s="199" t="s">
        <v>4827</v>
      </c>
      <c r="N998" s="55" t="s">
        <v>2238</v>
      </c>
      <c r="O998" s="55"/>
      <c r="P998" s="259" t="s">
        <v>1955</v>
      </c>
      <c r="Q998" s="13"/>
      <c r="R998"/>
      <c r="S998" t="str">
        <f>IF(E998=F998,"","NOT EQUAL")</f>
        <v>NOT EQUAL</v>
      </c>
      <c r="T998" s="44" t="str">
        <f>IF(ISNA(VLOOKUP(P998,Sheet1!E:F,2,0)),"--","PRESENT")</f>
        <v>--</v>
      </c>
      <c r="U998"/>
      <c r="V998">
        <f>IF(AA998&lt;&gt;"",V997+1,V997)</f>
        <v>176</v>
      </c>
      <c r="W998" s="75" t="s">
        <v>2238</v>
      </c>
      <c r="X998" s="57" t="s">
        <v>2238</v>
      </c>
      <c r="Y998" s="57" t="s">
        <v>2238</v>
      </c>
      <c r="Z998" s="25" t="str">
        <f>IF( OR(X998="CNST", I998="CAT_REGS"),IF(E998=CHAR(34)&amp;CHAR(34),F998,E998),
IF(X998="YES",UPPER(IF(E998=CHAR(34)&amp;CHAR(34),F998,E998)),
IF(   AND(X998&lt;&gt;"NO",I998="CAT_FNCT",D998&lt;&gt;"multiply", D998&lt;&gt;"divide"),IF(J998="SLS_ENABLED",   UPPER(IF(E998=CHAR(34)&amp;CHAR(34),F998,E998)),""),"")))</f>
        <v/>
      </c>
      <c r="AA998" s="25" t="str">
        <f>IF(LEN(Y998)&gt;0,Y998,SUBSTITUTE(SUBSTITUTE(SUBSTITUTE(SUBSTITUTE(SUBSTITUTE(SUBSTITUTE(SUBSTITUTE(SUBSTITUTE(SUBSTITUTE(SUBSTITUTE(SUBSTITUTE( (SUBSTITUTE( SUBSTITUTE( SUBSTITUTE( SUBSTITUTE(Z998,"STD_SIGMA","SUM"),"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8" s="1">
        <f>B998</f>
        <v>974</v>
      </c>
      <c r="AC998" t="str">
        <f>P998</f>
        <v>ITM_XOR</v>
      </c>
      <c r="AD998" s="126" t="str">
        <f>IF(ISNA(VLOOKUP(AA998,'XEQM Shortlist'!J:J,1,0)),"//","")</f>
        <v/>
      </c>
      <c r="AF998" s="88" t="str">
        <f>IF(LEN(AA998)=0,"",SUBSTITUTE(SUBSTITUTE(SUBSTITUTE(SUBSTITUTE(SUBSTITUTE(SUBSTITUTE(SUBSTITUTE(SUBSTITUTE(SUBSTITUTE(SUBSTITUTE(SUBSTITUTE(SUBSTITUTE(SUBSTITUTE(SUBSTITUTE(SUBSTITUTE(SUBSTITUTE(SUBSTITUTE( (SUBSTITUTE( SUBSTITUTE( SUBSTITUTE( SUBSTITUTE(Z998,"STD_SIGMA","SUM"),"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8" t="b">
        <f>AA998=AF998</f>
        <v>1</v>
      </c>
    </row>
    <row r="999" spans="1:33">
      <c r="A999" s="48">
        <f>IF(B999=INT(B999),ROW(),"")</f>
        <v>999</v>
      </c>
      <c r="B999" s="47">
        <f>IF(AND(MID(C999,2,1)&lt;&gt;"/",MID(C999,1,1)="/"),INT(B998)+1,B998+0.01)</f>
        <v>975</v>
      </c>
      <c r="C999" s="196" t="s">
        <v>3769</v>
      </c>
      <c r="D999" s="196" t="s">
        <v>7</v>
      </c>
      <c r="E999" s="191" t="s">
        <v>519</v>
      </c>
      <c r="F999" s="191" t="s">
        <v>855</v>
      </c>
      <c r="G999" s="202">
        <v>0</v>
      </c>
      <c r="H999" s="202">
        <v>0</v>
      </c>
      <c r="I999" s="191" t="s">
        <v>1</v>
      </c>
      <c r="J999" s="191" t="s">
        <v>1376</v>
      </c>
      <c r="K999" s="198" t="s">
        <v>3783</v>
      </c>
      <c r="L999" s="199" t="s">
        <v>4768</v>
      </c>
      <c r="M999" s="199" t="s">
        <v>4827</v>
      </c>
      <c r="N999" s="55" t="s">
        <v>2238</v>
      </c>
      <c r="O999" s="55"/>
      <c r="P999" s="259" t="s">
        <v>1735</v>
      </c>
      <c r="Q999" s="13"/>
      <c r="R999"/>
      <c r="S999" t="str">
        <f>IF(E999=F999,"","NOT EQUAL")</f>
        <v>NOT EQUAL</v>
      </c>
      <c r="T999" s="44" t="str">
        <f>IF(ISNA(VLOOKUP(P999,Sheet1!E:F,2,0)),"--","PRESENT")</f>
        <v>--</v>
      </c>
      <c r="U999"/>
      <c r="V999">
        <f>IF(AA999&lt;&gt;"",V998+1,V998)</f>
        <v>176</v>
      </c>
      <c r="W999" s="75" t="s">
        <v>2238</v>
      </c>
      <c r="X999" s="57" t="s">
        <v>2238</v>
      </c>
      <c r="Y999" s="57" t="s">
        <v>2238</v>
      </c>
      <c r="Z999" s="25" t="str">
        <f>IF( OR(X999="CNST", I999="CAT_REGS"),IF(E999=CHAR(34)&amp;CHAR(34),F999,E999),
IF(X999="YES",UPPER(IF(E999=CHAR(34)&amp;CHAR(34),F999,E999)),
IF(   AND(X999&lt;&gt;"NO",I999="CAT_FNCT",D999&lt;&gt;"multiply", D999&lt;&gt;"divide"),IF(J999="SLS_ENABLED",   UPPER(IF(E999=CHAR(34)&amp;CHAR(34),F999,E999)),""),"")))</f>
        <v/>
      </c>
      <c r="AA999" s="25" t="str">
        <f>IF(LEN(Y999)&gt;0,Y999,SUBSTITUTE(SUBSTITUTE(SUBSTITUTE(SUBSTITUTE(SUBSTITUTE(SUBSTITUTE(SUBSTITUTE(SUBSTITUTE(SUBSTITUTE(SUBSTITUTE(SUBSTITUTE( (SUBSTITUTE( SUBSTITUTE( SUBSTITUTE( SUBSTITUTE(Z999,"STD_SIGMA","SUM"),"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99" s="1">
        <f>B999</f>
        <v>975</v>
      </c>
      <c r="AC999" t="str">
        <f>P999</f>
        <v>ITM_NAND</v>
      </c>
      <c r="AD999" s="126" t="str">
        <f>IF(ISNA(VLOOKUP(AA999,'XEQM Shortlist'!J:J,1,0)),"//","")</f>
        <v/>
      </c>
      <c r="AF999" s="88" t="str">
        <f>IF(LEN(AA999)=0,"",SUBSTITUTE(SUBSTITUTE(SUBSTITUTE(SUBSTITUTE(SUBSTITUTE(SUBSTITUTE(SUBSTITUTE(SUBSTITUTE(SUBSTITUTE(SUBSTITUTE(SUBSTITUTE(SUBSTITUTE(SUBSTITUTE(SUBSTITUTE(SUBSTITUTE(SUBSTITUTE(SUBSTITUTE( (SUBSTITUTE( SUBSTITUTE( SUBSTITUTE( SUBSTITUTE(Z999,"STD_SIGMA","SUM"),"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99" t="b">
        <f>AA999=AF999</f>
        <v>1</v>
      </c>
    </row>
    <row r="1000" spans="1:33">
      <c r="A1000" s="48">
        <f>IF(B1000=INT(B1000),ROW(),"")</f>
        <v>1000</v>
      </c>
      <c r="B1000" s="47">
        <f>IF(AND(MID(C1000,2,1)&lt;&gt;"/",MID(C1000,1,1)="/"),INT(B999)+1,B999+0.01)</f>
        <v>976</v>
      </c>
      <c r="C1000" s="196" t="s">
        <v>3769</v>
      </c>
      <c r="D1000" s="196" t="s">
        <v>7</v>
      </c>
      <c r="E1000" s="191" t="s">
        <v>519</v>
      </c>
      <c r="F1000" s="191" t="s">
        <v>856</v>
      </c>
      <c r="G1000" s="202">
        <v>0</v>
      </c>
      <c r="H1000" s="202">
        <v>0</v>
      </c>
      <c r="I1000" s="191" t="s">
        <v>1</v>
      </c>
      <c r="J1000" s="191" t="s">
        <v>1376</v>
      </c>
      <c r="K1000" s="198" t="s">
        <v>3783</v>
      </c>
      <c r="L1000" s="199" t="s">
        <v>4768</v>
      </c>
      <c r="M1000" s="199" t="s">
        <v>4827</v>
      </c>
      <c r="N1000" s="55" t="s">
        <v>2238</v>
      </c>
      <c r="O1000" s="55"/>
      <c r="P1000" s="259" t="s">
        <v>1745</v>
      </c>
      <c r="Q1000" s="13"/>
      <c r="R1000"/>
      <c r="S1000" t="str">
        <f>IF(E1000=F1000,"","NOT EQUAL")</f>
        <v>NOT EQUAL</v>
      </c>
      <c r="T1000" s="44" t="str">
        <f>IF(ISNA(VLOOKUP(P1000,Sheet1!E:F,2,0)),"--","PRESENT")</f>
        <v>--</v>
      </c>
      <c r="U1000"/>
      <c r="V1000">
        <f>IF(AA1000&lt;&gt;"",V999+1,V999)</f>
        <v>176</v>
      </c>
      <c r="W1000" s="75" t="s">
        <v>2238</v>
      </c>
      <c r="X1000" s="57" t="s">
        <v>2238</v>
      </c>
      <c r="Y1000" s="57" t="s">
        <v>2238</v>
      </c>
      <c r="Z1000" s="25" t="str">
        <f>IF( OR(X1000="CNST", I1000="CAT_REGS"),IF(E1000=CHAR(34)&amp;CHAR(34),F1000,E1000),
IF(X1000="YES",UPPER(IF(E1000=CHAR(34)&amp;CHAR(34),F1000,E1000)),
IF(   AND(X1000&lt;&gt;"NO",I1000="CAT_FNCT",D1000&lt;&gt;"multiply", D1000&lt;&gt;"divide"),IF(J1000="SLS_ENABLED",   UPPER(IF(E1000=CHAR(34)&amp;CHAR(34),F1000,E1000)),""),"")))</f>
        <v/>
      </c>
      <c r="AA1000" s="25" t="str">
        <f>IF(LEN(Y1000)&gt;0,Y1000,SUBSTITUTE(SUBSTITUTE(SUBSTITUTE(SUBSTITUTE(SUBSTITUTE(SUBSTITUTE(SUBSTITUTE(SUBSTITUTE(SUBSTITUTE(SUBSTITUTE(SUBSTITUTE( (SUBSTITUTE( SUBSTITUTE( SUBSTITUTE( SUBSTITUTE(Z1000,"STD_SIGMA","SUM"),"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0" s="1">
        <f>B1000</f>
        <v>976</v>
      </c>
      <c r="AC1000" t="str">
        <f>P1000</f>
        <v>ITM_NOR</v>
      </c>
      <c r="AD1000" s="126" t="str">
        <f>IF(ISNA(VLOOKUP(AA1000,'XEQM Shortlist'!J:J,1,0)),"//","")</f>
        <v/>
      </c>
      <c r="AF1000" s="88" t="str">
        <f>IF(LEN(AA1000)=0,"",SUBSTITUTE(SUBSTITUTE(SUBSTITUTE(SUBSTITUTE(SUBSTITUTE(SUBSTITUTE(SUBSTITUTE(SUBSTITUTE(SUBSTITUTE(SUBSTITUTE(SUBSTITUTE(SUBSTITUTE(SUBSTITUTE(SUBSTITUTE(SUBSTITUTE(SUBSTITUTE(SUBSTITUTE( (SUBSTITUTE( SUBSTITUTE( SUBSTITUTE( SUBSTITUTE(Z1000,"STD_SIGMA","SUM"),"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0" t="b">
        <f>AA1000=AF1000</f>
        <v>1</v>
      </c>
    </row>
    <row r="1001" spans="1:33">
      <c r="A1001" s="48">
        <f>IF(B1001=INT(B1001),ROW(),"")</f>
        <v>1001</v>
      </c>
      <c r="B1001" s="47">
        <f>IF(AND(MID(C1001,2,1)&lt;&gt;"/",MID(C1001,1,1)="/"),INT(B1000)+1,B1000+0.01)</f>
        <v>977</v>
      </c>
      <c r="C1001" s="196" t="s">
        <v>3770</v>
      </c>
      <c r="D1001" s="196" t="s">
        <v>3172</v>
      </c>
      <c r="E1001" s="191" t="s">
        <v>519</v>
      </c>
      <c r="F1001" s="191" t="s">
        <v>857</v>
      </c>
      <c r="G1001" s="202">
        <v>0</v>
      </c>
      <c r="H1001" s="202">
        <v>0</v>
      </c>
      <c r="I1001" s="191" t="s">
        <v>1</v>
      </c>
      <c r="J1001" s="191" t="s">
        <v>1376</v>
      </c>
      <c r="K1001" s="198" t="s">
        <v>3783</v>
      </c>
      <c r="L1001" s="199" t="s">
        <v>4768</v>
      </c>
      <c r="M1001" s="199" t="s">
        <v>4827</v>
      </c>
      <c r="N1001" s="55" t="s">
        <v>2238</v>
      </c>
      <c r="O1001" s="55"/>
      <c r="P1001" s="259" t="s">
        <v>3172</v>
      </c>
      <c r="Q1001" s="13"/>
      <c r="R1001"/>
      <c r="S1001" t="str">
        <f>IF(E1001=F1001,"","NOT EQUAL")</f>
        <v>NOT EQUAL</v>
      </c>
      <c r="T1001" s="44" t="str">
        <f>IF(ISNA(VLOOKUP(P1001,Sheet1!E:F,2,0)),"--","PRESENT")</f>
        <v>--</v>
      </c>
      <c r="U1001"/>
      <c r="V1001">
        <f>IF(AA1001&lt;&gt;"",V1000+1,V1000)</f>
        <v>176</v>
      </c>
      <c r="W1001" s="75" t="s">
        <v>2238</v>
      </c>
      <c r="X1001" s="57" t="s">
        <v>2238</v>
      </c>
      <c r="Y1001" s="57" t="s">
        <v>2238</v>
      </c>
      <c r="Z1001" s="25" t="str">
        <f>IF( OR(X1001="CNST", I1001="CAT_REGS"),IF(E1001=CHAR(34)&amp;CHAR(34),F1001,E1001),
IF(X1001="YES",UPPER(IF(E1001=CHAR(34)&amp;CHAR(34),F1001,E1001)),
IF(   AND(X1001&lt;&gt;"NO",I1001="CAT_FNCT",D1001&lt;&gt;"multiply", D1001&lt;&gt;"divide"),IF(J1001="SLS_ENABLED",   UPPER(IF(E1001=CHAR(34)&amp;CHAR(34),F1001,E1001)),""),"")))</f>
        <v/>
      </c>
      <c r="AA1001" s="25" t="str">
        <f>IF(LEN(Y1001)&gt;0,Y1001,SUBSTITUTE(SUBSTITUTE(SUBSTITUTE(SUBSTITUTE(SUBSTITUTE(SUBSTITUTE(SUBSTITUTE(SUBSTITUTE(SUBSTITUTE(SUBSTITUTE(SUBSTITUTE( (SUBSTITUTE( SUBSTITUTE( SUBSTITUTE( SUBSTITUTE(Z1001,"STD_SIGMA","SUM"),"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1" s="1">
        <f>B1001</f>
        <v>977</v>
      </c>
      <c r="AC1001" t="str">
        <f>P1001</f>
        <v>ITM_WATCH</v>
      </c>
      <c r="AD1001" s="126" t="str">
        <f>IF(ISNA(VLOOKUP(AA1001,'XEQM Shortlist'!J:J,1,0)),"//","")</f>
        <v/>
      </c>
      <c r="AF1001" s="88" t="str">
        <f>IF(LEN(AA1001)=0,"",SUBSTITUTE(SUBSTITUTE(SUBSTITUTE(SUBSTITUTE(SUBSTITUTE(SUBSTITUTE(SUBSTITUTE(SUBSTITUTE(SUBSTITUTE(SUBSTITUTE(SUBSTITUTE(SUBSTITUTE(SUBSTITUTE(SUBSTITUTE(SUBSTITUTE(SUBSTITUTE(SUBSTITUTE( (SUBSTITUTE( SUBSTITUTE( SUBSTITUTE( SUBSTITUTE(Z1001,"STD_SIGMA","SUM"),"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1" t="b">
        <f>AA1001=AF1001</f>
        <v>1</v>
      </c>
    </row>
    <row r="1002" spans="1:33">
      <c r="A1002" s="48">
        <f>IF(B1002=INT(B1002),ROW(),"")</f>
        <v>1002</v>
      </c>
      <c r="B1002" s="47">
        <f>IF(AND(MID(C1002,2,1)&lt;&gt;"/",MID(C1002,1,1)="/"),INT(B1001)+1,B1001+0.01)</f>
        <v>978</v>
      </c>
      <c r="C1002" s="196" t="s">
        <v>3770</v>
      </c>
      <c r="D1002" s="196" t="s">
        <v>3173</v>
      </c>
      <c r="E1002" s="191" t="s">
        <v>519</v>
      </c>
      <c r="F1002" s="191" t="s">
        <v>858</v>
      </c>
      <c r="G1002" s="202">
        <v>0</v>
      </c>
      <c r="H1002" s="202">
        <v>0</v>
      </c>
      <c r="I1002" s="191" t="s">
        <v>1</v>
      </c>
      <c r="J1002" s="191" t="s">
        <v>1376</v>
      </c>
      <c r="K1002" s="198" t="s">
        <v>3783</v>
      </c>
      <c r="L1002" s="199" t="s">
        <v>4768</v>
      </c>
      <c r="M1002" s="199" t="s">
        <v>4827</v>
      </c>
      <c r="N1002" s="55" t="s">
        <v>2238</v>
      </c>
      <c r="O1002" s="55"/>
      <c r="P1002" s="259" t="s">
        <v>3173</v>
      </c>
      <c r="Q1002" s="13"/>
      <c r="R1002"/>
      <c r="S1002" t="str">
        <f>IF(E1002=F1002,"","NOT EQUAL")</f>
        <v>NOT EQUAL</v>
      </c>
      <c r="T1002" s="44" t="str">
        <f>IF(ISNA(VLOOKUP(P1002,Sheet1!E:F,2,0)),"--","PRESENT")</f>
        <v>--</v>
      </c>
      <c r="U1002"/>
      <c r="V1002">
        <f>IF(AA1002&lt;&gt;"",V1001+1,V1001)</f>
        <v>176</v>
      </c>
      <c r="W1002" s="75" t="s">
        <v>2238</v>
      </c>
      <c r="X1002" s="57" t="s">
        <v>2238</v>
      </c>
      <c r="Y1002" s="57" t="s">
        <v>2238</v>
      </c>
      <c r="Z1002" s="25" t="str">
        <f>IF( OR(X1002="CNST", I1002="CAT_REGS"),IF(E1002=CHAR(34)&amp;CHAR(34),F1002,E1002),
IF(X1002="YES",UPPER(IF(E1002=CHAR(34)&amp;CHAR(34),F1002,E1002)),
IF(   AND(X1002&lt;&gt;"NO",I1002="CAT_FNCT",D1002&lt;&gt;"multiply", D1002&lt;&gt;"divide"),IF(J1002="SLS_ENABLED",   UPPER(IF(E1002=CHAR(34)&amp;CHAR(34),F1002,E1002)),""),"")))</f>
        <v/>
      </c>
      <c r="AA1002" s="25" t="str">
        <f>IF(LEN(Y1002)&gt;0,Y1002,SUBSTITUTE(SUBSTITUTE(SUBSTITUTE(SUBSTITUTE(SUBSTITUTE(SUBSTITUTE(SUBSTITUTE(SUBSTITUTE(SUBSTITUTE(SUBSTITUTE(SUBSTITUTE( (SUBSTITUTE( SUBSTITUTE( SUBSTITUTE( SUBSTITUTE(Z1002,"STD_SIGMA","SUM"),"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2" s="1">
        <f>B1002</f>
        <v>978</v>
      </c>
      <c r="AC1002" t="str">
        <f>P1002</f>
        <v>ITM_HOURGLASS</v>
      </c>
      <c r="AD1002" s="126" t="str">
        <f>IF(ISNA(VLOOKUP(AA1002,'XEQM Shortlist'!J:J,1,0)),"//","")</f>
        <v/>
      </c>
      <c r="AF1002" s="88" t="str">
        <f>IF(LEN(AA1002)=0,"",SUBSTITUTE(SUBSTITUTE(SUBSTITUTE(SUBSTITUTE(SUBSTITUTE(SUBSTITUTE(SUBSTITUTE(SUBSTITUTE(SUBSTITUTE(SUBSTITUTE(SUBSTITUTE(SUBSTITUTE(SUBSTITUTE(SUBSTITUTE(SUBSTITUTE(SUBSTITUTE(SUBSTITUTE( (SUBSTITUTE( SUBSTITUTE( SUBSTITUTE( SUBSTITUTE(Z1002,"STD_SIGMA","SUM"),"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2" t="b">
        <f>AA1002=AF1002</f>
        <v>1</v>
      </c>
    </row>
    <row r="1003" spans="1:33">
      <c r="A1003" s="48">
        <f>IF(B1003=INT(B1003),ROW(),"")</f>
        <v>1003</v>
      </c>
      <c r="B1003" s="47">
        <f>IF(AND(MID(C1003,2,1)&lt;&gt;"/",MID(C1003,1,1)="/"),INT(B1002)+1,B1002+0.01)</f>
        <v>979</v>
      </c>
      <c r="C1003" s="196" t="s">
        <v>3770</v>
      </c>
      <c r="D1003" s="196" t="s">
        <v>3174</v>
      </c>
      <c r="E1003" s="191" t="s">
        <v>519</v>
      </c>
      <c r="F1003" s="191" t="s">
        <v>859</v>
      </c>
      <c r="G1003" s="202">
        <v>0</v>
      </c>
      <c r="H1003" s="202">
        <v>0</v>
      </c>
      <c r="I1003" s="191" t="s">
        <v>1</v>
      </c>
      <c r="J1003" s="191" t="s">
        <v>1376</v>
      </c>
      <c r="K1003" s="198" t="s">
        <v>3783</v>
      </c>
      <c r="L1003" s="199" t="s">
        <v>4768</v>
      </c>
      <c r="M1003" s="199" t="s">
        <v>4827</v>
      </c>
      <c r="N1003" s="55" t="s">
        <v>2238</v>
      </c>
      <c r="O1003" s="55"/>
      <c r="P1003" s="259" t="s">
        <v>3174</v>
      </c>
      <c r="Q1003" s="13"/>
      <c r="R1003"/>
      <c r="S1003" t="str">
        <f>IF(E1003=F1003,"","NOT EQUAL")</f>
        <v>NOT EQUAL</v>
      </c>
      <c r="T1003" s="44" t="str">
        <f>IF(ISNA(VLOOKUP(P1003,Sheet1!E:F,2,0)),"--","PRESENT")</f>
        <v>--</v>
      </c>
      <c r="U1003"/>
      <c r="V1003">
        <f>IF(AA1003&lt;&gt;"",V1002+1,V1002)</f>
        <v>176</v>
      </c>
      <c r="W1003" s="75" t="s">
        <v>2238</v>
      </c>
      <c r="X1003" s="57" t="s">
        <v>2238</v>
      </c>
      <c r="Y1003" s="57" t="s">
        <v>2238</v>
      </c>
      <c r="Z1003" s="25" t="str">
        <f>IF( OR(X1003="CNST", I1003="CAT_REGS"),IF(E1003=CHAR(34)&amp;CHAR(34),F1003,E1003),
IF(X1003="YES",UPPER(IF(E1003=CHAR(34)&amp;CHAR(34),F1003,E1003)),
IF(   AND(X1003&lt;&gt;"NO",I1003="CAT_FNCT",D1003&lt;&gt;"multiply", D1003&lt;&gt;"divide"),IF(J1003="SLS_ENABLED",   UPPER(IF(E1003=CHAR(34)&amp;CHAR(34),F1003,E1003)),""),"")))</f>
        <v/>
      </c>
      <c r="AA1003" s="25" t="str">
        <f>IF(LEN(Y1003)&gt;0,Y1003,SUBSTITUTE(SUBSTITUTE(SUBSTITUTE(SUBSTITUTE(SUBSTITUTE(SUBSTITUTE(SUBSTITUTE(SUBSTITUTE(SUBSTITUTE(SUBSTITUTE(SUBSTITUTE( (SUBSTITUTE( SUBSTITUTE( SUBSTITUTE( SUBSTITUTE(Z1003,"STD_SIGMA","SUM"),"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3" s="1">
        <f>B1003</f>
        <v>979</v>
      </c>
      <c r="AC1003" t="str">
        <f>P1003</f>
        <v>ITM_PRINTER</v>
      </c>
      <c r="AD1003" s="126" t="str">
        <f>IF(ISNA(VLOOKUP(AA1003,'XEQM Shortlist'!J:J,1,0)),"//","")</f>
        <v/>
      </c>
      <c r="AF1003" s="88" t="str">
        <f>IF(LEN(AA1003)=0,"",SUBSTITUTE(SUBSTITUTE(SUBSTITUTE(SUBSTITUTE(SUBSTITUTE(SUBSTITUTE(SUBSTITUTE(SUBSTITUTE(SUBSTITUTE(SUBSTITUTE(SUBSTITUTE(SUBSTITUTE(SUBSTITUTE(SUBSTITUTE(SUBSTITUTE(SUBSTITUTE(SUBSTITUTE( (SUBSTITUTE( SUBSTITUTE( SUBSTITUTE( SUBSTITUTE(Z1003,"STD_SIGMA","SUM"),"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3" t="b">
        <f>AA1003=AF1003</f>
        <v>1</v>
      </c>
    </row>
    <row r="1004" spans="1:33">
      <c r="A1004" s="48">
        <f>IF(B1004=INT(B1004),ROW(),"")</f>
        <v>1004</v>
      </c>
      <c r="B1004" s="47">
        <f>IF(AND(MID(C1004,2,1)&lt;&gt;"/",MID(C1004,1,1)="/"),INT(B1003)+1,B1003+0.01)</f>
        <v>980</v>
      </c>
      <c r="C1004" s="196" t="s">
        <v>3769</v>
      </c>
      <c r="D1004" s="196" t="s">
        <v>7</v>
      </c>
      <c r="E1004" s="191" t="s">
        <v>519</v>
      </c>
      <c r="F1004" s="191" t="s">
        <v>860</v>
      </c>
      <c r="G1004" s="202">
        <v>0</v>
      </c>
      <c r="H1004" s="202">
        <v>0</v>
      </c>
      <c r="I1004" s="191" t="s">
        <v>1</v>
      </c>
      <c r="J1004" s="191" t="s">
        <v>1376</v>
      </c>
      <c r="K1004" s="198" t="s">
        <v>3783</v>
      </c>
      <c r="L1004" s="199" t="s">
        <v>4768</v>
      </c>
      <c r="M1004" s="199" t="s">
        <v>4827</v>
      </c>
      <c r="N1004" s="55" t="s">
        <v>2238</v>
      </c>
      <c r="O1004" s="55"/>
      <c r="P1004" s="259" t="s">
        <v>3368</v>
      </c>
      <c r="Q1004" s="13"/>
      <c r="R1004"/>
      <c r="S1004" t="str">
        <f>IF(E1004=F1004,"","NOT EQUAL")</f>
        <v>NOT EQUAL</v>
      </c>
      <c r="T1004" s="44" t="str">
        <f>IF(ISNA(VLOOKUP(P1004,Sheet1!E:F,2,0)),"--","PRESENT")</f>
        <v>--</v>
      </c>
      <c r="U1004"/>
      <c r="V1004">
        <f>IF(AA1004&lt;&gt;"",V1003+1,V1003)</f>
        <v>176</v>
      </c>
      <c r="W1004" s="75" t="s">
        <v>2238</v>
      </c>
      <c r="X1004" s="57" t="s">
        <v>2238</v>
      </c>
      <c r="Y1004" s="57" t="s">
        <v>2238</v>
      </c>
      <c r="Z1004" s="25" t="str">
        <f>IF( OR(X1004="CNST", I1004="CAT_REGS"),IF(E1004=CHAR(34)&amp;CHAR(34),F1004,E1004),
IF(X1004="YES",UPPER(IF(E1004=CHAR(34)&amp;CHAR(34),F1004,E1004)),
IF(   AND(X1004&lt;&gt;"NO",I1004="CAT_FNCT",D1004&lt;&gt;"multiply", D1004&lt;&gt;"divide"),IF(J1004="SLS_ENABLED",   UPPER(IF(E1004=CHAR(34)&amp;CHAR(34),F1004,E1004)),""),"")))</f>
        <v/>
      </c>
      <c r="AA1004" s="25" t="str">
        <f>IF(LEN(Y1004)&gt;0,Y1004,SUBSTITUTE(SUBSTITUTE(SUBSTITUTE(SUBSTITUTE(SUBSTITUTE(SUBSTITUTE(SUBSTITUTE(SUBSTITUTE(SUBSTITUTE(SUBSTITUTE(SUBSTITUTE( (SUBSTITUTE( SUBSTITUTE( SUBSTITUTE( SUBSTITUTE(Z1004,"STD_SIGMA","SUM"),"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4" s="1">
        <f>B1004</f>
        <v>980</v>
      </c>
      <c r="AC1004" t="str">
        <f>P1004</f>
        <v>ITM_MAT_TL</v>
      </c>
      <c r="AD1004" s="126" t="str">
        <f>IF(ISNA(VLOOKUP(AA1004,'XEQM Shortlist'!J:J,1,0)),"//","")</f>
        <v/>
      </c>
      <c r="AF1004" s="88" t="str">
        <f>IF(LEN(AA1004)=0,"",SUBSTITUTE(SUBSTITUTE(SUBSTITUTE(SUBSTITUTE(SUBSTITUTE(SUBSTITUTE(SUBSTITUTE(SUBSTITUTE(SUBSTITUTE(SUBSTITUTE(SUBSTITUTE(SUBSTITUTE(SUBSTITUTE(SUBSTITUTE(SUBSTITUTE(SUBSTITUTE(SUBSTITUTE( (SUBSTITUTE( SUBSTITUTE( SUBSTITUTE( SUBSTITUTE(Z1004,"STD_SIGMA","SUM"),"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4" t="b">
        <f>AA1004=AF1004</f>
        <v>1</v>
      </c>
    </row>
    <row r="1005" spans="1:33">
      <c r="A1005" s="48">
        <f>IF(B1005=INT(B1005),ROW(),"")</f>
        <v>1005</v>
      </c>
      <c r="B1005" s="47">
        <f>IF(AND(MID(C1005,2,1)&lt;&gt;"/",MID(C1005,1,1)="/"),INT(B1004)+1,B1004+0.01)</f>
        <v>981</v>
      </c>
      <c r="C1005" s="196" t="s">
        <v>3769</v>
      </c>
      <c r="D1005" s="196" t="s">
        <v>7</v>
      </c>
      <c r="E1005" s="191" t="s">
        <v>519</v>
      </c>
      <c r="F1005" s="191" t="s">
        <v>861</v>
      </c>
      <c r="G1005" s="202">
        <v>0</v>
      </c>
      <c r="H1005" s="202">
        <v>0</v>
      </c>
      <c r="I1005" s="191" t="s">
        <v>1</v>
      </c>
      <c r="J1005" s="191" t="s">
        <v>1376</v>
      </c>
      <c r="K1005" s="198" t="s">
        <v>3783</v>
      </c>
      <c r="L1005" s="199" t="s">
        <v>4768</v>
      </c>
      <c r="M1005" s="199" t="s">
        <v>4827</v>
      </c>
      <c r="N1005" s="55" t="s">
        <v>2238</v>
      </c>
      <c r="O1005" s="55"/>
      <c r="P1005" s="259" t="s">
        <v>3369</v>
      </c>
      <c r="Q1005" s="13"/>
      <c r="R1005"/>
      <c r="S1005" t="str">
        <f>IF(E1005=F1005,"","NOT EQUAL")</f>
        <v>NOT EQUAL</v>
      </c>
      <c r="T1005" s="44" t="str">
        <f>IF(ISNA(VLOOKUP(P1005,Sheet1!E:F,2,0)),"--","PRESENT")</f>
        <v>--</v>
      </c>
      <c r="U1005"/>
      <c r="V1005">
        <f>IF(AA1005&lt;&gt;"",V1004+1,V1004)</f>
        <v>176</v>
      </c>
      <c r="W1005" s="75" t="s">
        <v>2238</v>
      </c>
      <c r="X1005" s="57" t="s">
        <v>2238</v>
      </c>
      <c r="Y1005" s="57" t="s">
        <v>2238</v>
      </c>
      <c r="Z1005" s="25" t="str">
        <f>IF( OR(X1005="CNST", I1005="CAT_REGS"),IF(E1005=CHAR(34)&amp;CHAR(34),F1005,E1005),
IF(X1005="YES",UPPER(IF(E1005=CHAR(34)&amp;CHAR(34),F1005,E1005)),
IF(   AND(X1005&lt;&gt;"NO",I1005="CAT_FNCT",D1005&lt;&gt;"multiply", D1005&lt;&gt;"divide"),IF(J1005="SLS_ENABLED",   UPPER(IF(E1005=CHAR(34)&amp;CHAR(34),F1005,E1005)),""),"")))</f>
        <v/>
      </c>
      <c r="AA1005" s="25" t="str">
        <f>IF(LEN(Y1005)&gt;0,Y1005,SUBSTITUTE(SUBSTITUTE(SUBSTITUTE(SUBSTITUTE(SUBSTITUTE(SUBSTITUTE(SUBSTITUTE(SUBSTITUTE(SUBSTITUTE(SUBSTITUTE(SUBSTITUTE( (SUBSTITUTE( SUBSTITUTE( SUBSTITUTE( SUBSTITUTE(Z1005,"STD_SIGMA","SUM"),"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5" s="1">
        <f>B1005</f>
        <v>981</v>
      </c>
      <c r="AC1005" t="str">
        <f>P1005</f>
        <v>ITM_MAT_ML</v>
      </c>
      <c r="AD1005" s="126" t="str">
        <f>IF(ISNA(VLOOKUP(AA1005,'XEQM Shortlist'!J:J,1,0)),"//","")</f>
        <v/>
      </c>
      <c r="AF1005" s="88" t="str">
        <f>IF(LEN(AA1005)=0,"",SUBSTITUTE(SUBSTITUTE(SUBSTITUTE(SUBSTITUTE(SUBSTITUTE(SUBSTITUTE(SUBSTITUTE(SUBSTITUTE(SUBSTITUTE(SUBSTITUTE(SUBSTITUTE(SUBSTITUTE(SUBSTITUTE(SUBSTITUTE(SUBSTITUTE(SUBSTITUTE(SUBSTITUTE( (SUBSTITUTE( SUBSTITUTE( SUBSTITUTE( SUBSTITUTE(Z1005,"STD_SIGMA","SUM"),"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5" t="b">
        <f>AA1005=AF1005</f>
        <v>1</v>
      </c>
    </row>
    <row r="1006" spans="1:33">
      <c r="A1006" s="48">
        <f>IF(B1006=INT(B1006),ROW(),"")</f>
        <v>1006</v>
      </c>
      <c r="B1006" s="47">
        <f>IF(AND(MID(C1006,2,1)&lt;&gt;"/",MID(C1006,1,1)="/"),INT(B1005)+1,B1005+0.01)</f>
        <v>982</v>
      </c>
      <c r="C1006" s="196" t="s">
        <v>3769</v>
      </c>
      <c r="D1006" s="196" t="s">
        <v>7</v>
      </c>
      <c r="E1006" s="191" t="s">
        <v>519</v>
      </c>
      <c r="F1006" s="192" t="s">
        <v>862</v>
      </c>
      <c r="G1006" s="297">
        <v>0</v>
      </c>
      <c r="H1006" s="297">
        <v>0</v>
      </c>
      <c r="I1006" s="191" t="s">
        <v>1</v>
      </c>
      <c r="J1006" s="191" t="s">
        <v>1376</v>
      </c>
      <c r="K1006" s="198" t="s">
        <v>3783</v>
      </c>
      <c r="L1006" s="199" t="s">
        <v>4768</v>
      </c>
      <c r="M1006" s="199" t="s">
        <v>4827</v>
      </c>
      <c r="N1006" s="55" t="s">
        <v>2238</v>
      </c>
      <c r="O1006" s="17"/>
      <c r="P1006" s="259" t="s">
        <v>3370</v>
      </c>
      <c r="Q1006" s="16"/>
      <c r="R1006"/>
      <c r="S1006" t="str">
        <f>IF(E1006=F1006,"","NOT EQUAL")</f>
        <v>NOT EQUAL</v>
      </c>
      <c r="T1006" s="44" t="str">
        <f>IF(ISNA(VLOOKUP(P1006,Sheet1!E:F,2,0)),"--","PRESENT")</f>
        <v>--</v>
      </c>
      <c r="U1006"/>
      <c r="V1006">
        <f>IF(AA1006&lt;&gt;"",V1005+1,V1005)</f>
        <v>176</v>
      </c>
      <c r="W1006" s="88" t="s">
        <v>2238</v>
      </c>
      <c r="X1006" s="92" t="s">
        <v>2238</v>
      </c>
      <c r="Y1006" s="92" t="s">
        <v>2238</v>
      </c>
      <c r="Z1006" s="25" t="str">
        <f>IF( OR(X1006="CNST", I1006="CAT_REGS"),IF(E1006=CHAR(34)&amp;CHAR(34),F1006,E1006),
IF(X1006="YES",UPPER(IF(E1006=CHAR(34)&amp;CHAR(34),F1006,E1006)),
IF(   AND(X1006&lt;&gt;"NO",I1006="CAT_FNCT",D1006&lt;&gt;"multiply", D1006&lt;&gt;"divide"),IF(J1006="SLS_ENABLED",   UPPER(IF(E1006=CHAR(34)&amp;CHAR(34),F1006,E1006)),""),"")))</f>
        <v/>
      </c>
      <c r="AA1006" s="25" t="str">
        <f>IF(LEN(Y1006)&gt;0,Y1006,SUBSTITUTE(SUBSTITUTE(SUBSTITUTE(SUBSTITUTE(SUBSTITUTE(SUBSTITUTE(SUBSTITUTE(SUBSTITUTE(SUBSTITUTE(SUBSTITUTE(SUBSTITUTE( (SUBSTITUTE( SUBSTITUTE( SUBSTITUTE( SUBSTITUTE(Z1006,"STD_SIGMA","SUM"),"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6" s="1">
        <f>B1006</f>
        <v>982</v>
      </c>
      <c r="AC1006" t="str">
        <f>P1006</f>
        <v>ITM_MAT_BL</v>
      </c>
      <c r="AD1006" s="126" t="str">
        <f>IF(ISNA(VLOOKUP(AA1006,'XEQM Shortlist'!J:J,1,0)),"//","")</f>
        <v/>
      </c>
      <c r="AF1006" s="88" t="str">
        <f>IF(LEN(AA1006)=0,"",SUBSTITUTE(SUBSTITUTE(SUBSTITUTE(SUBSTITUTE(SUBSTITUTE(SUBSTITUTE(SUBSTITUTE(SUBSTITUTE(SUBSTITUTE(SUBSTITUTE(SUBSTITUTE(SUBSTITUTE(SUBSTITUTE(SUBSTITUTE(SUBSTITUTE(SUBSTITUTE(SUBSTITUTE( (SUBSTITUTE( SUBSTITUTE( SUBSTITUTE( SUBSTITUTE(Z1006,"STD_SIGMA","SUM"),"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6" t="b">
        <f>AA1006=AF1006</f>
        <v>1</v>
      </c>
    </row>
    <row r="1007" spans="1:33">
      <c r="A1007" s="48">
        <f>IF(B1007=INT(B1007),ROW(),"")</f>
        <v>1007</v>
      </c>
      <c r="B1007" s="47">
        <f>IF(AND(MID(C1007,2,1)&lt;&gt;"/",MID(C1007,1,1)="/"),INT(B1006)+1,B1006+0.01)</f>
        <v>983</v>
      </c>
      <c r="C1007" s="196" t="s">
        <v>3769</v>
      </c>
      <c r="D1007" s="196" t="s">
        <v>7</v>
      </c>
      <c r="E1007" s="191" t="s">
        <v>519</v>
      </c>
      <c r="F1007" s="191" t="s">
        <v>863</v>
      </c>
      <c r="G1007" s="202">
        <v>0</v>
      </c>
      <c r="H1007" s="202">
        <v>0</v>
      </c>
      <c r="I1007" s="191" t="s">
        <v>1</v>
      </c>
      <c r="J1007" s="191" t="s">
        <v>1376</v>
      </c>
      <c r="K1007" s="198" t="s">
        <v>3783</v>
      </c>
      <c r="L1007" s="199" t="s">
        <v>4768</v>
      </c>
      <c r="M1007" s="199" t="s">
        <v>4827</v>
      </c>
      <c r="N1007" s="55" t="s">
        <v>2238</v>
      </c>
      <c r="O1007" s="55"/>
      <c r="P1007" s="259" t="s">
        <v>3371</v>
      </c>
      <c r="Q1007" s="13"/>
      <c r="R1007"/>
      <c r="S1007" t="str">
        <f>IF(E1007=F1007,"","NOT EQUAL")</f>
        <v>NOT EQUAL</v>
      </c>
      <c r="T1007" s="44" t="str">
        <f>IF(ISNA(VLOOKUP(P1007,Sheet1!E:F,2,0)),"--","PRESENT")</f>
        <v>--</v>
      </c>
      <c r="U1007"/>
      <c r="V1007">
        <f>IF(AA1007&lt;&gt;"",V1006+1,V1006)</f>
        <v>176</v>
      </c>
      <c r="W1007" s="75" t="s">
        <v>2238</v>
      </c>
      <c r="X1007" s="57" t="s">
        <v>2238</v>
      </c>
      <c r="Y1007" s="57" t="s">
        <v>2238</v>
      </c>
      <c r="Z1007" s="25" t="str">
        <f>IF( OR(X1007="CNST", I1007="CAT_REGS"),IF(E1007=CHAR(34)&amp;CHAR(34),F1007,E1007),
IF(X1007="YES",UPPER(IF(E1007=CHAR(34)&amp;CHAR(34),F1007,E1007)),
IF(   AND(X1007&lt;&gt;"NO",I1007="CAT_FNCT",D1007&lt;&gt;"multiply", D1007&lt;&gt;"divide"),IF(J1007="SLS_ENABLED",   UPPER(IF(E1007=CHAR(34)&amp;CHAR(34),F1007,E1007)),""),"")))</f>
        <v/>
      </c>
      <c r="AA1007" s="25" t="str">
        <f>IF(LEN(Y1007)&gt;0,Y1007,SUBSTITUTE(SUBSTITUTE(SUBSTITUTE(SUBSTITUTE(SUBSTITUTE(SUBSTITUTE(SUBSTITUTE(SUBSTITUTE(SUBSTITUTE(SUBSTITUTE(SUBSTITUTE( (SUBSTITUTE( SUBSTITUTE( SUBSTITUTE( SUBSTITUTE(Z1007,"STD_SIGMA","SUM"),"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7" s="1">
        <f>B1007</f>
        <v>983</v>
      </c>
      <c r="AC1007" t="str">
        <f>P1007</f>
        <v>ITM_MAT_TR</v>
      </c>
      <c r="AD1007" s="126" t="str">
        <f>IF(ISNA(VLOOKUP(AA1007,'XEQM Shortlist'!J:J,1,0)),"//","")</f>
        <v/>
      </c>
      <c r="AF1007" s="88" t="str">
        <f>IF(LEN(AA1007)=0,"",SUBSTITUTE(SUBSTITUTE(SUBSTITUTE(SUBSTITUTE(SUBSTITUTE(SUBSTITUTE(SUBSTITUTE(SUBSTITUTE(SUBSTITUTE(SUBSTITUTE(SUBSTITUTE(SUBSTITUTE(SUBSTITUTE(SUBSTITUTE(SUBSTITUTE(SUBSTITUTE(SUBSTITUTE( (SUBSTITUTE( SUBSTITUTE( SUBSTITUTE( SUBSTITUTE(Z1007,"STD_SIGMA","SUM"),"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7" t="b">
        <f>AA1007=AF1007</f>
        <v>1</v>
      </c>
    </row>
    <row r="1008" spans="1:33">
      <c r="A1008" s="48">
        <f>IF(B1008=INT(B1008),ROW(),"")</f>
        <v>1008</v>
      </c>
      <c r="B1008" s="47">
        <f>IF(AND(MID(C1008,2,1)&lt;&gt;"/",MID(C1008,1,1)="/"),INT(B1007)+1,B1007+0.01)</f>
        <v>984</v>
      </c>
      <c r="C1008" s="196" t="s">
        <v>3769</v>
      </c>
      <c r="D1008" s="196" t="s">
        <v>7</v>
      </c>
      <c r="E1008" s="191" t="s">
        <v>519</v>
      </c>
      <c r="F1008" s="191" t="s">
        <v>864</v>
      </c>
      <c r="G1008" s="202">
        <v>0</v>
      </c>
      <c r="H1008" s="202">
        <v>0</v>
      </c>
      <c r="I1008" s="191" t="s">
        <v>1</v>
      </c>
      <c r="J1008" s="191" t="s">
        <v>1376</v>
      </c>
      <c r="K1008" s="198" t="s">
        <v>3783</v>
      </c>
      <c r="L1008" s="199" t="s">
        <v>4768</v>
      </c>
      <c r="M1008" s="199" t="s">
        <v>4827</v>
      </c>
      <c r="N1008" s="55" t="s">
        <v>2238</v>
      </c>
      <c r="O1008" s="55"/>
      <c r="P1008" s="259" t="s">
        <v>3372</v>
      </c>
      <c r="Q1008" s="13"/>
      <c r="R1008"/>
      <c r="S1008" t="str">
        <f>IF(E1008=F1008,"","NOT EQUAL")</f>
        <v>NOT EQUAL</v>
      </c>
      <c r="T1008" s="44" t="str">
        <f>IF(ISNA(VLOOKUP(P1008,Sheet1!E:F,2,0)),"--","PRESENT")</f>
        <v>--</v>
      </c>
      <c r="U1008"/>
      <c r="V1008">
        <f>IF(AA1008&lt;&gt;"",V1007+1,V1007)</f>
        <v>176</v>
      </c>
      <c r="W1008" s="75" t="s">
        <v>2238</v>
      </c>
      <c r="X1008" s="57" t="s">
        <v>2238</v>
      </c>
      <c r="Y1008" s="57" t="s">
        <v>2238</v>
      </c>
      <c r="Z1008" s="25" t="str">
        <f>IF( OR(X1008="CNST", I1008="CAT_REGS"),IF(E1008=CHAR(34)&amp;CHAR(34),F1008,E1008),
IF(X1008="YES",UPPER(IF(E1008=CHAR(34)&amp;CHAR(34),F1008,E1008)),
IF(   AND(X1008&lt;&gt;"NO",I1008="CAT_FNCT",D1008&lt;&gt;"multiply", D1008&lt;&gt;"divide"),IF(J1008="SLS_ENABLED",   UPPER(IF(E1008=CHAR(34)&amp;CHAR(34),F1008,E1008)),""),"")))</f>
        <v/>
      </c>
      <c r="AA1008" s="25" t="str">
        <f>IF(LEN(Y1008)&gt;0,Y1008,SUBSTITUTE(SUBSTITUTE(SUBSTITUTE(SUBSTITUTE(SUBSTITUTE(SUBSTITUTE(SUBSTITUTE(SUBSTITUTE(SUBSTITUTE(SUBSTITUTE(SUBSTITUTE( (SUBSTITUTE( SUBSTITUTE( SUBSTITUTE( SUBSTITUTE(Z1008,"STD_SIGMA","SUM"),"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8" s="1">
        <f>B1008</f>
        <v>984</v>
      </c>
      <c r="AC1008" t="str">
        <f>P1008</f>
        <v>ITM_MAT_MR</v>
      </c>
      <c r="AD1008" s="126" t="str">
        <f>IF(ISNA(VLOOKUP(AA1008,'XEQM Shortlist'!J:J,1,0)),"//","")</f>
        <v/>
      </c>
      <c r="AF1008" s="88" t="str">
        <f>IF(LEN(AA1008)=0,"",SUBSTITUTE(SUBSTITUTE(SUBSTITUTE(SUBSTITUTE(SUBSTITUTE(SUBSTITUTE(SUBSTITUTE(SUBSTITUTE(SUBSTITUTE(SUBSTITUTE(SUBSTITUTE(SUBSTITUTE(SUBSTITUTE(SUBSTITUTE(SUBSTITUTE(SUBSTITUTE(SUBSTITUTE( (SUBSTITUTE( SUBSTITUTE( SUBSTITUTE( SUBSTITUTE(Z1008,"STD_SIGMA","SUM"),"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8" t="b">
        <f>AA1008=AF1008</f>
        <v>1</v>
      </c>
    </row>
    <row r="1009" spans="1:33">
      <c r="A1009" s="48">
        <f>IF(B1009=INT(B1009),ROW(),"")</f>
        <v>1009</v>
      </c>
      <c r="B1009" s="47">
        <f>IF(AND(MID(C1009,2,1)&lt;&gt;"/",MID(C1009,1,1)="/"),INT(B1008)+1,B1008+0.01)</f>
        <v>985</v>
      </c>
      <c r="C1009" s="196" t="s">
        <v>3769</v>
      </c>
      <c r="D1009" s="196" t="s">
        <v>7</v>
      </c>
      <c r="E1009" s="191" t="s">
        <v>519</v>
      </c>
      <c r="F1009" s="191" t="s">
        <v>865</v>
      </c>
      <c r="G1009" s="202">
        <v>0</v>
      </c>
      <c r="H1009" s="202">
        <v>0</v>
      </c>
      <c r="I1009" s="191" t="s">
        <v>1</v>
      </c>
      <c r="J1009" s="191" t="s">
        <v>1376</v>
      </c>
      <c r="K1009" s="198" t="s">
        <v>3783</v>
      </c>
      <c r="L1009" s="199" t="s">
        <v>4768</v>
      </c>
      <c r="M1009" s="199" t="s">
        <v>4827</v>
      </c>
      <c r="N1009" s="55" t="s">
        <v>2238</v>
      </c>
      <c r="O1009" s="55"/>
      <c r="P1009" s="259" t="s">
        <v>3373</v>
      </c>
      <c r="Q1009" s="13"/>
      <c r="R1009"/>
      <c r="S1009" t="str">
        <f>IF(E1009=F1009,"","NOT EQUAL")</f>
        <v>NOT EQUAL</v>
      </c>
      <c r="T1009" s="44" t="str">
        <f>IF(ISNA(VLOOKUP(P1009,Sheet1!E:F,2,0)),"--","PRESENT")</f>
        <v>--</v>
      </c>
      <c r="U1009"/>
      <c r="V1009">
        <f>IF(AA1009&lt;&gt;"",V1008+1,V1008)</f>
        <v>176</v>
      </c>
      <c r="W1009" s="75" t="s">
        <v>2238</v>
      </c>
      <c r="X1009" s="57" t="s">
        <v>2238</v>
      </c>
      <c r="Y1009" s="57" t="s">
        <v>2238</v>
      </c>
      <c r="Z1009" s="25" t="str">
        <f>IF( OR(X1009="CNST", I1009="CAT_REGS"),IF(E1009=CHAR(34)&amp;CHAR(34),F1009,E1009),
IF(X1009="YES",UPPER(IF(E1009=CHAR(34)&amp;CHAR(34),F1009,E1009)),
IF(   AND(X1009&lt;&gt;"NO",I1009="CAT_FNCT",D1009&lt;&gt;"multiply", D1009&lt;&gt;"divide"),IF(J1009="SLS_ENABLED",   UPPER(IF(E1009=CHAR(34)&amp;CHAR(34),F1009,E1009)),""),"")))</f>
        <v/>
      </c>
      <c r="AA1009" s="25" t="str">
        <f>IF(LEN(Y1009)&gt;0,Y1009,SUBSTITUTE(SUBSTITUTE(SUBSTITUTE(SUBSTITUTE(SUBSTITUTE(SUBSTITUTE(SUBSTITUTE(SUBSTITUTE(SUBSTITUTE(SUBSTITUTE(SUBSTITUTE( (SUBSTITUTE( SUBSTITUTE( SUBSTITUTE( SUBSTITUTE(Z1009,"STD_SIGMA","SUM"),"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09" s="1">
        <f>B1009</f>
        <v>985</v>
      </c>
      <c r="AC1009" t="str">
        <f>P1009</f>
        <v>ITM_MAT_BR</v>
      </c>
      <c r="AD1009" s="126" t="str">
        <f>IF(ISNA(VLOOKUP(AA1009,'XEQM Shortlist'!J:J,1,0)),"//","")</f>
        <v/>
      </c>
      <c r="AF1009" s="88" t="str">
        <f>IF(LEN(AA1009)=0,"",SUBSTITUTE(SUBSTITUTE(SUBSTITUTE(SUBSTITUTE(SUBSTITUTE(SUBSTITUTE(SUBSTITUTE(SUBSTITUTE(SUBSTITUTE(SUBSTITUTE(SUBSTITUTE(SUBSTITUTE(SUBSTITUTE(SUBSTITUTE(SUBSTITUTE(SUBSTITUTE(SUBSTITUTE( (SUBSTITUTE( SUBSTITUTE( SUBSTITUTE( SUBSTITUTE(Z1009,"STD_SIGMA","SUM"),"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09" t="b">
        <f>AA1009=AF1009</f>
        <v>1</v>
      </c>
    </row>
    <row r="1010" spans="1:33">
      <c r="A1010" s="48">
        <f>IF(B1010=INT(B1010),ROW(),"")</f>
        <v>1010</v>
      </c>
      <c r="B1010" s="47">
        <f>IF(AND(MID(C1010,2,1)&lt;&gt;"/",MID(C1010,1,1)="/"),INT(B1009)+1,B1009+0.01)</f>
        <v>986</v>
      </c>
      <c r="C1010" s="196" t="s">
        <v>3769</v>
      </c>
      <c r="D1010" s="196" t="s">
        <v>7</v>
      </c>
      <c r="E1010" s="191" t="s">
        <v>519</v>
      </c>
      <c r="F1010" s="191" t="s">
        <v>866</v>
      </c>
      <c r="G1010" s="202">
        <v>0</v>
      </c>
      <c r="H1010" s="202">
        <v>0</v>
      </c>
      <c r="I1010" s="191" t="s">
        <v>1</v>
      </c>
      <c r="J1010" s="191" t="s">
        <v>1376</v>
      </c>
      <c r="K1010" s="198" t="s">
        <v>3783</v>
      </c>
      <c r="L1010" s="199" t="s">
        <v>4768</v>
      </c>
      <c r="M1010" s="199" t="s">
        <v>4827</v>
      </c>
      <c r="N1010" s="55" t="s">
        <v>2238</v>
      </c>
      <c r="O1010" s="55"/>
      <c r="P1010" s="259" t="s">
        <v>3374</v>
      </c>
      <c r="Q1010" s="13"/>
      <c r="R1010"/>
      <c r="S1010" t="str">
        <f>IF(E1010=F1010,"","NOT EQUAL")</f>
        <v>NOT EQUAL</v>
      </c>
      <c r="T1010" s="44" t="str">
        <f>IF(ISNA(VLOOKUP(P1010,Sheet1!E:F,2,0)),"--","PRESENT")</f>
        <v>--</v>
      </c>
      <c r="U1010"/>
      <c r="V1010">
        <f>IF(AA1010&lt;&gt;"",V1009+1,V1009)</f>
        <v>176</v>
      </c>
      <c r="W1010" s="75" t="s">
        <v>2238</v>
      </c>
      <c r="X1010" s="57" t="s">
        <v>2238</v>
      </c>
      <c r="Y1010" s="57" t="s">
        <v>2238</v>
      </c>
      <c r="Z1010" s="25" t="str">
        <f>IF( OR(X1010="CNST", I1010="CAT_REGS"),IF(E1010=CHAR(34)&amp;CHAR(34),F1010,E1010),
IF(X1010="YES",UPPER(IF(E1010=CHAR(34)&amp;CHAR(34),F1010,E1010)),
IF(   AND(X1010&lt;&gt;"NO",I1010="CAT_FNCT",D1010&lt;&gt;"multiply", D1010&lt;&gt;"divide"),IF(J1010="SLS_ENABLED",   UPPER(IF(E1010=CHAR(34)&amp;CHAR(34),F1010,E1010)),""),"")))</f>
        <v/>
      </c>
      <c r="AA1010" s="25" t="str">
        <f>IF(LEN(Y1010)&gt;0,Y1010,SUBSTITUTE(SUBSTITUTE(SUBSTITUTE(SUBSTITUTE(SUBSTITUTE(SUBSTITUTE(SUBSTITUTE(SUBSTITUTE(SUBSTITUTE(SUBSTITUTE(SUBSTITUTE( (SUBSTITUTE( SUBSTITUTE( SUBSTITUTE( SUBSTITUTE(Z1010,"STD_SIGMA","SUM"),"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0" s="1">
        <f>B1010</f>
        <v>986</v>
      </c>
      <c r="AC1010" t="str">
        <f>P1010</f>
        <v>ITM_OBLIQUE1</v>
      </c>
      <c r="AD1010" s="126" t="str">
        <f>IF(ISNA(VLOOKUP(AA1010,'XEQM Shortlist'!J:J,1,0)),"//","")</f>
        <v/>
      </c>
      <c r="AF1010" s="88" t="str">
        <f>IF(LEN(AA1010)=0,"",SUBSTITUTE(SUBSTITUTE(SUBSTITUTE(SUBSTITUTE(SUBSTITUTE(SUBSTITUTE(SUBSTITUTE(SUBSTITUTE(SUBSTITUTE(SUBSTITUTE(SUBSTITUTE(SUBSTITUTE(SUBSTITUTE(SUBSTITUTE(SUBSTITUTE(SUBSTITUTE(SUBSTITUTE( (SUBSTITUTE( SUBSTITUTE( SUBSTITUTE( SUBSTITUTE(Z1010,"STD_SIGMA","SUM"),"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0" t="b">
        <f>AA1010=AF1010</f>
        <v>1</v>
      </c>
    </row>
    <row r="1011" spans="1:33">
      <c r="A1011" s="48">
        <f>IF(B1011=INT(B1011),ROW(),"")</f>
        <v>1011</v>
      </c>
      <c r="B1011" s="47">
        <f>IF(AND(MID(C1011,2,1)&lt;&gt;"/",MID(C1011,1,1)="/"),INT(B1010)+1,B1010+0.01)</f>
        <v>987</v>
      </c>
      <c r="C1011" s="196" t="s">
        <v>3769</v>
      </c>
      <c r="D1011" s="196" t="s">
        <v>7</v>
      </c>
      <c r="E1011" s="191" t="s">
        <v>519</v>
      </c>
      <c r="F1011" s="191" t="s">
        <v>867</v>
      </c>
      <c r="G1011" s="202">
        <v>0</v>
      </c>
      <c r="H1011" s="202">
        <v>0</v>
      </c>
      <c r="I1011" s="191" t="s">
        <v>1</v>
      </c>
      <c r="J1011" s="191" t="s">
        <v>1376</v>
      </c>
      <c r="K1011" s="198" t="s">
        <v>3783</v>
      </c>
      <c r="L1011" s="199" t="s">
        <v>4768</v>
      </c>
      <c r="M1011" s="199" t="s">
        <v>4827</v>
      </c>
      <c r="N1011" s="55" t="s">
        <v>2238</v>
      </c>
      <c r="O1011" s="55"/>
      <c r="P1011" s="259" t="s">
        <v>3375</v>
      </c>
      <c r="Q1011" s="13"/>
      <c r="R1011"/>
      <c r="S1011" t="str">
        <f>IF(E1011=F1011,"","NOT EQUAL")</f>
        <v>NOT EQUAL</v>
      </c>
      <c r="T1011" s="44" t="str">
        <f>IF(ISNA(VLOOKUP(P1011,Sheet1!E:F,2,0)),"--","PRESENT")</f>
        <v>--</v>
      </c>
      <c r="U1011"/>
      <c r="V1011">
        <f>IF(AA1011&lt;&gt;"",V1010+1,V1010)</f>
        <v>176</v>
      </c>
      <c r="W1011" s="75" t="s">
        <v>2238</v>
      </c>
      <c r="X1011" s="57" t="s">
        <v>2238</v>
      </c>
      <c r="Y1011" s="57" t="s">
        <v>2238</v>
      </c>
      <c r="Z1011" s="25" t="str">
        <f>IF( OR(X1011="CNST", I1011="CAT_REGS"),IF(E1011=CHAR(34)&amp;CHAR(34),F1011,E1011),
IF(X1011="YES",UPPER(IF(E1011=CHAR(34)&amp;CHAR(34),F1011,E1011)),
IF(   AND(X1011&lt;&gt;"NO",I1011="CAT_FNCT",D1011&lt;&gt;"multiply", D1011&lt;&gt;"divide"),IF(J1011="SLS_ENABLED",   UPPER(IF(E1011=CHAR(34)&amp;CHAR(34),F1011,E1011)),""),"")))</f>
        <v/>
      </c>
      <c r="AA1011" s="25" t="str">
        <f>IF(LEN(Y1011)&gt;0,Y1011,SUBSTITUTE(SUBSTITUTE(SUBSTITUTE(SUBSTITUTE(SUBSTITUTE(SUBSTITUTE(SUBSTITUTE(SUBSTITUTE(SUBSTITUTE(SUBSTITUTE(SUBSTITUTE( (SUBSTITUTE( SUBSTITUTE( SUBSTITUTE( SUBSTITUTE(Z1011,"STD_SIGMA","SUM"),"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1" s="1">
        <f>B1011</f>
        <v>987</v>
      </c>
      <c r="AC1011" t="str">
        <f>P1011</f>
        <v>ITM_OBLIQUE2</v>
      </c>
      <c r="AD1011" s="126" t="str">
        <f>IF(ISNA(VLOOKUP(AA1011,'XEQM Shortlist'!J:J,1,0)),"//","")</f>
        <v/>
      </c>
      <c r="AF1011" s="88" t="str">
        <f>IF(LEN(AA1011)=0,"",SUBSTITUTE(SUBSTITUTE(SUBSTITUTE(SUBSTITUTE(SUBSTITUTE(SUBSTITUTE(SUBSTITUTE(SUBSTITUTE(SUBSTITUTE(SUBSTITUTE(SUBSTITUTE(SUBSTITUTE(SUBSTITUTE(SUBSTITUTE(SUBSTITUTE(SUBSTITUTE(SUBSTITUTE( (SUBSTITUTE( SUBSTITUTE( SUBSTITUTE( SUBSTITUTE(Z1011,"STD_SIGMA","SUM"),"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1" t="b">
        <f>AA1011=AF1011</f>
        <v>1</v>
      </c>
    </row>
    <row r="1012" spans="1:33">
      <c r="A1012" s="48">
        <f>IF(B1012=INT(B1012),ROW(),"")</f>
        <v>1012</v>
      </c>
      <c r="B1012" s="47">
        <f>IF(AND(MID(C1012,2,1)&lt;&gt;"/",MID(C1012,1,1)="/"),INT(B1011)+1,B1011+0.01)</f>
        <v>988</v>
      </c>
      <c r="C1012" s="196" t="s">
        <v>3769</v>
      </c>
      <c r="D1012" s="196" t="s">
        <v>7</v>
      </c>
      <c r="E1012" s="191" t="s">
        <v>519</v>
      </c>
      <c r="F1012" s="191" t="s">
        <v>868</v>
      </c>
      <c r="G1012" s="202">
        <v>0</v>
      </c>
      <c r="H1012" s="202">
        <v>0</v>
      </c>
      <c r="I1012" s="191" t="s">
        <v>1</v>
      </c>
      <c r="J1012" s="191" t="s">
        <v>1376</v>
      </c>
      <c r="K1012" s="198" t="s">
        <v>3783</v>
      </c>
      <c r="L1012" s="199" t="s">
        <v>4768</v>
      </c>
      <c r="M1012" s="199" t="s">
        <v>4827</v>
      </c>
      <c r="N1012" s="55" t="s">
        <v>2238</v>
      </c>
      <c r="O1012" s="55"/>
      <c r="P1012" s="259" t="s">
        <v>3376</v>
      </c>
      <c r="Q1012" s="13"/>
      <c r="R1012"/>
      <c r="S1012" t="str">
        <f>IF(E1012=F1012,"","NOT EQUAL")</f>
        <v>NOT EQUAL</v>
      </c>
      <c r="T1012" s="44" t="str">
        <f>IF(ISNA(VLOOKUP(P1012,Sheet1!E:F,2,0)),"--","PRESENT")</f>
        <v>--</v>
      </c>
      <c r="U1012"/>
      <c r="V1012">
        <f>IF(AA1012&lt;&gt;"",V1011+1,V1011)</f>
        <v>176</v>
      </c>
      <c r="W1012" s="75" t="s">
        <v>2238</v>
      </c>
      <c r="X1012" s="57" t="s">
        <v>2238</v>
      </c>
      <c r="Y1012" s="57" t="s">
        <v>2238</v>
      </c>
      <c r="Z1012" s="25" t="str">
        <f>IF( OR(X1012="CNST", I1012="CAT_REGS"),IF(E1012=CHAR(34)&amp;CHAR(34),F1012,E1012),
IF(X1012="YES",UPPER(IF(E1012=CHAR(34)&amp;CHAR(34),F1012,E1012)),
IF(   AND(X1012&lt;&gt;"NO",I1012="CAT_FNCT",D1012&lt;&gt;"multiply", D1012&lt;&gt;"divide"),IF(J1012="SLS_ENABLED",   UPPER(IF(E1012=CHAR(34)&amp;CHAR(34),F1012,E1012)),""),"")))</f>
        <v/>
      </c>
      <c r="AA1012" s="25" t="str">
        <f>IF(LEN(Y1012)&gt;0,Y1012,SUBSTITUTE(SUBSTITUTE(SUBSTITUTE(SUBSTITUTE(SUBSTITUTE(SUBSTITUTE(SUBSTITUTE(SUBSTITUTE(SUBSTITUTE(SUBSTITUTE(SUBSTITUTE( (SUBSTITUTE( SUBSTITUTE( SUBSTITUTE( SUBSTITUTE(Z1012,"STD_SIGMA","SUM"),"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2" s="1">
        <f>B1012</f>
        <v>988</v>
      </c>
      <c r="AC1012" t="str">
        <f>P1012</f>
        <v>ITM_OBLIQUE3</v>
      </c>
      <c r="AD1012" s="126" t="str">
        <f>IF(ISNA(VLOOKUP(AA1012,'XEQM Shortlist'!J:J,1,0)),"//","")</f>
        <v/>
      </c>
      <c r="AF1012" s="88" t="str">
        <f>IF(LEN(AA1012)=0,"",SUBSTITUTE(SUBSTITUTE(SUBSTITUTE(SUBSTITUTE(SUBSTITUTE(SUBSTITUTE(SUBSTITUTE(SUBSTITUTE(SUBSTITUTE(SUBSTITUTE(SUBSTITUTE(SUBSTITUTE(SUBSTITUTE(SUBSTITUTE(SUBSTITUTE(SUBSTITUTE(SUBSTITUTE( (SUBSTITUTE( SUBSTITUTE( SUBSTITUTE( SUBSTITUTE(Z1012,"STD_SIGMA","SUM"),"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2" t="b">
        <f>AA1012=AF1012</f>
        <v>1</v>
      </c>
    </row>
    <row r="1013" spans="1:33">
      <c r="A1013" s="48">
        <f>IF(B1013=INT(B1013),ROW(),"")</f>
        <v>1013</v>
      </c>
      <c r="B1013" s="47">
        <f>IF(AND(MID(C1013,2,1)&lt;&gt;"/",MID(C1013,1,1)="/"),INT(B1012)+1,B1012+0.01)</f>
        <v>989</v>
      </c>
      <c r="C1013" s="196" t="s">
        <v>3769</v>
      </c>
      <c r="D1013" s="196" t="s">
        <v>7</v>
      </c>
      <c r="E1013" s="191" t="s">
        <v>519</v>
      </c>
      <c r="F1013" s="191" t="s">
        <v>869</v>
      </c>
      <c r="G1013" s="202">
        <v>0</v>
      </c>
      <c r="H1013" s="202">
        <v>0</v>
      </c>
      <c r="I1013" s="191" t="s">
        <v>1</v>
      </c>
      <c r="J1013" s="191" t="s">
        <v>1376</v>
      </c>
      <c r="K1013" s="198" t="s">
        <v>3783</v>
      </c>
      <c r="L1013" s="199" t="s">
        <v>4768</v>
      </c>
      <c r="M1013" s="199" t="s">
        <v>4827</v>
      </c>
      <c r="N1013" s="55" t="s">
        <v>2238</v>
      </c>
      <c r="O1013" s="55"/>
      <c r="P1013" s="259" t="s">
        <v>3377</v>
      </c>
      <c r="Q1013" s="13"/>
      <c r="R1013"/>
      <c r="S1013" t="str">
        <f>IF(E1013=F1013,"","NOT EQUAL")</f>
        <v>NOT EQUAL</v>
      </c>
      <c r="T1013" s="44" t="str">
        <f>IF(ISNA(VLOOKUP(P1013,Sheet1!E:F,2,0)),"--","PRESENT")</f>
        <v>--</v>
      </c>
      <c r="U1013"/>
      <c r="V1013">
        <f>IF(AA1013&lt;&gt;"",V1012+1,V1012)</f>
        <v>176</v>
      </c>
      <c r="W1013" s="75" t="s">
        <v>2238</v>
      </c>
      <c r="X1013" s="57" t="s">
        <v>2238</v>
      </c>
      <c r="Y1013" s="57" t="s">
        <v>2238</v>
      </c>
      <c r="Z1013" s="25" t="str">
        <f>IF( OR(X1013="CNST", I1013="CAT_REGS"),IF(E1013=CHAR(34)&amp;CHAR(34),F1013,E1013),
IF(X1013="YES",UPPER(IF(E1013=CHAR(34)&amp;CHAR(34),F1013,E1013)),
IF(   AND(X1013&lt;&gt;"NO",I1013="CAT_FNCT",D1013&lt;&gt;"multiply", D1013&lt;&gt;"divide"),IF(J1013="SLS_ENABLED",   UPPER(IF(E1013=CHAR(34)&amp;CHAR(34),F1013,E1013)),""),"")))</f>
        <v/>
      </c>
      <c r="AA1013" s="25" t="str">
        <f>IF(LEN(Y1013)&gt;0,Y1013,SUBSTITUTE(SUBSTITUTE(SUBSTITUTE(SUBSTITUTE(SUBSTITUTE(SUBSTITUTE(SUBSTITUTE(SUBSTITUTE(SUBSTITUTE(SUBSTITUTE(SUBSTITUTE( (SUBSTITUTE( SUBSTITUTE( SUBSTITUTE( SUBSTITUTE(Z1013,"STD_SIGMA","SUM"),"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3" s="1">
        <f>B1013</f>
        <v>989</v>
      </c>
      <c r="AC1013" t="str">
        <f>P1013</f>
        <v>ITM_OBLIQUE4</v>
      </c>
      <c r="AD1013" s="126" t="str">
        <f>IF(ISNA(VLOOKUP(AA1013,'XEQM Shortlist'!J:J,1,0)),"//","")</f>
        <v/>
      </c>
      <c r="AF1013" s="88" t="str">
        <f>IF(LEN(AA1013)=0,"",SUBSTITUTE(SUBSTITUTE(SUBSTITUTE(SUBSTITUTE(SUBSTITUTE(SUBSTITUTE(SUBSTITUTE(SUBSTITUTE(SUBSTITUTE(SUBSTITUTE(SUBSTITUTE(SUBSTITUTE(SUBSTITUTE(SUBSTITUTE(SUBSTITUTE(SUBSTITUTE(SUBSTITUTE( (SUBSTITUTE( SUBSTITUTE( SUBSTITUTE( SUBSTITUTE(Z1013,"STD_SIGMA","SUM"),"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3" t="b">
        <f>AA1013=AF1013</f>
        <v>1</v>
      </c>
    </row>
    <row r="1014" spans="1:33">
      <c r="A1014" s="48">
        <f>IF(B1014=INT(B1014),ROW(),"")</f>
        <v>1014</v>
      </c>
      <c r="B1014" s="47">
        <f>IF(AND(MID(C1014,2,1)&lt;&gt;"/",MID(C1014,1,1)="/"),INT(B1013)+1,B1013+0.01)</f>
        <v>990</v>
      </c>
      <c r="C1014" s="196" t="s">
        <v>3769</v>
      </c>
      <c r="D1014" s="196" t="s">
        <v>7</v>
      </c>
      <c r="E1014" s="191" t="s">
        <v>519</v>
      </c>
      <c r="F1014" s="191" t="s">
        <v>870</v>
      </c>
      <c r="G1014" s="202">
        <v>0</v>
      </c>
      <c r="H1014" s="202">
        <v>0</v>
      </c>
      <c r="I1014" s="191" t="s">
        <v>1</v>
      </c>
      <c r="J1014" s="191" t="s">
        <v>1376</v>
      </c>
      <c r="K1014" s="198" t="s">
        <v>3783</v>
      </c>
      <c r="L1014" s="199" t="s">
        <v>4768</v>
      </c>
      <c r="M1014" s="199" t="s">
        <v>4827</v>
      </c>
      <c r="N1014" s="55" t="s">
        <v>2238</v>
      </c>
      <c r="O1014" s="55"/>
      <c r="P1014" s="259" t="s">
        <v>3378</v>
      </c>
      <c r="Q1014" s="13"/>
      <c r="R1014"/>
      <c r="S1014" t="str">
        <f>IF(E1014=F1014,"","NOT EQUAL")</f>
        <v>NOT EQUAL</v>
      </c>
      <c r="T1014" s="44" t="str">
        <f>IF(ISNA(VLOOKUP(P1014,Sheet1!E:F,2,0)),"--","PRESENT")</f>
        <v>--</v>
      </c>
      <c r="U1014"/>
      <c r="V1014">
        <f>IF(AA1014&lt;&gt;"",V1013+1,V1013)</f>
        <v>176</v>
      </c>
      <c r="W1014" s="75" t="s">
        <v>2238</v>
      </c>
      <c r="X1014" s="57" t="s">
        <v>2238</v>
      </c>
      <c r="Y1014" s="57" t="s">
        <v>2238</v>
      </c>
      <c r="Z1014" s="25" t="str">
        <f>IF( OR(X1014="CNST", I1014="CAT_REGS"),IF(E1014=CHAR(34)&amp;CHAR(34),F1014,E1014),
IF(X1014="YES",UPPER(IF(E1014=CHAR(34)&amp;CHAR(34),F1014,E1014)),
IF(   AND(X1014&lt;&gt;"NO",I1014="CAT_FNCT",D1014&lt;&gt;"multiply", D1014&lt;&gt;"divide"),IF(J1014="SLS_ENABLED",   UPPER(IF(E1014=CHAR(34)&amp;CHAR(34),F1014,E1014)),""),"")))</f>
        <v/>
      </c>
      <c r="AA1014" s="25" t="str">
        <f>IF(LEN(Y1014)&gt;0,Y1014,SUBSTITUTE(SUBSTITUTE(SUBSTITUTE(SUBSTITUTE(SUBSTITUTE(SUBSTITUTE(SUBSTITUTE(SUBSTITUTE(SUBSTITUTE(SUBSTITUTE(SUBSTITUTE( (SUBSTITUTE( SUBSTITUTE( SUBSTITUTE( SUBSTITUTE(Z1014,"STD_SIGMA","SUM"),"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4" s="1">
        <f>B1014</f>
        <v>990</v>
      </c>
      <c r="AC1014" t="str">
        <f>P1014</f>
        <v>ITM_CURSOR</v>
      </c>
      <c r="AD1014" s="126" t="str">
        <f>IF(ISNA(VLOOKUP(AA1014,'XEQM Shortlist'!J:J,1,0)),"//","")</f>
        <v/>
      </c>
      <c r="AF1014" s="88" t="str">
        <f>IF(LEN(AA1014)=0,"",SUBSTITUTE(SUBSTITUTE(SUBSTITUTE(SUBSTITUTE(SUBSTITUTE(SUBSTITUTE(SUBSTITUTE(SUBSTITUTE(SUBSTITUTE(SUBSTITUTE(SUBSTITUTE(SUBSTITUTE(SUBSTITUTE(SUBSTITUTE(SUBSTITUTE(SUBSTITUTE(SUBSTITUTE( (SUBSTITUTE( SUBSTITUTE( SUBSTITUTE( SUBSTITUTE(Z1014,"STD_SIGMA","SUM"),"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4" t="b">
        <f>AA1014=AF1014</f>
        <v>1</v>
      </c>
    </row>
    <row r="1015" spans="1:33">
      <c r="A1015" s="48">
        <f>IF(B1015=INT(B1015),ROW(),"")</f>
        <v>1015</v>
      </c>
      <c r="B1015" s="47">
        <f>IF(AND(MID(C1015,2,1)&lt;&gt;"/",MID(C1015,1,1)="/"),INT(B1014)+1,B1014+0.01)</f>
        <v>991</v>
      </c>
      <c r="C1015" s="196" t="s">
        <v>3769</v>
      </c>
      <c r="D1015" s="196" t="s">
        <v>7</v>
      </c>
      <c r="E1015" s="191" t="s">
        <v>519</v>
      </c>
      <c r="F1015" s="191" t="s">
        <v>871</v>
      </c>
      <c r="G1015" s="202">
        <v>0</v>
      </c>
      <c r="H1015" s="202">
        <v>0</v>
      </c>
      <c r="I1015" s="191" t="s">
        <v>1</v>
      </c>
      <c r="J1015" s="191" t="s">
        <v>1376</v>
      </c>
      <c r="K1015" s="198" t="s">
        <v>3783</v>
      </c>
      <c r="L1015" s="199" t="s">
        <v>4768</v>
      </c>
      <c r="M1015" s="199" t="s">
        <v>4827</v>
      </c>
      <c r="N1015" s="55" t="s">
        <v>2238</v>
      </c>
      <c r="O1015" s="55"/>
      <c r="P1015" s="259" t="s">
        <v>3379</v>
      </c>
      <c r="Q1015" s="13"/>
      <c r="R1015"/>
      <c r="S1015" t="str">
        <f>IF(E1015=F1015,"","NOT EQUAL")</f>
        <v>NOT EQUAL</v>
      </c>
      <c r="T1015" s="44" t="str">
        <f>IF(ISNA(VLOOKUP(P1015,Sheet1!E:F,2,0)),"--","PRESENT")</f>
        <v>--</v>
      </c>
      <c r="U1015"/>
      <c r="V1015">
        <f>IF(AA1015&lt;&gt;"",V1014+1,V1014)</f>
        <v>176</v>
      </c>
      <c r="W1015" s="75" t="s">
        <v>2238</v>
      </c>
      <c r="X1015" s="57" t="s">
        <v>2238</v>
      </c>
      <c r="Y1015" s="57" t="s">
        <v>2238</v>
      </c>
      <c r="Z1015" s="25" t="str">
        <f>IF( OR(X1015="CNST", I1015="CAT_REGS"),IF(E1015=CHAR(34)&amp;CHAR(34),F1015,E1015),
IF(X1015="YES",UPPER(IF(E1015=CHAR(34)&amp;CHAR(34),F1015,E1015)),
IF(   AND(X1015&lt;&gt;"NO",I1015="CAT_FNCT",D1015&lt;&gt;"multiply", D1015&lt;&gt;"divide"),IF(J1015="SLS_ENABLED",   UPPER(IF(E1015=CHAR(34)&amp;CHAR(34),F1015,E1015)),""),"")))</f>
        <v/>
      </c>
      <c r="AA1015" s="25" t="str">
        <f>IF(LEN(Y1015)&gt;0,Y1015,SUBSTITUTE(SUBSTITUTE(SUBSTITUTE(SUBSTITUTE(SUBSTITUTE(SUBSTITUTE(SUBSTITUTE(SUBSTITUTE(SUBSTITUTE(SUBSTITUTE(SUBSTITUTE( (SUBSTITUTE( SUBSTITUTE( SUBSTITUTE( SUBSTITUTE(Z1015,"STD_SIGMA","SUM"),"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5" s="1">
        <f>B1015</f>
        <v>991</v>
      </c>
      <c r="AC1015" t="str">
        <f>P1015</f>
        <v>ITM_PERIOD34</v>
      </c>
      <c r="AD1015" s="126" t="str">
        <f>IF(ISNA(VLOOKUP(AA1015,'XEQM Shortlist'!J:J,1,0)),"//","")</f>
        <v/>
      </c>
      <c r="AF1015" s="88" t="str">
        <f>IF(LEN(AA1015)=0,"",SUBSTITUTE(SUBSTITUTE(SUBSTITUTE(SUBSTITUTE(SUBSTITUTE(SUBSTITUTE(SUBSTITUTE(SUBSTITUTE(SUBSTITUTE(SUBSTITUTE(SUBSTITUTE(SUBSTITUTE(SUBSTITUTE(SUBSTITUTE(SUBSTITUTE(SUBSTITUTE(SUBSTITUTE( (SUBSTITUTE( SUBSTITUTE( SUBSTITUTE( SUBSTITUTE(Z1015,"STD_SIGMA","SUM"),"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5" t="b">
        <f>AA1015=AF1015</f>
        <v>1</v>
      </c>
    </row>
    <row r="1016" spans="1:33">
      <c r="A1016" s="48">
        <f>IF(B1016=INT(B1016),ROW(),"")</f>
        <v>1016</v>
      </c>
      <c r="B1016" s="47">
        <f>IF(AND(MID(C1016,2,1)&lt;&gt;"/",MID(C1016,1,1)="/"),INT(B1015)+1,B1015+0.01)</f>
        <v>992</v>
      </c>
      <c r="C1016" s="196" t="s">
        <v>3769</v>
      </c>
      <c r="D1016" s="196" t="s">
        <v>7</v>
      </c>
      <c r="E1016" s="191" t="s">
        <v>519</v>
      </c>
      <c r="F1016" s="191" t="s">
        <v>872</v>
      </c>
      <c r="G1016" s="202">
        <v>0</v>
      </c>
      <c r="H1016" s="202">
        <v>0</v>
      </c>
      <c r="I1016" s="191" t="s">
        <v>1</v>
      </c>
      <c r="J1016" s="191" t="s">
        <v>1376</v>
      </c>
      <c r="K1016" s="198" t="s">
        <v>3783</v>
      </c>
      <c r="L1016" s="199" t="s">
        <v>4768</v>
      </c>
      <c r="M1016" s="199" t="s">
        <v>4827</v>
      </c>
      <c r="N1016" s="55" t="s">
        <v>2238</v>
      </c>
      <c r="O1016" s="55"/>
      <c r="P1016" s="259" t="s">
        <v>3380</v>
      </c>
      <c r="Q1016" s="13"/>
      <c r="R1016"/>
      <c r="S1016" t="str">
        <f>IF(E1016=F1016,"","NOT EQUAL")</f>
        <v>NOT EQUAL</v>
      </c>
      <c r="T1016" s="44" t="str">
        <f>IF(ISNA(VLOOKUP(P1016,Sheet1!E:F,2,0)),"--","PRESENT")</f>
        <v>--</v>
      </c>
      <c r="U1016"/>
      <c r="V1016">
        <f>IF(AA1016&lt;&gt;"",V1015+1,V1015)</f>
        <v>176</v>
      </c>
      <c r="W1016" s="75" t="s">
        <v>2238</v>
      </c>
      <c r="X1016" s="57" t="s">
        <v>2238</v>
      </c>
      <c r="Y1016" s="57" t="s">
        <v>2238</v>
      </c>
      <c r="Z1016" s="25" t="str">
        <f>IF( OR(X1016="CNST", I1016="CAT_REGS"),IF(E1016=CHAR(34)&amp;CHAR(34),F1016,E1016),
IF(X1016="YES",UPPER(IF(E1016=CHAR(34)&amp;CHAR(34),F1016,E1016)),
IF(   AND(X1016&lt;&gt;"NO",I1016="CAT_FNCT",D1016&lt;&gt;"multiply", D1016&lt;&gt;"divide"),IF(J1016="SLS_ENABLED",   UPPER(IF(E1016=CHAR(34)&amp;CHAR(34),F1016,E1016)),""),"")))</f>
        <v/>
      </c>
      <c r="AA1016" s="25" t="str">
        <f>IF(LEN(Y1016)&gt;0,Y1016,SUBSTITUTE(SUBSTITUTE(SUBSTITUTE(SUBSTITUTE(SUBSTITUTE(SUBSTITUTE(SUBSTITUTE(SUBSTITUTE(SUBSTITUTE(SUBSTITUTE(SUBSTITUTE( (SUBSTITUTE( SUBSTITUTE( SUBSTITUTE( SUBSTITUTE(Z1016,"STD_SIGMA","SUM"),"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6" s="1">
        <f>B1016</f>
        <v>992</v>
      </c>
      <c r="AC1016" t="str">
        <f>P1016</f>
        <v>ITM_COMMA34</v>
      </c>
      <c r="AD1016" s="126" t="str">
        <f>IF(ISNA(VLOOKUP(AA1016,'XEQM Shortlist'!J:J,1,0)),"//","")</f>
        <v/>
      </c>
      <c r="AF1016" s="88" t="str">
        <f>IF(LEN(AA1016)=0,"",SUBSTITUTE(SUBSTITUTE(SUBSTITUTE(SUBSTITUTE(SUBSTITUTE(SUBSTITUTE(SUBSTITUTE(SUBSTITUTE(SUBSTITUTE(SUBSTITUTE(SUBSTITUTE(SUBSTITUTE(SUBSTITUTE(SUBSTITUTE(SUBSTITUTE(SUBSTITUTE(SUBSTITUTE( (SUBSTITUTE( SUBSTITUTE( SUBSTITUTE( SUBSTITUTE(Z1016,"STD_SIGMA","SUM"),"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6" t="b">
        <f>AA1016=AF1016</f>
        <v>1</v>
      </c>
    </row>
    <row r="1017" spans="1:33">
      <c r="A1017" s="48">
        <f>IF(B1017=INT(B1017),ROW(),"")</f>
        <v>1017</v>
      </c>
      <c r="B1017" s="47">
        <f>IF(AND(MID(C1017,2,1)&lt;&gt;"/",MID(C1017,1,1)="/"),INT(B1016)+1,B1016+0.01)</f>
        <v>993</v>
      </c>
      <c r="C1017" s="196" t="s">
        <v>3770</v>
      </c>
      <c r="D1017" s="196" t="s">
        <v>3175</v>
      </c>
      <c r="E1017" s="191" t="s">
        <v>519</v>
      </c>
      <c r="F1017" s="191" t="s">
        <v>873</v>
      </c>
      <c r="G1017" s="202">
        <v>0</v>
      </c>
      <c r="H1017" s="202">
        <v>0</v>
      </c>
      <c r="I1017" s="191" t="s">
        <v>1</v>
      </c>
      <c r="J1017" s="191" t="s">
        <v>1376</v>
      </c>
      <c r="K1017" s="198" t="s">
        <v>3783</v>
      </c>
      <c r="L1017" s="199" t="s">
        <v>4768</v>
      </c>
      <c r="M1017" s="199" t="s">
        <v>4827</v>
      </c>
      <c r="N1017" s="55" t="s">
        <v>2238</v>
      </c>
      <c r="O1017" s="55"/>
      <c r="P1017" s="259" t="s">
        <v>3175</v>
      </c>
      <c r="Q1017" s="13"/>
      <c r="R1017"/>
      <c r="S1017" t="str">
        <f>IF(E1017=F1017,"","NOT EQUAL")</f>
        <v>NOT EQUAL</v>
      </c>
      <c r="T1017" s="44" t="str">
        <f>IF(ISNA(VLOOKUP(P1017,Sheet1!E:F,2,0)),"--","PRESENT")</f>
        <v>--</v>
      </c>
      <c r="U1017"/>
      <c r="V1017">
        <f>IF(AA1017&lt;&gt;"",V1016+1,V1016)</f>
        <v>176</v>
      </c>
      <c r="W1017" s="75" t="s">
        <v>2238</v>
      </c>
      <c r="X1017" s="57" t="s">
        <v>2238</v>
      </c>
      <c r="Y1017" s="57" t="s">
        <v>2238</v>
      </c>
      <c r="Z1017" s="25" t="str">
        <f>IF( OR(X1017="CNST", I1017="CAT_REGS"),IF(E1017=CHAR(34)&amp;CHAR(34),F1017,E1017),
IF(X1017="YES",UPPER(IF(E1017=CHAR(34)&amp;CHAR(34),F1017,E1017)),
IF(   AND(X1017&lt;&gt;"NO",I1017="CAT_FNCT",D1017&lt;&gt;"multiply", D1017&lt;&gt;"divide"),IF(J1017="SLS_ENABLED",   UPPER(IF(E1017=CHAR(34)&amp;CHAR(34),F1017,E1017)),""),"")))</f>
        <v/>
      </c>
      <c r="AA1017" s="25" t="str">
        <f>IF(LEN(Y1017)&gt;0,Y1017,SUBSTITUTE(SUBSTITUTE(SUBSTITUTE(SUBSTITUTE(SUBSTITUTE(SUBSTITUTE(SUBSTITUTE(SUBSTITUTE(SUBSTITUTE(SUBSTITUTE(SUBSTITUTE( (SUBSTITUTE( SUBSTITUTE( SUBSTITUTE( SUBSTITUTE(Z1017,"STD_SIGMA","SUM"),"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7" s="1">
        <f>B1017</f>
        <v>993</v>
      </c>
      <c r="AC1017" t="str">
        <f>P1017</f>
        <v>ITM_BATTERY</v>
      </c>
      <c r="AD1017" s="126" t="str">
        <f>IF(ISNA(VLOOKUP(AA1017,'XEQM Shortlist'!J:J,1,0)),"//","")</f>
        <v/>
      </c>
      <c r="AF1017" s="88" t="str">
        <f>IF(LEN(AA1017)=0,"",SUBSTITUTE(SUBSTITUTE(SUBSTITUTE(SUBSTITUTE(SUBSTITUTE(SUBSTITUTE(SUBSTITUTE(SUBSTITUTE(SUBSTITUTE(SUBSTITUTE(SUBSTITUTE(SUBSTITUTE(SUBSTITUTE(SUBSTITUTE(SUBSTITUTE(SUBSTITUTE(SUBSTITUTE( (SUBSTITUTE( SUBSTITUTE( SUBSTITUTE( SUBSTITUTE(Z1017,"STD_SIGMA","SUM"),"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7" t="b">
        <f>AA1017=AF1017</f>
        <v>1</v>
      </c>
    </row>
    <row r="1018" spans="1:33">
      <c r="A1018" s="48">
        <f>IF(B1018=INT(B1018),ROW(),"")</f>
        <v>1018</v>
      </c>
      <c r="B1018" s="47">
        <f>IF(AND(MID(C1018,2,1)&lt;&gt;"/",MID(C1018,1,1)="/"),INT(B1017)+1,B1017+0.01)</f>
        <v>994</v>
      </c>
      <c r="C1018" s="196" t="s">
        <v>3770</v>
      </c>
      <c r="D1018" s="196" t="s">
        <v>3176</v>
      </c>
      <c r="E1018" s="191" t="s">
        <v>519</v>
      </c>
      <c r="F1018" s="191" t="s">
        <v>874</v>
      </c>
      <c r="G1018" s="202">
        <v>0</v>
      </c>
      <c r="H1018" s="202">
        <v>0</v>
      </c>
      <c r="I1018" s="191" t="s">
        <v>1</v>
      </c>
      <c r="J1018" s="191" t="s">
        <v>1376</v>
      </c>
      <c r="K1018" s="198" t="s">
        <v>3783</v>
      </c>
      <c r="L1018" s="199" t="s">
        <v>4768</v>
      </c>
      <c r="M1018" s="199" t="s">
        <v>4827</v>
      </c>
      <c r="N1018" s="55" t="s">
        <v>2238</v>
      </c>
      <c r="O1018" s="55"/>
      <c r="P1018" s="259" t="s">
        <v>3176</v>
      </c>
      <c r="Q1018" s="13"/>
      <c r="R1018"/>
      <c r="S1018" t="str">
        <f>IF(E1018=F1018,"","NOT EQUAL")</f>
        <v>NOT EQUAL</v>
      </c>
      <c r="T1018" s="44" t="str">
        <f>IF(ISNA(VLOOKUP(P1018,Sheet1!E:F,2,0)),"--","PRESENT")</f>
        <v>--</v>
      </c>
      <c r="U1018"/>
      <c r="V1018">
        <f>IF(AA1018&lt;&gt;"",V1017+1,V1017)</f>
        <v>176</v>
      </c>
      <c r="W1018" s="75" t="s">
        <v>2238</v>
      </c>
      <c r="X1018" s="57" t="s">
        <v>2238</v>
      </c>
      <c r="Y1018" s="57" t="s">
        <v>2238</v>
      </c>
      <c r="Z1018" s="25" t="str">
        <f>IF( OR(X1018="CNST", I1018="CAT_REGS"),IF(E1018=CHAR(34)&amp;CHAR(34),F1018,E1018),
IF(X1018="YES",UPPER(IF(E1018=CHAR(34)&amp;CHAR(34),F1018,E1018)),
IF(   AND(X1018&lt;&gt;"NO",I1018="CAT_FNCT",D1018&lt;&gt;"multiply", D1018&lt;&gt;"divide"),IF(J1018="SLS_ENABLED",   UPPER(IF(E1018=CHAR(34)&amp;CHAR(34),F1018,E1018)),""),"")))</f>
        <v/>
      </c>
      <c r="AA1018" s="25" t="str">
        <f>IF(LEN(Y1018)&gt;0,Y1018,SUBSTITUTE(SUBSTITUTE(SUBSTITUTE(SUBSTITUTE(SUBSTITUTE(SUBSTITUTE(SUBSTITUTE(SUBSTITUTE(SUBSTITUTE(SUBSTITUTE(SUBSTITUTE( (SUBSTITUTE( SUBSTITUTE( SUBSTITUTE( SUBSTITUTE(Z1018,"STD_SIGMA","SUM"),"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8" s="1">
        <f>B1018</f>
        <v>994</v>
      </c>
      <c r="AC1018" t="str">
        <f>P1018</f>
        <v>ITM_PGM_BEGIN</v>
      </c>
      <c r="AD1018" s="126" t="str">
        <f>IF(ISNA(VLOOKUP(AA1018,'XEQM Shortlist'!J:J,1,0)),"//","")</f>
        <v/>
      </c>
      <c r="AF1018" s="88" t="str">
        <f>IF(LEN(AA1018)=0,"",SUBSTITUTE(SUBSTITUTE(SUBSTITUTE(SUBSTITUTE(SUBSTITUTE(SUBSTITUTE(SUBSTITUTE(SUBSTITUTE(SUBSTITUTE(SUBSTITUTE(SUBSTITUTE(SUBSTITUTE(SUBSTITUTE(SUBSTITUTE(SUBSTITUTE(SUBSTITUTE(SUBSTITUTE( (SUBSTITUTE( SUBSTITUTE( SUBSTITUTE( SUBSTITUTE(Z1018,"STD_SIGMA","SUM"),"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8" t="b">
        <f>AA1018=AF1018</f>
        <v>1</v>
      </c>
    </row>
    <row r="1019" spans="1:33">
      <c r="A1019" s="48">
        <f>IF(B1019=INT(B1019),ROW(),"")</f>
        <v>1019</v>
      </c>
      <c r="B1019" s="47">
        <f>IF(AND(MID(C1019,2,1)&lt;&gt;"/",MID(C1019,1,1)="/"),INT(B1018)+1,B1018+0.01)</f>
        <v>995</v>
      </c>
      <c r="C1019" s="196" t="s">
        <v>3770</v>
      </c>
      <c r="D1019" s="196" t="s">
        <v>3177</v>
      </c>
      <c r="E1019" s="191" t="s">
        <v>519</v>
      </c>
      <c r="F1019" s="191" t="s">
        <v>875</v>
      </c>
      <c r="G1019" s="202">
        <v>0</v>
      </c>
      <c r="H1019" s="202">
        <v>0</v>
      </c>
      <c r="I1019" s="191" t="s">
        <v>1</v>
      </c>
      <c r="J1019" s="191" t="s">
        <v>1376</v>
      </c>
      <c r="K1019" s="198" t="s">
        <v>3783</v>
      </c>
      <c r="L1019" s="199" t="s">
        <v>4768</v>
      </c>
      <c r="M1019" s="199" t="s">
        <v>4827</v>
      </c>
      <c r="N1019" s="55" t="s">
        <v>2238</v>
      </c>
      <c r="O1019" s="55"/>
      <c r="P1019" s="259" t="s">
        <v>3177</v>
      </c>
      <c r="Q1019" s="13"/>
      <c r="R1019"/>
      <c r="S1019" t="str">
        <f>IF(E1019=F1019,"","NOT EQUAL")</f>
        <v>NOT EQUAL</v>
      </c>
      <c r="T1019" s="44" t="str">
        <f>IF(ISNA(VLOOKUP(P1019,Sheet1!E:F,2,0)),"--","PRESENT")</f>
        <v>--</v>
      </c>
      <c r="U1019"/>
      <c r="V1019">
        <f>IF(AA1019&lt;&gt;"",V1018+1,V1018)</f>
        <v>176</v>
      </c>
      <c r="W1019" s="75" t="s">
        <v>2238</v>
      </c>
      <c r="X1019" s="57" t="s">
        <v>2238</v>
      </c>
      <c r="Y1019" s="57" t="s">
        <v>2238</v>
      </c>
      <c r="Z1019" s="25" t="str">
        <f>IF( OR(X1019="CNST", I1019="CAT_REGS"),IF(E1019=CHAR(34)&amp;CHAR(34),F1019,E1019),
IF(X1019="YES",UPPER(IF(E1019=CHAR(34)&amp;CHAR(34),F1019,E1019)),
IF(   AND(X1019&lt;&gt;"NO",I1019="CAT_FNCT",D1019&lt;&gt;"multiply", D1019&lt;&gt;"divide"),IF(J1019="SLS_ENABLED",   UPPER(IF(E1019=CHAR(34)&amp;CHAR(34),F1019,E1019)),""),"")))</f>
        <v/>
      </c>
      <c r="AA1019" s="25" t="str">
        <f>IF(LEN(Y1019)&gt;0,Y1019,SUBSTITUTE(SUBSTITUTE(SUBSTITUTE(SUBSTITUTE(SUBSTITUTE(SUBSTITUTE(SUBSTITUTE(SUBSTITUTE(SUBSTITUTE(SUBSTITUTE(SUBSTITUTE( (SUBSTITUTE( SUBSTITUTE( SUBSTITUTE( SUBSTITUTE(Z1019,"STD_SIGMA","SUM"),"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19" s="1">
        <f>B1019</f>
        <v>995</v>
      </c>
      <c r="AC1019" t="str">
        <f>P1019</f>
        <v>ITM_USER_MODE</v>
      </c>
      <c r="AD1019" s="126" t="str">
        <f>IF(ISNA(VLOOKUP(AA1019,'XEQM Shortlist'!J:J,1,0)),"//","")</f>
        <v/>
      </c>
      <c r="AF1019" s="88" t="str">
        <f>IF(LEN(AA1019)=0,"",SUBSTITUTE(SUBSTITUTE(SUBSTITUTE(SUBSTITUTE(SUBSTITUTE(SUBSTITUTE(SUBSTITUTE(SUBSTITUTE(SUBSTITUTE(SUBSTITUTE(SUBSTITUTE(SUBSTITUTE(SUBSTITUTE(SUBSTITUTE(SUBSTITUTE(SUBSTITUTE(SUBSTITUTE( (SUBSTITUTE( SUBSTITUTE( SUBSTITUTE( SUBSTITUTE(Z1019,"STD_SIGMA","SUM"),"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19" t="b">
        <f>AA1019=AF1019</f>
        <v>1</v>
      </c>
    </row>
    <row r="1020" spans="1:33">
      <c r="A1020" s="48">
        <f>IF(B1020=INT(B1020),ROW(),"")</f>
        <v>1020</v>
      </c>
      <c r="B1020" s="47">
        <f>IF(AND(MID(C1020,2,1)&lt;&gt;"/",MID(C1020,1,1)="/"),INT(B1019)+1,B1019+0.01)</f>
        <v>996</v>
      </c>
      <c r="C1020" s="196" t="s">
        <v>3769</v>
      </c>
      <c r="D1020" s="196" t="s">
        <v>7</v>
      </c>
      <c r="E1020" s="191" t="s">
        <v>519</v>
      </c>
      <c r="F1020" s="191" t="s">
        <v>876</v>
      </c>
      <c r="G1020" s="202">
        <v>0</v>
      </c>
      <c r="H1020" s="202">
        <v>0</v>
      </c>
      <c r="I1020" s="191" t="s">
        <v>1</v>
      </c>
      <c r="J1020" s="191" t="s">
        <v>1376</v>
      </c>
      <c r="K1020" s="198" t="s">
        <v>3783</v>
      </c>
      <c r="L1020" s="199" t="s">
        <v>4768</v>
      </c>
      <c r="M1020" s="199" t="s">
        <v>4827</v>
      </c>
      <c r="N1020" s="55" t="s">
        <v>2238</v>
      </c>
      <c r="O1020" s="55"/>
      <c r="P1020" s="259" t="s">
        <v>3381</v>
      </c>
      <c r="Q1020" s="13"/>
      <c r="R1020"/>
      <c r="S1020" t="str">
        <f>IF(E1020=F1020,"","NOT EQUAL")</f>
        <v>NOT EQUAL</v>
      </c>
      <c r="T1020" s="44" t="str">
        <f>IF(ISNA(VLOOKUP(P1020,Sheet1!E:F,2,0)),"--","PRESENT")</f>
        <v>--</v>
      </c>
      <c r="U1020"/>
      <c r="V1020">
        <f>IF(AA1020&lt;&gt;"",V1019+1,V1019)</f>
        <v>176</v>
      </c>
      <c r="W1020" s="75" t="s">
        <v>2238</v>
      </c>
      <c r="X1020" s="57" t="s">
        <v>2238</v>
      </c>
      <c r="Y1020" s="57" t="s">
        <v>2238</v>
      </c>
      <c r="Z1020" s="25" t="str">
        <f>IF( OR(X1020="CNST", I1020="CAT_REGS"),IF(E1020=CHAR(34)&amp;CHAR(34),F1020,E1020),
IF(X1020="YES",UPPER(IF(E1020=CHAR(34)&amp;CHAR(34),F1020,E1020)),
IF(   AND(X1020&lt;&gt;"NO",I1020="CAT_FNCT",D1020&lt;&gt;"multiply", D1020&lt;&gt;"divide"),IF(J1020="SLS_ENABLED",   UPPER(IF(E1020=CHAR(34)&amp;CHAR(34),F1020,E1020)),""),"")))</f>
        <v/>
      </c>
      <c r="AA1020" s="25" t="str">
        <f>IF(LEN(Y1020)&gt;0,Y1020,SUBSTITUTE(SUBSTITUTE(SUBSTITUTE(SUBSTITUTE(SUBSTITUTE(SUBSTITUTE(SUBSTITUTE(SUBSTITUTE(SUBSTITUTE(SUBSTITUTE(SUBSTITUTE( (SUBSTITUTE( SUBSTITUTE( SUBSTITUTE( SUBSTITUTE(Z1020,"STD_SIGMA","SUM"),"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0" s="1">
        <f>B1020</f>
        <v>996</v>
      </c>
      <c r="AC1020" t="str">
        <f>P1020</f>
        <v>ITM_UK</v>
      </c>
      <c r="AD1020" s="126" t="str">
        <f>IF(ISNA(VLOOKUP(AA1020,'XEQM Shortlist'!J:J,1,0)),"//","")</f>
        <v/>
      </c>
      <c r="AF1020" s="88" t="str">
        <f>IF(LEN(AA1020)=0,"",SUBSTITUTE(SUBSTITUTE(SUBSTITUTE(SUBSTITUTE(SUBSTITUTE(SUBSTITUTE(SUBSTITUTE(SUBSTITUTE(SUBSTITUTE(SUBSTITUTE(SUBSTITUTE(SUBSTITUTE(SUBSTITUTE(SUBSTITUTE(SUBSTITUTE(SUBSTITUTE(SUBSTITUTE( (SUBSTITUTE( SUBSTITUTE( SUBSTITUTE( SUBSTITUTE(Z1020,"STD_SIGMA","SUM"),"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0" t="b">
        <f>AA1020=AF1020</f>
        <v>1</v>
      </c>
    </row>
    <row r="1021" spans="1:33">
      <c r="A1021" s="48">
        <f>IF(B1021=INT(B1021),ROW(),"")</f>
        <v>1021</v>
      </c>
      <c r="B1021" s="47">
        <f>IF(AND(MID(C1021,2,1)&lt;&gt;"/",MID(C1021,1,1)="/"),INT(B1020)+1,B1020+0.01)</f>
        <v>997</v>
      </c>
      <c r="C1021" s="196" t="s">
        <v>3769</v>
      </c>
      <c r="D1021" s="196" t="s">
        <v>7</v>
      </c>
      <c r="E1021" s="191" t="s">
        <v>519</v>
      </c>
      <c r="F1021" s="191" t="s">
        <v>877</v>
      </c>
      <c r="G1021" s="202">
        <v>0</v>
      </c>
      <c r="H1021" s="202">
        <v>0</v>
      </c>
      <c r="I1021" s="191" t="s">
        <v>1</v>
      </c>
      <c r="J1021" s="191" t="s">
        <v>1376</v>
      </c>
      <c r="K1021" s="198" t="s">
        <v>3783</v>
      </c>
      <c r="L1021" s="199" t="s">
        <v>4768</v>
      </c>
      <c r="M1021" s="199" t="s">
        <v>4827</v>
      </c>
      <c r="N1021" s="55" t="s">
        <v>2238</v>
      </c>
      <c r="O1021" s="55"/>
      <c r="P1021" s="259" t="s">
        <v>3382</v>
      </c>
      <c r="Q1021" s="13"/>
      <c r="R1021"/>
      <c r="S1021" t="str">
        <f>IF(E1021=F1021,"","NOT EQUAL")</f>
        <v>NOT EQUAL</v>
      </c>
      <c r="T1021" s="44" t="str">
        <f>IF(ISNA(VLOOKUP(P1021,Sheet1!E:F,2,0)),"--","PRESENT")</f>
        <v>--</v>
      </c>
      <c r="U1021"/>
      <c r="V1021">
        <f>IF(AA1021&lt;&gt;"",V1020+1,V1020)</f>
        <v>176</v>
      </c>
      <c r="W1021" s="75" t="s">
        <v>2238</v>
      </c>
      <c r="X1021" s="57" t="s">
        <v>2238</v>
      </c>
      <c r="Y1021" s="57" t="s">
        <v>2238</v>
      </c>
      <c r="Z1021" s="25" t="str">
        <f>IF( OR(X1021="CNST", I1021="CAT_REGS"),IF(E1021=CHAR(34)&amp;CHAR(34),F1021,E1021),
IF(X1021="YES",UPPER(IF(E1021=CHAR(34)&amp;CHAR(34),F1021,E1021)),
IF(   AND(X1021&lt;&gt;"NO",I1021="CAT_FNCT",D1021&lt;&gt;"multiply", D1021&lt;&gt;"divide"),IF(J1021="SLS_ENABLED",   UPPER(IF(E1021=CHAR(34)&amp;CHAR(34),F1021,E1021)),""),"")))</f>
        <v/>
      </c>
      <c r="AA1021" s="25" t="str">
        <f>IF(LEN(Y1021)&gt;0,Y1021,SUBSTITUTE(SUBSTITUTE(SUBSTITUTE(SUBSTITUTE(SUBSTITUTE(SUBSTITUTE(SUBSTITUTE(SUBSTITUTE(SUBSTITUTE(SUBSTITUTE(SUBSTITUTE( (SUBSTITUTE( SUBSTITUTE( SUBSTITUTE( SUBSTITUTE(Z1021,"STD_SIGMA","SUM"),"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1" s="1">
        <f>B1021</f>
        <v>997</v>
      </c>
      <c r="AC1021" t="str">
        <f>P1021</f>
        <v>ITM_US</v>
      </c>
      <c r="AD1021" s="126" t="str">
        <f>IF(ISNA(VLOOKUP(AA1021,'XEQM Shortlist'!J:J,1,0)),"//","")</f>
        <v/>
      </c>
      <c r="AF1021" s="88" t="str">
        <f>IF(LEN(AA1021)=0,"",SUBSTITUTE(SUBSTITUTE(SUBSTITUTE(SUBSTITUTE(SUBSTITUTE(SUBSTITUTE(SUBSTITUTE(SUBSTITUTE(SUBSTITUTE(SUBSTITUTE(SUBSTITUTE(SUBSTITUTE(SUBSTITUTE(SUBSTITUTE(SUBSTITUTE(SUBSTITUTE(SUBSTITUTE( (SUBSTITUTE( SUBSTITUTE( SUBSTITUTE( SUBSTITUTE(Z1021,"STD_SIGMA","SUM"),"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1" t="b">
        <f>AA1021=AF1021</f>
        <v>1</v>
      </c>
    </row>
    <row r="1022" spans="1:33">
      <c r="A1022" s="48">
        <f>IF(B1022=INT(B1022),ROW(),"")</f>
        <v>1022</v>
      </c>
      <c r="B1022" s="47">
        <f>IF(AND(MID(C1022,2,1)&lt;&gt;"/",MID(C1022,1,1)="/"),INT(B1021)+1,B1021+0.01)</f>
        <v>998</v>
      </c>
      <c r="C1022" s="196" t="s">
        <v>3770</v>
      </c>
      <c r="D1022" s="196" t="s">
        <v>3178</v>
      </c>
      <c r="E1022" s="191" t="s">
        <v>519</v>
      </c>
      <c r="F1022" s="191" t="s">
        <v>878</v>
      </c>
      <c r="G1022" s="202">
        <v>0</v>
      </c>
      <c r="H1022" s="202">
        <v>0</v>
      </c>
      <c r="I1022" s="191" t="s">
        <v>1</v>
      </c>
      <c r="J1022" s="191" t="s">
        <v>1376</v>
      </c>
      <c r="K1022" s="198" t="s">
        <v>3783</v>
      </c>
      <c r="L1022" s="199" t="s">
        <v>4768</v>
      </c>
      <c r="M1022" s="199" t="s">
        <v>4827</v>
      </c>
      <c r="N1022" s="55" t="s">
        <v>2238</v>
      </c>
      <c r="O1022" s="55"/>
      <c r="P1022" s="259" t="s">
        <v>3178</v>
      </c>
      <c r="Q1022" s="13"/>
      <c r="R1022"/>
      <c r="S1022" t="str">
        <f>IF(E1022=F1022,"","NOT EQUAL")</f>
        <v>NOT EQUAL</v>
      </c>
      <c r="T1022" s="44" t="str">
        <f>IF(ISNA(VLOOKUP(P1022,Sheet1!E:F,2,0)),"--","PRESENT")</f>
        <v>--</v>
      </c>
      <c r="U1022"/>
      <c r="V1022">
        <f>IF(AA1022&lt;&gt;"",V1021+1,V1021)</f>
        <v>176</v>
      </c>
      <c r="W1022" s="75" t="s">
        <v>2238</v>
      </c>
      <c r="X1022" s="57" t="s">
        <v>2238</v>
      </c>
      <c r="Y1022" s="57" t="s">
        <v>2238</v>
      </c>
      <c r="Z1022" s="25" t="str">
        <f>IF( OR(X1022="CNST", I1022="CAT_REGS"),IF(E1022=CHAR(34)&amp;CHAR(34),F1022,E1022),
IF(X1022="YES",UPPER(IF(E1022=CHAR(34)&amp;CHAR(34),F1022,E1022)),
IF(   AND(X1022&lt;&gt;"NO",I1022="CAT_FNCT",D1022&lt;&gt;"multiply", D1022&lt;&gt;"divide"),IF(J1022="SLS_ENABLED",   UPPER(IF(E1022=CHAR(34)&amp;CHAR(34),F1022,E1022)),""),"")))</f>
        <v/>
      </c>
      <c r="AA1022" s="25" t="str">
        <f>IF(LEN(Y1022)&gt;0,Y1022,SUBSTITUTE(SUBSTITUTE(SUBSTITUTE(SUBSTITUTE(SUBSTITUTE(SUBSTITUTE(SUBSTITUTE(SUBSTITUTE(SUBSTITUTE(SUBSTITUTE(SUBSTITUTE( (SUBSTITUTE( SUBSTITUTE( SUBSTITUTE( SUBSTITUTE(Z1022,"STD_SIGMA","SUM"),"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2" s="1">
        <f>B1022</f>
        <v>998</v>
      </c>
      <c r="AC1022" t="str">
        <f>P1022</f>
        <v>ITM_NEG_EXCLAMATION_MARK</v>
      </c>
      <c r="AD1022" s="126" t="str">
        <f>IF(ISNA(VLOOKUP(AA1022,'XEQM Shortlist'!J:J,1,0)),"//","")</f>
        <v/>
      </c>
      <c r="AF1022" s="88" t="str">
        <f>IF(LEN(AA1022)=0,"",SUBSTITUTE(SUBSTITUTE(SUBSTITUTE(SUBSTITUTE(SUBSTITUTE(SUBSTITUTE(SUBSTITUTE(SUBSTITUTE(SUBSTITUTE(SUBSTITUTE(SUBSTITUTE(SUBSTITUTE(SUBSTITUTE(SUBSTITUTE(SUBSTITUTE(SUBSTITUTE(SUBSTITUTE( (SUBSTITUTE( SUBSTITUTE( SUBSTITUTE( SUBSTITUTE(Z1022,"STD_SIGMA","SUM"),"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2" t="b">
        <f>AA1022=AF1022</f>
        <v>1</v>
      </c>
    </row>
    <row r="1023" spans="1:33">
      <c r="A1023" s="48">
        <f>IF(B1023=INT(B1023),ROW(),"")</f>
        <v>1023</v>
      </c>
      <c r="B1023" s="47">
        <f>IF(AND(MID(C1023,2,1)&lt;&gt;"/",MID(C1023,1,1)="/"),INT(B1022)+1,B1022+0.01)</f>
        <v>999</v>
      </c>
      <c r="C1023" s="196" t="s">
        <v>3770</v>
      </c>
      <c r="D1023" s="196" t="s">
        <v>2065</v>
      </c>
      <c r="E1023" s="191" t="s">
        <v>519</v>
      </c>
      <c r="F1023" s="191" t="s">
        <v>801</v>
      </c>
      <c r="G1023" s="202">
        <v>0</v>
      </c>
      <c r="H1023" s="202">
        <v>0</v>
      </c>
      <c r="I1023" s="191" t="s">
        <v>1</v>
      </c>
      <c r="J1023" s="191" t="s">
        <v>1376</v>
      </c>
      <c r="K1023" s="198" t="s">
        <v>3783</v>
      </c>
      <c r="L1023" s="199" t="s">
        <v>4768</v>
      </c>
      <c r="M1023" s="199" t="s">
        <v>4827</v>
      </c>
      <c r="N1023" s="55" t="s">
        <v>2238</v>
      </c>
      <c r="O1023" s="55"/>
      <c r="P1023" s="259" t="s">
        <v>2065</v>
      </c>
      <c r="Q1023" s="13"/>
      <c r="R1023"/>
      <c r="S1023" t="str">
        <f>IF(E1023=F1023,"","NOT EQUAL")</f>
        <v>NOT EQUAL</v>
      </c>
      <c r="T1023" s="44" t="str">
        <f>IF(ISNA(VLOOKUP(P1023,Sheet1!E:F,2,0)),"--","PRESENT")</f>
        <v>--</v>
      </c>
      <c r="U1023"/>
      <c r="V1023">
        <f>IF(AA1023&lt;&gt;"",V1022+1,V1022)</f>
        <v>176</v>
      </c>
      <c r="W1023" s="75" t="s">
        <v>2238</v>
      </c>
      <c r="X1023" s="57" t="s">
        <v>2238</v>
      </c>
      <c r="Y1023" s="57" t="s">
        <v>2238</v>
      </c>
      <c r="Z1023" s="25" t="str">
        <f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>B1023</f>
        <v>999</v>
      </c>
      <c r="AC1023" t="str">
        <f>P1023</f>
        <v>ITM_ex</v>
      </c>
      <c r="AD1023" s="126" t="str">
        <f>IF(ISNA(VLOOKUP(AA1023,'XEQM Shortlist'!J:J,1,0)),"//","")</f>
        <v/>
      </c>
      <c r="AF1023" s="88" t="str">
        <f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>AA1023=AF1023</f>
        <v>1</v>
      </c>
    </row>
    <row r="1024" spans="1:33">
      <c r="A1024" s="48">
        <f>IF(B1024=INT(B1024),ROW(),"")</f>
        <v>1024</v>
      </c>
      <c r="B1024" s="47">
        <f>IF(AND(MID(C1024,2,1)&lt;&gt;"/",MID(C1024,1,1)="/"),INT(B1023)+1,B1023+0.01)</f>
        <v>1000</v>
      </c>
      <c r="C1024" s="196" t="s">
        <v>3770</v>
      </c>
      <c r="D1024" s="196" t="s">
        <v>996</v>
      </c>
      <c r="E1024" s="191" t="s">
        <v>519</v>
      </c>
      <c r="F1024" s="191" t="s">
        <v>273</v>
      </c>
      <c r="G1024" s="202">
        <v>0</v>
      </c>
      <c r="H1024" s="202">
        <v>0</v>
      </c>
      <c r="I1024" s="191" t="s">
        <v>1</v>
      </c>
      <c r="J1024" s="191" t="s">
        <v>1376</v>
      </c>
      <c r="K1024" s="198" t="s">
        <v>3783</v>
      </c>
      <c r="L1024" s="199" t="s">
        <v>4768</v>
      </c>
      <c r="M1024" s="199" t="s">
        <v>4827</v>
      </c>
      <c r="N1024" s="55" t="s">
        <v>2238</v>
      </c>
      <c r="O1024" s="55"/>
      <c r="P1024" s="259" t="s">
        <v>996</v>
      </c>
      <c r="Q1024" s="13"/>
      <c r="R1024"/>
      <c r="S1024" t="str">
        <f>IF(E1024=F1024,"","NOT EQUAL")</f>
        <v>NOT EQUAL</v>
      </c>
      <c r="T1024" s="44" t="str">
        <f>IF(ISNA(VLOOKUP(P1024,Sheet1!E:F,2,0)),"--","PRESENT")</f>
        <v>PRESENT</v>
      </c>
      <c r="U1024"/>
      <c r="V1024">
        <f>IF(AA1024&lt;&gt;"",V1023+1,V1023)</f>
        <v>176</v>
      </c>
      <c r="W1024" s="75" t="s">
        <v>2238</v>
      </c>
      <c r="X1024" s="57" t="s">
        <v>2238</v>
      </c>
      <c r="Y1024" s="57" t="s">
        <v>2238</v>
      </c>
      <c r="Z1024" s="25" t="str">
        <f>IF( OR(X1024="CNST", I1024="CAT_REGS"),IF(E1024=CHAR(34)&amp;CHAR(34),F1024,E1024),
IF(X1024="YES",UPPER(IF(E1024=CHAR(34)&amp;CHAR(34),F1024,E1024)),
IF(   AND(X1024&lt;&gt;"NO",I1024="CAT_FNCT",D1024&lt;&gt;"multiply", D1024&lt;&gt;"divide"),IF(J1024="SLS_ENABLED",   UPPER(IF(E1024=CHAR(34)&amp;CHAR(34),F1024,E1024)),""),"")))</f>
        <v/>
      </c>
      <c r="AA1024" s="25" t="str">
        <f>IF(LEN(Y1024)&gt;0,Y1024,SUBSTITUTE(SUBSTITUTE(SUBSTITUTE(SUBSTITUTE(SUBSTITUTE(SUBSTITUTE(SUBSTITUTE(SUBSTITUTE(SUBSTITUTE(SUBSTITUTE(SUBSTITUTE( (SUBSTITUTE( SUBSTITUTE( SUBSTITUTE( SUBSTITUTE(Z1024,"STD_SIGMA","SUM"),"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4" s="1">
        <f>B1024</f>
        <v>1000</v>
      </c>
      <c r="AC1024" t="str">
        <f>P1024</f>
        <v>ITM_Max</v>
      </c>
      <c r="AD1024" s="126" t="str">
        <f>IF(ISNA(VLOOKUP(AA1024,'XEQM Shortlist'!J:J,1,0)),"//","")</f>
        <v/>
      </c>
      <c r="AF1024" s="88" t="str">
        <f>IF(LEN(AA1024)=0,"",SUBSTITUTE(SUBSTITUTE(SUBSTITUTE(SUBSTITUTE(SUBSTITUTE(SUBSTITUTE(SUBSTITUTE(SUBSTITUTE(SUBSTITUTE(SUBSTITUTE(SUBSTITUTE(SUBSTITUTE(SUBSTITUTE(SUBSTITUTE(SUBSTITUTE(SUBSTITUTE(SUBSTITUTE( (SUBSTITUTE( SUBSTITUTE( SUBSTITUTE( SUBSTITUTE(Z1024,"STD_SIGMA","SUM"),"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4" t="b">
        <f>AA1024=AF1024</f>
        <v>1</v>
      </c>
    </row>
    <row r="1025" spans="1:33">
      <c r="A1025" s="48">
        <f>IF(B1025=INT(B1025),ROW(),"")</f>
        <v>1025</v>
      </c>
      <c r="B1025" s="47">
        <f>IF(AND(MID(C1025,2,1)&lt;&gt;"/",MID(C1025,1,1)="/"),INT(B1024)+1,B1024+0.01)</f>
        <v>1001</v>
      </c>
      <c r="C1025" s="196" t="s">
        <v>3770</v>
      </c>
      <c r="D1025" s="196" t="s">
        <v>997</v>
      </c>
      <c r="E1025" s="191" t="s">
        <v>519</v>
      </c>
      <c r="F1025" s="191" t="s">
        <v>274</v>
      </c>
      <c r="G1025" s="202">
        <v>0</v>
      </c>
      <c r="H1025" s="202">
        <v>0</v>
      </c>
      <c r="I1025" s="191" t="s">
        <v>1</v>
      </c>
      <c r="J1025" s="191" t="s">
        <v>1376</v>
      </c>
      <c r="K1025" s="198" t="s">
        <v>3783</v>
      </c>
      <c r="L1025" s="199" t="s">
        <v>4768</v>
      </c>
      <c r="M1025" s="199" t="s">
        <v>4827</v>
      </c>
      <c r="N1025" s="55" t="s">
        <v>2238</v>
      </c>
      <c r="O1025" s="55"/>
      <c r="P1025" s="259" t="s">
        <v>997</v>
      </c>
      <c r="Q1025" s="13"/>
      <c r="R1025"/>
      <c r="S1025" t="str">
        <f>IF(E1025=F1025,"","NOT EQUAL")</f>
        <v>NOT EQUAL</v>
      </c>
      <c r="T1025" s="44" t="str">
        <f>IF(ISNA(VLOOKUP(P1025,Sheet1!E:F,2,0)),"--","PRESENT")</f>
        <v>PRESENT</v>
      </c>
      <c r="U1025"/>
      <c r="V1025">
        <f>IF(AA1025&lt;&gt;"",V1024+1,V1024)</f>
        <v>176</v>
      </c>
      <c r="W1025" s="75" t="s">
        <v>2238</v>
      </c>
      <c r="X1025" s="57" t="s">
        <v>2238</v>
      </c>
      <c r="Y1025" s="57" t="s">
        <v>2238</v>
      </c>
      <c r="Z1025" s="25" t="str">
        <f>IF( OR(X1025="CNST", I1025="CAT_REGS"),IF(E1025=CHAR(34)&amp;CHAR(34),F1025,E1025),
IF(X1025="YES",UPPER(IF(E1025=CHAR(34)&amp;CHAR(34),F1025,E1025)),
IF(   AND(X1025&lt;&gt;"NO",I1025="CAT_FNCT",D1025&lt;&gt;"multiply", D1025&lt;&gt;"divide"),IF(J1025="SLS_ENABLED",   UPPER(IF(E1025=CHAR(34)&amp;CHAR(34),F1025,E1025)),""),"")))</f>
        <v/>
      </c>
      <c r="AA1025" s="25" t="str">
        <f>IF(LEN(Y1025)&gt;0,Y1025,SUBSTITUTE(SUBSTITUTE(SUBSTITUTE(SUBSTITUTE(SUBSTITUTE(SUBSTITUTE(SUBSTITUTE(SUBSTITUTE(SUBSTITUTE(SUBSTITUTE(SUBSTITUTE( (SUBSTITUTE( SUBSTITUTE( SUBSTITUTE( SUBSTITUTE(Z1025,"STD_SIGMA","SUM"),"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5" s="1">
        <f>B1025</f>
        <v>1001</v>
      </c>
      <c r="AC1025" t="str">
        <f>P1025</f>
        <v>ITM_Min</v>
      </c>
      <c r="AD1025" s="126" t="str">
        <f>IF(ISNA(VLOOKUP(AA1025,'XEQM Shortlist'!J:J,1,0)),"//","")</f>
        <v/>
      </c>
      <c r="AF1025" s="88" t="str">
        <f>IF(LEN(AA1025)=0,"",SUBSTITUTE(SUBSTITUTE(SUBSTITUTE(SUBSTITUTE(SUBSTITUTE(SUBSTITUTE(SUBSTITUTE(SUBSTITUTE(SUBSTITUTE(SUBSTITUTE(SUBSTITUTE(SUBSTITUTE(SUBSTITUTE(SUBSTITUTE(SUBSTITUTE(SUBSTITUTE(SUBSTITUTE( (SUBSTITUTE( SUBSTITUTE( SUBSTITUTE( SUBSTITUTE(Z1025,"STD_SIGMA","SUM"),"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5" t="b">
        <f>AA1025=AF1025</f>
        <v>1</v>
      </c>
    </row>
    <row r="1026" spans="1:33">
      <c r="A1026" s="48">
        <f>IF(B1026=INT(B1026),ROW(),"")</f>
        <v>1026</v>
      </c>
      <c r="B1026" s="47">
        <f>IF(AND(MID(C1026,2,1)&lt;&gt;"/",MID(C1026,1,1)="/"),INT(B1025)+1,B1025+0.01)</f>
        <v>1002</v>
      </c>
      <c r="C1026" s="196" t="s">
        <v>3770</v>
      </c>
      <c r="D1026" s="196" t="s">
        <v>998</v>
      </c>
      <c r="E1026" s="191" t="s">
        <v>519</v>
      </c>
      <c r="F1026" s="191" t="s">
        <v>268</v>
      </c>
      <c r="G1026" s="202">
        <v>0</v>
      </c>
      <c r="H1026" s="202">
        <v>0</v>
      </c>
      <c r="I1026" s="191" t="s">
        <v>1</v>
      </c>
      <c r="J1026" s="191" t="s">
        <v>1376</v>
      </c>
      <c r="K1026" s="198" t="s">
        <v>3783</v>
      </c>
      <c r="L1026" s="199" t="s">
        <v>4768</v>
      </c>
      <c r="M1026" s="199" t="s">
        <v>4827</v>
      </c>
      <c r="N1026" s="55" t="s">
        <v>2238</v>
      </c>
      <c r="O1026" s="55"/>
      <c r="P1026" s="259" t="s">
        <v>998</v>
      </c>
      <c r="Q1026" s="13"/>
      <c r="R1026"/>
      <c r="S1026" t="str">
        <f>IF(E1026=F1026,"","NOT EQUAL")</f>
        <v>NOT EQUAL</v>
      </c>
      <c r="T1026" s="44" t="str">
        <f>IF(ISNA(VLOOKUP(P1026,Sheet1!E:F,2,0)),"--","PRESENT")</f>
        <v>--</v>
      </c>
      <c r="U1026"/>
      <c r="V1026">
        <f>IF(AA1026&lt;&gt;"",V1025+1,V1025)</f>
        <v>176</v>
      </c>
      <c r="W1026" s="75" t="s">
        <v>2238</v>
      </c>
      <c r="X1026" s="57" t="s">
        <v>2238</v>
      </c>
      <c r="Y1026" s="57" t="s">
        <v>2238</v>
      </c>
      <c r="Z1026" s="25" t="str">
        <f>IF( OR(X1026="CNST", I1026="CAT_REGS"),IF(E1026=CHAR(34)&amp;CHAR(34),F1026,E1026),
IF(X1026="YES",UPPER(IF(E1026=CHAR(34)&amp;CHAR(34),F1026,E1026)),
IF(   AND(X1026&lt;&gt;"NO",I1026="CAT_FNCT",D1026&lt;&gt;"multiply", D1026&lt;&gt;"divide"),IF(J1026="SLS_ENABLED",   UPPER(IF(E1026=CHAR(34)&amp;CHAR(34),F1026,E1026)),""),"")))</f>
        <v/>
      </c>
      <c r="AA1026" s="25" t="str">
        <f>IF(LEN(Y1026)&gt;0,Y1026,SUBSTITUTE(SUBSTITUTE(SUBSTITUTE(SUBSTITUTE(SUBSTITUTE(SUBSTITUTE(SUBSTITUTE(SUBSTITUTE(SUBSTITUTE(SUBSTITUTE(SUBSTITUTE( (SUBSTITUTE( SUBSTITUTE( SUBSTITUTE( SUBSTITUTE(Z1026,"STD_SIGMA","SUM"),"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6" s="1">
        <f>B1026</f>
        <v>1002</v>
      </c>
      <c r="AC1026" t="str">
        <f>P1026</f>
        <v>ITM_Config</v>
      </c>
      <c r="AD1026" s="126" t="str">
        <f>IF(ISNA(VLOOKUP(AA1026,'XEQM Shortlist'!J:J,1,0)),"//","")</f>
        <v/>
      </c>
      <c r="AF1026" s="88" t="str">
        <f>IF(LEN(AA1026)=0,"",SUBSTITUTE(SUBSTITUTE(SUBSTITUTE(SUBSTITUTE(SUBSTITUTE(SUBSTITUTE(SUBSTITUTE(SUBSTITUTE(SUBSTITUTE(SUBSTITUTE(SUBSTITUTE(SUBSTITUTE(SUBSTITUTE(SUBSTITUTE(SUBSTITUTE(SUBSTITUTE(SUBSTITUTE( (SUBSTITUTE( SUBSTITUTE( SUBSTITUTE( SUBSTITUTE(Z1026,"STD_SIGMA","SUM"),"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6" t="b">
        <f>AA1026=AF1026</f>
        <v>1</v>
      </c>
    </row>
    <row r="1027" spans="1:33">
      <c r="A1027" s="48">
        <f>IF(B1027=INT(B1027),ROW(),"")</f>
        <v>1027</v>
      </c>
      <c r="B1027" s="47">
        <f>IF(AND(MID(C1027,2,1)&lt;&gt;"/",MID(C1027,1,1)="/"),INT(B1026)+1,B1026+0.01)</f>
        <v>1003</v>
      </c>
      <c r="C1027" s="196" t="s">
        <v>3770</v>
      </c>
      <c r="D1027" s="196" t="s">
        <v>999</v>
      </c>
      <c r="E1027" s="191" t="s">
        <v>519</v>
      </c>
      <c r="F1027" s="191" t="s">
        <v>269</v>
      </c>
      <c r="G1027" s="202">
        <v>0</v>
      </c>
      <c r="H1027" s="202">
        <v>0</v>
      </c>
      <c r="I1027" s="191" t="s">
        <v>1</v>
      </c>
      <c r="J1027" s="191" t="s">
        <v>1376</v>
      </c>
      <c r="K1027" s="198" t="s">
        <v>3783</v>
      </c>
      <c r="L1027" s="199" t="s">
        <v>4768</v>
      </c>
      <c r="M1027" s="199" t="s">
        <v>4827</v>
      </c>
      <c r="N1027" s="55" t="s">
        <v>2238</v>
      </c>
      <c r="O1027" s="55"/>
      <c r="P1027" s="259" t="s">
        <v>999</v>
      </c>
      <c r="Q1027" s="13"/>
      <c r="R1027"/>
      <c r="S1027" t="str">
        <f>IF(E1027=F1027,"","NOT EQUAL")</f>
        <v>NOT EQUAL</v>
      </c>
      <c r="T1027" s="44" t="str">
        <f>IF(ISNA(VLOOKUP(P1027,Sheet1!E:F,2,0)),"--","PRESENT")</f>
        <v>--</v>
      </c>
      <c r="U1027"/>
      <c r="V1027">
        <f>IF(AA1027&lt;&gt;"",V1026+1,V1026)</f>
        <v>176</v>
      </c>
      <c r="W1027" s="75" t="s">
        <v>2238</v>
      </c>
      <c r="X1027" s="57" t="s">
        <v>2238</v>
      </c>
      <c r="Y1027" s="57" t="s">
        <v>2238</v>
      </c>
      <c r="Z1027" s="25" t="str">
        <f>IF( OR(X1027="CNST", I1027="CAT_REGS"),IF(E1027=CHAR(34)&amp;CHAR(34),F1027,E1027),
IF(X1027="YES",UPPER(IF(E1027=CHAR(34)&amp;CHAR(34),F1027,E1027)),
IF(   AND(X1027&lt;&gt;"NO",I1027="CAT_FNCT",D1027&lt;&gt;"multiply", D1027&lt;&gt;"divide"),IF(J1027="SLS_ENABLED",   UPPER(IF(E1027=CHAR(34)&amp;CHAR(34),F1027,E1027)),""),"")))</f>
        <v/>
      </c>
      <c r="AA1027" s="25" t="str">
        <f>IF(LEN(Y1027)&gt;0,Y1027,SUBSTITUTE(SUBSTITUTE(SUBSTITUTE(SUBSTITUTE(SUBSTITUTE(SUBSTITUTE(SUBSTITUTE(SUBSTITUTE(SUBSTITUTE(SUBSTITUTE(SUBSTITUTE( (SUBSTITUTE( SUBSTITUTE( SUBSTITUTE( SUBSTITUTE(Z1027,"STD_SIGMA","SUM"),"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7" s="1">
        <f>B1027</f>
        <v>1003</v>
      </c>
      <c r="AC1027" t="str">
        <f>P1027</f>
        <v>ITM_Stack</v>
      </c>
      <c r="AD1027" s="126" t="str">
        <f>IF(ISNA(VLOOKUP(AA1027,'XEQM Shortlist'!J:J,1,0)),"//","")</f>
        <v/>
      </c>
      <c r="AF1027" s="88" t="str">
        <f>IF(LEN(AA1027)=0,"",SUBSTITUTE(SUBSTITUTE(SUBSTITUTE(SUBSTITUTE(SUBSTITUTE(SUBSTITUTE(SUBSTITUTE(SUBSTITUTE(SUBSTITUTE(SUBSTITUTE(SUBSTITUTE(SUBSTITUTE(SUBSTITUTE(SUBSTITUTE(SUBSTITUTE(SUBSTITUTE(SUBSTITUTE( (SUBSTITUTE( SUBSTITUTE( SUBSTITUTE( SUBSTITUTE(Z1027,"STD_SIGMA","SUM"),"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7" t="b">
        <f>AA1027=AF1027</f>
        <v>1</v>
      </c>
    </row>
    <row r="1028" spans="1:33">
      <c r="A1028" s="48">
        <f>IF(B1028=INT(B1028),ROW(),"")</f>
        <v>1028</v>
      </c>
      <c r="B1028" s="47">
        <f>IF(AND(MID(C1028,2,1)&lt;&gt;"/",MID(C1028,1,1)="/"),INT(B1027)+1,B1027+0.01)</f>
        <v>1004</v>
      </c>
      <c r="C1028" s="196" t="s">
        <v>3770</v>
      </c>
      <c r="D1028" s="196" t="s">
        <v>1000</v>
      </c>
      <c r="E1028" s="191" t="s">
        <v>519</v>
      </c>
      <c r="F1028" s="191" t="s">
        <v>879</v>
      </c>
      <c r="G1028" s="202">
        <v>0</v>
      </c>
      <c r="H1028" s="202">
        <v>0</v>
      </c>
      <c r="I1028" s="191" t="s">
        <v>1</v>
      </c>
      <c r="J1028" s="191" t="s">
        <v>1376</v>
      </c>
      <c r="K1028" s="198" t="s">
        <v>3783</v>
      </c>
      <c r="L1028" s="199" t="s">
        <v>4768</v>
      </c>
      <c r="M1028" s="199" t="s">
        <v>4827</v>
      </c>
      <c r="N1028" s="55" t="s">
        <v>2238</v>
      </c>
      <c r="O1028" s="55"/>
      <c r="P1028" s="259" t="s">
        <v>1000</v>
      </c>
      <c r="Q1028" s="13"/>
      <c r="R1028"/>
      <c r="S1028" t="str">
        <f>IF(E1028=F1028,"","NOT EQUAL")</f>
        <v>NOT EQUAL</v>
      </c>
      <c r="T1028" s="44" t="str">
        <f>IF(ISNA(VLOOKUP(P1028,Sheet1!E:F,2,0)),"--","PRESENT")</f>
        <v>--</v>
      </c>
      <c r="U1028"/>
      <c r="V1028">
        <f>IF(AA1028&lt;&gt;"",V1027+1,V1027)</f>
        <v>176</v>
      </c>
      <c r="W1028" s="75" t="s">
        <v>2238</v>
      </c>
      <c r="X1028" s="57" t="s">
        <v>2238</v>
      </c>
      <c r="Y1028" s="57" t="s">
        <v>2238</v>
      </c>
      <c r="Z1028" s="25" t="str">
        <f>IF( OR(X1028="CNST", I1028="CAT_REGS"),IF(E1028=CHAR(34)&amp;CHAR(34),F1028,E1028),
IF(X1028="YES",UPPER(IF(E1028=CHAR(34)&amp;CHAR(34),F1028,E1028)),
IF(   AND(X1028&lt;&gt;"NO",I1028="CAT_FNCT",D1028&lt;&gt;"multiply", D1028&lt;&gt;"divide"),IF(J1028="SLS_ENABLED",   UPPER(IF(E1028=CHAR(34)&amp;CHAR(34),F1028,E1028)),""),"")))</f>
        <v/>
      </c>
      <c r="AA1028" s="25" t="str">
        <f>IF(LEN(Y1028)&gt;0,Y1028,SUBSTITUTE(SUBSTITUTE(SUBSTITUTE(SUBSTITUTE(SUBSTITUTE(SUBSTITUTE(SUBSTITUTE(SUBSTITUTE(SUBSTITUTE(SUBSTITUTE(SUBSTITUTE( (SUBSTITUTE( SUBSTITUTE( SUBSTITUTE( SUBSTITUTE(Z1028,"STD_SIGMA","SUM"),"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8" s="1">
        <f>B1028</f>
        <v>1004</v>
      </c>
      <c r="AC1028" t="str">
        <f>P1028</f>
        <v>ITM_dddEL</v>
      </c>
      <c r="AD1028" s="126" t="str">
        <f>IF(ISNA(VLOOKUP(AA1028,'XEQM Shortlist'!J:J,1,0)),"//","")</f>
        <v/>
      </c>
      <c r="AF1028" s="88" t="str">
        <f>IF(LEN(AA1028)=0,"",SUBSTITUTE(SUBSTITUTE(SUBSTITUTE(SUBSTITUTE(SUBSTITUTE(SUBSTITUTE(SUBSTITUTE(SUBSTITUTE(SUBSTITUTE(SUBSTITUTE(SUBSTITUTE(SUBSTITUTE(SUBSTITUTE(SUBSTITUTE(SUBSTITUTE(SUBSTITUTE(SUBSTITUTE( (SUBSTITUTE( SUBSTITUTE( SUBSTITUTE( SUBSTITUTE(Z1028,"STD_SIGMA","SUM"),"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8" t="b">
        <f>AA1028=AF1028</f>
        <v>1</v>
      </c>
    </row>
    <row r="1029" spans="1:33">
      <c r="A1029" s="48">
        <f>IF(B1029=INT(B1029),ROW(),"")</f>
        <v>1029</v>
      </c>
      <c r="B1029" s="47">
        <f>IF(AND(MID(C1029,2,1)&lt;&gt;"/",MID(C1029,1,1)="/"),INT(B1028)+1,B1028+0.01)</f>
        <v>1005</v>
      </c>
      <c r="C1029" s="196" t="s">
        <v>3770</v>
      </c>
      <c r="D1029" s="196" t="s">
        <v>1001</v>
      </c>
      <c r="E1029" s="191" t="s">
        <v>519</v>
      </c>
      <c r="F1029" s="191" t="s">
        <v>880</v>
      </c>
      <c r="G1029" s="202">
        <v>0</v>
      </c>
      <c r="H1029" s="202">
        <v>0</v>
      </c>
      <c r="I1029" s="191" t="s">
        <v>1</v>
      </c>
      <c r="J1029" s="191" t="s">
        <v>1376</v>
      </c>
      <c r="K1029" s="198" t="s">
        <v>3783</v>
      </c>
      <c r="L1029" s="199" t="s">
        <v>4768</v>
      </c>
      <c r="M1029" s="199" t="s">
        <v>4827</v>
      </c>
      <c r="N1029" s="55" t="s">
        <v>2238</v>
      </c>
      <c r="O1029" s="55"/>
      <c r="P1029" s="259" t="s">
        <v>1001</v>
      </c>
      <c r="Q1029" s="13"/>
      <c r="R1029"/>
      <c r="S1029" t="str">
        <f>IF(E1029=F1029,"","NOT EQUAL")</f>
        <v>NOT EQUAL</v>
      </c>
      <c r="T1029" s="44" t="str">
        <f>IF(ISNA(VLOOKUP(P1029,Sheet1!E:F,2,0)),"--","PRESENT")</f>
        <v>--</v>
      </c>
      <c r="U1029"/>
      <c r="V1029">
        <f>IF(AA1029&lt;&gt;"",V1028+1,V1028)</f>
        <v>176</v>
      </c>
      <c r="W1029" s="75" t="s">
        <v>2238</v>
      </c>
      <c r="X1029" s="57" t="s">
        <v>2238</v>
      </c>
      <c r="Y1029" s="57" t="s">
        <v>2238</v>
      </c>
      <c r="Z1029" s="25" t="str">
        <f>IF( OR(X1029="CNST", I1029="CAT_REGS"),IF(E1029=CHAR(34)&amp;CHAR(34),F1029,E1029),
IF(X1029="YES",UPPER(IF(E1029=CHAR(34)&amp;CHAR(34),F1029,E1029)),
IF(   AND(X1029&lt;&gt;"NO",I1029="CAT_FNCT",D1029&lt;&gt;"multiply", D1029&lt;&gt;"divide"),IF(J1029="SLS_ENABLED",   UPPER(IF(E1029=CHAR(34)&amp;CHAR(34),F1029,E1029)),""),"")))</f>
        <v/>
      </c>
      <c r="AA1029" s="25" t="str">
        <f>IF(LEN(Y1029)&gt;0,Y1029,SUBSTITUTE(SUBSTITUTE(SUBSTITUTE(SUBSTITUTE(SUBSTITUTE(SUBSTITUTE(SUBSTITUTE(SUBSTITUTE(SUBSTITUTE(SUBSTITUTE(SUBSTITUTE( (SUBSTITUTE( SUBSTITUTE( SUBSTITUTE( SUBSTITUTE(Z1029,"STD_SIGMA","SUM"),"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9" s="1">
        <f>B1029</f>
        <v>1005</v>
      </c>
      <c r="AC1029" t="str">
        <f>P1029</f>
        <v>ITM_dddIJ</v>
      </c>
      <c r="AD1029" s="126" t="str">
        <f>IF(ISNA(VLOOKUP(AA1029,'XEQM Shortlist'!J:J,1,0)),"//","")</f>
        <v/>
      </c>
      <c r="AF1029" s="88" t="str">
        <f>IF(LEN(AA1029)=0,"",SUBSTITUTE(SUBSTITUTE(SUBSTITUTE(SUBSTITUTE(SUBSTITUTE(SUBSTITUTE(SUBSTITUTE(SUBSTITUTE(SUBSTITUTE(SUBSTITUTE(SUBSTITUTE(SUBSTITUTE(SUBSTITUTE(SUBSTITUTE(SUBSTITUTE(SUBSTITUTE(SUBSTITUTE( (SUBSTITUTE( SUBSTITUTE( SUBSTITUTE( SUBSTITUTE(Z1029,"STD_SIGMA","SUM"),"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9" t="b">
        <f>AA1029=AF1029</f>
        <v>1</v>
      </c>
    </row>
    <row r="1030" spans="1:33">
      <c r="A1030" s="48">
        <f>IF(B1030=INT(B1030),ROW(),"")</f>
        <v>1030</v>
      </c>
      <c r="B1030" s="47">
        <f>IF(AND(MID(C1030,2,1)&lt;&gt;"/",MID(C1030,1,1)="/"),INT(B1029)+1,B1029+0.01)</f>
        <v>1006</v>
      </c>
      <c r="C1030" s="196" t="s">
        <v>3770</v>
      </c>
      <c r="D1030" s="196" t="s">
        <v>2135</v>
      </c>
      <c r="E1030" s="191" t="s">
        <v>519</v>
      </c>
      <c r="F1030" s="191" t="s">
        <v>881</v>
      </c>
      <c r="G1030" s="202">
        <v>0</v>
      </c>
      <c r="H1030" s="202">
        <v>0</v>
      </c>
      <c r="I1030" s="191" t="s">
        <v>1</v>
      </c>
      <c r="J1030" s="191" t="s">
        <v>1376</v>
      </c>
      <c r="K1030" s="198" t="s">
        <v>3783</v>
      </c>
      <c r="L1030" s="199" t="s">
        <v>4768</v>
      </c>
      <c r="M1030" s="199" t="s">
        <v>4827</v>
      </c>
      <c r="N1030" s="55" t="s">
        <v>2238</v>
      </c>
      <c r="O1030" s="55"/>
      <c r="P1030" s="259" t="s">
        <v>2135</v>
      </c>
      <c r="Q1030" s="13"/>
      <c r="R1030"/>
      <c r="S1030" t="str">
        <f>IF(E1030=F1030,"","NOT EQUAL")</f>
        <v>NOT EQUAL</v>
      </c>
      <c r="T1030" s="44" t="str">
        <f>IF(ISNA(VLOOKUP(P1030,Sheet1!E:F,2,0)),"--","PRESENT")</f>
        <v>--</v>
      </c>
      <c r="U1030"/>
      <c r="V1030">
        <f>IF(AA1030&lt;&gt;"",V1029+1,V1029)</f>
        <v>176</v>
      </c>
      <c r="W1030" s="75" t="s">
        <v>2238</v>
      </c>
      <c r="X1030" s="57" t="s">
        <v>2238</v>
      </c>
      <c r="Y1030" s="57" t="s">
        <v>2238</v>
      </c>
      <c r="Z1030" s="25" t="str">
        <f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>IF(LEN(Y1030)&gt;0,Y1030,SUBSTITUTE(SUBSTITUTE(SUBSTITUTE(SUBSTITUTE(SUBSTITUTE(SUBSTITUTE(SUBSTITUTE(SUBSTITUTE(SUBSTITUTE(SUBSTITUTE(SUBSTITUTE( (SUBSTITUTE( SUBSTITUTE( SUBSTITUTE( SUBSTITUTE(Z1030,"STD_SIGMA","SUM"),"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0" s="1">
        <f>B1030</f>
        <v>1006</v>
      </c>
      <c r="AC1030" t="str">
        <f>P1030</f>
        <v>ITM_0P</v>
      </c>
      <c r="AD1030" s="126" t="str">
        <f>IF(ISNA(VLOOKUP(AA1030,'XEQM Shortlist'!J:J,1,0)),"//","")</f>
        <v/>
      </c>
      <c r="AF1030" s="88" t="str">
        <f>IF(LEN(AA1030)=0,"",SUBSTITUTE(SUBSTITUTE(SUBSTITUTE(SUBSTITUTE(SUBSTITUTE(SUBSTITUTE(SUBSTITUTE(SUBSTITUTE(SUBSTITUTE(SUBSTITUTE(SUBSTITUTE(SUBSTITUTE(SUBSTITUTE(SUBSTITUTE(SUBSTITUTE(SUBSTITUTE(SUBSTITUTE( (SUBSTITUTE( SUBSTITUTE( SUBSTITUTE( SUBSTITUTE(Z1030,"STD_SIGMA","SUM"),"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0" t="b">
        <f>AA1030=AF1030</f>
        <v>1</v>
      </c>
    </row>
    <row r="1031" spans="1:33">
      <c r="A1031" s="48">
        <f>IF(B1031=INT(B1031),ROW(),"")</f>
        <v>1031</v>
      </c>
      <c r="B1031" s="47">
        <f>IF(AND(MID(C1031,2,1)&lt;&gt;"/",MID(C1031,1,1)="/"),INT(B1030)+1,B1030+0.01)</f>
        <v>1007</v>
      </c>
      <c r="C1031" s="196" t="s">
        <v>3770</v>
      </c>
      <c r="D1031" s="196" t="s">
        <v>2136</v>
      </c>
      <c r="E1031" s="191" t="s">
        <v>519</v>
      </c>
      <c r="F1031" s="191" t="s">
        <v>882</v>
      </c>
      <c r="G1031" s="202">
        <v>0</v>
      </c>
      <c r="H1031" s="202">
        <v>0</v>
      </c>
      <c r="I1031" s="191" t="s">
        <v>1</v>
      </c>
      <c r="J1031" s="191" t="s">
        <v>1376</v>
      </c>
      <c r="K1031" s="198" t="s">
        <v>3783</v>
      </c>
      <c r="L1031" s="199" t="s">
        <v>4768</v>
      </c>
      <c r="M1031" s="199" t="s">
        <v>4827</v>
      </c>
      <c r="N1031" s="55" t="s">
        <v>2238</v>
      </c>
      <c r="O1031" s="55"/>
      <c r="P1031" s="259" t="s">
        <v>2136</v>
      </c>
      <c r="Q1031" s="13"/>
      <c r="R1031"/>
      <c r="S1031" t="str">
        <f>IF(E1031=F1031,"","NOT EQUAL")</f>
        <v>NOT EQUAL</v>
      </c>
      <c r="T1031" s="44" t="str">
        <f>IF(ISNA(VLOOKUP(P1031,Sheet1!E:F,2,0)),"--","PRESENT")</f>
        <v>--</v>
      </c>
      <c r="U1031"/>
      <c r="V1031">
        <f>IF(AA1031&lt;&gt;"",V1030+1,V1030)</f>
        <v>176</v>
      </c>
      <c r="W1031" s="75" t="s">
        <v>2238</v>
      </c>
      <c r="X1031" s="57" t="s">
        <v>2238</v>
      </c>
      <c r="Y1031" s="57" t="s">
        <v>2238</v>
      </c>
      <c r="Z1031" s="25" t="str">
        <f>IF( OR(X1031="CNST", I1031="CAT_REGS"),IF(E1031=CHAR(34)&amp;CHAR(34),F1031,E1031),
IF(X1031="YES",UPPER(IF(E1031=CHAR(34)&amp;CHAR(34),F1031,E1031)),
IF(   AND(X1031&lt;&gt;"NO",I1031="CAT_FNCT",D1031&lt;&gt;"multiply", D1031&lt;&gt;"divide"),IF(J1031="SLS_ENABLED",   UPPER(IF(E1031=CHAR(34)&amp;CHAR(34),F1031,E1031)),""),"")))</f>
        <v/>
      </c>
      <c r="AA1031" s="25" t="str">
        <f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>B1031</f>
        <v>1007</v>
      </c>
      <c r="AC1031" t="str">
        <f>P1031</f>
        <v>ITM_1P</v>
      </c>
      <c r="AD1031" s="126" t="str">
        <f>IF(ISNA(VLOOKUP(AA1031,'XEQM Shortlist'!J:J,1,0)),"//","")</f>
        <v/>
      </c>
      <c r="AF1031" s="88" t="str">
        <f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>AA1031=AF1031</f>
        <v>1</v>
      </c>
    </row>
    <row r="1032" spans="1:33">
      <c r="A1032" s="48">
        <f>IF(B1032=INT(B1032),ROW(),"")</f>
        <v>1032</v>
      </c>
      <c r="B1032" s="47">
        <f>IF(AND(MID(C1032,2,1)&lt;&gt;"/",MID(C1032,1,1)="/"),INT(B1031)+1,B1031+0.01)</f>
        <v>1008</v>
      </c>
      <c r="C1032" s="196" t="s">
        <v>3770</v>
      </c>
      <c r="D1032" s="196" t="s">
        <v>5148</v>
      </c>
      <c r="E1032" s="191" t="s">
        <v>519</v>
      </c>
      <c r="F1032" s="191" t="s">
        <v>5147</v>
      </c>
      <c r="G1032" s="202">
        <v>0</v>
      </c>
      <c r="H1032" s="202">
        <v>0</v>
      </c>
      <c r="I1032" s="191" t="s">
        <v>1</v>
      </c>
      <c r="J1032" s="191" t="s">
        <v>1376</v>
      </c>
      <c r="K1032" s="198" t="s">
        <v>3783</v>
      </c>
      <c r="L1032" s="199" t="s">
        <v>4768</v>
      </c>
      <c r="M1032" s="199" t="s">
        <v>4827</v>
      </c>
      <c r="N1032" s="55" t="s">
        <v>2238</v>
      </c>
      <c r="O1032" s="55"/>
      <c r="P1032" s="259" t="s">
        <v>1002</v>
      </c>
      <c r="Q1032" s="13"/>
      <c r="R1032"/>
      <c r="S1032" t="str">
        <f>IF(E1032=F1032,"","NOT EQUAL")</f>
        <v>NOT EQUAL</v>
      </c>
      <c r="T1032" s="44" t="str">
        <f>IF(ISNA(VLOOKUP(P1032,Sheet1!E:F,2,0)),"--","PRESENT")</f>
        <v>PRESENT</v>
      </c>
      <c r="U1032"/>
      <c r="V1032">
        <f>IF(AA1032&lt;&gt;"",V1031+1,V1031)</f>
        <v>176</v>
      </c>
      <c r="W1032" s="75" t="s">
        <v>2238</v>
      </c>
      <c r="X1032" s="57" t="s">
        <v>2238</v>
      </c>
      <c r="Y1032" s="57" t="s">
        <v>2238</v>
      </c>
      <c r="Z1032" s="25" t="str">
        <f>IF( OR(X1032="CNST", I1032="CAT_REGS"),IF(E1032=CHAR(34)&amp;CHAR(34),F1032,E1032),
IF(X1032="YES",UPPER(IF(E1032=CHAR(34)&amp;CHAR(34),F1032,E1032)),
IF(   AND(X1032&lt;&gt;"NO",I1032="CAT_FNCT",D1032&lt;&gt;"multiply", D1032&lt;&gt;"divide"),IF(J1032="SLS_ENABLED",   UPPER(IF(E1032=CHAR(34)&amp;CHAR(34),F1032,E1032)),""),"")))</f>
        <v/>
      </c>
      <c r="AA1032" s="25" t="str">
        <f>IF(LEN(Y1032)&gt;0,Y1032,SUBSTITUTE(SUBSTITUTE(SUBSTITUTE(SUBSTITUTE(SUBSTITUTE(SUBSTITUTE(SUBSTITUTE(SUBSTITUTE(SUBSTITUTE(SUBSTITUTE(SUBSTITUTE( (SUBSTITUTE( SUBSTITUTE( SUBSTITUTE( SUBSTITUTE(Z1032,"STD_SIGMA","SUM"),"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2" s="1">
        <f>B1032</f>
        <v>1008</v>
      </c>
      <c r="AC1032" t="str">
        <f>P1032</f>
        <v>ITM_EXPONENT</v>
      </c>
      <c r="AD1032" s="126" t="str">
        <f>IF(ISNA(VLOOKUP(AA1032,'XEQM Shortlist'!J:J,1,0)),"//","")</f>
        <v/>
      </c>
      <c r="AF1032" s="88" t="str">
        <f>IF(LEN(AA1032)=0,"",SUBSTITUTE(SUBSTITUTE(SUBSTITUTE(SUBSTITUTE(SUBSTITUTE(SUBSTITUTE(SUBSTITUTE(SUBSTITUTE(SUBSTITUTE(SUBSTITUTE(SUBSTITUTE(SUBSTITUTE(SUBSTITUTE(SUBSTITUTE(SUBSTITUTE(SUBSTITUTE(SUBSTITUTE( (SUBSTITUTE( SUBSTITUTE( SUBSTITUTE( SUBSTITUTE(Z1032,"STD_SIGMA","SUM"),"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2" t="b">
        <f>AA1032=AF1032</f>
        <v>1</v>
      </c>
    </row>
    <row r="1033" spans="1:33">
      <c r="A1033" s="48">
        <f>IF(B1033=INT(B1033),ROW(),"")</f>
        <v>1033</v>
      </c>
      <c r="B1033" s="47">
        <f>IF(AND(MID(C1033,2,1)&lt;&gt;"/",MID(C1033,1,1)="/"),INT(B1032)+1,B1032+0.01)</f>
        <v>1009</v>
      </c>
      <c r="C1033" s="196" t="s">
        <v>3770</v>
      </c>
      <c r="D1033" s="196" t="s">
        <v>7</v>
      </c>
      <c r="E1033" s="191" t="s">
        <v>1352</v>
      </c>
      <c r="F1033" s="191" t="s">
        <v>480</v>
      </c>
      <c r="G1033" s="202">
        <v>0</v>
      </c>
      <c r="H1033" s="202">
        <v>0</v>
      </c>
      <c r="I1033" s="191" t="s">
        <v>1</v>
      </c>
      <c r="J1033" s="191" t="s">
        <v>1376</v>
      </c>
      <c r="K1033" s="198" t="s">
        <v>3783</v>
      </c>
      <c r="L1033" s="199" t="s">
        <v>4768</v>
      </c>
      <c r="M1033" s="199" t="s">
        <v>4827</v>
      </c>
      <c r="N1033" s="55" t="s">
        <v>2238</v>
      </c>
      <c r="O1033" s="55"/>
      <c r="P1033" s="259" t="s">
        <v>2174</v>
      </c>
      <c r="Q1033" s="13"/>
      <c r="R1033"/>
      <c r="S1033" t="str">
        <f>IF(E1033=F1033,"","NOT EQUAL")</f>
        <v>NOT EQUAL</v>
      </c>
      <c r="T1033" s="44" t="str">
        <f>IF(ISNA(VLOOKUP(P1033,Sheet1!E:F,2,0)),"--","PRESENT")</f>
        <v>--</v>
      </c>
      <c r="U1033"/>
      <c r="V1033">
        <f>IF(AA1033&lt;&gt;"",V1032+1,V1032)</f>
        <v>176</v>
      </c>
      <c r="W1033" s="75" t="s">
        <v>2238</v>
      </c>
      <c r="X1033" s="57" t="s">
        <v>2238</v>
      </c>
      <c r="Y1033" s="57" t="s">
        <v>2238</v>
      </c>
      <c r="Z1033" s="25" t="str">
        <f>IF( OR(X1033="CNST", I1033="CAT_REGS"),IF(E1033=CHAR(34)&amp;CHAR(34),F1033,E1033),
IF(X1033="YES",UPPER(IF(E1033=CHAR(34)&amp;CHAR(34),F1033,E1033)),
IF(   AND(X1033&lt;&gt;"NO",I1033="CAT_FNCT",D1033&lt;&gt;"multiply", D1033&lt;&gt;"divide"),IF(J1033="SLS_ENABLED",   UPPER(IF(E1033=CHAR(34)&amp;CHAR(34),F1033,E1033)),""),"")))</f>
        <v/>
      </c>
      <c r="AA1033" s="25" t="str">
        <f>IF(LEN(Y1033)&gt;0,Y1033,SUBSTITUTE(SUBSTITUTE(SUBSTITUTE(SUBSTITUTE(SUBSTITUTE(SUBSTITUTE(SUBSTITUTE(SUBSTITUTE(SUBSTITUTE(SUBSTITUTE(SUBSTITUTE( (SUBSTITUTE( SUBSTITUTE( SUBSTITUTE( SUBSTITUTE(Z1033,"STD_SIGMA","SUM"),"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3" s="1">
        <f>B1033</f>
        <v>1009</v>
      </c>
      <c r="AC1033" t="str">
        <f>P1033</f>
        <v>ITM_HEX</v>
      </c>
      <c r="AD1033" s="126" t="str">
        <f>IF(ISNA(VLOOKUP(AA1033,'XEQM Shortlist'!J:J,1,0)),"//","")</f>
        <v/>
      </c>
      <c r="AF1033" s="88" t="str">
        <f>IF(LEN(AA1033)=0,"",SUBSTITUTE(SUBSTITUTE(SUBSTITUTE(SUBSTITUTE(SUBSTITUTE(SUBSTITUTE(SUBSTITUTE(SUBSTITUTE(SUBSTITUTE(SUBSTITUTE(SUBSTITUTE(SUBSTITUTE(SUBSTITUTE(SUBSTITUTE(SUBSTITUTE(SUBSTITUTE(SUBSTITUTE( (SUBSTITUTE( SUBSTITUTE( SUBSTITUTE( SUBSTITUTE(Z1033,"STD_SIGMA","SUM"),"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3" t="b">
        <f>AA1033=AF1033</f>
        <v>1</v>
      </c>
    </row>
    <row r="1034" spans="1:33">
      <c r="A1034" s="48">
        <f>IF(B1034=INT(B1034),ROW(),"")</f>
        <v>1034</v>
      </c>
      <c r="B1034" s="47">
        <f>IF(AND(MID(C1034,2,1)&lt;&gt;"/",MID(C1034,1,1)="/"),INT(B1033)+1,B1033+0.01)</f>
        <v>1010</v>
      </c>
      <c r="C1034" s="196" t="s">
        <v>4503</v>
      </c>
      <c r="D1034" s="196" t="s">
        <v>12</v>
      </c>
      <c r="E1034" s="191" t="s">
        <v>4504</v>
      </c>
      <c r="F1034" s="191" t="s">
        <v>214</v>
      </c>
      <c r="G1034" s="202">
        <v>0</v>
      </c>
      <c r="H1034" s="202">
        <v>9999</v>
      </c>
      <c r="I1034" s="191" t="s">
        <v>1</v>
      </c>
      <c r="J1034" s="191" t="s">
        <v>1376</v>
      </c>
      <c r="K1034" s="198" t="s">
        <v>3783</v>
      </c>
      <c r="L1034" s="199" t="s">
        <v>4768</v>
      </c>
      <c r="M1034" s="199" t="s">
        <v>4827</v>
      </c>
      <c r="N1034" s="55" t="s">
        <v>2238</v>
      </c>
      <c r="O1034" s="55"/>
      <c r="P1034" s="259" t="s">
        <v>4539</v>
      </c>
      <c r="Q1034" s="13"/>
      <c r="R1034"/>
      <c r="S1034" t="str">
        <f>IF(E1034=F1034,"","NOT EQUAL")</f>
        <v>NOT EQUAL</v>
      </c>
      <c r="T1034" s="44" t="str">
        <f>IF(ISNA(VLOOKUP(P1034,Sheet1!E:F,2,0)),"--","PRESENT")</f>
        <v>--</v>
      </c>
      <c r="U1034"/>
      <c r="V1034">
        <f>IF(AA1034&lt;&gt;"",V1033+1,V1033)</f>
        <v>176</v>
      </c>
      <c r="W1034" s="75" t="s">
        <v>2238</v>
      </c>
      <c r="X1034" s="57" t="s">
        <v>2238</v>
      </c>
      <c r="Y1034" s="57" t="s">
        <v>2238</v>
      </c>
      <c r="Z1034" s="25" t="str">
        <f>IF( OR(X1034="CNST", I1034="CAT_REGS"),IF(E1034=CHAR(34)&amp;CHAR(34),F1034,E1034),
IF(X1034="YES",UPPER(IF(E1034=CHAR(34)&amp;CHAR(34),F1034,E1034)),
IF(   AND(X1034&lt;&gt;"NO",I1034="CAT_FNCT",D1034&lt;&gt;"multiply", D1034&lt;&gt;"divide"),IF(J1034="SLS_ENABLED",   UPPER(IF(E1034=CHAR(34)&amp;CHAR(34),F1034,E1034)),""),"")))</f>
        <v/>
      </c>
      <c r="AA1034" s="25" t="str">
        <f>IF(LEN(Y1034)&gt;0,Y1034,SUBSTITUTE(SUBSTITUTE(SUBSTITUTE(SUBSTITUTE(SUBSTITUTE(SUBSTITUTE(SUBSTITUTE(SUBSTITUTE(SUBSTITUTE(SUBSTITUTE(SUBSTITUTE( (SUBSTITUTE( SUBSTITUTE( SUBSTITUTE( SUBSTITUTE(Z1034,"STD_SIGMA","SUM"),"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4" s="1">
        <f>B1034</f>
        <v>1010</v>
      </c>
      <c r="AC1034" t="str">
        <f>P1034</f>
        <v>ITM_M_GOTO_ROW</v>
      </c>
      <c r="AD1034" s="126" t="str">
        <f>IF(ISNA(VLOOKUP(AA1034,'XEQM Shortlist'!J:J,1,0)),"//","")</f>
        <v/>
      </c>
      <c r="AF1034" s="88" t="str">
        <f>IF(LEN(AA1034)=0,"",SUBSTITUTE(SUBSTITUTE(SUBSTITUTE(SUBSTITUTE(SUBSTITUTE(SUBSTITUTE(SUBSTITUTE(SUBSTITUTE(SUBSTITUTE(SUBSTITUTE(SUBSTITUTE(SUBSTITUTE(SUBSTITUTE(SUBSTITUTE(SUBSTITUTE(SUBSTITUTE(SUBSTITUTE( (SUBSTITUTE( SUBSTITUTE( SUBSTITUTE( SUBSTITUTE(Z1034,"STD_SIGMA","SUM"),"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4" t="b">
        <f>AA1034=AF1034</f>
        <v>1</v>
      </c>
    </row>
    <row r="1035" spans="1:33">
      <c r="A1035" s="48">
        <f>IF(B1035=INT(B1035),ROW(),"")</f>
        <v>1035</v>
      </c>
      <c r="B1035" s="47">
        <f>IF(AND(MID(C1035,2,1)&lt;&gt;"/",MID(C1035,1,1)="/"),INT(B1034)+1,B1034+0.01)</f>
        <v>1011</v>
      </c>
      <c r="C1035" s="196" t="s">
        <v>4506</v>
      </c>
      <c r="D1035" s="196" t="s">
        <v>12</v>
      </c>
      <c r="E1035" s="191" t="s">
        <v>4505</v>
      </c>
      <c r="F1035" s="191" t="s">
        <v>214</v>
      </c>
      <c r="G1035" s="202">
        <v>0</v>
      </c>
      <c r="H1035" s="202">
        <v>9999</v>
      </c>
      <c r="I1035" s="191" t="s">
        <v>1</v>
      </c>
      <c r="J1035" s="191" t="s">
        <v>1376</v>
      </c>
      <c r="K1035" s="198" t="s">
        <v>3783</v>
      </c>
      <c r="L1035" s="199" t="s">
        <v>4768</v>
      </c>
      <c r="M1035" s="199" t="s">
        <v>4827</v>
      </c>
      <c r="N1035" s="55" t="s">
        <v>2238</v>
      </c>
      <c r="O1035" s="55"/>
      <c r="P1035" s="259" t="s">
        <v>4540</v>
      </c>
      <c r="Q1035" s="13"/>
      <c r="R1035"/>
      <c r="S1035" t="str">
        <f>IF(E1035=F1035,"","NOT EQUAL")</f>
        <v>NOT EQUAL</v>
      </c>
      <c r="T1035" s="44" t="str">
        <f>IF(ISNA(VLOOKUP(P1035,Sheet1!E:F,2,0)),"--","PRESENT")</f>
        <v>--</v>
      </c>
      <c r="U1035"/>
      <c r="V1035">
        <f>IF(AA1035&lt;&gt;"",V1034+1,V1034)</f>
        <v>176</v>
      </c>
      <c r="W1035" s="75" t="s">
        <v>2238</v>
      </c>
      <c r="X1035" s="57" t="s">
        <v>2238</v>
      </c>
      <c r="Y1035" s="57" t="s">
        <v>2238</v>
      </c>
      <c r="Z1035" s="25" t="str">
        <f>IF( OR(X1035="CNST", I1035="CAT_REGS"),IF(E1035=CHAR(34)&amp;CHAR(34),F1035,E1035),
IF(X1035="YES",UPPER(IF(E1035=CHAR(34)&amp;CHAR(34),F1035,E1035)),
IF(   AND(X1035&lt;&gt;"NO",I1035="CAT_FNCT",D1035&lt;&gt;"multiply", D1035&lt;&gt;"divide"),IF(J1035="SLS_ENABLED",   UPPER(IF(E1035=CHAR(34)&amp;CHAR(34),F1035,E1035)),""),"")))</f>
        <v/>
      </c>
      <c r="AA1035" s="25" t="str">
        <f>IF(LEN(Y1035)&gt;0,Y1035,SUBSTITUTE(SUBSTITUTE(SUBSTITUTE(SUBSTITUTE(SUBSTITUTE(SUBSTITUTE(SUBSTITUTE(SUBSTITUTE(SUBSTITUTE(SUBSTITUTE(SUBSTITUTE( (SUBSTITUTE( SUBSTITUTE( SUBSTITUTE( SUBSTITUTE(Z1035,"STD_SIGMA","SUM"),"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5" s="1">
        <f>B1035</f>
        <v>1011</v>
      </c>
      <c r="AC1035" t="str">
        <f>P1035</f>
        <v>ITM_M_GOTO_COLUMN</v>
      </c>
      <c r="AD1035" s="126" t="str">
        <f>IF(ISNA(VLOOKUP(AA1035,'XEQM Shortlist'!J:J,1,0)),"//","")</f>
        <v/>
      </c>
      <c r="AF1035" s="88" t="str">
        <f>IF(LEN(AA1035)=0,"",SUBSTITUTE(SUBSTITUTE(SUBSTITUTE(SUBSTITUTE(SUBSTITUTE(SUBSTITUTE(SUBSTITUTE(SUBSTITUTE(SUBSTITUTE(SUBSTITUTE(SUBSTITUTE(SUBSTITUTE(SUBSTITUTE(SUBSTITUTE(SUBSTITUTE(SUBSTITUTE(SUBSTITUTE( (SUBSTITUTE( SUBSTITUTE( SUBSTITUTE( SUBSTITUTE(Z1035,"STD_SIGMA","SUM"),"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5" t="b">
        <f>AA1035=AF1035</f>
        <v>1</v>
      </c>
    </row>
    <row r="1036" spans="1:33">
      <c r="A1036" s="48">
        <f>IF(B1036=INT(B1036),ROW(),"")</f>
        <v>1036</v>
      </c>
      <c r="B1036" s="47">
        <f>IF(AND(MID(C1036,2,1)&lt;&gt;"/",MID(C1036,1,1)="/"),INT(B1035)+1,B1035+0.01)</f>
        <v>1012</v>
      </c>
      <c r="C1036" s="196" t="s">
        <v>4718</v>
      </c>
      <c r="D1036" s="196" t="s">
        <v>7</v>
      </c>
      <c r="E1036" s="191" t="s">
        <v>4719</v>
      </c>
      <c r="F1036" s="191" t="s">
        <v>1242</v>
      </c>
      <c r="G1036" s="202">
        <v>0</v>
      </c>
      <c r="H1036" s="202">
        <v>0</v>
      </c>
      <c r="I1036" s="191" t="s">
        <v>1</v>
      </c>
      <c r="J1036" s="191" t="s">
        <v>1376</v>
      </c>
      <c r="K1036" s="198" t="s">
        <v>3783</v>
      </c>
      <c r="L1036" s="199" t="s">
        <v>4768</v>
      </c>
      <c r="M1036" s="199" t="s">
        <v>4827</v>
      </c>
      <c r="N1036" s="55" t="s">
        <v>2238</v>
      </c>
      <c r="O1036" s="55"/>
      <c r="P1036" s="259" t="s">
        <v>4721</v>
      </c>
      <c r="Q1036" s="13"/>
      <c r="R1036"/>
      <c r="S1036" t="str">
        <f>IF(E1036=F1036,"","NOT EQUAL")</f>
        <v>NOT EQUAL</v>
      </c>
      <c r="T1036" s="44" t="str">
        <f>IF(ISNA(VLOOKUP(P1036,Sheet1!E:F,2,0)),"--","PRESENT")</f>
        <v>--</v>
      </c>
      <c r="U1036"/>
      <c r="V1036">
        <f>IF(AA1036&lt;&gt;"",V1035+1,V1035)</f>
        <v>176</v>
      </c>
      <c r="W1036" s="75" t="s">
        <v>2238</v>
      </c>
      <c r="X1036" s="57" t="s">
        <v>2238</v>
      </c>
      <c r="Y1036" s="57" t="s">
        <v>2238</v>
      </c>
      <c r="Z1036" s="25" t="str">
        <f>IF( OR(X1036="CNST", I1036="CAT_REGS"),IF(E1036=CHAR(34)&amp;CHAR(34),F1036,E1036),
IF(X1036="YES",UPPER(IF(E1036=CHAR(34)&amp;CHAR(34),F1036,E1036)),
IF(   AND(X1036&lt;&gt;"NO",I1036="CAT_FNCT",D1036&lt;&gt;"multiply", D1036&lt;&gt;"divide"),IF(J1036="SLS_ENABLED",   UPPER(IF(E1036=CHAR(34)&amp;CHAR(34),F1036,E1036)),""),"")))</f>
        <v/>
      </c>
      <c r="AA1036" s="25" t="str">
        <f>IF(LEN(Y1036)&gt;0,Y1036,SUBSTITUTE(SUBSTITUTE(SUBSTITUTE(SUBSTITUTE(SUBSTITUTE(SUBSTITUTE(SUBSTITUTE(SUBSTITUTE(SUBSTITUTE(SUBSTITUTE(SUBSTITUTE( (SUBSTITUTE( SUBSTITUTE( SUBSTITUTE( SUBSTITUTE(Z1036,"STD_SIGMA","SUM"),"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6" s="1">
        <f>B1036</f>
        <v>1012</v>
      </c>
      <c r="AC1036" t="str">
        <f>P1036</f>
        <v>ITM_SOLVE_VAR</v>
      </c>
      <c r="AD1036" s="126" t="str">
        <f>IF(ISNA(VLOOKUP(AA1036,'XEQM Shortlist'!J:J,1,0)),"//","")</f>
        <v/>
      </c>
      <c r="AF1036" s="88" t="str">
        <f>IF(LEN(AA1036)=0,"",SUBSTITUTE(SUBSTITUTE(SUBSTITUTE(SUBSTITUTE(SUBSTITUTE(SUBSTITUTE(SUBSTITUTE(SUBSTITUTE(SUBSTITUTE(SUBSTITUTE(SUBSTITUTE(SUBSTITUTE(SUBSTITUTE(SUBSTITUTE(SUBSTITUTE(SUBSTITUTE(SUBSTITUTE( (SUBSTITUTE( SUBSTITUTE( SUBSTITUTE( SUBSTITUTE(Z1036,"STD_SIGMA","SUM"),"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6" t="b">
        <f>AA1036=AF1036</f>
        <v>1</v>
      </c>
    </row>
    <row r="1037" spans="1:33">
      <c r="A1037" s="48">
        <f>IF(B1037=INT(B1037),ROW(),"")</f>
        <v>1037</v>
      </c>
      <c r="B1037" s="47">
        <f>IF(AND(MID(C1037,2,1)&lt;&gt;"/",MID(C1037,1,1)="/"),INT(B1036)+1,B1036+0.01)</f>
        <v>1013</v>
      </c>
      <c r="C1037" s="196" t="s">
        <v>4723</v>
      </c>
      <c r="D1037" s="196" t="s">
        <v>7</v>
      </c>
      <c r="E1037" s="191" t="s">
        <v>519</v>
      </c>
      <c r="F1037" s="191" t="s">
        <v>795</v>
      </c>
      <c r="G1037" s="202">
        <v>0</v>
      </c>
      <c r="H1037" s="202">
        <v>0</v>
      </c>
      <c r="I1037" s="191" t="s">
        <v>1</v>
      </c>
      <c r="J1037" s="191" t="s">
        <v>1376</v>
      </c>
      <c r="K1037" s="198" t="s">
        <v>3783</v>
      </c>
      <c r="L1037" s="199" t="s">
        <v>4768</v>
      </c>
      <c r="M1037" s="199" t="s">
        <v>4827</v>
      </c>
      <c r="N1037" s="55" t="s">
        <v>2238</v>
      </c>
      <c r="O1037" s="55"/>
      <c r="P1037" s="259" t="s">
        <v>4734</v>
      </c>
      <c r="Q1037" s="13"/>
      <c r="R1037"/>
      <c r="S1037" t="str">
        <f>IF(E1037=F1037,"","NOT EQUAL")</f>
        <v>NOT EQUAL</v>
      </c>
      <c r="T1037" s="44" t="str">
        <f>IF(ISNA(VLOOKUP(P1037,Sheet1!E:F,2,0)),"--","PRESENT")</f>
        <v>--</v>
      </c>
      <c r="U1037"/>
      <c r="V1037">
        <f>IF(AA1037&lt;&gt;"",V1036+1,V1036)</f>
        <v>176</v>
      </c>
      <c r="W1037" s="75" t="s">
        <v>2238</v>
      </c>
      <c r="X1037" s="57" t="s">
        <v>2238</v>
      </c>
      <c r="Y1037" s="57" t="s">
        <v>2238</v>
      </c>
      <c r="Z1037" s="25" t="str">
        <f>IF( OR(X1037="CNST", I1037="CAT_REGS"),IF(E1037=CHAR(34)&amp;CHAR(34),F1037,E1037),
IF(X1037="YES",UPPER(IF(E1037=CHAR(34)&amp;CHAR(34),F1037,E1037)),
IF(   AND(X1037&lt;&gt;"NO",I1037="CAT_FNCT",D1037&lt;&gt;"multiply", D1037&lt;&gt;"divide"),IF(J1037="SLS_ENABLED",   UPPER(IF(E1037=CHAR(34)&amp;CHAR(34),F1037,E1037)),""),"")))</f>
        <v/>
      </c>
      <c r="AA1037" s="25" t="str">
        <f>IF(LEN(Y1037)&gt;0,Y1037,SUBSTITUTE(SUBSTITUTE(SUBSTITUTE(SUBSTITUTE(SUBSTITUTE(SUBSTITUTE(SUBSTITUTE(SUBSTITUTE(SUBSTITUTE(SUBSTITUTE(SUBSTITUTE( (SUBSTITUTE( SUBSTITUTE( SUBSTITUTE( SUBSTITUTE(Z1037,"STD_SIGMA","SUM"),"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7" s="1">
        <f>B1037</f>
        <v>1013</v>
      </c>
      <c r="AC1037" t="str">
        <f>P1037</f>
        <v>ITM_EQ_LEFT</v>
      </c>
      <c r="AD1037" s="126" t="str">
        <f>IF(ISNA(VLOOKUP(AA1037,'XEQM Shortlist'!J:J,1,0)),"//","")</f>
        <v/>
      </c>
      <c r="AF1037" s="88" t="str">
        <f>IF(LEN(AA1037)=0,"",SUBSTITUTE(SUBSTITUTE(SUBSTITUTE(SUBSTITUTE(SUBSTITUTE(SUBSTITUTE(SUBSTITUTE(SUBSTITUTE(SUBSTITUTE(SUBSTITUTE(SUBSTITUTE(SUBSTITUTE(SUBSTITUTE(SUBSTITUTE(SUBSTITUTE(SUBSTITUTE(SUBSTITUTE( (SUBSTITUTE( SUBSTITUTE( SUBSTITUTE( SUBSTITUTE(Z1037,"STD_SIGMA","SUM"),"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7" t="b">
        <f>AA1037=AF1037</f>
        <v>1</v>
      </c>
    </row>
    <row r="1038" spans="1:33">
      <c r="A1038" s="48">
        <f>IF(B1038=INT(B1038),ROW(),"")</f>
        <v>1038</v>
      </c>
      <c r="B1038" s="47">
        <f>IF(AND(MID(C1038,2,1)&lt;&gt;"/",MID(C1038,1,1)="/"),INT(B1037)+1,B1037+0.01)</f>
        <v>1014</v>
      </c>
      <c r="C1038" s="196" t="s">
        <v>4724</v>
      </c>
      <c r="D1038" s="196" t="s">
        <v>7</v>
      </c>
      <c r="E1038" s="191" t="s">
        <v>519</v>
      </c>
      <c r="F1038" s="191" t="s">
        <v>797</v>
      </c>
      <c r="G1038" s="202">
        <v>0</v>
      </c>
      <c r="H1038" s="202">
        <v>0</v>
      </c>
      <c r="I1038" s="191" t="s">
        <v>1</v>
      </c>
      <c r="J1038" s="191" t="s">
        <v>1376</v>
      </c>
      <c r="K1038" s="198" t="s">
        <v>3783</v>
      </c>
      <c r="L1038" s="199" t="s">
        <v>4768</v>
      </c>
      <c r="M1038" s="199" t="s">
        <v>4827</v>
      </c>
      <c r="N1038" s="55" t="s">
        <v>2238</v>
      </c>
      <c r="O1038" s="55"/>
      <c r="P1038" s="259" t="s">
        <v>4735</v>
      </c>
      <c r="Q1038" s="13"/>
      <c r="R1038"/>
      <c r="S1038" t="str">
        <f>IF(E1038=F1038,"","NOT EQUAL")</f>
        <v>NOT EQUAL</v>
      </c>
      <c r="T1038" s="44" t="str">
        <f>IF(ISNA(VLOOKUP(P1038,Sheet1!E:F,2,0)),"--","PRESENT")</f>
        <v>--</v>
      </c>
      <c r="U1038"/>
      <c r="V1038">
        <f>IF(AA1038&lt;&gt;"",V1037+1,V1037)</f>
        <v>176</v>
      </c>
      <c r="W1038" s="75" t="s">
        <v>2238</v>
      </c>
      <c r="X1038" s="57" t="s">
        <v>2238</v>
      </c>
      <c r="Y1038" s="57" t="s">
        <v>2238</v>
      </c>
      <c r="Z1038" s="25" t="str">
        <f>IF( OR(X1038="CNST", I1038="CAT_REGS"),IF(E1038=CHAR(34)&amp;CHAR(34),F1038,E1038),
IF(X1038="YES",UPPER(IF(E1038=CHAR(34)&amp;CHAR(34),F1038,E1038)),
IF(   AND(X1038&lt;&gt;"NO",I1038="CAT_FNCT",D1038&lt;&gt;"multiply", D1038&lt;&gt;"divide"),IF(J1038="SLS_ENABLED",   UPPER(IF(E1038=CHAR(34)&amp;CHAR(34),F1038,E1038)),""),"")))</f>
        <v/>
      </c>
      <c r="AA1038" s="25" t="str">
        <f>IF(LEN(Y1038)&gt;0,Y1038,SUBSTITUTE(SUBSTITUTE(SUBSTITUTE(SUBSTITUTE(SUBSTITUTE(SUBSTITUTE(SUBSTITUTE(SUBSTITUTE(SUBSTITUTE(SUBSTITUTE(SUBSTITUTE( (SUBSTITUTE( SUBSTITUTE( SUBSTITUTE( SUBSTITUTE(Z1038,"STD_SIGMA","SUM"),"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8" s="1">
        <f>B1038</f>
        <v>1014</v>
      </c>
      <c r="AC1038" t="str">
        <f>P1038</f>
        <v>ITM_EQ_RIGHT</v>
      </c>
      <c r="AD1038" s="126" t="str">
        <f>IF(ISNA(VLOOKUP(AA1038,'XEQM Shortlist'!J:J,1,0)),"//","")</f>
        <v/>
      </c>
      <c r="AF1038" s="88" t="str">
        <f>IF(LEN(AA1038)=0,"",SUBSTITUTE(SUBSTITUTE(SUBSTITUTE(SUBSTITUTE(SUBSTITUTE(SUBSTITUTE(SUBSTITUTE(SUBSTITUTE(SUBSTITUTE(SUBSTITUTE(SUBSTITUTE(SUBSTITUTE(SUBSTITUTE(SUBSTITUTE(SUBSTITUTE(SUBSTITUTE(SUBSTITUTE( (SUBSTITUTE( SUBSTITUTE( SUBSTITUTE( SUBSTITUTE(Z1038,"STD_SIGMA","SUM"),"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8" t="b">
        <f>AA1038=AF1038</f>
        <v>1</v>
      </c>
    </row>
    <row r="1039" spans="1:33">
      <c r="A1039" s="48">
        <f>IF(B1039=INT(B1039),ROW(),"")</f>
        <v>1039</v>
      </c>
      <c r="B1039" s="47">
        <f>IF(AND(MID(C1039,2,1)&lt;&gt;"/",MID(C1039,1,1)="/"),INT(B1038)+1,B1038+0.01)</f>
        <v>1015</v>
      </c>
      <c r="C1039" s="196" t="s">
        <v>3770</v>
      </c>
      <c r="D1039" s="196" t="s">
        <v>4725</v>
      </c>
      <c r="E1039" s="191" t="s">
        <v>519</v>
      </c>
      <c r="F1039" s="191" t="s">
        <v>4726</v>
      </c>
      <c r="G1039" s="202">
        <v>0</v>
      </c>
      <c r="H1039" s="202">
        <v>0</v>
      </c>
      <c r="I1039" s="191" t="s">
        <v>1</v>
      </c>
      <c r="J1039" s="191" t="s">
        <v>1376</v>
      </c>
      <c r="K1039" s="198" t="s">
        <v>3783</v>
      </c>
      <c r="L1039" s="199" t="s">
        <v>4768</v>
      </c>
      <c r="M1039" s="199" t="s">
        <v>4827</v>
      </c>
      <c r="N1039" s="55" t="s">
        <v>2238</v>
      </c>
      <c r="O1039" s="55"/>
      <c r="P1039" s="259" t="s">
        <v>4725</v>
      </c>
      <c r="Q1039" s="13"/>
      <c r="R1039"/>
      <c r="S1039" t="str">
        <f>IF(E1039=F1039,"","NOT EQUAL")</f>
        <v>NOT EQUAL</v>
      </c>
      <c r="T1039" s="44" t="str">
        <f>IF(ISNA(VLOOKUP(P1039,Sheet1!E:F,2,0)),"--","PRESENT")</f>
        <v>--</v>
      </c>
      <c r="U1039"/>
      <c r="V1039">
        <f>IF(AA1039&lt;&gt;"",V1038+1,V1038)</f>
        <v>176</v>
      </c>
      <c r="W1039" s="75" t="s">
        <v>2238</v>
      </c>
      <c r="X1039" s="57" t="s">
        <v>2238</v>
      </c>
      <c r="Y1039" s="57" t="s">
        <v>2238</v>
      </c>
      <c r="Z1039" s="25" t="str">
        <f>IF( OR(X1039="CNST", I1039="CAT_REGS"),IF(E1039=CHAR(34)&amp;CHAR(34),F1039,E1039),
IF(X1039="YES",UPPER(IF(E1039=CHAR(34)&amp;CHAR(34),F1039,E1039)),
IF(   AND(X1039&lt;&gt;"NO",I1039="CAT_FNCT",D1039&lt;&gt;"multiply", D1039&lt;&gt;"divide"),IF(J1039="SLS_ENABLED",   UPPER(IF(E1039=CHAR(34)&amp;CHAR(34),F1039,E1039)),""),"")))</f>
        <v/>
      </c>
      <c r="AA1039" s="25" t="str">
        <f>IF(LEN(Y1039)&gt;0,Y1039,SUBSTITUTE(SUBSTITUTE(SUBSTITUTE(SUBSTITUTE(SUBSTITUTE(SUBSTITUTE(SUBSTITUTE(SUBSTITUTE(SUBSTITUTE(SUBSTITUTE(SUBSTITUTE( (SUBSTITUTE( SUBSTITUTE( SUBSTITUTE( SUBSTITUTE(Z1039,"STD_SIGMA","SUM"),"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9" s="1">
        <f>B1039</f>
        <v>1015</v>
      </c>
      <c r="AC1039" t="str">
        <f>P1039</f>
        <v>ITM_PAIR_OF_PARENTHESES</v>
      </c>
      <c r="AD1039" s="126" t="str">
        <f>IF(ISNA(VLOOKUP(AA1039,'XEQM Shortlist'!J:J,1,0)),"//","")</f>
        <v/>
      </c>
      <c r="AF1039" s="88" t="str">
        <f>IF(LEN(AA1039)=0,"",SUBSTITUTE(SUBSTITUTE(SUBSTITUTE(SUBSTITUTE(SUBSTITUTE(SUBSTITUTE(SUBSTITUTE(SUBSTITUTE(SUBSTITUTE(SUBSTITUTE(SUBSTITUTE(SUBSTITUTE(SUBSTITUTE(SUBSTITUTE(SUBSTITUTE(SUBSTITUTE(SUBSTITUTE( (SUBSTITUTE( SUBSTITUTE( SUBSTITUTE( SUBSTITUTE(Z1039,"STD_SIGMA","SUM"),"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9" t="b">
        <f>AA1039=AF1039</f>
        <v>1</v>
      </c>
    </row>
    <row r="1040" spans="1:33">
      <c r="A1040" s="48">
        <f>IF(B1040=INT(B1040),ROW(),"")</f>
        <v>1040</v>
      </c>
      <c r="B1040" s="47">
        <f>IF(AND(MID(C1040,2,1)&lt;&gt;"/",MID(C1040,1,1)="/"),INT(B1039)+1,B1039+0.01)</f>
        <v>1016</v>
      </c>
      <c r="C1040" s="196" t="s">
        <v>3770</v>
      </c>
      <c r="D1040" s="196" t="s">
        <v>4741</v>
      </c>
      <c r="E1040" s="191" t="s">
        <v>519</v>
      </c>
      <c r="F1040" s="191" t="s">
        <v>4742</v>
      </c>
      <c r="G1040" s="202">
        <v>0</v>
      </c>
      <c r="H1040" s="202">
        <v>0</v>
      </c>
      <c r="I1040" s="191" t="s">
        <v>1</v>
      </c>
      <c r="J1040" s="191" t="s">
        <v>1376</v>
      </c>
      <c r="K1040" s="198" t="s">
        <v>3783</v>
      </c>
      <c r="L1040" s="199" t="s">
        <v>4768</v>
      </c>
      <c r="M1040" s="199" t="s">
        <v>4827</v>
      </c>
      <c r="N1040" s="55" t="s">
        <v>2238</v>
      </c>
      <c r="O1040" s="55"/>
      <c r="P1040" s="259" t="s">
        <v>4741</v>
      </c>
      <c r="Q1040" s="13"/>
      <c r="R1040"/>
      <c r="S1040" t="str">
        <f>IF(E1040=F1040,"","NOT EQUAL")</f>
        <v>NOT EQUAL</v>
      </c>
      <c r="T1040" s="44" t="str">
        <f>IF(ISNA(VLOOKUP(P1040,Sheet1!E:F,2,0)),"--","PRESENT")</f>
        <v>--</v>
      </c>
      <c r="U1040"/>
      <c r="V1040">
        <f>IF(AA1040&lt;&gt;"",V1039+1,V1039)</f>
        <v>176</v>
      </c>
      <c r="W1040" s="75" t="s">
        <v>2238</v>
      </c>
      <c r="X1040" s="57" t="s">
        <v>2238</v>
      </c>
      <c r="Y1040" s="57" t="s">
        <v>2238</v>
      </c>
      <c r="Z1040" s="25" t="str">
        <f>IF( OR(X1040="CNST", I1040="CAT_REGS"),IF(E1040=CHAR(34)&amp;CHAR(34),F1040,E1040),
IF(X1040="YES",UPPER(IF(E1040=CHAR(34)&amp;CHAR(34),F1040,E1040)),
IF(   AND(X1040&lt;&gt;"NO",I1040="CAT_FNCT",D1040&lt;&gt;"multiply", D1040&lt;&gt;"divide"),IF(J1040="SLS_ENABLED",   UPPER(IF(E1040=CHAR(34)&amp;CHAR(34),F1040,E1040)),""),"")))</f>
        <v/>
      </c>
      <c r="AA1040" s="25" t="str">
        <f>IF(LEN(Y1040)&gt;0,Y1040,SUBSTITUTE(SUBSTITUTE(SUBSTITUTE(SUBSTITUTE(SUBSTITUTE(SUBSTITUTE(SUBSTITUTE(SUBSTITUTE(SUBSTITUTE(SUBSTITUTE(SUBSTITUTE( (SUBSTITUTE( SUBSTITUTE( SUBSTITUTE( SUBSTITUTE(Z1040,"STD_SIGMA","SUM"),"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0" s="1">
        <f>B1040</f>
        <v>1016</v>
      </c>
      <c r="AC1040" t="str">
        <f>P1040</f>
        <v>ITM_VERTICAL_BAR</v>
      </c>
      <c r="AD1040" s="126" t="str">
        <f>IF(ISNA(VLOOKUP(AA1040,'XEQM Shortlist'!J:J,1,0)),"//","")</f>
        <v/>
      </c>
      <c r="AF1040" s="88" t="str">
        <f>IF(LEN(AA1040)=0,"",SUBSTITUTE(SUBSTITUTE(SUBSTITUTE(SUBSTITUTE(SUBSTITUTE(SUBSTITUTE(SUBSTITUTE(SUBSTITUTE(SUBSTITUTE(SUBSTITUTE(SUBSTITUTE(SUBSTITUTE(SUBSTITUTE(SUBSTITUTE(SUBSTITUTE(SUBSTITUTE(SUBSTITUTE( (SUBSTITUTE( SUBSTITUTE( SUBSTITUTE( SUBSTITUTE(Z1040,"STD_SIGMA","SUM"),"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0" t="b">
        <f>AA1040=AF1040</f>
        <v>1</v>
      </c>
    </row>
    <row r="1041" spans="1:33">
      <c r="A1041" s="48">
        <f>IF(B1041=INT(B1041),ROW(),"")</f>
        <v>1041</v>
      </c>
      <c r="B1041" s="47">
        <f>IF(AND(MID(C1041,2,1)&lt;&gt;"/",MID(C1041,1,1)="/"),INT(B1040)+1,B1040+0.01)</f>
        <v>1017</v>
      </c>
      <c r="C1041" s="196" t="s">
        <v>3770</v>
      </c>
      <c r="D1041" s="196" t="s">
        <v>4764</v>
      </c>
      <c r="E1041" s="191" t="s">
        <v>519</v>
      </c>
      <c r="F1041" s="191" t="s">
        <v>1079</v>
      </c>
      <c r="G1041" s="202">
        <v>0</v>
      </c>
      <c r="H1041" s="202">
        <v>0</v>
      </c>
      <c r="I1041" s="191" t="s">
        <v>1</v>
      </c>
      <c r="J1041" s="191" t="s">
        <v>1376</v>
      </c>
      <c r="K1041" s="198" t="s">
        <v>3783</v>
      </c>
      <c r="L1041" s="199" t="s">
        <v>4768</v>
      </c>
      <c r="M1041" s="199" t="s">
        <v>4827</v>
      </c>
      <c r="N1041" s="55" t="s">
        <v>2238</v>
      </c>
      <c r="O1041" s="55"/>
      <c r="P1041" s="259" t="s">
        <v>4764</v>
      </c>
      <c r="Q1041" s="13"/>
      <c r="R1041"/>
      <c r="S1041" t="str">
        <f>IF(E1041=F1041,"","NOT EQUAL")</f>
        <v>NOT EQUAL</v>
      </c>
      <c r="T1041" s="44" t="str">
        <f>IF(ISNA(VLOOKUP(P1041,Sheet1!E:F,2,0)),"--","PRESENT")</f>
        <v>--</v>
      </c>
      <c r="U1041"/>
      <c r="V1041">
        <f>IF(AA1041&lt;&gt;"",V1040+1,V1040)</f>
        <v>176</v>
      </c>
      <c r="W1041" s="75" t="s">
        <v>2238</v>
      </c>
      <c r="X1041" s="57" t="s">
        <v>2238</v>
      </c>
      <c r="Y1041" s="57" t="s">
        <v>2238</v>
      </c>
      <c r="Z1041" s="25" t="str">
        <f>IF( OR(X1041="CNST", I1041="CAT_REGS"),IF(E1041=CHAR(34)&amp;CHAR(34),F1041,E1041),
IF(X1041="YES",UPPER(IF(E1041=CHAR(34)&amp;CHAR(34),F1041,E1041)),
IF(   AND(X1041&lt;&gt;"NO",I1041="CAT_FNCT",D1041&lt;&gt;"multiply", D1041&lt;&gt;"divide"),IF(J1041="SLS_ENABLED",   UPPER(IF(E1041=CHAR(34)&amp;CHAR(34),F1041,E1041)),""),"")))</f>
        <v/>
      </c>
      <c r="AA1041" s="25" t="str">
        <f>IF(LEN(Y1041)&gt;0,Y1041,SUBSTITUTE(SUBSTITUTE(SUBSTITUTE(SUBSTITUTE(SUBSTITUTE(SUBSTITUTE(SUBSTITUTE(SUBSTITUTE(SUBSTITUTE(SUBSTITUTE(SUBSTITUTE( (SUBSTITUTE( SUBSTITUTE( SUBSTITUTE( SUBSTITUTE(Z1041,"STD_SIGMA","SUM"),"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1" s="1">
        <f>B1041</f>
        <v>1017</v>
      </c>
      <c r="AC1041" t="str">
        <f>P1041</f>
        <v>ITM_ALOG_SYMBOL</v>
      </c>
      <c r="AD1041" s="126" t="str">
        <f>IF(ISNA(VLOOKUP(AA1041,'XEQM Shortlist'!J:J,1,0)),"//","")</f>
        <v/>
      </c>
      <c r="AF1041" s="88" t="str">
        <f>IF(LEN(AA1041)=0,"",SUBSTITUTE(SUBSTITUTE(SUBSTITUTE(SUBSTITUTE(SUBSTITUTE(SUBSTITUTE(SUBSTITUTE(SUBSTITUTE(SUBSTITUTE(SUBSTITUTE(SUBSTITUTE(SUBSTITUTE(SUBSTITUTE(SUBSTITUTE(SUBSTITUTE(SUBSTITUTE(SUBSTITUTE( (SUBSTITUTE( SUBSTITUTE( SUBSTITUTE( SUBSTITUTE(Z1041,"STD_SIGMA","SUM"),"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1" t="b">
        <f>AA1041=AF1041</f>
        <v>1</v>
      </c>
    </row>
    <row r="1042" spans="1:33">
      <c r="A1042" s="48">
        <f>IF(B1042=INT(B1042),ROW(),"")</f>
        <v>1042</v>
      </c>
      <c r="B1042" s="47">
        <f>IF(AND(MID(C1042,2,1)&lt;&gt;"/",MID(C1042,1,1)="/"),INT(B1041)+1,B1041+0.01)</f>
        <v>1018</v>
      </c>
      <c r="C1042" s="196" t="s">
        <v>3770</v>
      </c>
      <c r="D1042" s="196" t="s">
        <v>4739</v>
      </c>
      <c r="E1042" s="191" t="s">
        <v>519</v>
      </c>
      <c r="F1042" s="191" t="s">
        <v>4740</v>
      </c>
      <c r="G1042" s="202">
        <v>0</v>
      </c>
      <c r="H1042" s="202">
        <v>0</v>
      </c>
      <c r="I1042" s="191" t="s">
        <v>1</v>
      </c>
      <c r="J1042" s="191" t="s">
        <v>1376</v>
      </c>
      <c r="K1042" s="198" t="s">
        <v>3783</v>
      </c>
      <c r="L1042" s="199" t="s">
        <v>4768</v>
      </c>
      <c r="M1042" s="199" t="s">
        <v>4827</v>
      </c>
      <c r="N1042" s="55" t="s">
        <v>2238</v>
      </c>
      <c r="O1042" s="55"/>
      <c r="P1042" s="259" t="s">
        <v>4739</v>
      </c>
      <c r="Q1042" s="13"/>
      <c r="R1042"/>
      <c r="S1042" t="str">
        <f>IF(E1042=F1042,"","NOT EQUAL")</f>
        <v>NOT EQUAL</v>
      </c>
      <c r="T1042" s="44" t="str">
        <f>IF(ISNA(VLOOKUP(P1042,Sheet1!E:F,2,0)),"--","PRESENT")</f>
        <v>--</v>
      </c>
      <c r="U1042"/>
      <c r="V1042">
        <f>IF(AA1042&lt;&gt;"",V1041+1,V1041)</f>
        <v>176</v>
      </c>
      <c r="W1042" s="75" t="s">
        <v>2238</v>
      </c>
      <c r="X1042" s="57" t="s">
        <v>2238</v>
      </c>
      <c r="Y1042" s="57" t="s">
        <v>2238</v>
      </c>
      <c r="Z1042" s="25" t="str">
        <f>IF( OR(X1042="CNST", I1042="CAT_REGS"),IF(E1042=CHAR(34)&amp;CHAR(34),F1042,E1042),
IF(X1042="YES",UPPER(IF(E1042=CHAR(34)&amp;CHAR(34),F1042,E1042)),
IF(   AND(X1042&lt;&gt;"NO",I1042="CAT_FNCT",D1042&lt;&gt;"multiply", D1042&lt;&gt;"divide"),IF(J1042="SLS_ENABLED",   UPPER(IF(E1042=CHAR(34)&amp;CHAR(34),F1042,E1042)),""),"")))</f>
        <v/>
      </c>
      <c r="AA1042" s="25" t="str">
        <f>IF(LEN(Y1042)&gt;0,Y1042,SUBSTITUTE(SUBSTITUTE(SUBSTITUTE(SUBSTITUTE(SUBSTITUTE(SUBSTITUTE(SUBSTITUTE(SUBSTITUTE(SUBSTITUTE(SUBSTITUTE(SUBSTITUTE( (SUBSTITUTE( SUBSTITUTE( SUBSTITUTE( SUBSTITUTE(Z1042,"STD_SIGMA","SUM"),"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2" s="1">
        <f>B1042</f>
        <v>1018</v>
      </c>
      <c r="AC1042" t="str">
        <f>P1042</f>
        <v>ITM_ROOT_SIGN</v>
      </c>
      <c r="AD1042" s="126" t="str">
        <f>IF(ISNA(VLOOKUP(AA1042,'XEQM Shortlist'!J:J,1,0)),"//","")</f>
        <v/>
      </c>
      <c r="AF1042" s="88" t="str">
        <f>IF(LEN(AA1042)=0,"",SUBSTITUTE(SUBSTITUTE(SUBSTITUTE(SUBSTITUTE(SUBSTITUTE(SUBSTITUTE(SUBSTITUTE(SUBSTITUTE(SUBSTITUTE(SUBSTITUTE(SUBSTITUTE(SUBSTITUTE(SUBSTITUTE(SUBSTITUTE(SUBSTITUTE(SUBSTITUTE(SUBSTITUTE( (SUBSTITUTE( SUBSTITUTE( SUBSTITUTE( SUBSTITUTE(Z1042,"STD_SIGMA","SUM"),"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2" t="b">
        <f>AA1042=AF1042</f>
        <v>1</v>
      </c>
    </row>
    <row r="1043" spans="1:33">
      <c r="A1043" s="48">
        <f>IF(B1043=INT(B1043),ROW(),"")</f>
        <v>1043</v>
      </c>
      <c r="B1043" s="47">
        <f>IF(AND(MID(C1043,2,1)&lt;&gt;"/",MID(C1043,1,1)="/"),INT(B1042)+1,B1042+0.01)</f>
        <v>1019</v>
      </c>
      <c r="C1043" s="196" t="s">
        <v>3770</v>
      </c>
      <c r="D1043" s="196" t="s">
        <v>4771</v>
      </c>
      <c r="E1043" s="191" t="s">
        <v>519</v>
      </c>
      <c r="F1043" s="191" t="s">
        <v>4778</v>
      </c>
      <c r="G1043" s="202">
        <v>0</v>
      </c>
      <c r="H1043" s="202">
        <v>0</v>
      </c>
      <c r="I1043" s="191" t="s">
        <v>1</v>
      </c>
      <c r="J1043" s="191" t="s">
        <v>1376</v>
      </c>
      <c r="K1043" s="198" t="s">
        <v>3783</v>
      </c>
      <c r="L1043" s="199" t="s">
        <v>4768</v>
      </c>
      <c r="M1043" s="199" t="s">
        <v>4827</v>
      </c>
      <c r="N1043" s="55" t="s">
        <v>2238</v>
      </c>
      <c r="O1043" s="55"/>
      <c r="P1043" s="259" t="s">
        <v>4771</v>
      </c>
      <c r="Q1043" s="13"/>
      <c r="R1043"/>
      <c r="S1043" t="str">
        <f>IF(E1043=F1043,"","NOT EQUAL")</f>
        <v>NOT EQUAL</v>
      </c>
      <c r="T1043" s="44" t="str">
        <f>IF(ISNA(VLOOKUP(P1043,Sheet1!E:F,2,0)),"--","PRESENT")</f>
        <v>--</v>
      </c>
      <c r="U1043"/>
      <c r="V1043">
        <f>IF(AA1043&lt;&gt;"",V1042+1,V1042)</f>
        <v>176</v>
      </c>
      <c r="W1043" s="75" t="s">
        <v>2238</v>
      </c>
      <c r="X1043" s="57" t="s">
        <v>2238</v>
      </c>
      <c r="Y1043" s="57" t="s">
        <v>2238</v>
      </c>
      <c r="Z1043" s="25" t="str">
        <f>IF( OR(X1043="CNST", I1043="CAT_REGS"),IF(E1043=CHAR(34)&amp;CHAR(34),F1043,E1043),
IF(X1043="YES",UPPER(IF(E1043=CHAR(34)&amp;CHAR(34),F1043,E1043)),
IF(   AND(X1043&lt;&gt;"NO",I1043="CAT_FNCT",D1043&lt;&gt;"multiply", D1043&lt;&gt;"divide"),IF(J1043="SLS_ENABLED",   UPPER(IF(E1043=CHAR(34)&amp;CHAR(34),F1043,E1043)),""),"")))</f>
        <v/>
      </c>
      <c r="AA1043" s="25" t="str">
        <f>IF(LEN(Y1043)&gt;0,Y1043,SUBSTITUTE(SUBSTITUTE(SUBSTITUTE(SUBSTITUTE(SUBSTITUTE(SUBSTITUTE(SUBSTITUTE(SUBSTITUTE(SUBSTITUTE(SUBSTITUTE(SUBSTITUTE( (SUBSTITUTE( SUBSTITUTE( SUBSTITUTE( SUBSTITUTE(Z1043,"STD_SIGMA","SUM"),"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3" s="1">
        <f>B1043</f>
        <v>1019</v>
      </c>
      <c r="AC1043" t="str">
        <f>P1043</f>
        <v>ITM_TIMER_SYMBOL</v>
      </c>
      <c r="AD1043" s="126" t="str">
        <f>IF(ISNA(VLOOKUP(AA1043,'XEQM Shortlist'!J:J,1,0)),"//","")</f>
        <v/>
      </c>
      <c r="AF1043" s="88" t="str">
        <f>IF(LEN(AA1043)=0,"",SUBSTITUTE(SUBSTITUTE(SUBSTITUTE(SUBSTITUTE(SUBSTITUTE(SUBSTITUTE(SUBSTITUTE(SUBSTITUTE(SUBSTITUTE(SUBSTITUTE(SUBSTITUTE(SUBSTITUTE(SUBSTITUTE(SUBSTITUTE(SUBSTITUTE(SUBSTITUTE(SUBSTITUTE( (SUBSTITUTE( SUBSTITUTE( SUBSTITUTE( SUBSTITUTE(Z1043,"STD_SIGMA","SUM"),"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3" t="b">
        <f>AA1043=AF1043</f>
        <v>1</v>
      </c>
    </row>
    <row r="1044" spans="1:33">
      <c r="A1044" s="48">
        <f>IF(B1044=INT(B1044),ROW(),"")</f>
        <v>1044</v>
      </c>
      <c r="B1044" s="47">
        <f>IF(AND(MID(C1044,2,1)&lt;&gt;"/",MID(C1044,1,1)="/"),INT(B1043)+1,B1043+0.01)</f>
        <v>1020</v>
      </c>
      <c r="C1044" s="196" t="s">
        <v>4876</v>
      </c>
      <c r="D1044" s="196" t="s">
        <v>7</v>
      </c>
      <c r="E1044" s="191" t="s">
        <v>5008</v>
      </c>
      <c r="F1044" s="191" t="s">
        <v>449</v>
      </c>
      <c r="G1044" s="202">
        <v>0</v>
      </c>
      <c r="H1044" s="202">
        <v>0</v>
      </c>
      <c r="I1044" s="191" t="s">
        <v>1</v>
      </c>
      <c r="J1044" s="191" t="s">
        <v>1376</v>
      </c>
      <c r="K1044" s="198" t="s">
        <v>3783</v>
      </c>
      <c r="L1044" s="199" t="s">
        <v>4768</v>
      </c>
      <c r="M1044" s="199" t="s">
        <v>4827</v>
      </c>
      <c r="N1044" s="55" t="s">
        <v>2238</v>
      </c>
      <c r="O1044" s="55"/>
      <c r="P1044" s="259" t="s">
        <v>4873</v>
      </c>
      <c r="Q1044" s="13"/>
      <c r="R1044"/>
      <c r="S1044" t="str">
        <f>IF(E1044=F1044,"","NOT EQUAL")</f>
        <v>NOT EQUAL</v>
      </c>
      <c r="T1044" s="44" t="str">
        <f>IF(ISNA(VLOOKUP(P1044,Sheet1!E:F,2,0)),"--","PRESENT")</f>
        <v>--</v>
      </c>
      <c r="U1044"/>
      <c r="V1044">
        <f>IF(AA1044&lt;&gt;"",V1043+1,V1043)</f>
        <v>176</v>
      </c>
      <c r="W1044" s="75" t="s">
        <v>2238</v>
      </c>
      <c r="X1044" s="57" t="s">
        <v>2238</v>
      </c>
      <c r="Y1044" s="57" t="s">
        <v>2238</v>
      </c>
      <c r="Z1044" s="25" t="str">
        <f>IF( OR(X1044="CNST", I1044="CAT_REGS"),IF(E1044=CHAR(34)&amp;CHAR(34),F1044,E1044),
IF(X1044="YES",UPPER(IF(E1044=CHAR(34)&amp;CHAR(34),F1044,E1044)),
IF(   AND(X1044&lt;&gt;"NO",I1044="CAT_FNCT",D1044&lt;&gt;"multiply", D1044&lt;&gt;"divide"),IF(J1044="SLS_ENABLED",   UPPER(IF(E1044=CHAR(34)&amp;CHAR(34),F1044,E1044)),""),"")))</f>
        <v/>
      </c>
      <c r="AA1044" s="25" t="str">
        <f>IF(LEN(Y1044)&gt;0,Y1044,SUBSTITUTE(SUBSTITUTE(SUBSTITUTE(SUBSTITUTE(SUBSTITUTE(SUBSTITUTE(SUBSTITUTE(SUBSTITUTE(SUBSTITUTE(SUBSTITUTE(SUBSTITUTE( (SUBSTITUTE( SUBSTITUTE( SUBSTITUTE( SUBSTITUTE(Z1044,"STD_SIGMA","SUM"),"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4" s="1">
        <f>B1044</f>
        <v>1020</v>
      </c>
      <c r="AC1044" t="str">
        <f>P1044</f>
        <v>ITM_Sfdx_VAR</v>
      </c>
      <c r="AD1044" s="126" t="str">
        <f>IF(ISNA(VLOOKUP(AA1044,'XEQM Shortlist'!J:J,1,0)),"//","")</f>
        <v/>
      </c>
      <c r="AF1044" s="88" t="str">
        <f>IF(LEN(AA1044)=0,"",SUBSTITUTE(SUBSTITUTE(SUBSTITUTE(SUBSTITUTE(SUBSTITUTE(SUBSTITUTE(SUBSTITUTE(SUBSTITUTE(SUBSTITUTE(SUBSTITUTE(SUBSTITUTE(SUBSTITUTE(SUBSTITUTE(SUBSTITUTE(SUBSTITUTE(SUBSTITUTE(SUBSTITUTE( (SUBSTITUTE( SUBSTITUTE( SUBSTITUTE( SUBSTITUTE(Z1044,"STD_SIGMA","SUM"),"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4" t="b">
        <f>AA1044=AF1044</f>
        <v>1</v>
      </c>
    </row>
    <row r="1045" spans="1:33">
      <c r="A1045" s="48">
        <f>IF(B1045=INT(B1045),ROW(),"")</f>
        <v>1045</v>
      </c>
      <c r="B1045" s="47">
        <f>IF(AND(MID(C1045,2,1)&lt;&gt;"/",MID(C1045,1,1)="/"),INT(B1044)+1,B1044+0.01)</f>
        <v>1021</v>
      </c>
      <c r="C1045" s="196" t="s">
        <v>3769</v>
      </c>
      <c r="D1045" s="196" t="s">
        <v>7</v>
      </c>
      <c r="E1045" s="191" t="s">
        <v>519</v>
      </c>
      <c r="F1045" s="191" t="s">
        <v>5009</v>
      </c>
      <c r="G1045" s="202">
        <v>0</v>
      </c>
      <c r="H1045" s="202">
        <v>0</v>
      </c>
      <c r="I1045" s="191" t="s">
        <v>1</v>
      </c>
      <c r="J1045" s="191" t="s">
        <v>1376</v>
      </c>
      <c r="K1045" s="198" t="s">
        <v>3783</v>
      </c>
      <c r="L1045" s="199" t="s">
        <v>4768</v>
      </c>
      <c r="M1045" s="199" t="s">
        <v>4827</v>
      </c>
      <c r="N1045" s="55" t="s">
        <v>2238</v>
      </c>
      <c r="O1045" s="55"/>
      <c r="P1045" s="259" t="s">
        <v>3286</v>
      </c>
      <c r="Q1045" s="13"/>
      <c r="R1045"/>
      <c r="S1045" t="str">
        <f>IF(E1045=F1045,"","NOT EQUAL")</f>
        <v>NOT EQUAL</v>
      </c>
      <c r="T1045" s="44" t="str">
        <f>IF(ISNA(VLOOKUP(P1045,Sheet1!E:F,2,0)),"--","PRESENT")</f>
        <v>--</v>
      </c>
      <c r="U1045"/>
      <c r="V1045">
        <f>IF(AA1045&lt;&gt;"",V1044+1,V1044)</f>
        <v>176</v>
      </c>
      <c r="W1045" s="75" t="s">
        <v>2238</v>
      </c>
      <c r="X1045" s="57" t="s">
        <v>2238</v>
      </c>
      <c r="Y1045" s="57" t="s">
        <v>2238</v>
      </c>
      <c r="Z1045" s="25" t="str">
        <f>IF( OR(X1045="CNST", I1045="CAT_REGS"),IF(E1045=CHAR(34)&amp;CHAR(34),F1045,E1045),
IF(X1045="YES",UPPER(IF(E1045=CHAR(34)&amp;CHAR(34),F1045,E1045)),
IF(   AND(X1045&lt;&gt;"NO",I1045="CAT_FNCT",D1045&lt;&gt;"multiply", D1045&lt;&gt;"divide"),IF(J1045="SLS_ENABLED",   UPPER(IF(E1045=CHAR(34)&amp;CHAR(34),F1045,E1045)),""),"")))</f>
        <v/>
      </c>
      <c r="AA1045" s="25" t="str">
        <f>IF(LEN(Y1045)&gt;0,Y1045,SUBSTITUTE(SUBSTITUTE(SUBSTITUTE(SUBSTITUTE(SUBSTITUTE(SUBSTITUTE(SUBSTITUTE(SUBSTITUTE(SUBSTITUTE(SUBSTITUTE(SUBSTITUTE( (SUBSTITUTE( SUBSTITUTE( SUBSTITUTE( SUBSTITUTE(Z1045,"STD_SIGMA","SUM"),"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5" s="1">
        <f>B1045</f>
        <v>1021</v>
      </c>
      <c r="AC1045" t="str">
        <f>P1045</f>
        <v>ITM_SUP_PLUS</v>
      </c>
      <c r="AD1045" s="126" t="str">
        <f>IF(ISNA(VLOOKUP(AA1045,'XEQM Shortlist'!J:J,1,0)),"//","")</f>
        <v/>
      </c>
      <c r="AF1045" s="88" t="str">
        <f>IF(LEN(AA1045)=0,"",SUBSTITUTE(SUBSTITUTE(SUBSTITUTE(SUBSTITUTE(SUBSTITUTE(SUBSTITUTE(SUBSTITUTE(SUBSTITUTE(SUBSTITUTE(SUBSTITUTE(SUBSTITUTE(SUBSTITUTE(SUBSTITUTE(SUBSTITUTE(SUBSTITUTE(SUBSTITUTE(SUBSTITUTE( (SUBSTITUTE( SUBSTITUTE( SUBSTITUTE( SUBSTITUTE(Z1045,"STD_SIGMA","SUM"),"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5" t="b">
        <f>AA1045=AF1045</f>
        <v>1</v>
      </c>
    </row>
    <row r="1046" spans="1:33">
      <c r="A1046" s="48">
        <f>IF(B1046=INT(B1046),ROW(),"")</f>
        <v>1046</v>
      </c>
      <c r="B1046" s="47">
        <f>IF(AND(MID(C1046,2,1)&lt;&gt;"/",MID(C1046,1,1)="/"),INT(B1045)+1,B1045+0.01)</f>
        <v>1022</v>
      </c>
      <c r="C1046" s="196" t="s">
        <v>3769</v>
      </c>
      <c r="D1046" s="196" t="s">
        <v>7</v>
      </c>
      <c r="E1046" s="191" t="s">
        <v>519</v>
      </c>
      <c r="F1046" s="191" t="s">
        <v>5010</v>
      </c>
      <c r="G1046" s="202">
        <v>0</v>
      </c>
      <c r="H1046" s="202">
        <v>0</v>
      </c>
      <c r="I1046" s="191" t="s">
        <v>1</v>
      </c>
      <c r="J1046" s="191" t="s">
        <v>1376</v>
      </c>
      <c r="K1046" s="198" t="s">
        <v>3783</v>
      </c>
      <c r="L1046" s="199" t="s">
        <v>4768</v>
      </c>
      <c r="M1046" s="199" t="s">
        <v>4827</v>
      </c>
      <c r="N1046" s="55" t="s">
        <v>2238</v>
      </c>
      <c r="O1046" s="55"/>
      <c r="P1046" s="259" t="s">
        <v>3287</v>
      </c>
      <c r="Q1046" s="13"/>
      <c r="R1046"/>
      <c r="S1046" t="str">
        <f>IF(E1046=F1046,"","NOT EQUAL")</f>
        <v>NOT EQUAL</v>
      </c>
      <c r="T1046" s="44" t="str">
        <f>IF(ISNA(VLOOKUP(P1046,Sheet1!E:F,2,0)),"--","PRESENT")</f>
        <v>--</v>
      </c>
      <c r="U1046"/>
      <c r="V1046">
        <f>IF(AA1046&lt;&gt;"",V1045+1,V1045)</f>
        <v>176</v>
      </c>
      <c r="W1046" s="75" t="s">
        <v>2238</v>
      </c>
      <c r="X1046" s="57" t="s">
        <v>2238</v>
      </c>
      <c r="Y1046" s="57" t="s">
        <v>2238</v>
      </c>
      <c r="Z1046" s="25" t="str">
        <f>IF( OR(X1046="CNST", I1046="CAT_REGS"),IF(E1046=CHAR(34)&amp;CHAR(34),F1046,E1046),
IF(X1046="YES",UPPER(IF(E1046=CHAR(34)&amp;CHAR(34),F1046,E1046)),
IF(   AND(X1046&lt;&gt;"NO",I1046="CAT_FNCT",D1046&lt;&gt;"multiply", D1046&lt;&gt;"divide"),IF(J1046="SLS_ENABLED",   UPPER(IF(E1046=CHAR(34)&amp;CHAR(34),F1046,E1046)),""),"")))</f>
        <v/>
      </c>
      <c r="AA1046" s="25" t="str">
        <f>IF(LEN(Y1046)&gt;0,Y1046,SUBSTITUTE(SUBSTITUTE(SUBSTITUTE(SUBSTITUTE(SUBSTITUTE(SUBSTITUTE(SUBSTITUTE(SUBSTITUTE(SUBSTITUTE(SUBSTITUTE(SUBSTITUTE( (SUBSTITUTE( SUBSTITUTE( SUBSTITUTE( SUBSTITUTE(Z1046,"STD_SIGMA","SUM"),"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6" s="1">
        <f>B1046</f>
        <v>1022</v>
      </c>
      <c r="AC1046" t="str">
        <f>P1046</f>
        <v>ITM_SUP_MINUS</v>
      </c>
      <c r="AD1046" s="126" t="str">
        <f>IF(ISNA(VLOOKUP(AA1046,'XEQM Shortlist'!J:J,1,0)),"//","")</f>
        <v/>
      </c>
      <c r="AF1046" s="88" t="str">
        <f>IF(LEN(AA1046)=0,"",SUBSTITUTE(SUBSTITUTE(SUBSTITUTE(SUBSTITUTE(SUBSTITUTE(SUBSTITUTE(SUBSTITUTE(SUBSTITUTE(SUBSTITUTE(SUBSTITUTE(SUBSTITUTE(SUBSTITUTE(SUBSTITUTE(SUBSTITUTE(SUBSTITUTE(SUBSTITUTE(SUBSTITUTE( (SUBSTITUTE( SUBSTITUTE( SUBSTITUTE( SUBSTITUTE(Z1046,"STD_SIGMA","SUM"),"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6" t="b">
        <f>AA1046=AF1046</f>
        <v>1</v>
      </c>
    </row>
    <row r="1047" spans="1:33">
      <c r="A1047" s="48">
        <f>IF(B1047=INT(B1047),ROW(),"")</f>
        <v>1047</v>
      </c>
      <c r="B1047" s="47">
        <f>IF(AND(MID(C1047,2,1)&lt;&gt;"/",MID(C1047,1,1)="/"),INT(B1046)+1,B1046+0.01)</f>
        <v>1023</v>
      </c>
      <c r="C1047" s="196" t="s">
        <v>3770</v>
      </c>
      <c r="D1047" s="196" t="s">
        <v>3090</v>
      </c>
      <c r="E1047" s="191" t="s">
        <v>519</v>
      </c>
      <c r="F1047" s="191" t="s">
        <v>5011</v>
      </c>
      <c r="G1047" s="202">
        <v>0</v>
      </c>
      <c r="H1047" s="202">
        <v>0</v>
      </c>
      <c r="I1047" s="191" t="s">
        <v>1</v>
      </c>
      <c r="J1047" s="191" t="s">
        <v>1376</v>
      </c>
      <c r="K1047" s="198" t="s">
        <v>3783</v>
      </c>
      <c r="L1047" s="199" t="s">
        <v>4768</v>
      </c>
      <c r="M1047" s="199" t="s">
        <v>4827</v>
      </c>
      <c r="N1047" s="55" t="s">
        <v>2238</v>
      </c>
      <c r="O1047" s="55"/>
      <c r="P1047" s="259" t="s">
        <v>3090</v>
      </c>
      <c r="Q1047" s="13"/>
      <c r="R1047"/>
      <c r="S1047" t="str">
        <f>IF(E1047=F1047,"","NOT EQUAL")</f>
        <v>NOT EQUAL</v>
      </c>
      <c r="T1047" s="44" t="str">
        <f>IF(ISNA(VLOOKUP(P1047,Sheet1!E:F,2,0)),"--","PRESENT")</f>
        <v>--</v>
      </c>
      <c r="U1047"/>
      <c r="V1047">
        <f>IF(AA1047&lt;&gt;"",V1046+1,V1046)</f>
        <v>176</v>
      </c>
      <c r="W1047" s="75" t="s">
        <v>2238</v>
      </c>
      <c r="X1047" s="57" t="s">
        <v>2238</v>
      </c>
      <c r="Y1047" s="57" t="s">
        <v>2238</v>
      </c>
      <c r="Z1047" s="25" t="str">
        <f>IF( OR(X1047="CNST", I1047="CAT_REGS"),IF(E1047=CHAR(34)&amp;CHAR(34),F1047,E1047),
IF(X1047="YES",UPPER(IF(E1047=CHAR(34)&amp;CHAR(34),F1047,E1047)),
IF(   AND(X1047&lt;&gt;"NO",I1047="CAT_FNCT",D1047&lt;&gt;"multiply", D1047&lt;&gt;"divide"),IF(J1047="SLS_ENABLED",   UPPER(IF(E1047=CHAR(34)&amp;CHAR(34),F1047,E1047)),""),"")))</f>
        <v/>
      </c>
      <c r="AA1047" s="25" t="str">
        <f>IF(LEN(Y1047)&gt;0,Y1047,SUBSTITUTE(SUBSTITUTE(SUBSTITUTE(SUBSTITUTE(SUBSTITUTE(SUBSTITUTE(SUBSTITUTE(SUBSTITUTE(SUBSTITUTE(SUBSTITUTE(SUBSTITUTE( (SUBSTITUTE( SUBSTITUTE( SUBSTITUTE( SUBSTITUTE(Z1047,"STD_SIGMA","SUM"),"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7" s="1">
        <f>B1047</f>
        <v>1023</v>
      </c>
      <c r="AC1047" t="str">
        <f>P1047</f>
        <v>ITM_SUP_MINUS_1</v>
      </c>
      <c r="AD1047" s="126" t="str">
        <f>IF(ISNA(VLOOKUP(AA1047,'XEQM Shortlist'!J:J,1,0)),"//","")</f>
        <v/>
      </c>
      <c r="AF1047" s="88" t="str">
        <f>IF(LEN(AA1047)=0,"",SUBSTITUTE(SUBSTITUTE(SUBSTITUTE(SUBSTITUTE(SUBSTITUTE(SUBSTITUTE(SUBSTITUTE(SUBSTITUTE(SUBSTITUTE(SUBSTITUTE(SUBSTITUTE(SUBSTITUTE(SUBSTITUTE(SUBSTITUTE(SUBSTITUTE(SUBSTITUTE(SUBSTITUTE( (SUBSTITUTE( SUBSTITUTE( SUBSTITUTE( SUBSTITUTE(Z1047,"STD_SIGMA","SUM"),"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7" t="b">
        <f>AA1047=AF1047</f>
        <v>1</v>
      </c>
    </row>
    <row r="1048" spans="1:33">
      <c r="A1048" s="48">
        <f>IF(B1048=INT(B1048),ROW(),"")</f>
        <v>1048</v>
      </c>
      <c r="B1048" s="47">
        <f>IF(AND(MID(C1048,2,1)&lt;&gt;"/",MID(C1048,1,1)="/"),INT(B1047)+1,B1047+0.01)</f>
        <v>1024</v>
      </c>
      <c r="C1048" s="196" t="s">
        <v>3770</v>
      </c>
      <c r="D1048" s="196" t="s">
        <v>3091</v>
      </c>
      <c r="E1048" s="191" t="s">
        <v>519</v>
      </c>
      <c r="F1048" s="191" t="s">
        <v>5012</v>
      </c>
      <c r="G1048" s="202">
        <v>0</v>
      </c>
      <c r="H1048" s="202">
        <v>0</v>
      </c>
      <c r="I1048" s="191" t="s">
        <v>1</v>
      </c>
      <c r="J1048" s="191" t="s">
        <v>1376</v>
      </c>
      <c r="K1048" s="198" t="s">
        <v>3783</v>
      </c>
      <c r="L1048" s="199" t="s">
        <v>4768</v>
      </c>
      <c r="M1048" s="199" t="s">
        <v>4827</v>
      </c>
      <c r="N1048" s="55" t="s">
        <v>2238</v>
      </c>
      <c r="O1048" s="55"/>
      <c r="P1048" s="259" t="s">
        <v>3091</v>
      </c>
      <c r="Q1048" s="13"/>
      <c r="R1048"/>
      <c r="S1048" t="str">
        <f>IF(E1048=F1048,"","NOT EQUAL")</f>
        <v>NOT EQUAL</v>
      </c>
      <c r="T1048" s="44" t="str">
        <f>IF(ISNA(VLOOKUP(P1048,Sheet1!E:F,2,0)),"--","PRESENT")</f>
        <v>--</v>
      </c>
      <c r="U1048"/>
      <c r="V1048">
        <f>IF(AA1048&lt;&gt;"",V1047+1,V1047)</f>
        <v>176</v>
      </c>
      <c r="W1048" s="75"/>
      <c r="X1048" s="57"/>
      <c r="Y1048" s="57"/>
      <c r="Z1048" s="25" t="str">
        <f>IF( OR(X1048="CNST", I1048="CAT_REGS"),IF(E1048=CHAR(34)&amp;CHAR(34),F1048,E1048),
IF(X1048="YES",UPPER(IF(E1048=CHAR(34)&amp;CHAR(34),F1048,E1048)),
IF(   AND(X1048&lt;&gt;"NO",I1048="CAT_FNCT",D1048&lt;&gt;"multiply", D1048&lt;&gt;"divide"),IF(J1048="SLS_ENABLED",   UPPER(IF(E1048=CHAR(34)&amp;CHAR(34),F1048,E1048)),""),"")))</f>
        <v/>
      </c>
      <c r="AA1048" s="25" t="str">
        <f>IF(LEN(Y1048)&gt;0,Y1048,SUBSTITUTE(SUBSTITUTE(SUBSTITUTE(SUBSTITUTE(SUBSTITUTE(SUBSTITUTE(SUBSTITUTE(SUBSTITUTE(SUBSTITUTE(SUBSTITUTE(SUBSTITUTE( (SUBSTITUTE( SUBSTITUTE( SUBSTITUTE( SUBSTITUTE(Z1048,"STD_SIGMA","SUM"),"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8" s="1">
        <f>B1048</f>
        <v>1024</v>
      </c>
      <c r="AC1048" t="str">
        <f>P1048</f>
        <v>ITM_SUP_INFINITY</v>
      </c>
      <c r="AD1048" s="126" t="str">
        <f>IF(ISNA(VLOOKUP(AA1048,'XEQM Shortlist'!J:J,1,0)),"//","")</f>
        <v/>
      </c>
      <c r="AF1048" s="88" t="str">
        <f>IF(LEN(AA1048)=0,"",SUBSTITUTE(SUBSTITUTE(SUBSTITUTE(SUBSTITUTE(SUBSTITUTE(SUBSTITUTE(SUBSTITUTE(SUBSTITUTE(SUBSTITUTE(SUBSTITUTE(SUBSTITUTE(SUBSTITUTE(SUBSTITUTE(SUBSTITUTE(SUBSTITUTE(SUBSTITUTE(SUBSTITUTE( (SUBSTITUTE( SUBSTITUTE( SUBSTITUTE( SUBSTITUTE(Z1048,"STD_SIGMA","SUM"),"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8" t="b">
        <f>AA1048=AF1048</f>
        <v>1</v>
      </c>
    </row>
    <row r="1049" spans="1:33">
      <c r="A1049" s="48">
        <f>IF(B1049=INT(B1049),ROW(),"")</f>
        <v>1049</v>
      </c>
      <c r="B1049" s="47">
        <f>IF(AND(MID(C1049,2,1)&lt;&gt;"/",MID(C1049,1,1)="/"),INT(B1048)+1,B1048+0.01)</f>
        <v>1025</v>
      </c>
      <c r="C1049" s="196" t="s">
        <v>3770</v>
      </c>
      <c r="D1049" s="196" t="s">
        <v>3092</v>
      </c>
      <c r="E1049" s="191" t="s">
        <v>519</v>
      </c>
      <c r="F1049" s="191" t="s">
        <v>5013</v>
      </c>
      <c r="G1049" s="202">
        <v>0</v>
      </c>
      <c r="H1049" s="202">
        <v>0</v>
      </c>
      <c r="I1049" s="191" t="s">
        <v>1</v>
      </c>
      <c r="J1049" s="191" t="s">
        <v>1376</v>
      </c>
      <c r="K1049" s="198" t="s">
        <v>3783</v>
      </c>
      <c r="L1049" s="199" t="s">
        <v>4768</v>
      </c>
      <c r="M1049" s="199" t="s">
        <v>4827</v>
      </c>
      <c r="N1049" s="55" t="s">
        <v>2238</v>
      </c>
      <c r="O1049" s="55"/>
      <c r="P1049" s="259" t="s">
        <v>3092</v>
      </c>
      <c r="Q1049" s="13"/>
      <c r="R1049"/>
      <c r="S1049" t="str">
        <f>IF(E1049=F1049,"","NOT EQUAL")</f>
        <v>NOT EQUAL</v>
      </c>
      <c r="T1049" s="44" t="str">
        <f>IF(ISNA(VLOOKUP(P1049,Sheet1!E:F,2,0)),"--","PRESENT")</f>
        <v>--</v>
      </c>
      <c r="U1049"/>
      <c r="V1049">
        <f>IF(AA1049&lt;&gt;"",V1048+1,V1048)</f>
        <v>176</v>
      </c>
      <c r="W1049" s="75" t="s">
        <v>2238</v>
      </c>
      <c r="X1049" s="57" t="s">
        <v>2238</v>
      </c>
      <c r="Y1049" s="57" t="s">
        <v>2238</v>
      </c>
      <c r="Z1049" s="25" t="str">
        <f>IF( OR(X1049="CNST", I1049="CAT_REGS"),IF(E1049=CHAR(34)&amp;CHAR(34),F1049,E1049),
IF(X1049="YES",UPPER(IF(E1049=CHAR(34)&amp;CHAR(34),F1049,E1049)),
IF(   AND(X1049&lt;&gt;"NO",I1049="CAT_FNCT",D1049&lt;&gt;"multiply", D1049&lt;&gt;"divide"),IF(J1049="SLS_ENABLED",   UPPER(IF(E1049=CHAR(34)&amp;CHAR(34),F1049,E1049)),""),"")))</f>
        <v/>
      </c>
      <c r="AA1049" s="25" t="str">
        <f>IF(LEN(Y1049)&gt;0,Y1049,SUBSTITUTE(SUBSTITUTE(SUBSTITUTE(SUBSTITUTE(SUBSTITUTE(SUBSTITUTE(SUBSTITUTE(SUBSTITUTE(SUBSTITUTE(SUBSTITUTE(SUBSTITUTE( (SUBSTITUTE( SUBSTITUTE( SUBSTITUTE( SUBSTITUTE(Z1049,"STD_SIGMA","SUM"),"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49" s="1">
        <f>B1049</f>
        <v>1025</v>
      </c>
      <c r="AC1049" t="str">
        <f>P1049</f>
        <v>ITM_SUP_ASTERISK</v>
      </c>
      <c r="AD1049" s="126" t="str">
        <f>IF(ISNA(VLOOKUP(AA1049,'XEQM Shortlist'!J:J,1,0)),"//","")</f>
        <v/>
      </c>
      <c r="AF1049" s="88" t="str">
        <f>IF(LEN(AA1049)=0,"",SUBSTITUTE(SUBSTITUTE(SUBSTITUTE(SUBSTITUTE(SUBSTITUTE(SUBSTITUTE(SUBSTITUTE(SUBSTITUTE(SUBSTITUTE(SUBSTITUTE(SUBSTITUTE(SUBSTITUTE(SUBSTITUTE(SUBSTITUTE(SUBSTITUTE(SUBSTITUTE(SUBSTITUTE( (SUBSTITUTE( SUBSTITUTE( SUBSTITUTE( SUBSTITUTE(Z1049,"STD_SIGMA","SUM"),"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49" t="b">
        <f>AA1049=AF1049</f>
        <v>1</v>
      </c>
    </row>
    <row r="1050" spans="1:33">
      <c r="A1050" s="48">
        <f>IF(B1050=INT(B1050),ROW(),"")</f>
        <v>1050</v>
      </c>
      <c r="B1050" s="47">
        <f>IF(AND(MID(C1050,2,1)&lt;&gt;"/",MID(C1050,1,1)="/"),INT(B1049)+1,B1049+0.01)</f>
        <v>1026</v>
      </c>
      <c r="C1050" s="196" t="s">
        <v>3769</v>
      </c>
      <c r="D1050" s="196" t="s">
        <v>7</v>
      </c>
      <c r="E1050" s="191" t="s">
        <v>519</v>
      </c>
      <c r="F1050" s="191" t="s">
        <v>5014</v>
      </c>
      <c r="G1050" s="202">
        <v>0</v>
      </c>
      <c r="H1050" s="202">
        <v>0</v>
      </c>
      <c r="I1050" s="191" t="s">
        <v>1</v>
      </c>
      <c r="J1050" s="191" t="s">
        <v>1376</v>
      </c>
      <c r="K1050" s="198" t="s">
        <v>3783</v>
      </c>
      <c r="L1050" s="199" t="s">
        <v>4768</v>
      </c>
      <c r="M1050" s="199" t="s">
        <v>4827</v>
      </c>
      <c r="N1050" s="55" t="s">
        <v>2238</v>
      </c>
      <c r="O1050" s="55"/>
      <c r="P1050" s="259" t="s">
        <v>3288</v>
      </c>
      <c r="Q1050" s="13"/>
      <c r="R1050"/>
      <c r="S1050" t="str">
        <f>IF(E1050=F1050,"","NOT EQUAL")</f>
        <v>NOT EQUAL</v>
      </c>
      <c r="T1050" s="44" t="str">
        <f>IF(ISNA(VLOOKUP(P1050,Sheet1!E:F,2,0)),"--","PRESENT")</f>
        <v>--</v>
      </c>
      <c r="U1050"/>
      <c r="V1050">
        <f>IF(AA1050&lt;&gt;"",V1049+1,V1049)</f>
        <v>176</v>
      </c>
      <c r="W1050" s="75" t="s">
        <v>2238</v>
      </c>
      <c r="X1050" s="57" t="s">
        <v>2238</v>
      </c>
      <c r="Y1050" s="57" t="s">
        <v>2238</v>
      </c>
      <c r="Z1050" s="25" t="str">
        <f>IF( OR(X1050="CNST", I1050="CAT_REGS"),IF(E1050=CHAR(34)&amp;CHAR(34),F1050,E1050),
IF(X1050="YES",UPPER(IF(E1050=CHAR(34)&amp;CHAR(34),F1050,E1050)),
IF(   AND(X1050&lt;&gt;"NO",I1050="CAT_FNCT",D1050&lt;&gt;"multiply", D1050&lt;&gt;"divide"),IF(J1050="SLS_ENABLED",   UPPER(IF(E1050=CHAR(34)&amp;CHAR(34),F1050,E1050)),""),"")))</f>
        <v/>
      </c>
      <c r="AA1050" s="25" t="str">
        <f>IF(LEN(Y1050)&gt;0,Y1050,SUBSTITUTE(SUBSTITUTE(SUBSTITUTE(SUBSTITUTE(SUBSTITUTE(SUBSTITUTE(SUBSTITUTE(SUBSTITUTE(SUBSTITUTE(SUBSTITUTE(SUBSTITUTE( (SUBSTITUTE( SUBSTITUTE( SUBSTITUTE( SUBSTITUTE(Z1050,"STD_SIGMA","SUM"),"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0" s="1">
        <f>B1050</f>
        <v>1026</v>
      </c>
      <c r="AC1050" t="str">
        <f>P1050</f>
        <v>ITM_SUP_0</v>
      </c>
      <c r="AD1050" s="126" t="str">
        <f>IF(ISNA(VLOOKUP(AA1050,'XEQM Shortlist'!J:J,1,0)),"//","")</f>
        <v/>
      </c>
      <c r="AF1050" s="88" t="str">
        <f>IF(LEN(AA1050)=0,"",SUBSTITUTE(SUBSTITUTE(SUBSTITUTE(SUBSTITUTE(SUBSTITUTE(SUBSTITUTE(SUBSTITUTE(SUBSTITUTE(SUBSTITUTE(SUBSTITUTE(SUBSTITUTE(SUBSTITUTE(SUBSTITUTE(SUBSTITUTE(SUBSTITUTE(SUBSTITUTE(SUBSTITUTE( (SUBSTITUTE( SUBSTITUTE( SUBSTITUTE( SUBSTITUTE(Z1050,"STD_SIGMA","SUM"),"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0" t="b">
        <f>AA1050=AF1050</f>
        <v>1</v>
      </c>
    </row>
    <row r="1051" spans="1:33">
      <c r="A1051" s="48">
        <f>IF(B1051=INT(B1051),ROW(),"")</f>
        <v>1051</v>
      </c>
      <c r="B1051" s="47">
        <f>IF(AND(MID(C1051,2,1)&lt;&gt;"/",MID(C1051,1,1)="/"),INT(B1050)+1,B1050+0.01)</f>
        <v>1027</v>
      </c>
      <c r="C1051" s="196" t="s">
        <v>3769</v>
      </c>
      <c r="D1051" s="196" t="s">
        <v>7</v>
      </c>
      <c r="E1051" s="191" t="s">
        <v>519</v>
      </c>
      <c r="F1051" s="191" t="s">
        <v>5015</v>
      </c>
      <c r="G1051" s="202">
        <v>0</v>
      </c>
      <c r="H1051" s="202">
        <v>0</v>
      </c>
      <c r="I1051" s="191" t="s">
        <v>1</v>
      </c>
      <c r="J1051" s="191" t="s">
        <v>1376</v>
      </c>
      <c r="K1051" s="198" t="s">
        <v>3783</v>
      </c>
      <c r="L1051" s="199" t="s">
        <v>4768</v>
      </c>
      <c r="M1051" s="199" t="s">
        <v>4827</v>
      </c>
      <c r="N1051" s="55" t="s">
        <v>2238</v>
      </c>
      <c r="O1051" s="55"/>
      <c r="P1051" s="259" t="s">
        <v>3289</v>
      </c>
      <c r="Q1051" s="13"/>
      <c r="R1051"/>
      <c r="S1051" t="str">
        <f>IF(E1051=F1051,"","NOT EQUAL")</f>
        <v>NOT EQUAL</v>
      </c>
      <c r="T1051" s="44" t="str">
        <f>IF(ISNA(VLOOKUP(P1051,Sheet1!E:F,2,0)),"--","PRESENT")</f>
        <v>--</v>
      </c>
      <c r="U1051"/>
      <c r="V1051">
        <f>IF(AA1051&lt;&gt;"",V1050+1,V1050)</f>
        <v>176</v>
      </c>
      <c r="W1051" s="75" t="s">
        <v>2238</v>
      </c>
      <c r="X1051" s="57" t="s">
        <v>2238</v>
      </c>
      <c r="Y1051" s="57" t="s">
        <v>2238</v>
      </c>
      <c r="Z1051" s="25" t="str">
        <f>IF( OR(X1051="CNST", I1051="CAT_REGS"),IF(E1051=CHAR(34)&amp;CHAR(34),F1051,E1051),
IF(X1051="YES",UPPER(IF(E1051=CHAR(34)&amp;CHAR(34),F1051,E1051)),
IF(   AND(X1051&lt;&gt;"NO",I1051="CAT_FNCT",D1051&lt;&gt;"multiply", D1051&lt;&gt;"divide"),IF(J1051="SLS_ENABLED",   UPPER(IF(E1051=CHAR(34)&amp;CHAR(34),F1051,E1051)),""),"")))</f>
        <v/>
      </c>
      <c r="AA1051" s="25" t="str">
        <f>IF(LEN(Y1051)&gt;0,Y1051,SUBSTITUTE(SUBSTITUTE(SUBSTITUTE(SUBSTITUTE(SUBSTITUTE(SUBSTITUTE(SUBSTITUTE(SUBSTITUTE(SUBSTITUTE(SUBSTITUTE(SUBSTITUTE( (SUBSTITUTE( SUBSTITUTE( SUBSTITUTE( SUBSTITUTE(Z1051,"STD_SIGMA","SUM"),"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1" s="1">
        <f>B1051</f>
        <v>1027</v>
      </c>
      <c r="AC1051" t="str">
        <f>P1051</f>
        <v>ITM_SUP_1</v>
      </c>
      <c r="AD1051" s="126" t="str">
        <f>IF(ISNA(VLOOKUP(AA1051,'XEQM Shortlist'!J:J,1,0)),"//","")</f>
        <v/>
      </c>
      <c r="AF1051" s="88" t="str">
        <f>IF(LEN(AA1051)=0,"",SUBSTITUTE(SUBSTITUTE(SUBSTITUTE(SUBSTITUTE(SUBSTITUTE(SUBSTITUTE(SUBSTITUTE(SUBSTITUTE(SUBSTITUTE(SUBSTITUTE(SUBSTITUTE(SUBSTITUTE(SUBSTITUTE(SUBSTITUTE(SUBSTITUTE(SUBSTITUTE(SUBSTITUTE( (SUBSTITUTE( SUBSTITUTE( SUBSTITUTE( SUBSTITUTE(Z1051,"STD_SIGMA","SUM"),"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1" t="b">
        <f>AA1051=AF1051</f>
        <v>1</v>
      </c>
    </row>
    <row r="1052" spans="1:33">
      <c r="A1052" s="48">
        <f>IF(B1052=INT(B1052),ROW(),"")</f>
        <v>1052</v>
      </c>
      <c r="B1052" s="47">
        <f>IF(AND(MID(C1052,2,1)&lt;&gt;"/",MID(C1052,1,1)="/"),INT(B1051)+1,B1051+0.01)</f>
        <v>1028</v>
      </c>
      <c r="C1052" s="196" t="s">
        <v>3769</v>
      </c>
      <c r="D1052" s="196" t="s">
        <v>7</v>
      </c>
      <c r="E1052" s="191" t="s">
        <v>519</v>
      </c>
      <c r="F1052" s="191" t="s">
        <v>5016</v>
      </c>
      <c r="G1052" s="202">
        <v>0</v>
      </c>
      <c r="H1052" s="202">
        <v>0</v>
      </c>
      <c r="I1052" s="191" t="s">
        <v>1</v>
      </c>
      <c r="J1052" s="191" t="s">
        <v>1376</v>
      </c>
      <c r="K1052" s="198" t="s">
        <v>3783</v>
      </c>
      <c r="L1052" s="199" t="s">
        <v>4768</v>
      </c>
      <c r="M1052" s="199" t="s">
        <v>4827</v>
      </c>
      <c r="N1052" s="55" t="s">
        <v>2238</v>
      </c>
      <c r="O1052" s="55"/>
      <c r="P1052" s="259" t="s">
        <v>3290</v>
      </c>
      <c r="Q1052" s="13"/>
      <c r="R1052"/>
      <c r="S1052" t="str">
        <f>IF(E1052=F1052,"","NOT EQUAL")</f>
        <v>NOT EQUAL</v>
      </c>
      <c r="T1052" s="44" t="str">
        <f>IF(ISNA(VLOOKUP(P1052,Sheet1!E:F,2,0)),"--","PRESENT")</f>
        <v>--</v>
      </c>
      <c r="U1052"/>
      <c r="V1052">
        <f>IF(AA1052&lt;&gt;"",V1051+1,V1051)</f>
        <v>176</v>
      </c>
      <c r="W1052" s="75" t="s">
        <v>2238</v>
      </c>
      <c r="X1052" s="57" t="s">
        <v>2238</v>
      </c>
      <c r="Y1052" s="57" t="s">
        <v>2238</v>
      </c>
      <c r="Z1052" s="25" t="str">
        <f>IF( OR(X1052="CNST", I1052="CAT_REGS"),IF(E1052=CHAR(34)&amp;CHAR(34),F1052,E1052),
IF(X1052="YES",UPPER(IF(E1052=CHAR(34)&amp;CHAR(34),F1052,E1052)),
IF(   AND(X1052&lt;&gt;"NO",I1052="CAT_FNCT",D1052&lt;&gt;"multiply", D1052&lt;&gt;"divide"),IF(J1052="SLS_ENABLED",   UPPER(IF(E1052=CHAR(34)&amp;CHAR(34),F1052,E1052)),""),"")))</f>
        <v/>
      </c>
      <c r="AA1052" s="25" t="str">
        <f>IF(LEN(Y1052)&gt;0,Y1052,SUBSTITUTE(SUBSTITUTE(SUBSTITUTE(SUBSTITUTE(SUBSTITUTE(SUBSTITUTE(SUBSTITUTE(SUBSTITUTE(SUBSTITUTE(SUBSTITUTE(SUBSTITUTE( (SUBSTITUTE( SUBSTITUTE( SUBSTITUTE( SUBSTITUTE(Z1052,"STD_SIGMA","SUM"),"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2" s="1">
        <f>B1052</f>
        <v>1028</v>
      </c>
      <c r="AC1052" t="str">
        <f>P1052</f>
        <v>ITM_SUP_2</v>
      </c>
      <c r="AD1052" s="126" t="str">
        <f>IF(ISNA(VLOOKUP(AA1052,'XEQM Shortlist'!J:J,1,0)),"//","")</f>
        <v/>
      </c>
      <c r="AF1052" s="88" t="str">
        <f>IF(LEN(AA1052)=0,"",SUBSTITUTE(SUBSTITUTE(SUBSTITUTE(SUBSTITUTE(SUBSTITUTE(SUBSTITUTE(SUBSTITUTE(SUBSTITUTE(SUBSTITUTE(SUBSTITUTE(SUBSTITUTE(SUBSTITUTE(SUBSTITUTE(SUBSTITUTE(SUBSTITUTE(SUBSTITUTE(SUBSTITUTE( (SUBSTITUTE( SUBSTITUTE( SUBSTITUTE( SUBSTITUTE(Z1052,"STD_SIGMA","SUM"),"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2" t="b">
        <f>AA1052=AF1052</f>
        <v>1</v>
      </c>
    </row>
    <row r="1053" spans="1:33">
      <c r="A1053" s="48">
        <f>IF(B1053=INT(B1053),ROW(),"")</f>
        <v>1053</v>
      </c>
      <c r="B1053" s="47">
        <f>IF(AND(MID(C1053,2,1)&lt;&gt;"/",MID(C1053,1,1)="/"),INT(B1052)+1,B1052+0.01)</f>
        <v>1029</v>
      </c>
      <c r="C1053" s="196" t="s">
        <v>3769</v>
      </c>
      <c r="D1053" s="196" t="s">
        <v>7</v>
      </c>
      <c r="E1053" s="191" t="s">
        <v>519</v>
      </c>
      <c r="F1053" s="191" t="s">
        <v>5017</v>
      </c>
      <c r="G1053" s="202">
        <v>0</v>
      </c>
      <c r="H1053" s="202">
        <v>0</v>
      </c>
      <c r="I1053" s="191" t="s">
        <v>1</v>
      </c>
      <c r="J1053" s="191" t="s">
        <v>1376</v>
      </c>
      <c r="K1053" s="198" t="s">
        <v>3783</v>
      </c>
      <c r="L1053" s="199" t="s">
        <v>4768</v>
      </c>
      <c r="M1053" s="199" t="s">
        <v>4827</v>
      </c>
      <c r="N1053" s="55" t="s">
        <v>2238</v>
      </c>
      <c r="O1053" s="55"/>
      <c r="P1053" s="259" t="s">
        <v>3291</v>
      </c>
      <c r="Q1053" s="13"/>
      <c r="R1053"/>
      <c r="S1053" t="str">
        <f>IF(E1053=F1053,"","NOT EQUAL")</f>
        <v>NOT EQUAL</v>
      </c>
      <c r="T1053" s="44" t="str">
        <f>IF(ISNA(VLOOKUP(P1053,Sheet1!E:F,2,0)),"--","PRESENT")</f>
        <v>--</v>
      </c>
      <c r="U1053"/>
      <c r="V1053">
        <f>IF(AA1053&lt;&gt;"",V1052+1,V1052)</f>
        <v>176</v>
      </c>
      <c r="W1053" s="75" t="s">
        <v>2238</v>
      </c>
      <c r="X1053" s="57" t="s">
        <v>2238</v>
      </c>
      <c r="Y1053" s="57" t="s">
        <v>2238</v>
      </c>
      <c r="Z1053" s="25" t="str">
        <f>IF( OR(X1053="CNST", I1053="CAT_REGS"),IF(E1053=CHAR(34)&amp;CHAR(34),F1053,E1053),
IF(X1053="YES",UPPER(IF(E1053=CHAR(34)&amp;CHAR(34),F1053,E1053)),
IF(   AND(X1053&lt;&gt;"NO",I1053="CAT_FNCT",D1053&lt;&gt;"multiply", D1053&lt;&gt;"divide"),IF(J1053="SLS_ENABLED",   UPPER(IF(E1053=CHAR(34)&amp;CHAR(34),F1053,E1053)),""),"")))</f>
        <v/>
      </c>
      <c r="AA1053" s="25" t="str">
        <f>IF(LEN(Y1053)&gt;0,Y1053,SUBSTITUTE(SUBSTITUTE(SUBSTITUTE(SUBSTITUTE(SUBSTITUTE(SUBSTITUTE(SUBSTITUTE(SUBSTITUTE(SUBSTITUTE(SUBSTITUTE(SUBSTITUTE( (SUBSTITUTE( SUBSTITUTE( SUBSTITUTE( SUBSTITUTE(Z1053,"STD_SIGMA","SUM"),"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3" s="1">
        <f>B1053</f>
        <v>1029</v>
      </c>
      <c r="AC1053" t="str">
        <f>P1053</f>
        <v>ITM_SUP_3</v>
      </c>
      <c r="AD1053" s="126" t="str">
        <f>IF(ISNA(VLOOKUP(AA1053,'XEQM Shortlist'!J:J,1,0)),"//","")</f>
        <v/>
      </c>
      <c r="AF1053" s="88" t="str">
        <f>IF(LEN(AA1053)=0,"",SUBSTITUTE(SUBSTITUTE(SUBSTITUTE(SUBSTITUTE(SUBSTITUTE(SUBSTITUTE(SUBSTITUTE(SUBSTITUTE(SUBSTITUTE(SUBSTITUTE(SUBSTITUTE(SUBSTITUTE(SUBSTITUTE(SUBSTITUTE(SUBSTITUTE(SUBSTITUTE(SUBSTITUTE( (SUBSTITUTE( SUBSTITUTE( SUBSTITUTE( SUBSTITUTE(Z1053,"STD_SIGMA","SUM"),"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3" t="b">
        <f>AA1053=AF1053</f>
        <v>1</v>
      </c>
    </row>
    <row r="1054" spans="1:33">
      <c r="A1054" s="48">
        <f>IF(B1054=INT(B1054),ROW(),"")</f>
        <v>1054</v>
      </c>
      <c r="B1054" s="47">
        <f>IF(AND(MID(C1054,2,1)&lt;&gt;"/",MID(C1054,1,1)="/"),INT(B1053)+1,B1053+0.01)</f>
        <v>1030</v>
      </c>
      <c r="C1054" s="196" t="s">
        <v>3769</v>
      </c>
      <c r="D1054" s="196" t="s">
        <v>7</v>
      </c>
      <c r="E1054" s="191" t="s">
        <v>519</v>
      </c>
      <c r="F1054" s="191" t="s">
        <v>5018</v>
      </c>
      <c r="G1054" s="296">
        <v>0</v>
      </c>
      <c r="H1054" s="296">
        <v>0</v>
      </c>
      <c r="I1054" s="191" t="s">
        <v>1</v>
      </c>
      <c r="J1054" s="191" t="s">
        <v>1376</v>
      </c>
      <c r="K1054" s="198" t="s">
        <v>3783</v>
      </c>
      <c r="L1054" s="199" t="s">
        <v>4768</v>
      </c>
      <c r="M1054" s="199" t="s">
        <v>4827</v>
      </c>
      <c r="N1054" s="55" t="s">
        <v>2238</v>
      </c>
      <c r="O1054" s="55"/>
      <c r="P1054" s="259" t="s">
        <v>3292</v>
      </c>
      <c r="Q1054" s="13"/>
      <c r="R1054"/>
      <c r="S1054" t="str">
        <f>IF(E1054=F1054,"","NOT EQUAL")</f>
        <v>NOT EQUAL</v>
      </c>
      <c r="T1054" s="44" t="str">
        <f>IF(ISNA(VLOOKUP(P1054,Sheet1!E:F,2,0)),"--","PRESENT")</f>
        <v>--</v>
      </c>
      <c r="U1054"/>
      <c r="V1054">
        <f>IF(AA1054&lt;&gt;"",V1053+1,V1053)</f>
        <v>176</v>
      </c>
      <c r="W1054" s="75" t="s">
        <v>2238</v>
      </c>
      <c r="X1054" s="57" t="s">
        <v>2238</v>
      </c>
      <c r="Y1054" s="57" t="s">
        <v>2238</v>
      </c>
      <c r="Z1054" s="25" t="str">
        <f>IF( OR(X1054="CNST", I1054="CAT_REGS"),IF(E1054=CHAR(34)&amp;CHAR(34),F1054,E1054),
IF(X1054="YES",UPPER(IF(E1054=CHAR(34)&amp;CHAR(34),F1054,E1054)),
IF(   AND(X1054&lt;&gt;"NO",I1054="CAT_FNCT",D1054&lt;&gt;"multiply", D1054&lt;&gt;"divide"),IF(J1054="SLS_ENABLED",   UPPER(IF(E1054=CHAR(34)&amp;CHAR(34),F1054,E1054)),""),"")))</f>
        <v/>
      </c>
      <c r="AA1054" s="25" t="str">
        <f>IF(LEN(Y1054)&gt;0,Y1054,SUBSTITUTE(SUBSTITUTE(SUBSTITUTE(SUBSTITUTE(SUBSTITUTE(SUBSTITUTE(SUBSTITUTE(SUBSTITUTE(SUBSTITUTE(SUBSTITUTE(SUBSTITUTE( (SUBSTITUTE( SUBSTITUTE( SUBSTITUTE( SUBSTITUTE(Z1054,"STD_SIGMA","SUM"),"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4" s="1">
        <f>B1054</f>
        <v>1030</v>
      </c>
      <c r="AC1054" t="str">
        <f>P1054</f>
        <v>ITM_SUP_4</v>
      </c>
      <c r="AD1054" s="126" t="str">
        <f>IF(ISNA(VLOOKUP(AA1054,'XEQM Shortlist'!J:J,1,0)),"//","")</f>
        <v/>
      </c>
      <c r="AF1054" s="88" t="str">
        <f>IF(LEN(AA1054)=0,"",SUBSTITUTE(SUBSTITUTE(SUBSTITUTE(SUBSTITUTE(SUBSTITUTE(SUBSTITUTE(SUBSTITUTE(SUBSTITUTE(SUBSTITUTE(SUBSTITUTE(SUBSTITUTE(SUBSTITUTE(SUBSTITUTE(SUBSTITUTE(SUBSTITUTE(SUBSTITUTE(SUBSTITUTE( (SUBSTITUTE( SUBSTITUTE( SUBSTITUTE( SUBSTITUTE(Z1054,"STD_SIGMA","SUM"),"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4" t="b">
        <f>AA1054=AF1054</f>
        <v>1</v>
      </c>
    </row>
    <row r="1055" spans="1:33">
      <c r="A1055" s="48">
        <f>IF(B1055=INT(B1055),ROW(),"")</f>
        <v>1055</v>
      </c>
      <c r="B1055" s="47">
        <f>IF(AND(MID(C1055,2,1)&lt;&gt;"/",MID(C1055,1,1)="/"),INT(B1054)+1,B1054+0.01)</f>
        <v>1031</v>
      </c>
      <c r="C1055" s="196" t="s">
        <v>3769</v>
      </c>
      <c r="D1055" s="196" t="s">
        <v>7</v>
      </c>
      <c r="E1055" s="191" t="s">
        <v>519</v>
      </c>
      <c r="F1055" s="191" t="s">
        <v>5019</v>
      </c>
      <c r="G1055" s="202">
        <v>0</v>
      </c>
      <c r="H1055" s="202">
        <v>0</v>
      </c>
      <c r="I1055" s="191" t="s">
        <v>1</v>
      </c>
      <c r="J1055" s="191" t="s">
        <v>1376</v>
      </c>
      <c r="K1055" s="198" t="s">
        <v>3783</v>
      </c>
      <c r="L1055" s="199" t="s">
        <v>4768</v>
      </c>
      <c r="M1055" s="199" t="s">
        <v>4827</v>
      </c>
      <c r="N1055" s="55" t="s">
        <v>2238</v>
      </c>
      <c r="O1055" s="55"/>
      <c r="P1055" s="259" t="s">
        <v>3293</v>
      </c>
      <c r="Q1055" s="13"/>
      <c r="R1055"/>
      <c r="S1055" t="str">
        <f>IF(E1055=F1055,"","NOT EQUAL")</f>
        <v>NOT EQUAL</v>
      </c>
      <c r="T1055" s="44" t="str">
        <f>IF(ISNA(VLOOKUP(P1055,Sheet1!E:F,2,0)),"--","PRESENT")</f>
        <v>--</v>
      </c>
      <c r="U1055"/>
      <c r="V1055">
        <f>IF(AA1055&lt;&gt;"",V1054+1,V1054)</f>
        <v>176</v>
      </c>
      <c r="W1055" s="75" t="s">
        <v>2238</v>
      </c>
      <c r="X1055" s="57" t="s">
        <v>2238</v>
      </c>
      <c r="Y1055" s="57" t="s">
        <v>2238</v>
      </c>
      <c r="Z1055" s="25" t="str">
        <f>IF( OR(X1055="CNST", I1055="CAT_REGS"),IF(E1055=CHAR(34)&amp;CHAR(34),F1055,E1055),
IF(X1055="YES",UPPER(IF(E1055=CHAR(34)&amp;CHAR(34),F1055,E1055)),
IF(   AND(X1055&lt;&gt;"NO",I1055="CAT_FNCT",D1055&lt;&gt;"multiply", D1055&lt;&gt;"divide"),IF(J1055="SLS_ENABLED",   UPPER(IF(E1055=CHAR(34)&amp;CHAR(34),F1055,E1055)),""),"")))</f>
        <v/>
      </c>
      <c r="AA1055" s="25" t="str">
        <f>IF(LEN(Y1055)&gt;0,Y1055,SUBSTITUTE(SUBSTITUTE(SUBSTITUTE(SUBSTITUTE(SUBSTITUTE(SUBSTITUTE(SUBSTITUTE(SUBSTITUTE(SUBSTITUTE(SUBSTITUTE(SUBSTITUTE( (SUBSTITUTE( SUBSTITUTE( SUBSTITUTE( SUBSTITUTE(Z1055,"STD_SIGMA","SUM"),"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5" s="1">
        <f>B1055</f>
        <v>1031</v>
      </c>
      <c r="AC1055" t="str">
        <f>P1055</f>
        <v>ITM_SUP_5</v>
      </c>
      <c r="AD1055" s="126" t="str">
        <f>IF(ISNA(VLOOKUP(AA1055,'XEQM Shortlist'!J:J,1,0)),"//","")</f>
        <v/>
      </c>
      <c r="AF1055" s="88" t="str">
        <f>IF(LEN(AA1055)=0,"",SUBSTITUTE(SUBSTITUTE(SUBSTITUTE(SUBSTITUTE(SUBSTITUTE(SUBSTITUTE(SUBSTITUTE(SUBSTITUTE(SUBSTITUTE(SUBSTITUTE(SUBSTITUTE(SUBSTITUTE(SUBSTITUTE(SUBSTITUTE(SUBSTITUTE(SUBSTITUTE(SUBSTITUTE( (SUBSTITUTE( SUBSTITUTE( SUBSTITUTE( SUBSTITUTE(Z1055,"STD_SIGMA","SUM"),"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5" t="b">
        <f>AA1055=AF1055</f>
        <v>1</v>
      </c>
    </row>
    <row r="1056" spans="1:33">
      <c r="A1056" s="48">
        <f>IF(B1056=INT(B1056),ROW(),"")</f>
        <v>1056</v>
      </c>
      <c r="B1056" s="47">
        <f>IF(AND(MID(C1056,2,1)&lt;&gt;"/",MID(C1056,1,1)="/"),INT(B1055)+1,B1055+0.01)</f>
        <v>1032</v>
      </c>
      <c r="C1056" s="196" t="s">
        <v>3769</v>
      </c>
      <c r="D1056" s="196" t="s">
        <v>7</v>
      </c>
      <c r="E1056" s="191" t="s">
        <v>519</v>
      </c>
      <c r="F1056" s="191" t="s">
        <v>5020</v>
      </c>
      <c r="G1056" s="202">
        <v>0</v>
      </c>
      <c r="H1056" s="202">
        <v>0</v>
      </c>
      <c r="I1056" s="191" t="s">
        <v>1</v>
      </c>
      <c r="J1056" s="191" t="s">
        <v>1376</v>
      </c>
      <c r="K1056" s="198" t="s">
        <v>3783</v>
      </c>
      <c r="L1056" s="199" t="s">
        <v>4768</v>
      </c>
      <c r="M1056" s="199" t="s">
        <v>4827</v>
      </c>
      <c r="N1056" s="55" t="s">
        <v>2238</v>
      </c>
      <c r="O1056" s="55"/>
      <c r="P1056" s="259" t="s">
        <v>3294</v>
      </c>
      <c r="Q1056" s="13"/>
      <c r="R1056"/>
      <c r="S1056" t="str">
        <f>IF(E1056=F1056,"","NOT EQUAL")</f>
        <v>NOT EQUAL</v>
      </c>
      <c r="T1056" s="44" t="str">
        <f>IF(ISNA(VLOOKUP(P1056,Sheet1!E:F,2,0)),"--","PRESENT")</f>
        <v>--</v>
      </c>
      <c r="U1056"/>
      <c r="V1056">
        <f>IF(AA1056&lt;&gt;"",V1055+1,V1055)</f>
        <v>176</v>
      </c>
      <c r="W1056" s="75" t="s">
        <v>2238</v>
      </c>
      <c r="X1056" s="57" t="s">
        <v>2238</v>
      </c>
      <c r="Y1056" s="57" t="s">
        <v>2238</v>
      </c>
      <c r="Z1056" s="25" t="str">
        <f>IF( OR(X1056="CNST", I1056="CAT_REGS"),IF(E1056=CHAR(34)&amp;CHAR(34),F1056,E1056),
IF(X1056="YES",UPPER(IF(E1056=CHAR(34)&amp;CHAR(34),F1056,E1056)),
IF(   AND(X1056&lt;&gt;"NO",I1056="CAT_FNCT",D1056&lt;&gt;"multiply", D1056&lt;&gt;"divide"),IF(J1056="SLS_ENABLED",   UPPER(IF(E1056=CHAR(34)&amp;CHAR(34),F1056,E1056)),""),"")))</f>
        <v/>
      </c>
      <c r="AA1056" s="25" t="str">
        <f>IF(LEN(Y1056)&gt;0,Y1056,SUBSTITUTE(SUBSTITUTE(SUBSTITUTE(SUBSTITUTE(SUBSTITUTE(SUBSTITUTE(SUBSTITUTE(SUBSTITUTE(SUBSTITUTE(SUBSTITUTE(SUBSTITUTE( (SUBSTITUTE( SUBSTITUTE( SUBSTITUTE( SUBSTITUTE(Z1056,"STD_SIGMA","SUM"),"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6" s="1">
        <f>B1056</f>
        <v>1032</v>
      </c>
      <c r="AC1056" t="str">
        <f>P1056</f>
        <v>ITM_SUP_6</v>
      </c>
      <c r="AD1056" s="126" t="str">
        <f>IF(ISNA(VLOOKUP(AA1056,'XEQM Shortlist'!J:J,1,0)),"//","")</f>
        <v/>
      </c>
      <c r="AF1056" s="88" t="str">
        <f>IF(LEN(AA1056)=0,"",SUBSTITUTE(SUBSTITUTE(SUBSTITUTE(SUBSTITUTE(SUBSTITUTE(SUBSTITUTE(SUBSTITUTE(SUBSTITUTE(SUBSTITUTE(SUBSTITUTE(SUBSTITUTE(SUBSTITUTE(SUBSTITUTE(SUBSTITUTE(SUBSTITUTE(SUBSTITUTE(SUBSTITUTE( (SUBSTITUTE( SUBSTITUTE( SUBSTITUTE( SUBSTITUTE(Z1056,"STD_SIGMA","SUM"),"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6" t="b">
        <f>AA1056=AF1056</f>
        <v>1</v>
      </c>
    </row>
    <row r="1057" spans="1:33">
      <c r="A1057" s="48">
        <f>IF(B1057=INT(B1057),ROW(),"")</f>
        <v>1057</v>
      </c>
      <c r="B1057" s="47">
        <f>IF(AND(MID(C1057,2,1)&lt;&gt;"/",MID(C1057,1,1)="/"),INT(B1056)+1,B1056+0.01)</f>
        <v>1033</v>
      </c>
      <c r="C1057" s="196" t="s">
        <v>3769</v>
      </c>
      <c r="D1057" s="196" t="s">
        <v>7</v>
      </c>
      <c r="E1057" s="191" t="s">
        <v>519</v>
      </c>
      <c r="F1057" s="191" t="s">
        <v>5021</v>
      </c>
      <c r="G1057" s="202">
        <v>0</v>
      </c>
      <c r="H1057" s="202">
        <v>0</v>
      </c>
      <c r="I1057" s="191" t="s">
        <v>1</v>
      </c>
      <c r="J1057" s="191" t="s">
        <v>1376</v>
      </c>
      <c r="K1057" s="198" t="s">
        <v>3783</v>
      </c>
      <c r="L1057" s="199" t="s">
        <v>4768</v>
      </c>
      <c r="M1057" s="199" t="s">
        <v>4827</v>
      </c>
      <c r="N1057" s="55" t="s">
        <v>2238</v>
      </c>
      <c r="O1057" s="55"/>
      <c r="P1057" s="259" t="s">
        <v>3295</v>
      </c>
      <c r="Q1057" s="13"/>
      <c r="R1057"/>
      <c r="S1057" t="str">
        <f>IF(E1057=F1057,"","NOT EQUAL")</f>
        <v>NOT EQUAL</v>
      </c>
      <c r="T1057" s="44" t="str">
        <f>IF(ISNA(VLOOKUP(P1057,Sheet1!E:F,2,0)),"--","PRESENT")</f>
        <v>--</v>
      </c>
      <c r="U1057"/>
      <c r="V1057">
        <f>IF(AA1057&lt;&gt;"",V1056+1,V1056)</f>
        <v>176</v>
      </c>
      <c r="W1057" s="75" t="s">
        <v>2238</v>
      </c>
      <c r="X1057" s="57" t="s">
        <v>2238</v>
      </c>
      <c r="Y1057" s="57" t="s">
        <v>2238</v>
      </c>
      <c r="Z1057" s="25" t="str">
        <f>IF( OR(X1057="CNST", I1057="CAT_REGS"),IF(E1057=CHAR(34)&amp;CHAR(34),F1057,E1057),
IF(X1057="YES",UPPER(IF(E1057=CHAR(34)&amp;CHAR(34),F1057,E1057)),
IF(   AND(X1057&lt;&gt;"NO",I1057="CAT_FNCT",D1057&lt;&gt;"multiply", D1057&lt;&gt;"divide"),IF(J1057="SLS_ENABLED",   UPPER(IF(E1057=CHAR(34)&amp;CHAR(34),F1057,E1057)),""),"")))</f>
        <v/>
      </c>
      <c r="AA1057" s="25" t="str">
        <f>IF(LEN(Y1057)&gt;0,Y1057,SUBSTITUTE(SUBSTITUTE(SUBSTITUTE(SUBSTITUTE(SUBSTITUTE(SUBSTITUTE(SUBSTITUTE(SUBSTITUTE(SUBSTITUTE(SUBSTITUTE(SUBSTITUTE( (SUBSTITUTE( SUBSTITUTE( SUBSTITUTE( SUBSTITUTE(Z1057,"STD_SIGMA","SUM"),"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7" s="1">
        <f>B1057</f>
        <v>1033</v>
      </c>
      <c r="AC1057" t="str">
        <f>P1057</f>
        <v>ITM_SUP_7</v>
      </c>
      <c r="AD1057" s="126" t="str">
        <f>IF(ISNA(VLOOKUP(AA1057,'XEQM Shortlist'!J:J,1,0)),"//","")</f>
        <v/>
      </c>
      <c r="AF1057" s="88" t="str">
        <f>IF(LEN(AA1057)=0,"",SUBSTITUTE(SUBSTITUTE(SUBSTITUTE(SUBSTITUTE(SUBSTITUTE(SUBSTITUTE(SUBSTITUTE(SUBSTITUTE(SUBSTITUTE(SUBSTITUTE(SUBSTITUTE(SUBSTITUTE(SUBSTITUTE(SUBSTITUTE(SUBSTITUTE(SUBSTITUTE(SUBSTITUTE( (SUBSTITUTE( SUBSTITUTE( SUBSTITUTE( SUBSTITUTE(Z1057,"STD_SIGMA","SUM"),"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7" t="b">
        <f>AA1057=AF1057</f>
        <v>1</v>
      </c>
    </row>
    <row r="1058" spans="1:33">
      <c r="A1058" s="48">
        <f>IF(B1058=INT(B1058),ROW(),"")</f>
        <v>1058</v>
      </c>
      <c r="B1058" s="47">
        <f>IF(AND(MID(C1058,2,1)&lt;&gt;"/",MID(C1058,1,1)="/"),INT(B1057)+1,B1057+0.01)</f>
        <v>1034</v>
      </c>
      <c r="C1058" s="196" t="s">
        <v>3769</v>
      </c>
      <c r="D1058" s="196" t="s">
        <v>7</v>
      </c>
      <c r="E1058" s="191" t="s">
        <v>519</v>
      </c>
      <c r="F1058" s="191" t="s">
        <v>5022</v>
      </c>
      <c r="G1058" s="202">
        <v>0</v>
      </c>
      <c r="H1058" s="202">
        <v>0</v>
      </c>
      <c r="I1058" s="191" t="s">
        <v>1</v>
      </c>
      <c r="J1058" s="191" t="s">
        <v>1376</v>
      </c>
      <c r="K1058" s="198" t="s">
        <v>3783</v>
      </c>
      <c r="L1058" s="199" t="s">
        <v>4768</v>
      </c>
      <c r="M1058" s="199" t="s">
        <v>4827</v>
      </c>
      <c r="N1058" s="55" t="s">
        <v>2238</v>
      </c>
      <c r="O1058" s="55"/>
      <c r="P1058" s="259" t="s">
        <v>3296</v>
      </c>
      <c r="Q1058" s="13"/>
      <c r="R1058"/>
      <c r="S1058" t="str">
        <f>IF(E1058=F1058,"","NOT EQUAL")</f>
        <v>NOT EQUAL</v>
      </c>
      <c r="T1058" s="44" t="str">
        <f>IF(ISNA(VLOOKUP(P1058,Sheet1!E:F,2,0)),"--","PRESENT")</f>
        <v>--</v>
      </c>
      <c r="U1058"/>
      <c r="V1058">
        <f>IF(AA1058&lt;&gt;"",V1057+1,V1057)</f>
        <v>176</v>
      </c>
      <c r="W1058" s="75" t="s">
        <v>2238</v>
      </c>
      <c r="X1058" s="57" t="s">
        <v>2238</v>
      </c>
      <c r="Y1058" s="57" t="s">
        <v>2238</v>
      </c>
      <c r="Z1058" s="25" t="str">
        <f>IF( OR(X1058="CNST", I1058="CAT_REGS"),IF(E1058=CHAR(34)&amp;CHAR(34),F1058,E1058),
IF(X1058="YES",UPPER(IF(E1058=CHAR(34)&amp;CHAR(34),F1058,E1058)),
IF(   AND(X1058&lt;&gt;"NO",I1058="CAT_FNCT",D1058&lt;&gt;"multiply", D1058&lt;&gt;"divide"),IF(J1058="SLS_ENABLED",   UPPER(IF(E1058=CHAR(34)&amp;CHAR(34),F1058,E1058)),""),"")))</f>
        <v/>
      </c>
      <c r="AA1058" s="25" t="str">
        <f>IF(LEN(Y1058)&gt;0,Y1058,SUBSTITUTE(SUBSTITUTE(SUBSTITUTE(SUBSTITUTE(SUBSTITUTE(SUBSTITUTE(SUBSTITUTE(SUBSTITUTE(SUBSTITUTE(SUBSTITUTE(SUBSTITUTE( (SUBSTITUTE( SUBSTITUTE( SUBSTITUTE( SUBSTITUTE(Z1058,"STD_SIGMA","SUM"),"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8" s="1">
        <f>B1058</f>
        <v>1034</v>
      </c>
      <c r="AC1058" t="str">
        <f>P1058</f>
        <v>ITM_SUP_8</v>
      </c>
      <c r="AD1058" s="126" t="str">
        <f>IF(ISNA(VLOOKUP(AA1058,'XEQM Shortlist'!J:J,1,0)),"//","")</f>
        <v/>
      </c>
      <c r="AF1058" s="88" t="str">
        <f>IF(LEN(AA1058)=0,"",SUBSTITUTE(SUBSTITUTE(SUBSTITUTE(SUBSTITUTE(SUBSTITUTE(SUBSTITUTE(SUBSTITUTE(SUBSTITUTE(SUBSTITUTE(SUBSTITUTE(SUBSTITUTE(SUBSTITUTE(SUBSTITUTE(SUBSTITUTE(SUBSTITUTE(SUBSTITUTE(SUBSTITUTE( (SUBSTITUTE( SUBSTITUTE( SUBSTITUTE( SUBSTITUTE(Z1058,"STD_SIGMA","SUM"),"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8" t="b">
        <f>AA1058=AF1058</f>
        <v>1</v>
      </c>
    </row>
    <row r="1059" spans="1:33">
      <c r="A1059" s="48">
        <f>IF(B1059=INT(B1059),ROW(),"")</f>
        <v>1059</v>
      </c>
      <c r="B1059" s="47">
        <f>IF(AND(MID(C1059,2,1)&lt;&gt;"/",MID(C1059,1,1)="/"),INT(B1058)+1,B1058+0.01)</f>
        <v>1035</v>
      </c>
      <c r="C1059" s="196" t="s">
        <v>3769</v>
      </c>
      <c r="D1059" s="196" t="s">
        <v>7</v>
      </c>
      <c r="E1059" s="191" t="s">
        <v>519</v>
      </c>
      <c r="F1059" s="191" t="s">
        <v>5023</v>
      </c>
      <c r="G1059" s="202">
        <v>0</v>
      </c>
      <c r="H1059" s="202">
        <v>0</v>
      </c>
      <c r="I1059" s="191" t="s">
        <v>1</v>
      </c>
      <c r="J1059" s="191" t="s">
        <v>1376</v>
      </c>
      <c r="K1059" s="198" t="s">
        <v>3783</v>
      </c>
      <c r="L1059" s="199" t="s">
        <v>4768</v>
      </c>
      <c r="M1059" s="199" t="s">
        <v>4827</v>
      </c>
      <c r="N1059" s="55" t="s">
        <v>2238</v>
      </c>
      <c r="O1059" s="55"/>
      <c r="P1059" s="259" t="s">
        <v>3297</v>
      </c>
      <c r="Q1059" s="13"/>
      <c r="R1059"/>
      <c r="S1059" t="str">
        <f>IF(E1059=F1059,"","NOT EQUAL")</f>
        <v>NOT EQUAL</v>
      </c>
      <c r="T1059" s="44" t="str">
        <f>IF(ISNA(VLOOKUP(P1059,Sheet1!E:F,2,0)),"--","PRESENT")</f>
        <v>--</v>
      </c>
      <c r="U1059"/>
      <c r="V1059">
        <f>IF(AA1059&lt;&gt;"",V1058+1,V1058)</f>
        <v>176</v>
      </c>
      <c r="W1059" s="75" t="s">
        <v>2238</v>
      </c>
      <c r="X1059" s="57" t="s">
        <v>2238</v>
      </c>
      <c r="Y1059" s="57" t="s">
        <v>2238</v>
      </c>
      <c r="Z1059" s="25" t="str">
        <f>IF( OR(X1059="CNST", I1059="CAT_REGS"),IF(E1059=CHAR(34)&amp;CHAR(34),F1059,E1059),
IF(X1059="YES",UPPER(IF(E1059=CHAR(34)&amp;CHAR(34),F1059,E1059)),
IF(   AND(X1059&lt;&gt;"NO",I1059="CAT_FNCT",D1059&lt;&gt;"multiply", D1059&lt;&gt;"divide"),IF(J1059="SLS_ENABLED",   UPPER(IF(E1059=CHAR(34)&amp;CHAR(34),F1059,E1059)),""),"")))</f>
        <v/>
      </c>
      <c r="AA1059" s="25" t="str">
        <f>IF(LEN(Y1059)&gt;0,Y1059,SUBSTITUTE(SUBSTITUTE(SUBSTITUTE(SUBSTITUTE(SUBSTITUTE(SUBSTITUTE(SUBSTITUTE(SUBSTITUTE(SUBSTITUTE(SUBSTITUTE(SUBSTITUTE( (SUBSTITUTE( SUBSTITUTE( SUBSTITUTE( SUBSTITUTE(Z1059,"STD_SIGMA","SUM"),"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59" s="1">
        <f>B1059</f>
        <v>1035</v>
      </c>
      <c r="AC1059" t="str">
        <f>P1059</f>
        <v>ITM_SUP_9</v>
      </c>
      <c r="AD1059" s="126" t="str">
        <f>IF(ISNA(VLOOKUP(AA1059,'XEQM Shortlist'!J:J,1,0)),"//","")</f>
        <v/>
      </c>
      <c r="AF1059" s="88" t="str">
        <f>IF(LEN(AA1059)=0,"",SUBSTITUTE(SUBSTITUTE(SUBSTITUTE(SUBSTITUTE(SUBSTITUTE(SUBSTITUTE(SUBSTITUTE(SUBSTITUTE(SUBSTITUTE(SUBSTITUTE(SUBSTITUTE(SUBSTITUTE(SUBSTITUTE(SUBSTITUTE(SUBSTITUTE(SUBSTITUTE(SUBSTITUTE( (SUBSTITUTE( SUBSTITUTE( SUBSTITUTE( SUBSTITUTE(Z1059,"STD_SIGMA","SUM"),"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59" t="b">
        <f>AA1059=AF1059</f>
        <v>1</v>
      </c>
    </row>
    <row r="1060" spans="1:33">
      <c r="A1060" s="48">
        <f>IF(B1060=INT(B1060),ROW(),"")</f>
        <v>1060</v>
      </c>
      <c r="B1060" s="47">
        <f>IF(AND(MID(C1060,2,1)&lt;&gt;"/",MID(C1060,1,1)="/"),INT(B1059)+1,B1059+0.01)</f>
        <v>1036</v>
      </c>
      <c r="C1060" s="196" t="s">
        <v>3769</v>
      </c>
      <c r="D1060" s="196" t="s">
        <v>7</v>
      </c>
      <c r="E1060" s="191" t="s">
        <v>519</v>
      </c>
      <c r="F1060" s="191" t="s">
        <v>5024</v>
      </c>
      <c r="G1060" s="202">
        <v>0</v>
      </c>
      <c r="H1060" s="202">
        <v>0</v>
      </c>
      <c r="I1060" s="191" t="s">
        <v>1</v>
      </c>
      <c r="J1060" s="191" t="s">
        <v>1376</v>
      </c>
      <c r="K1060" s="198" t="s">
        <v>3783</v>
      </c>
      <c r="L1060" s="199" t="s">
        <v>4768</v>
      </c>
      <c r="M1060" s="199" t="s">
        <v>4827</v>
      </c>
      <c r="N1060" s="55" t="s">
        <v>2238</v>
      </c>
      <c r="O1060" s="55"/>
      <c r="P1060" s="259" t="s">
        <v>4952</v>
      </c>
      <c r="Q1060" s="13"/>
      <c r="R1060"/>
      <c r="S1060" t="str">
        <f>IF(E1060=F1060,"","NOT EQUAL")</f>
        <v>NOT EQUAL</v>
      </c>
      <c r="T1060" s="44" t="str">
        <f>IF(ISNA(VLOOKUP(P1060,Sheet1!E:F,2,0)),"--","PRESENT")</f>
        <v>--</v>
      </c>
      <c r="U1060"/>
      <c r="V1060">
        <f>IF(AA1060&lt;&gt;"",V1059+1,V1059)</f>
        <v>176</v>
      </c>
      <c r="W1060" s="75" t="s">
        <v>2238</v>
      </c>
      <c r="X1060" s="57" t="s">
        <v>2238</v>
      </c>
      <c r="Y1060" s="57" t="s">
        <v>2238</v>
      </c>
      <c r="Z1060" s="25" t="str">
        <f>IF( OR(X1060="CNST", I1060="CAT_REGS"),IF(E1060=CHAR(34)&amp;CHAR(34),F1060,E1060),
IF(X1060="YES",UPPER(IF(E1060=CHAR(34)&amp;CHAR(34),F1060,E1060)),
IF(   AND(X1060&lt;&gt;"NO",I1060="CAT_FNCT",D1060&lt;&gt;"multiply", D1060&lt;&gt;"divide"),IF(J1060="SLS_ENABLED",   UPPER(IF(E1060=CHAR(34)&amp;CHAR(34),F1060,E1060)),""),"")))</f>
        <v/>
      </c>
      <c r="AA1060" s="25" t="str">
        <f>IF(LEN(Y1060)&gt;0,Y1060,SUBSTITUTE(SUBSTITUTE(SUBSTITUTE(SUBSTITUTE(SUBSTITUTE(SUBSTITUTE(SUBSTITUTE(SUBSTITUTE(SUBSTITUTE(SUBSTITUTE(SUBSTITUTE( (SUBSTITUTE( SUBSTITUTE( SUBSTITUTE( SUBSTITUTE(Z1060,"STD_SIGMA","SUM"),"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0" s="1">
        <f>B1060</f>
        <v>1036</v>
      </c>
      <c r="AC1060" t="str">
        <f>P1060</f>
        <v>ITM_SUP_A</v>
      </c>
      <c r="AD1060" s="126" t="str">
        <f>IF(ISNA(VLOOKUP(AA1060,'XEQM Shortlist'!J:J,1,0)),"//","")</f>
        <v/>
      </c>
      <c r="AF1060" s="88" t="str">
        <f>IF(LEN(AA1060)=0,"",SUBSTITUTE(SUBSTITUTE(SUBSTITUTE(SUBSTITUTE(SUBSTITUTE(SUBSTITUTE(SUBSTITUTE(SUBSTITUTE(SUBSTITUTE(SUBSTITUTE(SUBSTITUTE(SUBSTITUTE(SUBSTITUTE(SUBSTITUTE(SUBSTITUTE(SUBSTITUTE(SUBSTITUTE( (SUBSTITUTE( SUBSTITUTE( SUBSTITUTE( SUBSTITUTE(Z1060,"STD_SIGMA","SUM"),"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0" t="b">
        <f>AA1060=AF1060</f>
        <v>1</v>
      </c>
    </row>
    <row r="1061" spans="1:33">
      <c r="A1061" s="48">
        <f>IF(B1061=INT(B1061),ROW(),"")</f>
        <v>1061</v>
      </c>
      <c r="B1061" s="47">
        <f>IF(AND(MID(C1061,2,1)&lt;&gt;"/",MID(C1061,1,1)="/"),INT(B1060)+1,B1060+0.01)</f>
        <v>1037</v>
      </c>
      <c r="C1061" s="196" t="s">
        <v>3769</v>
      </c>
      <c r="D1061" s="196" t="s">
        <v>7</v>
      </c>
      <c r="E1061" s="191" t="s">
        <v>519</v>
      </c>
      <c r="F1061" s="191" t="s">
        <v>5025</v>
      </c>
      <c r="G1061" s="202">
        <v>0</v>
      </c>
      <c r="H1061" s="202">
        <v>0</v>
      </c>
      <c r="I1061" s="191" t="s">
        <v>1</v>
      </c>
      <c r="J1061" s="191" t="s">
        <v>1376</v>
      </c>
      <c r="K1061" s="198" t="s">
        <v>3783</v>
      </c>
      <c r="L1061" s="199" t="s">
        <v>4768</v>
      </c>
      <c r="M1061" s="199" t="s">
        <v>4827</v>
      </c>
      <c r="N1061" s="55" t="s">
        <v>2238</v>
      </c>
      <c r="O1061" s="55"/>
      <c r="P1061" s="259" t="s">
        <v>4953</v>
      </c>
      <c r="Q1061" s="13"/>
      <c r="R1061"/>
      <c r="S1061" t="str">
        <f>IF(E1061=F1061,"","NOT EQUAL")</f>
        <v>NOT EQUAL</v>
      </c>
      <c r="T1061" s="44" t="str">
        <f>IF(ISNA(VLOOKUP(P1061,Sheet1!E:F,2,0)),"--","PRESENT")</f>
        <v>--</v>
      </c>
      <c r="U1061"/>
      <c r="V1061">
        <f>IF(AA1061&lt;&gt;"",V1060+1,V1060)</f>
        <v>176</v>
      </c>
      <c r="W1061" s="75" t="s">
        <v>2238</v>
      </c>
      <c r="X1061" s="57" t="s">
        <v>2238</v>
      </c>
      <c r="Y1061" s="57" t="s">
        <v>2238</v>
      </c>
      <c r="Z1061" s="25" t="str">
        <f>IF( OR(X1061="CNST", I1061="CAT_REGS"),IF(E1061=CHAR(34)&amp;CHAR(34),F1061,E1061),
IF(X1061="YES",UPPER(IF(E1061=CHAR(34)&amp;CHAR(34),F1061,E1061)),
IF(   AND(X1061&lt;&gt;"NO",I1061="CAT_FNCT",D1061&lt;&gt;"multiply", D1061&lt;&gt;"divide"),IF(J1061="SLS_ENABLED",   UPPER(IF(E1061=CHAR(34)&amp;CHAR(34),F1061,E1061)),""),"")))</f>
        <v/>
      </c>
      <c r="AA1061" s="25" t="str">
        <f>IF(LEN(Y1061)&gt;0,Y1061,SUBSTITUTE(SUBSTITUTE(SUBSTITUTE(SUBSTITUTE(SUBSTITUTE(SUBSTITUTE(SUBSTITUTE(SUBSTITUTE(SUBSTITUTE(SUBSTITUTE(SUBSTITUTE( (SUBSTITUTE( SUBSTITUTE( SUBSTITUTE( SUBSTITUTE(Z1061,"STD_SIGMA","SUM"),"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1" s="1">
        <f>B1061</f>
        <v>1037</v>
      </c>
      <c r="AC1061" t="str">
        <f>P1061</f>
        <v>ITM_SUP_B</v>
      </c>
      <c r="AD1061" s="126" t="str">
        <f>IF(ISNA(VLOOKUP(AA1061,'XEQM Shortlist'!J:J,1,0)),"//","")</f>
        <v/>
      </c>
      <c r="AF1061" s="88" t="str">
        <f>IF(LEN(AA1061)=0,"",SUBSTITUTE(SUBSTITUTE(SUBSTITUTE(SUBSTITUTE(SUBSTITUTE(SUBSTITUTE(SUBSTITUTE(SUBSTITUTE(SUBSTITUTE(SUBSTITUTE(SUBSTITUTE(SUBSTITUTE(SUBSTITUTE(SUBSTITUTE(SUBSTITUTE(SUBSTITUTE(SUBSTITUTE( (SUBSTITUTE( SUBSTITUTE( SUBSTITUTE( SUBSTITUTE(Z1061,"STD_SIGMA","SUM"),"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1" t="b">
        <f>AA1061=AF1061</f>
        <v>1</v>
      </c>
    </row>
    <row r="1062" spans="1:33">
      <c r="A1062" s="48">
        <f>IF(B1062=INT(B1062),ROW(),"")</f>
        <v>1062</v>
      </c>
      <c r="B1062" s="47">
        <f>IF(AND(MID(C1062,2,1)&lt;&gt;"/",MID(C1062,1,1)="/"),INT(B1061)+1,B1061+0.01)</f>
        <v>1038</v>
      </c>
      <c r="C1062" s="196" t="s">
        <v>3769</v>
      </c>
      <c r="D1062" s="196" t="s">
        <v>7</v>
      </c>
      <c r="E1062" s="191" t="s">
        <v>519</v>
      </c>
      <c r="F1062" s="191" t="s">
        <v>5026</v>
      </c>
      <c r="G1062" s="202">
        <v>0</v>
      </c>
      <c r="H1062" s="202">
        <v>0</v>
      </c>
      <c r="I1062" s="191" t="s">
        <v>1</v>
      </c>
      <c r="J1062" s="191" t="s">
        <v>1376</v>
      </c>
      <c r="K1062" s="198" t="s">
        <v>3783</v>
      </c>
      <c r="L1062" s="199" t="s">
        <v>4768</v>
      </c>
      <c r="M1062" s="199" t="s">
        <v>4827</v>
      </c>
      <c r="N1062" s="55" t="s">
        <v>2238</v>
      </c>
      <c r="O1062" s="55"/>
      <c r="P1062" s="259" t="s">
        <v>4954</v>
      </c>
      <c r="Q1062" s="13"/>
      <c r="R1062"/>
      <c r="S1062" t="str">
        <f>IF(E1062=F1062,"","NOT EQUAL")</f>
        <v>NOT EQUAL</v>
      </c>
      <c r="T1062" s="44" t="str">
        <f>IF(ISNA(VLOOKUP(P1062,Sheet1!E:F,2,0)),"--","PRESENT")</f>
        <v>--</v>
      </c>
      <c r="U1062"/>
      <c r="V1062">
        <f>IF(AA1062&lt;&gt;"",V1061+1,V1061)</f>
        <v>176</v>
      </c>
      <c r="W1062" s="75" t="s">
        <v>2238</v>
      </c>
      <c r="X1062" s="57" t="s">
        <v>2238</v>
      </c>
      <c r="Y1062" s="57" t="s">
        <v>2238</v>
      </c>
      <c r="Z1062" s="25" t="str">
        <f>IF( OR(X1062="CNST", I1062="CAT_REGS"),IF(E1062=CHAR(34)&amp;CHAR(34),F1062,E1062),
IF(X1062="YES",UPPER(IF(E1062=CHAR(34)&amp;CHAR(34),F1062,E1062)),
IF(   AND(X1062&lt;&gt;"NO",I1062="CAT_FNCT",D1062&lt;&gt;"multiply", D1062&lt;&gt;"divide"),IF(J1062="SLS_ENABLED",   UPPER(IF(E1062=CHAR(34)&amp;CHAR(34),F1062,E1062)),""),"")))</f>
        <v/>
      </c>
      <c r="AA1062" s="25" t="str">
        <f>IF(LEN(Y1062)&gt;0,Y1062,SUBSTITUTE(SUBSTITUTE(SUBSTITUTE(SUBSTITUTE(SUBSTITUTE(SUBSTITUTE(SUBSTITUTE(SUBSTITUTE(SUBSTITUTE(SUBSTITUTE(SUBSTITUTE( (SUBSTITUTE( SUBSTITUTE( SUBSTITUTE( SUBSTITUTE(Z1062,"STD_SIGMA","SUM"),"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2" s="1">
        <f>B1062</f>
        <v>1038</v>
      </c>
      <c r="AC1062" t="str">
        <f>P1062</f>
        <v>ITM_SUP_C</v>
      </c>
      <c r="AD1062" s="126" t="str">
        <f>IF(ISNA(VLOOKUP(AA1062,'XEQM Shortlist'!J:J,1,0)),"//","")</f>
        <v/>
      </c>
      <c r="AF1062" s="88" t="str">
        <f>IF(LEN(AA1062)=0,"",SUBSTITUTE(SUBSTITUTE(SUBSTITUTE(SUBSTITUTE(SUBSTITUTE(SUBSTITUTE(SUBSTITUTE(SUBSTITUTE(SUBSTITUTE(SUBSTITUTE(SUBSTITUTE(SUBSTITUTE(SUBSTITUTE(SUBSTITUTE(SUBSTITUTE(SUBSTITUTE(SUBSTITUTE( (SUBSTITUTE( SUBSTITUTE( SUBSTITUTE( SUBSTITUTE(Z1062,"STD_SIGMA","SUM"),"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2" t="b">
        <f>AA1062=AF1062</f>
        <v>1</v>
      </c>
    </row>
    <row r="1063" spans="1:33">
      <c r="A1063" s="48">
        <f>IF(B1063=INT(B1063),ROW(),"")</f>
        <v>1063</v>
      </c>
      <c r="B1063" s="47">
        <f>IF(AND(MID(C1063,2,1)&lt;&gt;"/",MID(C1063,1,1)="/"),INT(B1062)+1,B1062+0.01)</f>
        <v>1039</v>
      </c>
      <c r="C1063" s="196" t="s">
        <v>3769</v>
      </c>
      <c r="D1063" s="196" t="s">
        <v>7</v>
      </c>
      <c r="E1063" s="191" t="s">
        <v>519</v>
      </c>
      <c r="F1063" s="191" t="s">
        <v>5027</v>
      </c>
      <c r="G1063" s="202">
        <v>0</v>
      </c>
      <c r="H1063" s="202">
        <v>0</v>
      </c>
      <c r="I1063" s="191" t="s">
        <v>1</v>
      </c>
      <c r="J1063" s="191" t="s">
        <v>1376</v>
      </c>
      <c r="K1063" s="198" t="s">
        <v>3783</v>
      </c>
      <c r="L1063" s="199" t="s">
        <v>4768</v>
      </c>
      <c r="M1063" s="199" t="s">
        <v>4827</v>
      </c>
      <c r="N1063" s="55" t="s">
        <v>2238</v>
      </c>
      <c r="O1063" s="55"/>
      <c r="P1063" s="259" t="s">
        <v>4955</v>
      </c>
      <c r="Q1063" s="13"/>
      <c r="R1063"/>
      <c r="S1063" t="str">
        <f>IF(E1063=F1063,"","NOT EQUAL")</f>
        <v>NOT EQUAL</v>
      </c>
      <c r="T1063" s="44" t="str">
        <f>IF(ISNA(VLOOKUP(P1063,Sheet1!E:F,2,0)),"--","PRESENT")</f>
        <v>--</v>
      </c>
      <c r="U1063"/>
      <c r="V1063">
        <f>IF(AA1063&lt;&gt;"",V1062+1,V1062)</f>
        <v>176</v>
      </c>
      <c r="W1063" s="75" t="s">
        <v>2238</v>
      </c>
      <c r="X1063" s="57" t="s">
        <v>2238</v>
      </c>
      <c r="Y1063" s="57" t="s">
        <v>2238</v>
      </c>
      <c r="Z1063" s="25" t="str">
        <f>IF( OR(X1063="CNST", I1063="CAT_REGS"),IF(E1063=CHAR(34)&amp;CHAR(34),F1063,E1063),
IF(X1063="YES",UPPER(IF(E1063=CHAR(34)&amp;CHAR(34),F1063,E1063)),
IF(   AND(X1063&lt;&gt;"NO",I1063="CAT_FNCT",D1063&lt;&gt;"multiply", D1063&lt;&gt;"divide"),IF(J1063="SLS_ENABLED",   UPPER(IF(E1063=CHAR(34)&amp;CHAR(34),F1063,E1063)),""),"")))</f>
        <v/>
      </c>
      <c r="AA1063" s="25" t="str">
        <f>IF(LEN(Y1063)&gt;0,Y1063,SUBSTITUTE(SUBSTITUTE(SUBSTITUTE(SUBSTITUTE(SUBSTITUTE(SUBSTITUTE(SUBSTITUTE(SUBSTITUTE(SUBSTITUTE(SUBSTITUTE(SUBSTITUTE( (SUBSTITUTE( SUBSTITUTE( SUBSTITUTE( SUBSTITUTE(Z1063,"STD_SIGMA","SUM"),"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3" s="1">
        <f>B1063</f>
        <v>1039</v>
      </c>
      <c r="AC1063" t="str">
        <f>P1063</f>
        <v>ITM_SUP_D</v>
      </c>
      <c r="AD1063" s="126" t="str">
        <f>IF(ISNA(VLOOKUP(AA1063,'XEQM Shortlist'!J:J,1,0)),"//","")</f>
        <v/>
      </c>
      <c r="AF1063" s="88" t="str">
        <f>IF(LEN(AA1063)=0,"",SUBSTITUTE(SUBSTITUTE(SUBSTITUTE(SUBSTITUTE(SUBSTITUTE(SUBSTITUTE(SUBSTITUTE(SUBSTITUTE(SUBSTITUTE(SUBSTITUTE(SUBSTITUTE(SUBSTITUTE(SUBSTITUTE(SUBSTITUTE(SUBSTITUTE(SUBSTITUTE(SUBSTITUTE( (SUBSTITUTE( SUBSTITUTE( SUBSTITUTE( SUBSTITUTE(Z1063,"STD_SIGMA","SUM"),"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3" t="b">
        <f>AA1063=AF1063</f>
        <v>1</v>
      </c>
    </row>
    <row r="1064" spans="1:33">
      <c r="A1064" s="48">
        <f>IF(B1064=INT(B1064),ROW(),"")</f>
        <v>1064</v>
      </c>
      <c r="B1064" s="47">
        <f>IF(AND(MID(C1064,2,1)&lt;&gt;"/",MID(C1064,1,1)="/"),INT(B1063)+1,B1063+0.01)</f>
        <v>1040</v>
      </c>
      <c r="C1064" s="196" t="s">
        <v>3769</v>
      </c>
      <c r="D1064" s="196" t="s">
        <v>7</v>
      </c>
      <c r="E1064" s="191" t="s">
        <v>519</v>
      </c>
      <c r="F1064" s="191" t="s">
        <v>5028</v>
      </c>
      <c r="G1064" s="202">
        <v>0</v>
      </c>
      <c r="H1064" s="202">
        <v>0</v>
      </c>
      <c r="I1064" s="191" t="s">
        <v>1</v>
      </c>
      <c r="J1064" s="191" t="s">
        <v>1376</v>
      </c>
      <c r="K1064" s="198" t="s">
        <v>3783</v>
      </c>
      <c r="L1064" s="199" t="s">
        <v>4768</v>
      </c>
      <c r="M1064" s="199" t="s">
        <v>4827</v>
      </c>
      <c r="N1064" s="55" t="s">
        <v>2238</v>
      </c>
      <c r="O1064" s="55"/>
      <c r="P1064" s="259" t="s">
        <v>4956</v>
      </c>
      <c r="Q1064" s="13"/>
      <c r="R1064"/>
      <c r="S1064" t="str">
        <f>IF(E1064=F1064,"","NOT EQUAL")</f>
        <v>NOT EQUAL</v>
      </c>
      <c r="T1064" s="44" t="str">
        <f>IF(ISNA(VLOOKUP(P1064,Sheet1!E:F,2,0)),"--","PRESENT")</f>
        <v>--</v>
      </c>
      <c r="U1064"/>
      <c r="V1064">
        <f>IF(AA1064&lt;&gt;"",V1063+1,V1063)</f>
        <v>176</v>
      </c>
      <c r="W1064" s="75" t="s">
        <v>2238</v>
      </c>
      <c r="X1064" s="57" t="s">
        <v>2238</v>
      </c>
      <c r="Y1064" s="57" t="s">
        <v>2238</v>
      </c>
      <c r="Z1064" s="25" t="str">
        <f>IF( OR(X1064="CNST", I1064="CAT_REGS"),IF(E1064=CHAR(34)&amp;CHAR(34),F1064,E1064),
IF(X1064="YES",UPPER(IF(E1064=CHAR(34)&amp;CHAR(34),F1064,E1064)),
IF(   AND(X1064&lt;&gt;"NO",I1064="CAT_FNCT",D1064&lt;&gt;"multiply", D1064&lt;&gt;"divide"),IF(J1064="SLS_ENABLED",   UPPER(IF(E1064=CHAR(34)&amp;CHAR(34),F1064,E1064)),""),"")))</f>
        <v/>
      </c>
      <c r="AA1064" s="25" t="str">
        <f>IF(LEN(Y1064)&gt;0,Y1064,SUBSTITUTE(SUBSTITUTE(SUBSTITUTE(SUBSTITUTE(SUBSTITUTE(SUBSTITUTE(SUBSTITUTE(SUBSTITUTE(SUBSTITUTE(SUBSTITUTE(SUBSTITUTE( (SUBSTITUTE( SUBSTITUTE( SUBSTITUTE( SUBSTITUTE(Z1064,"STD_SIGMA","SUM"),"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4" s="1">
        <f>B1064</f>
        <v>1040</v>
      </c>
      <c r="AC1064" t="str">
        <f>P1064</f>
        <v>ITM_SUP_E</v>
      </c>
      <c r="AD1064" s="126" t="str">
        <f>IF(ISNA(VLOOKUP(AA1064,'XEQM Shortlist'!J:J,1,0)),"//","")</f>
        <v/>
      </c>
      <c r="AF1064" s="88" t="str">
        <f>IF(LEN(AA1064)=0,"",SUBSTITUTE(SUBSTITUTE(SUBSTITUTE(SUBSTITUTE(SUBSTITUTE(SUBSTITUTE(SUBSTITUTE(SUBSTITUTE(SUBSTITUTE(SUBSTITUTE(SUBSTITUTE(SUBSTITUTE(SUBSTITUTE(SUBSTITUTE(SUBSTITUTE(SUBSTITUTE(SUBSTITUTE( (SUBSTITUTE( SUBSTITUTE( SUBSTITUTE( SUBSTITUTE(Z1064,"STD_SIGMA","SUM"),"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4" t="b">
        <f>AA1064=AF1064</f>
        <v>1</v>
      </c>
    </row>
    <row r="1065" spans="1:33">
      <c r="A1065" s="48">
        <f>IF(B1065=INT(B1065),ROW(),"")</f>
        <v>1065</v>
      </c>
      <c r="B1065" s="47">
        <f>IF(AND(MID(C1065,2,1)&lt;&gt;"/",MID(C1065,1,1)="/"),INT(B1064)+1,B1064+0.01)</f>
        <v>1041</v>
      </c>
      <c r="C1065" s="196" t="s">
        <v>3769</v>
      </c>
      <c r="D1065" s="196" t="s">
        <v>7</v>
      </c>
      <c r="E1065" s="191" t="s">
        <v>519</v>
      </c>
      <c r="F1065" s="191" t="s">
        <v>5029</v>
      </c>
      <c r="G1065" s="202">
        <v>0</v>
      </c>
      <c r="H1065" s="202">
        <v>0</v>
      </c>
      <c r="I1065" s="191" t="s">
        <v>1</v>
      </c>
      <c r="J1065" s="191" t="s">
        <v>1376</v>
      </c>
      <c r="K1065" s="198" t="s">
        <v>3783</v>
      </c>
      <c r="L1065" s="199" t="s">
        <v>4768</v>
      </c>
      <c r="M1065" s="199" t="s">
        <v>4827</v>
      </c>
      <c r="N1065" s="55" t="s">
        <v>2238</v>
      </c>
      <c r="O1065" s="55"/>
      <c r="P1065" s="259" t="s">
        <v>4957</v>
      </c>
      <c r="Q1065" s="13"/>
      <c r="R1065"/>
      <c r="S1065" t="str">
        <f>IF(E1065=F1065,"","NOT EQUAL")</f>
        <v>NOT EQUAL</v>
      </c>
      <c r="T1065" s="44" t="str">
        <f>IF(ISNA(VLOOKUP(P1065,Sheet1!E:F,2,0)),"--","PRESENT")</f>
        <v>--</v>
      </c>
      <c r="U1065"/>
      <c r="V1065">
        <f>IF(AA1065&lt;&gt;"",V1064+1,V1064)</f>
        <v>176</v>
      </c>
      <c r="W1065" s="75" t="s">
        <v>2238</v>
      </c>
      <c r="X1065" s="57" t="s">
        <v>2238</v>
      </c>
      <c r="Y1065" s="57" t="s">
        <v>2238</v>
      </c>
      <c r="Z1065" s="25" t="str">
        <f>IF( OR(X1065="CNST", I1065="CAT_REGS"),IF(E1065=CHAR(34)&amp;CHAR(34),F1065,E1065),
IF(X1065="YES",UPPER(IF(E1065=CHAR(34)&amp;CHAR(34),F1065,E1065)),
IF(   AND(X1065&lt;&gt;"NO",I1065="CAT_FNCT",D1065&lt;&gt;"multiply", D1065&lt;&gt;"divide"),IF(J1065="SLS_ENABLED",   UPPER(IF(E1065=CHAR(34)&amp;CHAR(34),F1065,E1065)),""),"")))</f>
        <v/>
      </c>
      <c r="AA1065" s="25" t="str">
        <f>IF(LEN(Y1065)&gt;0,Y1065,SUBSTITUTE(SUBSTITUTE(SUBSTITUTE(SUBSTITUTE(SUBSTITUTE(SUBSTITUTE(SUBSTITUTE(SUBSTITUTE(SUBSTITUTE(SUBSTITUTE(SUBSTITUTE( (SUBSTITUTE( SUBSTITUTE( SUBSTITUTE( SUBSTITUTE(Z1065,"STD_SIGMA","SUM"),"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5" s="1">
        <f>B1065</f>
        <v>1041</v>
      </c>
      <c r="AC1065" t="str">
        <f>P1065</f>
        <v>ITM_SUP_F</v>
      </c>
      <c r="AD1065" s="126" t="str">
        <f>IF(ISNA(VLOOKUP(AA1065,'XEQM Shortlist'!J:J,1,0)),"//","")</f>
        <v/>
      </c>
      <c r="AF1065" s="88" t="str">
        <f>IF(LEN(AA1065)=0,"",SUBSTITUTE(SUBSTITUTE(SUBSTITUTE(SUBSTITUTE(SUBSTITUTE(SUBSTITUTE(SUBSTITUTE(SUBSTITUTE(SUBSTITUTE(SUBSTITUTE(SUBSTITUTE(SUBSTITUTE(SUBSTITUTE(SUBSTITUTE(SUBSTITUTE(SUBSTITUTE(SUBSTITUTE( (SUBSTITUTE( SUBSTITUTE( SUBSTITUTE( SUBSTITUTE(Z1065,"STD_SIGMA","SUM"),"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5" t="b">
        <f>AA1065=AF1065</f>
        <v>1</v>
      </c>
    </row>
    <row r="1066" spans="1:33">
      <c r="A1066" s="48">
        <f>IF(B1066=INT(B1066),ROW(),"")</f>
        <v>1066</v>
      </c>
      <c r="B1066" s="47">
        <f>IF(AND(MID(C1066,2,1)&lt;&gt;"/",MID(C1066,1,1)="/"),INT(B1065)+1,B1065+0.01)</f>
        <v>1042</v>
      </c>
      <c r="C1066" s="196" t="s">
        <v>3769</v>
      </c>
      <c r="D1066" s="196" t="s">
        <v>7</v>
      </c>
      <c r="E1066" s="191" t="s">
        <v>519</v>
      </c>
      <c r="F1066" s="191" t="s">
        <v>5030</v>
      </c>
      <c r="G1066" s="202">
        <v>0</v>
      </c>
      <c r="H1066" s="202">
        <v>0</v>
      </c>
      <c r="I1066" s="191" t="s">
        <v>1</v>
      </c>
      <c r="J1066" s="191" t="s">
        <v>1376</v>
      </c>
      <c r="K1066" s="198" t="s">
        <v>3783</v>
      </c>
      <c r="L1066" s="199" t="s">
        <v>4768</v>
      </c>
      <c r="M1066" s="199" t="s">
        <v>4827</v>
      </c>
      <c r="N1066" s="55" t="s">
        <v>2238</v>
      </c>
      <c r="O1066" s="55"/>
      <c r="P1066" s="259" t="s">
        <v>4958</v>
      </c>
      <c r="Q1066" s="13"/>
      <c r="R1066"/>
      <c r="S1066" t="str">
        <f>IF(E1066=F1066,"","NOT EQUAL")</f>
        <v>NOT EQUAL</v>
      </c>
      <c r="T1066" s="44" t="str">
        <f>IF(ISNA(VLOOKUP(P1066,Sheet1!E:F,2,0)),"--","PRESENT")</f>
        <v>--</v>
      </c>
      <c r="U1066"/>
      <c r="V1066">
        <f>IF(AA1066&lt;&gt;"",V1065+1,V1065)</f>
        <v>176</v>
      </c>
      <c r="W1066" s="75" t="s">
        <v>2238</v>
      </c>
      <c r="X1066" s="57" t="s">
        <v>2238</v>
      </c>
      <c r="Y1066" s="57" t="s">
        <v>2238</v>
      </c>
      <c r="Z1066" s="25" t="str">
        <f>IF( OR(X1066="CNST", I1066="CAT_REGS"),IF(E1066=CHAR(34)&amp;CHAR(34),F1066,E1066),
IF(X1066="YES",UPPER(IF(E1066=CHAR(34)&amp;CHAR(34),F1066,E1066)),
IF(   AND(X1066&lt;&gt;"NO",I1066="CAT_FNCT",D1066&lt;&gt;"multiply", D1066&lt;&gt;"divide"),IF(J1066="SLS_ENABLED",   UPPER(IF(E1066=CHAR(34)&amp;CHAR(34),F1066,E1066)),""),"")))</f>
        <v/>
      </c>
      <c r="AA1066" s="25" t="str">
        <f>IF(LEN(Y1066)&gt;0,Y1066,SUBSTITUTE(SUBSTITUTE(SUBSTITUTE(SUBSTITUTE(SUBSTITUTE(SUBSTITUTE(SUBSTITUTE(SUBSTITUTE(SUBSTITUTE(SUBSTITUTE(SUBSTITUTE( (SUBSTITUTE( SUBSTITUTE( SUBSTITUTE( SUBSTITUTE(Z1066,"STD_SIGMA","SUM"),"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6" s="1">
        <f>B1066</f>
        <v>1042</v>
      </c>
      <c r="AC1066" t="str">
        <f>P1066</f>
        <v>ITM_SUP_G</v>
      </c>
      <c r="AD1066" s="126" t="str">
        <f>IF(ISNA(VLOOKUP(AA1066,'XEQM Shortlist'!J:J,1,0)),"//","")</f>
        <v/>
      </c>
      <c r="AF1066" s="88" t="str">
        <f>IF(LEN(AA1066)=0,"",SUBSTITUTE(SUBSTITUTE(SUBSTITUTE(SUBSTITUTE(SUBSTITUTE(SUBSTITUTE(SUBSTITUTE(SUBSTITUTE(SUBSTITUTE(SUBSTITUTE(SUBSTITUTE(SUBSTITUTE(SUBSTITUTE(SUBSTITUTE(SUBSTITUTE(SUBSTITUTE(SUBSTITUTE( (SUBSTITUTE( SUBSTITUTE( SUBSTITUTE( SUBSTITUTE(Z1066,"STD_SIGMA","SUM"),"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6" t="b">
        <f>AA1066=AF1066</f>
        <v>1</v>
      </c>
    </row>
    <row r="1067" spans="1:33" s="17" customFormat="1">
      <c r="A1067" s="48">
        <f>IF(B1067=INT(B1067),ROW(),"")</f>
        <v>1067</v>
      </c>
      <c r="B1067" s="47">
        <f>IF(AND(MID(C1067,2,1)&lt;&gt;"/",MID(C1067,1,1)="/"),INT(B1066)+1,B1066+0.01)</f>
        <v>1043</v>
      </c>
      <c r="C1067" s="196" t="s">
        <v>3769</v>
      </c>
      <c r="D1067" s="196" t="s">
        <v>7</v>
      </c>
      <c r="E1067" s="191" t="s">
        <v>519</v>
      </c>
      <c r="F1067" s="191" t="s">
        <v>5031</v>
      </c>
      <c r="G1067" s="296">
        <v>0</v>
      </c>
      <c r="H1067" s="296">
        <v>0</v>
      </c>
      <c r="I1067" s="191" t="s">
        <v>1</v>
      </c>
      <c r="J1067" s="191" t="s">
        <v>1376</v>
      </c>
      <c r="K1067" s="198" t="s">
        <v>3783</v>
      </c>
      <c r="L1067" s="199" t="s">
        <v>4768</v>
      </c>
      <c r="M1067" s="199" t="s">
        <v>4827</v>
      </c>
      <c r="N1067" s="55" t="s">
        <v>2238</v>
      </c>
      <c r="O1067" s="55"/>
      <c r="P1067" s="259" t="s">
        <v>4959</v>
      </c>
      <c r="Q1067" s="13"/>
      <c r="R1067"/>
      <c r="S1067" t="str">
        <f>IF(E1067=F1067,"","NOT EQUAL")</f>
        <v>NOT EQUAL</v>
      </c>
      <c r="T1067" s="44" t="str">
        <f>IF(ISNA(VLOOKUP(P1067,Sheet1!E:F,2,0)),"--","PRESENT")</f>
        <v>--</v>
      </c>
      <c r="U1067"/>
      <c r="V1067">
        <f>IF(AA1067&lt;&gt;"",V1066+1,V1066)</f>
        <v>176</v>
      </c>
      <c r="W1067" s="75" t="s">
        <v>2238</v>
      </c>
      <c r="X1067" s="57" t="s">
        <v>2238</v>
      </c>
      <c r="Y1067" s="57" t="s">
        <v>2238</v>
      </c>
      <c r="Z1067" s="25" t="str">
        <f>IF( OR(X1067="CNST", I1067="CAT_REGS"),IF(E1067=CHAR(34)&amp;CHAR(34),F1067,E1067),
IF(X1067="YES",UPPER(IF(E1067=CHAR(34)&amp;CHAR(34),F1067,E1067)),
IF(   AND(X1067&lt;&gt;"NO",I1067="CAT_FNCT",D1067&lt;&gt;"multiply", D1067&lt;&gt;"divide"),IF(J1067="SLS_ENABLED",   UPPER(IF(E1067=CHAR(34)&amp;CHAR(34),F1067,E1067)),""),"")))</f>
        <v/>
      </c>
      <c r="AA1067" s="25" t="str">
        <f>IF(LEN(Y1067)&gt;0,Y1067,SUBSTITUTE(SUBSTITUTE(SUBSTITUTE(SUBSTITUTE(SUBSTITUTE(SUBSTITUTE(SUBSTITUTE(SUBSTITUTE(SUBSTITUTE(SUBSTITUTE(SUBSTITUTE( (SUBSTITUTE( SUBSTITUTE( SUBSTITUTE( SUBSTITUTE(Z1067,"STD_SIGMA","SUM"),"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7" s="1">
        <f>B1067</f>
        <v>1043</v>
      </c>
      <c r="AC1067" t="str">
        <f>P1067</f>
        <v>ITM_SUP_H</v>
      </c>
      <c r="AD1067" s="126" t="str">
        <f>IF(ISNA(VLOOKUP(AA1067,'XEQM Shortlist'!J:J,1,0)),"//","")</f>
        <v/>
      </c>
      <c r="AE1067"/>
      <c r="AF1067" s="88" t="str">
        <f>IF(LEN(AA1067)=0,"",SUBSTITUTE(SUBSTITUTE(SUBSTITUTE(SUBSTITUTE(SUBSTITUTE(SUBSTITUTE(SUBSTITUTE(SUBSTITUTE(SUBSTITUTE(SUBSTITUTE(SUBSTITUTE(SUBSTITUTE(SUBSTITUTE(SUBSTITUTE(SUBSTITUTE(SUBSTITUTE(SUBSTITUTE( (SUBSTITUTE( SUBSTITUTE( SUBSTITUTE( SUBSTITUTE(Z1067,"STD_SIGMA","SUM"),"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7" t="b">
        <f>AA1067=AF1067</f>
        <v>1</v>
      </c>
    </row>
    <row r="1068" spans="1:33">
      <c r="A1068" s="48">
        <f>IF(B1068=INT(B1068),ROW(),"")</f>
        <v>1068</v>
      </c>
      <c r="B1068" s="47">
        <f>IF(AND(MID(C1068,2,1)&lt;&gt;"/",MID(C1068,1,1)="/"),INT(B1067)+1,B1067+0.01)</f>
        <v>1044</v>
      </c>
      <c r="C1068" s="196" t="s">
        <v>3769</v>
      </c>
      <c r="D1068" s="196" t="s">
        <v>7</v>
      </c>
      <c r="E1068" s="191" t="s">
        <v>519</v>
      </c>
      <c r="F1068" s="191" t="s">
        <v>5032</v>
      </c>
      <c r="G1068" s="296">
        <v>0</v>
      </c>
      <c r="H1068" s="296">
        <v>0</v>
      </c>
      <c r="I1068" s="191" t="s">
        <v>1</v>
      </c>
      <c r="J1068" s="191" t="s">
        <v>1376</v>
      </c>
      <c r="K1068" s="198" t="s">
        <v>3783</v>
      </c>
      <c r="L1068" s="199" t="s">
        <v>4768</v>
      </c>
      <c r="M1068" s="199" t="s">
        <v>4827</v>
      </c>
      <c r="N1068" s="55" t="s">
        <v>2238</v>
      </c>
      <c r="O1068" s="55"/>
      <c r="P1068" s="259" t="s">
        <v>4960</v>
      </c>
      <c r="Q1068" s="13"/>
      <c r="R1068"/>
      <c r="S1068" t="str">
        <f>IF(E1068=F1068,"","NOT EQUAL")</f>
        <v>NOT EQUAL</v>
      </c>
      <c r="T1068" s="44" t="str">
        <f>IF(ISNA(VLOOKUP(P1068,Sheet1!E:F,2,0)),"--","PRESENT")</f>
        <v>--</v>
      </c>
      <c r="U1068"/>
      <c r="V1068">
        <f>IF(AA1068&lt;&gt;"",V1067+1,V1067)</f>
        <v>176</v>
      </c>
      <c r="W1068" s="75" t="s">
        <v>2238</v>
      </c>
      <c r="X1068" s="57" t="s">
        <v>2238</v>
      </c>
      <c r="Y1068" s="57" t="s">
        <v>2238</v>
      </c>
      <c r="Z1068" s="25" t="str">
        <f>IF( OR(X1068="CNST", I1068="CAT_REGS"),IF(E1068=CHAR(34)&amp;CHAR(34),F1068,E1068),
IF(X1068="YES",UPPER(IF(E1068=CHAR(34)&amp;CHAR(34),F1068,E1068)),
IF(   AND(X1068&lt;&gt;"NO",I1068="CAT_FNCT",D1068&lt;&gt;"multiply", D1068&lt;&gt;"divide"),IF(J1068="SLS_ENABLED",   UPPER(IF(E1068=CHAR(34)&amp;CHAR(34),F1068,E1068)),""),"")))</f>
        <v/>
      </c>
      <c r="AA1068" s="25" t="str">
        <f>IF(LEN(Y1068)&gt;0,Y1068,SUBSTITUTE(SUBSTITUTE(SUBSTITUTE(SUBSTITUTE(SUBSTITUTE(SUBSTITUTE(SUBSTITUTE(SUBSTITUTE(SUBSTITUTE(SUBSTITUTE(SUBSTITUTE( (SUBSTITUTE( SUBSTITUTE( SUBSTITUTE( SUBSTITUTE(Z1068,"STD_SIGMA","SUM"),"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8" s="1">
        <f>B1068</f>
        <v>1044</v>
      </c>
      <c r="AC1068" t="str">
        <f>P1068</f>
        <v>ITM_SUP_I</v>
      </c>
      <c r="AD1068" s="126" t="str">
        <f>IF(ISNA(VLOOKUP(AA1068,'XEQM Shortlist'!J:J,1,0)),"//","")</f>
        <v/>
      </c>
      <c r="AF1068" s="88" t="str">
        <f>IF(LEN(AA1068)=0,"",SUBSTITUTE(SUBSTITUTE(SUBSTITUTE(SUBSTITUTE(SUBSTITUTE(SUBSTITUTE(SUBSTITUTE(SUBSTITUTE(SUBSTITUTE(SUBSTITUTE(SUBSTITUTE(SUBSTITUTE(SUBSTITUTE(SUBSTITUTE(SUBSTITUTE(SUBSTITUTE(SUBSTITUTE( (SUBSTITUTE( SUBSTITUTE( SUBSTITUTE( SUBSTITUTE(Z1068,"STD_SIGMA","SUM"),"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8" t="b">
        <f>AA1068=AF1068</f>
        <v>1</v>
      </c>
    </row>
    <row r="1069" spans="1:33">
      <c r="A1069" s="48">
        <f>IF(B1069=INT(B1069),ROW(),"")</f>
        <v>1069</v>
      </c>
      <c r="B1069" s="47">
        <f>IF(AND(MID(C1069,2,1)&lt;&gt;"/",MID(C1069,1,1)="/"),INT(B1068)+1,B1068+0.01)</f>
        <v>1045</v>
      </c>
      <c r="C1069" s="196" t="s">
        <v>3769</v>
      </c>
      <c r="D1069" s="196" t="s">
        <v>7</v>
      </c>
      <c r="E1069" s="191" t="s">
        <v>519</v>
      </c>
      <c r="F1069" s="191" t="s">
        <v>5033</v>
      </c>
      <c r="G1069" s="202">
        <v>0</v>
      </c>
      <c r="H1069" s="202">
        <v>0</v>
      </c>
      <c r="I1069" s="191" t="s">
        <v>1</v>
      </c>
      <c r="J1069" s="191" t="s">
        <v>1376</v>
      </c>
      <c r="K1069" s="198" t="s">
        <v>3783</v>
      </c>
      <c r="L1069" s="199" t="s">
        <v>4768</v>
      </c>
      <c r="M1069" s="199" t="s">
        <v>4827</v>
      </c>
      <c r="N1069" s="55" t="s">
        <v>2238</v>
      </c>
      <c r="O1069" s="55"/>
      <c r="P1069" s="259" t="s">
        <v>4961</v>
      </c>
      <c r="Q1069" s="13"/>
      <c r="R1069"/>
      <c r="S1069" t="str">
        <f>IF(E1069=F1069,"","NOT EQUAL")</f>
        <v>NOT EQUAL</v>
      </c>
      <c r="T1069" s="44" t="str">
        <f>IF(ISNA(VLOOKUP(P1069,Sheet1!E:F,2,0)),"--","PRESENT")</f>
        <v>--</v>
      </c>
      <c r="U1069"/>
      <c r="V1069">
        <f>IF(AA1069&lt;&gt;"",V1068+1,V1068)</f>
        <v>176</v>
      </c>
      <c r="W1069" s="75" t="s">
        <v>2238</v>
      </c>
      <c r="X1069" s="57" t="s">
        <v>2238</v>
      </c>
      <c r="Y1069" s="57" t="s">
        <v>2238</v>
      </c>
      <c r="Z1069" s="25" t="str">
        <f>IF( OR(X1069="CNST", I1069="CAT_REGS"),IF(E1069=CHAR(34)&amp;CHAR(34),F1069,E1069),
IF(X1069="YES",UPPER(IF(E1069=CHAR(34)&amp;CHAR(34),F1069,E1069)),
IF(   AND(X1069&lt;&gt;"NO",I1069="CAT_FNCT",D1069&lt;&gt;"multiply", D1069&lt;&gt;"divide"),IF(J1069="SLS_ENABLED",   UPPER(IF(E1069=CHAR(34)&amp;CHAR(34),F1069,E1069)),""),"")))</f>
        <v/>
      </c>
      <c r="AA1069" s="25" t="str">
        <f>IF(LEN(Y1069)&gt;0,Y1069,SUBSTITUTE(SUBSTITUTE(SUBSTITUTE(SUBSTITUTE(SUBSTITUTE(SUBSTITUTE(SUBSTITUTE(SUBSTITUTE(SUBSTITUTE(SUBSTITUTE(SUBSTITUTE( (SUBSTITUTE( SUBSTITUTE( SUBSTITUTE( SUBSTITUTE(Z1069,"STD_SIGMA","SUM"),"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69" s="1">
        <f>B1069</f>
        <v>1045</v>
      </c>
      <c r="AC1069" t="str">
        <f>P1069</f>
        <v>ITM_SUP_J</v>
      </c>
      <c r="AD1069" s="126" t="str">
        <f>IF(ISNA(VLOOKUP(AA1069,'XEQM Shortlist'!J:J,1,0)),"//","")</f>
        <v/>
      </c>
      <c r="AF1069" s="88" t="str">
        <f>IF(LEN(AA1069)=0,"",SUBSTITUTE(SUBSTITUTE(SUBSTITUTE(SUBSTITUTE(SUBSTITUTE(SUBSTITUTE(SUBSTITUTE(SUBSTITUTE(SUBSTITUTE(SUBSTITUTE(SUBSTITUTE(SUBSTITUTE(SUBSTITUTE(SUBSTITUTE(SUBSTITUTE(SUBSTITUTE(SUBSTITUTE( (SUBSTITUTE( SUBSTITUTE( SUBSTITUTE( SUBSTITUTE(Z1069,"STD_SIGMA","SUM"),"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69" t="b">
        <f>AA1069=AF1069</f>
        <v>1</v>
      </c>
    </row>
    <row r="1070" spans="1:33" s="17" customFormat="1">
      <c r="A1070" s="48">
        <f>IF(B1070=INT(B1070),ROW(),"")</f>
        <v>1070</v>
      </c>
      <c r="B1070" s="47">
        <f>IF(AND(MID(C1070,2,1)&lt;&gt;"/",MID(C1070,1,1)="/"),INT(B1069)+1,B1069+0.01)</f>
        <v>1046</v>
      </c>
      <c r="C1070" s="196" t="s">
        <v>3769</v>
      </c>
      <c r="D1070" s="196" t="s">
        <v>7</v>
      </c>
      <c r="E1070" s="191" t="s">
        <v>519</v>
      </c>
      <c r="F1070" s="191" t="s">
        <v>5034</v>
      </c>
      <c r="G1070" s="296">
        <v>0</v>
      </c>
      <c r="H1070" s="296">
        <v>0</v>
      </c>
      <c r="I1070" s="191" t="s">
        <v>1</v>
      </c>
      <c r="J1070" s="191" t="s">
        <v>1376</v>
      </c>
      <c r="K1070" s="198" t="s">
        <v>3783</v>
      </c>
      <c r="L1070" s="199" t="s">
        <v>4768</v>
      </c>
      <c r="M1070" s="199" t="s">
        <v>4827</v>
      </c>
      <c r="N1070" s="55" t="s">
        <v>2238</v>
      </c>
      <c r="O1070" s="55"/>
      <c r="P1070" s="259" t="s">
        <v>4962</v>
      </c>
      <c r="Q1070" s="13"/>
      <c r="R1070"/>
      <c r="S1070" t="str">
        <f>IF(E1070=F1070,"","NOT EQUAL")</f>
        <v>NOT EQUAL</v>
      </c>
      <c r="T1070" s="44" t="str">
        <f>IF(ISNA(VLOOKUP(P1070,Sheet1!E:F,2,0)),"--","PRESENT")</f>
        <v>--</v>
      </c>
      <c r="U1070"/>
      <c r="V1070">
        <f>IF(AA1070&lt;&gt;"",V1069+1,V1069)</f>
        <v>176</v>
      </c>
      <c r="W1070" s="75" t="s">
        <v>2238</v>
      </c>
      <c r="X1070" s="57" t="s">
        <v>2238</v>
      </c>
      <c r="Y1070" s="57" t="s">
        <v>2238</v>
      </c>
      <c r="Z1070" s="25" t="str">
        <f>IF( OR(X1070="CNST", I1070="CAT_REGS"),IF(E1070=CHAR(34)&amp;CHAR(34),F1070,E1070),
IF(X1070="YES",UPPER(IF(E1070=CHAR(34)&amp;CHAR(34),F1070,E1070)),
IF(   AND(X1070&lt;&gt;"NO",I1070="CAT_FNCT",D1070&lt;&gt;"multiply", D1070&lt;&gt;"divide"),IF(J1070="SLS_ENABLED",   UPPER(IF(E1070=CHAR(34)&amp;CHAR(34),F1070,E1070)),""),"")))</f>
        <v/>
      </c>
      <c r="AA1070" s="25" t="str">
        <f>IF(LEN(Y1070)&gt;0,Y1070,SUBSTITUTE(SUBSTITUTE(SUBSTITUTE(SUBSTITUTE(SUBSTITUTE(SUBSTITUTE(SUBSTITUTE(SUBSTITUTE(SUBSTITUTE(SUBSTITUTE(SUBSTITUTE( (SUBSTITUTE( SUBSTITUTE( SUBSTITUTE( SUBSTITUTE(Z1070,"STD_SIGMA","SUM"),"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0" s="1">
        <f>B1070</f>
        <v>1046</v>
      </c>
      <c r="AC1070" t="str">
        <f>P1070</f>
        <v>ITM_SUP_K</v>
      </c>
      <c r="AD1070" s="126" t="str">
        <f>IF(ISNA(VLOOKUP(AA1070,'XEQM Shortlist'!J:J,1,0)),"//","")</f>
        <v/>
      </c>
      <c r="AE1070"/>
      <c r="AF1070" s="88" t="str">
        <f>IF(LEN(AA1070)=0,"",SUBSTITUTE(SUBSTITUTE(SUBSTITUTE(SUBSTITUTE(SUBSTITUTE(SUBSTITUTE(SUBSTITUTE(SUBSTITUTE(SUBSTITUTE(SUBSTITUTE(SUBSTITUTE(SUBSTITUTE(SUBSTITUTE(SUBSTITUTE(SUBSTITUTE(SUBSTITUTE(SUBSTITUTE( (SUBSTITUTE( SUBSTITUTE( SUBSTITUTE( SUBSTITUTE(Z1070,"STD_SIGMA","SUM"),"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0" t="b">
        <f>AA1070=AF1070</f>
        <v>1</v>
      </c>
    </row>
    <row r="1071" spans="1:33">
      <c r="A1071" s="48">
        <f>IF(B1071=INT(B1071),ROW(),"")</f>
        <v>1071</v>
      </c>
      <c r="B1071" s="47">
        <f>IF(AND(MID(C1071,2,1)&lt;&gt;"/",MID(C1071,1,1)="/"),INT(B1070)+1,B1070+0.01)</f>
        <v>1047</v>
      </c>
      <c r="C1071" s="196" t="s">
        <v>3769</v>
      </c>
      <c r="D1071" s="196" t="s">
        <v>7</v>
      </c>
      <c r="E1071" s="191" t="s">
        <v>519</v>
      </c>
      <c r="F1071" s="191" t="s">
        <v>5035</v>
      </c>
      <c r="G1071" s="296">
        <v>0</v>
      </c>
      <c r="H1071" s="296">
        <v>0</v>
      </c>
      <c r="I1071" s="191" t="s">
        <v>1</v>
      </c>
      <c r="J1071" s="191" t="s">
        <v>1376</v>
      </c>
      <c r="K1071" s="198" t="s">
        <v>3783</v>
      </c>
      <c r="L1071" s="199" t="s">
        <v>4768</v>
      </c>
      <c r="M1071" s="199" t="s">
        <v>4827</v>
      </c>
      <c r="N1071" s="55" t="s">
        <v>2238</v>
      </c>
      <c r="O1071" s="55"/>
      <c r="P1071" s="259" t="s">
        <v>4963</v>
      </c>
      <c r="Q1071" s="13"/>
      <c r="R1071"/>
      <c r="S1071" t="str">
        <f>IF(E1071=F1071,"","NOT EQUAL")</f>
        <v>NOT EQUAL</v>
      </c>
      <c r="T1071" s="44" t="str">
        <f>IF(ISNA(VLOOKUP(P1071,Sheet1!E:F,2,0)),"--","PRESENT")</f>
        <v>--</v>
      </c>
      <c r="U1071"/>
      <c r="V1071">
        <f>IF(AA1071&lt;&gt;"",V1070+1,V1070)</f>
        <v>176</v>
      </c>
      <c r="W1071" s="75" t="s">
        <v>2238</v>
      </c>
      <c r="X1071" s="57" t="s">
        <v>2238</v>
      </c>
      <c r="Y1071" s="57" t="s">
        <v>2238</v>
      </c>
      <c r="Z1071" s="25" t="str">
        <f>IF( OR(X1071="CNST", I1071="CAT_REGS"),IF(E1071=CHAR(34)&amp;CHAR(34),F1071,E1071),
IF(X1071="YES",UPPER(IF(E1071=CHAR(34)&amp;CHAR(34),F1071,E1071)),
IF(   AND(X1071&lt;&gt;"NO",I1071="CAT_FNCT",D1071&lt;&gt;"multiply", D1071&lt;&gt;"divide"),IF(J1071="SLS_ENABLED",   UPPER(IF(E1071=CHAR(34)&amp;CHAR(34),F1071,E1071)),""),"")))</f>
        <v/>
      </c>
      <c r="AA1071" s="25" t="str">
        <f>IF(LEN(Y1071)&gt;0,Y1071,SUBSTITUTE(SUBSTITUTE(SUBSTITUTE(SUBSTITUTE(SUBSTITUTE(SUBSTITUTE(SUBSTITUTE(SUBSTITUTE(SUBSTITUTE(SUBSTITUTE(SUBSTITUTE( (SUBSTITUTE( SUBSTITUTE( SUBSTITUTE( SUBSTITUTE(Z1071,"STD_SIGMA","SUM"),"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1" s="1">
        <f>B1071</f>
        <v>1047</v>
      </c>
      <c r="AC1071" t="str">
        <f>P1071</f>
        <v>ITM_SUP_L</v>
      </c>
      <c r="AD1071" s="126" t="str">
        <f>IF(ISNA(VLOOKUP(AA1071,'XEQM Shortlist'!J:J,1,0)),"//","")</f>
        <v/>
      </c>
      <c r="AF1071" s="88" t="str">
        <f>IF(LEN(AA1071)=0,"",SUBSTITUTE(SUBSTITUTE(SUBSTITUTE(SUBSTITUTE(SUBSTITUTE(SUBSTITUTE(SUBSTITUTE(SUBSTITUTE(SUBSTITUTE(SUBSTITUTE(SUBSTITUTE(SUBSTITUTE(SUBSTITUTE(SUBSTITUTE(SUBSTITUTE(SUBSTITUTE(SUBSTITUTE( (SUBSTITUTE( SUBSTITUTE( SUBSTITUTE( SUBSTITUTE(Z1071,"STD_SIGMA","SUM"),"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1" t="b">
        <f>AA1071=AF1071</f>
        <v>1</v>
      </c>
    </row>
    <row r="1072" spans="1:33">
      <c r="A1072" s="48">
        <f>IF(B1072=INT(B1072),ROW(),"")</f>
        <v>1072</v>
      </c>
      <c r="B1072" s="47">
        <f>IF(AND(MID(C1072,2,1)&lt;&gt;"/",MID(C1072,1,1)="/"),INT(B1071)+1,B1071+0.01)</f>
        <v>1048</v>
      </c>
      <c r="C1072" s="196" t="s">
        <v>3769</v>
      </c>
      <c r="D1072" s="196" t="s">
        <v>7</v>
      </c>
      <c r="E1072" s="191" t="s">
        <v>519</v>
      </c>
      <c r="F1072" s="191" t="s">
        <v>5036</v>
      </c>
      <c r="G1072" s="202">
        <v>0</v>
      </c>
      <c r="H1072" s="202">
        <v>0</v>
      </c>
      <c r="I1072" s="191" t="s">
        <v>1</v>
      </c>
      <c r="J1072" s="191" t="s">
        <v>1376</v>
      </c>
      <c r="K1072" s="198" t="s">
        <v>3783</v>
      </c>
      <c r="L1072" s="199" t="s">
        <v>4768</v>
      </c>
      <c r="M1072" s="199" t="s">
        <v>4827</v>
      </c>
      <c r="N1072" s="55" t="s">
        <v>2238</v>
      </c>
      <c r="O1072" s="55"/>
      <c r="P1072" s="259" t="s">
        <v>4964</v>
      </c>
      <c r="Q1072" s="13"/>
      <c r="R1072"/>
      <c r="S1072" t="str">
        <f>IF(E1072=F1072,"","NOT EQUAL")</f>
        <v>NOT EQUAL</v>
      </c>
      <c r="T1072" s="44" t="str">
        <f>IF(ISNA(VLOOKUP(P1072,Sheet1!E:F,2,0)),"--","PRESENT")</f>
        <v>--</v>
      </c>
      <c r="U1072"/>
      <c r="V1072">
        <f>IF(AA1072&lt;&gt;"",V1071+1,V1071)</f>
        <v>176</v>
      </c>
      <c r="W1072" s="75" t="s">
        <v>2238</v>
      </c>
      <c r="X1072" s="57" t="s">
        <v>2238</v>
      </c>
      <c r="Y1072" s="57" t="s">
        <v>2238</v>
      </c>
      <c r="Z1072" s="25" t="str">
        <f>IF( OR(X1072="CNST", I1072="CAT_REGS"),IF(E1072=CHAR(34)&amp;CHAR(34),F1072,E1072),
IF(X1072="YES",UPPER(IF(E1072=CHAR(34)&amp;CHAR(34),F1072,E1072)),
IF(   AND(X1072&lt;&gt;"NO",I1072="CAT_FNCT",D1072&lt;&gt;"multiply", D1072&lt;&gt;"divide"),IF(J1072="SLS_ENABLED",   UPPER(IF(E1072=CHAR(34)&amp;CHAR(34),F1072,E1072)),""),"")))</f>
        <v/>
      </c>
      <c r="AA1072" s="25" t="str">
        <f>IF(LEN(Y1072)&gt;0,Y1072,SUBSTITUTE(SUBSTITUTE(SUBSTITUTE(SUBSTITUTE(SUBSTITUTE(SUBSTITUTE(SUBSTITUTE(SUBSTITUTE(SUBSTITUTE(SUBSTITUTE(SUBSTITUTE( (SUBSTITUTE( SUBSTITUTE( SUBSTITUTE( SUBSTITUTE(Z1072,"STD_SIGMA","SUM"),"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2" s="1">
        <f>B1072</f>
        <v>1048</v>
      </c>
      <c r="AC1072" t="str">
        <f>P1072</f>
        <v>ITM_SUP_M</v>
      </c>
      <c r="AD1072" s="126" t="str">
        <f>IF(ISNA(VLOOKUP(AA1072,'XEQM Shortlist'!J:J,1,0)),"//","")</f>
        <v/>
      </c>
      <c r="AF1072" s="88" t="str">
        <f>IF(LEN(AA1072)=0,"",SUBSTITUTE(SUBSTITUTE(SUBSTITUTE(SUBSTITUTE(SUBSTITUTE(SUBSTITUTE(SUBSTITUTE(SUBSTITUTE(SUBSTITUTE(SUBSTITUTE(SUBSTITUTE(SUBSTITUTE(SUBSTITUTE(SUBSTITUTE(SUBSTITUTE(SUBSTITUTE(SUBSTITUTE( (SUBSTITUTE( SUBSTITUTE( SUBSTITUTE( SUBSTITUTE(Z1072,"STD_SIGMA","SUM"),"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2" t="b">
        <f>AA1072=AF1072</f>
        <v>1</v>
      </c>
    </row>
    <row r="1073" spans="1:33">
      <c r="A1073" s="48">
        <f>IF(B1073=INT(B1073),ROW(),"")</f>
        <v>1073</v>
      </c>
      <c r="B1073" s="47">
        <f>IF(AND(MID(C1073,2,1)&lt;&gt;"/",MID(C1073,1,1)="/"),INT(B1072)+1,B1072+0.01)</f>
        <v>1049</v>
      </c>
      <c r="C1073" s="196" t="s">
        <v>3769</v>
      </c>
      <c r="D1073" s="196" t="s">
        <v>7</v>
      </c>
      <c r="E1073" s="191" t="s">
        <v>519</v>
      </c>
      <c r="F1073" s="191" t="s">
        <v>5037</v>
      </c>
      <c r="G1073" s="202">
        <v>0</v>
      </c>
      <c r="H1073" s="202">
        <v>0</v>
      </c>
      <c r="I1073" s="191" t="s">
        <v>1</v>
      </c>
      <c r="J1073" s="191" t="s">
        <v>1376</v>
      </c>
      <c r="K1073" s="198" t="s">
        <v>3783</v>
      </c>
      <c r="L1073" s="199" t="s">
        <v>4768</v>
      </c>
      <c r="M1073" s="199" t="s">
        <v>4827</v>
      </c>
      <c r="N1073" s="55" t="s">
        <v>2238</v>
      </c>
      <c r="O1073" s="55"/>
      <c r="P1073" s="259" t="s">
        <v>4965</v>
      </c>
      <c r="Q1073" s="13"/>
      <c r="R1073"/>
      <c r="S1073" t="str">
        <f>IF(E1073=F1073,"","NOT EQUAL")</f>
        <v>NOT EQUAL</v>
      </c>
      <c r="T1073" s="44" t="str">
        <f>IF(ISNA(VLOOKUP(P1073,Sheet1!E:F,2,0)),"--","PRESENT")</f>
        <v>--</v>
      </c>
      <c r="U1073"/>
      <c r="V1073">
        <f>IF(AA1073&lt;&gt;"",V1072+1,V1072)</f>
        <v>176</v>
      </c>
      <c r="W1073" s="75" t="s">
        <v>2238</v>
      </c>
      <c r="X1073" s="57" t="s">
        <v>2238</v>
      </c>
      <c r="Y1073" s="57" t="s">
        <v>2238</v>
      </c>
      <c r="Z1073" s="25" t="str">
        <f>IF( OR(X1073="CNST", I1073="CAT_REGS"),IF(E1073=CHAR(34)&amp;CHAR(34),F1073,E1073),
IF(X1073="YES",UPPER(IF(E1073=CHAR(34)&amp;CHAR(34),F1073,E1073)),
IF(   AND(X1073&lt;&gt;"NO",I1073="CAT_FNCT",D1073&lt;&gt;"multiply", D1073&lt;&gt;"divide"),IF(J1073="SLS_ENABLED",   UPPER(IF(E1073=CHAR(34)&amp;CHAR(34),F1073,E1073)),""),"")))</f>
        <v/>
      </c>
      <c r="AA1073" s="25" t="str">
        <f>IF(LEN(Y1073)&gt;0,Y1073,SUBSTITUTE(SUBSTITUTE(SUBSTITUTE(SUBSTITUTE(SUBSTITUTE(SUBSTITUTE(SUBSTITUTE(SUBSTITUTE(SUBSTITUTE(SUBSTITUTE(SUBSTITUTE( (SUBSTITUTE( SUBSTITUTE( SUBSTITUTE( SUBSTITUTE(Z1073,"STD_SIGMA","SUM"),"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3" s="1">
        <f>B1073</f>
        <v>1049</v>
      </c>
      <c r="AC1073" t="str">
        <f>P1073</f>
        <v>ITM_SUP_N</v>
      </c>
      <c r="AD1073" s="126" t="str">
        <f>IF(ISNA(VLOOKUP(AA1073,'XEQM Shortlist'!J:J,1,0)),"//","")</f>
        <v/>
      </c>
      <c r="AF1073" s="88" t="str">
        <f>IF(LEN(AA1073)=0,"",SUBSTITUTE(SUBSTITUTE(SUBSTITUTE(SUBSTITUTE(SUBSTITUTE(SUBSTITUTE(SUBSTITUTE(SUBSTITUTE(SUBSTITUTE(SUBSTITUTE(SUBSTITUTE(SUBSTITUTE(SUBSTITUTE(SUBSTITUTE(SUBSTITUTE(SUBSTITUTE(SUBSTITUTE( (SUBSTITUTE( SUBSTITUTE( SUBSTITUTE( SUBSTITUTE(Z1073,"STD_SIGMA","SUM"),"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3" t="b">
        <f>AA1073=AF1073</f>
        <v>1</v>
      </c>
    </row>
    <row r="1074" spans="1:33">
      <c r="A1074" s="48">
        <f>IF(B1074=INT(B1074),ROW(),"")</f>
        <v>1074</v>
      </c>
      <c r="B1074" s="47">
        <f>IF(AND(MID(C1074,2,1)&lt;&gt;"/",MID(C1074,1,1)="/"),INT(B1073)+1,B1073+0.01)</f>
        <v>1050</v>
      </c>
      <c r="C1074" s="196" t="s">
        <v>3769</v>
      </c>
      <c r="D1074" s="196" t="s">
        <v>7</v>
      </c>
      <c r="E1074" s="191" t="s">
        <v>519</v>
      </c>
      <c r="F1074" s="191" t="s">
        <v>5038</v>
      </c>
      <c r="G1074" s="202">
        <v>0</v>
      </c>
      <c r="H1074" s="202">
        <v>0</v>
      </c>
      <c r="I1074" s="191" t="s">
        <v>1</v>
      </c>
      <c r="J1074" s="191" t="s">
        <v>1376</v>
      </c>
      <c r="K1074" s="198" t="s">
        <v>3783</v>
      </c>
      <c r="L1074" s="199" t="s">
        <v>4768</v>
      </c>
      <c r="M1074" s="199" t="s">
        <v>4827</v>
      </c>
      <c r="N1074" s="55" t="s">
        <v>2238</v>
      </c>
      <c r="O1074" s="55"/>
      <c r="P1074" s="259" t="s">
        <v>4966</v>
      </c>
      <c r="Q1074" s="13"/>
      <c r="R1074"/>
      <c r="S1074" t="str">
        <f>IF(E1074=F1074,"","NOT EQUAL")</f>
        <v>NOT EQUAL</v>
      </c>
      <c r="T1074" s="44" t="str">
        <f>IF(ISNA(VLOOKUP(P1074,Sheet1!E:F,2,0)),"--","PRESENT")</f>
        <v>--</v>
      </c>
      <c r="U1074"/>
      <c r="V1074">
        <f>IF(AA1074&lt;&gt;"",V1073+1,V1073)</f>
        <v>176</v>
      </c>
      <c r="W1074" s="75" t="s">
        <v>2238</v>
      </c>
      <c r="X1074" s="57" t="s">
        <v>2238</v>
      </c>
      <c r="Y1074" s="57" t="s">
        <v>2238</v>
      </c>
      <c r="Z1074" s="25" t="str">
        <f>IF( OR(X1074="CNST", I1074="CAT_REGS"),IF(E1074=CHAR(34)&amp;CHAR(34),F1074,E1074),
IF(X1074="YES",UPPER(IF(E1074=CHAR(34)&amp;CHAR(34),F1074,E1074)),
IF(   AND(X1074&lt;&gt;"NO",I1074="CAT_FNCT",D1074&lt;&gt;"multiply", D1074&lt;&gt;"divide"),IF(J1074="SLS_ENABLED",   UPPER(IF(E1074=CHAR(34)&amp;CHAR(34),F1074,E1074)),""),"")))</f>
        <v/>
      </c>
      <c r="AA1074" s="25" t="str">
        <f>IF(LEN(Y1074)&gt;0,Y1074,SUBSTITUTE(SUBSTITUTE(SUBSTITUTE(SUBSTITUTE(SUBSTITUTE(SUBSTITUTE(SUBSTITUTE(SUBSTITUTE(SUBSTITUTE(SUBSTITUTE(SUBSTITUTE( (SUBSTITUTE( SUBSTITUTE( SUBSTITUTE( SUBSTITUTE(Z1074,"STD_SIGMA","SUM"),"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4" s="1">
        <f>B1074</f>
        <v>1050</v>
      </c>
      <c r="AC1074" t="str">
        <f>P1074</f>
        <v>ITM_SUP_O</v>
      </c>
      <c r="AD1074" s="126" t="str">
        <f>IF(ISNA(VLOOKUP(AA1074,'XEQM Shortlist'!J:J,1,0)),"//","")</f>
        <v/>
      </c>
      <c r="AF1074" s="88" t="str">
        <f>IF(LEN(AA1074)=0,"",SUBSTITUTE(SUBSTITUTE(SUBSTITUTE(SUBSTITUTE(SUBSTITUTE(SUBSTITUTE(SUBSTITUTE(SUBSTITUTE(SUBSTITUTE(SUBSTITUTE(SUBSTITUTE(SUBSTITUTE(SUBSTITUTE(SUBSTITUTE(SUBSTITUTE(SUBSTITUTE(SUBSTITUTE( (SUBSTITUTE( SUBSTITUTE( SUBSTITUTE( SUBSTITUTE(Z1074,"STD_SIGMA","SUM"),"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4" t="b">
        <f>AA1074=AF1074</f>
        <v>1</v>
      </c>
    </row>
    <row r="1075" spans="1:33">
      <c r="A1075" s="48">
        <f>IF(B1075=INT(B1075),ROW(),"")</f>
        <v>1075</v>
      </c>
      <c r="B1075" s="47">
        <f>IF(AND(MID(C1075,2,1)&lt;&gt;"/",MID(C1075,1,1)="/"),INT(B1074)+1,B1074+0.01)</f>
        <v>1051</v>
      </c>
      <c r="C1075" s="196" t="s">
        <v>3769</v>
      </c>
      <c r="D1075" s="196" t="s">
        <v>7</v>
      </c>
      <c r="E1075" s="191" t="s">
        <v>519</v>
      </c>
      <c r="F1075" s="191" t="s">
        <v>5039</v>
      </c>
      <c r="G1075" s="202">
        <v>0</v>
      </c>
      <c r="H1075" s="202">
        <v>0</v>
      </c>
      <c r="I1075" s="191" t="s">
        <v>1</v>
      </c>
      <c r="J1075" s="191" t="s">
        <v>1376</v>
      </c>
      <c r="K1075" s="198" t="s">
        <v>3783</v>
      </c>
      <c r="L1075" s="199" t="s">
        <v>4768</v>
      </c>
      <c r="M1075" s="199" t="s">
        <v>4827</v>
      </c>
      <c r="N1075" s="55" t="s">
        <v>2238</v>
      </c>
      <c r="O1075" s="55"/>
      <c r="P1075" s="259" t="s">
        <v>4967</v>
      </c>
      <c r="Q1075" s="13"/>
      <c r="R1075"/>
      <c r="S1075" t="str">
        <f>IF(E1075=F1075,"","NOT EQUAL")</f>
        <v>NOT EQUAL</v>
      </c>
      <c r="T1075" s="44" t="str">
        <f>IF(ISNA(VLOOKUP(P1075,Sheet1!E:F,2,0)),"--","PRESENT")</f>
        <v>--</v>
      </c>
      <c r="U1075"/>
      <c r="V1075">
        <f>IF(AA1075&lt;&gt;"",V1074+1,V1074)</f>
        <v>176</v>
      </c>
      <c r="W1075" s="75" t="s">
        <v>2238</v>
      </c>
      <c r="X1075" s="57" t="s">
        <v>2238</v>
      </c>
      <c r="Y1075" s="57" t="s">
        <v>2238</v>
      </c>
      <c r="Z1075" s="25" t="str">
        <f>IF( OR(X1075="CNST", I1075="CAT_REGS"),IF(E1075=CHAR(34)&amp;CHAR(34),F1075,E1075),
IF(X1075="YES",UPPER(IF(E1075=CHAR(34)&amp;CHAR(34),F1075,E1075)),
IF(   AND(X1075&lt;&gt;"NO",I1075="CAT_FNCT",D1075&lt;&gt;"multiply", D1075&lt;&gt;"divide"),IF(J1075="SLS_ENABLED",   UPPER(IF(E1075=CHAR(34)&amp;CHAR(34),F1075,E1075)),""),"")))</f>
        <v/>
      </c>
      <c r="AA1075" s="25" t="str">
        <f>IF(LEN(Y1075)&gt;0,Y1075,SUBSTITUTE(SUBSTITUTE(SUBSTITUTE(SUBSTITUTE(SUBSTITUTE(SUBSTITUTE(SUBSTITUTE(SUBSTITUTE(SUBSTITUTE(SUBSTITUTE(SUBSTITUTE( (SUBSTITUTE( SUBSTITUTE( SUBSTITUTE( SUBSTITUTE(Z1075,"STD_SIGMA","SUM"),"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5" s="1">
        <f>B1075</f>
        <v>1051</v>
      </c>
      <c r="AC1075" t="str">
        <f>P1075</f>
        <v>ITM_SUP_P</v>
      </c>
      <c r="AD1075" s="126" t="str">
        <f>IF(ISNA(VLOOKUP(AA1075,'XEQM Shortlist'!J:J,1,0)),"//","")</f>
        <v/>
      </c>
      <c r="AF1075" s="88" t="str">
        <f>IF(LEN(AA1075)=0,"",SUBSTITUTE(SUBSTITUTE(SUBSTITUTE(SUBSTITUTE(SUBSTITUTE(SUBSTITUTE(SUBSTITUTE(SUBSTITUTE(SUBSTITUTE(SUBSTITUTE(SUBSTITUTE(SUBSTITUTE(SUBSTITUTE(SUBSTITUTE(SUBSTITUTE(SUBSTITUTE(SUBSTITUTE( (SUBSTITUTE( SUBSTITUTE( SUBSTITUTE( SUBSTITUTE(Z1075,"STD_SIGMA","SUM"),"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5" t="b">
        <f>AA1075=AF1075</f>
        <v>1</v>
      </c>
    </row>
    <row r="1076" spans="1:33">
      <c r="A1076" s="48">
        <f>IF(B1076=INT(B1076),ROW(),"")</f>
        <v>1076</v>
      </c>
      <c r="B1076" s="47">
        <f>IF(AND(MID(C1076,2,1)&lt;&gt;"/",MID(C1076,1,1)="/"),INT(B1075)+1,B1075+0.01)</f>
        <v>1052</v>
      </c>
      <c r="C1076" s="196" t="s">
        <v>3769</v>
      </c>
      <c r="D1076" s="196" t="s">
        <v>7</v>
      </c>
      <c r="E1076" s="191" t="s">
        <v>519</v>
      </c>
      <c r="F1076" s="191" t="s">
        <v>5040</v>
      </c>
      <c r="G1076" s="202">
        <v>0</v>
      </c>
      <c r="H1076" s="202">
        <v>0</v>
      </c>
      <c r="I1076" s="191" t="s">
        <v>1</v>
      </c>
      <c r="J1076" s="191" t="s">
        <v>1376</v>
      </c>
      <c r="K1076" s="198" t="s">
        <v>3783</v>
      </c>
      <c r="L1076" s="199" t="s">
        <v>4768</v>
      </c>
      <c r="M1076" s="199" t="s">
        <v>4827</v>
      </c>
      <c r="N1076" s="55" t="s">
        <v>2238</v>
      </c>
      <c r="O1076" s="55"/>
      <c r="P1076" s="259" t="s">
        <v>4968</v>
      </c>
      <c r="Q1076" s="13"/>
      <c r="R1076"/>
      <c r="S1076" t="str">
        <f>IF(E1076=F1076,"","NOT EQUAL")</f>
        <v>NOT EQUAL</v>
      </c>
      <c r="T1076" s="44" t="str">
        <f>IF(ISNA(VLOOKUP(P1076,Sheet1!E:F,2,0)),"--","PRESENT")</f>
        <v>--</v>
      </c>
      <c r="U1076"/>
      <c r="V1076">
        <f>IF(AA1076&lt;&gt;"",V1075+1,V1075)</f>
        <v>176</v>
      </c>
      <c r="W1076" s="75" t="s">
        <v>2238</v>
      </c>
      <c r="X1076" s="57" t="s">
        <v>2238</v>
      </c>
      <c r="Y1076" s="57" t="s">
        <v>2238</v>
      </c>
      <c r="Z1076" s="25" t="str">
        <f>IF( OR(X1076="CNST", I1076="CAT_REGS"),IF(E1076=CHAR(34)&amp;CHAR(34),F1076,E1076),
IF(X1076="YES",UPPER(IF(E1076=CHAR(34)&amp;CHAR(34),F1076,E1076)),
IF(   AND(X1076&lt;&gt;"NO",I1076="CAT_FNCT",D1076&lt;&gt;"multiply", D1076&lt;&gt;"divide"),IF(J1076="SLS_ENABLED",   UPPER(IF(E1076=CHAR(34)&amp;CHAR(34),F1076,E1076)),""),"")))</f>
        <v/>
      </c>
      <c r="AA1076" s="25" t="str">
        <f>IF(LEN(Y1076)&gt;0,Y1076,SUBSTITUTE(SUBSTITUTE(SUBSTITUTE(SUBSTITUTE(SUBSTITUTE(SUBSTITUTE(SUBSTITUTE(SUBSTITUTE(SUBSTITUTE(SUBSTITUTE(SUBSTITUTE( (SUBSTITUTE( SUBSTITUTE( SUBSTITUTE( SUBSTITUTE(Z1076,"STD_SIGMA","SUM"),"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6" s="1">
        <f>B1076</f>
        <v>1052</v>
      </c>
      <c r="AC1076" t="str">
        <f>P1076</f>
        <v>ITM_SUP_Q</v>
      </c>
      <c r="AD1076" s="126" t="str">
        <f>IF(ISNA(VLOOKUP(AA1076,'XEQM Shortlist'!J:J,1,0)),"//","")</f>
        <v/>
      </c>
      <c r="AF1076" s="88" t="str">
        <f>IF(LEN(AA1076)=0,"",SUBSTITUTE(SUBSTITUTE(SUBSTITUTE(SUBSTITUTE(SUBSTITUTE(SUBSTITUTE(SUBSTITUTE(SUBSTITUTE(SUBSTITUTE(SUBSTITUTE(SUBSTITUTE(SUBSTITUTE(SUBSTITUTE(SUBSTITUTE(SUBSTITUTE(SUBSTITUTE(SUBSTITUTE( (SUBSTITUTE( SUBSTITUTE( SUBSTITUTE( SUBSTITUTE(Z1076,"STD_SIGMA","SUM"),"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6" t="b">
        <f>AA1076=AF1076</f>
        <v>1</v>
      </c>
    </row>
    <row r="1077" spans="1:33">
      <c r="A1077" s="48">
        <f>IF(B1077=INT(B1077),ROW(),"")</f>
        <v>1077</v>
      </c>
      <c r="B1077" s="47">
        <f>IF(AND(MID(C1077,2,1)&lt;&gt;"/",MID(C1077,1,1)="/"),INT(B1076)+1,B1076+0.01)</f>
        <v>1053</v>
      </c>
      <c r="C1077" s="196" t="s">
        <v>3769</v>
      </c>
      <c r="D1077" s="196" t="s">
        <v>7</v>
      </c>
      <c r="E1077" s="191" t="s">
        <v>519</v>
      </c>
      <c r="F1077" s="191" t="s">
        <v>5041</v>
      </c>
      <c r="G1077" s="202">
        <v>0</v>
      </c>
      <c r="H1077" s="202">
        <v>0</v>
      </c>
      <c r="I1077" s="191" t="s">
        <v>1</v>
      </c>
      <c r="J1077" s="191" t="s">
        <v>1376</v>
      </c>
      <c r="K1077" s="198" t="s">
        <v>3783</v>
      </c>
      <c r="L1077" s="199" t="s">
        <v>4768</v>
      </c>
      <c r="M1077" s="199" t="s">
        <v>4827</v>
      </c>
      <c r="N1077" s="55" t="s">
        <v>2238</v>
      </c>
      <c r="O1077" s="55"/>
      <c r="P1077" s="259" t="s">
        <v>4969</v>
      </c>
      <c r="Q1077" s="13"/>
      <c r="R1077"/>
      <c r="S1077" t="str">
        <f>IF(E1077=F1077,"","NOT EQUAL")</f>
        <v>NOT EQUAL</v>
      </c>
      <c r="T1077" s="44" t="str">
        <f>IF(ISNA(VLOOKUP(P1077,Sheet1!E:F,2,0)),"--","PRESENT")</f>
        <v>--</v>
      </c>
      <c r="U1077"/>
      <c r="V1077">
        <f>IF(AA1077&lt;&gt;"",V1076+1,V1076)</f>
        <v>176</v>
      </c>
      <c r="W1077" s="75" t="s">
        <v>2238</v>
      </c>
      <c r="X1077" s="57" t="s">
        <v>2238</v>
      </c>
      <c r="Y1077" s="57" t="s">
        <v>2238</v>
      </c>
      <c r="Z1077" s="25" t="str">
        <f>IF( OR(X1077="CNST", I1077="CAT_REGS"),IF(E1077=CHAR(34)&amp;CHAR(34),F1077,E1077),
IF(X1077="YES",UPPER(IF(E1077=CHAR(34)&amp;CHAR(34),F1077,E1077)),
IF(   AND(X1077&lt;&gt;"NO",I1077="CAT_FNCT",D1077&lt;&gt;"multiply", D1077&lt;&gt;"divide"),IF(J1077="SLS_ENABLED",   UPPER(IF(E1077=CHAR(34)&amp;CHAR(34),F1077,E1077)),""),"")))</f>
        <v/>
      </c>
      <c r="AA1077" s="25" t="str">
        <f>IF(LEN(Y1077)&gt;0,Y1077,SUBSTITUTE(SUBSTITUTE(SUBSTITUTE(SUBSTITUTE(SUBSTITUTE(SUBSTITUTE(SUBSTITUTE(SUBSTITUTE(SUBSTITUTE(SUBSTITUTE(SUBSTITUTE( (SUBSTITUTE( SUBSTITUTE( SUBSTITUTE( SUBSTITUTE(Z1077,"STD_SIGMA","SUM"),"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7" s="1">
        <f>B1077</f>
        <v>1053</v>
      </c>
      <c r="AC1077" t="str">
        <f>P1077</f>
        <v>ITM_SUP_R</v>
      </c>
      <c r="AD1077" s="126" t="str">
        <f>IF(ISNA(VLOOKUP(AA1077,'XEQM Shortlist'!J:J,1,0)),"//","")</f>
        <v/>
      </c>
      <c r="AF1077" s="88" t="str">
        <f>IF(LEN(AA1077)=0,"",SUBSTITUTE(SUBSTITUTE(SUBSTITUTE(SUBSTITUTE(SUBSTITUTE(SUBSTITUTE(SUBSTITUTE(SUBSTITUTE(SUBSTITUTE(SUBSTITUTE(SUBSTITUTE(SUBSTITUTE(SUBSTITUTE(SUBSTITUTE(SUBSTITUTE(SUBSTITUTE(SUBSTITUTE( (SUBSTITUTE( SUBSTITUTE( SUBSTITUTE( SUBSTITUTE(Z1077,"STD_SIGMA","SUM"),"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7" t="b">
        <f>AA1077=AF1077</f>
        <v>1</v>
      </c>
    </row>
    <row r="1078" spans="1:33">
      <c r="A1078" s="48">
        <f>IF(B1078=INT(B1078),ROW(),"")</f>
        <v>1078</v>
      </c>
      <c r="B1078" s="47">
        <f>IF(AND(MID(C1078,2,1)&lt;&gt;"/",MID(C1078,1,1)="/"),INT(B1077)+1,B1077+0.01)</f>
        <v>1054</v>
      </c>
      <c r="C1078" s="196" t="s">
        <v>3769</v>
      </c>
      <c r="D1078" s="196" t="s">
        <v>7</v>
      </c>
      <c r="E1078" s="191" t="s">
        <v>519</v>
      </c>
      <c r="F1078" s="191" t="s">
        <v>5042</v>
      </c>
      <c r="G1078" s="202">
        <v>0</v>
      </c>
      <c r="H1078" s="202">
        <v>0</v>
      </c>
      <c r="I1078" s="191" t="s">
        <v>1</v>
      </c>
      <c r="J1078" s="191" t="s">
        <v>1376</v>
      </c>
      <c r="K1078" s="198" t="s">
        <v>3783</v>
      </c>
      <c r="L1078" s="199" t="s">
        <v>4768</v>
      </c>
      <c r="M1078" s="199" t="s">
        <v>4827</v>
      </c>
      <c r="N1078" s="55" t="s">
        <v>2238</v>
      </c>
      <c r="O1078" s="55"/>
      <c r="P1078" s="259" t="s">
        <v>4970</v>
      </c>
      <c r="Q1078" s="13"/>
      <c r="R1078"/>
      <c r="S1078" t="str">
        <f>IF(E1078=F1078,"","NOT EQUAL")</f>
        <v>NOT EQUAL</v>
      </c>
      <c r="T1078" s="44" t="str">
        <f>IF(ISNA(VLOOKUP(P1078,Sheet1!E:F,2,0)),"--","PRESENT")</f>
        <v>--</v>
      </c>
      <c r="U1078"/>
      <c r="V1078">
        <f>IF(AA1078&lt;&gt;"",V1077+1,V1077)</f>
        <v>176</v>
      </c>
      <c r="W1078" s="75" t="s">
        <v>2238</v>
      </c>
      <c r="X1078" s="57" t="s">
        <v>2238</v>
      </c>
      <c r="Y1078" s="57" t="s">
        <v>2238</v>
      </c>
      <c r="Z1078" s="25" t="str">
        <f>IF( OR(X1078="CNST", I1078="CAT_REGS"),IF(E1078=CHAR(34)&amp;CHAR(34),F1078,E1078),
IF(X1078="YES",UPPER(IF(E1078=CHAR(34)&amp;CHAR(34),F1078,E1078)),
IF(   AND(X1078&lt;&gt;"NO",I1078="CAT_FNCT",D1078&lt;&gt;"multiply", D1078&lt;&gt;"divide"),IF(J1078="SLS_ENABLED",   UPPER(IF(E1078=CHAR(34)&amp;CHAR(34),F1078,E1078)),""),"")))</f>
        <v/>
      </c>
      <c r="AA1078" s="25" t="str">
        <f>IF(LEN(Y1078)&gt;0,Y1078,SUBSTITUTE(SUBSTITUTE(SUBSTITUTE(SUBSTITUTE(SUBSTITUTE(SUBSTITUTE(SUBSTITUTE(SUBSTITUTE(SUBSTITUTE(SUBSTITUTE(SUBSTITUTE( (SUBSTITUTE( SUBSTITUTE( SUBSTITUTE( SUBSTITUTE(Z1078,"STD_SIGMA","SUM"),"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8" s="1">
        <f>B1078</f>
        <v>1054</v>
      </c>
      <c r="AC1078" t="str">
        <f>P1078</f>
        <v>ITM_SUP_S</v>
      </c>
      <c r="AD1078" s="126" t="str">
        <f>IF(ISNA(VLOOKUP(AA1078,'XEQM Shortlist'!J:J,1,0)),"//","")</f>
        <v/>
      </c>
      <c r="AF1078" s="88" t="str">
        <f>IF(LEN(AA1078)=0,"",SUBSTITUTE(SUBSTITUTE(SUBSTITUTE(SUBSTITUTE(SUBSTITUTE(SUBSTITUTE(SUBSTITUTE(SUBSTITUTE(SUBSTITUTE(SUBSTITUTE(SUBSTITUTE(SUBSTITUTE(SUBSTITUTE(SUBSTITUTE(SUBSTITUTE(SUBSTITUTE(SUBSTITUTE( (SUBSTITUTE( SUBSTITUTE( SUBSTITUTE( SUBSTITUTE(Z1078,"STD_SIGMA","SUM"),"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8" t="b">
        <f>AA1078=AF1078</f>
        <v>1</v>
      </c>
    </row>
    <row r="1079" spans="1:33">
      <c r="A1079" s="48">
        <f>IF(B1079=INT(B1079),ROW(),"")</f>
        <v>1079</v>
      </c>
      <c r="B1079" s="47">
        <f>IF(AND(MID(C1079,2,1)&lt;&gt;"/",MID(C1079,1,1)="/"),INT(B1078)+1,B1078+0.01)</f>
        <v>1055</v>
      </c>
      <c r="C1079" s="196" t="s">
        <v>3770</v>
      </c>
      <c r="D1079" s="196" t="s">
        <v>3093</v>
      </c>
      <c r="E1079" s="191" t="s">
        <v>519</v>
      </c>
      <c r="F1079" s="191" t="s">
        <v>5043</v>
      </c>
      <c r="G1079" s="202">
        <v>0</v>
      </c>
      <c r="H1079" s="202">
        <v>0</v>
      </c>
      <c r="I1079" s="191" t="s">
        <v>1</v>
      </c>
      <c r="J1079" s="191" t="s">
        <v>1376</v>
      </c>
      <c r="K1079" s="198" t="s">
        <v>3783</v>
      </c>
      <c r="L1079" s="199" t="s">
        <v>4768</v>
      </c>
      <c r="M1079" s="199" t="s">
        <v>4827</v>
      </c>
      <c r="N1079" s="55" t="s">
        <v>2238</v>
      </c>
      <c r="O1079" s="55"/>
      <c r="P1079" s="259" t="s">
        <v>3093</v>
      </c>
      <c r="Q1079" s="13"/>
      <c r="R1079"/>
      <c r="S1079" t="str">
        <f>IF(E1079=F1079,"","NOT EQUAL")</f>
        <v>NOT EQUAL</v>
      </c>
      <c r="T1079" s="44" t="str">
        <f>IF(ISNA(VLOOKUP(P1079,Sheet1!E:F,2,0)),"--","PRESENT")</f>
        <v>--</v>
      </c>
      <c r="U1079"/>
      <c r="V1079">
        <f>IF(AA1079&lt;&gt;"",V1078+1,V1078)</f>
        <v>176</v>
      </c>
      <c r="W1079" s="75" t="s">
        <v>2238</v>
      </c>
      <c r="X1079" s="57" t="s">
        <v>2238</v>
      </c>
      <c r="Y1079" s="57" t="s">
        <v>2238</v>
      </c>
      <c r="Z1079" s="25" t="str">
        <f>IF( OR(X1079="CNST", I1079="CAT_REGS"),IF(E1079=CHAR(34)&amp;CHAR(34),F1079,E1079),
IF(X1079="YES",UPPER(IF(E1079=CHAR(34)&amp;CHAR(34),F1079,E1079)),
IF(   AND(X1079&lt;&gt;"NO",I1079="CAT_FNCT",D1079&lt;&gt;"multiply", D1079&lt;&gt;"divide"),IF(J1079="SLS_ENABLED",   UPPER(IF(E1079=CHAR(34)&amp;CHAR(34),F1079,E1079)),""),"")))</f>
        <v/>
      </c>
      <c r="AA1079" s="25" t="str">
        <f>IF(LEN(Y1079)&gt;0,Y1079,SUBSTITUTE(SUBSTITUTE(SUBSTITUTE(SUBSTITUTE(SUBSTITUTE(SUBSTITUTE(SUBSTITUTE(SUBSTITUTE(SUBSTITUTE(SUBSTITUTE(SUBSTITUTE( (SUBSTITUTE( SUBSTITUTE( SUBSTITUTE( SUBSTITUTE(Z1079,"STD_SIGMA","SUM"),"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79" s="1">
        <f>B1079</f>
        <v>1055</v>
      </c>
      <c r="AC1079" t="str">
        <f>P1079</f>
        <v>ITM_SUP_T</v>
      </c>
      <c r="AD1079" s="126" t="str">
        <f>IF(ISNA(VLOOKUP(AA1079,'XEQM Shortlist'!J:J,1,0)),"//","")</f>
        <v/>
      </c>
      <c r="AF1079" s="88" t="str">
        <f>IF(LEN(AA1079)=0,"",SUBSTITUTE(SUBSTITUTE(SUBSTITUTE(SUBSTITUTE(SUBSTITUTE(SUBSTITUTE(SUBSTITUTE(SUBSTITUTE(SUBSTITUTE(SUBSTITUTE(SUBSTITUTE(SUBSTITUTE(SUBSTITUTE(SUBSTITUTE(SUBSTITUTE(SUBSTITUTE(SUBSTITUTE( (SUBSTITUTE( SUBSTITUTE( SUBSTITUTE( SUBSTITUTE(Z1079,"STD_SIGMA","SUM"),"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79" t="b">
        <f>AA1079=AF1079</f>
        <v>1</v>
      </c>
    </row>
    <row r="1080" spans="1:33">
      <c r="A1080" s="48">
        <f>IF(B1080=INT(B1080),ROW(),"")</f>
        <v>1080</v>
      </c>
      <c r="B1080" s="47">
        <f>IF(AND(MID(C1080,2,1)&lt;&gt;"/",MID(C1080,1,1)="/"),INT(B1079)+1,B1079+0.01)</f>
        <v>1056</v>
      </c>
      <c r="C1080" s="196" t="s">
        <v>3769</v>
      </c>
      <c r="D1080" s="196" t="s">
        <v>7</v>
      </c>
      <c r="E1080" s="191" t="s">
        <v>519</v>
      </c>
      <c r="F1080" s="191" t="s">
        <v>5044</v>
      </c>
      <c r="G1080" s="202">
        <v>0</v>
      </c>
      <c r="H1080" s="202">
        <v>0</v>
      </c>
      <c r="I1080" s="191" t="s">
        <v>1</v>
      </c>
      <c r="J1080" s="191" t="s">
        <v>1376</v>
      </c>
      <c r="K1080" s="198" t="s">
        <v>3783</v>
      </c>
      <c r="L1080" s="199" t="s">
        <v>4768</v>
      </c>
      <c r="M1080" s="199" t="s">
        <v>4827</v>
      </c>
      <c r="N1080" s="55" t="s">
        <v>2238</v>
      </c>
      <c r="O1080" s="55"/>
      <c r="P1080" s="259" t="s">
        <v>4971</v>
      </c>
      <c r="Q1080" s="13"/>
      <c r="R1080"/>
      <c r="S1080" t="str">
        <f>IF(E1080=F1080,"","NOT EQUAL")</f>
        <v>NOT EQUAL</v>
      </c>
      <c r="T1080" s="44" t="str">
        <f>IF(ISNA(VLOOKUP(P1080,Sheet1!E:F,2,0)),"--","PRESENT")</f>
        <v>--</v>
      </c>
      <c r="U1080"/>
      <c r="V1080">
        <f>IF(AA1080&lt;&gt;"",V1079+1,V1079)</f>
        <v>176</v>
      </c>
      <c r="W1080" s="75" t="s">
        <v>2238</v>
      </c>
      <c r="X1080" s="57" t="s">
        <v>2238</v>
      </c>
      <c r="Y1080" s="57" t="s">
        <v>2238</v>
      </c>
      <c r="Z1080" s="25" t="str">
        <f>IF( OR(X1080="CNST", I1080="CAT_REGS"),IF(E1080=CHAR(34)&amp;CHAR(34),F1080,E1080),
IF(X1080="YES",UPPER(IF(E1080=CHAR(34)&amp;CHAR(34),F1080,E1080)),
IF(   AND(X1080&lt;&gt;"NO",I1080="CAT_FNCT",D1080&lt;&gt;"multiply", D1080&lt;&gt;"divide"),IF(J1080="SLS_ENABLED",   UPPER(IF(E1080=CHAR(34)&amp;CHAR(34),F1080,E1080)),""),"")))</f>
        <v/>
      </c>
      <c r="AA1080" s="25" t="str">
        <f>IF(LEN(Y1080)&gt;0,Y1080,SUBSTITUTE(SUBSTITUTE(SUBSTITUTE(SUBSTITUTE(SUBSTITUTE(SUBSTITUTE(SUBSTITUTE(SUBSTITUTE(SUBSTITUTE(SUBSTITUTE(SUBSTITUTE( (SUBSTITUTE( SUBSTITUTE( SUBSTITUTE( SUBSTITUTE(Z1080,"STD_SIGMA","SUM"),"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0" s="1">
        <f>B1080</f>
        <v>1056</v>
      </c>
      <c r="AC1080" t="str">
        <f>P1080</f>
        <v>ITM_SUP_U</v>
      </c>
      <c r="AD1080" s="126" t="str">
        <f>IF(ISNA(VLOOKUP(AA1080,'XEQM Shortlist'!J:J,1,0)),"//","")</f>
        <v/>
      </c>
      <c r="AF1080" s="88" t="str">
        <f>IF(LEN(AA1080)=0,"",SUBSTITUTE(SUBSTITUTE(SUBSTITUTE(SUBSTITUTE(SUBSTITUTE(SUBSTITUTE(SUBSTITUTE(SUBSTITUTE(SUBSTITUTE(SUBSTITUTE(SUBSTITUTE(SUBSTITUTE(SUBSTITUTE(SUBSTITUTE(SUBSTITUTE(SUBSTITUTE(SUBSTITUTE( (SUBSTITUTE( SUBSTITUTE( SUBSTITUTE( SUBSTITUTE(Z1080,"STD_SIGMA","SUM"),"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0" t="b">
        <f>AA1080=AF1080</f>
        <v>1</v>
      </c>
    </row>
    <row r="1081" spans="1:33">
      <c r="A1081" s="48">
        <f>IF(B1081=INT(B1081),ROW(),"")</f>
        <v>1081</v>
      </c>
      <c r="B1081" s="47">
        <f>IF(AND(MID(C1081,2,1)&lt;&gt;"/",MID(C1081,1,1)="/"),INT(B1080)+1,B1080+0.01)</f>
        <v>1057</v>
      </c>
      <c r="C1081" s="196" t="s">
        <v>3769</v>
      </c>
      <c r="D1081" s="196" t="s">
        <v>7</v>
      </c>
      <c r="E1081" s="191" t="s">
        <v>519</v>
      </c>
      <c r="F1081" s="191" t="s">
        <v>5045</v>
      </c>
      <c r="G1081" s="202">
        <v>0</v>
      </c>
      <c r="H1081" s="202">
        <v>0</v>
      </c>
      <c r="I1081" s="191" t="s">
        <v>1</v>
      </c>
      <c r="J1081" s="191" t="s">
        <v>1376</v>
      </c>
      <c r="K1081" s="198" t="s">
        <v>3783</v>
      </c>
      <c r="L1081" s="199" t="s">
        <v>4768</v>
      </c>
      <c r="M1081" s="199" t="s">
        <v>4827</v>
      </c>
      <c r="N1081" s="55" t="s">
        <v>2238</v>
      </c>
      <c r="O1081" s="55"/>
      <c r="P1081" s="259" t="s">
        <v>4972</v>
      </c>
      <c r="Q1081" s="13"/>
      <c r="R1081"/>
      <c r="S1081" t="str">
        <f>IF(E1081=F1081,"","NOT EQUAL")</f>
        <v>NOT EQUAL</v>
      </c>
      <c r="T1081" s="44" t="str">
        <f>IF(ISNA(VLOOKUP(P1081,Sheet1!E:F,2,0)),"--","PRESENT")</f>
        <v>--</v>
      </c>
      <c r="U1081"/>
      <c r="V1081">
        <f>IF(AA1081&lt;&gt;"",V1080+1,V1080)</f>
        <v>176</v>
      </c>
      <c r="W1081" s="75" t="s">
        <v>2238</v>
      </c>
      <c r="X1081" s="57" t="s">
        <v>2238</v>
      </c>
      <c r="Y1081" s="57" t="s">
        <v>2238</v>
      </c>
      <c r="Z1081" s="25" t="str">
        <f>IF( OR(X1081="CNST", I1081="CAT_REGS"),IF(E1081=CHAR(34)&amp;CHAR(34),F1081,E1081),
IF(X1081="YES",UPPER(IF(E1081=CHAR(34)&amp;CHAR(34),F1081,E1081)),
IF(   AND(X1081&lt;&gt;"NO",I1081="CAT_FNCT",D1081&lt;&gt;"multiply", D1081&lt;&gt;"divide"),IF(J1081="SLS_ENABLED",   UPPER(IF(E1081=CHAR(34)&amp;CHAR(34),F1081,E1081)),""),"")))</f>
        <v/>
      </c>
      <c r="AA1081" s="25" t="str">
        <f>IF(LEN(Y1081)&gt;0,Y1081,SUBSTITUTE(SUBSTITUTE(SUBSTITUTE(SUBSTITUTE(SUBSTITUTE(SUBSTITUTE(SUBSTITUTE(SUBSTITUTE(SUBSTITUTE(SUBSTITUTE(SUBSTITUTE( (SUBSTITUTE( SUBSTITUTE( SUBSTITUTE( SUBSTITUTE(Z1081,"STD_SIGMA","SUM"),"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1" s="1">
        <f>B1081</f>
        <v>1057</v>
      </c>
      <c r="AC1081" t="str">
        <f>P1081</f>
        <v>ITM_SUP_V</v>
      </c>
      <c r="AD1081" s="126" t="str">
        <f>IF(ISNA(VLOOKUP(AA1081,'XEQM Shortlist'!J:J,1,0)),"//","")</f>
        <v/>
      </c>
      <c r="AF1081" s="88" t="str">
        <f>IF(LEN(AA1081)=0,"",SUBSTITUTE(SUBSTITUTE(SUBSTITUTE(SUBSTITUTE(SUBSTITUTE(SUBSTITUTE(SUBSTITUTE(SUBSTITUTE(SUBSTITUTE(SUBSTITUTE(SUBSTITUTE(SUBSTITUTE(SUBSTITUTE(SUBSTITUTE(SUBSTITUTE(SUBSTITUTE(SUBSTITUTE( (SUBSTITUTE( SUBSTITUTE( SUBSTITUTE( SUBSTITUTE(Z1081,"STD_SIGMA","SUM"),"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1" t="b">
        <f>AA1081=AF1081</f>
        <v>1</v>
      </c>
    </row>
    <row r="1082" spans="1:33">
      <c r="A1082" s="48">
        <f>IF(B1082=INT(B1082),ROW(),"")</f>
        <v>1082</v>
      </c>
      <c r="B1082" s="47">
        <f>IF(AND(MID(C1082,2,1)&lt;&gt;"/",MID(C1082,1,1)="/"),INT(B1081)+1,B1081+0.01)</f>
        <v>1058</v>
      </c>
      <c r="C1082" s="196" t="s">
        <v>3769</v>
      </c>
      <c r="D1082" s="196" t="s">
        <v>7</v>
      </c>
      <c r="E1082" s="191" t="s">
        <v>519</v>
      </c>
      <c r="F1082" s="191" t="s">
        <v>5046</v>
      </c>
      <c r="G1082" s="202">
        <v>0</v>
      </c>
      <c r="H1082" s="202">
        <v>0</v>
      </c>
      <c r="I1082" s="191" t="s">
        <v>1</v>
      </c>
      <c r="J1082" s="191" t="s">
        <v>1376</v>
      </c>
      <c r="K1082" s="198" t="s">
        <v>3783</v>
      </c>
      <c r="L1082" s="199" t="s">
        <v>4768</v>
      </c>
      <c r="M1082" s="199" t="s">
        <v>4827</v>
      </c>
      <c r="N1082" s="55" t="s">
        <v>2238</v>
      </c>
      <c r="O1082" s="55"/>
      <c r="P1082" s="259" t="s">
        <v>4973</v>
      </c>
      <c r="Q1082" s="13"/>
      <c r="R1082"/>
      <c r="S1082" t="str">
        <f>IF(E1082=F1082,"","NOT EQUAL")</f>
        <v>NOT EQUAL</v>
      </c>
      <c r="T1082" s="44" t="str">
        <f>IF(ISNA(VLOOKUP(P1082,Sheet1!E:F,2,0)),"--","PRESENT")</f>
        <v>--</v>
      </c>
      <c r="U1082"/>
      <c r="V1082">
        <f>IF(AA1082&lt;&gt;"",V1081+1,V1081)</f>
        <v>176</v>
      </c>
      <c r="W1082" s="75" t="s">
        <v>2238</v>
      </c>
      <c r="X1082" s="57" t="s">
        <v>2238</v>
      </c>
      <c r="Y1082" s="57" t="s">
        <v>2238</v>
      </c>
      <c r="Z1082" s="25" t="str">
        <f>IF( OR(X1082="CNST", I1082="CAT_REGS"),IF(E1082=CHAR(34)&amp;CHAR(34),F1082,E1082),
IF(X1082="YES",UPPER(IF(E1082=CHAR(34)&amp;CHAR(34),F1082,E1082)),
IF(   AND(X1082&lt;&gt;"NO",I1082="CAT_FNCT",D1082&lt;&gt;"multiply", D1082&lt;&gt;"divide"),IF(J1082="SLS_ENABLED",   UPPER(IF(E1082=CHAR(34)&amp;CHAR(34),F1082,E1082)),""),"")))</f>
        <v/>
      </c>
      <c r="AA1082" s="25" t="str">
        <f>IF(LEN(Y1082)&gt;0,Y1082,SUBSTITUTE(SUBSTITUTE(SUBSTITUTE(SUBSTITUTE(SUBSTITUTE(SUBSTITUTE(SUBSTITUTE(SUBSTITUTE(SUBSTITUTE(SUBSTITUTE(SUBSTITUTE( (SUBSTITUTE( SUBSTITUTE( SUBSTITUTE( SUBSTITUTE(Z1082,"STD_SIGMA","SUM"),"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2" s="1">
        <f>B1082</f>
        <v>1058</v>
      </c>
      <c r="AC1082" t="str">
        <f>P1082</f>
        <v>ITM_SUP_W</v>
      </c>
      <c r="AD1082" s="126" t="str">
        <f>IF(ISNA(VLOOKUP(AA1082,'XEQM Shortlist'!J:J,1,0)),"//","")</f>
        <v/>
      </c>
      <c r="AF1082" s="88" t="str">
        <f>IF(LEN(AA1082)=0,"",SUBSTITUTE(SUBSTITUTE(SUBSTITUTE(SUBSTITUTE(SUBSTITUTE(SUBSTITUTE(SUBSTITUTE(SUBSTITUTE(SUBSTITUTE(SUBSTITUTE(SUBSTITUTE(SUBSTITUTE(SUBSTITUTE(SUBSTITUTE(SUBSTITUTE(SUBSTITUTE(SUBSTITUTE( (SUBSTITUTE( SUBSTITUTE( SUBSTITUTE( SUBSTITUTE(Z1082,"STD_SIGMA","SUM"),"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2" t="b">
        <f>AA1082=AF1082</f>
        <v>1</v>
      </c>
    </row>
    <row r="1083" spans="1:33">
      <c r="A1083" s="48">
        <f>IF(B1083=INT(B1083),ROW(),"")</f>
        <v>1083</v>
      </c>
      <c r="B1083" s="47">
        <f>IF(AND(MID(C1083,2,1)&lt;&gt;"/",MID(C1083,1,1)="/"),INT(B1082)+1,B1082+0.01)</f>
        <v>1059</v>
      </c>
      <c r="C1083" s="196" t="s">
        <v>3769</v>
      </c>
      <c r="D1083" s="196" t="s">
        <v>7</v>
      </c>
      <c r="E1083" s="191" t="s">
        <v>519</v>
      </c>
      <c r="F1083" s="191" t="s">
        <v>5047</v>
      </c>
      <c r="G1083" s="202">
        <v>0</v>
      </c>
      <c r="H1083" s="202">
        <v>0</v>
      </c>
      <c r="I1083" s="191" t="s">
        <v>1</v>
      </c>
      <c r="J1083" s="191" t="s">
        <v>1376</v>
      </c>
      <c r="K1083" s="198" t="s">
        <v>3783</v>
      </c>
      <c r="L1083" s="199" t="s">
        <v>4768</v>
      </c>
      <c r="M1083" s="199" t="s">
        <v>4827</v>
      </c>
      <c r="N1083" s="55" t="s">
        <v>2238</v>
      </c>
      <c r="O1083" s="55"/>
      <c r="P1083" s="259" t="s">
        <v>4974</v>
      </c>
      <c r="Q1083" s="13"/>
      <c r="R1083"/>
      <c r="S1083" t="str">
        <f>IF(E1083=F1083,"","NOT EQUAL")</f>
        <v>NOT EQUAL</v>
      </c>
      <c r="T1083" s="44" t="str">
        <f>IF(ISNA(VLOOKUP(P1083,Sheet1!E:F,2,0)),"--","PRESENT")</f>
        <v>--</v>
      </c>
      <c r="U1083"/>
      <c r="V1083">
        <f>IF(AA1083&lt;&gt;"",V1082+1,V1082)</f>
        <v>176</v>
      </c>
      <c r="W1083" s="75" t="s">
        <v>2238</v>
      </c>
      <c r="X1083" s="57" t="s">
        <v>2238</v>
      </c>
      <c r="Y1083" s="57" t="s">
        <v>2238</v>
      </c>
      <c r="Z1083" s="25" t="str">
        <f>IF( OR(X1083="CNST", I1083="CAT_REGS"),IF(E1083=CHAR(34)&amp;CHAR(34),F1083,E1083),
IF(X1083="YES",UPPER(IF(E1083=CHAR(34)&amp;CHAR(34),F1083,E1083)),
IF(   AND(X1083&lt;&gt;"NO",I1083="CAT_FNCT",D1083&lt;&gt;"multiply", D1083&lt;&gt;"divide"),IF(J1083="SLS_ENABLED",   UPPER(IF(E1083=CHAR(34)&amp;CHAR(34),F1083,E1083)),""),"")))</f>
        <v/>
      </c>
      <c r="AA1083" s="25" t="str">
        <f>IF(LEN(Y1083)&gt;0,Y1083,SUBSTITUTE(SUBSTITUTE(SUBSTITUTE(SUBSTITUTE(SUBSTITUTE(SUBSTITUTE(SUBSTITUTE(SUBSTITUTE(SUBSTITUTE(SUBSTITUTE(SUBSTITUTE( (SUBSTITUTE( SUBSTITUTE( SUBSTITUTE( SUBSTITUTE(Z1083,"STD_SIGMA","SUM"),"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3" s="1">
        <f>B1083</f>
        <v>1059</v>
      </c>
      <c r="AC1083" t="str">
        <f>P1083</f>
        <v>ITM_SUP_X</v>
      </c>
      <c r="AD1083" s="126" t="str">
        <f>IF(ISNA(VLOOKUP(AA1083,'XEQM Shortlist'!J:J,1,0)),"//","")</f>
        <v/>
      </c>
      <c r="AF1083" s="88" t="str">
        <f>IF(LEN(AA1083)=0,"",SUBSTITUTE(SUBSTITUTE(SUBSTITUTE(SUBSTITUTE(SUBSTITUTE(SUBSTITUTE(SUBSTITUTE(SUBSTITUTE(SUBSTITUTE(SUBSTITUTE(SUBSTITUTE(SUBSTITUTE(SUBSTITUTE(SUBSTITUTE(SUBSTITUTE(SUBSTITUTE(SUBSTITUTE( (SUBSTITUTE( SUBSTITUTE( SUBSTITUTE( SUBSTITUTE(Z1083,"STD_SIGMA","SUM"),"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3" t="b">
        <f>AA1083=AF1083</f>
        <v>1</v>
      </c>
    </row>
    <row r="1084" spans="1:33">
      <c r="A1084" s="48">
        <f>IF(B1084=INT(B1084),ROW(),"")</f>
        <v>1084</v>
      </c>
      <c r="B1084" s="47">
        <f>IF(AND(MID(C1084,2,1)&lt;&gt;"/",MID(C1084,1,1)="/"),INT(B1083)+1,B1083+0.01)</f>
        <v>1060</v>
      </c>
      <c r="C1084" s="196" t="s">
        <v>3769</v>
      </c>
      <c r="D1084" s="196" t="s">
        <v>7</v>
      </c>
      <c r="E1084" s="191" t="s">
        <v>519</v>
      </c>
      <c r="F1084" s="191" t="s">
        <v>5048</v>
      </c>
      <c r="G1084" s="202">
        <v>0</v>
      </c>
      <c r="H1084" s="202">
        <v>0</v>
      </c>
      <c r="I1084" s="191" t="s">
        <v>1</v>
      </c>
      <c r="J1084" s="191" t="s">
        <v>1376</v>
      </c>
      <c r="K1084" s="198" t="s">
        <v>3783</v>
      </c>
      <c r="L1084" s="199" t="s">
        <v>4768</v>
      </c>
      <c r="M1084" s="199" t="s">
        <v>4827</v>
      </c>
      <c r="N1084" s="55" t="s">
        <v>2238</v>
      </c>
      <c r="O1084" s="55"/>
      <c r="P1084" s="259" t="s">
        <v>4975</v>
      </c>
      <c r="Q1084" s="13"/>
      <c r="R1084"/>
      <c r="S1084" t="str">
        <f>IF(E1084=F1084,"","NOT EQUAL")</f>
        <v>NOT EQUAL</v>
      </c>
      <c r="T1084" s="44" t="str">
        <f>IF(ISNA(VLOOKUP(P1084,Sheet1!E:F,2,0)),"--","PRESENT")</f>
        <v>--</v>
      </c>
      <c r="U1084"/>
      <c r="V1084">
        <f>IF(AA1084&lt;&gt;"",V1083+1,V1083)</f>
        <v>176</v>
      </c>
      <c r="W1084" s="75" t="s">
        <v>2238</v>
      </c>
      <c r="X1084" s="57" t="s">
        <v>2238</v>
      </c>
      <c r="Y1084" s="57" t="s">
        <v>2238</v>
      </c>
      <c r="Z1084" s="25" t="str">
        <f>IF( OR(X1084="CNST", I1084="CAT_REGS"),IF(E1084=CHAR(34)&amp;CHAR(34),F1084,E1084),
IF(X1084="YES",UPPER(IF(E1084=CHAR(34)&amp;CHAR(34),F1084,E1084)),
IF(   AND(X1084&lt;&gt;"NO",I1084="CAT_FNCT",D1084&lt;&gt;"multiply", D1084&lt;&gt;"divide"),IF(J1084="SLS_ENABLED",   UPPER(IF(E1084=CHAR(34)&amp;CHAR(34),F1084,E1084)),""),"")))</f>
        <v/>
      </c>
      <c r="AA1084" s="25" t="str">
        <f>IF(LEN(Y1084)&gt;0,Y1084,SUBSTITUTE(SUBSTITUTE(SUBSTITUTE(SUBSTITUTE(SUBSTITUTE(SUBSTITUTE(SUBSTITUTE(SUBSTITUTE(SUBSTITUTE(SUBSTITUTE(SUBSTITUTE( (SUBSTITUTE( SUBSTITUTE( SUBSTITUTE( SUBSTITUTE(Z1084,"STD_SIGMA","SUM"),"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4" s="1">
        <f>B1084</f>
        <v>1060</v>
      </c>
      <c r="AC1084" t="str">
        <f>P1084</f>
        <v>ITM_SUP_Y</v>
      </c>
      <c r="AD1084" s="126" t="str">
        <f>IF(ISNA(VLOOKUP(AA1084,'XEQM Shortlist'!J:J,1,0)),"//","")</f>
        <v/>
      </c>
      <c r="AF1084" s="88" t="str">
        <f>IF(LEN(AA1084)=0,"",SUBSTITUTE(SUBSTITUTE(SUBSTITUTE(SUBSTITUTE(SUBSTITUTE(SUBSTITUTE(SUBSTITUTE(SUBSTITUTE(SUBSTITUTE(SUBSTITUTE(SUBSTITUTE(SUBSTITUTE(SUBSTITUTE(SUBSTITUTE(SUBSTITUTE(SUBSTITUTE(SUBSTITUTE( (SUBSTITUTE( SUBSTITUTE( SUBSTITUTE( SUBSTITUTE(Z1084,"STD_SIGMA","SUM"),"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4" t="b">
        <f>AA1084=AF1084</f>
        <v>1</v>
      </c>
    </row>
    <row r="1085" spans="1:33">
      <c r="A1085" s="48">
        <f>IF(B1085=INT(B1085),ROW(),"")</f>
        <v>1085</v>
      </c>
      <c r="B1085" s="47">
        <f>IF(AND(MID(C1085,2,1)&lt;&gt;"/",MID(C1085,1,1)="/"),INT(B1084)+1,B1084+0.01)</f>
        <v>1061</v>
      </c>
      <c r="C1085" s="196" t="s">
        <v>3769</v>
      </c>
      <c r="D1085" s="196" t="s">
        <v>7</v>
      </c>
      <c r="E1085" s="191" t="s">
        <v>519</v>
      </c>
      <c r="F1085" s="192" t="s">
        <v>5049</v>
      </c>
      <c r="G1085" s="297">
        <v>0</v>
      </c>
      <c r="H1085" s="297">
        <v>0</v>
      </c>
      <c r="I1085" s="191" t="s">
        <v>1</v>
      </c>
      <c r="J1085" s="191" t="s">
        <v>1376</v>
      </c>
      <c r="K1085" s="198" t="s">
        <v>3783</v>
      </c>
      <c r="L1085" s="199" t="s">
        <v>4768</v>
      </c>
      <c r="M1085" s="199" t="s">
        <v>4827</v>
      </c>
      <c r="N1085" s="55" t="s">
        <v>2238</v>
      </c>
      <c r="O1085" s="17"/>
      <c r="P1085" s="259" t="s">
        <v>4976</v>
      </c>
      <c r="Q1085" s="16"/>
      <c r="R1085"/>
      <c r="S1085" t="str">
        <f>IF(E1085=F1085,"","NOT EQUAL")</f>
        <v>NOT EQUAL</v>
      </c>
      <c r="T1085" s="44" t="str">
        <f>IF(ISNA(VLOOKUP(P1085,Sheet1!E:F,2,0)),"--","PRESENT")</f>
        <v>--</v>
      </c>
      <c r="U1085"/>
      <c r="V1085">
        <f>IF(AA1085&lt;&gt;"",V1084+1,V1084)</f>
        <v>176</v>
      </c>
      <c r="W1085" s="88" t="s">
        <v>2238</v>
      </c>
      <c r="X1085" s="92" t="s">
        <v>2238</v>
      </c>
      <c r="Y1085" s="92" t="s">
        <v>2238</v>
      </c>
      <c r="Z1085" s="25" t="str">
        <f>IF( OR(X1085="CNST", I1085="CAT_REGS"),IF(E1085=CHAR(34)&amp;CHAR(34),F1085,E1085),
IF(X1085="YES",UPPER(IF(E1085=CHAR(34)&amp;CHAR(34),F1085,E1085)),
IF(   AND(X1085&lt;&gt;"NO",I1085="CAT_FNCT",D1085&lt;&gt;"multiply", D1085&lt;&gt;"divide"),IF(J1085="SLS_ENABLED",   UPPER(IF(E1085=CHAR(34)&amp;CHAR(34),F1085,E1085)),""),"")))</f>
        <v/>
      </c>
      <c r="AA1085" s="25" t="str">
        <f>IF(LEN(Y1085)&gt;0,Y1085,SUBSTITUTE(SUBSTITUTE(SUBSTITUTE(SUBSTITUTE(SUBSTITUTE(SUBSTITUTE(SUBSTITUTE(SUBSTITUTE(SUBSTITUTE(SUBSTITUTE(SUBSTITUTE( (SUBSTITUTE( SUBSTITUTE( SUBSTITUTE( SUBSTITUTE(Z1085,"STD_SIGMA","SUM"),"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5" s="1">
        <f>B1085</f>
        <v>1061</v>
      </c>
      <c r="AC1085" t="str">
        <f>P1085</f>
        <v>ITM_SUP_Z</v>
      </c>
      <c r="AD1085" s="126" t="str">
        <f>IF(ISNA(VLOOKUP(AA1085,'XEQM Shortlist'!J:J,1,0)),"//","")</f>
        <v/>
      </c>
      <c r="AF1085" s="88" t="str">
        <f>IF(LEN(AA1085)=0,"",SUBSTITUTE(SUBSTITUTE(SUBSTITUTE(SUBSTITUTE(SUBSTITUTE(SUBSTITUTE(SUBSTITUTE(SUBSTITUTE(SUBSTITUTE(SUBSTITUTE(SUBSTITUTE(SUBSTITUTE(SUBSTITUTE(SUBSTITUTE(SUBSTITUTE(SUBSTITUTE(SUBSTITUTE( (SUBSTITUTE( SUBSTITUTE( SUBSTITUTE( SUBSTITUTE(Z1085,"STD_SIGMA","SUM"),"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5" t="b">
        <f>AA1085=AF1085</f>
        <v>1</v>
      </c>
    </row>
    <row r="1086" spans="1:33">
      <c r="A1086" s="48">
        <f>IF(B1086=INT(B1086),ROW(),"")</f>
        <v>1086</v>
      </c>
      <c r="B1086" s="47">
        <f>IF(AND(MID(C1086,2,1)&lt;&gt;"/",MID(C1086,1,1)="/"),INT(B1085)+1,B1085+0.01)</f>
        <v>1062</v>
      </c>
      <c r="C1086" s="196" t="s">
        <v>3769</v>
      </c>
      <c r="D1086" s="196" t="s">
        <v>7</v>
      </c>
      <c r="E1086" s="191" t="s">
        <v>519</v>
      </c>
      <c r="F1086" s="191" t="s">
        <v>5050</v>
      </c>
      <c r="G1086" s="202">
        <v>0</v>
      </c>
      <c r="H1086" s="202">
        <v>0</v>
      </c>
      <c r="I1086" s="191" t="s">
        <v>1</v>
      </c>
      <c r="J1086" s="191" t="s">
        <v>1376</v>
      </c>
      <c r="K1086" s="198" t="s">
        <v>3783</v>
      </c>
      <c r="L1086" s="199" t="s">
        <v>4768</v>
      </c>
      <c r="M1086" s="199" t="s">
        <v>4827</v>
      </c>
      <c r="N1086" s="55" t="s">
        <v>2238</v>
      </c>
      <c r="O1086" s="55"/>
      <c r="P1086" s="259" t="s">
        <v>3298</v>
      </c>
      <c r="Q1086" s="13"/>
      <c r="R1086"/>
      <c r="S1086" t="str">
        <f>IF(E1086=F1086,"","NOT EQUAL")</f>
        <v>NOT EQUAL</v>
      </c>
      <c r="T1086" s="44" t="str">
        <f>IF(ISNA(VLOOKUP(P1086,Sheet1!E:F,2,0)),"--","PRESENT")</f>
        <v>--</v>
      </c>
      <c r="U1086"/>
      <c r="V1086">
        <f>IF(AA1086&lt;&gt;"",V1085+1,V1085)</f>
        <v>176</v>
      </c>
      <c r="W1086" s="75" t="s">
        <v>2238</v>
      </c>
      <c r="X1086" s="57" t="s">
        <v>2238</v>
      </c>
      <c r="Y1086" s="57" t="s">
        <v>2238</v>
      </c>
      <c r="Z1086" s="25" t="str">
        <f>IF( OR(X1086="CNST", I1086="CAT_REGS"),IF(E1086=CHAR(34)&amp;CHAR(34),F1086,E1086),
IF(X1086="YES",UPPER(IF(E1086=CHAR(34)&amp;CHAR(34),F1086,E1086)),
IF(   AND(X1086&lt;&gt;"NO",I1086="CAT_FNCT",D1086&lt;&gt;"multiply", D1086&lt;&gt;"divide"),IF(J1086="SLS_ENABLED",   UPPER(IF(E1086=CHAR(34)&amp;CHAR(34),F1086,E1086)),""),"")))</f>
        <v/>
      </c>
      <c r="AA1086" s="25" t="str">
        <f>IF(LEN(Y1086)&gt;0,Y1086,SUBSTITUTE(SUBSTITUTE(SUBSTITUTE(SUBSTITUTE(SUBSTITUTE(SUBSTITUTE(SUBSTITUTE(SUBSTITUTE(SUBSTITUTE(SUBSTITUTE(SUBSTITUTE( (SUBSTITUTE( SUBSTITUTE( SUBSTITUTE( SUBSTITUTE(Z1086,"STD_SIGMA","SUM"),"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6" s="1">
        <f>B1086</f>
        <v>1062</v>
      </c>
      <c r="AC1086" t="str">
        <f>P1086</f>
        <v>ITM_SUP_a</v>
      </c>
      <c r="AD1086" s="126" t="str">
        <f>IF(ISNA(VLOOKUP(AA1086,'XEQM Shortlist'!J:J,1,0)),"//","")</f>
        <v/>
      </c>
      <c r="AF1086" s="88" t="str">
        <f>IF(LEN(AA1086)=0,"",SUBSTITUTE(SUBSTITUTE(SUBSTITUTE(SUBSTITUTE(SUBSTITUTE(SUBSTITUTE(SUBSTITUTE(SUBSTITUTE(SUBSTITUTE(SUBSTITUTE(SUBSTITUTE(SUBSTITUTE(SUBSTITUTE(SUBSTITUTE(SUBSTITUTE(SUBSTITUTE(SUBSTITUTE( (SUBSTITUTE( SUBSTITUTE( SUBSTITUTE( SUBSTITUTE(Z1086,"STD_SIGMA","SUM"),"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6" t="b">
        <f>AA1086=AF1086</f>
        <v>1</v>
      </c>
    </row>
    <row r="1087" spans="1:33">
      <c r="A1087" s="48">
        <f>IF(B1087=INT(B1087),ROW(),"")</f>
        <v>1087</v>
      </c>
      <c r="B1087" s="47">
        <f>IF(AND(MID(C1087,2,1)&lt;&gt;"/",MID(C1087,1,1)="/"),INT(B1086)+1,B1086+0.01)</f>
        <v>1063</v>
      </c>
      <c r="C1087" s="196" t="s">
        <v>3769</v>
      </c>
      <c r="D1087" s="196" t="s">
        <v>7</v>
      </c>
      <c r="E1087" s="191" t="s">
        <v>519</v>
      </c>
      <c r="F1087" s="191" t="s">
        <v>5051</v>
      </c>
      <c r="G1087" s="202">
        <v>0</v>
      </c>
      <c r="H1087" s="202">
        <v>0</v>
      </c>
      <c r="I1087" s="191" t="s">
        <v>1</v>
      </c>
      <c r="J1087" s="191" t="s">
        <v>1376</v>
      </c>
      <c r="K1087" s="198" t="s">
        <v>3783</v>
      </c>
      <c r="L1087" s="199" t="s">
        <v>4768</v>
      </c>
      <c r="M1087" s="199" t="s">
        <v>4827</v>
      </c>
      <c r="N1087" s="55" t="s">
        <v>2238</v>
      </c>
      <c r="O1087" s="55"/>
      <c r="P1087" s="259" t="s">
        <v>4977</v>
      </c>
      <c r="Q1087" s="13"/>
      <c r="R1087"/>
      <c r="S1087" t="str">
        <f>IF(E1087=F1087,"","NOT EQUAL")</f>
        <v>NOT EQUAL</v>
      </c>
      <c r="T1087" s="44" t="str">
        <f>IF(ISNA(VLOOKUP(P1087,Sheet1!E:F,2,0)),"--","PRESENT")</f>
        <v>--</v>
      </c>
      <c r="U1087"/>
      <c r="V1087">
        <f>IF(AA1087&lt;&gt;"",V1086+1,V1086)</f>
        <v>176</v>
      </c>
      <c r="W1087" s="75" t="s">
        <v>2238</v>
      </c>
      <c r="X1087" s="57" t="s">
        <v>2238</v>
      </c>
      <c r="Y1087" s="57" t="s">
        <v>2238</v>
      </c>
      <c r="Z1087" s="25" t="str">
        <f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>B1087</f>
        <v>1063</v>
      </c>
      <c r="AC1087" t="str">
        <f>P1087</f>
        <v>ITM_SUP_b</v>
      </c>
      <c r="AD1087" s="126" t="str">
        <f>IF(ISNA(VLOOKUP(AA1087,'XEQM Shortlist'!J:J,1,0)),"//","")</f>
        <v/>
      </c>
      <c r="AF1087" s="88" t="str">
        <f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>AA1087=AF1087</f>
        <v>1</v>
      </c>
    </row>
    <row r="1088" spans="1:33">
      <c r="A1088" s="48">
        <f>IF(B1088=INT(B1088),ROW(),"")</f>
        <v>1088</v>
      </c>
      <c r="B1088" s="47">
        <f>IF(AND(MID(C1088,2,1)&lt;&gt;"/",MID(C1088,1,1)="/"),INT(B1087)+1,B1087+0.01)</f>
        <v>1064</v>
      </c>
      <c r="C1088" s="196" t="s">
        <v>3769</v>
      </c>
      <c r="D1088" s="196" t="s">
        <v>7</v>
      </c>
      <c r="E1088" s="191" t="s">
        <v>519</v>
      </c>
      <c r="F1088" s="192" t="s">
        <v>5052</v>
      </c>
      <c r="G1088" s="297">
        <v>0</v>
      </c>
      <c r="H1088" s="297">
        <v>0</v>
      </c>
      <c r="I1088" s="191" t="s">
        <v>1</v>
      </c>
      <c r="J1088" s="191" t="s">
        <v>1376</v>
      </c>
      <c r="K1088" s="198" t="s">
        <v>3783</v>
      </c>
      <c r="L1088" s="199" t="s">
        <v>4768</v>
      </c>
      <c r="M1088" s="199" t="s">
        <v>4827</v>
      </c>
      <c r="N1088" s="55" t="s">
        <v>2238</v>
      </c>
      <c r="O1088" s="17"/>
      <c r="P1088" s="259" t="s">
        <v>4978</v>
      </c>
      <c r="Q1088" s="16"/>
      <c r="R1088"/>
      <c r="S1088" t="str">
        <f>IF(E1088=F1088,"","NOT EQUAL")</f>
        <v>NOT EQUAL</v>
      </c>
      <c r="T1088" s="44" t="str">
        <f>IF(ISNA(VLOOKUP(P1088,Sheet1!E:F,2,0)),"--","PRESENT")</f>
        <v>--</v>
      </c>
      <c r="U1088"/>
      <c r="V1088">
        <f>IF(AA1088&lt;&gt;"",V1087+1,V1087)</f>
        <v>176</v>
      </c>
      <c r="W1088" s="88" t="s">
        <v>2238</v>
      </c>
      <c r="X1088" s="92" t="s">
        <v>2238</v>
      </c>
      <c r="Y1088" s="92" t="s">
        <v>2238</v>
      </c>
      <c r="Z1088" s="25" t="str">
        <f>IF( OR(X1088="CNST", I1088="CAT_REGS"),IF(E1088=CHAR(34)&amp;CHAR(34),F1088,E1088),
IF(X1088="YES",UPPER(IF(E1088=CHAR(34)&amp;CHAR(34),F1088,E1088)),
IF(   AND(X1088&lt;&gt;"NO",I1088="CAT_FNCT",D1088&lt;&gt;"multiply", D1088&lt;&gt;"divide"),IF(J1088="SLS_ENABLED",   UPPER(IF(E1088=CHAR(34)&amp;CHAR(34),F1088,E1088)),""),"")))</f>
        <v/>
      </c>
      <c r="AA1088" s="25" t="str">
        <f>IF(LEN(Y1088)&gt;0,Y1088,SUBSTITUTE(SUBSTITUTE(SUBSTITUTE(SUBSTITUTE(SUBSTITUTE(SUBSTITUTE(SUBSTITUTE(SUBSTITUTE(SUBSTITUTE(SUBSTITUTE(SUBSTITUTE( (SUBSTITUTE( SUBSTITUTE( SUBSTITUTE( SUBSTITUTE(Z1088,"STD_SIGMA","SUM"),"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8" s="1">
        <f>B1088</f>
        <v>1064</v>
      </c>
      <c r="AC1088" t="str">
        <f>P1088</f>
        <v>ITM_SUP_c</v>
      </c>
      <c r="AD1088" s="126" t="str">
        <f>IF(ISNA(VLOOKUP(AA1088,'XEQM Shortlist'!J:J,1,0)),"//","")</f>
        <v/>
      </c>
      <c r="AF1088" s="88" t="str">
        <f>IF(LEN(AA1088)=0,"",SUBSTITUTE(SUBSTITUTE(SUBSTITUTE(SUBSTITUTE(SUBSTITUTE(SUBSTITUTE(SUBSTITUTE(SUBSTITUTE(SUBSTITUTE(SUBSTITUTE(SUBSTITUTE(SUBSTITUTE(SUBSTITUTE(SUBSTITUTE(SUBSTITUTE(SUBSTITUTE(SUBSTITUTE( (SUBSTITUTE( SUBSTITUTE( SUBSTITUTE( SUBSTITUTE(Z1088,"STD_SIGMA","SUM"),"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8" t="b">
        <f>AA1088=AF1088</f>
        <v>1</v>
      </c>
    </row>
    <row r="1089" spans="1:33">
      <c r="A1089" s="48">
        <f>IF(B1089=INT(B1089),ROW(),"")</f>
        <v>1089</v>
      </c>
      <c r="B1089" s="47">
        <f>IF(AND(MID(C1089,2,1)&lt;&gt;"/",MID(C1089,1,1)="/"),INT(B1088)+1,B1088+0.01)</f>
        <v>1065</v>
      </c>
      <c r="C1089" s="196" t="s">
        <v>3769</v>
      </c>
      <c r="D1089" s="196" t="s">
        <v>7</v>
      </c>
      <c r="E1089" s="191" t="s">
        <v>519</v>
      </c>
      <c r="F1089" s="191" t="s">
        <v>5053</v>
      </c>
      <c r="G1089" s="202">
        <v>0</v>
      </c>
      <c r="H1089" s="202">
        <v>0</v>
      </c>
      <c r="I1089" s="191" t="s">
        <v>1</v>
      </c>
      <c r="J1089" s="191" t="s">
        <v>1376</v>
      </c>
      <c r="K1089" s="198" t="s">
        <v>3783</v>
      </c>
      <c r="L1089" s="199" t="s">
        <v>4768</v>
      </c>
      <c r="M1089" s="199" t="s">
        <v>4827</v>
      </c>
      <c r="N1089" s="55" t="s">
        <v>2238</v>
      </c>
      <c r="O1089" s="55"/>
      <c r="P1089" s="259" t="s">
        <v>4979</v>
      </c>
      <c r="Q1089" s="13"/>
      <c r="R1089"/>
      <c r="S1089" t="str">
        <f>IF(E1089=F1089,"","NOT EQUAL")</f>
        <v>NOT EQUAL</v>
      </c>
      <c r="T1089" s="44" t="str">
        <f>IF(ISNA(VLOOKUP(P1089,Sheet1!E:F,2,0)),"--","PRESENT")</f>
        <v>--</v>
      </c>
      <c r="U1089"/>
      <c r="V1089">
        <f>IF(AA1089&lt;&gt;"",V1088+1,V1088)</f>
        <v>176</v>
      </c>
      <c r="W1089" s="75" t="s">
        <v>2238</v>
      </c>
      <c r="X1089" s="57" t="s">
        <v>2238</v>
      </c>
      <c r="Y1089" s="57" t="s">
        <v>2238</v>
      </c>
      <c r="Z1089" s="25" t="str">
        <f>IF( OR(X1089="CNST", I1089="CAT_REGS"),IF(E1089=CHAR(34)&amp;CHAR(34),F1089,E1089),
IF(X1089="YES",UPPER(IF(E1089=CHAR(34)&amp;CHAR(34),F1089,E1089)),
IF(   AND(X1089&lt;&gt;"NO",I1089="CAT_FNCT",D1089&lt;&gt;"multiply", D1089&lt;&gt;"divide"),IF(J1089="SLS_ENABLED",   UPPER(IF(E1089=CHAR(34)&amp;CHAR(34),F1089,E1089)),""),"")))</f>
        <v/>
      </c>
      <c r="AA1089" s="25" t="str">
        <f>IF(LEN(Y1089)&gt;0,Y1089,SUBSTITUTE(SUBSTITUTE(SUBSTITUTE(SUBSTITUTE(SUBSTITUTE(SUBSTITUTE(SUBSTITUTE(SUBSTITUTE(SUBSTITUTE(SUBSTITUTE(SUBSTITUTE( (SUBSTITUTE( SUBSTITUTE( SUBSTITUTE( SUBSTITUTE(Z1089,"STD_SIGMA","SUM"),"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9" s="1">
        <f>B1089</f>
        <v>1065</v>
      </c>
      <c r="AC1089" t="str">
        <f>P1089</f>
        <v>ITM_SUP_d</v>
      </c>
      <c r="AD1089" s="126" t="str">
        <f>IF(ISNA(VLOOKUP(AA1089,'XEQM Shortlist'!J:J,1,0)),"//","")</f>
        <v/>
      </c>
      <c r="AF1089" s="88" t="str">
        <f>IF(LEN(AA1089)=0,"",SUBSTITUTE(SUBSTITUTE(SUBSTITUTE(SUBSTITUTE(SUBSTITUTE(SUBSTITUTE(SUBSTITUTE(SUBSTITUTE(SUBSTITUTE(SUBSTITUTE(SUBSTITUTE(SUBSTITUTE(SUBSTITUTE(SUBSTITUTE(SUBSTITUTE(SUBSTITUTE(SUBSTITUTE( (SUBSTITUTE( SUBSTITUTE( SUBSTITUTE( SUBSTITUTE(Z1089,"STD_SIGMA","SUM"),"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9" t="b">
        <f>AA1089=AF1089</f>
        <v>1</v>
      </c>
    </row>
    <row r="1090" spans="1:33">
      <c r="A1090" s="48">
        <f>IF(B1090=INT(B1090),ROW(),"")</f>
        <v>1090</v>
      </c>
      <c r="B1090" s="47">
        <f>IF(AND(MID(C1090,2,1)&lt;&gt;"/",MID(C1090,1,1)="/"),INT(B1089)+1,B1089+0.01)</f>
        <v>1066</v>
      </c>
      <c r="C1090" s="196" t="s">
        <v>3769</v>
      </c>
      <c r="D1090" s="196" t="s">
        <v>7</v>
      </c>
      <c r="E1090" s="191" t="s">
        <v>519</v>
      </c>
      <c r="F1090" s="191" t="s">
        <v>5054</v>
      </c>
      <c r="G1090" s="202">
        <v>0</v>
      </c>
      <c r="H1090" s="202">
        <v>0</v>
      </c>
      <c r="I1090" s="191" t="s">
        <v>1</v>
      </c>
      <c r="J1090" s="191" t="s">
        <v>1376</v>
      </c>
      <c r="K1090" s="198" t="s">
        <v>3783</v>
      </c>
      <c r="L1090" s="199" t="s">
        <v>4768</v>
      </c>
      <c r="M1090" s="199" t="s">
        <v>4827</v>
      </c>
      <c r="N1090" s="55" t="s">
        <v>2238</v>
      </c>
      <c r="O1090" s="55"/>
      <c r="P1090" s="259" t="s">
        <v>4980</v>
      </c>
      <c r="Q1090" s="13"/>
      <c r="R1090"/>
      <c r="S1090" t="str">
        <f>IF(E1090=F1090,"","NOT EQUAL")</f>
        <v>NOT EQUAL</v>
      </c>
      <c r="T1090" s="44" t="str">
        <f>IF(ISNA(VLOOKUP(P1090,Sheet1!E:F,2,0)),"--","PRESENT")</f>
        <v>--</v>
      </c>
      <c r="U1090"/>
      <c r="V1090">
        <f>IF(AA1090&lt;&gt;"",V1089+1,V1089)</f>
        <v>176</v>
      </c>
      <c r="W1090" s="75" t="s">
        <v>2238</v>
      </c>
      <c r="X1090" s="57" t="s">
        <v>2238</v>
      </c>
      <c r="Y1090" s="57" t="s">
        <v>2238</v>
      </c>
      <c r="Z1090" s="25" t="str">
        <f>IF( OR(X1090="CNST", I1090="CAT_REGS"),IF(E1090=CHAR(34)&amp;CHAR(34),F1090,E1090),
IF(X1090="YES",UPPER(IF(E1090=CHAR(34)&amp;CHAR(34),F1090,E1090)),
IF(   AND(X1090&lt;&gt;"NO",I1090="CAT_FNCT",D1090&lt;&gt;"multiply", D1090&lt;&gt;"divide"),IF(J1090="SLS_ENABLED",   UPPER(IF(E1090=CHAR(34)&amp;CHAR(34),F1090,E1090)),""),"")))</f>
        <v/>
      </c>
      <c r="AA1090" s="25" t="str">
        <f>IF(LEN(Y1090)&gt;0,Y1090,SUBSTITUTE(SUBSTITUTE(SUBSTITUTE(SUBSTITUTE(SUBSTITUTE(SUBSTITUTE(SUBSTITUTE(SUBSTITUTE(SUBSTITUTE(SUBSTITUTE(SUBSTITUTE( (SUBSTITUTE( SUBSTITUTE( SUBSTITUTE( SUBSTITUTE(Z1090,"STD_SIGMA","SUM"),"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0" s="1">
        <f>B1090</f>
        <v>1066</v>
      </c>
      <c r="AC1090" t="str">
        <f>P1090</f>
        <v>ITM_SUP_e</v>
      </c>
      <c r="AD1090" s="126" t="str">
        <f>IF(ISNA(VLOOKUP(AA1090,'XEQM Shortlist'!J:J,1,0)),"//","")</f>
        <v/>
      </c>
      <c r="AF1090" s="88" t="str">
        <f>IF(LEN(AA1090)=0,"",SUBSTITUTE(SUBSTITUTE(SUBSTITUTE(SUBSTITUTE(SUBSTITUTE(SUBSTITUTE(SUBSTITUTE(SUBSTITUTE(SUBSTITUTE(SUBSTITUTE(SUBSTITUTE(SUBSTITUTE(SUBSTITUTE(SUBSTITUTE(SUBSTITUTE(SUBSTITUTE(SUBSTITUTE( (SUBSTITUTE( SUBSTITUTE( SUBSTITUTE( SUBSTITUTE(Z1090,"STD_SIGMA","SUM"),"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0" t="b">
        <f>AA1090=AF1090</f>
        <v>1</v>
      </c>
    </row>
    <row r="1091" spans="1:33">
      <c r="A1091" s="48">
        <f>IF(B1091=INT(B1091),ROW(),"")</f>
        <v>1091</v>
      </c>
      <c r="B1091" s="47">
        <f>IF(AND(MID(C1091,2,1)&lt;&gt;"/",MID(C1091,1,1)="/"),INT(B1090)+1,B1090+0.01)</f>
        <v>1067</v>
      </c>
      <c r="C1091" s="196" t="s">
        <v>3769</v>
      </c>
      <c r="D1091" s="196" t="s">
        <v>7</v>
      </c>
      <c r="E1091" s="191" t="s">
        <v>519</v>
      </c>
      <c r="F1091" s="191" t="s">
        <v>5055</v>
      </c>
      <c r="G1091" s="202">
        <v>0</v>
      </c>
      <c r="H1091" s="202">
        <v>0</v>
      </c>
      <c r="I1091" s="191" t="s">
        <v>1</v>
      </c>
      <c r="J1091" s="191" t="s">
        <v>1376</v>
      </c>
      <c r="K1091" s="198" t="s">
        <v>3783</v>
      </c>
      <c r="L1091" s="199" t="s">
        <v>4768</v>
      </c>
      <c r="M1091" s="199" t="s">
        <v>4827</v>
      </c>
      <c r="N1091" s="55" t="s">
        <v>2238</v>
      </c>
      <c r="O1091" s="55"/>
      <c r="P1091" s="259" t="s">
        <v>3299</v>
      </c>
      <c r="Q1091" s="13"/>
      <c r="R1091"/>
      <c r="S1091" t="str">
        <f>IF(E1091=F1091,"","NOT EQUAL")</f>
        <v>NOT EQUAL</v>
      </c>
      <c r="T1091" s="44" t="str">
        <f>IF(ISNA(VLOOKUP(P1091,Sheet1!E:F,2,0)),"--","PRESENT")</f>
        <v>--</v>
      </c>
      <c r="U1091"/>
      <c r="V1091">
        <f>IF(AA1091&lt;&gt;"",V1090+1,V1090)</f>
        <v>176</v>
      </c>
      <c r="W1091" s="75" t="s">
        <v>2238</v>
      </c>
      <c r="X1091" s="57" t="s">
        <v>2238</v>
      </c>
      <c r="Y1091" s="57" t="s">
        <v>2238</v>
      </c>
      <c r="Z1091" s="25" t="str">
        <f>IF( OR(X1091="CNST", I1091="CAT_REGS"),IF(E1091=CHAR(34)&amp;CHAR(34),F1091,E1091),
IF(X1091="YES",UPPER(IF(E1091=CHAR(34)&amp;CHAR(34),F1091,E1091)),
IF(   AND(X1091&lt;&gt;"NO",I1091="CAT_FNCT",D1091&lt;&gt;"multiply", D1091&lt;&gt;"divide"),IF(J1091="SLS_ENABLED",   UPPER(IF(E1091=CHAR(34)&amp;CHAR(34),F1091,E1091)),""),"")))</f>
        <v/>
      </c>
      <c r="AA1091" s="25" t="str">
        <f>IF(LEN(Y1091)&gt;0,Y1091,SUBSTITUTE(SUBSTITUTE(SUBSTITUTE(SUBSTITUTE(SUBSTITUTE(SUBSTITUTE(SUBSTITUTE(SUBSTITUTE(SUBSTITUTE(SUBSTITUTE(SUBSTITUTE( (SUBSTITUTE( SUBSTITUTE( SUBSTITUTE( SUBSTITUTE(Z1091,"STD_SIGMA","SUM"),"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1" s="1">
        <f>B1091</f>
        <v>1067</v>
      </c>
      <c r="AC1091" t="str">
        <f>P1091</f>
        <v>ITM_SUP_f</v>
      </c>
      <c r="AD1091" s="126" t="str">
        <f>IF(ISNA(VLOOKUP(AA1091,'XEQM Shortlist'!J:J,1,0)),"//","")</f>
        <v/>
      </c>
      <c r="AF1091" s="88" t="str">
        <f>IF(LEN(AA1091)=0,"",SUBSTITUTE(SUBSTITUTE(SUBSTITUTE(SUBSTITUTE(SUBSTITUTE(SUBSTITUTE(SUBSTITUTE(SUBSTITUTE(SUBSTITUTE(SUBSTITUTE(SUBSTITUTE(SUBSTITUTE(SUBSTITUTE(SUBSTITUTE(SUBSTITUTE(SUBSTITUTE(SUBSTITUTE( (SUBSTITUTE( SUBSTITUTE( SUBSTITUTE( SUBSTITUTE(Z1091,"STD_SIGMA","SUM"),"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1" t="b">
        <f>AA1091=AF1091</f>
        <v>1</v>
      </c>
    </row>
    <row r="1092" spans="1:33" s="17" customFormat="1">
      <c r="A1092" s="48">
        <f>IF(B1092=INT(B1092),ROW(),"")</f>
        <v>1092</v>
      </c>
      <c r="B1092" s="47">
        <f>IF(AND(MID(C1092,2,1)&lt;&gt;"/",MID(C1092,1,1)="/"),INT(B1091)+1,B1091+0.01)</f>
        <v>1068</v>
      </c>
      <c r="C1092" s="196" t="s">
        <v>3769</v>
      </c>
      <c r="D1092" s="196" t="s">
        <v>7</v>
      </c>
      <c r="E1092" s="191" t="s">
        <v>519</v>
      </c>
      <c r="F1092" s="191" t="s">
        <v>5056</v>
      </c>
      <c r="G1092" s="296">
        <v>0</v>
      </c>
      <c r="H1092" s="296">
        <v>0</v>
      </c>
      <c r="I1092" s="191" t="s">
        <v>1</v>
      </c>
      <c r="J1092" s="191" t="s">
        <v>1376</v>
      </c>
      <c r="K1092" s="198" t="s">
        <v>3783</v>
      </c>
      <c r="L1092" s="199" t="s">
        <v>4768</v>
      </c>
      <c r="M1092" s="199" t="s">
        <v>4827</v>
      </c>
      <c r="N1092" s="55" t="s">
        <v>2238</v>
      </c>
      <c r="O1092" s="55"/>
      <c r="P1092" s="259" t="s">
        <v>3300</v>
      </c>
      <c r="Q1092" s="13"/>
      <c r="R1092"/>
      <c r="S1092" t="str">
        <f>IF(E1092=F1092,"","NOT EQUAL")</f>
        <v>NOT EQUAL</v>
      </c>
      <c r="T1092" s="44" t="str">
        <f>IF(ISNA(VLOOKUP(P1092,Sheet1!E:F,2,0)),"--","PRESENT")</f>
        <v>--</v>
      </c>
      <c r="U1092"/>
      <c r="V1092">
        <f>IF(AA1092&lt;&gt;"",V1091+1,V1091)</f>
        <v>176</v>
      </c>
      <c r="W1092" s="75"/>
      <c r="X1092" s="57"/>
      <c r="Y1092" s="57"/>
      <c r="Z1092" s="25" t="str">
        <f>IF( OR(X1092="CNST", I1092="CAT_REGS"),IF(E1092=CHAR(34)&amp;CHAR(34),F1092,E1092),
IF(X1092="YES",UPPER(IF(E1092=CHAR(34)&amp;CHAR(34),F1092,E1092)),
IF(   AND(X1092&lt;&gt;"NO",I1092="CAT_FNCT",D1092&lt;&gt;"multiply", D1092&lt;&gt;"divide"),IF(J1092="SLS_ENABLED",   UPPER(IF(E1092=CHAR(34)&amp;CHAR(34),F1092,E1092)),""),"")))</f>
        <v/>
      </c>
      <c r="AA1092" s="25" t="str">
        <f>IF(LEN(Y1092)&gt;0,Y1092,SUBSTITUTE(SUBSTITUTE(SUBSTITUTE(SUBSTITUTE(SUBSTITUTE(SUBSTITUTE(SUBSTITUTE(SUBSTITUTE(SUBSTITUTE(SUBSTITUTE(SUBSTITUTE( (SUBSTITUTE( SUBSTITUTE( SUBSTITUTE( SUBSTITUTE(Z1092,"STD_SIGMA","SUM"),"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2" s="1">
        <f>B1092</f>
        <v>1068</v>
      </c>
      <c r="AC1092" t="str">
        <f>P1092</f>
        <v>ITM_SUP_g</v>
      </c>
      <c r="AD1092" s="126" t="str">
        <f>IF(ISNA(VLOOKUP(AA1092,'XEQM Shortlist'!J:J,1,0)),"//","")</f>
        <v/>
      </c>
      <c r="AE1092"/>
      <c r="AF1092" s="88" t="str">
        <f>IF(LEN(AA1092)=0,"",SUBSTITUTE(SUBSTITUTE(SUBSTITUTE(SUBSTITUTE(SUBSTITUTE(SUBSTITUTE(SUBSTITUTE(SUBSTITUTE(SUBSTITUTE(SUBSTITUTE(SUBSTITUTE(SUBSTITUTE(SUBSTITUTE(SUBSTITUTE(SUBSTITUTE(SUBSTITUTE(SUBSTITUTE( (SUBSTITUTE( SUBSTITUTE( SUBSTITUTE( SUBSTITUTE(Z1092,"STD_SIGMA","SUM"),"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2" t="b">
        <f>AA1092=AF1092</f>
        <v>1</v>
      </c>
    </row>
    <row r="1093" spans="1:33" s="17" customFormat="1">
      <c r="A1093" s="48">
        <f>IF(B1093=INT(B1093),ROW(),"")</f>
        <v>1093</v>
      </c>
      <c r="B1093" s="47">
        <f>IF(AND(MID(C1093,2,1)&lt;&gt;"/",MID(C1093,1,1)="/"),INT(B1092)+1,B1092+0.01)</f>
        <v>1069</v>
      </c>
      <c r="C1093" s="196" t="s">
        <v>3769</v>
      </c>
      <c r="D1093" s="196" t="s">
        <v>7</v>
      </c>
      <c r="E1093" s="191" t="s">
        <v>519</v>
      </c>
      <c r="F1093" s="191" t="s">
        <v>5057</v>
      </c>
      <c r="G1093" s="296">
        <v>0</v>
      </c>
      <c r="H1093" s="296">
        <v>0</v>
      </c>
      <c r="I1093" s="191" t="s">
        <v>1</v>
      </c>
      <c r="J1093" s="191" t="s">
        <v>1376</v>
      </c>
      <c r="K1093" s="198" t="s">
        <v>3783</v>
      </c>
      <c r="L1093" s="199" t="s">
        <v>4768</v>
      </c>
      <c r="M1093" s="199" t="s">
        <v>4827</v>
      </c>
      <c r="N1093" s="55" t="s">
        <v>2238</v>
      </c>
      <c r="O1093" s="55"/>
      <c r="P1093" s="259" t="s">
        <v>3301</v>
      </c>
      <c r="Q1093" s="13"/>
      <c r="R1093"/>
      <c r="S1093" t="str">
        <f>IF(E1093=F1093,"","NOT EQUAL")</f>
        <v>NOT EQUAL</v>
      </c>
      <c r="T1093" s="44" t="str">
        <f>IF(ISNA(VLOOKUP(P1093,Sheet1!E:F,2,0)),"--","PRESENT")</f>
        <v>--</v>
      </c>
      <c r="U1093"/>
      <c r="V1093">
        <f>IF(AA1093&lt;&gt;"",V1092+1,V1092)</f>
        <v>176</v>
      </c>
      <c r="W1093" s="75"/>
      <c r="X1093" s="57"/>
      <c r="Y1093" s="57"/>
      <c r="Z1093" s="25" t="str">
        <f>IF( OR(X1093="CNST", I1093="CAT_REGS"),IF(E1093=CHAR(34)&amp;CHAR(34),F1093,E1093),
IF(X1093="YES",UPPER(IF(E1093=CHAR(34)&amp;CHAR(34),F1093,E1093)),
IF(   AND(X1093&lt;&gt;"NO",I1093="CAT_FNCT",D1093&lt;&gt;"multiply", D1093&lt;&gt;"divide"),IF(J1093="SLS_ENABLED",   UPPER(IF(E1093=CHAR(34)&amp;CHAR(34),F1093,E1093)),""),"")))</f>
        <v/>
      </c>
      <c r="AA1093" s="25" t="str">
        <f>IF(LEN(Y1093)&gt;0,Y1093,SUBSTITUTE(SUBSTITUTE(SUBSTITUTE(SUBSTITUTE(SUBSTITUTE(SUBSTITUTE(SUBSTITUTE(SUBSTITUTE(SUBSTITUTE(SUBSTITUTE(SUBSTITUTE( (SUBSTITUTE( SUBSTITUTE( SUBSTITUTE( SUBSTITUTE(Z1093,"STD_SIGMA","SUM"),"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3" s="1">
        <f>B1093</f>
        <v>1069</v>
      </c>
      <c r="AC1093" t="str">
        <f>P1093</f>
        <v>ITM_SUP_h</v>
      </c>
      <c r="AD1093" s="126" t="str">
        <f>IF(ISNA(VLOOKUP(AA1093,'XEQM Shortlist'!J:J,1,0)),"//","")</f>
        <v/>
      </c>
      <c r="AE1093"/>
      <c r="AF1093" s="88" t="str">
        <f>IF(LEN(AA1093)=0,"",SUBSTITUTE(SUBSTITUTE(SUBSTITUTE(SUBSTITUTE(SUBSTITUTE(SUBSTITUTE(SUBSTITUTE(SUBSTITUTE(SUBSTITUTE(SUBSTITUTE(SUBSTITUTE(SUBSTITUTE(SUBSTITUTE(SUBSTITUTE(SUBSTITUTE(SUBSTITUTE(SUBSTITUTE( (SUBSTITUTE( SUBSTITUTE( SUBSTITUTE( SUBSTITUTE(Z1093,"STD_SIGMA","SUM"),"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3" t="b">
        <f>AA1093=AF1093</f>
        <v>1</v>
      </c>
    </row>
    <row r="1094" spans="1:33">
      <c r="A1094" s="48">
        <f>IF(B1094=INT(B1094),ROW(),"")</f>
        <v>1094</v>
      </c>
      <c r="B1094" s="47">
        <f>IF(AND(MID(C1094,2,1)&lt;&gt;"/",MID(C1094,1,1)="/"),INT(B1093)+1,B1093+0.01)</f>
        <v>1070</v>
      </c>
      <c r="C1094" s="196" t="s">
        <v>3769</v>
      </c>
      <c r="D1094" s="196" t="s">
        <v>7</v>
      </c>
      <c r="E1094" s="191" t="s">
        <v>519</v>
      </c>
      <c r="F1094" s="191" t="s">
        <v>5058</v>
      </c>
      <c r="G1094" s="296">
        <v>0</v>
      </c>
      <c r="H1094" s="296">
        <v>0</v>
      </c>
      <c r="I1094" s="191" t="s">
        <v>1</v>
      </c>
      <c r="J1094" s="191" t="s">
        <v>1376</v>
      </c>
      <c r="K1094" s="198" t="s">
        <v>3783</v>
      </c>
      <c r="L1094" s="199" t="s">
        <v>4768</v>
      </c>
      <c r="M1094" s="199" t="s">
        <v>4827</v>
      </c>
      <c r="N1094" s="55" t="s">
        <v>2238</v>
      </c>
      <c r="O1094" s="55"/>
      <c r="P1094" s="259" t="s">
        <v>4981</v>
      </c>
      <c r="Q1094" s="13"/>
      <c r="R1094"/>
      <c r="S1094" t="str">
        <f>IF(E1094=F1094,"","NOT EQUAL")</f>
        <v>NOT EQUAL</v>
      </c>
      <c r="T1094" s="44" t="str">
        <f>IF(ISNA(VLOOKUP(P1094,Sheet1!E:F,2,0)),"--","PRESENT")</f>
        <v>--</v>
      </c>
      <c r="U1094"/>
      <c r="V1094">
        <f>IF(AA1094&lt;&gt;"",V1093+1,V1093)</f>
        <v>176</v>
      </c>
      <c r="W1094" s="75" t="s">
        <v>2238</v>
      </c>
      <c r="X1094" s="57" t="s">
        <v>2238</v>
      </c>
      <c r="Y1094" s="57" t="s">
        <v>2238</v>
      </c>
      <c r="Z1094" s="25" t="str">
        <f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>IF(LEN(Y1094)&gt;0,Y1094,SUBSTITUTE(SUBSTITUTE(SUBSTITUTE(SUBSTITUTE(SUBSTITUTE(SUBSTITUTE(SUBSTITUTE(SUBSTITUTE(SUBSTITUTE(SUBSTITUTE(SUBSTITUTE( (SUBSTITUTE( SUBSTITUTE( SUBSTITUTE( SUBSTITUTE(Z1094,"STD_SIGMA","SUM"),"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4" s="1">
        <f>B1094</f>
        <v>1070</v>
      </c>
      <c r="AC1094" t="str">
        <f>P1094</f>
        <v>ITM_SUP_i</v>
      </c>
      <c r="AD1094" s="126" t="str">
        <f>IF(ISNA(VLOOKUP(AA1094,'XEQM Shortlist'!J:J,1,0)),"//","")</f>
        <v/>
      </c>
      <c r="AF1094" s="88" t="str">
        <f>IF(LEN(AA1094)=0,"",SUBSTITUTE(SUBSTITUTE(SUBSTITUTE(SUBSTITUTE(SUBSTITUTE(SUBSTITUTE(SUBSTITUTE(SUBSTITUTE(SUBSTITUTE(SUBSTITUTE(SUBSTITUTE(SUBSTITUTE(SUBSTITUTE(SUBSTITUTE(SUBSTITUTE(SUBSTITUTE(SUBSTITUTE( (SUBSTITUTE( SUBSTITUTE( SUBSTITUTE( SUBSTITUTE(Z1094,"STD_SIGMA","SUM"),"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4" t="b">
        <f>AA1094=AF1094</f>
        <v>1</v>
      </c>
    </row>
    <row r="1095" spans="1:33" s="17" customFormat="1">
      <c r="A1095" s="48">
        <f>IF(B1095=INT(B1095),ROW(),"")</f>
        <v>1095</v>
      </c>
      <c r="B1095" s="47">
        <f>IF(AND(MID(C1095,2,1)&lt;&gt;"/",MID(C1095,1,1)="/"),INT(B1094)+1,B1094+0.01)</f>
        <v>1071</v>
      </c>
      <c r="C1095" s="196" t="s">
        <v>3769</v>
      </c>
      <c r="D1095" s="196" t="s">
        <v>7</v>
      </c>
      <c r="E1095" s="191" t="s">
        <v>519</v>
      </c>
      <c r="F1095" s="191" t="s">
        <v>5059</v>
      </c>
      <c r="G1095" s="296">
        <v>0</v>
      </c>
      <c r="H1095" s="296">
        <v>0</v>
      </c>
      <c r="I1095" s="191" t="s">
        <v>1</v>
      </c>
      <c r="J1095" s="191" t="s">
        <v>1376</v>
      </c>
      <c r="K1095" s="198" t="s">
        <v>3783</v>
      </c>
      <c r="L1095" s="199" t="s">
        <v>4768</v>
      </c>
      <c r="M1095" s="199" t="s">
        <v>4827</v>
      </c>
      <c r="N1095" s="55" t="s">
        <v>2238</v>
      </c>
      <c r="O1095" s="55"/>
      <c r="P1095" s="259" t="s">
        <v>4982</v>
      </c>
      <c r="Q1095" s="13"/>
      <c r="R1095"/>
      <c r="S1095" t="str">
        <f>IF(E1095=F1095,"","NOT EQUAL")</f>
        <v>NOT EQUAL</v>
      </c>
      <c r="T1095" s="44" t="str">
        <f>IF(ISNA(VLOOKUP(P1095,Sheet1!E:F,2,0)),"--","PRESENT")</f>
        <v>--</v>
      </c>
      <c r="U1095"/>
      <c r="V1095">
        <f>IF(AA1095&lt;&gt;"",V1094+1,V1094)</f>
        <v>176</v>
      </c>
      <c r="W1095" s="75"/>
      <c r="X1095" s="57"/>
      <c r="Y1095" s="57"/>
      <c r="Z1095" s="25" t="str">
        <f>IF( OR(X1095="CNST", I1095="CAT_REGS"),IF(E1095=CHAR(34)&amp;CHAR(34),F1095,E1095),
IF(X1095="YES",UPPER(IF(E1095=CHAR(34)&amp;CHAR(34),F1095,E1095)),
IF(   AND(X1095&lt;&gt;"NO",I1095="CAT_FNCT",D1095&lt;&gt;"multiply", D1095&lt;&gt;"divide"),IF(J1095="SLS_ENABLED",   UPPER(IF(E1095=CHAR(34)&amp;CHAR(34),F1095,E1095)),""),"")))</f>
        <v/>
      </c>
      <c r="AA1095" s="25" t="str">
        <f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>B1095</f>
        <v>1071</v>
      </c>
      <c r="AC1095" t="str">
        <f>P1095</f>
        <v>ITM_SUP_j</v>
      </c>
      <c r="AD1095" s="126" t="str">
        <f>IF(ISNA(VLOOKUP(AA1095,'XEQM Shortlist'!J:J,1,0)),"//","")</f>
        <v/>
      </c>
      <c r="AE1095"/>
      <c r="AF1095" s="88" t="str">
        <f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>AA1095=AF1095</f>
        <v>1</v>
      </c>
    </row>
    <row r="1096" spans="1:33" s="17" customFormat="1">
      <c r="A1096" s="48">
        <f>IF(B1096=INT(B1096),ROW(),"")</f>
        <v>1096</v>
      </c>
      <c r="B1096" s="47">
        <f>IF(AND(MID(C1096,2,1)&lt;&gt;"/",MID(C1096,1,1)="/"),INT(B1095)+1,B1095+0.01)</f>
        <v>1072</v>
      </c>
      <c r="C1096" s="196" t="s">
        <v>3769</v>
      </c>
      <c r="D1096" s="196" t="s">
        <v>7</v>
      </c>
      <c r="E1096" s="191" t="s">
        <v>519</v>
      </c>
      <c r="F1096" s="191" t="s">
        <v>5060</v>
      </c>
      <c r="G1096" s="296">
        <v>0</v>
      </c>
      <c r="H1096" s="296">
        <v>0</v>
      </c>
      <c r="I1096" s="191" t="s">
        <v>1</v>
      </c>
      <c r="J1096" s="191" t="s">
        <v>1376</v>
      </c>
      <c r="K1096" s="198" t="s">
        <v>3783</v>
      </c>
      <c r="L1096" s="199" t="s">
        <v>4768</v>
      </c>
      <c r="M1096" s="199" t="s">
        <v>4827</v>
      </c>
      <c r="N1096" s="55" t="s">
        <v>2238</v>
      </c>
      <c r="O1096" s="55"/>
      <c r="P1096" s="259" t="s">
        <v>4983</v>
      </c>
      <c r="Q1096" s="13"/>
      <c r="R1096"/>
      <c r="S1096" t="str">
        <f>IF(E1096=F1096,"","NOT EQUAL")</f>
        <v>NOT EQUAL</v>
      </c>
      <c r="T1096" s="44" t="str">
        <f>IF(ISNA(VLOOKUP(P1096,Sheet1!E:F,2,0)),"--","PRESENT")</f>
        <v>--</v>
      </c>
      <c r="U1096"/>
      <c r="V1096">
        <f>IF(AA1096&lt;&gt;"",V1095+1,V1095)</f>
        <v>176</v>
      </c>
      <c r="W1096" s="75" t="s">
        <v>2238</v>
      </c>
      <c r="X1096" s="57" t="s">
        <v>2238</v>
      </c>
      <c r="Y1096" s="57" t="s">
        <v>2238</v>
      </c>
      <c r="Z1096" s="25" t="str">
        <f>IF( OR(X1096="CNST", I1096="CAT_REGS"),IF(E1096=CHAR(34)&amp;CHAR(34),F1096,E1096),
IF(X1096="YES",UPPER(IF(E1096=CHAR(34)&amp;CHAR(34),F1096,E1096)),
IF(   AND(X1096&lt;&gt;"NO",I1096="CAT_FNCT",D1096&lt;&gt;"multiply", D1096&lt;&gt;"divide"),IF(J1096="SLS_ENABLED",   UPPER(IF(E1096=CHAR(34)&amp;CHAR(34),F1096,E1096)),""),"")))</f>
        <v/>
      </c>
      <c r="AA1096" s="25" t="str">
        <f>IF(LEN(Y1096)&gt;0,Y1096,SUBSTITUTE(SUBSTITUTE(SUBSTITUTE(SUBSTITUTE(SUBSTITUTE(SUBSTITUTE(SUBSTITUTE(SUBSTITUTE(SUBSTITUTE(SUBSTITUTE(SUBSTITUTE( (SUBSTITUTE( SUBSTITUTE( SUBSTITUTE( SUBSTITUTE(Z1096,"STD_SIGMA","SUM"),"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6" s="1">
        <f>B1096</f>
        <v>1072</v>
      </c>
      <c r="AC1096" t="str">
        <f>P1096</f>
        <v>ITM_SUP_k</v>
      </c>
      <c r="AD1096" s="126" t="str">
        <f>IF(ISNA(VLOOKUP(AA1096,'XEQM Shortlist'!J:J,1,0)),"//","")</f>
        <v/>
      </c>
      <c r="AE1096"/>
      <c r="AF1096" s="88" t="str">
        <f>IF(LEN(AA1096)=0,"",SUBSTITUTE(SUBSTITUTE(SUBSTITUTE(SUBSTITUTE(SUBSTITUTE(SUBSTITUTE(SUBSTITUTE(SUBSTITUTE(SUBSTITUTE(SUBSTITUTE(SUBSTITUTE(SUBSTITUTE(SUBSTITUTE(SUBSTITUTE(SUBSTITUTE(SUBSTITUTE(SUBSTITUTE( (SUBSTITUTE( SUBSTITUTE( SUBSTITUTE( SUBSTITUTE(Z1096,"STD_SIGMA","SUM"),"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6" t="b">
        <f>AA1096=AF1096</f>
        <v>1</v>
      </c>
    </row>
    <row r="1097" spans="1:33">
      <c r="A1097" s="48">
        <f>IF(B1097=INT(B1097),ROW(),"")</f>
        <v>1097</v>
      </c>
      <c r="B1097" s="47">
        <f>IF(AND(MID(C1097,2,1)&lt;&gt;"/",MID(C1097,1,1)="/"),INT(B1096)+1,B1096+0.01)</f>
        <v>1073</v>
      </c>
      <c r="C1097" s="196" t="s">
        <v>3769</v>
      </c>
      <c r="D1097" s="196" t="s">
        <v>7</v>
      </c>
      <c r="E1097" s="191" t="s">
        <v>519</v>
      </c>
      <c r="F1097" s="191" t="s">
        <v>5061</v>
      </c>
      <c r="G1097" s="296">
        <v>0</v>
      </c>
      <c r="H1097" s="296">
        <v>0</v>
      </c>
      <c r="I1097" s="191" t="s">
        <v>1</v>
      </c>
      <c r="J1097" s="191" t="s">
        <v>1376</v>
      </c>
      <c r="K1097" s="198" t="s">
        <v>3783</v>
      </c>
      <c r="L1097" s="199" t="s">
        <v>4768</v>
      </c>
      <c r="M1097" s="199" t="s">
        <v>4827</v>
      </c>
      <c r="N1097" s="55" t="s">
        <v>2238</v>
      </c>
      <c r="O1097" s="55"/>
      <c r="P1097" s="259" t="s">
        <v>4984</v>
      </c>
      <c r="Q1097" s="13"/>
      <c r="R1097"/>
      <c r="S1097" t="str">
        <f>IF(E1097=F1097,"","NOT EQUAL")</f>
        <v>NOT EQUAL</v>
      </c>
      <c r="T1097" s="44" t="str">
        <f>IF(ISNA(VLOOKUP(P1097,Sheet1!E:F,2,0)),"--","PRESENT")</f>
        <v>--</v>
      </c>
      <c r="U1097"/>
      <c r="V1097">
        <f>IF(AA1097&lt;&gt;"",V1096+1,V1096)</f>
        <v>176</v>
      </c>
      <c r="W1097" s="75" t="s">
        <v>2238</v>
      </c>
      <c r="X1097" s="57" t="s">
        <v>2238</v>
      </c>
      <c r="Y1097" s="57" t="s">
        <v>2238</v>
      </c>
      <c r="Z1097" s="25" t="str">
        <f>IF( OR(X1097="CNST", I1097="CAT_REGS"),IF(E1097=CHAR(34)&amp;CHAR(34),F1097,E1097),
IF(X1097="YES",UPPER(IF(E1097=CHAR(34)&amp;CHAR(34),F1097,E1097)),
IF(   AND(X1097&lt;&gt;"NO",I1097="CAT_FNCT",D1097&lt;&gt;"multiply", D1097&lt;&gt;"divide"),IF(J1097="SLS_ENABLED",   UPPER(IF(E1097=CHAR(34)&amp;CHAR(34),F1097,E1097)),""),"")))</f>
        <v/>
      </c>
      <c r="AA1097" s="25" t="str">
        <f>IF(LEN(Y1097)&gt;0,Y1097,SUBSTITUTE(SUBSTITUTE(SUBSTITUTE(SUBSTITUTE(SUBSTITUTE(SUBSTITUTE(SUBSTITUTE(SUBSTITUTE(SUBSTITUTE(SUBSTITUTE(SUBSTITUTE( (SUBSTITUTE( SUBSTITUTE( SUBSTITUTE( SUBSTITUTE(Z1097,"STD_SIGMA","SUM"),"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7" s="1">
        <f>B1097</f>
        <v>1073</v>
      </c>
      <c r="AC1097" t="str">
        <f>P1097</f>
        <v>ITM_SUP_l</v>
      </c>
      <c r="AD1097" s="126" t="str">
        <f>IF(ISNA(VLOOKUP(AA1097,'XEQM Shortlist'!J:J,1,0)),"//","")</f>
        <v/>
      </c>
      <c r="AF1097" s="88" t="str">
        <f>IF(LEN(AA1097)=0,"",SUBSTITUTE(SUBSTITUTE(SUBSTITUTE(SUBSTITUTE(SUBSTITUTE(SUBSTITUTE(SUBSTITUTE(SUBSTITUTE(SUBSTITUTE(SUBSTITUTE(SUBSTITUTE(SUBSTITUTE(SUBSTITUTE(SUBSTITUTE(SUBSTITUTE(SUBSTITUTE(SUBSTITUTE( (SUBSTITUTE( SUBSTITUTE( SUBSTITUTE( SUBSTITUTE(Z1097,"STD_SIGMA","SUM"),"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7" t="b">
        <f>AA1097=AF1097</f>
        <v>1</v>
      </c>
    </row>
    <row r="1098" spans="1:33">
      <c r="A1098" s="48">
        <f>IF(B1098=INT(B1098),ROW(),"")</f>
        <v>1098</v>
      </c>
      <c r="B1098" s="47">
        <f>IF(AND(MID(C1098,2,1)&lt;&gt;"/",MID(C1098,1,1)="/"),INT(B1097)+1,B1097+0.01)</f>
        <v>1074</v>
      </c>
      <c r="C1098" s="196" t="s">
        <v>3769</v>
      </c>
      <c r="D1098" s="196" t="s">
        <v>7</v>
      </c>
      <c r="E1098" s="191" t="s">
        <v>519</v>
      </c>
      <c r="F1098" s="191" t="s">
        <v>5062</v>
      </c>
      <c r="G1098" s="202">
        <v>0</v>
      </c>
      <c r="H1098" s="202">
        <v>0</v>
      </c>
      <c r="I1098" s="191" t="s">
        <v>1</v>
      </c>
      <c r="J1098" s="191" t="s">
        <v>1376</v>
      </c>
      <c r="K1098" s="198" t="s">
        <v>3783</v>
      </c>
      <c r="L1098" s="199" t="s">
        <v>4768</v>
      </c>
      <c r="M1098" s="199" t="s">
        <v>4827</v>
      </c>
      <c r="N1098" s="55" t="s">
        <v>2238</v>
      </c>
      <c r="O1098" s="55"/>
      <c r="P1098" s="259" t="s">
        <v>4985</v>
      </c>
      <c r="Q1098" s="13"/>
      <c r="R1098"/>
      <c r="S1098" t="str">
        <f>IF(E1098=F1098,"","NOT EQUAL")</f>
        <v>NOT EQUAL</v>
      </c>
      <c r="T1098" s="44" t="str">
        <f>IF(ISNA(VLOOKUP(P1098,Sheet1!E:F,2,0)),"--","PRESENT")</f>
        <v>--</v>
      </c>
      <c r="U1098"/>
      <c r="V1098">
        <f>IF(AA1098&lt;&gt;"",V1097+1,V1097)</f>
        <v>176</v>
      </c>
      <c r="W1098" s="75" t="s">
        <v>2238</v>
      </c>
      <c r="X1098" s="57" t="s">
        <v>2238</v>
      </c>
      <c r="Y1098" s="57" t="s">
        <v>2238</v>
      </c>
      <c r="Z1098" s="25" t="str">
        <f>IF( OR(X1098="CNST", I1098="CAT_REGS"),IF(E1098=CHAR(34)&amp;CHAR(34),F1098,E1098),
IF(X1098="YES",UPPER(IF(E1098=CHAR(34)&amp;CHAR(34),F1098,E1098)),
IF(   AND(X1098&lt;&gt;"NO",I1098="CAT_FNCT",D1098&lt;&gt;"multiply", D1098&lt;&gt;"divide"),IF(J1098="SLS_ENABLED",   UPPER(IF(E1098=CHAR(34)&amp;CHAR(34),F1098,E1098)),""),"")))</f>
        <v/>
      </c>
      <c r="AA1098" s="25" t="str">
        <f>IF(LEN(Y1098)&gt;0,Y1098,SUBSTITUTE(SUBSTITUTE(SUBSTITUTE(SUBSTITUTE(SUBSTITUTE(SUBSTITUTE(SUBSTITUTE(SUBSTITUTE(SUBSTITUTE(SUBSTITUTE(SUBSTITUTE( (SUBSTITUTE( SUBSTITUTE( SUBSTITUTE( SUBSTITUTE(Z1098,"STD_SIGMA","SUM"),"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8" s="1">
        <f>B1098</f>
        <v>1074</v>
      </c>
      <c r="AC1098" t="str">
        <f>P1098</f>
        <v>ITM_SUP_m</v>
      </c>
      <c r="AD1098" s="126" t="str">
        <f>IF(ISNA(VLOOKUP(AA1098,'XEQM Shortlist'!J:J,1,0)),"//","")</f>
        <v/>
      </c>
      <c r="AF1098" s="88" t="str">
        <f>IF(LEN(AA1098)=0,"",SUBSTITUTE(SUBSTITUTE(SUBSTITUTE(SUBSTITUTE(SUBSTITUTE(SUBSTITUTE(SUBSTITUTE(SUBSTITUTE(SUBSTITUTE(SUBSTITUTE(SUBSTITUTE(SUBSTITUTE(SUBSTITUTE(SUBSTITUTE(SUBSTITUTE(SUBSTITUTE(SUBSTITUTE( (SUBSTITUTE( SUBSTITUTE( SUBSTITUTE( SUBSTITUTE(Z1098,"STD_SIGMA","SUM"),"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8" t="b">
        <f>AA1098=AF1098</f>
        <v>1</v>
      </c>
    </row>
    <row r="1099" spans="1:33">
      <c r="A1099" s="48">
        <f>IF(B1099=INT(B1099),ROW(),"")</f>
        <v>1099</v>
      </c>
      <c r="B1099" s="47">
        <f>IF(AND(MID(C1099,2,1)&lt;&gt;"/",MID(C1099,1,1)="/"),INT(B1098)+1,B1098+0.01)</f>
        <v>1075</v>
      </c>
      <c r="C1099" s="196" t="s">
        <v>3769</v>
      </c>
      <c r="D1099" s="196" t="s">
        <v>7</v>
      </c>
      <c r="E1099" s="191" t="s">
        <v>519</v>
      </c>
      <c r="F1099" s="191" t="s">
        <v>5063</v>
      </c>
      <c r="G1099" s="202">
        <v>0</v>
      </c>
      <c r="H1099" s="202">
        <v>0</v>
      </c>
      <c r="I1099" s="191" t="s">
        <v>1</v>
      </c>
      <c r="J1099" s="191" t="s">
        <v>1376</v>
      </c>
      <c r="K1099" s="198" t="s">
        <v>3783</v>
      </c>
      <c r="L1099" s="199" t="s">
        <v>4768</v>
      </c>
      <c r="M1099" s="199" t="s">
        <v>4827</v>
      </c>
      <c r="N1099" s="55" t="s">
        <v>2238</v>
      </c>
      <c r="O1099" s="55"/>
      <c r="P1099" s="259" t="s">
        <v>4986</v>
      </c>
      <c r="Q1099" s="13"/>
      <c r="R1099"/>
      <c r="S1099" t="str">
        <f>IF(E1099=F1099,"","NOT EQUAL")</f>
        <v>NOT EQUAL</v>
      </c>
      <c r="T1099" s="44" t="str">
        <f>IF(ISNA(VLOOKUP(P1099,Sheet1!E:F,2,0)),"--","PRESENT")</f>
        <v>--</v>
      </c>
      <c r="U1099"/>
      <c r="V1099">
        <f>IF(AA1099&lt;&gt;"",V1098+1,V1098)</f>
        <v>176</v>
      </c>
      <c r="W1099" s="75" t="s">
        <v>2238</v>
      </c>
      <c r="X1099" s="57" t="s">
        <v>2238</v>
      </c>
      <c r="Y1099" s="57" t="s">
        <v>2238</v>
      </c>
      <c r="Z1099" s="25" t="str">
        <f>IF( OR(X1099="CNST", I1099="CAT_REGS"),IF(E1099=CHAR(34)&amp;CHAR(34),F1099,E1099),
IF(X1099="YES",UPPER(IF(E1099=CHAR(34)&amp;CHAR(34),F1099,E1099)),
IF(   AND(X1099&lt;&gt;"NO",I1099="CAT_FNCT",D1099&lt;&gt;"multiply", D1099&lt;&gt;"divide"),IF(J1099="SLS_ENABLED",   UPPER(IF(E1099=CHAR(34)&amp;CHAR(34),F1099,E1099)),""),"")))</f>
        <v/>
      </c>
      <c r="AA1099" s="25" t="str">
        <f>IF(LEN(Y1099)&gt;0,Y1099,SUBSTITUTE(SUBSTITUTE(SUBSTITUTE(SUBSTITUTE(SUBSTITUTE(SUBSTITUTE(SUBSTITUTE(SUBSTITUTE(SUBSTITUTE(SUBSTITUTE(SUBSTITUTE( (SUBSTITUTE( SUBSTITUTE( SUBSTITUTE( SUBSTITUTE(Z1099,"STD_SIGMA","SUM"),"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9" s="1">
        <f>B1099</f>
        <v>1075</v>
      </c>
      <c r="AC1099" t="str">
        <f>P1099</f>
        <v>ITM_SUP_n</v>
      </c>
      <c r="AD1099" s="126" t="str">
        <f>IF(ISNA(VLOOKUP(AA1099,'XEQM Shortlist'!J:J,1,0)),"//","")</f>
        <v/>
      </c>
      <c r="AF1099" s="88" t="str">
        <f>IF(LEN(AA1099)=0,"",SUBSTITUTE(SUBSTITUTE(SUBSTITUTE(SUBSTITUTE(SUBSTITUTE(SUBSTITUTE(SUBSTITUTE(SUBSTITUTE(SUBSTITUTE(SUBSTITUTE(SUBSTITUTE(SUBSTITUTE(SUBSTITUTE(SUBSTITUTE(SUBSTITUTE(SUBSTITUTE(SUBSTITUTE( (SUBSTITUTE( SUBSTITUTE( SUBSTITUTE( SUBSTITUTE(Z1099,"STD_SIGMA","SUM"),"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9" t="b">
        <f>AA1099=AF1099</f>
        <v>1</v>
      </c>
    </row>
    <row r="1100" spans="1:33">
      <c r="A1100" s="48">
        <f>IF(B1100=INT(B1100),ROW(),"")</f>
        <v>1100</v>
      </c>
      <c r="B1100" s="47">
        <f>IF(AND(MID(C1100,2,1)&lt;&gt;"/",MID(C1100,1,1)="/"),INT(B1099)+1,B1099+0.01)</f>
        <v>1076</v>
      </c>
      <c r="C1100" s="196" t="s">
        <v>3769</v>
      </c>
      <c r="D1100" s="196" t="s">
        <v>7</v>
      </c>
      <c r="E1100" s="191" t="s">
        <v>519</v>
      </c>
      <c r="F1100" s="191" t="s">
        <v>5064</v>
      </c>
      <c r="G1100" s="202">
        <v>0</v>
      </c>
      <c r="H1100" s="202">
        <v>0</v>
      </c>
      <c r="I1100" s="191" t="s">
        <v>1</v>
      </c>
      <c r="J1100" s="191" t="s">
        <v>1376</v>
      </c>
      <c r="K1100" s="198" t="s">
        <v>3783</v>
      </c>
      <c r="L1100" s="199" t="s">
        <v>4768</v>
      </c>
      <c r="M1100" s="199" t="s">
        <v>4827</v>
      </c>
      <c r="N1100" s="55" t="s">
        <v>2238</v>
      </c>
      <c r="O1100" s="55"/>
      <c r="P1100" s="259" t="s">
        <v>4987</v>
      </c>
      <c r="Q1100" s="13"/>
      <c r="R1100"/>
      <c r="S1100" t="str">
        <f>IF(E1100=F1100,"","NOT EQUAL")</f>
        <v>NOT EQUAL</v>
      </c>
      <c r="T1100" s="44" t="str">
        <f>IF(ISNA(VLOOKUP(P1100,Sheet1!E:F,2,0)),"--","PRESENT")</f>
        <v>--</v>
      </c>
      <c r="U1100"/>
      <c r="V1100">
        <f>IF(AA1100&lt;&gt;"",V1099+1,V1099)</f>
        <v>176</v>
      </c>
      <c r="W1100" s="75" t="s">
        <v>2238</v>
      </c>
      <c r="X1100" s="57" t="s">
        <v>2238</v>
      </c>
      <c r="Y1100" s="57" t="s">
        <v>2238</v>
      </c>
      <c r="Z1100" s="25" t="str">
        <f>IF( OR(X1100="CNST", I1100="CAT_REGS"),IF(E1100=CHAR(34)&amp;CHAR(34),F1100,E1100),
IF(X1100="YES",UPPER(IF(E1100=CHAR(34)&amp;CHAR(34),F1100,E1100)),
IF(   AND(X1100&lt;&gt;"NO",I1100="CAT_FNCT",D1100&lt;&gt;"multiply", D1100&lt;&gt;"divide"),IF(J1100="SLS_ENABLED",   UPPER(IF(E1100=CHAR(34)&amp;CHAR(34),F1100,E1100)),""),"")))</f>
        <v/>
      </c>
      <c r="AA1100" s="25" t="str">
        <f>IF(LEN(Y1100)&gt;0,Y1100,SUBSTITUTE(SUBSTITUTE(SUBSTITUTE(SUBSTITUTE(SUBSTITUTE(SUBSTITUTE(SUBSTITUTE(SUBSTITUTE(SUBSTITUTE(SUBSTITUTE(SUBSTITUTE( (SUBSTITUTE( SUBSTITUTE( SUBSTITUTE( SUBSTITUTE(Z1100,"STD_SIGMA","SUM"),"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0" s="1">
        <f>B1100</f>
        <v>1076</v>
      </c>
      <c r="AC1100" t="str">
        <f>P1100</f>
        <v>ITM_SUP_o</v>
      </c>
      <c r="AD1100" s="126" t="str">
        <f>IF(ISNA(VLOOKUP(AA1100,'XEQM Shortlist'!J:J,1,0)),"//","")</f>
        <v/>
      </c>
      <c r="AF1100" s="88" t="str">
        <f>IF(LEN(AA1100)=0,"",SUBSTITUTE(SUBSTITUTE(SUBSTITUTE(SUBSTITUTE(SUBSTITUTE(SUBSTITUTE(SUBSTITUTE(SUBSTITUTE(SUBSTITUTE(SUBSTITUTE(SUBSTITUTE(SUBSTITUTE(SUBSTITUTE(SUBSTITUTE(SUBSTITUTE(SUBSTITUTE(SUBSTITUTE( (SUBSTITUTE( SUBSTITUTE( SUBSTITUTE( SUBSTITUTE(Z1100,"STD_SIGMA","SUM"),"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0" t="b">
        <f>AA1100=AF1100</f>
        <v>1</v>
      </c>
    </row>
    <row r="1101" spans="1:33">
      <c r="A1101" s="48">
        <f>IF(B1101=INT(B1101),ROW(),"")</f>
        <v>1101</v>
      </c>
      <c r="B1101" s="47">
        <f>IF(AND(MID(C1101,2,1)&lt;&gt;"/",MID(C1101,1,1)="/"),INT(B1100)+1,B1100+0.01)</f>
        <v>1077</v>
      </c>
      <c r="C1101" s="196" t="s">
        <v>3769</v>
      </c>
      <c r="D1101" s="196" t="s">
        <v>7</v>
      </c>
      <c r="E1101" s="191" t="s">
        <v>519</v>
      </c>
      <c r="F1101" s="191" t="s">
        <v>5065</v>
      </c>
      <c r="G1101" s="202">
        <v>0</v>
      </c>
      <c r="H1101" s="202">
        <v>0</v>
      </c>
      <c r="I1101" s="191" t="s">
        <v>1</v>
      </c>
      <c r="J1101" s="191" t="s">
        <v>1376</v>
      </c>
      <c r="K1101" s="198" t="s">
        <v>3783</v>
      </c>
      <c r="L1101" s="199" t="s">
        <v>4768</v>
      </c>
      <c r="M1101" s="199" t="s">
        <v>4827</v>
      </c>
      <c r="N1101" s="55" t="s">
        <v>2238</v>
      </c>
      <c r="O1101" s="55"/>
      <c r="P1101" s="259" t="s">
        <v>4988</v>
      </c>
      <c r="Q1101" s="13"/>
      <c r="R1101"/>
      <c r="S1101" t="str">
        <f>IF(E1101=F1101,"","NOT EQUAL")</f>
        <v>NOT EQUAL</v>
      </c>
      <c r="T1101" s="44" t="str">
        <f>IF(ISNA(VLOOKUP(P1101,Sheet1!E:F,2,0)),"--","PRESENT")</f>
        <v>--</v>
      </c>
      <c r="U1101"/>
      <c r="V1101">
        <f>IF(AA1101&lt;&gt;"",V1100+1,V1100)</f>
        <v>176</v>
      </c>
      <c r="W1101" s="75" t="s">
        <v>2238</v>
      </c>
      <c r="X1101" s="57" t="s">
        <v>2238</v>
      </c>
      <c r="Y1101" s="57" t="s">
        <v>2238</v>
      </c>
      <c r="Z1101" s="25" t="str">
        <f>IF( OR(X1101="CNST", I1101="CAT_REGS"),IF(E1101=CHAR(34)&amp;CHAR(34),F1101,E1101),
IF(X1101="YES",UPPER(IF(E1101=CHAR(34)&amp;CHAR(34),F1101,E1101)),
IF(   AND(X1101&lt;&gt;"NO",I1101="CAT_FNCT",D1101&lt;&gt;"multiply", D1101&lt;&gt;"divide"),IF(J1101="SLS_ENABLED",   UPPER(IF(E1101=CHAR(34)&amp;CHAR(34),F1101,E1101)),""),"")))</f>
        <v/>
      </c>
      <c r="AA1101" s="25" t="str">
        <f>IF(LEN(Y1101)&gt;0,Y1101,SUBSTITUTE(SUBSTITUTE(SUBSTITUTE(SUBSTITUTE(SUBSTITUTE(SUBSTITUTE(SUBSTITUTE(SUBSTITUTE(SUBSTITUTE(SUBSTITUTE(SUBSTITUTE( (SUBSTITUTE( SUBSTITUTE( SUBSTITUTE( SUBSTITUTE(Z1101,"STD_SIGMA","SUM"),"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1" s="1">
        <f>B1101</f>
        <v>1077</v>
      </c>
      <c r="AC1101" t="str">
        <f>P1101</f>
        <v>ITM_SUP_p</v>
      </c>
      <c r="AD1101" s="126" t="str">
        <f>IF(ISNA(VLOOKUP(AA1101,'XEQM Shortlist'!J:J,1,0)),"//","")</f>
        <v/>
      </c>
      <c r="AF1101" s="88" t="str">
        <f>IF(LEN(AA1101)=0,"",SUBSTITUTE(SUBSTITUTE(SUBSTITUTE(SUBSTITUTE(SUBSTITUTE(SUBSTITUTE(SUBSTITUTE(SUBSTITUTE(SUBSTITUTE(SUBSTITUTE(SUBSTITUTE(SUBSTITUTE(SUBSTITUTE(SUBSTITUTE(SUBSTITUTE(SUBSTITUTE(SUBSTITUTE( (SUBSTITUTE( SUBSTITUTE( SUBSTITUTE( SUBSTITUTE(Z1101,"STD_SIGMA","SUM"),"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1" t="b">
        <f>AA1101=AF1101</f>
        <v>1</v>
      </c>
    </row>
    <row r="1102" spans="1:33">
      <c r="A1102" s="48">
        <f>IF(B1102=INT(B1102),ROW(),"")</f>
        <v>1102</v>
      </c>
      <c r="B1102" s="47">
        <f>IF(AND(MID(C1102,2,1)&lt;&gt;"/",MID(C1102,1,1)="/"),INT(B1101)+1,B1101+0.01)</f>
        <v>1078</v>
      </c>
      <c r="C1102" s="196" t="s">
        <v>3769</v>
      </c>
      <c r="D1102" s="196" t="s">
        <v>7</v>
      </c>
      <c r="E1102" s="191" t="s">
        <v>519</v>
      </c>
      <c r="F1102" s="191" t="s">
        <v>5066</v>
      </c>
      <c r="G1102" s="202">
        <v>0</v>
      </c>
      <c r="H1102" s="202">
        <v>0</v>
      </c>
      <c r="I1102" s="191" t="s">
        <v>1</v>
      </c>
      <c r="J1102" s="191" t="s">
        <v>1376</v>
      </c>
      <c r="K1102" s="198" t="s">
        <v>3783</v>
      </c>
      <c r="L1102" s="199" t="s">
        <v>4768</v>
      </c>
      <c r="M1102" s="199" t="s">
        <v>4827</v>
      </c>
      <c r="N1102" s="55" t="s">
        <v>2238</v>
      </c>
      <c r="O1102" s="55"/>
      <c r="P1102" s="259" t="s">
        <v>4989</v>
      </c>
      <c r="Q1102" s="13"/>
      <c r="R1102"/>
      <c r="S1102" t="str">
        <f>IF(E1102=F1102,"","NOT EQUAL")</f>
        <v>NOT EQUAL</v>
      </c>
      <c r="T1102" s="44" t="str">
        <f>IF(ISNA(VLOOKUP(P1102,Sheet1!E:F,2,0)),"--","PRESENT")</f>
        <v>--</v>
      </c>
      <c r="U1102"/>
      <c r="V1102">
        <f>IF(AA1102&lt;&gt;"",V1101+1,V1101)</f>
        <v>176</v>
      </c>
      <c r="W1102" s="75" t="s">
        <v>2238</v>
      </c>
      <c r="X1102" s="57" t="s">
        <v>2238</v>
      </c>
      <c r="Y1102" s="57" t="s">
        <v>2238</v>
      </c>
      <c r="Z1102" s="25" t="str">
        <f>IF( OR(X1102="CNST", I1102="CAT_REGS"),IF(E1102=CHAR(34)&amp;CHAR(34),F1102,E1102),
IF(X1102="YES",UPPER(IF(E1102=CHAR(34)&amp;CHAR(34),F1102,E1102)),
IF(   AND(X1102&lt;&gt;"NO",I1102="CAT_FNCT",D1102&lt;&gt;"multiply", D1102&lt;&gt;"divide"),IF(J1102="SLS_ENABLED",   UPPER(IF(E1102=CHAR(34)&amp;CHAR(34),F1102,E1102)),""),"")))</f>
        <v/>
      </c>
      <c r="AA1102" s="25" t="str">
        <f>IF(LEN(Y1102)&gt;0,Y1102,SUBSTITUTE(SUBSTITUTE(SUBSTITUTE(SUBSTITUTE(SUBSTITUTE(SUBSTITUTE(SUBSTITUTE(SUBSTITUTE(SUBSTITUTE(SUBSTITUTE(SUBSTITUTE( (SUBSTITUTE( SUBSTITUTE( SUBSTITUTE( SUBSTITUTE(Z1102,"STD_SIGMA","SUM"),"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2" s="1">
        <f>B1102</f>
        <v>1078</v>
      </c>
      <c r="AC1102" t="str">
        <f>P1102</f>
        <v>ITM_SUP_q</v>
      </c>
      <c r="AD1102" s="126" t="str">
        <f>IF(ISNA(VLOOKUP(AA1102,'XEQM Shortlist'!J:J,1,0)),"//","")</f>
        <v/>
      </c>
      <c r="AF1102" s="88" t="str">
        <f>IF(LEN(AA1102)=0,"",SUBSTITUTE(SUBSTITUTE(SUBSTITUTE(SUBSTITUTE(SUBSTITUTE(SUBSTITUTE(SUBSTITUTE(SUBSTITUTE(SUBSTITUTE(SUBSTITUTE(SUBSTITUTE(SUBSTITUTE(SUBSTITUTE(SUBSTITUTE(SUBSTITUTE(SUBSTITUTE(SUBSTITUTE( (SUBSTITUTE( SUBSTITUTE( SUBSTITUTE( SUBSTITUTE(Z1102,"STD_SIGMA","SUM"),"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2" t="b">
        <f>AA1102=AF1102</f>
        <v>1</v>
      </c>
    </row>
    <row r="1103" spans="1:33">
      <c r="A1103" s="48">
        <f>IF(B1103=INT(B1103),ROW(),"")</f>
        <v>1103</v>
      </c>
      <c r="B1103" s="47">
        <f>IF(AND(MID(C1103,2,1)&lt;&gt;"/",MID(C1103,1,1)="/"),INT(B1102)+1,B1102+0.01)</f>
        <v>1079</v>
      </c>
      <c r="C1103" s="196" t="s">
        <v>3769</v>
      </c>
      <c r="D1103" s="196" t="s">
        <v>7</v>
      </c>
      <c r="E1103" s="191" t="s">
        <v>519</v>
      </c>
      <c r="F1103" s="191" t="s">
        <v>5067</v>
      </c>
      <c r="G1103" s="202">
        <v>0</v>
      </c>
      <c r="H1103" s="202">
        <v>0</v>
      </c>
      <c r="I1103" s="191" t="s">
        <v>1</v>
      </c>
      <c r="J1103" s="191" t="s">
        <v>1376</v>
      </c>
      <c r="K1103" s="198" t="s">
        <v>3783</v>
      </c>
      <c r="L1103" s="199" t="s">
        <v>4768</v>
      </c>
      <c r="M1103" s="199" t="s">
        <v>4827</v>
      </c>
      <c r="N1103" s="55" t="s">
        <v>2238</v>
      </c>
      <c r="O1103" s="55"/>
      <c r="P1103" s="259" t="s">
        <v>3302</v>
      </c>
      <c r="Q1103" s="13"/>
      <c r="R1103"/>
      <c r="S1103" t="str">
        <f>IF(E1103=F1103,"","NOT EQUAL")</f>
        <v>NOT EQUAL</v>
      </c>
      <c r="T1103" s="44" t="str">
        <f>IF(ISNA(VLOOKUP(P1103,Sheet1!E:F,2,0)),"--","PRESENT")</f>
        <v>--</v>
      </c>
      <c r="U1103"/>
      <c r="V1103">
        <f>IF(AA1103&lt;&gt;"",V1102+1,V1102)</f>
        <v>176</v>
      </c>
      <c r="W1103" s="75" t="s">
        <v>2238</v>
      </c>
      <c r="X1103" s="57" t="s">
        <v>2238</v>
      </c>
      <c r="Y1103" s="57" t="s">
        <v>2238</v>
      </c>
      <c r="Z1103" s="25" t="str">
        <f>IF( OR(X1103="CNST", I1103="CAT_REGS"),IF(E1103=CHAR(34)&amp;CHAR(34),F1103,E1103),
IF(X1103="YES",UPPER(IF(E1103=CHAR(34)&amp;CHAR(34),F1103,E1103)),
IF(   AND(X1103&lt;&gt;"NO",I1103="CAT_FNCT",D1103&lt;&gt;"multiply", D1103&lt;&gt;"divide"),IF(J1103="SLS_ENABLED",   UPPER(IF(E1103=CHAR(34)&amp;CHAR(34),F1103,E1103)),""),"")))</f>
        <v/>
      </c>
      <c r="AA1103" s="25" t="str">
        <f>IF(LEN(Y1103)&gt;0,Y1103,SUBSTITUTE(SUBSTITUTE(SUBSTITUTE(SUBSTITUTE(SUBSTITUTE(SUBSTITUTE(SUBSTITUTE(SUBSTITUTE(SUBSTITUTE(SUBSTITUTE(SUBSTITUTE( (SUBSTITUTE( SUBSTITUTE( SUBSTITUTE( SUBSTITUTE(Z1103,"STD_SIGMA","SUM"),"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3" s="1">
        <f>B1103</f>
        <v>1079</v>
      </c>
      <c r="AC1103" t="str">
        <f>P1103</f>
        <v>ITM_SUP_r</v>
      </c>
      <c r="AD1103" s="126" t="str">
        <f>IF(ISNA(VLOOKUP(AA1103,'XEQM Shortlist'!J:J,1,0)),"//","")</f>
        <v/>
      </c>
      <c r="AF1103" s="88" t="str">
        <f>IF(LEN(AA1103)=0,"",SUBSTITUTE(SUBSTITUTE(SUBSTITUTE(SUBSTITUTE(SUBSTITUTE(SUBSTITUTE(SUBSTITUTE(SUBSTITUTE(SUBSTITUTE(SUBSTITUTE(SUBSTITUTE(SUBSTITUTE(SUBSTITUTE(SUBSTITUTE(SUBSTITUTE(SUBSTITUTE(SUBSTITUTE( (SUBSTITUTE( SUBSTITUTE( SUBSTITUTE( SUBSTITUTE(Z1103,"STD_SIGMA","SUM"),"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3" t="b">
        <f>AA1103=AF1103</f>
        <v>1</v>
      </c>
    </row>
    <row r="1104" spans="1:33">
      <c r="A1104" s="48">
        <f>IF(B1104=INT(B1104),ROW(),"")</f>
        <v>1104</v>
      </c>
      <c r="B1104" s="47">
        <f>IF(AND(MID(C1104,2,1)&lt;&gt;"/",MID(C1104,1,1)="/"),INT(B1103)+1,B1103+0.01)</f>
        <v>1080</v>
      </c>
      <c r="C1104" s="196" t="s">
        <v>3769</v>
      </c>
      <c r="D1104" s="196" t="s">
        <v>7</v>
      </c>
      <c r="E1104" s="191" t="s">
        <v>519</v>
      </c>
      <c r="F1104" s="191" t="s">
        <v>5068</v>
      </c>
      <c r="G1104" s="202">
        <v>0</v>
      </c>
      <c r="H1104" s="202">
        <v>0</v>
      </c>
      <c r="I1104" s="191" t="s">
        <v>1</v>
      </c>
      <c r="J1104" s="191" t="s">
        <v>1376</v>
      </c>
      <c r="K1104" s="198" t="s">
        <v>3783</v>
      </c>
      <c r="L1104" s="199" t="s">
        <v>4768</v>
      </c>
      <c r="M1104" s="199" t="s">
        <v>4827</v>
      </c>
      <c r="N1104" s="55" t="s">
        <v>2238</v>
      </c>
      <c r="O1104" s="55"/>
      <c r="P1104" s="259" t="s">
        <v>4990</v>
      </c>
      <c r="Q1104" s="13"/>
      <c r="R1104"/>
      <c r="S1104" t="str">
        <f>IF(E1104=F1104,"","NOT EQUAL")</f>
        <v>NOT EQUAL</v>
      </c>
      <c r="T1104" s="44" t="str">
        <f>IF(ISNA(VLOOKUP(P1104,Sheet1!E:F,2,0)),"--","PRESENT")</f>
        <v>--</v>
      </c>
      <c r="U1104"/>
      <c r="V1104">
        <f>IF(AA1104&lt;&gt;"",V1103+1,V1103)</f>
        <v>176</v>
      </c>
      <c r="W1104" s="75" t="s">
        <v>2238</v>
      </c>
      <c r="X1104" s="57" t="s">
        <v>2238</v>
      </c>
      <c r="Y1104" s="57" t="s">
        <v>2238</v>
      </c>
      <c r="Z1104" s="25" t="str">
        <f>IF( OR(X1104="CNST", I1104="CAT_REGS"),IF(E1104=CHAR(34)&amp;CHAR(34),F1104,E1104),
IF(X1104="YES",UPPER(IF(E1104=CHAR(34)&amp;CHAR(34),F1104,E1104)),
IF(   AND(X1104&lt;&gt;"NO",I1104="CAT_FNCT",D1104&lt;&gt;"multiply", D1104&lt;&gt;"divide"),IF(J1104="SLS_ENABLED",   UPPER(IF(E1104=CHAR(34)&amp;CHAR(34),F1104,E1104)),""),"")))</f>
        <v/>
      </c>
      <c r="AA1104" s="25" t="str">
        <f>IF(LEN(Y1104)&gt;0,Y1104,SUBSTITUTE(SUBSTITUTE(SUBSTITUTE(SUBSTITUTE(SUBSTITUTE(SUBSTITUTE(SUBSTITUTE(SUBSTITUTE(SUBSTITUTE(SUBSTITUTE(SUBSTITUTE( (SUBSTITUTE( SUBSTITUTE( SUBSTITUTE( SUBSTITUTE(Z1104,"STD_SIGMA","SUM"),"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4" s="1">
        <f>B1104</f>
        <v>1080</v>
      </c>
      <c r="AC1104" t="str">
        <f>P1104</f>
        <v>ITM_SUP_s</v>
      </c>
      <c r="AD1104" s="126" t="str">
        <f>IF(ISNA(VLOOKUP(AA1104,'XEQM Shortlist'!J:J,1,0)),"//","")</f>
        <v/>
      </c>
      <c r="AF1104" s="88" t="str">
        <f>IF(LEN(AA1104)=0,"",SUBSTITUTE(SUBSTITUTE(SUBSTITUTE(SUBSTITUTE(SUBSTITUTE(SUBSTITUTE(SUBSTITUTE(SUBSTITUTE(SUBSTITUTE(SUBSTITUTE(SUBSTITUTE(SUBSTITUTE(SUBSTITUTE(SUBSTITUTE(SUBSTITUTE(SUBSTITUTE(SUBSTITUTE( (SUBSTITUTE( SUBSTITUTE( SUBSTITUTE( SUBSTITUTE(Z1104,"STD_SIGMA","SUM"),"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4" t="b">
        <f>AA1104=AF1104</f>
        <v>1</v>
      </c>
    </row>
    <row r="1105" spans="1:33">
      <c r="A1105" s="48">
        <f>IF(B1105=INT(B1105),ROW(),"")</f>
        <v>1105</v>
      </c>
      <c r="B1105" s="47">
        <f>IF(AND(MID(C1105,2,1)&lt;&gt;"/",MID(C1105,1,1)="/"),INT(B1104)+1,B1104+0.01)</f>
        <v>1081</v>
      </c>
      <c r="C1105" s="196" t="s">
        <v>3769</v>
      </c>
      <c r="D1105" s="196" t="s">
        <v>7</v>
      </c>
      <c r="E1105" s="191" t="s">
        <v>519</v>
      </c>
      <c r="F1105" s="191" t="s">
        <v>5069</v>
      </c>
      <c r="G1105" s="202">
        <v>0</v>
      </c>
      <c r="H1105" s="202">
        <v>0</v>
      </c>
      <c r="I1105" s="191" t="s">
        <v>1</v>
      </c>
      <c r="J1105" s="191" t="s">
        <v>1376</v>
      </c>
      <c r="K1105" s="198" t="s">
        <v>3783</v>
      </c>
      <c r="L1105" s="199" t="s">
        <v>4768</v>
      </c>
      <c r="M1105" s="199" t="s">
        <v>4827</v>
      </c>
      <c r="N1105" s="55" t="s">
        <v>2238</v>
      </c>
      <c r="O1105" s="55"/>
      <c r="P1105" s="259" t="s">
        <v>4991</v>
      </c>
      <c r="Q1105" s="13"/>
      <c r="R1105"/>
      <c r="S1105" t="str">
        <f>IF(E1105=F1105,"","NOT EQUAL")</f>
        <v>NOT EQUAL</v>
      </c>
      <c r="T1105" s="44" t="str">
        <f>IF(ISNA(VLOOKUP(P1105,Sheet1!E:F,2,0)),"--","PRESENT")</f>
        <v>--</v>
      </c>
      <c r="U1105"/>
      <c r="V1105">
        <f>IF(AA1105&lt;&gt;"",V1104+1,V1104)</f>
        <v>176</v>
      </c>
      <c r="W1105" s="75" t="s">
        <v>2238</v>
      </c>
      <c r="X1105" s="57" t="s">
        <v>2238</v>
      </c>
      <c r="Y1105" s="57" t="s">
        <v>2238</v>
      </c>
      <c r="Z1105" s="25" t="str">
        <f>IF( OR(X1105="CNST", I1105="CAT_REGS"),IF(E1105=CHAR(34)&amp;CHAR(34),F1105,E1105),
IF(X1105="YES",UPPER(IF(E1105=CHAR(34)&amp;CHAR(34),F1105,E1105)),
IF(   AND(X1105&lt;&gt;"NO",I1105="CAT_FNCT",D1105&lt;&gt;"multiply", D1105&lt;&gt;"divide"),IF(J1105="SLS_ENABLED",   UPPER(IF(E1105=CHAR(34)&amp;CHAR(34),F1105,E1105)),""),"")))</f>
        <v/>
      </c>
      <c r="AA1105" s="25" t="str">
        <f>IF(LEN(Y1105)&gt;0,Y1105,SUBSTITUTE(SUBSTITUTE(SUBSTITUTE(SUBSTITUTE(SUBSTITUTE(SUBSTITUTE(SUBSTITUTE(SUBSTITUTE(SUBSTITUTE(SUBSTITUTE(SUBSTITUTE( (SUBSTITUTE( SUBSTITUTE( SUBSTITUTE( SUBSTITUTE(Z1105,"STD_SIGMA","SUM"),"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5" s="1">
        <f>B1105</f>
        <v>1081</v>
      </c>
      <c r="AC1105" t="str">
        <f>P1105</f>
        <v>ITM_SUP_t</v>
      </c>
      <c r="AD1105" s="126" t="str">
        <f>IF(ISNA(VLOOKUP(AA1105,'XEQM Shortlist'!J:J,1,0)),"//","")</f>
        <v/>
      </c>
      <c r="AF1105" s="88" t="str">
        <f>IF(LEN(AA1105)=0,"",SUBSTITUTE(SUBSTITUTE(SUBSTITUTE(SUBSTITUTE(SUBSTITUTE(SUBSTITUTE(SUBSTITUTE(SUBSTITUTE(SUBSTITUTE(SUBSTITUTE(SUBSTITUTE(SUBSTITUTE(SUBSTITUTE(SUBSTITUTE(SUBSTITUTE(SUBSTITUTE(SUBSTITUTE( (SUBSTITUTE( SUBSTITUTE( SUBSTITUTE( SUBSTITUTE(Z1105,"STD_SIGMA","SUM"),"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5" t="b">
        <f>AA1105=AF1105</f>
        <v>1</v>
      </c>
    </row>
    <row r="1106" spans="1:33">
      <c r="A1106" s="48">
        <f>IF(B1106=INT(B1106),ROW(),"")</f>
        <v>1106</v>
      </c>
      <c r="B1106" s="47">
        <f>IF(AND(MID(C1106,2,1)&lt;&gt;"/",MID(C1106,1,1)="/"),INT(B1105)+1,B1105+0.01)</f>
        <v>1082</v>
      </c>
      <c r="C1106" s="196" t="s">
        <v>3769</v>
      </c>
      <c r="D1106" s="196" t="s">
        <v>7</v>
      </c>
      <c r="E1106" s="191" t="s">
        <v>519</v>
      </c>
      <c r="F1106" s="191" t="s">
        <v>5070</v>
      </c>
      <c r="G1106" s="202">
        <v>0</v>
      </c>
      <c r="H1106" s="202">
        <v>0</v>
      </c>
      <c r="I1106" s="191" t="s">
        <v>1</v>
      </c>
      <c r="J1106" s="191" t="s">
        <v>1376</v>
      </c>
      <c r="K1106" s="198" t="s">
        <v>3783</v>
      </c>
      <c r="L1106" s="199" t="s">
        <v>4768</v>
      </c>
      <c r="M1106" s="199" t="s">
        <v>4827</v>
      </c>
      <c r="N1106" s="55" t="s">
        <v>2238</v>
      </c>
      <c r="O1106" s="55"/>
      <c r="P1106" s="259" t="s">
        <v>4992</v>
      </c>
      <c r="Q1106" s="13"/>
      <c r="R1106"/>
      <c r="S1106" t="str">
        <f>IF(E1106=F1106,"","NOT EQUAL")</f>
        <v>NOT EQUAL</v>
      </c>
      <c r="T1106" s="44" t="str">
        <f>IF(ISNA(VLOOKUP(P1106,Sheet1!E:F,2,0)),"--","PRESENT")</f>
        <v>--</v>
      </c>
      <c r="U1106"/>
      <c r="V1106">
        <f>IF(AA1106&lt;&gt;"",V1105+1,V1105)</f>
        <v>176</v>
      </c>
      <c r="W1106" s="75" t="s">
        <v>2238</v>
      </c>
      <c r="X1106" s="57" t="s">
        <v>2238</v>
      </c>
      <c r="Y1106" s="57" t="s">
        <v>2238</v>
      </c>
      <c r="Z1106" s="25" t="str">
        <f>IF( OR(X1106="CNST", I1106="CAT_REGS"),IF(E1106=CHAR(34)&amp;CHAR(34),F1106,E1106),
IF(X1106="YES",UPPER(IF(E1106=CHAR(34)&amp;CHAR(34),F1106,E1106)),
IF(   AND(X1106&lt;&gt;"NO",I1106="CAT_FNCT",D1106&lt;&gt;"multiply", D1106&lt;&gt;"divide"),IF(J1106="SLS_ENABLED",   UPPER(IF(E1106=CHAR(34)&amp;CHAR(34),F1106,E1106)),""),"")))</f>
        <v/>
      </c>
      <c r="AA1106" s="25" t="str">
        <f>IF(LEN(Y1106)&gt;0,Y1106,SUBSTITUTE(SUBSTITUTE(SUBSTITUTE(SUBSTITUTE(SUBSTITUTE(SUBSTITUTE(SUBSTITUTE(SUBSTITUTE(SUBSTITUTE(SUBSTITUTE(SUBSTITUTE( (SUBSTITUTE( SUBSTITUTE( SUBSTITUTE( SUBSTITUTE(Z1106,"STD_SIGMA","SUM"),"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6" s="1">
        <f>B1106</f>
        <v>1082</v>
      </c>
      <c r="AC1106" t="str">
        <f>P1106</f>
        <v>ITM_SUP_u</v>
      </c>
      <c r="AD1106" s="126" t="str">
        <f>IF(ISNA(VLOOKUP(AA1106,'XEQM Shortlist'!J:J,1,0)),"//","")</f>
        <v/>
      </c>
      <c r="AF1106" s="88" t="str">
        <f>IF(LEN(AA1106)=0,"",SUBSTITUTE(SUBSTITUTE(SUBSTITUTE(SUBSTITUTE(SUBSTITUTE(SUBSTITUTE(SUBSTITUTE(SUBSTITUTE(SUBSTITUTE(SUBSTITUTE(SUBSTITUTE(SUBSTITUTE(SUBSTITUTE(SUBSTITUTE(SUBSTITUTE(SUBSTITUTE(SUBSTITUTE( (SUBSTITUTE( SUBSTITUTE( SUBSTITUTE( SUBSTITUTE(Z1106,"STD_SIGMA","SUM"),"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6" t="b">
        <f>AA1106=AF1106</f>
        <v>1</v>
      </c>
    </row>
    <row r="1107" spans="1:33">
      <c r="A1107" s="48">
        <f>IF(B1107=INT(B1107),ROW(),"")</f>
        <v>1107</v>
      </c>
      <c r="B1107" s="47">
        <f>IF(AND(MID(C1107,2,1)&lt;&gt;"/",MID(C1107,1,1)="/"),INT(B1106)+1,B1106+0.01)</f>
        <v>1083</v>
      </c>
      <c r="C1107" s="196" t="s">
        <v>3769</v>
      </c>
      <c r="D1107" s="196" t="s">
        <v>7</v>
      </c>
      <c r="E1107" s="191" t="s">
        <v>519</v>
      </c>
      <c r="F1107" s="191" t="s">
        <v>5071</v>
      </c>
      <c r="G1107" s="202">
        <v>0</v>
      </c>
      <c r="H1107" s="202">
        <v>0</v>
      </c>
      <c r="I1107" s="191" t="s">
        <v>1</v>
      </c>
      <c r="J1107" s="191" t="s">
        <v>1376</v>
      </c>
      <c r="K1107" s="198" t="s">
        <v>3783</v>
      </c>
      <c r="L1107" s="199" t="s">
        <v>4768</v>
      </c>
      <c r="M1107" s="199" t="s">
        <v>4827</v>
      </c>
      <c r="N1107" s="55" t="s">
        <v>2238</v>
      </c>
      <c r="O1107" s="55"/>
      <c r="P1107" s="259" t="s">
        <v>4993</v>
      </c>
      <c r="Q1107" s="13"/>
      <c r="R1107"/>
      <c r="S1107" t="str">
        <f>IF(E1107=F1107,"","NOT EQUAL")</f>
        <v>NOT EQUAL</v>
      </c>
      <c r="T1107" s="44" t="str">
        <f>IF(ISNA(VLOOKUP(P1107,Sheet1!E:F,2,0)),"--","PRESENT")</f>
        <v>--</v>
      </c>
      <c r="U1107"/>
      <c r="V1107">
        <f>IF(AA1107&lt;&gt;"",V1106+1,V1106)</f>
        <v>176</v>
      </c>
      <c r="W1107" s="75" t="s">
        <v>2238</v>
      </c>
      <c r="X1107" s="57" t="s">
        <v>2238</v>
      </c>
      <c r="Y1107" s="57" t="s">
        <v>2238</v>
      </c>
      <c r="Z1107" s="25" t="str">
        <f>IF( OR(X1107="CNST", I1107="CAT_REGS"),IF(E1107=CHAR(34)&amp;CHAR(34),F1107,E1107),
IF(X1107="YES",UPPER(IF(E1107=CHAR(34)&amp;CHAR(34),F1107,E1107)),
IF(   AND(X1107&lt;&gt;"NO",I1107="CAT_FNCT",D1107&lt;&gt;"multiply", D1107&lt;&gt;"divide"),IF(J1107="SLS_ENABLED",   UPPER(IF(E1107=CHAR(34)&amp;CHAR(34),F1107,E1107)),""),"")))</f>
        <v/>
      </c>
      <c r="AA1107" s="25" t="str">
        <f>IF(LEN(Y1107)&gt;0,Y1107,SUBSTITUTE(SUBSTITUTE(SUBSTITUTE(SUBSTITUTE(SUBSTITUTE(SUBSTITUTE(SUBSTITUTE(SUBSTITUTE(SUBSTITUTE(SUBSTITUTE(SUBSTITUTE( (SUBSTITUTE( SUBSTITUTE( SUBSTITUTE( SUBSTITUTE(Z1107,"STD_SIGMA","SUM"),"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7" s="1">
        <f>B1107</f>
        <v>1083</v>
      </c>
      <c r="AC1107" t="str">
        <f>P1107</f>
        <v>ITM_SUP_v</v>
      </c>
      <c r="AD1107" s="126" t="str">
        <f>IF(ISNA(VLOOKUP(AA1107,'XEQM Shortlist'!J:J,1,0)),"//","")</f>
        <v/>
      </c>
      <c r="AF1107" s="88" t="str">
        <f>IF(LEN(AA1107)=0,"",SUBSTITUTE(SUBSTITUTE(SUBSTITUTE(SUBSTITUTE(SUBSTITUTE(SUBSTITUTE(SUBSTITUTE(SUBSTITUTE(SUBSTITUTE(SUBSTITUTE(SUBSTITUTE(SUBSTITUTE(SUBSTITUTE(SUBSTITUTE(SUBSTITUTE(SUBSTITUTE(SUBSTITUTE( (SUBSTITUTE( SUBSTITUTE( SUBSTITUTE( SUBSTITUTE(Z1107,"STD_SIGMA","SUM"),"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7" t="b">
        <f>AA1107=AF1107</f>
        <v>1</v>
      </c>
    </row>
    <row r="1108" spans="1:33">
      <c r="A1108" s="48">
        <f>IF(B1108=INT(B1108),ROW(),"")</f>
        <v>1108</v>
      </c>
      <c r="B1108" s="47">
        <f>IF(AND(MID(C1108,2,1)&lt;&gt;"/",MID(C1108,1,1)="/"),INT(B1107)+1,B1107+0.01)</f>
        <v>1084</v>
      </c>
      <c r="C1108" s="196" t="s">
        <v>3769</v>
      </c>
      <c r="D1108" s="196" t="s">
        <v>7</v>
      </c>
      <c r="E1108" s="191" t="s">
        <v>519</v>
      </c>
      <c r="F1108" s="191" t="s">
        <v>5072</v>
      </c>
      <c r="G1108" s="202">
        <v>0</v>
      </c>
      <c r="H1108" s="202">
        <v>0</v>
      </c>
      <c r="I1108" s="191" t="s">
        <v>1</v>
      </c>
      <c r="J1108" s="191" t="s">
        <v>1376</v>
      </c>
      <c r="K1108" s="198" t="s">
        <v>3783</v>
      </c>
      <c r="L1108" s="199" t="s">
        <v>4768</v>
      </c>
      <c r="M1108" s="199" t="s">
        <v>4827</v>
      </c>
      <c r="N1108" s="55" t="s">
        <v>2238</v>
      </c>
      <c r="O1108" s="55"/>
      <c r="P1108" s="259" t="s">
        <v>4994</v>
      </c>
      <c r="Q1108" s="13"/>
      <c r="R1108"/>
      <c r="S1108" t="str">
        <f>IF(E1108=F1108,"","NOT EQUAL")</f>
        <v>NOT EQUAL</v>
      </c>
      <c r="T1108" s="44" t="str">
        <f>IF(ISNA(VLOOKUP(P1108,Sheet1!E:F,2,0)),"--","PRESENT")</f>
        <v>--</v>
      </c>
      <c r="U1108"/>
      <c r="V1108">
        <f>IF(AA1108&lt;&gt;"",V1107+1,V1107)</f>
        <v>176</v>
      </c>
      <c r="W1108" s="75" t="s">
        <v>2238</v>
      </c>
      <c r="X1108" s="57" t="s">
        <v>2238</v>
      </c>
      <c r="Y1108" s="57" t="s">
        <v>2238</v>
      </c>
      <c r="Z1108" s="25" t="str">
        <f>IF( OR(X1108="CNST", I1108="CAT_REGS"),IF(E1108=CHAR(34)&amp;CHAR(34),F1108,E1108),
IF(X1108="YES",UPPER(IF(E1108=CHAR(34)&amp;CHAR(34),F1108,E1108)),
IF(   AND(X1108&lt;&gt;"NO",I1108="CAT_FNCT",D1108&lt;&gt;"multiply", D1108&lt;&gt;"divide"),IF(J1108="SLS_ENABLED",   UPPER(IF(E1108=CHAR(34)&amp;CHAR(34),F1108,E1108)),""),"")))</f>
        <v/>
      </c>
      <c r="AA1108" s="25" t="str">
        <f>IF(LEN(Y1108)&gt;0,Y1108,SUBSTITUTE(SUBSTITUTE(SUBSTITUTE(SUBSTITUTE(SUBSTITUTE(SUBSTITUTE(SUBSTITUTE(SUBSTITUTE(SUBSTITUTE(SUBSTITUTE(SUBSTITUTE( (SUBSTITUTE( SUBSTITUTE( SUBSTITUTE( SUBSTITUTE(Z1108,"STD_SIGMA","SUM"),"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8" s="1">
        <f>B1108</f>
        <v>1084</v>
      </c>
      <c r="AC1108" t="str">
        <f>P1108</f>
        <v>ITM_SUP_w</v>
      </c>
      <c r="AD1108" s="126" t="str">
        <f>IF(ISNA(VLOOKUP(AA1108,'XEQM Shortlist'!J:J,1,0)),"//","")</f>
        <v/>
      </c>
      <c r="AF1108" s="88" t="str">
        <f>IF(LEN(AA1108)=0,"",SUBSTITUTE(SUBSTITUTE(SUBSTITUTE(SUBSTITUTE(SUBSTITUTE(SUBSTITUTE(SUBSTITUTE(SUBSTITUTE(SUBSTITUTE(SUBSTITUTE(SUBSTITUTE(SUBSTITUTE(SUBSTITUTE(SUBSTITUTE(SUBSTITUTE(SUBSTITUTE(SUBSTITUTE( (SUBSTITUTE( SUBSTITUTE( SUBSTITUTE( SUBSTITUTE(Z1108,"STD_SIGMA","SUM"),"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8" t="b">
        <f>AA1108=AF1108</f>
        <v>1</v>
      </c>
    </row>
    <row r="1109" spans="1:33">
      <c r="A1109" s="48">
        <f>IF(B1109=INT(B1109),ROW(),"")</f>
        <v>1109</v>
      </c>
      <c r="B1109" s="47">
        <f>IF(AND(MID(C1109,2,1)&lt;&gt;"/",MID(C1109,1,1)="/"),INT(B1108)+1,B1108+0.01)</f>
        <v>1085</v>
      </c>
      <c r="C1109" s="196" t="s">
        <v>3769</v>
      </c>
      <c r="D1109" s="196" t="s">
        <v>7</v>
      </c>
      <c r="E1109" s="191" t="s">
        <v>519</v>
      </c>
      <c r="F1109" s="191" t="s">
        <v>5073</v>
      </c>
      <c r="G1109" s="202">
        <v>0</v>
      </c>
      <c r="H1109" s="202">
        <v>0</v>
      </c>
      <c r="I1109" s="191" t="s">
        <v>1</v>
      </c>
      <c r="J1109" s="191" t="s">
        <v>1376</v>
      </c>
      <c r="K1109" s="198" t="s">
        <v>3783</v>
      </c>
      <c r="L1109" s="199" t="s">
        <v>4768</v>
      </c>
      <c r="M1109" s="199" t="s">
        <v>4827</v>
      </c>
      <c r="N1109" s="55" t="s">
        <v>2238</v>
      </c>
      <c r="O1109" s="55"/>
      <c r="P1109" s="259" t="s">
        <v>3303</v>
      </c>
      <c r="Q1109" s="13"/>
      <c r="R1109"/>
      <c r="S1109" t="str">
        <f>IF(E1109=F1109,"","NOT EQUAL")</f>
        <v>NOT EQUAL</v>
      </c>
      <c r="T1109" s="44" t="str">
        <f>IF(ISNA(VLOOKUP(P1109,Sheet1!E:F,2,0)),"--","PRESENT")</f>
        <v>--</v>
      </c>
      <c r="U1109"/>
      <c r="V1109">
        <f>IF(AA1109&lt;&gt;"",V1108+1,V1108)</f>
        <v>176</v>
      </c>
      <c r="W1109" s="75" t="s">
        <v>2238</v>
      </c>
      <c r="X1109" s="57" t="s">
        <v>2238</v>
      </c>
      <c r="Y1109" s="57" t="s">
        <v>2238</v>
      </c>
      <c r="Z1109" s="25" t="str">
        <f>IF( OR(X1109="CNST", I1109="CAT_REGS"),IF(E1109=CHAR(34)&amp;CHAR(34),F1109,E1109),
IF(X1109="YES",UPPER(IF(E1109=CHAR(34)&amp;CHAR(34),F1109,E1109)),
IF(   AND(X1109&lt;&gt;"NO",I1109="CAT_FNCT",D1109&lt;&gt;"multiply", D1109&lt;&gt;"divide"),IF(J1109="SLS_ENABLED",   UPPER(IF(E1109=CHAR(34)&amp;CHAR(34),F1109,E1109)),""),"")))</f>
        <v/>
      </c>
      <c r="AA1109" s="25" t="str">
        <f>IF(LEN(Y1109)&gt;0,Y1109,SUBSTITUTE(SUBSTITUTE(SUBSTITUTE(SUBSTITUTE(SUBSTITUTE(SUBSTITUTE(SUBSTITUTE(SUBSTITUTE(SUBSTITUTE(SUBSTITUTE(SUBSTITUTE( (SUBSTITUTE( SUBSTITUTE( SUBSTITUTE( SUBSTITUTE(Z1109,"STD_SIGMA","SUM"),"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09" s="1">
        <f>B1109</f>
        <v>1085</v>
      </c>
      <c r="AC1109" t="str">
        <f>P1109</f>
        <v>ITM_SUP_x</v>
      </c>
      <c r="AD1109" s="126" t="str">
        <f>IF(ISNA(VLOOKUP(AA1109,'XEQM Shortlist'!J:J,1,0)),"//","")</f>
        <v/>
      </c>
      <c r="AF1109" s="88" t="str">
        <f>IF(LEN(AA1109)=0,"",SUBSTITUTE(SUBSTITUTE(SUBSTITUTE(SUBSTITUTE(SUBSTITUTE(SUBSTITUTE(SUBSTITUTE(SUBSTITUTE(SUBSTITUTE(SUBSTITUTE(SUBSTITUTE(SUBSTITUTE(SUBSTITUTE(SUBSTITUTE(SUBSTITUTE(SUBSTITUTE(SUBSTITUTE( (SUBSTITUTE( SUBSTITUTE( SUBSTITUTE( SUBSTITUTE(Z1109,"STD_SIGMA","SUM"),"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09" t="b">
        <f>AA1109=AF1109</f>
        <v>1</v>
      </c>
    </row>
    <row r="1110" spans="1:33">
      <c r="A1110" s="48">
        <f>IF(B1110=INT(B1110),ROW(),"")</f>
        <v>1110</v>
      </c>
      <c r="B1110" s="47">
        <f>IF(AND(MID(C1110,2,1)&lt;&gt;"/",MID(C1110,1,1)="/"),INT(B1109)+1,B1109+0.01)</f>
        <v>1086</v>
      </c>
      <c r="C1110" s="196" t="s">
        <v>3769</v>
      </c>
      <c r="D1110" s="196" t="s">
        <v>7</v>
      </c>
      <c r="E1110" s="191" t="s">
        <v>519</v>
      </c>
      <c r="F1110" s="192" t="s">
        <v>5074</v>
      </c>
      <c r="G1110" s="297">
        <v>0</v>
      </c>
      <c r="H1110" s="297">
        <v>0</v>
      </c>
      <c r="I1110" s="191" t="s">
        <v>1</v>
      </c>
      <c r="J1110" s="191" t="s">
        <v>1376</v>
      </c>
      <c r="K1110" s="198" t="s">
        <v>3783</v>
      </c>
      <c r="L1110" s="199" t="s">
        <v>4768</v>
      </c>
      <c r="M1110" s="199" t="s">
        <v>4827</v>
      </c>
      <c r="N1110" s="55" t="s">
        <v>2238</v>
      </c>
      <c r="O1110" s="17"/>
      <c r="P1110" s="259" t="s">
        <v>4995</v>
      </c>
      <c r="Q1110" s="16"/>
      <c r="R1110"/>
      <c r="S1110" t="str">
        <f>IF(E1110=F1110,"","NOT EQUAL")</f>
        <v>NOT EQUAL</v>
      </c>
      <c r="T1110" s="44" t="str">
        <f>IF(ISNA(VLOOKUP(P1110,Sheet1!E:F,2,0)),"--","PRESENT")</f>
        <v>--</v>
      </c>
      <c r="U1110"/>
      <c r="V1110">
        <f>IF(AA1110&lt;&gt;"",V1109+1,V1109)</f>
        <v>176</v>
      </c>
      <c r="W1110" s="88" t="s">
        <v>2238</v>
      </c>
      <c r="X1110" s="92" t="s">
        <v>2238</v>
      </c>
      <c r="Y1110" s="92" t="s">
        <v>2238</v>
      </c>
      <c r="Z1110" s="25" t="str">
        <f>IF( OR(X1110="CNST", I1110="CAT_REGS"),IF(E1110=CHAR(34)&amp;CHAR(34),F1110,E1110),
IF(X1110="YES",UPPER(IF(E1110=CHAR(34)&amp;CHAR(34),F1110,E1110)),
IF(   AND(X1110&lt;&gt;"NO",I1110="CAT_FNCT",D1110&lt;&gt;"multiply", D1110&lt;&gt;"divide"),IF(J1110="SLS_ENABLED",   UPPER(IF(E1110=CHAR(34)&amp;CHAR(34),F1110,E1110)),""),"")))</f>
        <v/>
      </c>
      <c r="AA1110" s="25" t="str">
        <f>IF(LEN(Y1110)&gt;0,Y1110,SUBSTITUTE(SUBSTITUTE(SUBSTITUTE(SUBSTITUTE(SUBSTITUTE(SUBSTITUTE(SUBSTITUTE(SUBSTITUTE(SUBSTITUTE(SUBSTITUTE(SUBSTITUTE( (SUBSTITUTE( SUBSTITUTE( SUBSTITUTE( SUBSTITUTE(Z1110,"STD_SIGMA","SUM"),"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0" s="1">
        <f>B1110</f>
        <v>1086</v>
      </c>
      <c r="AC1110" t="str">
        <f>P1110</f>
        <v>ITM_SUP_y</v>
      </c>
      <c r="AD1110" s="126" t="str">
        <f>IF(ISNA(VLOOKUP(AA1110,'XEQM Shortlist'!J:J,1,0)),"//","")</f>
        <v/>
      </c>
      <c r="AF1110" s="88" t="str">
        <f>IF(LEN(AA1110)=0,"",SUBSTITUTE(SUBSTITUTE(SUBSTITUTE(SUBSTITUTE(SUBSTITUTE(SUBSTITUTE(SUBSTITUTE(SUBSTITUTE(SUBSTITUTE(SUBSTITUTE(SUBSTITUTE(SUBSTITUTE(SUBSTITUTE(SUBSTITUTE(SUBSTITUTE(SUBSTITUTE(SUBSTITUTE( (SUBSTITUTE( SUBSTITUTE( SUBSTITUTE( SUBSTITUTE(Z1110,"STD_SIGMA","SUM"),"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0" t="b">
        <f>AA1110=AF1110</f>
        <v>1</v>
      </c>
    </row>
    <row r="1111" spans="1:33">
      <c r="A1111" s="48">
        <f>IF(B1111=INT(B1111),ROW(),"")</f>
        <v>1111</v>
      </c>
      <c r="B1111" s="47">
        <f>IF(AND(MID(C1111,2,1)&lt;&gt;"/",MID(C1111,1,1)="/"),INT(B1110)+1,B1110+0.01)</f>
        <v>1087</v>
      </c>
      <c r="C1111" s="196" t="s">
        <v>3769</v>
      </c>
      <c r="D1111" s="196" t="s">
        <v>7</v>
      </c>
      <c r="E1111" s="191" t="s">
        <v>519</v>
      </c>
      <c r="F1111" s="192" t="s">
        <v>5075</v>
      </c>
      <c r="G1111" s="297">
        <v>0</v>
      </c>
      <c r="H1111" s="297">
        <v>0</v>
      </c>
      <c r="I1111" s="191" t="s">
        <v>1</v>
      </c>
      <c r="J1111" s="191" t="s">
        <v>1376</v>
      </c>
      <c r="K1111" s="198" t="s">
        <v>3783</v>
      </c>
      <c r="L1111" s="199" t="s">
        <v>4768</v>
      </c>
      <c r="M1111" s="199" t="s">
        <v>4827</v>
      </c>
      <c r="N1111" s="55" t="s">
        <v>2238</v>
      </c>
      <c r="O1111" s="17"/>
      <c r="P1111" s="259" t="s">
        <v>4996</v>
      </c>
      <c r="Q1111" s="16"/>
      <c r="R1111"/>
      <c r="S1111" t="str">
        <f>IF(E1111=F1111,"","NOT EQUAL")</f>
        <v>NOT EQUAL</v>
      </c>
      <c r="T1111" s="44" t="str">
        <f>IF(ISNA(VLOOKUP(P1111,Sheet1!E:F,2,0)),"--","PRESENT")</f>
        <v>--</v>
      </c>
      <c r="U1111"/>
      <c r="V1111">
        <f>IF(AA1111&lt;&gt;"",V1110+1,V1110)</f>
        <v>176</v>
      </c>
      <c r="W1111" s="88" t="s">
        <v>2238</v>
      </c>
      <c r="X1111" s="92" t="s">
        <v>2238</v>
      </c>
      <c r="Y1111" s="92" t="s">
        <v>2238</v>
      </c>
      <c r="Z1111" s="25" t="str">
        <f>IF( OR(X1111="CNST", I1111="CAT_REGS"),IF(E1111=CHAR(34)&amp;CHAR(34),F1111,E1111),
IF(X1111="YES",UPPER(IF(E1111=CHAR(34)&amp;CHAR(34),F1111,E1111)),
IF(   AND(X1111&lt;&gt;"NO",I1111="CAT_FNCT",D1111&lt;&gt;"multiply", D1111&lt;&gt;"divide"),IF(J1111="SLS_ENABLED",   UPPER(IF(E1111=CHAR(34)&amp;CHAR(34),F1111,E1111)),""),"")))</f>
        <v/>
      </c>
      <c r="AA1111" s="25" t="str">
        <f>IF(LEN(Y1111)&gt;0,Y1111,SUBSTITUTE(SUBSTITUTE(SUBSTITUTE(SUBSTITUTE(SUBSTITUTE(SUBSTITUTE(SUBSTITUTE(SUBSTITUTE(SUBSTITUTE(SUBSTITUTE(SUBSTITUTE( (SUBSTITUTE( SUBSTITUTE( SUBSTITUTE( SUBSTITUTE(Z1111,"STD_SIGMA","SUM"),"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1" s="1">
        <f>B1111</f>
        <v>1087</v>
      </c>
      <c r="AC1111" t="str">
        <f>P1111</f>
        <v>ITM_SUP_z</v>
      </c>
      <c r="AD1111" s="126" t="str">
        <f>IF(ISNA(VLOOKUP(AA1111,'XEQM Shortlist'!J:J,1,0)),"//","")</f>
        <v/>
      </c>
      <c r="AF1111" s="88" t="str">
        <f>IF(LEN(AA1111)=0,"",SUBSTITUTE(SUBSTITUTE(SUBSTITUTE(SUBSTITUTE(SUBSTITUTE(SUBSTITUTE(SUBSTITUTE(SUBSTITUTE(SUBSTITUTE(SUBSTITUTE(SUBSTITUTE(SUBSTITUTE(SUBSTITUTE(SUBSTITUTE(SUBSTITUTE(SUBSTITUTE(SUBSTITUTE( (SUBSTITUTE( SUBSTITUTE( SUBSTITUTE( SUBSTITUTE(Z1111,"STD_SIGMA","SUM"),"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1" t="b">
        <f>AA1111=AF1111</f>
        <v>1</v>
      </c>
    </row>
    <row r="1112" spans="1:33">
      <c r="A1112" s="48">
        <f>IF(B1112=INT(B1112),ROW(),"")</f>
        <v>1112</v>
      </c>
      <c r="B1112" s="47">
        <f>IF(AND(MID(C1112,2,1)&lt;&gt;"/",MID(C1112,1,1)="/"),INT(B1111)+1,B1111+0.01)</f>
        <v>1088</v>
      </c>
      <c r="C1112" s="196" t="s">
        <v>3769</v>
      </c>
      <c r="D1112" s="196" t="s">
        <v>7</v>
      </c>
      <c r="E1112" s="191" t="s">
        <v>519</v>
      </c>
      <c r="F1112" s="191" t="s">
        <v>5076</v>
      </c>
      <c r="G1112" s="202">
        <v>0</v>
      </c>
      <c r="H1112" s="202">
        <v>0</v>
      </c>
      <c r="I1112" s="191" t="s">
        <v>1</v>
      </c>
      <c r="J1112" s="191" t="s">
        <v>1376</v>
      </c>
      <c r="K1112" s="198" t="s">
        <v>3783</v>
      </c>
      <c r="L1112" s="199" t="s">
        <v>4768</v>
      </c>
      <c r="M1112" s="199" t="s">
        <v>4827</v>
      </c>
      <c r="N1112" s="55" t="s">
        <v>2238</v>
      </c>
      <c r="O1112" s="55"/>
      <c r="P1112" s="259" t="s">
        <v>3221</v>
      </c>
      <c r="Q1112" s="13"/>
      <c r="R1112"/>
      <c r="S1112" t="str">
        <f>IF(E1112=F1112,"","NOT EQUAL")</f>
        <v>NOT EQUAL</v>
      </c>
      <c r="T1112" s="44" t="str">
        <f>IF(ISNA(VLOOKUP(P1112,Sheet1!E:F,2,0)),"--","PRESENT")</f>
        <v>--</v>
      </c>
      <c r="U1112"/>
      <c r="V1112">
        <f>IF(AA1112&lt;&gt;"",V1111+1,V1111)</f>
        <v>176</v>
      </c>
      <c r="W1112" s="75" t="s">
        <v>2238</v>
      </c>
      <c r="X1112" s="57" t="s">
        <v>2238</v>
      </c>
      <c r="Y1112" s="57" t="s">
        <v>2238</v>
      </c>
      <c r="Z1112" s="25" t="str">
        <f>IF( OR(X1112="CNST", I1112="CAT_REGS"),IF(E1112=CHAR(34)&amp;CHAR(34),F1112,E1112),
IF(X1112="YES",UPPER(IF(E1112=CHAR(34)&amp;CHAR(34),F1112,E1112)),
IF(   AND(X1112&lt;&gt;"NO",I1112="CAT_FNCT",D1112&lt;&gt;"multiply", D1112&lt;&gt;"divide"),IF(J1112="SLS_ENABLED",   UPPER(IF(E1112=CHAR(34)&amp;CHAR(34),F1112,E1112)),""),"")))</f>
        <v/>
      </c>
      <c r="AA1112" s="25" t="str">
        <f>IF(LEN(Y1112)&gt;0,Y1112,SUBSTITUTE(SUBSTITUTE(SUBSTITUTE(SUBSTITUTE(SUBSTITUTE(SUBSTITUTE(SUBSTITUTE(SUBSTITUTE(SUBSTITUTE(SUBSTITUTE(SUBSTITUTE( (SUBSTITUTE( SUBSTITUTE( SUBSTITUTE( SUBSTITUTE(Z1112,"STD_SIGMA","SUM"),"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2" s="1">
        <f>B1112</f>
        <v>1088</v>
      </c>
      <c r="AC1112" t="str">
        <f>P1112</f>
        <v>ITM_SUB_alpha</v>
      </c>
      <c r="AD1112" s="126" t="str">
        <f>IF(ISNA(VLOOKUP(AA1112,'XEQM Shortlist'!J:J,1,0)),"//","")</f>
        <v/>
      </c>
      <c r="AF1112" s="88" t="str">
        <f>IF(LEN(AA1112)=0,"",SUBSTITUTE(SUBSTITUTE(SUBSTITUTE(SUBSTITUTE(SUBSTITUTE(SUBSTITUTE(SUBSTITUTE(SUBSTITUTE(SUBSTITUTE(SUBSTITUTE(SUBSTITUTE(SUBSTITUTE(SUBSTITUTE(SUBSTITUTE(SUBSTITUTE(SUBSTITUTE(SUBSTITUTE( (SUBSTITUTE( SUBSTITUTE( SUBSTITUTE( SUBSTITUTE(Z1112,"STD_SIGMA","SUM"),"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2" t="b">
        <f>AA1112=AF1112</f>
        <v>1</v>
      </c>
    </row>
    <row r="1113" spans="1:33">
      <c r="A1113" s="48">
        <f>IF(B1113=INT(B1113),ROW(),"")</f>
        <v>1113</v>
      </c>
      <c r="B1113" s="47">
        <f>IF(AND(MID(C1113,2,1)&lt;&gt;"/",MID(C1113,1,1)="/"),INT(B1112)+1,B1112+0.01)</f>
        <v>1089</v>
      </c>
      <c r="C1113" s="196" t="s">
        <v>3769</v>
      </c>
      <c r="D1113" s="196" t="s">
        <v>7</v>
      </c>
      <c r="E1113" s="191" t="s">
        <v>519</v>
      </c>
      <c r="F1113" s="192" t="s">
        <v>5077</v>
      </c>
      <c r="G1113" s="297">
        <v>0</v>
      </c>
      <c r="H1113" s="297">
        <v>0</v>
      </c>
      <c r="I1113" s="191" t="s">
        <v>1</v>
      </c>
      <c r="J1113" s="191" t="s">
        <v>1376</v>
      </c>
      <c r="K1113" s="198" t="s">
        <v>3783</v>
      </c>
      <c r="L1113" s="199" t="s">
        <v>4768</v>
      </c>
      <c r="M1113" s="199" t="s">
        <v>4827</v>
      </c>
      <c r="N1113" s="55" t="s">
        <v>2238</v>
      </c>
      <c r="O1113" s="17"/>
      <c r="P1113" s="259" t="s">
        <v>3222</v>
      </c>
      <c r="Q1113" s="16"/>
      <c r="R1113"/>
      <c r="S1113" t="str">
        <f>IF(E1113=F1113,"","NOT EQUAL")</f>
        <v>NOT EQUAL</v>
      </c>
      <c r="T1113" s="44" t="str">
        <f>IF(ISNA(VLOOKUP(P1113,Sheet1!E:F,2,0)),"--","PRESENT")</f>
        <v>--</v>
      </c>
      <c r="U1113"/>
      <c r="V1113">
        <f>IF(AA1113&lt;&gt;"",V1112+1,V1112)</f>
        <v>176</v>
      </c>
      <c r="W1113" s="88" t="s">
        <v>2238</v>
      </c>
      <c r="X1113" s="92" t="s">
        <v>2238</v>
      </c>
      <c r="Y1113" s="92" t="s">
        <v>2238</v>
      </c>
      <c r="Z1113" s="25" t="str">
        <f>IF( OR(X1113="CNST", I1113="CAT_REGS"),IF(E1113=CHAR(34)&amp;CHAR(34),F1113,E1113),
IF(X1113="YES",UPPER(IF(E1113=CHAR(34)&amp;CHAR(34),F1113,E1113)),
IF(   AND(X1113&lt;&gt;"NO",I1113="CAT_FNCT",D1113&lt;&gt;"multiply", D1113&lt;&gt;"divide"),IF(J1113="SLS_ENABLED",   UPPER(IF(E1113=CHAR(34)&amp;CHAR(34),F1113,E1113)),""),"")))</f>
        <v/>
      </c>
      <c r="AA1113" s="25" t="str">
        <f>IF(LEN(Y1113)&gt;0,Y1113,SUBSTITUTE(SUBSTITUTE(SUBSTITUTE(SUBSTITUTE(SUBSTITUTE(SUBSTITUTE(SUBSTITUTE(SUBSTITUTE(SUBSTITUTE(SUBSTITUTE(SUBSTITUTE( (SUBSTITUTE( SUBSTITUTE( SUBSTITUTE( SUBSTITUTE(Z1113,"STD_SIGMA","SUM"),"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3" s="1">
        <f>B1113</f>
        <v>1089</v>
      </c>
      <c r="AC1113" t="str">
        <f>P1113</f>
        <v>ITM_SUB_delta</v>
      </c>
      <c r="AD1113" s="126" t="str">
        <f>IF(ISNA(VLOOKUP(AA1113,'XEQM Shortlist'!J:J,1,0)),"//","")</f>
        <v/>
      </c>
      <c r="AF1113" s="88" t="str">
        <f>IF(LEN(AA1113)=0,"",SUBSTITUTE(SUBSTITUTE(SUBSTITUTE(SUBSTITUTE(SUBSTITUTE(SUBSTITUTE(SUBSTITUTE(SUBSTITUTE(SUBSTITUTE(SUBSTITUTE(SUBSTITUTE(SUBSTITUTE(SUBSTITUTE(SUBSTITUTE(SUBSTITUTE(SUBSTITUTE(SUBSTITUTE( (SUBSTITUTE( SUBSTITUTE( SUBSTITUTE( SUBSTITUTE(Z1113,"STD_SIGMA","SUM"),"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3" t="b">
        <f>AA1113=AF1113</f>
        <v>1</v>
      </c>
    </row>
    <row r="1114" spans="1:33">
      <c r="A1114" s="48">
        <f>IF(B1114=INT(B1114),ROW(),"")</f>
        <v>1114</v>
      </c>
      <c r="B1114" s="47">
        <f>IF(AND(MID(C1114,2,1)&lt;&gt;"/",MID(C1114,1,1)="/"),INT(B1113)+1,B1113+0.01)</f>
        <v>1090</v>
      </c>
      <c r="C1114" s="196" t="s">
        <v>3769</v>
      </c>
      <c r="D1114" s="196" t="s">
        <v>7</v>
      </c>
      <c r="E1114" s="191" t="s">
        <v>519</v>
      </c>
      <c r="F1114" s="192" t="s">
        <v>5078</v>
      </c>
      <c r="G1114" s="297">
        <v>0</v>
      </c>
      <c r="H1114" s="297">
        <v>0</v>
      </c>
      <c r="I1114" s="191" t="s">
        <v>1</v>
      </c>
      <c r="J1114" s="191" t="s">
        <v>1376</v>
      </c>
      <c r="K1114" s="198" t="s">
        <v>3783</v>
      </c>
      <c r="L1114" s="199" t="s">
        <v>4768</v>
      </c>
      <c r="M1114" s="199" t="s">
        <v>4827</v>
      </c>
      <c r="N1114" s="55" t="s">
        <v>2238</v>
      </c>
      <c r="O1114" s="17"/>
      <c r="P1114" s="259" t="s">
        <v>3223</v>
      </c>
      <c r="Q1114" s="16"/>
      <c r="R1114"/>
      <c r="S1114" t="str">
        <f>IF(E1114=F1114,"","NOT EQUAL")</f>
        <v>NOT EQUAL</v>
      </c>
      <c r="T1114" s="44" t="str">
        <f>IF(ISNA(VLOOKUP(P1114,Sheet1!E:F,2,0)),"--","PRESENT")</f>
        <v>--</v>
      </c>
      <c r="U1114"/>
      <c r="V1114">
        <f>IF(AA1114&lt;&gt;"",V1113+1,V1113)</f>
        <v>176</v>
      </c>
      <c r="W1114" s="88" t="s">
        <v>2238</v>
      </c>
      <c r="X1114" s="92" t="s">
        <v>2238</v>
      </c>
      <c r="Y1114" s="92" t="s">
        <v>2238</v>
      </c>
      <c r="Z1114" s="25" t="str">
        <f>IF( OR(X1114="CNST", I1114="CAT_REGS"),IF(E1114=CHAR(34)&amp;CHAR(34),F1114,E1114),
IF(X1114="YES",UPPER(IF(E1114=CHAR(34)&amp;CHAR(34),F1114,E1114)),
IF(   AND(X1114&lt;&gt;"NO",I1114="CAT_FNCT",D1114&lt;&gt;"multiply", D1114&lt;&gt;"divide"),IF(J1114="SLS_ENABLED",   UPPER(IF(E1114=CHAR(34)&amp;CHAR(34),F1114,E1114)),""),"")))</f>
        <v/>
      </c>
      <c r="AA1114" s="25" t="str">
        <f>IF(LEN(Y1114)&gt;0,Y1114,SUBSTITUTE(SUBSTITUTE(SUBSTITUTE(SUBSTITUTE(SUBSTITUTE(SUBSTITUTE(SUBSTITUTE(SUBSTITUTE(SUBSTITUTE(SUBSTITUTE(SUBSTITUTE( (SUBSTITUTE( SUBSTITUTE( SUBSTITUTE( SUBSTITUTE(Z1114,"STD_SIGMA","SUM"),"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4" s="1">
        <f>B1114</f>
        <v>1090</v>
      </c>
      <c r="AC1114" t="str">
        <f>P1114</f>
        <v>ITM_SUB_mu</v>
      </c>
      <c r="AD1114" s="126" t="str">
        <f>IF(ISNA(VLOOKUP(AA1114,'XEQM Shortlist'!J:J,1,0)),"//","")</f>
        <v/>
      </c>
      <c r="AF1114" s="88" t="str">
        <f>IF(LEN(AA1114)=0,"",SUBSTITUTE(SUBSTITUTE(SUBSTITUTE(SUBSTITUTE(SUBSTITUTE(SUBSTITUTE(SUBSTITUTE(SUBSTITUTE(SUBSTITUTE(SUBSTITUTE(SUBSTITUTE(SUBSTITUTE(SUBSTITUTE(SUBSTITUTE(SUBSTITUTE(SUBSTITUTE(SUBSTITUTE( (SUBSTITUTE( SUBSTITUTE( SUBSTITUTE( SUBSTITUTE(Z1114,"STD_SIGMA","SUM"),"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4" t="b">
        <f>AA1114=AF1114</f>
        <v>1</v>
      </c>
    </row>
    <row r="1115" spans="1:33">
      <c r="A1115" s="48">
        <f>IF(B1115=INT(B1115),ROW(),"")</f>
        <v>1115</v>
      </c>
      <c r="B1115" s="47">
        <f>IF(AND(MID(C1115,2,1)&lt;&gt;"/",MID(C1115,1,1)="/"),INT(B1114)+1,B1114+0.01)</f>
        <v>1091</v>
      </c>
      <c r="C1115" s="196" t="s">
        <v>3770</v>
      </c>
      <c r="D1115" s="196" t="s">
        <v>3086</v>
      </c>
      <c r="E1115" s="191" t="s">
        <v>519</v>
      </c>
      <c r="F1115" s="191" t="s">
        <v>5079</v>
      </c>
      <c r="G1115" s="202">
        <v>0</v>
      </c>
      <c r="H1115" s="202">
        <v>0</v>
      </c>
      <c r="I1115" s="191" t="s">
        <v>1</v>
      </c>
      <c r="J1115" s="191" t="s">
        <v>1376</v>
      </c>
      <c r="K1115" s="198" t="s">
        <v>3783</v>
      </c>
      <c r="L1115" s="199" t="s">
        <v>4768</v>
      </c>
      <c r="M1115" s="199" t="s">
        <v>4827</v>
      </c>
      <c r="N1115" s="55" t="s">
        <v>2238</v>
      </c>
      <c r="O1115" s="55"/>
      <c r="P1115" s="259" t="s">
        <v>3086</v>
      </c>
      <c r="Q1115" s="13"/>
      <c r="R1115"/>
      <c r="S1115" t="str">
        <f>IF(E1115=F1115,"","NOT EQUAL")</f>
        <v>NOT EQUAL</v>
      </c>
      <c r="T1115" s="44" t="str">
        <f>IF(ISNA(VLOOKUP(P1115,Sheet1!E:F,2,0)),"--","PRESENT")</f>
        <v>--</v>
      </c>
      <c r="U1115"/>
      <c r="V1115">
        <f>IF(AA1115&lt;&gt;"",V1114+1,V1114)</f>
        <v>176</v>
      </c>
      <c r="W1115" s="75" t="s">
        <v>2238</v>
      </c>
      <c r="X1115" s="57" t="s">
        <v>2238</v>
      </c>
      <c r="Y1115" s="57" t="s">
        <v>2238</v>
      </c>
      <c r="Z1115" s="25" t="str">
        <f>IF( OR(X1115="CNST", I1115="CAT_REGS"),IF(E1115=CHAR(34)&amp;CHAR(34),F1115,E1115),
IF(X1115="YES",UPPER(IF(E1115=CHAR(34)&amp;CHAR(34),F1115,E1115)),
IF(   AND(X1115&lt;&gt;"NO",I1115="CAT_FNCT",D1115&lt;&gt;"multiply", D1115&lt;&gt;"divide"),IF(J1115="SLS_ENABLED",   UPPER(IF(E1115=CHAR(34)&amp;CHAR(34),F1115,E1115)),""),"")))</f>
        <v/>
      </c>
      <c r="AA1115" s="25" t="str">
        <f>IF(LEN(Y1115)&gt;0,Y1115,SUBSTITUTE(SUBSTITUTE(SUBSTITUTE(SUBSTITUTE(SUBSTITUTE(SUBSTITUTE(SUBSTITUTE(SUBSTITUTE(SUBSTITUTE(SUBSTITUTE(SUBSTITUTE( (SUBSTITUTE( SUBSTITUTE( SUBSTITUTE( SUBSTITUTE(Z1115,"STD_SIGMA","SUM"),"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5" s="1">
        <f>B1115</f>
        <v>1091</v>
      </c>
      <c r="AC1115" t="str">
        <f>P1115</f>
        <v>ITM_SUB_SUN</v>
      </c>
      <c r="AD1115" s="126" t="str">
        <f>IF(ISNA(VLOOKUP(AA1115,'XEQM Shortlist'!J:J,1,0)),"//","")</f>
        <v/>
      </c>
      <c r="AF1115" s="88" t="str">
        <f>IF(LEN(AA1115)=0,"",SUBSTITUTE(SUBSTITUTE(SUBSTITUTE(SUBSTITUTE(SUBSTITUTE(SUBSTITUTE(SUBSTITUTE(SUBSTITUTE(SUBSTITUTE(SUBSTITUTE(SUBSTITUTE(SUBSTITUTE(SUBSTITUTE(SUBSTITUTE(SUBSTITUTE(SUBSTITUTE(SUBSTITUTE( (SUBSTITUTE( SUBSTITUTE( SUBSTITUTE( SUBSTITUTE(Z1115,"STD_SIGMA","SUM"),"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5" t="b">
        <f>AA1115=AF1115</f>
        <v>1</v>
      </c>
    </row>
    <row r="1116" spans="1:33">
      <c r="A1116" s="48">
        <f>IF(B1116=INT(B1116),ROW(),"")</f>
        <v>1116</v>
      </c>
      <c r="B1116" s="47">
        <f>IF(AND(MID(C1116,2,1)&lt;&gt;"/",MID(C1116,1,1)="/"),INT(B1115)+1,B1115+0.01)</f>
        <v>1092</v>
      </c>
      <c r="C1116" s="196" t="s">
        <v>3770</v>
      </c>
      <c r="D1116" s="196" t="s">
        <v>3087</v>
      </c>
      <c r="E1116" s="191" t="s">
        <v>519</v>
      </c>
      <c r="F1116" s="191" t="s">
        <v>5080</v>
      </c>
      <c r="G1116" s="202">
        <v>0</v>
      </c>
      <c r="H1116" s="202">
        <v>0</v>
      </c>
      <c r="I1116" s="191" t="s">
        <v>1</v>
      </c>
      <c r="J1116" s="191" t="s">
        <v>1376</v>
      </c>
      <c r="K1116" s="198" t="s">
        <v>3783</v>
      </c>
      <c r="L1116" s="199" t="s">
        <v>4768</v>
      </c>
      <c r="M1116" s="199" t="s">
        <v>4827</v>
      </c>
      <c r="N1116" s="55" t="s">
        <v>2238</v>
      </c>
      <c r="O1116" s="55"/>
      <c r="P1116" s="259" t="s">
        <v>3087</v>
      </c>
      <c r="Q1116" s="13"/>
      <c r="R1116"/>
      <c r="S1116" t="str">
        <f>IF(E1116=F1116,"","NOT EQUAL")</f>
        <v>NOT EQUAL</v>
      </c>
      <c r="T1116" s="44" t="str">
        <f>IF(ISNA(VLOOKUP(P1116,Sheet1!E:F,2,0)),"--","PRESENT")</f>
        <v>--</v>
      </c>
      <c r="U1116"/>
      <c r="V1116">
        <f>IF(AA1116&lt;&gt;"",V1115+1,V1115)</f>
        <v>176</v>
      </c>
      <c r="W1116" s="75" t="s">
        <v>2238</v>
      </c>
      <c r="X1116" s="57" t="s">
        <v>2238</v>
      </c>
      <c r="Y1116" s="57" t="s">
        <v>2238</v>
      </c>
      <c r="Z1116" s="25" t="str">
        <f>IF( OR(X1116="CNST", I1116="CAT_REGS"),IF(E1116=CHAR(34)&amp;CHAR(34),F1116,E1116),
IF(X1116="YES",UPPER(IF(E1116=CHAR(34)&amp;CHAR(34),F1116,E1116)),
IF(   AND(X1116&lt;&gt;"NO",I1116="CAT_FNCT",D1116&lt;&gt;"multiply", D1116&lt;&gt;"divide"),IF(J1116="SLS_ENABLED",   UPPER(IF(E1116=CHAR(34)&amp;CHAR(34),F1116,E1116)),""),"")))</f>
        <v/>
      </c>
      <c r="AA1116" s="25" t="str">
        <f>IF(LEN(Y1116)&gt;0,Y1116,SUBSTITUTE(SUBSTITUTE(SUBSTITUTE(SUBSTITUTE(SUBSTITUTE(SUBSTITUTE(SUBSTITUTE(SUBSTITUTE(SUBSTITUTE(SUBSTITUTE(SUBSTITUTE( (SUBSTITUTE( SUBSTITUTE( SUBSTITUTE( SUBSTITUTE(Z1116,"STD_SIGMA","SUM"),"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6" s="1">
        <f>B1116</f>
        <v>1092</v>
      </c>
      <c r="AC1116" t="str">
        <f>P1116</f>
        <v>ITM_SUB_EARTH</v>
      </c>
      <c r="AD1116" s="126" t="str">
        <f>IF(ISNA(VLOOKUP(AA1116,'XEQM Shortlist'!J:J,1,0)),"//","")</f>
        <v/>
      </c>
      <c r="AF1116" s="88" t="str">
        <f>IF(LEN(AA1116)=0,"",SUBSTITUTE(SUBSTITUTE(SUBSTITUTE(SUBSTITUTE(SUBSTITUTE(SUBSTITUTE(SUBSTITUTE(SUBSTITUTE(SUBSTITUTE(SUBSTITUTE(SUBSTITUTE(SUBSTITUTE(SUBSTITUTE(SUBSTITUTE(SUBSTITUTE(SUBSTITUTE(SUBSTITUTE( (SUBSTITUTE( SUBSTITUTE( SUBSTITUTE( SUBSTITUTE(Z1116,"STD_SIGMA","SUM"),"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6" t="b">
        <f>AA1116=AF1116</f>
        <v>1</v>
      </c>
    </row>
    <row r="1117" spans="1:33">
      <c r="A1117" s="48">
        <f>IF(B1117=INT(B1117),ROW(),"")</f>
        <v>1117</v>
      </c>
      <c r="B1117" s="47">
        <f>IF(AND(MID(C1117,2,1)&lt;&gt;"/",MID(C1117,1,1)="/"),INT(B1116)+1,B1116+0.01)</f>
        <v>1093</v>
      </c>
      <c r="C1117" s="196" t="s">
        <v>3769</v>
      </c>
      <c r="D1117" s="196" t="s">
        <v>7</v>
      </c>
      <c r="E1117" s="191" t="s">
        <v>519</v>
      </c>
      <c r="F1117" s="191" t="s">
        <v>5081</v>
      </c>
      <c r="G1117" s="202">
        <v>0</v>
      </c>
      <c r="H1117" s="202">
        <v>0</v>
      </c>
      <c r="I1117" s="191" t="s">
        <v>1</v>
      </c>
      <c r="J1117" s="191" t="s">
        <v>1376</v>
      </c>
      <c r="K1117" s="198" t="s">
        <v>3783</v>
      </c>
      <c r="L1117" s="199" t="s">
        <v>4768</v>
      </c>
      <c r="M1117" s="199" t="s">
        <v>4827</v>
      </c>
      <c r="N1117" s="55" t="s">
        <v>2238</v>
      </c>
      <c r="O1117" s="55"/>
      <c r="P1117" s="259" t="s">
        <v>3224</v>
      </c>
      <c r="Q1117" s="13"/>
      <c r="R1117"/>
      <c r="S1117" t="str">
        <f>IF(E1117=F1117,"","NOT EQUAL")</f>
        <v>NOT EQUAL</v>
      </c>
      <c r="T1117" s="44" t="str">
        <f>IF(ISNA(VLOOKUP(P1117,Sheet1!E:F,2,0)),"--","PRESENT")</f>
        <v>--</v>
      </c>
      <c r="U1117"/>
      <c r="V1117">
        <f>IF(AA1117&lt;&gt;"",V1116+1,V1116)</f>
        <v>176</v>
      </c>
      <c r="W1117" s="75" t="s">
        <v>2238</v>
      </c>
      <c r="X1117" s="57" t="s">
        <v>2238</v>
      </c>
      <c r="Y1117" s="57" t="s">
        <v>2238</v>
      </c>
      <c r="Z1117" s="25" t="str">
        <f>IF( OR(X1117="CNST", I1117="CAT_REGS"),IF(E1117=CHAR(34)&amp;CHAR(34),F1117,E1117),
IF(X1117="YES",UPPER(IF(E1117=CHAR(34)&amp;CHAR(34),F1117,E1117)),
IF(   AND(X1117&lt;&gt;"NO",I1117="CAT_FNCT",D1117&lt;&gt;"multiply", D1117&lt;&gt;"divide"),IF(J1117="SLS_ENABLED",   UPPER(IF(E1117=CHAR(34)&amp;CHAR(34),F1117,E1117)),""),"")))</f>
        <v/>
      </c>
      <c r="AA1117" s="25" t="str">
        <f>IF(LEN(Y1117)&gt;0,Y1117,SUBSTITUTE(SUBSTITUTE(SUBSTITUTE(SUBSTITUTE(SUBSTITUTE(SUBSTITUTE(SUBSTITUTE(SUBSTITUTE(SUBSTITUTE(SUBSTITUTE(SUBSTITUTE( (SUBSTITUTE( SUBSTITUTE( SUBSTITUTE( SUBSTITUTE(Z1117,"STD_SIGMA","SUM"),"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7" s="1">
        <f>B1117</f>
        <v>1093</v>
      </c>
      <c r="AC1117" t="str">
        <f>P1117</f>
        <v>ITM_SUB_PLUS</v>
      </c>
      <c r="AD1117" s="126" t="str">
        <f>IF(ISNA(VLOOKUP(AA1117,'XEQM Shortlist'!J:J,1,0)),"//","")</f>
        <v/>
      </c>
      <c r="AF1117" s="88" t="str">
        <f>IF(LEN(AA1117)=0,"",SUBSTITUTE(SUBSTITUTE(SUBSTITUTE(SUBSTITUTE(SUBSTITUTE(SUBSTITUTE(SUBSTITUTE(SUBSTITUTE(SUBSTITUTE(SUBSTITUTE(SUBSTITUTE(SUBSTITUTE(SUBSTITUTE(SUBSTITUTE(SUBSTITUTE(SUBSTITUTE(SUBSTITUTE( (SUBSTITUTE( SUBSTITUTE( SUBSTITUTE( SUBSTITUTE(Z1117,"STD_SIGMA","SUM"),"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7" t="b">
        <f>AA1117=AF1117</f>
        <v>1</v>
      </c>
    </row>
    <row r="1118" spans="1:33">
      <c r="A1118" s="48">
        <f>IF(B1118=INT(B1118),ROW(),"")</f>
        <v>1118</v>
      </c>
      <c r="B1118" s="47">
        <f>IF(AND(MID(C1118,2,1)&lt;&gt;"/",MID(C1118,1,1)="/"),INT(B1117)+1,B1117+0.01)</f>
        <v>1094</v>
      </c>
      <c r="C1118" s="196" t="s">
        <v>3769</v>
      </c>
      <c r="D1118" s="196" t="s">
        <v>7</v>
      </c>
      <c r="E1118" s="191" t="s">
        <v>519</v>
      </c>
      <c r="F1118" s="191" t="s">
        <v>5082</v>
      </c>
      <c r="G1118" s="202">
        <v>0</v>
      </c>
      <c r="H1118" s="202">
        <v>0</v>
      </c>
      <c r="I1118" s="191" t="s">
        <v>1</v>
      </c>
      <c r="J1118" s="191" t="s">
        <v>1376</v>
      </c>
      <c r="K1118" s="198" t="s">
        <v>3783</v>
      </c>
      <c r="L1118" s="199" t="s">
        <v>4768</v>
      </c>
      <c r="M1118" s="199" t="s">
        <v>4827</v>
      </c>
      <c r="N1118" s="55" t="s">
        <v>2238</v>
      </c>
      <c r="O1118" s="55"/>
      <c r="P1118" s="259" t="s">
        <v>3225</v>
      </c>
      <c r="Q1118" s="13"/>
      <c r="R1118"/>
      <c r="S1118" t="str">
        <f>IF(E1118=F1118,"","NOT EQUAL")</f>
        <v>NOT EQUAL</v>
      </c>
      <c r="T1118" s="44" t="str">
        <f>IF(ISNA(VLOOKUP(P1118,Sheet1!E:F,2,0)),"--","PRESENT")</f>
        <v>--</v>
      </c>
      <c r="U1118"/>
      <c r="V1118">
        <f>IF(AA1118&lt;&gt;"",V1117+1,V1117)</f>
        <v>176</v>
      </c>
      <c r="W1118" s="75" t="s">
        <v>2238</v>
      </c>
      <c r="X1118" s="57" t="s">
        <v>2238</v>
      </c>
      <c r="Y1118" s="57" t="s">
        <v>2238</v>
      </c>
      <c r="Z1118" s="25" t="str">
        <f>IF( OR(X1118="CNST", I1118="CAT_REGS"),IF(E1118=CHAR(34)&amp;CHAR(34),F1118,E1118),
IF(X1118="YES",UPPER(IF(E1118=CHAR(34)&amp;CHAR(34),F1118,E1118)),
IF(   AND(X1118&lt;&gt;"NO",I1118="CAT_FNCT",D1118&lt;&gt;"multiply", D1118&lt;&gt;"divide"),IF(J1118="SLS_ENABLED",   UPPER(IF(E1118=CHAR(34)&amp;CHAR(34),F1118,E1118)),""),"")))</f>
        <v/>
      </c>
      <c r="AA1118" s="25" t="str">
        <f>IF(LEN(Y1118)&gt;0,Y1118,SUBSTITUTE(SUBSTITUTE(SUBSTITUTE(SUBSTITUTE(SUBSTITUTE(SUBSTITUTE(SUBSTITUTE(SUBSTITUTE(SUBSTITUTE(SUBSTITUTE(SUBSTITUTE( (SUBSTITUTE( SUBSTITUTE( SUBSTITUTE( SUBSTITUTE(Z1118,"STD_SIGMA","SUM"),"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8" s="1">
        <f>B1118</f>
        <v>1094</v>
      </c>
      <c r="AC1118" t="str">
        <f>P1118</f>
        <v>ITM_SUB_MINUS</v>
      </c>
      <c r="AD1118" s="126" t="str">
        <f>IF(ISNA(VLOOKUP(AA1118,'XEQM Shortlist'!J:J,1,0)),"//","")</f>
        <v/>
      </c>
      <c r="AF1118" s="88" t="str">
        <f>IF(LEN(AA1118)=0,"",SUBSTITUTE(SUBSTITUTE(SUBSTITUTE(SUBSTITUTE(SUBSTITUTE(SUBSTITUTE(SUBSTITUTE(SUBSTITUTE(SUBSTITUTE(SUBSTITUTE(SUBSTITUTE(SUBSTITUTE(SUBSTITUTE(SUBSTITUTE(SUBSTITUTE(SUBSTITUTE(SUBSTITUTE( (SUBSTITUTE( SUBSTITUTE( SUBSTITUTE( SUBSTITUTE(Z1118,"STD_SIGMA","SUM"),"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8" t="b">
        <f>AA1118=AF1118</f>
        <v>1</v>
      </c>
    </row>
    <row r="1119" spans="1:33">
      <c r="A1119" s="48">
        <f>IF(B1119=INT(B1119),ROW(),"")</f>
        <v>1119</v>
      </c>
      <c r="B1119" s="47">
        <f>IF(AND(MID(C1119,2,1)&lt;&gt;"/",MID(C1119,1,1)="/"),INT(B1118)+1,B1118+0.01)</f>
        <v>1095</v>
      </c>
      <c r="C1119" s="196" t="s">
        <v>3770</v>
      </c>
      <c r="D1119" s="196" t="s">
        <v>3088</v>
      </c>
      <c r="E1119" s="191" t="s">
        <v>519</v>
      </c>
      <c r="F1119" s="191" t="s">
        <v>5083</v>
      </c>
      <c r="G1119" s="202">
        <v>0</v>
      </c>
      <c r="H1119" s="202">
        <v>0</v>
      </c>
      <c r="I1119" s="191" t="s">
        <v>1</v>
      </c>
      <c r="J1119" s="191" t="s">
        <v>1376</v>
      </c>
      <c r="K1119" s="198" t="s">
        <v>3783</v>
      </c>
      <c r="L1119" s="199" t="s">
        <v>4768</v>
      </c>
      <c r="M1119" s="199" t="s">
        <v>4827</v>
      </c>
      <c r="N1119" s="55" t="s">
        <v>2238</v>
      </c>
      <c r="O1119" s="55"/>
      <c r="P1119" s="259" t="s">
        <v>3088</v>
      </c>
      <c r="Q1119" s="13"/>
      <c r="R1119"/>
      <c r="S1119" t="str">
        <f>IF(E1119=F1119,"","NOT EQUAL")</f>
        <v>NOT EQUAL</v>
      </c>
      <c r="T1119" s="44" t="str">
        <f>IF(ISNA(VLOOKUP(P1119,Sheet1!E:F,2,0)),"--","PRESENT")</f>
        <v>--</v>
      </c>
      <c r="U1119"/>
      <c r="V1119">
        <f>IF(AA1119&lt;&gt;"",V1118+1,V1118)</f>
        <v>176</v>
      </c>
      <c r="W1119" s="75" t="s">
        <v>2238</v>
      </c>
      <c r="X1119" s="57" t="s">
        <v>2238</v>
      </c>
      <c r="Y1119" s="57" t="s">
        <v>2238</v>
      </c>
      <c r="Z1119" s="25" t="str">
        <f>IF( OR(X1119="CNST", I1119="CAT_REGS"),IF(E1119=CHAR(34)&amp;CHAR(34),F1119,E1119),
IF(X1119="YES",UPPER(IF(E1119=CHAR(34)&amp;CHAR(34),F1119,E1119)),
IF(   AND(X1119&lt;&gt;"NO",I1119="CAT_FNCT",D1119&lt;&gt;"multiply", D1119&lt;&gt;"divide"),IF(J1119="SLS_ENABLED",   UPPER(IF(E1119=CHAR(34)&amp;CHAR(34),F1119,E1119)),""),"")))</f>
        <v/>
      </c>
      <c r="AA1119" s="25" t="str">
        <f>IF(LEN(Y1119)&gt;0,Y1119,SUBSTITUTE(SUBSTITUTE(SUBSTITUTE(SUBSTITUTE(SUBSTITUTE(SUBSTITUTE(SUBSTITUTE(SUBSTITUTE(SUBSTITUTE(SUBSTITUTE(SUBSTITUTE( (SUBSTITUTE( SUBSTITUTE( SUBSTITUTE( SUBSTITUTE(Z1119,"STD_SIGMA","SUM"),"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19" s="1">
        <f>B1119</f>
        <v>1095</v>
      </c>
      <c r="AC1119" t="str">
        <f>P1119</f>
        <v>ITM_SUB_INFINITY</v>
      </c>
      <c r="AD1119" s="126" t="str">
        <f>IF(ISNA(VLOOKUP(AA1119,'XEQM Shortlist'!J:J,1,0)),"//","")</f>
        <v/>
      </c>
      <c r="AF1119" s="88" t="str">
        <f>IF(LEN(AA1119)=0,"",SUBSTITUTE(SUBSTITUTE(SUBSTITUTE(SUBSTITUTE(SUBSTITUTE(SUBSTITUTE(SUBSTITUTE(SUBSTITUTE(SUBSTITUTE(SUBSTITUTE(SUBSTITUTE(SUBSTITUTE(SUBSTITUTE(SUBSTITUTE(SUBSTITUTE(SUBSTITUTE(SUBSTITUTE( (SUBSTITUTE( SUBSTITUTE( SUBSTITUTE( SUBSTITUTE(Z1119,"STD_SIGMA","SUM"),"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19" t="b">
        <f>AA1119=AF1119</f>
        <v>1</v>
      </c>
    </row>
    <row r="1120" spans="1:33">
      <c r="A1120" s="48">
        <f>IF(B1120=INT(B1120),ROW(),"")</f>
        <v>1120</v>
      </c>
      <c r="B1120" s="47">
        <f>IF(AND(MID(C1120,2,1)&lt;&gt;"/",MID(C1120,1,1)="/"),INT(B1119)+1,B1119+0.01)</f>
        <v>1096</v>
      </c>
      <c r="C1120" s="196" t="s">
        <v>3769</v>
      </c>
      <c r="D1120" s="196" t="s">
        <v>7</v>
      </c>
      <c r="E1120" s="191" t="s">
        <v>519</v>
      </c>
      <c r="F1120" s="191" t="s">
        <v>5084</v>
      </c>
      <c r="G1120" s="202">
        <v>0</v>
      </c>
      <c r="H1120" s="202">
        <v>0</v>
      </c>
      <c r="I1120" s="191" t="s">
        <v>1</v>
      </c>
      <c r="J1120" s="191" t="s">
        <v>1376</v>
      </c>
      <c r="K1120" s="198" t="s">
        <v>3783</v>
      </c>
      <c r="L1120" s="199" t="s">
        <v>4768</v>
      </c>
      <c r="M1120" s="199" t="s">
        <v>4827</v>
      </c>
      <c r="N1120" s="55" t="s">
        <v>2238</v>
      </c>
      <c r="O1120" s="55"/>
      <c r="P1120" s="259" t="s">
        <v>3236</v>
      </c>
      <c r="Q1120" s="13"/>
      <c r="R1120"/>
      <c r="S1120" t="str">
        <f>IF(E1120=F1120,"","NOT EQUAL")</f>
        <v>NOT EQUAL</v>
      </c>
      <c r="T1120" s="44" t="str">
        <f>IF(ISNA(VLOOKUP(P1120,Sheet1!E:F,2,0)),"--","PRESENT")</f>
        <v>--</v>
      </c>
      <c r="U1120"/>
      <c r="V1120">
        <f>IF(AA1120&lt;&gt;"",V1119+1,V1119)</f>
        <v>176</v>
      </c>
      <c r="W1120" s="75" t="s">
        <v>2238</v>
      </c>
      <c r="X1120" s="57" t="s">
        <v>2238</v>
      </c>
      <c r="Y1120" s="57" t="s">
        <v>2238</v>
      </c>
      <c r="Z1120" s="25" t="str">
        <f>IF( OR(X1120="CNST", I1120="CAT_REGS"),IF(E1120=CHAR(34)&amp;CHAR(34),F1120,E1120),
IF(X1120="YES",UPPER(IF(E1120=CHAR(34)&amp;CHAR(34),F1120,E1120)),
IF(   AND(X1120&lt;&gt;"NO",I1120="CAT_FNCT",D1120&lt;&gt;"multiply", D1120&lt;&gt;"divide"),IF(J1120="SLS_ENABLED",   UPPER(IF(E1120=CHAR(34)&amp;CHAR(34),F1120,E1120)),""),"")))</f>
        <v/>
      </c>
      <c r="AA1120" s="25" t="str">
        <f>IF(LEN(Y1120)&gt;0,Y1120,SUBSTITUTE(SUBSTITUTE(SUBSTITUTE(SUBSTITUTE(SUBSTITUTE(SUBSTITUTE(SUBSTITUTE(SUBSTITUTE(SUBSTITUTE(SUBSTITUTE(SUBSTITUTE( (SUBSTITUTE( SUBSTITUTE( SUBSTITUTE( SUBSTITUTE(Z1120,"STD_SIGMA","SUM"),"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0" s="1">
        <f>B1120</f>
        <v>1096</v>
      </c>
      <c r="AC1120" t="str">
        <f>P1120</f>
        <v>ITM_SUB_10</v>
      </c>
      <c r="AD1120" s="126" t="str">
        <f>IF(ISNA(VLOOKUP(AA1120,'XEQM Shortlist'!J:J,1,0)),"//","")</f>
        <v/>
      </c>
      <c r="AF1120" s="88" t="str">
        <f>IF(LEN(AA1120)=0,"",SUBSTITUTE(SUBSTITUTE(SUBSTITUTE(SUBSTITUTE(SUBSTITUTE(SUBSTITUTE(SUBSTITUTE(SUBSTITUTE(SUBSTITUTE(SUBSTITUTE(SUBSTITUTE(SUBSTITUTE(SUBSTITUTE(SUBSTITUTE(SUBSTITUTE(SUBSTITUTE(SUBSTITUTE( (SUBSTITUTE( SUBSTITUTE( SUBSTITUTE( SUBSTITUTE(Z1120,"STD_SIGMA","SUM"),"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0" t="b">
        <f>AA1120=AF1120</f>
        <v>1</v>
      </c>
    </row>
    <row r="1121" spans="1:33">
      <c r="A1121" s="48">
        <f>IF(B1121=INT(B1121),ROW(),"")</f>
        <v>1121</v>
      </c>
      <c r="B1121" s="47">
        <f>IF(AND(MID(C1121,2,1)&lt;&gt;"/",MID(C1121,1,1)="/"),INT(B1120)+1,B1120+0.01)</f>
        <v>1097</v>
      </c>
      <c r="C1121" s="196" t="s">
        <v>3770</v>
      </c>
      <c r="D1121" s="196" t="s">
        <v>3089</v>
      </c>
      <c r="E1121" s="191" t="s">
        <v>519</v>
      </c>
      <c r="F1121" s="191" t="s">
        <v>713</v>
      </c>
      <c r="G1121" s="202">
        <v>0</v>
      </c>
      <c r="H1121" s="202">
        <v>0</v>
      </c>
      <c r="I1121" s="191" t="s">
        <v>1</v>
      </c>
      <c r="J1121" s="191" t="s">
        <v>1376</v>
      </c>
      <c r="K1121" s="198" t="s">
        <v>3783</v>
      </c>
      <c r="L1121" s="199" t="s">
        <v>4768</v>
      </c>
      <c r="M1121" s="199" t="s">
        <v>4827</v>
      </c>
      <c r="N1121" s="55" t="s">
        <v>2238</v>
      </c>
      <c r="O1121" s="55"/>
      <c r="P1121" s="259" t="s">
        <v>3089</v>
      </c>
      <c r="Q1121" s="13"/>
      <c r="R1121"/>
      <c r="S1121" t="str">
        <f>IF(E1121=F1121,"","NOT EQUAL")</f>
        <v>NOT EQUAL</v>
      </c>
      <c r="T1121" s="44" t="str">
        <f>IF(ISNA(VLOOKUP(P1121,Sheet1!E:F,2,0)),"--","PRESENT")</f>
        <v>--</v>
      </c>
      <c r="U1121"/>
      <c r="V1121">
        <f>IF(AA1121&lt;&gt;"",V1120+1,V1120)</f>
        <v>176</v>
      </c>
      <c r="W1121" s="75" t="s">
        <v>2238</v>
      </c>
      <c r="X1121" s="57" t="s">
        <v>2238</v>
      </c>
      <c r="Y1121" s="57" t="s">
        <v>2238</v>
      </c>
      <c r="Z1121" s="25" t="str">
        <f>IF( OR(X1121="CNST", I1121="CAT_REGS"),IF(E1121=CHAR(34)&amp;CHAR(34),F1121,E1121),
IF(X1121="YES",UPPER(IF(E1121=CHAR(34)&amp;CHAR(34),F1121,E1121)),
IF(   AND(X1121&lt;&gt;"NO",I1121="CAT_FNCT",D1121&lt;&gt;"multiply", D1121&lt;&gt;"divide"),IF(J1121="SLS_ENABLED",   UPPER(IF(E1121=CHAR(34)&amp;CHAR(34),F1121,E1121)),""),"")))</f>
        <v/>
      </c>
      <c r="AA1121" s="25" t="str">
        <f>IF(LEN(Y1121)&gt;0,Y1121,SUBSTITUTE(SUBSTITUTE(SUBSTITUTE(SUBSTITUTE(SUBSTITUTE(SUBSTITUTE(SUBSTITUTE(SUBSTITUTE(SUBSTITUTE(SUBSTITUTE(SUBSTITUTE( (SUBSTITUTE( SUBSTITUTE( SUBSTITUTE( SUBSTITUTE(Z1121,"STD_SIGMA","SUM"),"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1" s="1">
        <f>B1121</f>
        <v>1097</v>
      </c>
      <c r="AC1121" t="str">
        <f>P1121</f>
        <v>ITM_SUB_E_OUTLINE</v>
      </c>
      <c r="AD1121" s="126" t="str">
        <f>IF(ISNA(VLOOKUP(AA1121,'XEQM Shortlist'!J:J,1,0)),"//","")</f>
        <v/>
      </c>
      <c r="AF1121" s="88" t="str">
        <f>IF(LEN(AA1121)=0,"",SUBSTITUTE(SUBSTITUTE(SUBSTITUTE(SUBSTITUTE(SUBSTITUTE(SUBSTITUTE(SUBSTITUTE(SUBSTITUTE(SUBSTITUTE(SUBSTITUTE(SUBSTITUTE(SUBSTITUTE(SUBSTITUTE(SUBSTITUTE(SUBSTITUTE(SUBSTITUTE(SUBSTITUTE( (SUBSTITUTE( SUBSTITUTE( SUBSTITUTE( SUBSTITUTE(Z1121,"STD_SIGMA","SUM"),"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1" t="b">
        <f>AA1121=AF1121</f>
        <v>1</v>
      </c>
    </row>
    <row r="1122" spans="1:33">
      <c r="A1122" s="48">
        <f>IF(B1122=INT(B1122),ROW(),"")</f>
        <v>1122</v>
      </c>
      <c r="B1122" s="47">
        <f>IF(AND(MID(C1122,2,1)&lt;&gt;"/",MID(C1122,1,1)="/"),INT(B1121)+1,B1121+0.01)</f>
        <v>1098</v>
      </c>
      <c r="C1122" s="196" t="s">
        <v>3769</v>
      </c>
      <c r="D1122" s="196" t="s">
        <v>7</v>
      </c>
      <c r="E1122" s="191" t="s">
        <v>519</v>
      </c>
      <c r="F1122" s="191" t="s">
        <v>5085</v>
      </c>
      <c r="G1122" s="202">
        <v>0</v>
      </c>
      <c r="H1122" s="202">
        <v>0</v>
      </c>
      <c r="I1122" s="191" t="s">
        <v>1</v>
      </c>
      <c r="J1122" s="191" t="s">
        <v>1376</v>
      </c>
      <c r="K1122" s="198" t="s">
        <v>3783</v>
      </c>
      <c r="L1122" s="199" t="s">
        <v>4768</v>
      </c>
      <c r="M1122" s="199" t="s">
        <v>4827</v>
      </c>
      <c r="N1122" s="55" t="s">
        <v>2238</v>
      </c>
      <c r="O1122" s="55"/>
      <c r="P1122" s="259" t="s">
        <v>3226</v>
      </c>
      <c r="Q1122" s="13"/>
      <c r="R1122"/>
      <c r="S1122" t="str">
        <f>IF(E1122=F1122,"","NOT EQUAL")</f>
        <v>NOT EQUAL</v>
      </c>
      <c r="T1122" s="44" t="str">
        <f>IF(ISNA(VLOOKUP(P1122,Sheet1!E:F,2,0)),"--","PRESENT")</f>
        <v>--</v>
      </c>
      <c r="U1122"/>
      <c r="V1122">
        <f>IF(AA1122&lt;&gt;"",V1121+1,V1121)</f>
        <v>176</v>
      </c>
      <c r="W1122" s="75" t="s">
        <v>2238</v>
      </c>
      <c r="X1122" s="57" t="s">
        <v>2238</v>
      </c>
      <c r="Y1122" s="57" t="s">
        <v>2238</v>
      </c>
      <c r="Z1122" s="25" t="str">
        <f>IF( OR(X1122="CNST", I1122="CAT_REGS"),IF(E1122=CHAR(34)&amp;CHAR(34),F1122,E1122),
IF(X1122="YES",UPPER(IF(E1122=CHAR(34)&amp;CHAR(34),F1122,E1122)),
IF(   AND(X1122&lt;&gt;"NO",I1122="CAT_FNCT",D1122&lt;&gt;"multiply", D1122&lt;&gt;"divide"),IF(J1122="SLS_ENABLED",   UPPER(IF(E1122=CHAR(34)&amp;CHAR(34),F1122,E1122)),""),"")))</f>
        <v/>
      </c>
      <c r="AA1122" s="25" t="str">
        <f>IF(LEN(Y1122)&gt;0,Y1122,SUBSTITUTE(SUBSTITUTE(SUBSTITUTE(SUBSTITUTE(SUBSTITUTE(SUBSTITUTE(SUBSTITUTE(SUBSTITUTE(SUBSTITUTE(SUBSTITUTE(SUBSTITUTE( (SUBSTITUTE( SUBSTITUTE( SUBSTITUTE( SUBSTITUTE(Z1122,"STD_SIGMA","SUM"),"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2" s="1">
        <f>B1122</f>
        <v>1098</v>
      </c>
      <c r="AC1122" t="str">
        <f>P1122</f>
        <v>ITM_SUB_0</v>
      </c>
      <c r="AD1122" s="126" t="str">
        <f>IF(ISNA(VLOOKUP(AA1122,'XEQM Shortlist'!J:J,1,0)),"//","")</f>
        <v/>
      </c>
      <c r="AF1122" s="88" t="str">
        <f>IF(LEN(AA1122)=0,"",SUBSTITUTE(SUBSTITUTE(SUBSTITUTE(SUBSTITUTE(SUBSTITUTE(SUBSTITUTE(SUBSTITUTE(SUBSTITUTE(SUBSTITUTE(SUBSTITUTE(SUBSTITUTE(SUBSTITUTE(SUBSTITUTE(SUBSTITUTE(SUBSTITUTE(SUBSTITUTE(SUBSTITUTE( (SUBSTITUTE( SUBSTITUTE( SUBSTITUTE( SUBSTITUTE(Z1122,"STD_SIGMA","SUM"),"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2" t="b">
        <f>AA1122=AF1122</f>
        <v>1</v>
      </c>
    </row>
    <row r="1123" spans="1:33">
      <c r="A1123" s="48">
        <f>IF(B1123=INT(B1123),ROW(),"")</f>
        <v>1123</v>
      </c>
      <c r="B1123" s="47">
        <f>IF(AND(MID(C1123,2,1)&lt;&gt;"/",MID(C1123,1,1)="/"),INT(B1122)+1,B1122+0.01)</f>
        <v>1099</v>
      </c>
      <c r="C1123" s="196" t="s">
        <v>3769</v>
      </c>
      <c r="D1123" s="196" t="s">
        <v>7</v>
      </c>
      <c r="E1123" s="191" t="s">
        <v>519</v>
      </c>
      <c r="F1123" s="191" t="s">
        <v>5086</v>
      </c>
      <c r="G1123" s="202">
        <v>0</v>
      </c>
      <c r="H1123" s="202">
        <v>0</v>
      </c>
      <c r="I1123" s="191" t="s">
        <v>1</v>
      </c>
      <c r="J1123" s="191" t="s">
        <v>1376</v>
      </c>
      <c r="K1123" s="198" t="s">
        <v>3783</v>
      </c>
      <c r="L1123" s="199" t="s">
        <v>4768</v>
      </c>
      <c r="M1123" s="199" t="s">
        <v>4827</v>
      </c>
      <c r="N1123" s="55" t="s">
        <v>2238</v>
      </c>
      <c r="O1123" s="55"/>
      <c r="P1123" s="259" t="s">
        <v>3227</v>
      </c>
      <c r="Q1123" s="13"/>
      <c r="R1123"/>
      <c r="S1123" t="str">
        <f>IF(E1123=F1123,"","NOT EQUAL")</f>
        <v>NOT EQUAL</v>
      </c>
      <c r="T1123" s="44" t="str">
        <f>IF(ISNA(VLOOKUP(P1123,Sheet1!E:F,2,0)),"--","PRESENT")</f>
        <v>--</v>
      </c>
      <c r="U1123"/>
      <c r="V1123">
        <f>IF(AA1123&lt;&gt;"",V1122+1,V1122)</f>
        <v>176</v>
      </c>
      <c r="W1123" s="75"/>
      <c r="X1123" s="57"/>
      <c r="Y1123" s="57"/>
      <c r="Z1123" s="25" t="str">
        <f>IF( OR(X1123="CNST", I1123="CAT_REGS"),IF(E1123=CHAR(34)&amp;CHAR(34),F1123,E1123),
IF(X1123="YES",UPPER(IF(E1123=CHAR(34)&amp;CHAR(34),F1123,E1123)),
IF(   AND(X1123&lt;&gt;"NO",I1123="CAT_FNCT",D1123&lt;&gt;"multiply", D1123&lt;&gt;"divide"),IF(J1123="SLS_ENABLED",   UPPER(IF(E1123=CHAR(34)&amp;CHAR(34),F1123,E1123)),""),"")))</f>
        <v/>
      </c>
      <c r="AA1123" s="25" t="str">
        <f>IF(LEN(Y1123)&gt;0,Y1123,SUBSTITUTE(SUBSTITUTE(SUBSTITUTE(SUBSTITUTE(SUBSTITUTE(SUBSTITUTE(SUBSTITUTE(SUBSTITUTE(SUBSTITUTE(SUBSTITUTE(SUBSTITUTE( (SUBSTITUTE( SUBSTITUTE( SUBSTITUTE( SUBSTITUTE(Z1123,"STD_SIGMA","SUM"),"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3" s="1">
        <f>B1123</f>
        <v>1099</v>
      </c>
      <c r="AC1123" t="str">
        <f>P1123</f>
        <v>ITM_SUB_1</v>
      </c>
      <c r="AD1123" s="126" t="str">
        <f>IF(ISNA(VLOOKUP(AA1123,'XEQM Shortlist'!J:J,1,0)),"//","")</f>
        <v/>
      </c>
      <c r="AF1123" s="88" t="str">
        <f>IF(LEN(AA1123)=0,"",SUBSTITUTE(SUBSTITUTE(SUBSTITUTE(SUBSTITUTE(SUBSTITUTE(SUBSTITUTE(SUBSTITUTE(SUBSTITUTE(SUBSTITUTE(SUBSTITUTE(SUBSTITUTE(SUBSTITUTE(SUBSTITUTE(SUBSTITUTE(SUBSTITUTE(SUBSTITUTE(SUBSTITUTE( (SUBSTITUTE( SUBSTITUTE( SUBSTITUTE( SUBSTITUTE(Z1123,"STD_SIGMA","SUM"),"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3" t="b">
        <f>AA1123=AF1123</f>
        <v>1</v>
      </c>
    </row>
    <row r="1124" spans="1:33">
      <c r="A1124" s="48">
        <f>IF(B1124=INT(B1124),ROW(),"")</f>
        <v>1124</v>
      </c>
      <c r="B1124" s="47">
        <f>IF(AND(MID(C1124,2,1)&lt;&gt;"/",MID(C1124,1,1)="/"),INT(B1123)+1,B1123+0.01)</f>
        <v>1100</v>
      </c>
      <c r="C1124" s="196" t="s">
        <v>3769</v>
      </c>
      <c r="D1124" s="196" t="s">
        <v>7</v>
      </c>
      <c r="E1124" s="191" t="s">
        <v>519</v>
      </c>
      <c r="F1124" s="191" t="s">
        <v>5087</v>
      </c>
      <c r="G1124" s="202">
        <v>0</v>
      </c>
      <c r="H1124" s="202">
        <v>0</v>
      </c>
      <c r="I1124" s="191" t="s">
        <v>1</v>
      </c>
      <c r="J1124" s="191" t="s">
        <v>1376</v>
      </c>
      <c r="K1124" s="198" t="s">
        <v>3783</v>
      </c>
      <c r="L1124" s="199" t="s">
        <v>4768</v>
      </c>
      <c r="M1124" s="199" t="s">
        <v>4827</v>
      </c>
      <c r="N1124" s="55" t="s">
        <v>2238</v>
      </c>
      <c r="O1124" s="55"/>
      <c r="P1124" s="259" t="s">
        <v>3228</v>
      </c>
      <c r="Q1124" s="13"/>
      <c r="R1124"/>
      <c r="S1124" t="str">
        <f>IF(E1124=F1124,"","NOT EQUAL")</f>
        <v>NOT EQUAL</v>
      </c>
      <c r="T1124" s="44" t="str">
        <f>IF(ISNA(VLOOKUP(P1124,Sheet1!E:F,2,0)),"--","PRESENT")</f>
        <v>--</v>
      </c>
      <c r="U1124"/>
      <c r="V1124">
        <f>IF(AA1124&lt;&gt;"",V1123+1,V1123)</f>
        <v>176</v>
      </c>
      <c r="W1124" s="75" t="s">
        <v>2238</v>
      </c>
      <c r="X1124" s="57" t="s">
        <v>2238</v>
      </c>
      <c r="Y1124" s="57" t="s">
        <v>2238</v>
      </c>
      <c r="Z1124" s="25" t="str">
        <f>IF( OR(X1124="CNST", I1124="CAT_REGS"),IF(E1124=CHAR(34)&amp;CHAR(34),F1124,E1124),
IF(X1124="YES",UPPER(IF(E1124=CHAR(34)&amp;CHAR(34),F1124,E1124)),
IF(   AND(X1124&lt;&gt;"NO",I1124="CAT_FNCT",D1124&lt;&gt;"multiply", D1124&lt;&gt;"divide"),IF(J1124="SLS_ENABLED",   UPPER(IF(E1124=CHAR(34)&amp;CHAR(34),F1124,E1124)),""),"")))</f>
        <v/>
      </c>
      <c r="AA1124" s="25" t="str">
        <f>IF(LEN(Y1124)&gt;0,Y1124,SUBSTITUTE(SUBSTITUTE(SUBSTITUTE(SUBSTITUTE(SUBSTITUTE(SUBSTITUTE(SUBSTITUTE(SUBSTITUTE(SUBSTITUTE(SUBSTITUTE(SUBSTITUTE( (SUBSTITUTE( SUBSTITUTE( SUBSTITUTE( SUBSTITUTE(Z1124,"STD_SIGMA","SUM"),"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4" s="1">
        <f>B1124</f>
        <v>1100</v>
      </c>
      <c r="AC1124" t="str">
        <f>P1124</f>
        <v>ITM_SUB_2</v>
      </c>
      <c r="AD1124" s="126" t="str">
        <f>IF(ISNA(VLOOKUP(AA1124,'XEQM Shortlist'!J:J,1,0)),"//","")</f>
        <v/>
      </c>
      <c r="AF1124" s="88" t="str">
        <f>IF(LEN(AA1124)=0,"",SUBSTITUTE(SUBSTITUTE(SUBSTITUTE(SUBSTITUTE(SUBSTITUTE(SUBSTITUTE(SUBSTITUTE(SUBSTITUTE(SUBSTITUTE(SUBSTITUTE(SUBSTITUTE(SUBSTITUTE(SUBSTITUTE(SUBSTITUTE(SUBSTITUTE(SUBSTITUTE(SUBSTITUTE( (SUBSTITUTE( SUBSTITUTE( SUBSTITUTE( SUBSTITUTE(Z1124,"STD_SIGMA","SUM"),"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4" t="b">
        <f>AA1124=AF1124</f>
        <v>1</v>
      </c>
    </row>
    <row r="1125" spans="1:33">
      <c r="A1125" s="48">
        <f>IF(B1125=INT(B1125),ROW(),"")</f>
        <v>1125</v>
      </c>
      <c r="B1125" s="47">
        <f>IF(AND(MID(C1125,2,1)&lt;&gt;"/",MID(C1125,1,1)="/"),INT(B1124)+1,B1124+0.01)</f>
        <v>1101</v>
      </c>
      <c r="C1125" s="196" t="s">
        <v>3769</v>
      </c>
      <c r="D1125" s="196" t="s">
        <v>7</v>
      </c>
      <c r="E1125" s="191" t="s">
        <v>519</v>
      </c>
      <c r="F1125" s="191" t="s">
        <v>5088</v>
      </c>
      <c r="G1125" s="202">
        <v>0</v>
      </c>
      <c r="H1125" s="202">
        <v>0</v>
      </c>
      <c r="I1125" s="191" t="s">
        <v>1</v>
      </c>
      <c r="J1125" s="191" t="s">
        <v>1376</v>
      </c>
      <c r="K1125" s="198" t="s">
        <v>3783</v>
      </c>
      <c r="L1125" s="199" t="s">
        <v>4768</v>
      </c>
      <c r="M1125" s="199" t="s">
        <v>4827</v>
      </c>
      <c r="N1125" s="55" t="s">
        <v>2238</v>
      </c>
      <c r="O1125" s="55"/>
      <c r="P1125" s="259" t="s">
        <v>3229</v>
      </c>
      <c r="Q1125" s="13"/>
      <c r="R1125"/>
      <c r="S1125" t="str">
        <f>IF(E1125=F1125,"","NOT EQUAL")</f>
        <v>NOT EQUAL</v>
      </c>
      <c r="T1125" s="44" t="str">
        <f>IF(ISNA(VLOOKUP(P1125,Sheet1!E:F,2,0)),"--","PRESENT")</f>
        <v>--</v>
      </c>
      <c r="U1125"/>
      <c r="V1125">
        <f>IF(AA1125&lt;&gt;"",V1124+1,V1124)</f>
        <v>176</v>
      </c>
      <c r="W1125" s="75" t="s">
        <v>2238</v>
      </c>
      <c r="X1125" s="57" t="s">
        <v>2238</v>
      </c>
      <c r="Y1125" s="57" t="s">
        <v>2238</v>
      </c>
      <c r="Z1125" s="25" t="str">
        <f>IF( OR(X1125="CNST", I1125="CAT_REGS"),IF(E1125=CHAR(34)&amp;CHAR(34),F1125,E1125),
IF(X1125="YES",UPPER(IF(E1125=CHAR(34)&amp;CHAR(34),F1125,E1125)),
IF(   AND(X1125&lt;&gt;"NO",I1125="CAT_FNCT",D1125&lt;&gt;"multiply", D1125&lt;&gt;"divide"),IF(J1125="SLS_ENABLED",   UPPER(IF(E1125=CHAR(34)&amp;CHAR(34),F1125,E1125)),""),"")))</f>
        <v/>
      </c>
      <c r="AA1125" s="25" t="str">
        <f>IF(LEN(Y1125)&gt;0,Y1125,SUBSTITUTE(SUBSTITUTE(SUBSTITUTE(SUBSTITUTE(SUBSTITUTE(SUBSTITUTE(SUBSTITUTE(SUBSTITUTE(SUBSTITUTE(SUBSTITUTE(SUBSTITUTE( (SUBSTITUTE( SUBSTITUTE( SUBSTITUTE( SUBSTITUTE(Z1125,"STD_SIGMA","SUM"),"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5" s="1">
        <f>B1125</f>
        <v>1101</v>
      </c>
      <c r="AC1125" t="str">
        <f>P1125</f>
        <v>ITM_SUB_3</v>
      </c>
      <c r="AD1125" s="126" t="str">
        <f>IF(ISNA(VLOOKUP(AA1125,'XEQM Shortlist'!J:J,1,0)),"//","")</f>
        <v/>
      </c>
      <c r="AF1125" s="88" t="str">
        <f>IF(LEN(AA1125)=0,"",SUBSTITUTE(SUBSTITUTE(SUBSTITUTE(SUBSTITUTE(SUBSTITUTE(SUBSTITUTE(SUBSTITUTE(SUBSTITUTE(SUBSTITUTE(SUBSTITUTE(SUBSTITUTE(SUBSTITUTE(SUBSTITUTE(SUBSTITUTE(SUBSTITUTE(SUBSTITUTE(SUBSTITUTE( (SUBSTITUTE( SUBSTITUTE( SUBSTITUTE( SUBSTITUTE(Z1125,"STD_SIGMA","SUM"),"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5" t="b">
        <f>AA1125=AF1125</f>
        <v>1</v>
      </c>
    </row>
    <row r="1126" spans="1:33">
      <c r="A1126" s="48">
        <f>IF(B1126=INT(B1126),ROW(),"")</f>
        <v>1126</v>
      </c>
      <c r="B1126" s="47">
        <f>IF(AND(MID(C1126,2,1)&lt;&gt;"/",MID(C1126,1,1)="/"),INT(B1125)+1,B1125+0.01)</f>
        <v>1102</v>
      </c>
      <c r="C1126" s="196" t="s">
        <v>3769</v>
      </c>
      <c r="D1126" s="196" t="s">
        <v>7</v>
      </c>
      <c r="E1126" s="191" t="s">
        <v>519</v>
      </c>
      <c r="F1126" s="191" t="s">
        <v>5089</v>
      </c>
      <c r="G1126" s="202">
        <v>0</v>
      </c>
      <c r="H1126" s="202">
        <v>0</v>
      </c>
      <c r="I1126" s="191" t="s">
        <v>1</v>
      </c>
      <c r="J1126" s="191" t="s">
        <v>1376</v>
      </c>
      <c r="K1126" s="198" t="s">
        <v>3783</v>
      </c>
      <c r="L1126" s="199" t="s">
        <v>4768</v>
      </c>
      <c r="M1126" s="199" t="s">
        <v>4827</v>
      </c>
      <c r="N1126" s="55" t="s">
        <v>2238</v>
      </c>
      <c r="O1126" s="55"/>
      <c r="P1126" s="259" t="s">
        <v>3230</v>
      </c>
      <c r="Q1126" s="13"/>
      <c r="R1126"/>
      <c r="S1126" t="str">
        <f>IF(E1126=F1126,"","NOT EQUAL")</f>
        <v>NOT EQUAL</v>
      </c>
      <c r="T1126" s="44" t="str">
        <f>IF(ISNA(VLOOKUP(P1126,Sheet1!E:F,2,0)),"--","PRESENT")</f>
        <v>--</v>
      </c>
      <c r="U1126"/>
      <c r="V1126">
        <f>IF(AA1126&lt;&gt;"",V1125+1,V1125)</f>
        <v>176</v>
      </c>
      <c r="W1126" s="75" t="s">
        <v>2238</v>
      </c>
      <c r="X1126" s="57" t="s">
        <v>2238</v>
      </c>
      <c r="Y1126" s="57" t="s">
        <v>2238</v>
      </c>
      <c r="Z1126" s="25" t="str">
        <f>IF( OR(X1126="CNST", I1126="CAT_REGS"),IF(E1126=CHAR(34)&amp;CHAR(34),F1126,E1126),
IF(X1126="YES",UPPER(IF(E1126=CHAR(34)&amp;CHAR(34),F1126,E1126)),
IF(   AND(X1126&lt;&gt;"NO",I1126="CAT_FNCT",D1126&lt;&gt;"multiply", D1126&lt;&gt;"divide"),IF(J1126="SLS_ENABLED",   UPPER(IF(E1126=CHAR(34)&amp;CHAR(34),F1126,E1126)),""),"")))</f>
        <v/>
      </c>
      <c r="AA1126" s="25" t="str">
        <f>IF(LEN(Y1126)&gt;0,Y1126,SUBSTITUTE(SUBSTITUTE(SUBSTITUTE(SUBSTITUTE(SUBSTITUTE(SUBSTITUTE(SUBSTITUTE(SUBSTITUTE(SUBSTITUTE(SUBSTITUTE(SUBSTITUTE( (SUBSTITUTE( SUBSTITUTE( SUBSTITUTE( SUBSTITUTE(Z1126,"STD_SIGMA","SUM"),"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6" s="1">
        <f>B1126</f>
        <v>1102</v>
      </c>
      <c r="AC1126" t="str">
        <f>P1126</f>
        <v>ITM_SUB_4</v>
      </c>
      <c r="AD1126" s="126" t="str">
        <f>IF(ISNA(VLOOKUP(AA1126,'XEQM Shortlist'!J:J,1,0)),"//","")</f>
        <v/>
      </c>
      <c r="AF1126" s="88" t="str">
        <f>IF(LEN(AA1126)=0,"",SUBSTITUTE(SUBSTITUTE(SUBSTITUTE(SUBSTITUTE(SUBSTITUTE(SUBSTITUTE(SUBSTITUTE(SUBSTITUTE(SUBSTITUTE(SUBSTITUTE(SUBSTITUTE(SUBSTITUTE(SUBSTITUTE(SUBSTITUTE(SUBSTITUTE(SUBSTITUTE(SUBSTITUTE( (SUBSTITUTE( SUBSTITUTE( SUBSTITUTE( SUBSTITUTE(Z1126,"STD_SIGMA","SUM"),"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6" t="b">
        <f>AA1126=AF1126</f>
        <v>1</v>
      </c>
    </row>
    <row r="1127" spans="1:33">
      <c r="A1127" s="48">
        <f>IF(B1127=INT(B1127),ROW(),"")</f>
        <v>1127</v>
      </c>
      <c r="B1127" s="47">
        <f>IF(AND(MID(C1127,2,1)&lt;&gt;"/",MID(C1127,1,1)="/"),INT(B1126)+1,B1126+0.01)</f>
        <v>1103</v>
      </c>
      <c r="C1127" s="196" t="s">
        <v>3769</v>
      </c>
      <c r="D1127" s="196" t="s">
        <v>7</v>
      </c>
      <c r="E1127" s="191" t="s">
        <v>519</v>
      </c>
      <c r="F1127" s="191" t="s">
        <v>5090</v>
      </c>
      <c r="G1127" s="202">
        <v>0</v>
      </c>
      <c r="H1127" s="202">
        <v>0</v>
      </c>
      <c r="I1127" s="191" t="s">
        <v>1</v>
      </c>
      <c r="J1127" s="191" t="s">
        <v>1376</v>
      </c>
      <c r="K1127" s="198" t="s">
        <v>3783</v>
      </c>
      <c r="L1127" s="199" t="s">
        <v>4768</v>
      </c>
      <c r="M1127" s="199" t="s">
        <v>4827</v>
      </c>
      <c r="N1127" s="55" t="s">
        <v>2238</v>
      </c>
      <c r="O1127" s="55"/>
      <c r="P1127" s="259" t="s">
        <v>3231</v>
      </c>
      <c r="Q1127" s="13"/>
      <c r="R1127"/>
      <c r="S1127" t="str">
        <f>IF(E1127=F1127,"","NOT EQUAL")</f>
        <v>NOT EQUAL</v>
      </c>
      <c r="T1127" s="44" t="str">
        <f>IF(ISNA(VLOOKUP(P1127,Sheet1!E:F,2,0)),"--","PRESENT")</f>
        <v>--</v>
      </c>
      <c r="U1127"/>
      <c r="V1127">
        <f>IF(AA1127&lt;&gt;"",V1126+1,V1126)</f>
        <v>176</v>
      </c>
      <c r="W1127" s="75"/>
      <c r="X1127" s="57"/>
      <c r="Y1127" s="57"/>
      <c r="Z1127" s="25" t="str">
        <f>IF( OR(X1127="CNST", I1127="CAT_REGS"),IF(E1127=CHAR(34)&amp;CHAR(34),F1127,E1127),
IF(X1127="YES",UPPER(IF(E1127=CHAR(34)&amp;CHAR(34),F1127,E1127)),
IF(   AND(X1127&lt;&gt;"NO",I1127="CAT_FNCT",D1127&lt;&gt;"multiply", D1127&lt;&gt;"divide"),IF(J1127="SLS_ENABLED",   UPPER(IF(E1127=CHAR(34)&amp;CHAR(34),F1127,E1127)),""),"")))</f>
        <v/>
      </c>
      <c r="AA1127" s="25" t="str">
        <f>IF(LEN(Y1127)&gt;0,Y1127,SUBSTITUTE(SUBSTITUTE(SUBSTITUTE(SUBSTITUTE(SUBSTITUTE(SUBSTITUTE(SUBSTITUTE(SUBSTITUTE(SUBSTITUTE(SUBSTITUTE(SUBSTITUTE( (SUBSTITUTE( SUBSTITUTE( SUBSTITUTE( SUBSTITUTE(Z1127,"STD_SIGMA","SUM"),"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7" s="1">
        <f>B1127</f>
        <v>1103</v>
      </c>
      <c r="AC1127" t="str">
        <f>P1127</f>
        <v>ITM_SUB_5</v>
      </c>
      <c r="AD1127" s="126" t="str">
        <f>IF(ISNA(VLOOKUP(AA1127,'XEQM Shortlist'!J:J,1,0)),"//","")</f>
        <v/>
      </c>
      <c r="AF1127" s="88" t="str">
        <f>IF(LEN(AA1127)=0,"",SUBSTITUTE(SUBSTITUTE(SUBSTITUTE(SUBSTITUTE(SUBSTITUTE(SUBSTITUTE(SUBSTITUTE(SUBSTITUTE(SUBSTITUTE(SUBSTITUTE(SUBSTITUTE(SUBSTITUTE(SUBSTITUTE(SUBSTITUTE(SUBSTITUTE(SUBSTITUTE(SUBSTITUTE( (SUBSTITUTE( SUBSTITUTE( SUBSTITUTE( SUBSTITUTE(Z1127,"STD_SIGMA","SUM"),"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7" t="b">
        <f>AA1127=AF1127</f>
        <v>1</v>
      </c>
    </row>
    <row r="1128" spans="1:33">
      <c r="A1128" s="48">
        <f>IF(B1128=INT(B1128),ROW(),"")</f>
        <v>1128</v>
      </c>
      <c r="B1128" s="47">
        <f>IF(AND(MID(C1128,2,1)&lt;&gt;"/",MID(C1128,1,1)="/"),INT(B1127)+1,B1127+0.01)</f>
        <v>1104</v>
      </c>
      <c r="C1128" s="196" t="s">
        <v>3769</v>
      </c>
      <c r="D1128" s="196" t="s">
        <v>7</v>
      </c>
      <c r="E1128" s="191" t="s">
        <v>519</v>
      </c>
      <c r="F1128" s="191" t="s">
        <v>5091</v>
      </c>
      <c r="G1128" s="202">
        <v>0</v>
      </c>
      <c r="H1128" s="202">
        <v>0</v>
      </c>
      <c r="I1128" s="191" t="s">
        <v>1</v>
      </c>
      <c r="J1128" s="191" t="s">
        <v>1376</v>
      </c>
      <c r="K1128" s="198" t="s">
        <v>3783</v>
      </c>
      <c r="L1128" s="199" t="s">
        <v>4768</v>
      </c>
      <c r="M1128" s="199" t="s">
        <v>4827</v>
      </c>
      <c r="N1128" s="55" t="s">
        <v>2238</v>
      </c>
      <c r="O1128" s="55"/>
      <c r="P1128" s="259" t="s">
        <v>3232</v>
      </c>
      <c r="Q1128" s="13"/>
      <c r="R1128"/>
      <c r="S1128" t="str">
        <f>IF(E1128=F1128,"","NOT EQUAL")</f>
        <v>NOT EQUAL</v>
      </c>
      <c r="T1128" s="44" t="str">
        <f>IF(ISNA(VLOOKUP(P1128,Sheet1!E:F,2,0)),"--","PRESENT")</f>
        <v>--</v>
      </c>
      <c r="U1128"/>
      <c r="V1128">
        <f>IF(AA1128&lt;&gt;"",V1127+1,V1127)</f>
        <v>176</v>
      </c>
      <c r="W1128" s="75"/>
      <c r="X1128" s="57"/>
      <c r="Y1128" s="57"/>
      <c r="Z1128" s="25" t="str">
        <f>IF( OR(X1128="CNST", I1128="CAT_REGS"),IF(E1128=CHAR(34)&amp;CHAR(34),F1128,E1128),
IF(X1128="YES",UPPER(IF(E1128=CHAR(34)&amp;CHAR(34),F1128,E1128)),
IF(   AND(X1128&lt;&gt;"NO",I1128="CAT_FNCT",D1128&lt;&gt;"multiply", D1128&lt;&gt;"divide"),IF(J1128="SLS_ENABLED",   UPPER(IF(E1128=CHAR(34)&amp;CHAR(34),F1128,E1128)),""),"")))</f>
        <v/>
      </c>
      <c r="AA1128" s="25" t="str">
        <f>IF(LEN(Y1128)&gt;0,Y1128,SUBSTITUTE(SUBSTITUTE(SUBSTITUTE(SUBSTITUTE(SUBSTITUTE(SUBSTITUTE(SUBSTITUTE(SUBSTITUTE(SUBSTITUTE(SUBSTITUTE(SUBSTITUTE( (SUBSTITUTE( SUBSTITUTE( SUBSTITUTE( SUBSTITUTE(Z1128,"STD_SIGMA","SUM"),"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8" s="1">
        <f>B1128</f>
        <v>1104</v>
      </c>
      <c r="AC1128" t="str">
        <f>P1128</f>
        <v>ITM_SUB_6</v>
      </c>
      <c r="AD1128" s="126" t="str">
        <f>IF(ISNA(VLOOKUP(AA1128,'XEQM Shortlist'!J:J,1,0)),"//","")</f>
        <v/>
      </c>
      <c r="AF1128" s="88" t="str">
        <f>IF(LEN(AA1128)=0,"",SUBSTITUTE(SUBSTITUTE(SUBSTITUTE(SUBSTITUTE(SUBSTITUTE(SUBSTITUTE(SUBSTITUTE(SUBSTITUTE(SUBSTITUTE(SUBSTITUTE(SUBSTITUTE(SUBSTITUTE(SUBSTITUTE(SUBSTITUTE(SUBSTITUTE(SUBSTITUTE(SUBSTITUTE( (SUBSTITUTE( SUBSTITUTE( SUBSTITUTE( SUBSTITUTE(Z1128,"STD_SIGMA","SUM"),"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8" t="b">
        <f>AA1128=AF1128</f>
        <v>1</v>
      </c>
    </row>
    <row r="1129" spans="1:33">
      <c r="A1129" s="48">
        <f>IF(B1129=INT(B1129),ROW(),"")</f>
        <v>1129</v>
      </c>
      <c r="B1129" s="47">
        <f>IF(AND(MID(C1129,2,1)&lt;&gt;"/",MID(C1129,1,1)="/"),INT(B1128)+1,B1128+0.01)</f>
        <v>1105</v>
      </c>
      <c r="C1129" s="196" t="s">
        <v>3769</v>
      </c>
      <c r="D1129" s="196" t="s">
        <v>7</v>
      </c>
      <c r="E1129" s="191" t="s">
        <v>519</v>
      </c>
      <c r="F1129" s="191" t="s">
        <v>5092</v>
      </c>
      <c r="G1129" s="202">
        <v>0</v>
      </c>
      <c r="H1129" s="202">
        <v>0</v>
      </c>
      <c r="I1129" s="191" t="s">
        <v>1</v>
      </c>
      <c r="J1129" s="191" t="s">
        <v>1376</v>
      </c>
      <c r="K1129" s="198" t="s">
        <v>3783</v>
      </c>
      <c r="L1129" s="199" t="s">
        <v>4768</v>
      </c>
      <c r="M1129" s="199" t="s">
        <v>4827</v>
      </c>
      <c r="N1129" s="55" t="s">
        <v>2238</v>
      </c>
      <c r="O1129" s="55"/>
      <c r="P1129" s="259" t="s">
        <v>3233</v>
      </c>
      <c r="Q1129" s="13"/>
      <c r="R1129"/>
      <c r="S1129" t="str">
        <f>IF(E1129=F1129,"","NOT EQUAL")</f>
        <v>NOT EQUAL</v>
      </c>
      <c r="T1129" s="44" t="str">
        <f>IF(ISNA(VLOOKUP(P1129,Sheet1!E:F,2,0)),"--","PRESENT")</f>
        <v>--</v>
      </c>
      <c r="U1129"/>
      <c r="V1129">
        <f>IF(AA1129&lt;&gt;"",V1128+1,V1128)</f>
        <v>176</v>
      </c>
      <c r="W1129" s="75"/>
      <c r="X1129" s="57"/>
      <c r="Y1129" s="57"/>
      <c r="Z1129" s="25" t="str">
        <f>IF( OR(X1129="CNST", I1129="CAT_REGS"),IF(E1129=CHAR(34)&amp;CHAR(34),F1129,E1129),
IF(X1129="YES",UPPER(IF(E1129=CHAR(34)&amp;CHAR(34),F1129,E1129)),
IF(   AND(X1129&lt;&gt;"NO",I1129="CAT_FNCT",D1129&lt;&gt;"multiply", D1129&lt;&gt;"divide"),IF(J1129="SLS_ENABLED",   UPPER(IF(E1129=CHAR(34)&amp;CHAR(34),F1129,E1129)),""),"")))</f>
        <v/>
      </c>
      <c r="AA1129" s="25" t="str">
        <f>IF(LEN(Y1129)&gt;0,Y1129,SUBSTITUTE(SUBSTITUTE(SUBSTITUTE(SUBSTITUTE(SUBSTITUTE(SUBSTITUTE(SUBSTITUTE(SUBSTITUTE(SUBSTITUTE(SUBSTITUTE(SUBSTITUTE( (SUBSTITUTE( SUBSTITUTE( SUBSTITUTE( SUBSTITUTE(Z1129,"STD_SIGMA","SUM"),"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29" s="1">
        <f>B1129</f>
        <v>1105</v>
      </c>
      <c r="AC1129" t="str">
        <f>P1129</f>
        <v>ITM_SUB_7</v>
      </c>
      <c r="AD1129" s="126" t="str">
        <f>IF(ISNA(VLOOKUP(AA1129,'XEQM Shortlist'!J:J,1,0)),"//","")</f>
        <v/>
      </c>
      <c r="AF1129" s="88" t="str">
        <f>IF(LEN(AA1129)=0,"",SUBSTITUTE(SUBSTITUTE(SUBSTITUTE(SUBSTITUTE(SUBSTITUTE(SUBSTITUTE(SUBSTITUTE(SUBSTITUTE(SUBSTITUTE(SUBSTITUTE(SUBSTITUTE(SUBSTITUTE(SUBSTITUTE(SUBSTITUTE(SUBSTITUTE(SUBSTITUTE(SUBSTITUTE( (SUBSTITUTE( SUBSTITUTE( SUBSTITUTE( SUBSTITUTE(Z1129,"STD_SIGMA","SUM"),"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29" t="b">
        <f>AA1129=AF1129</f>
        <v>1</v>
      </c>
    </row>
    <row r="1130" spans="1:33">
      <c r="A1130" s="48">
        <f>IF(B1130=INT(B1130),ROW(),"")</f>
        <v>1130</v>
      </c>
      <c r="B1130" s="47">
        <f>IF(AND(MID(C1130,2,1)&lt;&gt;"/",MID(C1130,1,1)="/"),INT(B1129)+1,B1129+0.01)</f>
        <v>1106</v>
      </c>
      <c r="C1130" s="196" t="s">
        <v>3769</v>
      </c>
      <c r="D1130" s="196" t="s">
        <v>7</v>
      </c>
      <c r="E1130" s="191" t="s">
        <v>519</v>
      </c>
      <c r="F1130" s="191" t="s">
        <v>5093</v>
      </c>
      <c r="G1130" s="202">
        <v>0</v>
      </c>
      <c r="H1130" s="202">
        <v>0</v>
      </c>
      <c r="I1130" s="191" t="s">
        <v>1</v>
      </c>
      <c r="J1130" s="191" t="s">
        <v>1376</v>
      </c>
      <c r="K1130" s="198" t="s">
        <v>3783</v>
      </c>
      <c r="L1130" s="199" t="s">
        <v>4768</v>
      </c>
      <c r="M1130" s="199" t="s">
        <v>4827</v>
      </c>
      <c r="N1130" s="55" t="s">
        <v>2238</v>
      </c>
      <c r="O1130" s="55"/>
      <c r="P1130" s="259" t="s">
        <v>3234</v>
      </c>
      <c r="Q1130" s="13"/>
      <c r="R1130"/>
      <c r="S1130" t="str">
        <f>IF(E1130=F1130,"","NOT EQUAL")</f>
        <v>NOT EQUAL</v>
      </c>
      <c r="T1130" s="44" t="str">
        <f>IF(ISNA(VLOOKUP(P1130,Sheet1!E:F,2,0)),"--","PRESENT")</f>
        <v>--</v>
      </c>
      <c r="U1130"/>
      <c r="V1130">
        <f>IF(AA1130&lt;&gt;"",V1129+1,V1129)</f>
        <v>176</v>
      </c>
      <c r="W1130" s="75"/>
      <c r="X1130" s="57"/>
      <c r="Y1130" s="57"/>
      <c r="Z1130" s="25" t="str">
        <f>IF( OR(X1130="CNST", I1130="CAT_REGS"),IF(E1130=CHAR(34)&amp;CHAR(34),F1130,E1130),
IF(X1130="YES",UPPER(IF(E1130=CHAR(34)&amp;CHAR(34),F1130,E1130)),
IF(   AND(X1130&lt;&gt;"NO",I1130="CAT_FNCT",D1130&lt;&gt;"multiply", D1130&lt;&gt;"divide"),IF(J1130="SLS_ENABLED",   UPPER(IF(E1130=CHAR(34)&amp;CHAR(34),F1130,E1130)),""),"")))</f>
        <v/>
      </c>
      <c r="AA1130" s="25" t="str">
        <f>IF(LEN(Y1130)&gt;0,Y1130,SUBSTITUTE(SUBSTITUTE(SUBSTITUTE(SUBSTITUTE(SUBSTITUTE(SUBSTITUTE(SUBSTITUTE(SUBSTITUTE(SUBSTITUTE(SUBSTITUTE(SUBSTITUTE( (SUBSTITUTE( SUBSTITUTE( SUBSTITUTE( SUBSTITUTE(Z1130,"STD_SIGMA","SUM"),"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0" s="1">
        <f>B1130</f>
        <v>1106</v>
      </c>
      <c r="AC1130" t="str">
        <f>P1130</f>
        <v>ITM_SUB_8</v>
      </c>
      <c r="AD1130" s="126" t="str">
        <f>IF(ISNA(VLOOKUP(AA1130,'XEQM Shortlist'!J:J,1,0)),"//","")</f>
        <v/>
      </c>
      <c r="AF1130" s="88" t="str">
        <f>IF(LEN(AA1130)=0,"",SUBSTITUTE(SUBSTITUTE(SUBSTITUTE(SUBSTITUTE(SUBSTITUTE(SUBSTITUTE(SUBSTITUTE(SUBSTITUTE(SUBSTITUTE(SUBSTITUTE(SUBSTITUTE(SUBSTITUTE(SUBSTITUTE(SUBSTITUTE(SUBSTITUTE(SUBSTITUTE(SUBSTITUTE( (SUBSTITUTE( SUBSTITUTE( SUBSTITUTE( SUBSTITUTE(Z1130,"STD_SIGMA","SUM"),"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0" t="b">
        <f>AA1130=AF1130</f>
        <v>1</v>
      </c>
    </row>
    <row r="1131" spans="1:33">
      <c r="A1131" s="48">
        <f>IF(B1131=INT(B1131),ROW(),"")</f>
        <v>1131</v>
      </c>
      <c r="B1131" s="47">
        <f>IF(AND(MID(C1131,2,1)&lt;&gt;"/",MID(C1131,1,1)="/"),INT(B1130)+1,B1130+0.01)</f>
        <v>1107</v>
      </c>
      <c r="C1131" s="196" t="s">
        <v>3769</v>
      </c>
      <c r="D1131" s="196" t="s">
        <v>7</v>
      </c>
      <c r="E1131" s="191" t="s">
        <v>519</v>
      </c>
      <c r="F1131" s="191" t="s">
        <v>5094</v>
      </c>
      <c r="G1131" s="202">
        <v>0</v>
      </c>
      <c r="H1131" s="202">
        <v>0</v>
      </c>
      <c r="I1131" s="191" t="s">
        <v>1</v>
      </c>
      <c r="J1131" s="191" t="s">
        <v>1376</v>
      </c>
      <c r="K1131" s="198" t="s">
        <v>3783</v>
      </c>
      <c r="L1131" s="199" t="s">
        <v>4768</v>
      </c>
      <c r="M1131" s="199" t="s">
        <v>4827</v>
      </c>
      <c r="N1131" s="55" t="s">
        <v>2238</v>
      </c>
      <c r="O1131" s="55"/>
      <c r="P1131" s="259" t="s">
        <v>3235</v>
      </c>
      <c r="Q1131" s="13"/>
      <c r="R1131"/>
      <c r="S1131" t="str">
        <f>IF(E1131=F1131,"","NOT EQUAL")</f>
        <v>NOT EQUAL</v>
      </c>
      <c r="T1131" s="44" t="str">
        <f>IF(ISNA(VLOOKUP(P1131,Sheet1!E:F,2,0)),"--","PRESENT")</f>
        <v>--</v>
      </c>
      <c r="U1131"/>
      <c r="V1131">
        <f>IF(AA1131&lt;&gt;"",V1130+1,V1130)</f>
        <v>176</v>
      </c>
      <c r="W1131" s="75"/>
      <c r="X1131" s="57"/>
      <c r="Y1131" s="57"/>
      <c r="Z1131" s="25" t="str">
        <f>IF( OR(X1131="CNST", I1131="CAT_REGS"),IF(E1131=CHAR(34)&amp;CHAR(34),F1131,E1131),
IF(X1131="YES",UPPER(IF(E1131=CHAR(34)&amp;CHAR(34),F1131,E1131)),
IF(   AND(X1131&lt;&gt;"NO",I1131="CAT_FNCT",D1131&lt;&gt;"multiply", D1131&lt;&gt;"divide"),IF(J1131="SLS_ENABLED",   UPPER(IF(E1131=CHAR(34)&amp;CHAR(34),F1131,E1131)),""),"")))</f>
        <v/>
      </c>
      <c r="AA1131" s="25" t="str">
        <f>IF(LEN(Y1131)&gt;0,Y1131,SUBSTITUTE(SUBSTITUTE(SUBSTITUTE(SUBSTITUTE(SUBSTITUTE(SUBSTITUTE(SUBSTITUTE(SUBSTITUTE(SUBSTITUTE(SUBSTITUTE(SUBSTITUTE( (SUBSTITUTE( SUBSTITUTE( SUBSTITUTE( SUBSTITUTE(Z1131,"STD_SIGMA","SUM"),"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1" s="1">
        <f>B1131</f>
        <v>1107</v>
      </c>
      <c r="AC1131" t="str">
        <f>P1131</f>
        <v>ITM_SUB_9</v>
      </c>
      <c r="AD1131" s="126" t="str">
        <f>IF(ISNA(VLOOKUP(AA1131,'XEQM Shortlist'!J:J,1,0)),"//","")</f>
        <v/>
      </c>
      <c r="AF1131" s="88" t="str">
        <f>IF(LEN(AA1131)=0,"",SUBSTITUTE(SUBSTITUTE(SUBSTITUTE(SUBSTITUTE(SUBSTITUTE(SUBSTITUTE(SUBSTITUTE(SUBSTITUTE(SUBSTITUTE(SUBSTITUTE(SUBSTITUTE(SUBSTITUTE(SUBSTITUTE(SUBSTITUTE(SUBSTITUTE(SUBSTITUTE(SUBSTITUTE( (SUBSTITUTE( SUBSTITUTE( SUBSTITUTE( SUBSTITUTE(Z1131,"STD_SIGMA","SUM"),"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1" t="b">
        <f>AA1131=AF1131</f>
        <v>1</v>
      </c>
    </row>
    <row r="1132" spans="1:33">
      <c r="A1132" s="48">
        <f>IF(B1132=INT(B1132),ROW(),"")</f>
        <v>1132</v>
      </c>
      <c r="B1132" s="47">
        <f>IF(AND(MID(C1132,2,1)&lt;&gt;"/",MID(C1132,1,1)="/"),INT(B1131)+1,B1131+0.01)</f>
        <v>1108</v>
      </c>
      <c r="C1132" s="196" t="s">
        <v>3769</v>
      </c>
      <c r="D1132" s="196" t="s">
        <v>7</v>
      </c>
      <c r="E1132" s="191" t="s">
        <v>519</v>
      </c>
      <c r="F1132" s="191" t="s">
        <v>5095</v>
      </c>
      <c r="G1132" s="202">
        <v>0</v>
      </c>
      <c r="H1132" s="202">
        <v>0</v>
      </c>
      <c r="I1132" s="191" t="s">
        <v>1</v>
      </c>
      <c r="J1132" s="191" t="s">
        <v>1376</v>
      </c>
      <c r="K1132" s="198" t="s">
        <v>3783</v>
      </c>
      <c r="L1132" s="199" t="s">
        <v>4768</v>
      </c>
      <c r="M1132" s="199" t="s">
        <v>4827</v>
      </c>
      <c r="N1132" s="55" t="s">
        <v>2238</v>
      </c>
      <c r="O1132" s="55"/>
      <c r="P1132" s="259" t="s">
        <v>3237</v>
      </c>
      <c r="Q1132" s="13"/>
      <c r="R1132"/>
      <c r="S1132" t="str">
        <f>IF(E1132=F1132,"","NOT EQUAL")</f>
        <v>NOT EQUAL</v>
      </c>
      <c r="T1132" s="44" t="str">
        <f>IF(ISNA(VLOOKUP(P1132,Sheet1!E:F,2,0)),"--","PRESENT")</f>
        <v>--</v>
      </c>
      <c r="U1132"/>
      <c r="V1132">
        <f>IF(AA1132&lt;&gt;"",V1131+1,V1131)</f>
        <v>176</v>
      </c>
      <c r="W1132" s="75"/>
      <c r="X1132" s="57"/>
      <c r="Y1132" s="57"/>
      <c r="Z1132" s="25" t="str">
        <f>IF( OR(X1132="CNST", I1132="CAT_REGS"),IF(E1132=CHAR(34)&amp;CHAR(34),F1132,E1132),
IF(X1132="YES",UPPER(IF(E1132=CHAR(34)&amp;CHAR(34),F1132,E1132)),
IF(   AND(X1132&lt;&gt;"NO",I1132="CAT_FNCT",D1132&lt;&gt;"multiply", D1132&lt;&gt;"divide"),IF(J1132="SLS_ENABLED",   UPPER(IF(E1132=CHAR(34)&amp;CHAR(34),F1132,E1132)),""),"")))</f>
        <v/>
      </c>
      <c r="AA1132" s="25" t="str">
        <f>IF(LEN(Y1132)&gt;0,Y1132,SUBSTITUTE(SUBSTITUTE(SUBSTITUTE(SUBSTITUTE(SUBSTITUTE(SUBSTITUTE(SUBSTITUTE(SUBSTITUTE(SUBSTITUTE(SUBSTITUTE(SUBSTITUTE( (SUBSTITUTE( SUBSTITUTE( SUBSTITUTE( SUBSTITUTE(Z1132,"STD_SIGMA","SUM"),"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2" s="1">
        <f>B1132</f>
        <v>1108</v>
      </c>
      <c r="AC1132" t="str">
        <f>P1132</f>
        <v>ITM_SUB_A</v>
      </c>
      <c r="AD1132" s="126" t="str">
        <f>IF(ISNA(VLOOKUP(AA1132,'XEQM Shortlist'!J:J,1,0)),"//","")</f>
        <v/>
      </c>
      <c r="AF1132" s="88" t="str">
        <f>IF(LEN(AA1132)=0,"",SUBSTITUTE(SUBSTITUTE(SUBSTITUTE(SUBSTITUTE(SUBSTITUTE(SUBSTITUTE(SUBSTITUTE(SUBSTITUTE(SUBSTITUTE(SUBSTITUTE(SUBSTITUTE(SUBSTITUTE(SUBSTITUTE(SUBSTITUTE(SUBSTITUTE(SUBSTITUTE(SUBSTITUTE( (SUBSTITUTE( SUBSTITUTE( SUBSTITUTE( SUBSTITUTE(Z1132,"STD_SIGMA","SUM"),"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2" t="b">
        <f>AA1132=AF1132</f>
        <v>1</v>
      </c>
    </row>
    <row r="1133" spans="1:33">
      <c r="A1133" s="48">
        <f>IF(B1133=INT(B1133),ROW(),"")</f>
        <v>1133</v>
      </c>
      <c r="B1133" s="47">
        <f>IF(AND(MID(C1133,2,1)&lt;&gt;"/",MID(C1133,1,1)="/"),INT(B1132)+1,B1132+0.01)</f>
        <v>1109</v>
      </c>
      <c r="C1133" s="196" t="s">
        <v>3769</v>
      </c>
      <c r="D1133" s="196" t="s">
        <v>7</v>
      </c>
      <c r="E1133" s="191" t="s">
        <v>519</v>
      </c>
      <c r="F1133" s="191" t="s">
        <v>5096</v>
      </c>
      <c r="G1133" s="202">
        <v>0</v>
      </c>
      <c r="H1133" s="202">
        <v>0</v>
      </c>
      <c r="I1133" s="191" t="s">
        <v>1</v>
      </c>
      <c r="J1133" s="191" t="s">
        <v>1376</v>
      </c>
      <c r="K1133" s="198" t="s">
        <v>3783</v>
      </c>
      <c r="L1133" s="199" t="s">
        <v>4768</v>
      </c>
      <c r="M1133" s="199" t="s">
        <v>4827</v>
      </c>
      <c r="N1133" s="55" t="s">
        <v>2238</v>
      </c>
      <c r="O1133" s="55"/>
      <c r="P1133" s="259" t="s">
        <v>3238</v>
      </c>
      <c r="Q1133" s="13"/>
      <c r="R1133"/>
      <c r="S1133" t="str">
        <f>IF(E1133=F1133,"","NOT EQUAL")</f>
        <v>NOT EQUAL</v>
      </c>
      <c r="T1133" s="44" t="str">
        <f>IF(ISNA(VLOOKUP(P1133,Sheet1!E:F,2,0)),"--","PRESENT")</f>
        <v>--</v>
      </c>
      <c r="U1133"/>
      <c r="V1133">
        <f>IF(AA1133&lt;&gt;"",V1132+1,V1132)</f>
        <v>176</v>
      </c>
      <c r="W1133" s="75"/>
      <c r="X1133" s="57"/>
      <c r="Y1133" s="57"/>
      <c r="Z1133" s="25" t="str">
        <f>IF( OR(X1133="CNST", I1133="CAT_REGS"),IF(E1133=CHAR(34)&amp;CHAR(34),F1133,E1133),
IF(X1133="YES",UPPER(IF(E1133=CHAR(34)&amp;CHAR(34),F1133,E1133)),
IF(   AND(X1133&lt;&gt;"NO",I1133="CAT_FNCT",D1133&lt;&gt;"multiply", D1133&lt;&gt;"divide"),IF(J1133="SLS_ENABLED",   UPPER(IF(E1133=CHAR(34)&amp;CHAR(34),F1133,E1133)),""),"")))</f>
        <v/>
      </c>
      <c r="AA1133" s="25" t="str">
        <f>IF(LEN(Y1133)&gt;0,Y1133,SUBSTITUTE(SUBSTITUTE(SUBSTITUTE(SUBSTITUTE(SUBSTITUTE(SUBSTITUTE(SUBSTITUTE(SUBSTITUTE(SUBSTITUTE(SUBSTITUTE(SUBSTITUTE( (SUBSTITUTE( SUBSTITUTE( SUBSTITUTE( SUBSTITUTE(Z1133,"STD_SIGMA","SUM"),"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3" s="1">
        <f>B1133</f>
        <v>1109</v>
      </c>
      <c r="AC1133" t="str">
        <f>P1133</f>
        <v>ITM_SUB_B</v>
      </c>
      <c r="AD1133" s="126" t="str">
        <f>IF(ISNA(VLOOKUP(AA1133,'XEQM Shortlist'!J:J,1,0)),"//","")</f>
        <v/>
      </c>
      <c r="AF1133" s="88" t="str">
        <f>IF(LEN(AA1133)=0,"",SUBSTITUTE(SUBSTITUTE(SUBSTITUTE(SUBSTITUTE(SUBSTITUTE(SUBSTITUTE(SUBSTITUTE(SUBSTITUTE(SUBSTITUTE(SUBSTITUTE(SUBSTITUTE(SUBSTITUTE(SUBSTITUTE(SUBSTITUTE(SUBSTITUTE(SUBSTITUTE(SUBSTITUTE( (SUBSTITUTE( SUBSTITUTE( SUBSTITUTE( SUBSTITUTE(Z1133,"STD_SIGMA","SUM"),"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3" t="b">
        <f>AA1133=AF1133</f>
        <v>1</v>
      </c>
    </row>
    <row r="1134" spans="1:33">
      <c r="A1134" s="48">
        <f>IF(B1134=INT(B1134),ROW(),"")</f>
        <v>1134</v>
      </c>
      <c r="B1134" s="47">
        <f>IF(AND(MID(C1134,2,1)&lt;&gt;"/",MID(C1134,1,1)="/"),INT(B1133)+1,B1133+0.01)</f>
        <v>1110</v>
      </c>
      <c r="C1134" s="196" t="s">
        <v>3769</v>
      </c>
      <c r="D1134" s="196" t="s">
        <v>7</v>
      </c>
      <c r="E1134" s="191" t="s">
        <v>519</v>
      </c>
      <c r="F1134" s="191" t="s">
        <v>5097</v>
      </c>
      <c r="G1134" s="202">
        <v>0</v>
      </c>
      <c r="H1134" s="202">
        <v>0</v>
      </c>
      <c r="I1134" s="191" t="s">
        <v>1</v>
      </c>
      <c r="J1134" s="191" t="s">
        <v>1376</v>
      </c>
      <c r="K1134" s="198" t="s">
        <v>3783</v>
      </c>
      <c r="L1134" s="199" t="s">
        <v>4768</v>
      </c>
      <c r="M1134" s="199" t="s">
        <v>4827</v>
      </c>
      <c r="N1134" s="55" t="s">
        <v>2238</v>
      </c>
      <c r="O1134" s="55"/>
      <c r="P1134" s="259" t="s">
        <v>3239</v>
      </c>
      <c r="Q1134" s="13"/>
      <c r="R1134"/>
      <c r="S1134" t="str">
        <f>IF(E1134=F1134,"","NOT EQUAL")</f>
        <v>NOT EQUAL</v>
      </c>
      <c r="T1134" s="44" t="str">
        <f>IF(ISNA(VLOOKUP(P1134,Sheet1!E:F,2,0)),"--","PRESENT")</f>
        <v>--</v>
      </c>
      <c r="U1134"/>
      <c r="V1134">
        <f>IF(AA1134&lt;&gt;"",V1133+1,V1133)</f>
        <v>176</v>
      </c>
      <c r="W1134" s="75"/>
      <c r="X1134" s="57"/>
      <c r="Y1134" s="57"/>
      <c r="Z1134" s="25" t="str">
        <f>IF( OR(X1134="CNST", I1134="CAT_REGS"),IF(E1134=CHAR(34)&amp;CHAR(34),F1134,E1134),
IF(X1134="YES",UPPER(IF(E1134=CHAR(34)&amp;CHAR(34),F1134,E1134)),
IF(   AND(X1134&lt;&gt;"NO",I1134="CAT_FNCT",D1134&lt;&gt;"multiply", D1134&lt;&gt;"divide"),IF(J1134="SLS_ENABLED",   UPPER(IF(E1134=CHAR(34)&amp;CHAR(34),F1134,E1134)),""),"")))</f>
        <v/>
      </c>
      <c r="AA1134" s="25" t="str">
        <f>IF(LEN(Y1134)&gt;0,Y1134,SUBSTITUTE(SUBSTITUTE(SUBSTITUTE(SUBSTITUTE(SUBSTITUTE(SUBSTITUTE(SUBSTITUTE(SUBSTITUTE(SUBSTITUTE(SUBSTITUTE(SUBSTITUTE( (SUBSTITUTE( SUBSTITUTE( SUBSTITUTE( SUBSTITUTE(Z1134,"STD_SIGMA","SUM"),"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4" s="1">
        <f>B1134</f>
        <v>1110</v>
      </c>
      <c r="AC1134" t="str">
        <f>P1134</f>
        <v>ITM_SUB_C</v>
      </c>
      <c r="AD1134" s="126" t="str">
        <f>IF(ISNA(VLOOKUP(AA1134,'XEQM Shortlist'!J:J,1,0)),"//","")</f>
        <v/>
      </c>
      <c r="AF1134" s="88" t="str">
        <f>IF(LEN(AA1134)=0,"",SUBSTITUTE(SUBSTITUTE(SUBSTITUTE(SUBSTITUTE(SUBSTITUTE(SUBSTITUTE(SUBSTITUTE(SUBSTITUTE(SUBSTITUTE(SUBSTITUTE(SUBSTITUTE(SUBSTITUTE(SUBSTITUTE(SUBSTITUTE(SUBSTITUTE(SUBSTITUTE(SUBSTITUTE( (SUBSTITUTE( SUBSTITUTE( SUBSTITUTE( SUBSTITUTE(Z1134,"STD_SIGMA","SUM"),"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4" t="b">
        <f>AA1134=AF1134</f>
        <v>1</v>
      </c>
    </row>
    <row r="1135" spans="1:33">
      <c r="A1135" s="48">
        <f>IF(B1135=INT(B1135),ROW(),"")</f>
        <v>1135</v>
      </c>
      <c r="B1135" s="47">
        <f>IF(AND(MID(C1135,2,1)&lt;&gt;"/",MID(C1135,1,1)="/"),INT(B1134)+1,B1134+0.01)</f>
        <v>1111</v>
      </c>
      <c r="C1135" s="196" t="s">
        <v>3769</v>
      </c>
      <c r="D1135" s="196" t="s">
        <v>7</v>
      </c>
      <c r="E1135" s="191" t="s">
        <v>519</v>
      </c>
      <c r="F1135" s="191" t="s">
        <v>5098</v>
      </c>
      <c r="G1135" s="202">
        <v>0</v>
      </c>
      <c r="H1135" s="202">
        <v>0</v>
      </c>
      <c r="I1135" s="191" t="s">
        <v>1</v>
      </c>
      <c r="J1135" s="191" t="s">
        <v>1376</v>
      </c>
      <c r="K1135" s="198" t="s">
        <v>3783</v>
      </c>
      <c r="L1135" s="199" t="s">
        <v>4768</v>
      </c>
      <c r="M1135" s="199" t="s">
        <v>4827</v>
      </c>
      <c r="N1135" s="55" t="s">
        <v>2238</v>
      </c>
      <c r="O1135" s="55"/>
      <c r="P1135" s="259" t="s">
        <v>3240</v>
      </c>
      <c r="Q1135" s="13"/>
      <c r="R1135"/>
      <c r="S1135" t="str">
        <f>IF(E1135=F1135,"","NOT EQUAL")</f>
        <v>NOT EQUAL</v>
      </c>
      <c r="T1135" s="44" t="str">
        <f>IF(ISNA(VLOOKUP(P1135,Sheet1!E:F,2,0)),"--","PRESENT")</f>
        <v>--</v>
      </c>
      <c r="U1135"/>
      <c r="V1135">
        <f>IF(AA1135&lt;&gt;"",V1134+1,V1134)</f>
        <v>176</v>
      </c>
      <c r="W1135" s="75"/>
      <c r="X1135" s="57"/>
      <c r="Y1135" s="57"/>
      <c r="Z1135" s="25" t="str">
        <f>IF( OR(X1135="CNST", I1135="CAT_REGS"),IF(E1135=CHAR(34)&amp;CHAR(34),F1135,E1135),
IF(X1135="YES",UPPER(IF(E1135=CHAR(34)&amp;CHAR(34),F1135,E1135)),
IF(   AND(X1135&lt;&gt;"NO",I1135="CAT_FNCT",D1135&lt;&gt;"multiply", D1135&lt;&gt;"divide"),IF(J1135="SLS_ENABLED",   UPPER(IF(E1135=CHAR(34)&amp;CHAR(34),F1135,E1135)),""),"")))</f>
        <v/>
      </c>
      <c r="AA1135" s="25" t="str">
        <f>IF(LEN(Y1135)&gt;0,Y1135,SUBSTITUTE(SUBSTITUTE(SUBSTITUTE(SUBSTITUTE(SUBSTITUTE(SUBSTITUTE(SUBSTITUTE(SUBSTITUTE(SUBSTITUTE(SUBSTITUTE(SUBSTITUTE( (SUBSTITUTE( SUBSTITUTE( SUBSTITUTE( SUBSTITUTE(Z1135,"STD_SIGMA","SUM"),"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5" s="1">
        <f>B1135</f>
        <v>1111</v>
      </c>
      <c r="AC1135" t="str">
        <f>P1135</f>
        <v>ITM_SUB_D</v>
      </c>
      <c r="AD1135" s="126" t="str">
        <f>IF(ISNA(VLOOKUP(AA1135,'XEQM Shortlist'!J:J,1,0)),"//","")</f>
        <v/>
      </c>
      <c r="AF1135" s="88" t="str">
        <f>IF(LEN(AA1135)=0,"",SUBSTITUTE(SUBSTITUTE(SUBSTITUTE(SUBSTITUTE(SUBSTITUTE(SUBSTITUTE(SUBSTITUTE(SUBSTITUTE(SUBSTITUTE(SUBSTITUTE(SUBSTITUTE(SUBSTITUTE(SUBSTITUTE(SUBSTITUTE(SUBSTITUTE(SUBSTITUTE(SUBSTITUTE( (SUBSTITUTE( SUBSTITUTE( SUBSTITUTE( SUBSTITUTE(Z1135,"STD_SIGMA","SUM"),"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5" t="b">
        <f>AA1135=AF1135</f>
        <v>1</v>
      </c>
    </row>
    <row r="1136" spans="1:33">
      <c r="A1136" s="48">
        <f>IF(B1136=INT(B1136),ROW(),"")</f>
        <v>1136</v>
      </c>
      <c r="B1136" s="47">
        <f>IF(AND(MID(C1136,2,1)&lt;&gt;"/",MID(C1136,1,1)="/"),INT(B1135)+1,B1135+0.01)</f>
        <v>1112</v>
      </c>
      <c r="C1136" s="196" t="s">
        <v>3769</v>
      </c>
      <c r="D1136" s="196" t="s">
        <v>7</v>
      </c>
      <c r="E1136" s="191" t="s">
        <v>519</v>
      </c>
      <c r="F1136" s="191" t="s">
        <v>5099</v>
      </c>
      <c r="G1136" s="202">
        <v>0</v>
      </c>
      <c r="H1136" s="202">
        <v>0</v>
      </c>
      <c r="I1136" s="191" t="s">
        <v>1</v>
      </c>
      <c r="J1136" s="191" t="s">
        <v>1376</v>
      </c>
      <c r="K1136" s="198" t="s">
        <v>3783</v>
      </c>
      <c r="L1136" s="199" t="s">
        <v>4768</v>
      </c>
      <c r="M1136" s="199" t="s">
        <v>4827</v>
      </c>
      <c r="N1136" s="55" t="s">
        <v>2238</v>
      </c>
      <c r="O1136" s="55"/>
      <c r="P1136" s="259" t="s">
        <v>3241</v>
      </c>
      <c r="Q1136" s="13"/>
      <c r="R1136"/>
      <c r="S1136" t="str">
        <f>IF(E1136=F1136,"","NOT EQUAL")</f>
        <v>NOT EQUAL</v>
      </c>
      <c r="T1136" s="44" t="str">
        <f>IF(ISNA(VLOOKUP(P1136,Sheet1!E:F,2,0)),"--","PRESENT")</f>
        <v>--</v>
      </c>
      <c r="U1136"/>
      <c r="V1136">
        <f>IF(AA1136&lt;&gt;"",V1135+1,V1135)</f>
        <v>176</v>
      </c>
      <c r="W1136" s="75"/>
      <c r="X1136" s="57"/>
      <c r="Y1136" s="57"/>
      <c r="Z1136" s="25" t="str">
        <f>IF( OR(X1136="CNST", I1136="CAT_REGS"),IF(E1136=CHAR(34)&amp;CHAR(34),F1136,E1136),
IF(X1136="YES",UPPER(IF(E1136=CHAR(34)&amp;CHAR(34),F1136,E1136)),
IF(   AND(X1136&lt;&gt;"NO",I1136="CAT_FNCT",D1136&lt;&gt;"multiply", D1136&lt;&gt;"divide"),IF(J1136="SLS_ENABLED",   UPPER(IF(E1136=CHAR(34)&amp;CHAR(34),F1136,E1136)),""),"")))</f>
        <v/>
      </c>
      <c r="AA1136" s="25" t="str">
        <f>IF(LEN(Y1136)&gt;0,Y1136,SUBSTITUTE(SUBSTITUTE(SUBSTITUTE(SUBSTITUTE(SUBSTITUTE(SUBSTITUTE(SUBSTITUTE(SUBSTITUTE(SUBSTITUTE(SUBSTITUTE(SUBSTITUTE( (SUBSTITUTE( SUBSTITUTE( SUBSTITUTE( SUBSTITUTE(Z1136,"STD_SIGMA","SUM"),"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6" s="1">
        <f>B1136</f>
        <v>1112</v>
      </c>
      <c r="AC1136" t="str">
        <f>P1136</f>
        <v>ITM_SUB_E</v>
      </c>
      <c r="AD1136" s="126" t="str">
        <f>IF(ISNA(VLOOKUP(AA1136,'XEQM Shortlist'!J:J,1,0)),"//","")</f>
        <v/>
      </c>
      <c r="AF1136" s="88" t="str">
        <f>IF(LEN(AA1136)=0,"",SUBSTITUTE(SUBSTITUTE(SUBSTITUTE(SUBSTITUTE(SUBSTITUTE(SUBSTITUTE(SUBSTITUTE(SUBSTITUTE(SUBSTITUTE(SUBSTITUTE(SUBSTITUTE(SUBSTITUTE(SUBSTITUTE(SUBSTITUTE(SUBSTITUTE(SUBSTITUTE(SUBSTITUTE( (SUBSTITUTE( SUBSTITUTE( SUBSTITUTE( SUBSTITUTE(Z1136,"STD_SIGMA","SUM"),"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6" t="b">
        <f>AA1136=AF1136</f>
        <v>1</v>
      </c>
    </row>
    <row r="1137" spans="1:33">
      <c r="A1137" s="48">
        <f>IF(B1137=INT(B1137),ROW(),"")</f>
        <v>1137</v>
      </c>
      <c r="B1137" s="47">
        <f>IF(AND(MID(C1137,2,1)&lt;&gt;"/",MID(C1137,1,1)="/"),INT(B1136)+1,B1136+0.01)</f>
        <v>1113</v>
      </c>
      <c r="C1137" s="196" t="s">
        <v>3769</v>
      </c>
      <c r="D1137" s="196" t="s">
        <v>7</v>
      </c>
      <c r="E1137" s="191" t="s">
        <v>519</v>
      </c>
      <c r="F1137" s="191" t="s">
        <v>5100</v>
      </c>
      <c r="G1137" s="202">
        <v>0</v>
      </c>
      <c r="H1137" s="202">
        <v>0</v>
      </c>
      <c r="I1137" s="191" t="s">
        <v>1</v>
      </c>
      <c r="J1137" s="191" t="s">
        <v>1376</v>
      </c>
      <c r="K1137" s="198" t="s">
        <v>3783</v>
      </c>
      <c r="L1137" s="199" t="s">
        <v>4768</v>
      </c>
      <c r="M1137" s="199" t="s">
        <v>4827</v>
      </c>
      <c r="N1137" s="55" t="s">
        <v>2238</v>
      </c>
      <c r="O1137" s="55"/>
      <c r="P1137" s="259" t="s">
        <v>3242</v>
      </c>
      <c r="Q1137" s="13"/>
      <c r="R1137"/>
      <c r="S1137" t="str">
        <f>IF(E1137=F1137,"","NOT EQUAL")</f>
        <v>NOT EQUAL</v>
      </c>
      <c r="T1137" s="44" t="str">
        <f>IF(ISNA(VLOOKUP(P1137,Sheet1!E:F,2,0)),"--","PRESENT")</f>
        <v>--</v>
      </c>
      <c r="U1137"/>
      <c r="V1137">
        <f>IF(AA1137&lt;&gt;"",V1136+1,V1136)</f>
        <v>176</v>
      </c>
      <c r="W1137" s="75"/>
      <c r="X1137" s="57"/>
      <c r="Y1137" s="57"/>
      <c r="Z1137" s="25" t="str">
        <f>IF( OR(X1137="CNST", I1137="CAT_REGS"),IF(E1137=CHAR(34)&amp;CHAR(34),F1137,E1137),
IF(X1137="YES",UPPER(IF(E1137=CHAR(34)&amp;CHAR(34),F1137,E1137)),
IF(   AND(X1137&lt;&gt;"NO",I1137="CAT_FNCT",D1137&lt;&gt;"multiply", D1137&lt;&gt;"divide"),IF(J1137="SLS_ENABLED",   UPPER(IF(E1137=CHAR(34)&amp;CHAR(34),F1137,E1137)),""),"")))</f>
        <v/>
      </c>
      <c r="AA1137" s="25" t="str">
        <f>IF(LEN(Y1137)&gt;0,Y1137,SUBSTITUTE(SUBSTITUTE(SUBSTITUTE(SUBSTITUTE(SUBSTITUTE(SUBSTITUTE(SUBSTITUTE(SUBSTITUTE(SUBSTITUTE(SUBSTITUTE(SUBSTITUTE( (SUBSTITUTE( SUBSTITUTE( SUBSTITUTE( SUBSTITUTE(Z1137,"STD_SIGMA","SUM"),"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7" s="1">
        <f>B1137</f>
        <v>1113</v>
      </c>
      <c r="AC1137" t="str">
        <f>P1137</f>
        <v>ITM_SUB_F</v>
      </c>
      <c r="AD1137" s="126" t="str">
        <f>IF(ISNA(VLOOKUP(AA1137,'XEQM Shortlist'!J:J,1,0)),"//","")</f>
        <v/>
      </c>
      <c r="AF1137" s="88" t="str">
        <f>IF(LEN(AA1137)=0,"",SUBSTITUTE(SUBSTITUTE(SUBSTITUTE(SUBSTITUTE(SUBSTITUTE(SUBSTITUTE(SUBSTITUTE(SUBSTITUTE(SUBSTITUTE(SUBSTITUTE(SUBSTITUTE(SUBSTITUTE(SUBSTITUTE(SUBSTITUTE(SUBSTITUTE(SUBSTITUTE(SUBSTITUTE( (SUBSTITUTE( SUBSTITUTE( SUBSTITUTE( SUBSTITUTE(Z1137,"STD_SIGMA","SUM"),"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7" t="b">
        <f>AA1137=AF1137</f>
        <v>1</v>
      </c>
    </row>
    <row r="1138" spans="1:33">
      <c r="A1138" s="48">
        <f>IF(B1138=INT(B1138),ROW(),"")</f>
        <v>1138</v>
      </c>
      <c r="B1138" s="47">
        <f>IF(AND(MID(C1138,2,1)&lt;&gt;"/",MID(C1138,1,1)="/"),INT(B1137)+1,B1137+0.01)</f>
        <v>1114</v>
      </c>
      <c r="C1138" s="196" t="s">
        <v>3769</v>
      </c>
      <c r="D1138" s="196" t="s">
        <v>7</v>
      </c>
      <c r="E1138" s="191" t="s">
        <v>519</v>
      </c>
      <c r="F1138" s="191" t="s">
        <v>5101</v>
      </c>
      <c r="G1138" s="202">
        <v>0</v>
      </c>
      <c r="H1138" s="202">
        <v>0</v>
      </c>
      <c r="I1138" s="191" t="s">
        <v>1</v>
      </c>
      <c r="J1138" s="191" t="s">
        <v>1376</v>
      </c>
      <c r="K1138" s="198" t="s">
        <v>3783</v>
      </c>
      <c r="L1138" s="199" t="s">
        <v>4768</v>
      </c>
      <c r="M1138" s="199" t="s">
        <v>4827</v>
      </c>
      <c r="N1138" s="55" t="s">
        <v>2238</v>
      </c>
      <c r="O1138" s="55"/>
      <c r="P1138" s="259" t="s">
        <v>3243</v>
      </c>
      <c r="Q1138" s="13"/>
      <c r="R1138"/>
      <c r="S1138" t="str">
        <f>IF(E1138=F1138,"","NOT EQUAL")</f>
        <v>NOT EQUAL</v>
      </c>
      <c r="T1138" s="44" t="str">
        <f>IF(ISNA(VLOOKUP(P1138,Sheet1!E:F,2,0)),"--","PRESENT")</f>
        <v>--</v>
      </c>
      <c r="U1138"/>
      <c r="V1138">
        <f>IF(AA1138&lt;&gt;"",V1137+1,V1137)</f>
        <v>176</v>
      </c>
      <c r="W1138" s="75"/>
      <c r="X1138" s="57"/>
      <c r="Y1138" s="57"/>
      <c r="Z1138" s="25" t="str">
        <f>IF( OR(X1138="CNST", I1138="CAT_REGS"),IF(E1138=CHAR(34)&amp;CHAR(34),F1138,E1138),
IF(X1138="YES",UPPER(IF(E1138=CHAR(34)&amp;CHAR(34),F1138,E1138)),
IF(   AND(X1138&lt;&gt;"NO",I1138="CAT_FNCT",D1138&lt;&gt;"multiply", D1138&lt;&gt;"divide"),IF(J1138="SLS_ENABLED",   UPPER(IF(E1138=CHAR(34)&amp;CHAR(34),F1138,E1138)),""),"")))</f>
        <v/>
      </c>
      <c r="AA1138" s="25" t="str">
        <f>IF(LEN(Y1138)&gt;0,Y1138,SUBSTITUTE(SUBSTITUTE(SUBSTITUTE(SUBSTITUTE(SUBSTITUTE(SUBSTITUTE(SUBSTITUTE(SUBSTITUTE(SUBSTITUTE(SUBSTITUTE(SUBSTITUTE( (SUBSTITUTE( SUBSTITUTE( SUBSTITUTE( SUBSTITUTE(Z1138,"STD_SIGMA","SUM"),"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8" s="1">
        <f>B1138</f>
        <v>1114</v>
      </c>
      <c r="AC1138" t="str">
        <f>P1138</f>
        <v>ITM_SUB_G</v>
      </c>
      <c r="AD1138" s="126" t="str">
        <f>IF(ISNA(VLOOKUP(AA1138,'XEQM Shortlist'!J:J,1,0)),"//","")</f>
        <v/>
      </c>
      <c r="AF1138" s="88" t="str">
        <f>IF(LEN(AA1138)=0,"",SUBSTITUTE(SUBSTITUTE(SUBSTITUTE(SUBSTITUTE(SUBSTITUTE(SUBSTITUTE(SUBSTITUTE(SUBSTITUTE(SUBSTITUTE(SUBSTITUTE(SUBSTITUTE(SUBSTITUTE(SUBSTITUTE(SUBSTITUTE(SUBSTITUTE(SUBSTITUTE(SUBSTITUTE( (SUBSTITUTE( SUBSTITUTE( SUBSTITUTE( SUBSTITUTE(Z1138,"STD_SIGMA","SUM"),"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8" t="b">
        <f>AA1138=AF1138</f>
        <v>1</v>
      </c>
    </row>
    <row r="1139" spans="1:33">
      <c r="A1139" s="48">
        <f>IF(B1139=INT(B1139),ROW(),"")</f>
        <v>1139</v>
      </c>
      <c r="B1139" s="47">
        <f>IF(AND(MID(C1139,2,1)&lt;&gt;"/",MID(C1139,1,1)="/"),INT(B1138)+1,B1138+0.01)</f>
        <v>1115</v>
      </c>
      <c r="C1139" s="196" t="s">
        <v>3769</v>
      </c>
      <c r="D1139" s="196" t="s">
        <v>7</v>
      </c>
      <c r="E1139" s="191" t="s">
        <v>519</v>
      </c>
      <c r="F1139" s="191" t="s">
        <v>5102</v>
      </c>
      <c r="G1139" s="202">
        <v>0</v>
      </c>
      <c r="H1139" s="202">
        <v>0</v>
      </c>
      <c r="I1139" s="191" t="s">
        <v>1</v>
      </c>
      <c r="J1139" s="191" t="s">
        <v>1376</v>
      </c>
      <c r="K1139" s="198" t="s">
        <v>3783</v>
      </c>
      <c r="L1139" s="199" t="s">
        <v>4768</v>
      </c>
      <c r="M1139" s="199" t="s">
        <v>4827</v>
      </c>
      <c r="N1139" s="55" t="s">
        <v>2238</v>
      </c>
      <c r="O1139" s="55"/>
      <c r="P1139" s="259" t="s">
        <v>3244</v>
      </c>
      <c r="Q1139" s="13"/>
      <c r="R1139"/>
      <c r="S1139" t="str">
        <f>IF(E1139=F1139,"","NOT EQUAL")</f>
        <v>NOT EQUAL</v>
      </c>
      <c r="T1139" s="44" t="str">
        <f>IF(ISNA(VLOOKUP(P1139,Sheet1!E:F,2,0)),"--","PRESENT")</f>
        <v>--</v>
      </c>
      <c r="U1139"/>
      <c r="V1139">
        <f>IF(AA1139&lt;&gt;"",V1138+1,V1138)</f>
        <v>176</v>
      </c>
      <c r="W1139" s="75"/>
      <c r="X1139" s="57"/>
      <c r="Y1139" s="57"/>
      <c r="Z1139" s="25" t="str">
        <f>IF( OR(X1139="CNST", I1139="CAT_REGS"),IF(E1139=CHAR(34)&amp;CHAR(34),F1139,E1139),
IF(X1139="YES",UPPER(IF(E1139=CHAR(34)&amp;CHAR(34),F1139,E1139)),
IF(   AND(X1139&lt;&gt;"NO",I1139="CAT_FNCT",D1139&lt;&gt;"multiply", D1139&lt;&gt;"divide"),IF(J1139="SLS_ENABLED",   UPPER(IF(E1139=CHAR(34)&amp;CHAR(34),F1139,E1139)),""),"")))</f>
        <v/>
      </c>
      <c r="AA1139" s="25" t="str">
        <f>IF(LEN(Y1139)&gt;0,Y1139,SUBSTITUTE(SUBSTITUTE(SUBSTITUTE(SUBSTITUTE(SUBSTITUTE(SUBSTITUTE(SUBSTITUTE(SUBSTITUTE(SUBSTITUTE(SUBSTITUTE(SUBSTITUTE( (SUBSTITUTE( SUBSTITUTE( SUBSTITUTE( SUBSTITUTE(Z1139,"STD_SIGMA","SUM"),"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39" s="1">
        <f>B1139</f>
        <v>1115</v>
      </c>
      <c r="AC1139" t="str">
        <f>P1139</f>
        <v>ITM_SUB_H</v>
      </c>
      <c r="AD1139" s="126" t="str">
        <f>IF(ISNA(VLOOKUP(AA1139,'XEQM Shortlist'!J:J,1,0)),"//","")</f>
        <v/>
      </c>
      <c r="AF1139" s="88" t="str">
        <f>IF(LEN(AA1139)=0,"",SUBSTITUTE(SUBSTITUTE(SUBSTITUTE(SUBSTITUTE(SUBSTITUTE(SUBSTITUTE(SUBSTITUTE(SUBSTITUTE(SUBSTITUTE(SUBSTITUTE(SUBSTITUTE(SUBSTITUTE(SUBSTITUTE(SUBSTITUTE(SUBSTITUTE(SUBSTITUTE(SUBSTITUTE( (SUBSTITUTE( SUBSTITUTE( SUBSTITUTE( SUBSTITUTE(Z1139,"STD_SIGMA","SUM"),"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39" t="b">
        <f>AA1139=AF1139</f>
        <v>1</v>
      </c>
    </row>
    <row r="1140" spans="1:33">
      <c r="A1140" s="48">
        <f>IF(B1140=INT(B1140),ROW(),"")</f>
        <v>1140</v>
      </c>
      <c r="B1140" s="47">
        <f>IF(AND(MID(C1140,2,1)&lt;&gt;"/",MID(C1140,1,1)="/"),INT(B1139)+1,B1139+0.01)</f>
        <v>1116</v>
      </c>
      <c r="C1140" s="196" t="s">
        <v>3769</v>
      </c>
      <c r="D1140" s="196" t="s">
        <v>7</v>
      </c>
      <c r="E1140" s="191" t="s">
        <v>519</v>
      </c>
      <c r="F1140" s="191" t="s">
        <v>5103</v>
      </c>
      <c r="G1140" s="202">
        <v>0</v>
      </c>
      <c r="H1140" s="202">
        <v>0</v>
      </c>
      <c r="I1140" s="191" t="s">
        <v>1</v>
      </c>
      <c r="J1140" s="191" t="s">
        <v>1376</v>
      </c>
      <c r="K1140" s="198" t="s">
        <v>3783</v>
      </c>
      <c r="L1140" s="199" t="s">
        <v>4768</v>
      </c>
      <c r="M1140" s="199" t="s">
        <v>4827</v>
      </c>
      <c r="N1140" s="55" t="s">
        <v>2238</v>
      </c>
      <c r="O1140" s="55"/>
      <c r="P1140" s="259" t="s">
        <v>3245</v>
      </c>
      <c r="Q1140" s="13"/>
      <c r="R1140"/>
      <c r="S1140" t="str">
        <f>IF(E1140=F1140,"","NOT EQUAL")</f>
        <v>NOT EQUAL</v>
      </c>
      <c r="T1140" s="44" t="str">
        <f>IF(ISNA(VLOOKUP(P1140,Sheet1!E:F,2,0)),"--","PRESENT")</f>
        <v>--</v>
      </c>
      <c r="U1140"/>
      <c r="V1140">
        <f>IF(AA1140&lt;&gt;"",V1139+1,V1139)</f>
        <v>176</v>
      </c>
      <c r="W1140" s="75"/>
      <c r="X1140" s="57"/>
      <c r="Y1140" s="57"/>
      <c r="Z1140" s="25" t="str">
        <f>IF( OR(X1140="CNST", I1140="CAT_REGS"),IF(E1140=CHAR(34)&amp;CHAR(34),F1140,E1140),
IF(X1140="YES",UPPER(IF(E1140=CHAR(34)&amp;CHAR(34),F1140,E1140)),
IF(   AND(X1140&lt;&gt;"NO",I1140="CAT_FNCT",D1140&lt;&gt;"multiply", D1140&lt;&gt;"divide"),IF(J1140="SLS_ENABLED",   UPPER(IF(E1140=CHAR(34)&amp;CHAR(34),F1140,E1140)),""),"")))</f>
        <v/>
      </c>
      <c r="AA1140" s="25" t="str">
        <f>IF(LEN(Y1140)&gt;0,Y1140,SUBSTITUTE(SUBSTITUTE(SUBSTITUTE(SUBSTITUTE(SUBSTITUTE(SUBSTITUTE(SUBSTITUTE(SUBSTITUTE(SUBSTITUTE(SUBSTITUTE(SUBSTITUTE( (SUBSTITUTE( SUBSTITUTE( SUBSTITUTE( SUBSTITUTE(Z1140,"STD_SIGMA","SUM"),"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0" s="1">
        <f>B1140</f>
        <v>1116</v>
      </c>
      <c r="AC1140" t="str">
        <f>P1140</f>
        <v>ITM_SUB_I</v>
      </c>
      <c r="AD1140" s="126" t="str">
        <f>IF(ISNA(VLOOKUP(AA1140,'XEQM Shortlist'!J:J,1,0)),"//","")</f>
        <v/>
      </c>
      <c r="AF1140" s="88" t="str">
        <f>IF(LEN(AA1140)=0,"",SUBSTITUTE(SUBSTITUTE(SUBSTITUTE(SUBSTITUTE(SUBSTITUTE(SUBSTITUTE(SUBSTITUTE(SUBSTITUTE(SUBSTITUTE(SUBSTITUTE(SUBSTITUTE(SUBSTITUTE(SUBSTITUTE(SUBSTITUTE(SUBSTITUTE(SUBSTITUTE(SUBSTITUTE( (SUBSTITUTE( SUBSTITUTE( SUBSTITUTE( SUBSTITUTE(Z1140,"STD_SIGMA","SUM"),"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0" t="b">
        <f>AA1140=AF1140</f>
        <v>1</v>
      </c>
    </row>
    <row r="1141" spans="1:33">
      <c r="A1141" s="48">
        <f>IF(B1141=INT(B1141),ROW(),"")</f>
        <v>1141</v>
      </c>
      <c r="B1141" s="47">
        <f>IF(AND(MID(C1141,2,1)&lt;&gt;"/",MID(C1141,1,1)="/"),INT(B1140)+1,B1140+0.01)</f>
        <v>1117</v>
      </c>
      <c r="C1141" s="196" t="s">
        <v>3769</v>
      </c>
      <c r="D1141" s="196" t="s">
        <v>7</v>
      </c>
      <c r="E1141" s="191" t="s">
        <v>519</v>
      </c>
      <c r="F1141" s="191" t="s">
        <v>5104</v>
      </c>
      <c r="G1141" s="202">
        <v>0</v>
      </c>
      <c r="H1141" s="202">
        <v>0</v>
      </c>
      <c r="I1141" s="191" t="s">
        <v>1</v>
      </c>
      <c r="J1141" s="191" t="s">
        <v>1376</v>
      </c>
      <c r="K1141" s="198" t="s">
        <v>3783</v>
      </c>
      <c r="L1141" s="199" t="s">
        <v>4768</v>
      </c>
      <c r="M1141" s="199" t="s">
        <v>4827</v>
      </c>
      <c r="N1141" s="55" t="s">
        <v>2238</v>
      </c>
      <c r="O1141" s="55"/>
      <c r="P1141" s="259" t="s">
        <v>3246</v>
      </c>
      <c r="Q1141" s="13"/>
      <c r="R1141"/>
      <c r="S1141" t="str">
        <f>IF(E1141=F1141,"","NOT EQUAL")</f>
        <v>NOT EQUAL</v>
      </c>
      <c r="T1141" s="44" t="str">
        <f>IF(ISNA(VLOOKUP(P1141,Sheet1!E:F,2,0)),"--","PRESENT")</f>
        <v>--</v>
      </c>
      <c r="U1141"/>
      <c r="V1141">
        <f>IF(AA1141&lt;&gt;"",V1140+1,V1140)</f>
        <v>176</v>
      </c>
      <c r="W1141" s="75"/>
      <c r="X1141" s="57"/>
      <c r="Y1141" s="57"/>
      <c r="Z1141" s="25" t="str">
        <f>IF( OR(X1141="CNST", I1141="CAT_REGS"),IF(E1141=CHAR(34)&amp;CHAR(34),F1141,E1141),
IF(X1141="YES",UPPER(IF(E1141=CHAR(34)&amp;CHAR(34),F1141,E1141)),
IF(   AND(X1141&lt;&gt;"NO",I1141="CAT_FNCT",D1141&lt;&gt;"multiply", D1141&lt;&gt;"divide"),IF(J1141="SLS_ENABLED",   UPPER(IF(E1141=CHAR(34)&amp;CHAR(34),F1141,E1141)),""),"")))</f>
        <v/>
      </c>
      <c r="AA1141" s="25" t="str">
        <f>IF(LEN(Y1141)&gt;0,Y1141,SUBSTITUTE(SUBSTITUTE(SUBSTITUTE(SUBSTITUTE(SUBSTITUTE(SUBSTITUTE(SUBSTITUTE(SUBSTITUTE(SUBSTITUTE(SUBSTITUTE(SUBSTITUTE( (SUBSTITUTE( SUBSTITUTE( SUBSTITUTE( SUBSTITUTE(Z1141,"STD_SIGMA","SUM"),"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1" s="1">
        <f>B1141</f>
        <v>1117</v>
      </c>
      <c r="AC1141" t="str">
        <f>P1141</f>
        <v>ITM_SUB_J</v>
      </c>
      <c r="AD1141" s="126" t="str">
        <f>IF(ISNA(VLOOKUP(AA1141,'XEQM Shortlist'!J:J,1,0)),"//","")</f>
        <v/>
      </c>
      <c r="AF1141" s="88" t="str">
        <f>IF(LEN(AA1141)=0,"",SUBSTITUTE(SUBSTITUTE(SUBSTITUTE(SUBSTITUTE(SUBSTITUTE(SUBSTITUTE(SUBSTITUTE(SUBSTITUTE(SUBSTITUTE(SUBSTITUTE(SUBSTITUTE(SUBSTITUTE(SUBSTITUTE(SUBSTITUTE(SUBSTITUTE(SUBSTITUTE(SUBSTITUTE( (SUBSTITUTE( SUBSTITUTE( SUBSTITUTE( SUBSTITUTE(Z1141,"STD_SIGMA","SUM"),"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1" t="b">
        <f>AA1141=AF1141</f>
        <v>1</v>
      </c>
    </row>
    <row r="1142" spans="1:33">
      <c r="A1142" s="48">
        <f>IF(B1142=INT(B1142),ROW(),"")</f>
        <v>1142</v>
      </c>
      <c r="B1142" s="47">
        <f>IF(AND(MID(C1142,2,1)&lt;&gt;"/",MID(C1142,1,1)="/"),INT(B1141)+1,B1141+0.01)</f>
        <v>1118</v>
      </c>
      <c r="C1142" s="196" t="s">
        <v>3769</v>
      </c>
      <c r="D1142" s="196" t="s">
        <v>7</v>
      </c>
      <c r="E1142" s="191" t="s">
        <v>519</v>
      </c>
      <c r="F1142" s="191" t="s">
        <v>5105</v>
      </c>
      <c r="G1142" s="202">
        <v>0</v>
      </c>
      <c r="H1142" s="202">
        <v>0</v>
      </c>
      <c r="I1142" s="191" t="s">
        <v>1</v>
      </c>
      <c r="J1142" s="191" t="s">
        <v>1376</v>
      </c>
      <c r="K1142" s="198" t="s">
        <v>3783</v>
      </c>
      <c r="L1142" s="199" t="s">
        <v>4768</v>
      </c>
      <c r="M1142" s="199" t="s">
        <v>4827</v>
      </c>
      <c r="N1142" s="55" t="s">
        <v>2238</v>
      </c>
      <c r="O1142" s="55"/>
      <c r="P1142" s="259" t="s">
        <v>3247</v>
      </c>
      <c r="Q1142" s="13"/>
      <c r="R1142"/>
      <c r="S1142" t="str">
        <f>IF(E1142=F1142,"","NOT EQUAL")</f>
        <v>NOT EQUAL</v>
      </c>
      <c r="T1142" s="44" t="str">
        <f>IF(ISNA(VLOOKUP(P1142,Sheet1!E:F,2,0)),"--","PRESENT")</f>
        <v>--</v>
      </c>
      <c r="U1142"/>
      <c r="V1142">
        <f>IF(AA1142&lt;&gt;"",V1141+1,V1141)</f>
        <v>176</v>
      </c>
      <c r="W1142" s="75"/>
      <c r="X1142" s="57"/>
      <c r="Y1142" s="57"/>
      <c r="Z1142" s="25" t="str">
        <f>IF( OR(X1142="CNST", I1142="CAT_REGS"),IF(E1142=CHAR(34)&amp;CHAR(34),F1142,E1142),
IF(X1142="YES",UPPER(IF(E1142=CHAR(34)&amp;CHAR(34),F1142,E1142)),
IF(   AND(X1142&lt;&gt;"NO",I1142="CAT_FNCT",D1142&lt;&gt;"multiply", D1142&lt;&gt;"divide"),IF(J1142="SLS_ENABLED",   UPPER(IF(E1142=CHAR(34)&amp;CHAR(34),F1142,E1142)),""),"")))</f>
        <v/>
      </c>
      <c r="AA1142" s="25" t="str">
        <f>IF(LEN(Y1142)&gt;0,Y1142,SUBSTITUTE(SUBSTITUTE(SUBSTITUTE(SUBSTITUTE(SUBSTITUTE(SUBSTITUTE(SUBSTITUTE(SUBSTITUTE(SUBSTITUTE(SUBSTITUTE(SUBSTITUTE( (SUBSTITUTE( SUBSTITUTE( SUBSTITUTE( SUBSTITUTE(Z1142,"STD_SIGMA","SUM"),"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2" s="1">
        <f>B1142</f>
        <v>1118</v>
      </c>
      <c r="AC1142" t="str">
        <f>P1142</f>
        <v>ITM_SUB_K</v>
      </c>
      <c r="AD1142" s="126" t="str">
        <f>IF(ISNA(VLOOKUP(AA1142,'XEQM Shortlist'!J:J,1,0)),"//","")</f>
        <v/>
      </c>
      <c r="AF1142" s="88" t="str">
        <f>IF(LEN(AA1142)=0,"",SUBSTITUTE(SUBSTITUTE(SUBSTITUTE(SUBSTITUTE(SUBSTITUTE(SUBSTITUTE(SUBSTITUTE(SUBSTITUTE(SUBSTITUTE(SUBSTITUTE(SUBSTITUTE(SUBSTITUTE(SUBSTITUTE(SUBSTITUTE(SUBSTITUTE(SUBSTITUTE(SUBSTITUTE( (SUBSTITUTE( SUBSTITUTE( SUBSTITUTE( SUBSTITUTE(Z1142,"STD_SIGMA","SUM"),"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2" t="b">
        <f>AA1142=AF1142</f>
        <v>1</v>
      </c>
    </row>
    <row r="1143" spans="1:33">
      <c r="A1143" s="48">
        <f>IF(B1143=INT(B1143),ROW(),"")</f>
        <v>1143</v>
      </c>
      <c r="B1143" s="47">
        <f>IF(AND(MID(C1143,2,1)&lt;&gt;"/",MID(C1143,1,1)="/"),INT(B1142)+1,B1142+0.01)</f>
        <v>1119</v>
      </c>
      <c r="C1143" s="196" t="s">
        <v>3769</v>
      </c>
      <c r="D1143" s="196" t="s">
        <v>7</v>
      </c>
      <c r="E1143" s="191" t="s">
        <v>519</v>
      </c>
      <c r="F1143" s="191" t="s">
        <v>5106</v>
      </c>
      <c r="G1143" s="202">
        <v>0</v>
      </c>
      <c r="H1143" s="202">
        <v>0</v>
      </c>
      <c r="I1143" s="191" t="s">
        <v>1</v>
      </c>
      <c r="J1143" s="191" t="s">
        <v>1376</v>
      </c>
      <c r="K1143" s="198" t="s">
        <v>3783</v>
      </c>
      <c r="L1143" s="199" t="s">
        <v>4768</v>
      </c>
      <c r="M1143" s="199" t="s">
        <v>4827</v>
      </c>
      <c r="N1143" s="55" t="s">
        <v>2238</v>
      </c>
      <c r="O1143" s="55"/>
      <c r="P1143" s="259" t="s">
        <v>3248</v>
      </c>
      <c r="Q1143" s="13"/>
      <c r="R1143"/>
      <c r="S1143" t="str">
        <f>IF(E1143=F1143,"","NOT EQUAL")</f>
        <v>NOT EQUAL</v>
      </c>
      <c r="T1143" s="44" t="str">
        <f>IF(ISNA(VLOOKUP(P1143,Sheet1!E:F,2,0)),"--","PRESENT")</f>
        <v>--</v>
      </c>
      <c r="U1143"/>
      <c r="V1143">
        <f>IF(AA1143&lt;&gt;"",V1142+1,V1142)</f>
        <v>176</v>
      </c>
      <c r="W1143" s="75"/>
      <c r="X1143" s="57"/>
      <c r="Y1143" s="57"/>
      <c r="Z1143" s="25" t="str">
        <f>IF( OR(X1143="CNST", I1143="CAT_REGS"),IF(E1143=CHAR(34)&amp;CHAR(34),F1143,E1143),
IF(X1143="YES",UPPER(IF(E1143=CHAR(34)&amp;CHAR(34),F1143,E1143)),
IF(   AND(X1143&lt;&gt;"NO",I1143="CAT_FNCT",D1143&lt;&gt;"multiply", D1143&lt;&gt;"divide"),IF(J1143="SLS_ENABLED",   UPPER(IF(E1143=CHAR(34)&amp;CHAR(34),F1143,E1143)),""),"")))</f>
        <v/>
      </c>
      <c r="AA1143" s="25" t="str">
        <f>IF(LEN(Y1143)&gt;0,Y1143,SUBSTITUTE(SUBSTITUTE(SUBSTITUTE(SUBSTITUTE(SUBSTITUTE(SUBSTITUTE(SUBSTITUTE(SUBSTITUTE(SUBSTITUTE(SUBSTITUTE(SUBSTITUTE( (SUBSTITUTE( SUBSTITUTE( SUBSTITUTE( SUBSTITUTE(Z1143,"STD_SIGMA","SUM"),"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3" s="1">
        <f>B1143</f>
        <v>1119</v>
      </c>
      <c r="AC1143" t="str">
        <f>P1143</f>
        <v>ITM_SUB_L</v>
      </c>
      <c r="AD1143" s="126" t="str">
        <f>IF(ISNA(VLOOKUP(AA1143,'XEQM Shortlist'!J:J,1,0)),"//","")</f>
        <v/>
      </c>
      <c r="AF1143" s="88" t="str">
        <f>IF(LEN(AA1143)=0,"",SUBSTITUTE(SUBSTITUTE(SUBSTITUTE(SUBSTITUTE(SUBSTITUTE(SUBSTITUTE(SUBSTITUTE(SUBSTITUTE(SUBSTITUTE(SUBSTITUTE(SUBSTITUTE(SUBSTITUTE(SUBSTITUTE(SUBSTITUTE(SUBSTITUTE(SUBSTITUTE(SUBSTITUTE( (SUBSTITUTE( SUBSTITUTE( SUBSTITUTE( SUBSTITUTE(Z1143,"STD_SIGMA","SUM"),"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3" t="b">
        <f>AA1143=AF1143</f>
        <v>1</v>
      </c>
    </row>
    <row r="1144" spans="1:33">
      <c r="A1144" s="48">
        <f>IF(B1144=INT(B1144),ROW(),"")</f>
        <v>1144</v>
      </c>
      <c r="B1144" s="47">
        <f>IF(AND(MID(C1144,2,1)&lt;&gt;"/",MID(C1144,1,1)="/"),INT(B1143)+1,B1143+0.01)</f>
        <v>1120</v>
      </c>
      <c r="C1144" s="196" t="s">
        <v>3769</v>
      </c>
      <c r="D1144" s="196" t="s">
        <v>7</v>
      </c>
      <c r="E1144" s="191" t="s">
        <v>519</v>
      </c>
      <c r="F1144" s="191" t="s">
        <v>5107</v>
      </c>
      <c r="G1144" s="202">
        <v>0</v>
      </c>
      <c r="H1144" s="202">
        <v>0</v>
      </c>
      <c r="I1144" s="191" t="s">
        <v>1</v>
      </c>
      <c r="J1144" s="191" t="s">
        <v>1376</v>
      </c>
      <c r="K1144" s="198" t="s">
        <v>3783</v>
      </c>
      <c r="L1144" s="199" t="s">
        <v>4768</v>
      </c>
      <c r="M1144" s="199" t="s">
        <v>4827</v>
      </c>
      <c r="N1144" s="55" t="s">
        <v>2238</v>
      </c>
      <c r="O1144" s="55"/>
      <c r="P1144" s="259" t="s">
        <v>3249</v>
      </c>
      <c r="Q1144" s="13"/>
      <c r="R1144"/>
      <c r="S1144" t="str">
        <f>IF(E1144=F1144,"","NOT EQUAL")</f>
        <v>NOT EQUAL</v>
      </c>
      <c r="T1144" s="44" t="str">
        <f>IF(ISNA(VLOOKUP(P1144,Sheet1!E:F,2,0)),"--","PRESENT")</f>
        <v>--</v>
      </c>
      <c r="U1144"/>
      <c r="V1144">
        <f>IF(AA1144&lt;&gt;"",V1143+1,V1143)</f>
        <v>176</v>
      </c>
      <c r="W1144" s="75"/>
      <c r="X1144" s="57"/>
      <c r="Y1144" s="57"/>
      <c r="Z1144" s="25" t="str">
        <f>IF( OR(X1144="CNST", I1144="CAT_REGS"),IF(E1144=CHAR(34)&amp;CHAR(34),F1144,E1144),
IF(X1144="YES",UPPER(IF(E1144=CHAR(34)&amp;CHAR(34),F1144,E1144)),
IF(   AND(X1144&lt;&gt;"NO",I1144="CAT_FNCT",D1144&lt;&gt;"multiply", D1144&lt;&gt;"divide"),IF(J1144="SLS_ENABLED",   UPPER(IF(E1144=CHAR(34)&amp;CHAR(34),F1144,E1144)),""),"")))</f>
        <v/>
      </c>
      <c r="AA1144" s="25" t="str">
        <f>IF(LEN(Y1144)&gt;0,Y1144,SUBSTITUTE(SUBSTITUTE(SUBSTITUTE(SUBSTITUTE(SUBSTITUTE(SUBSTITUTE(SUBSTITUTE(SUBSTITUTE(SUBSTITUTE(SUBSTITUTE(SUBSTITUTE( (SUBSTITUTE( SUBSTITUTE( SUBSTITUTE( SUBSTITUTE(Z1144,"STD_SIGMA","SUM"),"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4" s="1">
        <f>B1144</f>
        <v>1120</v>
      </c>
      <c r="AC1144" t="str">
        <f>P1144</f>
        <v>ITM_SUB_M</v>
      </c>
      <c r="AD1144" s="126" t="str">
        <f>IF(ISNA(VLOOKUP(AA1144,'XEQM Shortlist'!J:J,1,0)),"//","")</f>
        <v/>
      </c>
      <c r="AF1144" s="88" t="str">
        <f>IF(LEN(AA1144)=0,"",SUBSTITUTE(SUBSTITUTE(SUBSTITUTE(SUBSTITUTE(SUBSTITUTE(SUBSTITUTE(SUBSTITUTE(SUBSTITUTE(SUBSTITUTE(SUBSTITUTE(SUBSTITUTE(SUBSTITUTE(SUBSTITUTE(SUBSTITUTE(SUBSTITUTE(SUBSTITUTE(SUBSTITUTE( (SUBSTITUTE( SUBSTITUTE( SUBSTITUTE( SUBSTITUTE(Z1144,"STD_SIGMA","SUM"),"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4" t="b">
        <f>AA1144=AF1144</f>
        <v>1</v>
      </c>
    </row>
    <row r="1145" spans="1:33">
      <c r="A1145" s="48">
        <f>IF(B1145=INT(B1145),ROW(),"")</f>
        <v>1145</v>
      </c>
      <c r="B1145" s="47">
        <f>IF(AND(MID(C1145,2,1)&lt;&gt;"/",MID(C1145,1,1)="/"),INT(B1144)+1,B1144+0.01)</f>
        <v>1121</v>
      </c>
      <c r="C1145" s="196" t="s">
        <v>3769</v>
      </c>
      <c r="D1145" s="196" t="s">
        <v>7</v>
      </c>
      <c r="E1145" s="191" t="s">
        <v>519</v>
      </c>
      <c r="F1145" s="191" t="s">
        <v>5108</v>
      </c>
      <c r="G1145" s="202">
        <v>0</v>
      </c>
      <c r="H1145" s="202">
        <v>0</v>
      </c>
      <c r="I1145" s="191" t="s">
        <v>1</v>
      </c>
      <c r="J1145" s="191" t="s">
        <v>1376</v>
      </c>
      <c r="K1145" s="198" t="s">
        <v>3783</v>
      </c>
      <c r="L1145" s="199" t="s">
        <v>4768</v>
      </c>
      <c r="M1145" s="199" t="s">
        <v>4827</v>
      </c>
      <c r="N1145" s="55" t="s">
        <v>2238</v>
      </c>
      <c r="O1145" s="55"/>
      <c r="P1145" s="259" t="s">
        <v>3250</v>
      </c>
      <c r="Q1145" s="13"/>
      <c r="R1145"/>
      <c r="S1145" t="str">
        <f>IF(E1145=F1145,"","NOT EQUAL")</f>
        <v>NOT EQUAL</v>
      </c>
      <c r="T1145" s="44" t="str">
        <f>IF(ISNA(VLOOKUP(P1145,Sheet1!E:F,2,0)),"--","PRESENT")</f>
        <v>--</v>
      </c>
      <c r="U1145"/>
      <c r="V1145">
        <f>IF(AA1145&lt;&gt;"",V1144+1,V1144)</f>
        <v>176</v>
      </c>
      <c r="W1145" s="75"/>
      <c r="X1145" s="57"/>
      <c r="Y1145" s="57"/>
      <c r="Z1145" s="25" t="str">
        <f>IF( OR(X1145="CNST", I1145="CAT_REGS"),IF(E1145=CHAR(34)&amp;CHAR(34),F1145,E1145),
IF(X1145="YES",UPPER(IF(E1145=CHAR(34)&amp;CHAR(34),F1145,E1145)),
IF(   AND(X1145&lt;&gt;"NO",I1145="CAT_FNCT",D1145&lt;&gt;"multiply", D1145&lt;&gt;"divide"),IF(J1145="SLS_ENABLED",   UPPER(IF(E1145=CHAR(34)&amp;CHAR(34),F1145,E1145)),""),"")))</f>
        <v/>
      </c>
      <c r="AA1145" s="25" t="str">
        <f>IF(LEN(Y1145)&gt;0,Y1145,SUBSTITUTE(SUBSTITUTE(SUBSTITUTE(SUBSTITUTE(SUBSTITUTE(SUBSTITUTE(SUBSTITUTE(SUBSTITUTE(SUBSTITUTE(SUBSTITUTE(SUBSTITUTE( (SUBSTITUTE( SUBSTITUTE( SUBSTITUTE( SUBSTITUTE(Z1145,"STD_SIGMA","SUM"),"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5" s="1">
        <f>B1145</f>
        <v>1121</v>
      </c>
      <c r="AC1145" t="str">
        <f>P1145</f>
        <v>ITM_SUB_N</v>
      </c>
      <c r="AD1145" s="126" t="str">
        <f>IF(ISNA(VLOOKUP(AA1145,'XEQM Shortlist'!J:J,1,0)),"//","")</f>
        <v/>
      </c>
      <c r="AF1145" s="88" t="str">
        <f>IF(LEN(AA1145)=0,"",SUBSTITUTE(SUBSTITUTE(SUBSTITUTE(SUBSTITUTE(SUBSTITUTE(SUBSTITUTE(SUBSTITUTE(SUBSTITUTE(SUBSTITUTE(SUBSTITUTE(SUBSTITUTE(SUBSTITUTE(SUBSTITUTE(SUBSTITUTE(SUBSTITUTE(SUBSTITUTE(SUBSTITUTE( (SUBSTITUTE( SUBSTITUTE( SUBSTITUTE( SUBSTITUTE(Z1145,"STD_SIGMA","SUM"),"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5" t="b">
        <f>AA1145=AF1145</f>
        <v>1</v>
      </c>
    </row>
    <row r="1146" spans="1:33">
      <c r="A1146" s="48">
        <f>IF(B1146=INT(B1146),ROW(),"")</f>
        <v>1146</v>
      </c>
      <c r="B1146" s="47">
        <f>IF(AND(MID(C1146,2,1)&lt;&gt;"/",MID(C1146,1,1)="/"),INT(B1145)+1,B1145+0.01)</f>
        <v>1122</v>
      </c>
      <c r="C1146" s="196" t="s">
        <v>3769</v>
      </c>
      <c r="D1146" s="196" t="s">
        <v>7</v>
      </c>
      <c r="E1146" s="191" t="s">
        <v>519</v>
      </c>
      <c r="F1146" s="191" t="s">
        <v>5109</v>
      </c>
      <c r="G1146" s="202">
        <v>0</v>
      </c>
      <c r="H1146" s="202">
        <v>0</v>
      </c>
      <c r="I1146" s="191" t="s">
        <v>1</v>
      </c>
      <c r="J1146" s="191" t="s">
        <v>1376</v>
      </c>
      <c r="K1146" s="198" t="s">
        <v>3783</v>
      </c>
      <c r="L1146" s="199" t="s">
        <v>4768</v>
      </c>
      <c r="M1146" s="199" t="s">
        <v>4827</v>
      </c>
      <c r="N1146" s="55" t="s">
        <v>2238</v>
      </c>
      <c r="O1146" s="55"/>
      <c r="P1146" s="259" t="s">
        <v>3251</v>
      </c>
      <c r="Q1146" s="13"/>
      <c r="R1146"/>
      <c r="S1146" t="str">
        <f>IF(E1146=F1146,"","NOT EQUAL")</f>
        <v>NOT EQUAL</v>
      </c>
      <c r="T1146" s="44" t="str">
        <f>IF(ISNA(VLOOKUP(P1146,Sheet1!E:F,2,0)),"--","PRESENT")</f>
        <v>--</v>
      </c>
      <c r="U1146"/>
      <c r="V1146">
        <f>IF(AA1146&lt;&gt;"",V1145+1,V1145)</f>
        <v>176</v>
      </c>
      <c r="W1146" s="75"/>
      <c r="X1146" s="57"/>
      <c r="Y1146" s="57"/>
      <c r="Z1146" s="25" t="str">
        <f>IF( OR(X1146="CNST", I1146="CAT_REGS"),IF(E1146=CHAR(34)&amp;CHAR(34),F1146,E1146),
IF(X1146="YES",UPPER(IF(E1146=CHAR(34)&amp;CHAR(34),F1146,E1146)),
IF(   AND(X1146&lt;&gt;"NO",I1146="CAT_FNCT",D1146&lt;&gt;"multiply", D1146&lt;&gt;"divide"),IF(J1146="SLS_ENABLED",   UPPER(IF(E1146=CHAR(34)&amp;CHAR(34),F1146,E1146)),""),"")))</f>
        <v/>
      </c>
      <c r="AA1146" s="25" t="str">
        <f>IF(LEN(Y1146)&gt;0,Y1146,SUBSTITUTE(SUBSTITUTE(SUBSTITUTE(SUBSTITUTE(SUBSTITUTE(SUBSTITUTE(SUBSTITUTE(SUBSTITUTE(SUBSTITUTE(SUBSTITUTE(SUBSTITUTE( (SUBSTITUTE( SUBSTITUTE( SUBSTITUTE( SUBSTITUTE(Z1146,"STD_SIGMA","SUM"),"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6" s="1">
        <f>B1146</f>
        <v>1122</v>
      </c>
      <c r="AC1146" t="str">
        <f>P1146</f>
        <v>ITM_SUB_O</v>
      </c>
      <c r="AD1146" s="126" t="str">
        <f>IF(ISNA(VLOOKUP(AA1146,'XEQM Shortlist'!J:J,1,0)),"//","")</f>
        <v/>
      </c>
      <c r="AF1146" s="88" t="str">
        <f>IF(LEN(AA1146)=0,"",SUBSTITUTE(SUBSTITUTE(SUBSTITUTE(SUBSTITUTE(SUBSTITUTE(SUBSTITUTE(SUBSTITUTE(SUBSTITUTE(SUBSTITUTE(SUBSTITUTE(SUBSTITUTE(SUBSTITUTE(SUBSTITUTE(SUBSTITUTE(SUBSTITUTE(SUBSTITUTE(SUBSTITUTE( (SUBSTITUTE( SUBSTITUTE( SUBSTITUTE( SUBSTITUTE(Z1146,"STD_SIGMA","SUM"),"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6" t="b">
        <f>AA1146=AF1146</f>
        <v>1</v>
      </c>
    </row>
    <row r="1147" spans="1:33">
      <c r="A1147" s="48">
        <f>IF(B1147=INT(B1147),ROW(),"")</f>
        <v>1147</v>
      </c>
      <c r="B1147" s="47">
        <f>IF(AND(MID(C1147,2,1)&lt;&gt;"/",MID(C1147,1,1)="/"),INT(B1146)+1,B1146+0.01)</f>
        <v>1123</v>
      </c>
      <c r="C1147" s="196" t="s">
        <v>3769</v>
      </c>
      <c r="D1147" s="196" t="s">
        <v>7</v>
      </c>
      <c r="E1147" s="191" t="s">
        <v>519</v>
      </c>
      <c r="F1147" s="191" t="s">
        <v>5110</v>
      </c>
      <c r="G1147" s="202">
        <v>0</v>
      </c>
      <c r="H1147" s="202">
        <v>0</v>
      </c>
      <c r="I1147" s="191" t="s">
        <v>1</v>
      </c>
      <c r="J1147" s="191" t="s">
        <v>1376</v>
      </c>
      <c r="K1147" s="198" t="s">
        <v>3783</v>
      </c>
      <c r="L1147" s="199" t="s">
        <v>4768</v>
      </c>
      <c r="M1147" s="199" t="s">
        <v>4827</v>
      </c>
      <c r="N1147" s="55" t="s">
        <v>2238</v>
      </c>
      <c r="O1147" s="55"/>
      <c r="P1147" s="259" t="s">
        <v>3252</v>
      </c>
      <c r="Q1147" s="13"/>
      <c r="R1147"/>
      <c r="S1147" t="str">
        <f>IF(E1147=F1147,"","NOT EQUAL")</f>
        <v>NOT EQUAL</v>
      </c>
      <c r="T1147" s="44" t="str">
        <f>IF(ISNA(VLOOKUP(P1147,Sheet1!E:F,2,0)),"--","PRESENT")</f>
        <v>--</v>
      </c>
      <c r="U1147"/>
      <c r="V1147">
        <f>IF(AA1147&lt;&gt;"",V1146+1,V1146)</f>
        <v>176</v>
      </c>
      <c r="W1147" s="75"/>
      <c r="X1147" s="57"/>
      <c r="Y1147" s="57"/>
      <c r="Z1147" s="25" t="str">
        <f>IF( OR(X1147="CNST", I1147="CAT_REGS"),IF(E1147=CHAR(34)&amp;CHAR(34),F1147,E1147),
IF(X1147="YES",UPPER(IF(E1147=CHAR(34)&amp;CHAR(34),F1147,E1147)),
IF(   AND(X1147&lt;&gt;"NO",I1147="CAT_FNCT",D1147&lt;&gt;"multiply", D1147&lt;&gt;"divide"),IF(J1147="SLS_ENABLED",   UPPER(IF(E1147=CHAR(34)&amp;CHAR(34),F1147,E1147)),""),"")))</f>
        <v/>
      </c>
      <c r="AA1147" s="25" t="str">
        <f>IF(LEN(Y1147)&gt;0,Y1147,SUBSTITUTE(SUBSTITUTE(SUBSTITUTE(SUBSTITUTE(SUBSTITUTE(SUBSTITUTE(SUBSTITUTE(SUBSTITUTE(SUBSTITUTE(SUBSTITUTE(SUBSTITUTE( (SUBSTITUTE( SUBSTITUTE( SUBSTITUTE( SUBSTITUTE(Z1147,"STD_SIGMA","SUM"),"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7" s="1">
        <f>B1147</f>
        <v>1123</v>
      </c>
      <c r="AC1147" t="str">
        <f>P1147</f>
        <v>ITM_SUB_P</v>
      </c>
      <c r="AD1147" s="126" t="str">
        <f>IF(ISNA(VLOOKUP(AA1147,'XEQM Shortlist'!J:J,1,0)),"//","")</f>
        <v/>
      </c>
      <c r="AF1147" s="88" t="str">
        <f>IF(LEN(AA1147)=0,"",SUBSTITUTE(SUBSTITUTE(SUBSTITUTE(SUBSTITUTE(SUBSTITUTE(SUBSTITUTE(SUBSTITUTE(SUBSTITUTE(SUBSTITUTE(SUBSTITUTE(SUBSTITUTE(SUBSTITUTE(SUBSTITUTE(SUBSTITUTE(SUBSTITUTE(SUBSTITUTE(SUBSTITUTE( (SUBSTITUTE( SUBSTITUTE( SUBSTITUTE( SUBSTITUTE(Z1147,"STD_SIGMA","SUM"),"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7" t="b">
        <f>AA1147=AF1147</f>
        <v>1</v>
      </c>
    </row>
    <row r="1148" spans="1:33">
      <c r="A1148" s="48">
        <f>IF(B1148=INT(B1148),ROW(),"")</f>
        <v>1148</v>
      </c>
      <c r="B1148" s="47">
        <f>IF(AND(MID(C1148,2,1)&lt;&gt;"/",MID(C1148,1,1)="/"),INT(B1147)+1,B1147+0.01)</f>
        <v>1124</v>
      </c>
      <c r="C1148" s="196" t="s">
        <v>3769</v>
      </c>
      <c r="D1148" s="196" t="s">
        <v>7</v>
      </c>
      <c r="E1148" s="191" t="s">
        <v>519</v>
      </c>
      <c r="F1148" s="191" t="s">
        <v>5111</v>
      </c>
      <c r="G1148" s="202">
        <v>0</v>
      </c>
      <c r="H1148" s="202">
        <v>0</v>
      </c>
      <c r="I1148" s="191" t="s">
        <v>1</v>
      </c>
      <c r="J1148" s="191" t="s">
        <v>1376</v>
      </c>
      <c r="K1148" s="198" t="s">
        <v>3783</v>
      </c>
      <c r="L1148" s="199" t="s">
        <v>4768</v>
      </c>
      <c r="M1148" s="199" t="s">
        <v>4827</v>
      </c>
      <c r="N1148" s="55" t="s">
        <v>2238</v>
      </c>
      <c r="O1148" s="55"/>
      <c r="P1148" s="259" t="s">
        <v>3253</v>
      </c>
      <c r="Q1148" s="13"/>
      <c r="R1148"/>
      <c r="S1148" t="str">
        <f>IF(E1148=F1148,"","NOT EQUAL")</f>
        <v>NOT EQUAL</v>
      </c>
      <c r="T1148" s="44" t="str">
        <f>IF(ISNA(VLOOKUP(P1148,Sheet1!E:F,2,0)),"--","PRESENT")</f>
        <v>--</v>
      </c>
      <c r="U1148"/>
      <c r="V1148">
        <f>IF(AA1148&lt;&gt;"",V1147+1,V1147)</f>
        <v>176</v>
      </c>
      <c r="W1148" s="75"/>
      <c r="X1148" s="57"/>
      <c r="Y1148" s="57"/>
      <c r="Z1148" s="25" t="str">
        <f>IF( OR(X1148="CNST", I1148="CAT_REGS"),IF(E1148=CHAR(34)&amp;CHAR(34),F1148,E1148),
IF(X1148="YES",UPPER(IF(E1148=CHAR(34)&amp;CHAR(34),F1148,E1148)),
IF(   AND(X1148&lt;&gt;"NO",I1148="CAT_FNCT",D1148&lt;&gt;"multiply", D1148&lt;&gt;"divide"),IF(J1148="SLS_ENABLED",   UPPER(IF(E1148=CHAR(34)&amp;CHAR(34),F1148,E1148)),""),"")))</f>
        <v/>
      </c>
      <c r="AA1148" s="25" t="str">
        <f>IF(LEN(Y1148)&gt;0,Y1148,SUBSTITUTE(SUBSTITUTE(SUBSTITUTE(SUBSTITUTE(SUBSTITUTE(SUBSTITUTE(SUBSTITUTE(SUBSTITUTE(SUBSTITUTE(SUBSTITUTE(SUBSTITUTE( (SUBSTITUTE( SUBSTITUTE( SUBSTITUTE( SUBSTITUTE(Z1148,"STD_SIGMA","SUM"),"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8" s="1">
        <f>B1148</f>
        <v>1124</v>
      </c>
      <c r="AC1148" t="str">
        <f>P1148</f>
        <v>ITM_SUB_Q</v>
      </c>
      <c r="AD1148" s="126" t="str">
        <f>IF(ISNA(VLOOKUP(AA1148,'XEQM Shortlist'!J:J,1,0)),"//","")</f>
        <v/>
      </c>
      <c r="AF1148" s="88" t="str">
        <f>IF(LEN(AA1148)=0,"",SUBSTITUTE(SUBSTITUTE(SUBSTITUTE(SUBSTITUTE(SUBSTITUTE(SUBSTITUTE(SUBSTITUTE(SUBSTITUTE(SUBSTITUTE(SUBSTITUTE(SUBSTITUTE(SUBSTITUTE(SUBSTITUTE(SUBSTITUTE(SUBSTITUTE(SUBSTITUTE(SUBSTITUTE( (SUBSTITUTE( SUBSTITUTE( SUBSTITUTE( SUBSTITUTE(Z1148,"STD_SIGMA","SUM"),"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8" t="b">
        <f>AA1148=AF1148</f>
        <v>1</v>
      </c>
    </row>
    <row r="1149" spans="1:33">
      <c r="A1149" s="48">
        <f>IF(B1149=INT(B1149),ROW(),"")</f>
        <v>1149</v>
      </c>
      <c r="B1149" s="47">
        <f>IF(AND(MID(C1149,2,1)&lt;&gt;"/",MID(C1149,1,1)="/"),INT(B1148)+1,B1148+0.01)</f>
        <v>1125</v>
      </c>
      <c r="C1149" s="196" t="s">
        <v>3769</v>
      </c>
      <c r="D1149" s="196" t="s">
        <v>7</v>
      </c>
      <c r="E1149" s="191" t="s">
        <v>519</v>
      </c>
      <c r="F1149" s="191" t="s">
        <v>5112</v>
      </c>
      <c r="G1149" s="202">
        <v>0</v>
      </c>
      <c r="H1149" s="202">
        <v>0</v>
      </c>
      <c r="I1149" s="191" t="s">
        <v>1</v>
      </c>
      <c r="J1149" s="191" t="s">
        <v>1376</v>
      </c>
      <c r="K1149" s="198" t="s">
        <v>3783</v>
      </c>
      <c r="L1149" s="199" t="s">
        <v>4768</v>
      </c>
      <c r="M1149" s="199" t="s">
        <v>4827</v>
      </c>
      <c r="N1149" s="55" t="s">
        <v>2238</v>
      </c>
      <c r="O1149" s="55"/>
      <c r="P1149" s="259" t="s">
        <v>3254</v>
      </c>
      <c r="Q1149" s="13"/>
      <c r="R1149"/>
      <c r="S1149" t="str">
        <f>IF(E1149=F1149,"","NOT EQUAL")</f>
        <v>NOT EQUAL</v>
      </c>
      <c r="T1149" s="44" t="str">
        <f>IF(ISNA(VLOOKUP(P1149,Sheet1!E:F,2,0)),"--","PRESENT")</f>
        <v>--</v>
      </c>
      <c r="U1149"/>
      <c r="V1149">
        <f>IF(AA1149&lt;&gt;"",V1148+1,V1148)</f>
        <v>176</v>
      </c>
      <c r="W1149" s="75"/>
      <c r="X1149" s="57"/>
      <c r="Y1149" s="57"/>
      <c r="Z1149" s="25" t="str">
        <f>IF( OR(X1149="CNST", I1149="CAT_REGS"),IF(E1149=CHAR(34)&amp;CHAR(34),F1149,E1149),
IF(X1149="YES",UPPER(IF(E1149=CHAR(34)&amp;CHAR(34),F1149,E1149)),
IF(   AND(X1149&lt;&gt;"NO",I1149="CAT_FNCT",D1149&lt;&gt;"multiply", D1149&lt;&gt;"divide"),IF(J1149="SLS_ENABLED",   UPPER(IF(E1149=CHAR(34)&amp;CHAR(34),F1149,E1149)),""),"")))</f>
        <v/>
      </c>
      <c r="AA1149" s="25" t="str">
        <f>IF(LEN(Y1149)&gt;0,Y1149,SUBSTITUTE(SUBSTITUTE(SUBSTITUTE(SUBSTITUTE(SUBSTITUTE(SUBSTITUTE(SUBSTITUTE(SUBSTITUTE(SUBSTITUTE(SUBSTITUTE(SUBSTITUTE( (SUBSTITUTE( SUBSTITUTE( SUBSTITUTE( SUBSTITUTE(Z1149,"STD_SIGMA","SUM"),"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49" s="1">
        <f>B1149</f>
        <v>1125</v>
      </c>
      <c r="AC1149" t="str">
        <f>P1149</f>
        <v>ITM_SUB_R</v>
      </c>
      <c r="AD1149" s="126" t="str">
        <f>IF(ISNA(VLOOKUP(AA1149,'XEQM Shortlist'!J:J,1,0)),"//","")</f>
        <v/>
      </c>
      <c r="AF1149" s="88" t="str">
        <f>IF(LEN(AA1149)=0,"",SUBSTITUTE(SUBSTITUTE(SUBSTITUTE(SUBSTITUTE(SUBSTITUTE(SUBSTITUTE(SUBSTITUTE(SUBSTITUTE(SUBSTITUTE(SUBSTITUTE(SUBSTITUTE(SUBSTITUTE(SUBSTITUTE(SUBSTITUTE(SUBSTITUTE(SUBSTITUTE(SUBSTITUTE( (SUBSTITUTE( SUBSTITUTE( SUBSTITUTE( SUBSTITUTE(Z1149,"STD_SIGMA","SUM"),"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49" t="b">
        <f>AA1149=AF1149</f>
        <v>1</v>
      </c>
    </row>
    <row r="1150" spans="1:33">
      <c r="A1150" s="48">
        <f>IF(B1150=INT(B1150),ROW(),"")</f>
        <v>1150</v>
      </c>
      <c r="B1150" s="47">
        <f>IF(AND(MID(C1150,2,1)&lt;&gt;"/",MID(C1150,1,1)="/"),INT(B1149)+1,B1149+0.01)</f>
        <v>1126</v>
      </c>
      <c r="C1150" s="196" t="s">
        <v>3769</v>
      </c>
      <c r="D1150" s="196" t="s">
        <v>7</v>
      </c>
      <c r="E1150" s="191" t="s">
        <v>519</v>
      </c>
      <c r="F1150" s="191" t="s">
        <v>5113</v>
      </c>
      <c r="G1150" s="202">
        <v>0</v>
      </c>
      <c r="H1150" s="202">
        <v>0</v>
      </c>
      <c r="I1150" s="191" t="s">
        <v>1</v>
      </c>
      <c r="J1150" s="191" t="s">
        <v>1376</v>
      </c>
      <c r="K1150" s="198" t="s">
        <v>3783</v>
      </c>
      <c r="L1150" s="199" t="s">
        <v>4768</v>
      </c>
      <c r="M1150" s="199" t="s">
        <v>4827</v>
      </c>
      <c r="N1150" s="55" t="s">
        <v>2238</v>
      </c>
      <c r="O1150" s="55"/>
      <c r="P1150" s="259" t="s">
        <v>3255</v>
      </c>
      <c r="Q1150" s="13"/>
      <c r="R1150"/>
      <c r="S1150" t="str">
        <f>IF(E1150=F1150,"","NOT EQUAL")</f>
        <v>NOT EQUAL</v>
      </c>
      <c r="T1150" s="44" t="str">
        <f>IF(ISNA(VLOOKUP(P1150,Sheet1!E:F,2,0)),"--","PRESENT")</f>
        <v>--</v>
      </c>
      <c r="U1150"/>
      <c r="V1150">
        <f>IF(AA1150&lt;&gt;"",V1149+1,V1149)</f>
        <v>176</v>
      </c>
      <c r="W1150" s="75"/>
      <c r="X1150" s="57"/>
      <c r="Y1150" s="57"/>
      <c r="Z1150" s="25" t="str">
        <f>IF( OR(X1150="CNST", I1150="CAT_REGS"),IF(E1150=CHAR(34)&amp;CHAR(34),F1150,E1150),
IF(X1150="YES",UPPER(IF(E1150=CHAR(34)&amp;CHAR(34),F1150,E1150)),
IF(   AND(X1150&lt;&gt;"NO",I1150="CAT_FNCT",D1150&lt;&gt;"multiply", D1150&lt;&gt;"divide"),IF(J1150="SLS_ENABLED",   UPPER(IF(E1150=CHAR(34)&amp;CHAR(34),F1150,E1150)),""),"")))</f>
        <v/>
      </c>
      <c r="AA1150" s="25" t="str">
        <f>IF(LEN(Y1150)&gt;0,Y1150,SUBSTITUTE(SUBSTITUTE(SUBSTITUTE(SUBSTITUTE(SUBSTITUTE(SUBSTITUTE(SUBSTITUTE(SUBSTITUTE(SUBSTITUTE(SUBSTITUTE(SUBSTITUTE( (SUBSTITUTE( SUBSTITUTE( SUBSTITUTE( SUBSTITUTE(Z1150,"STD_SIGMA","SUM"),"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0" s="1">
        <f>B1150</f>
        <v>1126</v>
      </c>
      <c r="AC1150" t="str">
        <f>P1150</f>
        <v>ITM_SUB_S</v>
      </c>
      <c r="AD1150" s="126" t="str">
        <f>IF(ISNA(VLOOKUP(AA1150,'XEQM Shortlist'!J:J,1,0)),"//","")</f>
        <v/>
      </c>
      <c r="AF1150" s="88" t="str">
        <f>IF(LEN(AA1150)=0,"",SUBSTITUTE(SUBSTITUTE(SUBSTITUTE(SUBSTITUTE(SUBSTITUTE(SUBSTITUTE(SUBSTITUTE(SUBSTITUTE(SUBSTITUTE(SUBSTITUTE(SUBSTITUTE(SUBSTITUTE(SUBSTITUTE(SUBSTITUTE(SUBSTITUTE(SUBSTITUTE(SUBSTITUTE( (SUBSTITUTE( SUBSTITUTE( SUBSTITUTE( SUBSTITUTE(Z1150,"STD_SIGMA","SUM"),"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0" t="b">
        <f>AA1150=AF1150</f>
        <v>1</v>
      </c>
    </row>
    <row r="1151" spans="1:33">
      <c r="A1151" s="48">
        <f>IF(B1151=INT(B1151),ROW(),"")</f>
        <v>1151</v>
      </c>
      <c r="B1151" s="47">
        <f>IF(AND(MID(C1151,2,1)&lt;&gt;"/",MID(C1151,1,1)="/"),INT(B1150)+1,B1150+0.01)</f>
        <v>1127</v>
      </c>
      <c r="C1151" s="196" t="s">
        <v>3769</v>
      </c>
      <c r="D1151" s="196" t="s">
        <v>7</v>
      </c>
      <c r="E1151" s="191" t="s">
        <v>519</v>
      </c>
      <c r="F1151" s="191" t="s">
        <v>5114</v>
      </c>
      <c r="G1151" s="202">
        <v>0</v>
      </c>
      <c r="H1151" s="202">
        <v>0</v>
      </c>
      <c r="I1151" s="191" t="s">
        <v>1</v>
      </c>
      <c r="J1151" s="191" t="s">
        <v>1376</v>
      </c>
      <c r="K1151" s="198" t="s">
        <v>3783</v>
      </c>
      <c r="L1151" s="199" t="s">
        <v>4768</v>
      </c>
      <c r="M1151" s="199" t="s">
        <v>4827</v>
      </c>
      <c r="N1151" s="55" t="s">
        <v>2238</v>
      </c>
      <c r="O1151" s="55"/>
      <c r="P1151" s="259" t="s">
        <v>3256</v>
      </c>
      <c r="Q1151" s="13"/>
      <c r="R1151"/>
      <c r="S1151" t="str">
        <f>IF(E1151=F1151,"","NOT EQUAL")</f>
        <v>NOT EQUAL</v>
      </c>
      <c r="T1151" s="44" t="str">
        <f>IF(ISNA(VLOOKUP(P1151,Sheet1!E:F,2,0)),"--","PRESENT")</f>
        <v>--</v>
      </c>
      <c r="U1151"/>
      <c r="V1151">
        <f>IF(AA1151&lt;&gt;"",V1150+1,V1150)</f>
        <v>176</v>
      </c>
      <c r="W1151" s="75"/>
      <c r="X1151" s="57"/>
      <c r="Y1151" s="57"/>
      <c r="Z1151" s="25" t="str">
        <f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>B1151</f>
        <v>1127</v>
      </c>
      <c r="AC1151" t="str">
        <f>P1151</f>
        <v>ITM_SUB_T</v>
      </c>
      <c r="AD1151" s="126" t="str">
        <f>IF(ISNA(VLOOKUP(AA1151,'XEQM Shortlist'!J:J,1,0)),"//","")</f>
        <v/>
      </c>
      <c r="AF1151" s="88" t="str">
        <f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>AA1151=AF1151</f>
        <v>1</v>
      </c>
    </row>
    <row r="1152" spans="1:33">
      <c r="A1152" s="48">
        <f>IF(B1152=INT(B1152),ROW(),"")</f>
        <v>1152</v>
      </c>
      <c r="B1152" s="47">
        <f>IF(AND(MID(C1152,2,1)&lt;&gt;"/",MID(C1152,1,1)="/"),INT(B1151)+1,B1151+0.01)</f>
        <v>1128</v>
      </c>
      <c r="C1152" s="196" t="s">
        <v>3769</v>
      </c>
      <c r="D1152" s="196" t="s">
        <v>7</v>
      </c>
      <c r="E1152" s="191" t="s">
        <v>519</v>
      </c>
      <c r="F1152" s="191" t="s">
        <v>5115</v>
      </c>
      <c r="G1152" s="202">
        <v>0</v>
      </c>
      <c r="H1152" s="202">
        <v>0</v>
      </c>
      <c r="I1152" s="191" t="s">
        <v>1</v>
      </c>
      <c r="J1152" s="191" t="s">
        <v>1376</v>
      </c>
      <c r="K1152" s="198" t="s">
        <v>3783</v>
      </c>
      <c r="L1152" s="199" t="s">
        <v>4768</v>
      </c>
      <c r="M1152" s="199" t="s">
        <v>4827</v>
      </c>
      <c r="N1152" s="55" t="s">
        <v>2238</v>
      </c>
      <c r="O1152" s="55"/>
      <c r="P1152" s="259" t="s">
        <v>3257</v>
      </c>
      <c r="Q1152" s="13"/>
      <c r="R1152"/>
      <c r="S1152" t="str">
        <f>IF(E1152=F1152,"","NOT EQUAL")</f>
        <v>NOT EQUAL</v>
      </c>
      <c r="T1152" s="44" t="str">
        <f>IF(ISNA(VLOOKUP(P1152,Sheet1!E:F,2,0)),"--","PRESENT")</f>
        <v>--</v>
      </c>
      <c r="U1152"/>
      <c r="V1152">
        <f>IF(AA1152&lt;&gt;"",V1151+1,V1151)</f>
        <v>176</v>
      </c>
      <c r="W1152" s="75"/>
      <c r="X1152" s="57"/>
      <c r="Y1152" s="57"/>
      <c r="Z1152" s="25" t="str">
        <f>IF( OR(X1152="CNST", I1152="CAT_REGS"),IF(E1152=CHAR(34)&amp;CHAR(34),F1152,E1152),
IF(X1152="YES",UPPER(IF(E1152=CHAR(34)&amp;CHAR(34),F1152,E1152)),
IF(   AND(X1152&lt;&gt;"NO",I1152="CAT_FNCT",D1152&lt;&gt;"multiply", D1152&lt;&gt;"divide"),IF(J1152="SLS_ENABLED",   UPPER(IF(E1152=CHAR(34)&amp;CHAR(34),F1152,E1152)),""),"")))</f>
        <v/>
      </c>
      <c r="AA1152" s="25" t="str">
        <f>IF(LEN(Y1152)&gt;0,Y1152,SUBSTITUTE(SUBSTITUTE(SUBSTITUTE(SUBSTITUTE(SUBSTITUTE(SUBSTITUTE(SUBSTITUTE(SUBSTITUTE(SUBSTITUTE(SUBSTITUTE(SUBSTITUTE( (SUBSTITUTE( SUBSTITUTE( SUBSTITUTE( SUBSTITUTE(Z1152,"STD_SIGMA","SUM"),"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2" s="1">
        <f>B1152</f>
        <v>1128</v>
      </c>
      <c r="AC1152" t="str">
        <f>P1152</f>
        <v>ITM_SUB_U</v>
      </c>
      <c r="AD1152" s="126" t="str">
        <f>IF(ISNA(VLOOKUP(AA1152,'XEQM Shortlist'!J:J,1,0)),"//","")</f>
        <v/>
      </c>
      <c r="AF1152" s="88" t="str">
        <f>IF(LEN(AA1152)=0,"",SUBSTITUTE(SUBSTITUTE(SUBSTITUTE(SUBSTITUTE(SUBSTITUTE(SUBSTITUTE(SUBSTITUTE(SUBSTITUTE(SUBSTITUTE(SUBSTITUTE(SUBSTITUTE(SUBSTITUTE(SUBSTITUTE(SUBSTITUTE(SUBSTITUTE(SUBSTITUTE(SUBSTITUTE( (SUBSTITUTE( SUBSTITUTE( SUBSTITUTE( SUBSTITUTE(Z1152,"STD_SIGMA","SUM"),"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2" t="b">
        <f>AA1152=AF1152</f>
        <v>1</v>
      </c>
    </row>
    <row r="1153" spans="1:33">
      <c r="A1153" s="48">
        <f>IF(B1153=INT(B1153),ROW(),"")</f>
        <v>1153</v>
      </c>
      <c r="B1153" s="47">
        <f>IF(AND(MID(C1153,2,1)&lt;&gt;"/",MID(C1153,1,1)="/"),INT(B1152)+1,B1152+0.01)</f>
        <v>1129</v>
      </c>
      <c r="C1153" s="196" t="s">
        <v>3769</v>
      </c>
      <c r="D1153" s="196" t="s">
        <v>7</v>
      </c>
      <c r="E1153" s="191" t="s">
        <v>519</v>
      </c>
      <c r="F1153" s="191" t="s">
        <v>5116</v>
      </c>
      <c r="G1153" s="202">
        <v>0</v>
      </c>
      <c r="H1153" s="202">
        <v>0</v>
      </c>
      <c r="I1153" s="191" t="s">
        <v>1</v>
      </c>
      <c r="J1153" s="191" t="s">
        <v>1376</v>
      </c>
      <c r="K1153" s="198" t="s">
        <v>3783</v>
      </c>
      <c r="L1153" s="199" t="s">
        <v>4768</v>
      </c>
      <c r="M1153" s="199" t="s">
        <v>4827</v>
      </c>
      <c r="N1153" s="55" t="s">
        <v>2238</v>
      </c>
      <c r="O1153" s="55"/>
      <c r="P1153" s="259" t="s">
        <v>3258</v>
      </c>
      <c r="Q1153" s="13"/>
      <c r="R1153"/>
      <c r="S1153" t="str">
        <f>IF(E1153=F1153,"","NOT EQUAL")</f>
        <v>NOT EQUAL</v>
      </c>
      <c r="T1153" s="44" t="str">
        <f>IF(ISNA(VLOOKUP(P1153,Sheet1!E:F,2,0)),"--","PRESENT")</f>
        <v>--</v>
      </c>
      <c r="U1153"/>
      <c r="V1153">
        <f>IF(AA1153&lt;&gt;"",V1152+1,V1152)</f>
        <v>176</v>
      </c>
      <c r="W1153" s="75"/>
      <c r="X1153" s="57"/>
      <c r="Y1153" s="57"/>
      <c r="Z1153" s="25" t="str">
        <f>IF( OR(X1153="CNST", I1153="CAT_REGS"),IF(E1153=CHAR(34)&amp;CHAR(34),F1153,E1153),
IF(X1153="YES",UPPER(IF(E1153=CHAR(34)&amp;CHAR(34),F1153,E1153)),
IF(   AND(X1153&lt;&gt;"NO",I1153="CAT_FNCT",D1153&lt;&gt;"multiply", D1153&lt;&gt;"divide"),IF(J1153="SLS_ENABLED",   UPPER(IF(E1153=CHAR(34)&amp;CHAR(34),F1153,E1153)),""),"")))</f>
        <v/>
      </c>
      <c r="AA1153" s="25" t="str">
        <f>IF(LEN(Y1153)&gt;0,Y1153,SUBSTITUTE(SUBSTITUTE(SUBSTITUTE(SUBSTITUTE(SUBSTITUTE(SUBSTITUTE(SUBSTITUTE(SUBSTITUTE(SUBSTITUTE(SUBSTITUTE(SUBSTITUTE( (SUBSTITUTE( SUBSTITUTE( SUBSTITUTE( SUBSTITUTE(Z1153,"STD_SIGMA","SUM"),"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3" s="1">
        <f>B1153</f>
        <v>1129</v>
      </c>
      <c r="AC1153" t="str">
        <f>P1153</f>
        <v>ITM_SUB_V</v>
      </c>
      <c r="AD1153" s="126" t="str">
        <f>IF(ISNA(VLOOKUP(AA1153,'XEQM Shortlist'!J:J,1,0)),"//","")</f>
        <v/>
      </c>
      <c r="AF1153" s="88" t="str">
        <f>IF(LEN(AA1153)=0,"",SUBSTITUTE(SUBSTITUTE(SUBSTITUTE(SUBSTITUTE(SUBSTITUTE(SUBSTITUTE(SUBSTITUTE(SUBSTITUTE(SUBSTITUTE(SUBSTITUTE(SUBSTITUTE(SUBSTITUTE(SUBSTITUTE(SUBSTITUTE(SUBSTITUTE(SUBSTITUTE(SUBSTITUTE( (SUBSTITUTE( SUBSTITUTE( SUBSTITUTE( SUBSTITUTE(Z1153,"STD_SIGMA","SUM"),"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3" t="b">
        <f>AA1153=AF1153</f>
        <v>1</v>
      </c>
    </row>
    <row r="1154" spans="1:33">
      <c r="A1154" s="48">
        <f>IF(B1154=INT(B1154),ROW(),"")</f>
        <v>1154</v>
      </c>
      <c r="B1154" s="47">
        <f>IF(AND(MID(C1154,2,1)&lt;&gt;"/",MID(C1154,1,1)="/"),INT(B1153)+1,B1153+0.01)</f>
        <v>1130</v>
      </c>
      <c r="C1154" s="196" t="s">
        <v>3769</v>
      </c>
      <c r="D1154" s="196" t="s">
        <v>7</v>
      </c>
      <c r="E1154" s="191" t="s">
        <v>519</v>
      </c>
      <c r="F1154" s="191" t="s">
        <v>5117</v>
      </c>
      <c r="G1154" s="202">
        <v>0</v>
      </c>
      <c r="H1154" s="202">
        <v>0</v>
      </c>
      <c r="I1154" s="191" t="s">
        <v>1</v>
      </c>
      <c r="J1154" s="191" t="s">
        <v>1376</v>
      </c>
      <c r="K1154" s="198" t="s">
        <v>3783</v>
      </c>
      <c r="L1154" s="199" t="s">
        <v>4768</v>
      </c>
      <c r="M1154" s="199" t="s">
        <v>4827</v>
      </c>
      <c r="N1154" s="55" t="s">
        <v>2238</v>
      </c>
      <c r="O1154" s="55"/>
      <c r="P1154" s="259" t="s">
        <v>3259</v>
      </c>
      <c r="Q1154" s="13"/>
      <c r="R1154"/>
      <c r="S1154" t="str">
        <f>IF(E1154=F1154,"","NOT EQUAL")</f>
        <v>NOT EQUAL</v>
      </c>
      <c r="T1154" s="44" t="str">
        <f>IF(ISNA(VLOOKUP(P1154,Sheet1!E:F,2,0)),"--","PRESENT")</f>
        <v>--</v>
      </c>
      <c r="U1154"/>
      <c r="V1154">
        <f>IF(AA1154&lt;&gt;"",V1153+1,V1153)</f>
        <v>176</v>
      </c>
      <c r="W1154" s="75"/>
      <c r="X1154" s="57"/>
      <c r="Y1154" s="57"/>
      <c r="Z1154" s="25" t="str">
        <f>IF( OR(X1154="CNST", I1154="CAT_REGS"),IF(E1154=CHAR(34)&amp;CHAR(34),F1154,E1154),
IF(X1154="YES",UPPER(IF(E1154=CHAR(34)&amp;CHAR(34),F1154,E1154)),
IF(   AND(X1154&lt;&gt;"NO",I1154="CAT_FNCT",D1154&lt;&gt;"multiply", D1154&lt;&gt;"divide"),IF(J1154="SLS_ENABLED",   UPPER(IF(E1154=CHAR(34)&amp;CHAR(34),F1154,E1154)),""),"")))</f>
        <v/>
      </c>
      <c r="AA1154" s="25" t="str">
        <f>IF(LEN(Y1154)&gt;0,Y1154,SUBSTITUTE(SUBSTITUTE(SUBSTITUTE(SUBSTITUTE(SUBSTITUTE(SUBSTITUTE(SUBSTITUTE(SUBSTITUTE(SUBSTITUTE(SUBSTITUTE(SUBSTITUTE( (SUBSTITUTE( SUBSTITUTE( SUBSTITUTE( SUBSTITUTE(Z1154,"STD_SIGMA","SUM"),"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4" s="1">
        <f>B1154</f>
        <v>1130</v>
      </c>
      <c r="AC1154" t="str">
        <f>P1154</f>
        <v>ITM_SUB_W</v>
      </c>
      <c r="AD1154" s="126" t="str">
        <f>IF(ISNA(VLOOKUP(AA1154,'XEQM Shortlist'!J:J,1,0)),"//","")</f>
        <v/>
      </c>
      <c r="AF1154" s="88" t="str">
        <f>IF(LEN(AA1154)=0,"",SUBSTITUTE(SUBSTITUTE(SUBSTITUTE(SUBSTITUTE(SUBSTITUTE(SUBSTITUTE(SUBSTITUTE(SUBSTITUTE(SUBSTITUTE(SUBSTITUTE(SUBSTITUTE(SUBSTITUTE(SUBSTITUTE(SUBSTITUTE(SUBSTITUTE(SUBSTITUTE(SUBSTITUTE( (SUBSTITUTE( SUBSTITUTE( SUBSTITUTE( SUBSTITUTE(Z1154,"STD_SIGMA","SUM"),"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4" t="b">
        <f>AA1154=AF1154</f>
        <v>1</v>
      </c>
    </row>
    <row r="1155" spans="1:33">
      <c r="A1155" s="48">
        <f>IF(B1155=INT(B1155),ROW(),"")</f>
        <v>1155</v>
      </c>
      <c r="B1155" s="47">
        <f>IF(AND(MID(C1155,2,1)&lt;&gt;"/",MID(C1155,1,1)="/"),INT(B1154)+1,B1154+0.01)</f>
        <v>1131</v>
      </c>
      <c r="C1155" s="196" t="s">
        <v>3769</v>
      </c>
      <c r="D1155" s="196" t="s">
        <v>7</v>
      </c>
      <c r="E1155" s="191" t="s">
        <v>519</v>
      </c>
      <c r="F1155" s="191" t="s">
        <v>5118</v>
      </c>
      <c r="G1155" s="202">
        <v>0</v>
      </c>
      <c r="H1155" s="202">
        <v>0</v>
      </c>
      <c r="I1155" s="191" t="s">
        <v>1</v>
      </c>
      <c r="J1155" s="191" t="s">
        <v>1376</v>
      </c>
      <c r="K1155" s="198" t="s">
        <v>3783</v>
      </c>
      <c r="L1155" s="199" t="s">
        <v>4768</v>
      </c>
      <c r="M1155" s="199" t="s">
        <v>4827</v>
      </c>
      <c r="N1155" s="55" t="s">
        <v>2238</v>
      </c>
      <c r="O1155" s="55"/>
      <c r="P1155" s="259" t="s">
        <v>3260</v>
      </c>
      <c r="Q1155" s="13"/>
      <c r="R1155"/>
      <c r="S1155" t="str">
        <f>IF(E1155=F1155,"","NOT EQUAL")</f>
        <v>NOT EQUAL</v>
      </c>
      <c r="T1155" s="44" t="str">
        <f>IF(ISNA(VLOOKUP(P1155,Sheet1!E:F,2,0)),"--","PRESENT")</f>
        <v>--</v>
      </c>
      <c r="U1155"/>
      <c r="V1155">
        <f>IF(AA1155&lt;&gt;"",V1154+1,V1154)</f>
        <v>176</v>
      </c>
      <c r="W1155" s="75"/>
      <c r="X1155" s="57"/>
      <c r="Y1155" s="57"/>
      <c r="Z1155" s="25" t="str">
        <f>IF( OR(X1155="CNST", I1155="CAT_REGS"),IF(E1155=CHAR(34)&amp;CHAR(34),F1155,E1155),
IF(X1155="YES",UPPER(IF(E1155=CHAR(34)&amp;CHAR(34),F1155,E1155)),
IF(   AND(X1155&lt;&gt;"NO",I1155="CAT_FNCT",D1155&lt;&gt;"multiply", D1155&lt;&gt;"divide"),IF(J1155="SLS_ENABLED",   UPPER(IF(E1155=CHAR(34)&amp;CHAR(34),F1155,E1155)),""),"")))</f>
        <v/>
      </c>
      <c r="AA1155" s="25" t="str">
        <f>IF(LEN(Y1155)&gt;0,Y1155,SUBSTITUTE(SUBSTITUTE(SUBSTITUTE(SUBSTITUTE(SUBSTITUTE(SUBSTITUTE(SUBSTITUTE(SUBSTITUTE(SUBSTITUTE(SUBSTITUTE(SUBSTITUTE( (SUBSTITUTE( SUBSTITUTE( SUBSTITUTE( SUBSTITUTE(Z1155,"STD_SIGMA","SUM"),"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5" s="1">
        <f>B1155</f>
        <v>1131</v>
      </c>
      <c r="AC1155" t="str">
        <f>P1155</f>
        <v>ITM_SUB_X</v>
      </c>
      <c r="AD1155" s="126" t="str">
        <f>IF(ISNA(VLOOKUP(AA1155,'XEQM Shortlist'!J:J,1,0)),"//","")</f>
        <v/>
      </c>
      <c r="AF1155" s="88" t="str">
        <f>IF(LEN(AA1155)=0,"",SUBSTITUTE(SUBSTITUTE(SUBSTITUTE(SUBSTITUTE(SUBSTITUTE(SUBSTITUTE(SUBSTITUTE(SUBSTITUTE(SUBSTITUTE(SUBSTITUTE(SUBSTITUTE(SUBSTITUTE(SUBSTITUTE(SUBSTITUTE(SUBSTITUTE(SUBSTITUTE(SUBSTITUTE( (SUBSTITUTE( SUBSTITUTE( SUBSTITUTE( SUBSTITUTE(Z1155,"STD_SIGMA","SUM"),"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5" t="b">
        <f>AA1155=AF1155</f>
        <v>1</v>
      </c>
    </row>
    <row r="1156" spans="1:33">
      <c r="A1156" s="48">
        <f>IF(B1156=INT(B1156),ROW(),"")</f>
        <v>1156</v>
      </c>
      <c r="B1156" s="47">
        <f>IF(AND(MID(C1156,2,1)&lt;&gt;"/",MID(C1156,1,1)="/"),INT(B1155)+1,B1155+0.01)</f>
        <v>1132</v>
      </c>
      <c r="C1156" s="196" t="s">
        <v>3769</v>
      </c>
      <c r="D1156" s="196" t="s">
        <v>7</v>
      </c>
      <c r="E1156" s="191" t="s">
        <v>519</v>
      </c>
      <c r="F1156" s="191" t="s">
        <v>5119</v>
      </c>
      <c r="G1156" s="202">
        <v>0</v>
      </c>
      <c r="H1156" s="202">
        <v>0</v>
      </c>
      <c r="I1156" s="191" t="s">
        <v>1</v>
      </c>
      <c r="J1156" s="191" t="s">
        <v>1376</v>
      </c>
      <c r="K1156" s="198" t="s">
        <v>3783</v>
      </c>
      <c r="L1156" s="199" t="s">
        <v>4768</v>
      </c>
      <c r="M1156" s="199" t="s">
        <v>4827</v>
      </c>
      <c r="N1156" s="55" t="s">
        <v>2238</v>
      </c>
      <c r="O1156" s="55"/>
      <c r="P1156" s="259" t="s">
        <v>3261</v>
      </c>
      <c r="Q1156" s="13"/>
      <c r="R1156"/>
      <c r="S1156" t="str">
        <f>IF(E1156=F1156,"","NOT EQUAL")</f>
        <v>NOT EQUAL</v>
      </c>
      <c r="T1156" s="44" t="str">
        <f>IF(ISNA(VLOOKUP(P1156,Sheet1!E:F,2,0)),"--","PRESENT")</f>
        <v>--</v>
      </c>
      <c r="U1156"/>
      <c r="V1156">
        <f>IF(AA1156&lt;&gt;"",V1155+1,V1155)</f>
        <v>176</v>
      </c>
      <c r="W1156" s="75"/>
      <c r="X1156" s="57"/>
      <c r="Y1156" s="57"/>
      <c r="Z1156" s="25" t="str">
        <f>IF( OR(X1156="CNST", I1156="CAT_REGS"),IF(E1156=CHAR(34)&amp;CHAR(34),F1156,E1156),
IF(X1156="YES",UPPER(IF(E1156=CHAR(34)&amp;CHAR(34),F1156,E1156)),
IF(   AND(X1156&lt;&gt;"NO",I1156="CAT_FNCT",D1156&lt;&gt;"multiply", D1156&lt;&gt;"divide"),IF(J1156="SLS_ENABLED",   UPPER(IF(E1156=CHAR(34)&amp;CHAR(34),F1156,E1156)),""),"")))</f>
        <v/>
      </c>
      <c r="AA1156" s="25" t="str">
        <f>IF(LEN(Y1156)&gt;0,Y1156,SUBSTITUTE(SUBSTITUTE(SUBSTITUTE(SUBSTITUTE(SUBSTITUTE(SUBSTITUTE(SUBSTITUTE(SUBSTITUTE(SUBSTITUTE(SUBSTITUTE(SUBSTITUTE( (SUBSTITUTE( SUBSTITUTE( SUBSTITUTE( SUBSTITUTE(Z1156,"STD_SIGMA","SUM"),"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6" s="1">
        <f>B1156</f>
        <v>1132</v>
      </c>
      <c r="AC1156" t="str">
        <f>P1156</f>
        <v>ITM_SUB_Y</v>
      </c>
      <c r="AD1156" s="126" t="str">
        <f>IF(ISNA(VLOOKUP(AA1156,'XEQM Shortlist'!J:J,1,0)),"//","")</f>
        <v/>
      </c>
      <c r="AF1156" s="88" t="str">
        <f>IF(LEN(AA1156)=0,"",SUBSTITUTE(SUBSTITUTE(SUBSTITUTE(SUBSTITUTE(SUBSTITUTE(SUBSTITUTE(SUBSTITUTE(SUBSTITUTE(SUBSTITUTE(SUBSTITUTE(SUBSTITUTE(SUBSTITUTE(SUBSTITUTE(SUBSTITUTE(SUBSTITUTE(SUBSTITUTE(SUBSTITUTE( (SUBSTITUTE( SUBSTITUTE( SUBSTITUTE( SUBSTITUTE(Z1156,"STD_SIGMA","SUM"),"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6" t="b">
        <f>AA1156=AF1156</f>
        <v>1</v>
      </c>
    </row>
    <row r="1157" spans="1:33">
      <c r="A1157" s="48">
        <f>IF(B1157=INT(B1157),ROW(),"")</f>
        <v>1157</v>
      </c>
      <c r="B1157" s="47">
        <f>IF(AND(MID(C1157,2,1)&lt;&gt;"/",MID(C1157,1,1)="/"),INT(B1156)+1,B1156+0.01)</f>
        <v>1133</v>
      </c>
      <c r="C1157" s="196" t="s">
        <v>3769</v>
      </c>
      <c r="D1157" s="196" t="s">
        <v>7</v>
      </c>
      <c r="E1157" s="191" t="s">
        <v>519</v>
      </c>
      <c r="F1157" s="191" t="s">
        <v>5120</v>
      </c>
      <c r="G1157" s="202">
        <v>0</v>
      </c>
      <c r="H1157" s="202">
        <v>0</v>
      </c>
      <c r="I1157" s="191" t="s">
        <v>1</v>
      </c>
      <c r="J1157" s="191" t="s">
        <v>1376</v>
      </c>
      <c r="K1157" s="198" t="s">
        <v>3783</v>
      </c>
      <c r="L1157" s="199" t="s">
        <v>4768</v>
      </c>
      <c r="M1157" s="199" t="s">
        <v>4827</v>
      </c>
      <c r="N1157" s="55" t="s">
        <v>2238</v>
      </c>
      <c r="O1157" s="55"/>
      <c r="P1157" s="259" t="s">
        <v>3262</v>
      </c>
      <c r="Q1157" s="13"/>
      <c r="R1157"/>
      <c r="S1157" t="str">
        <f>IF(E1157=F1157,"","NOT EQUAL")</f>
        <v>NOT EQUAL</v>
      </c>
      <c r="T1157" s="44" t="str">
        <f>IF(ISNA(VLOOKUP(P1157,Sheet1!E:F,2,0)),"--","PRESENT")</f>
        <v>--</v>
      </c>
      <c r="U1157"/>
      <c r="V1157">
        <f>IF(AA1157&lt;&gt;"",V1156+1,V1156)</f>
        <v>176</v>
      </c>
      <c r="W1157" s="75"/>
      <c r="X1157" s="57"/>
      <c r="Y1157" s="57"/>
      <c r="Z1157" s="25" t="str">
        <f>IF( OR(X1157="CNST", I1157="CAT_REGS"),IF(E1157=CHAR(34)&amp;CHAR(34),F1157,E1157),
IF(X1157="YES",UPPER(IF(E1157=CHAR(34)&amp;CHAR(34),F1157,E1157)),
IF(   AND(X1157&lt;&gt;"NO",I1157="CAT_FNCT",D1157&lt;&gt;"multiply", D1157&lt;&gt;"divide"),IF(J1157="SLS_ENABLED",   UPPER(IF(E1157=CHAR(34)&amp;CHAR(34),F1157,E1157)),""),"")))</f>
        <v/>
      </c>
      <c r="AA1157" s="25" t="str">
        <f>IF(LEN(Y1157)&gt;0,Y1157,SUBSTITUTE(SUBSTITUTE(SUBSTITUTE(SUBSTITUTE(SUBSTITUTE(SUBSTITUTE(SUBSTITUTE(SUBSTITUTE(SUBSTITUTE(SUBSTITUTE(SUBSTITUTE( (SUBSTITUTE( SUBSTITUTE( SUBSTITUTE( SUBSTITUTE(Z1157,"STD_SIGMA","SUM"),"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7" s="1">
        <f>B1157</f>
        <v>1133</v>
      </c>
      <c r="AC1157" t="str">
        <f>P1157</f>
        <v>ITM_SUB_Z</v>
      </c>
      <c r="AD1157" s="126" t="str">
        <f>IF(ISNA(VLOOKUP(AA1157,'XEQM Shortlist'!J:J,1,0)),"//","")</f>
        <v/>
      </c>
      <c r="AF1157" s="88" t="str">
        <f>IF(LEN(AA1157)=0,"",SUBSTITUTE(SUBSTITUTE(SUBSTITUTE(SUBSTITUTE(SUBSTITUTE(SUBSTITUTE(SUBSTITUTE(SUBSTITUTE(SUBSTITUTE(SUBSTITUTE(SUBSTITUTE(SUBSTITUTE(SUBSTITUTE(SUBSTITUTE(SUBSTITUTE(SUBSTITUTE(SUBSTITUTE( (SUBSTITUTE( SUBSTITUTE( SUBSTITUTE( SUBSTITUTE(Z1157,"STD_SIGMA","SUM"),"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7" t="b">
        <f>AA1157=AF1157</f>
        <v>1</v>
      </c>
    </row>
    <row r="1158" spans="1:33">
      <c r="A1158" s="48">
        <f>IF(B1158=INT(B1158),ROW(),"")</f>
        <v>1158</v>
      </c>
      <c r="B1158" s="47">
        <f>IF(AND(MID(C1158,2,1)&lt;&gt;"/",MID(C1158,1,1)="/"),INT(B1157)+1,B1157+0.01)</f>
        <v>1134</v>
      </c>
      <c r="C1158" s="196" t="s">
        <v>3769</v>
      </c>
      <c r="D1158" s="196" t="s">
        <v>7</v>
      </c>
      <c r="E1158" s="191" t="s">
        <v>519</v>
      </c>
      <c r="F1158" s="191" t="s">
        <v>5121</v>
      </c>
      <c r="G1158" s="202">
        <v>0</v>
      </c>
      <c r="H1158" s="202">
        <v>0</v>
      </c>
      <c r="I1158" s="191" t="s">
        <v>1</v>
      </c>
      <c r="J1158" s="191" t="s">
        <v>1376</v>
      </c>
      <c r="K1158" s="198" t="s">
        <v>3783</v>
      </c>
      <c r="L1158" s="199" t="s">
        <v>4768</v>
      </c>
      <c r="M1158" s="199" t="s">
        <v>4827</v>
      </c>
      <c r="N1158" s="55" t="s">
        <v>2238</v>
      </c>
      <c r="O1158" s="55"/>
      <c r="P1158" s="259" t="s">
        <v>3263</v>
      </c>
      <c r="Q1158" s="13"/>
      <c r="R1158"/>
      <c r="S1158" t="str">
        <f>IF(E1158=F1158,"","NOT EQUAL")</f>
        <v>NOT EQUAL</v>
      </c>
      <c r="T1158" s="44" t="str">
        <f>IF(ISNA(VLOOKUP(P1158,Sheet1!E:F,2,0)),"--","PRESENT")</f>
        <v>--</v>
      </c>
      <c r="U1158"/>
      <c r="V1158">
        <f>IF(AA1158&lt;&gt;"",V1157+1,V1157)</f>
        <v>176</v>
      </c>
      <c r="W1158" s="75"/>
      <c r="X1158" s="57"/>
      <c r="Y1158" s="57"/>
      <c r="Z1158" s="25" t="str">
        <f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>IF(LEN(Y1158)&gt;0,Y1158,SUBSTITUTE(SUBSTITUTE(SUBSTITUTE(SUBSTITUTE(SUBSTITUTE(SUBSTITUTE(SUBSTITUTE(SUBSTITUTE(SUBSTITUTE(SUBSTITUTE(SUBSTITUTE( (SUBSTITUTE( SUBSTITUTE( SUBSTITUTE( SUBSTITUTE(Z1158,"STD_SIGMA","SUM"),"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8" s="1">
        <f>B1158</f>
        <v>1134</v>
      </c>
      <c r="AC1158" t="str">
        <f>P1158</f>
        <v>ITM_SUB_a</v>
      </c>
      <c r="AD1158" s="126" t="str">
        <f>IF(ISNA(VLOOKUP(AA1158,'XEQM Shortlist'!J:J,1,0)),"//","")</f>
        <v/>
      </c>
      <c r="AF1158" s="88" t="str">
        <f>IF(LEN(AA1158)=0,"",SUBSTITUTE(SUBSTITUTE(SUBSTITUTE(SUBSTITUTE(SUBSTITUTE(SUBSTITUTE(SUBSTITUTE(SUBSTITUTE(SUBSTITUTE(SUBSTITUTE(SUBSTITUTE(SUBSTITUTE(SUBSTITUTE(SUBSTITUTE(SUBSTITUTE(SUBSTITUTE(SUBSTITUTE( (SUBSTITUTE( SUBSTITUTE( SUBSTITUTE( SUBSTITUTE(Z1158,"STD_SIGMA","SUM"),"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8" t="b">
        <f>AA1158=AF1158</f>
        <v>1</v>
      </c>
    </row>
    <row r="1159" spans="1:33">
      <c r="A1159" s="48">
        <f>IF(B1159=INT(B1159),ROW(),"")</f>
        <v>1159</v>
      </c>
      <c r="B1159" s="47">
        <f>IF(AND(MID(C1159,2,1)&lt;&gt;"/",MID(C1159,1,1)="/"),INT(B1158)+1,B1158+0.01)</f>
        <v>1135</v>
      </c>
      <c r="C1159" s="196" t="s">
        <v>3769</v>
      </c>
      <c r="D1159" s="196" t="s">
        <v>7</v>
      </c>
      <c r="E1159" s="191" t="s">
        <v>519</v>
      </c>
      <c r="F1159" s="191" t="s">
        <v>5122</v>
      </c>
      <c r="G1159" s="202">
        <v>0</v>
      </c>
      <c r="H1159" s="202">
        <v>0</v>
      </c>
      <c r="I1159" s="191" t="s">
        <v>1</v>
      </c>
      <c r="J1159" s="191" t="s">
        <v>1376</v>
      </c>
      <c r="K1159" s="198" t="s">
        <v>3783</v>
      </c>
      <c r="L1159" s="199" t="s">
        <v>4768</v>
      </c>
      <c r="M1159" s="199" t="s">
        <v>4827</v>
      </c>
      <c r="N1159" s="55" t="s">
        <v>2238</v>
      </c>
      <c r="O1159" s="55"/>
      <c r="P1159" s="259" t="s">
        <v>3264</v>
      </c>
      <c r="Q1159" s="13"/>
      <c r="R1159"/>
      <c r="S1159" t="str">
        <f>IF(E1159=F1159,"","NOT EQUAL")</f>
        <v>NOT EQUAL</v>
      </c>
      <c r="T1159" s="44" t="str">
        <f>IF(ISNA(VLOOKUP(P1159,Sheet1!E:F,2,0)),"--","PRESENT")</f>
        <v>--</v>
      </c>
      <c r="U1159"/>
      <c r="V1159">
        <f>IF(AA1159&lt;&gt;"",V1158+1,V1158)</f>
        <v>176</v>
      </c>
      <c r="W1159" s="75"/>
      <c r="X1159" s="57"/>
      <c r="Y1159" s="57"/>
      <c r="Z1159" s="25" t="str">
        <f>IF( OR(X1159="CNST", I1159="CAT_REGS"),IF(E1159=CHAR(34)&amp;CHAR(34),F1159,E1159),
IF(X1159="YES",UPPER(IF(E1159=CHAR(34)&amp;CHAR(34),F1159,E1159)),
IF(   AND(X1159&lt;&gt;"NO",I1159="CAT_FNCT",D1159&lt;&gt;"multiply", D1159&lt;&gt;"divide"),IF(J1159="SLS_ENABLED",   UPPER(IF(E1159=CHAR(34)&amp;CHAR(34),F1159,E1159)),""),"")))</f>
        <v/>
      </c>
      <c r="AA1159" s="25" t="str">
        <f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>B1159</f>
        <v>1135</v>
      </c>
      <c r="AC1159" t="str">
        <f>P1159</f>
        <v>ITM_SUB_b</v>
      </c>
      <c r="AD1159" s="126" t="str">
        <f>IF(ISNA(VLOOKUP(AA1159,'XEQM Shortlist'!J:J,1,0)),"//","")</f>
        <v/>
      </c>
      <c r="AF1159" s="88" t="str">
        <f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>AA1159=AF1159</f>
        <v>1</v>
      </c>
    </row>
    <row r="1160" spans="1:33">
      <c r="A1160" s="48">
        <f>IF(B1160=INT(B1160),ROW(),"")</f>
        <v>1160</v>
      </c>
      <c r="B1160" s="47">
        <f>IF(AND(MID(C1160,2,1)&lt;&gt;"/",MID(C1160,1,1)="/"),INT(B1159)+1,B1159+0.01)</f>
        <v>1136</v>
      </c>
      <c r="C1160" s="196" t="s">
        <v>3769</v>
      </c>
      <c r="D1160" s="196" t="s">
        <v>7</v>
      </c>
      <c r="E1160" s="191" t="s">
        <v>519</v>
      </c>
      <c r="F1160" s="191" t="s">
        <v>5123</v>
      </c>
      <c r="G1160" s="202">
        <v>0</v>
      </c>
      <c r="H1160" s="202">
        <v>0</v>
      </c>
      <c r="I1160" s="191" t="s">
        <v>1</v>
      </c>
      <c r="J1160" s="191" t="s">
        <v>1376</v>
      </c>
      <c r="K1160" s="198" t="s">
        <v>3783</v>
      </c>
      <c r="L1160" s="199" t="s">
        <v>4768</v>
      </c>
      <c r="M1160" s="199" t="s">
        <v>4827</v>
      </c>
      <c r="N1160" s="55" t="s">
        <v>2238</v>
      </c>
      <c r="O1160" s="55"/>
      <c r="P1160" s="259" t="s">
        <v>3265</v>
      </c>
      <c r="Q1160" s="13"/>
      <c r="R1160"/>
      <c r="S1160" t="str">
        <f>IF(E1160=F1160,"","NOT EQUAL")</f>
        <v>NOT EQUAL</v>
      </c>
      <c r="T1160" s="44" t="str">
        <f>IF(ISNA(VLOOKUP(P1160,Sheet1!E:F,2,0)),"--","PRESENT")</f>
        <v>--</v>
      </c>
      <c r="U1160"/>
      <c r="V1160">
        <f>IF(AA1160&lt;&gt;"",V1159+1,V1159)</f>
        <v>176</v>
      </c>
      <c r="W1160" s="75"/>
      <c r="X1160" s="57"/>
      <c r="Y1160" s="57"/>
      <c r="Z1160" s="25" t="str">
        <f>IF( OR(X1160="CNST", I1160="CAT_REGS"),IF(E1160=CHAR(34)&amp;CHAR(34),F1160,E1160),
IF(X1160="YES",UPPER(IF(E1160=CHAR(34)&amp;CHAR(34),F1160,E1160)),
IF(   AND(X1160&lt;&gt;"NO",I1160="CAT_FNCT",D1160&lt;&gt;"multiply", D1160&lt;&gt;"divide"),IF(J1160="SLS_ENABLED",   UPPER(IF(E1160=CHAR(34)&amp;CHAR(34),F1160,E1160)),""),"")))</f>
        <v/>
      </c>
      <c r="AA1160" s="25" t="str">
        <f>IF(LEN(Y1160)&gt;0,Y1160,SUBSTITUTE(SUBSTITUTE(SUBSTITUTE(SUBSTITUTE(SUBSTITUTE(SUBSTITUTE(SUBSTITUTE(SUBSTITUTE(SUBSTITUTE(SUBSTITUTE(SUBSTITUTE( (SUBSTITUTE( SUBSTITUTE( SUBSTITUTE( SUBSTITUTE(Z1160,"STD_SIGMA","SUM"),"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0" s="1">
        <f>B1160</f>
        <v>1136</v>
      </c>
      <c r="AC1160" t="str">
        <f>P1160</f>
        <v>ITM_SUB_c</v>
      </c>
      <c r="AD1160" s="126" t="str">
        <f>IF(ISNA(VLOOKUP(AA1160,'XEQM Shortlist'!J:J,1,0)),"//","")</f>
        <v/>
      </c>
      <c r="AF1160" s="88" t="str">
        <f>IF(LEN(AA1160)=0,"",SUBSTITUTE(SUBSTITUTE(SUBSTITUTE(SUBSTITUTE(SUBSTITUTE(SUBSTITUTE(SUBSTITUTE(SUBSTITUTE(SUBSTITUTE(SUBSTITUTE(SUBSTITUTE(SUBSTITUTE(SUBSTITUTE(SUBSTITUTE(SUBSTITUTE(SUBSTITUTE(SUBSTITUTE( (SUBSTITUTE( SUBSTITUTE( SUBSTITUTE( SUBSTITUTE(Z1160,"STD_SIGMA","SUM"),"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0" t="b">
        <f>AA1160=AF1160</f>
        <v>1</v>
      </c>
    </row>
    <row r="1161" spans="1:33">
      <c r="A1161" s="48">
        <f>IF(B1161=INT(B1161),ROW(),"")</f>
        <v>1161</v>
      </c>
      <c r="B1161" s="47">
        <f>IF(AND(MID(C1161,2,1)&lt;&gt;"/",MID(C1161,1,1)="/"),INT(B1160)+1,B1160+0.01)</f>
        <v>1137</v>
      </c>
      <c r="C1161" s="196" t="s">
        <v>3769</v>
      </c>
      <c r="D1161" s="196" t="s">
        <v>7</v>
      </c>
      <c r="E1161" s="191" t="s">
        <v>519</v>
      </c>
      <c r="F1161" s="191" t="s">
        <v>5124</v>
      </c>
      <c r="G1161" s="202">
        <v>0</v>
      </c>
      <c r="H1161" s="202">
        <v>0</v>
      </c>
      <c r="I1161" s="191" t="s">
        <v>1</v>
      </c>
      <c r="J1161" s="191" t="s">
        <v>1376</v>
      </c>
      <c r="K1161" s="198" t="s">
        <v>3783</v>
      </c>
      <c r="L1161" s="199" t="s">
        <v>4768</v>
      </c>
      <c r="M1161" s="199" t="s">
        <v>4827</v>
      </c>
      <c r="N1161" s="55" t="s">
        <v>2238</v>
      </c>
      <c r="O1161" s="55"/>
      <c r="P1161" s="259" t="s">
        <v>3266</v>
      </c>
      <c r="Q1161" s="13"/>
      <c r="R1161"/>
      <c r="S1161" t="str">
        <f>IF(E1161=F1161,"","NOT EQUAL")</f>
        <v>NOT EQUAL</v>
      </c>
      <c r="T1161" s="44" t="str">
        <f>IF(ISNA(VLOOKUP(P1161,Sheet1!E:F,2,0)),"--","PRESENT")</f>
        <v>--</v>
      </c>
      <c r="U1161"/>
      <c r="V1161">
        <f>IF(AA1161&lt;&gt;"",V1160+1,V1160)</f>
        <v>176</v>
      </c>
      <c r="W1161" s="75"/>
      <c r="X1161" s="57"/>
      <c r="Y1161" s="57"/>
      <c r="Z1161" s="25" t="str">
        <f>IF( OR(X1161="CNST", I1161="CAT_REGS"),IF(E1161=CHAR(34)&amp;CHAR(34),F1161,E1161),
IF(X1161="YES",UPPER(IF(E1161=CHAR(34)&amp;CHAR(34),F1161,E1161)),
IF(   AND(X1161&lt;&gt;"NO",I1161="CAT_FNCT",D1161&lt;&gt;"multiply", D1161&lt;&gt;"divide"),IF(J1161="SLS_ENABLED",   UPPER(IF(E1161=CHAR(34)&amp;CHAR(34),F1161,E1161)),""),"")))</f>
        <v/>
      </c>
      <c r="AA1161" s="25" t="str">
        <f>IF(LEN(Y1161)&gt;0,Y1161,SUBSTITUTE(SUBSTITUTE(SUBSTITUTE(SUBSTITUTE(SUBSTITUTE(SUBSTITUTE(SUBSTITUTE(SUBSTITUTE(SUBSTITUTE(SUBSTITUTE(SUBSTITUTE( (SUBSTITUTE( SUBSTITUTE( SUBSTITUTE( SUBSTITUTE(Z1161,"STD_SIGMA","SUM"),"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1" s="1">
        <f>B1161</f>
        <v>1137</v>
      </c>
      <c r="AC1161" t="str">
        <f>P1161</f>
        <v>ITM_SUB_d</v>
      </c>
      <c r="AD1161" s="126" t="str">
        <f>IF(ISNA(VLOOKUP(AA1161,'XEQM Shortlist'!J:J,1,0)),"//","")</f>
        <v/>
      </c>
      <c r="AF1161" s="88" t="str">
        <f>IF(LEN(AA1161)=0,"",SUBSTITUTE(SUBSTITUTE(SUBSTITUTE(SUBSTITUTE(SUBSTITUTE(SUBSTITUTE(SUBSTITUTE(SUBSTITUTE(SUBSTITUTE(SUBSTITUTE(SUBSTITUTE(SUBSTITUTE(SUBSTITUTE(SUBSTITUTE(SUBSTITUTE(SUBSTITUTE(SUBSTITUTE( (SUBSTITUTE( SUBSTITUTE( SUBSTITUTE( SUBSTITUTE(Z1161,"STD_SIGMA","SUM"),"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1" t="b">
        <f>AA1161=AF1161</f>
        <v>1</v>
      </c>
    </row>
    <row r="1162" spans="1:33">
      <c r="A1162" s="48">
        <f>IF(B1162=INT(B1162),ROW(),"")</f>
        <v>1162</v>
      </c>
      <c r="B1162" s="47">
        <f>IF(AND(MID(C1162,2,1)&lt;&gt;"/",MID(C1162,1,1)="/"),INT(B1161)+1,B1161+0.01)</f>
        <v>1138</v>
      </c>
      <c r="C1162" s="196" t="s">
        <v>3769</v>
      </c>
      <c r="D1162" s="196" t="s">
        <v>7</v>
      </c>
      <c r="E1162" s="191" t="s">
        <v>519</v>
      </c>
      <c r="F1162" s="191" t="s">
        <v>5125</v>
      </c>
      <c r="G1162" s="202">
        <v>0</v>
      </c>
      <c r="H1162" s="202">
        <v>0</v>
      </c>
      <c r="I1162" s="191" t="s">
        <v>1</v>
      </c>
      <c r="J1162" s="191" t="s">
        <v>1376</v>
      </c>
      <c r="K1162" s="198" t="s">
        <v>3783</v>
      </c>
      <c r="L1162" s="199" t="s">
        <v>4768</v>
      </c>
      <c r="M1162" s="199" t="s">
        <v>4827</v>
      </c>
      <c r="N1162" s="55" t="s">
        <v>2238</v>
      </c>
      <c r="O1162" s="55"/>
      <c r="P1162" s="259" t="s">
        <v>3267</v>
      </c>
      <c r="Q1162" s="13"/>
      <c r="R1162"/>
      <c r="S1162" t="str">
        <f>IF(E1162=F1162,"","NOT EQUAL")</f>
        <v>NOT EQUAL</v>
      </c>
      <c r="T1162" s="44" t="str">
        <f>IF(ISNA(VLOOKUP(P1162,Sheet1!E:F,2,0)),"--","PRESENT")</f>
        <v>--</v>
      </c>
      <c r="U1162"/>
      <c r="V1162">
        <f>IF(AA1162&lt;&gt;"",V1161+1,V1161)</f>
        <v>176</v>
      </c>
      <c r="W1162" s="75"/>
      <c r="X1162" s="57"/>
      <c r="Y1162" s="57"/>
      <c r="Z1162" s="25" t="str">
        <f>IF( OR(X1162="CNST", I1162="CAT_REGS"),IF(E1162=CHAR(34)&amp;CHAR(34),F1162,E1162),
IF(X1162="YES",UPPER(IF(E1162=CHAR(34)&amp;CHAR(34),F1162,E1162)),
IF(   AND(X1162&lt;&gt;"NO",I1162="CAT_FNCT",D1162&lt;&gt;"multiply", D1162&lt;&gt;"divide"),IF(J1162="SLS_ENABLED",   UPPER(IF(E1162=CHAR(34)&amp;CHAR(34),F1162,E1162)),""),"")))</f>
        <v/>
      </c>
      <c r="AA1162" s="25" t="str">
        <f>IF(LEN(Y1162)&gt;0,Y1162,SUBSTITUTE(SUBSTITUTE(SUBSTITUTE(SUBSTITUTE(SUBSTITUTE(SUBSTITUTE(SUBSTITUTE(SUBSTITUTE(SUBSTITUTE(SUBSTITUTE(SUBSTITUTE( (SUBSTITUTE( SUBSTITUTE( SUBSTITUTE( SUBSTITUTE(Z1162,"STD_SIGMA","SUM"),"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2" s="1">
        <f>B1162</f>
        <v>1138</v>
      </c>
      <c r="AC1162" t="str">
        <f>P1162</f>
        <v>ITM_SUB_e</v>
      </c>
      <c r="AD1162" s="126" t="str">
        <f>IF(ISNA(VLOOKUP(AA1162,'XEQM Shortlist'!J:J,1,0)),"//","")</f>
        <v/>
      </c>
      <c r="AF1162" s="88" t="str">
        <f>IF(LEN(AA1162)=0,"",SUBSTITUTE(SUBSTITUTE(SUBSTITUTE(SUBSTITUTE(SUBSTITUTE(SUBSTITUTE(SUBSTITUTE(SUBSTITUTE(SUBSTITUTE(SUBSTITUTE(SUBSTITUTE(SUBSTITUTE(SUBSTITUTE(SUBSTITUTE(SUBSTITUTE(SUBSTITUTE(SUBSTITUTE( (SUBSTITUTE( SUBSTITUTE( SUBSTITUTE( SUBSTITUTE(Z1162,"STD_SIGMA","SUM"),"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2" t="b">
        <f>AA1162=AF1162</f>
        <v>1</v>
      </c>
    </row>
    <row r="1163" spans="1:33">
      <c r="A1163" s="48">
        <f>IF(B1163=INT(B1163),ROW(),"")</f>
        <v>1163</v>
      </c>
      <c r="B1163" s="47">
        <f>IF(AND(MID(C1163,2,1)&lt;&gt;"/",MID(C1163,1,1)="/"),INT(B1162)+1,B1162+0.01)</f>
        <v>1139</v>
      </c>
      <c r="C1163" s="196" t="s">
        <v>3769</v>
      </c>
      <c r="D1163" s="196" t="s">
        <v>7</v>
      </c>
      <c r="E1163" s="191" t="s">
        <v>519</v>
      </c>
      <c r="F1163" s="191" t="s">
        <v>5126</v>
      </c>
      <c r="G1163" s="202">
        <v>0</v>
      </c>
      <c r="H1163" s="202">
        <v>0</v>
      </c>
      <c r="I1163" s="191" t="s">
        <v>1</v>
      </c>
      <c r="J1163" s="191" t="s">
        <v>1376</v>
      </c>
      <c r="K1163" s="198" t="s">
        <v>3783</v>
      </c>
      <c r="L1163" s="199" t="s">
        <v>4768</v>
      </c>
      <c r="M1163" s="199" t="s">
        <v>4827</v>
      </c>
      <c r="N1163" s="55" t="s">
        <v>2238</v>
      </c>
      <c r="O1163" s="55"/>
      <c r="P1163" s="259" t="s">
        <v>4997</v>
      </c>
      <c r="Q1163" s="13"/>
      <c r="R1163"/>
      <c r="S1163" t="str">
        <f>IF(E1163=F1163,"","NOT EQUAL")</f>
        <v>NOT EQUAL</v>
      </c>
      <c r="T1163" s="44" t="str">
        <f>IF(ISNA(VLOOKUP(P1163,Sheet1!E:F,2,0)),"--","PRESENT")</f>
        <v>--</v>
      </c>
      <c r="U1163"/>
      <c r="V1163">
        <f>IF(AA1163&lt;&gt;"",V1162+1,V1162)</f>
        <v>176</v>
      </c>
      <c r="W1163" s="75"/>
      <c r="X1163" s="57"/>
      <c r="Y1163" s="57"/>
      <c r="Z1163" s="25" t="str">
        <f>IF( OR(X1163="CNST", I1163="CAT_REGS"),IF(E1163=CHAR(34)&amp;CHAR(34),F1163,E1163),
IF(X1163="YES",UPPER(IF(E1163=CHAR(34)&amp;CHAR(34),F1163,E1163)),
IF(   AND(X1163&lt;&gt;"NO",I1163="CAT_FNCT",D1163&lt;&gt;"multiply", D1163&lt;&gt;"divide"),IF(J1163="SLS_ENABLED",   UPPER(IF(E1163=CHAR(34)&amp;CHAR(34),F1163,E1163)),""),"")))</f>
        <v/>
      </c>
      <c r="AA1163" s="25" t="str">
        <f>IF(LEN(Y1163)&gt;0,Y1163,SUBSTITUTE(SUBSTITUTE(SUBSTITUTE(SUBSTITUTE(SUBSTITUTE(SUBSTITUTE(SUBSTITUTE(SUBSTITUTE(SUBSTITUTE(SUBSTITUTE(SUBSTITUTE( (SUBSTITUTE( SUBSTITUTE( SUBSTITUTE( SUBSTITUTE(Z1163,"STD_SIGMA","SUM"),"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3" s="1">
        <f>B1163</f>
        <v>1139</v>
      </c>
      <c r="AC1163" t="str">
        <f>P1163</f>
        <v>ITM_SUB_f</v>
      </c>
      <c r="AD1163" s="126" t="str">
        <f>IF(ISNA(VLOOKUP(AA1163,'XEQM Shortlist'!J:J,1,0)),"//","")</f>
        <v/>
      </c>
      <c r="AF1163" s="88" t="str">
        <f>IF(LEN(AA1163)=0,"",SUBSTITUTE(SUBSTITUTE(SUBSTITUTE(SUBSTITUTE(SUBSTITUTE(SUBSTITUTE(SUBSTITUTE(SUBSTITUTE(SUBSTITUTE(SUBSTITUTE(SUBSTITUTE(SUBSTITUTE(SUBSTITUTE(SUBSTITUTE(SUBSTITUTE(SUBSTITUTE(SUBSTITUTE( (SUBSTITUTE( SUBSTITUTE( SUBSTITUTE( SUBSTITUTE(Z1163,"STD_SIGMA","SUM"),"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3" t="b">
        <f>AA1163=AF1163</f>
        <v>1</v>
      </c>
    </row>
    <row r="1164" spans="1:33">
      <c r="A1164" s="48">
        <f>IF(B1164=INT(B1164),ROW(),"")</f>
        <v>1164</v>
      </c>
      <c r="B1164" s="47">
        <f>IF(AND(MID(C1164,2,1)&lt;&gt;"/",MID(C1164,1,1)="/"),INT(B1163)+1,B1163+0.01)</f>
        <v>1140</v>
      </c>
      <c r="C1164" s="196" t="s">
        <v>3769</v>
      </c>
      <c r="D1164" s="196" t="s">
        <v>7</v>
      </c>
      <c r="E1164" s="191" t="s">
        <v>519</v>
      </c>
      <c r="F1164" s="191" t="s">
        <v>5127</v>
      </c>
      <c r="G1164" s="202">
        <v>0</v>
      </c>
      <c r="H1164" s="202">
        <v>0</v>
      </c>
      <c r="I1164" s="191" t="s">
        <v>1</v>
      </c>
      <c r="J1164" s="191" t="s">
        <v>1376</v>
      </c>
      <c r="K1164" s="198" t="s">
        <v>3783</v>
      </c>
      <c r="L1164" s="199" t="s">
        <v>4768</v>
      </c>
      <c r="M1164" s="199" t="s">
        <v>4827</v>
      </c>
      <c r="N1164" s="55" t="s">
        <v>2238</v>
      </c>
      <c r="O1164" s="55"/>
      <c r="P1164" s="259" t="s">
        <v>4998</v>
      </c>
      <c r="Q1164" s="13"/>
      <c r="R1164"/>
      <c r="S1164" t="str">
        <f>IF(E1164=F1164,"","NOT EQUAL")</f>
        <v>NOT EQUAL</v>
      </c>
      <c r="T1164" s="44" t="str">
        <f>IF(ISNA(VLOOKUP(P1164,Sheet1!E:F,2,0)),"--","PRESENT")</f>
        <v>--</v>
      </c>
      <c r="U1164"/>
      <c r="V1164">
        <f>IF(AA1164&lt;&gt;"",V1163+1,V1163)</f>
        <v>176</v>
      </c>
      <c r="W1164" s="75"/>
      <c r="X1164" s="57"/>
      <c r="Y1164" s="57"/>
      <c r="Z1164" s="25" t="str">
        <f>IF( OR(X1164="CNST", I1164="CAT_REGS"),IF(E1164=CHAR(34)&amp;CHAR(34),F1164,E1164),
IF(X1164="YES",UPPER(IF(E1164=CHAR(34)&amp;CHAR(34),F1164,E1164)),
IF(   AND(X1164&lt;&gt;"NO",I1164="CAT_FNCT",D1164&lt;&gt;"multiply", D1164&lt;&gt;"divide"),IF(J1164="SLS_ENABLED",   UPPER(IF(E1164=CHAR(34)&amp;CHAR(34),F1164,E1164)),""),"")))</f>
        <v/>
      </c>
      <c r="AA1164" s="25" t="str">
        <f>IF(LEN(Y1164)&gt;0,Y1164,SUBSTITUTE(SUBSTITUTE(SUBSTITUTE(SUBSTITUTE(SUBSTITUTE(SUBSTITUTE(SUBSTITUTE(SUBSTITUTE(SUBSTITUTE(SUBSTITUTE(SUBSTITUTE( (SUBSTITUTE( SUBSTITUTE( SUBSTITUTE( SUBSTITUTE(Z1164,"STD_SIGMA","SUM"),"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4" s="1">
        <f>B1164</f>
        <v>1140</v>
      </c>
      <c r="AC1164" t="str">
        <f>P1164</f>
        <v>ITM_SUB_g</v>
      </c>
      <c r="AD1164" s="126" t="str">
        <f>IF(ISNA(VLOOKUP(AA1164,'XEQM Shortlist'!J:J,1,0)),"//","")</f>
        <v/>
      </c>
      <c r="AF1164" s="88" t="str">
        <f>IF(LEN(AA1164)=0,"",SUBSTITUTE(SUBSTITUTE(SUBSTITUTE(SUBSTITUTE(SUBSTITUTE(SUBSTITUTE(SUBSTITUTE(SUBSTITUTE(SUBSTITUTE(SUBSTITUTE(SUBSTITUTE(SUBSTITUTE(SUBSTITUTE(SUBSTITUTE(SUBSTITUTE(SUBSTITUTE(SUBSTITUTE( (SUBSTITUTE( SUBSTITUTE( SUBSTITUTE( SUBSTITUTE(Z1164,"STD_SIGMA","SUM"),"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4" t="b">
        <f>AA1164=AF1164</f>
        <v>1</v>
      </c>
    </row>
    <row r="1165" spans="1:33">
      <c r="A1165" s="48">
        <f>IF(B1165=INT(B1165),ROW(),"")</f>
        <v>1165</v>
      </c>
      <c r="B1165" s="47">
        <f>IF(AND(MID(C1165,2,1)&lt;&gt;"/",MID(C1165,1,1)="/"),INT(B1164)+1,B1164+0.01)</f>
        <v>1141</v>
      </c>
      <c r="C1165" s="196" t="s">
        <v>3769</v>
      </c>
      <c r="D1165" s="196" t="s">
        <v>7</v>
      </c>
      <c r="E1165" s="191" t="s">
        <v>519</v>
      </c>
      <c r="F1165" s="191" t="s">
        <v>5128</v>
      </c>
      <c r="G1165" s="202">
        <v>0</v>
      </c>
      <c r="H1165" s="202">
        <v>0</v>
      </c>
      <c r="I1165" s="191" t="s">
        <v>1</v>
      </c>
      <c r="J1165" s="191" t="s">
        <v>1376</v>
      </c>
      <c r="K1165" s="198" t="s">
        <v>3783</v>
      </c>
      <c r="L1165" s="199" t="s">
        <v>4768</v>
      </c>
      <c r="M1165" s="199" t="s">
        <v>4827</v>
      </c>
      <c r="N1165" s="55" t="s">
        <v>2238</v>
      </c>
      <c r="O1165" s="55"/>
      <c r="P1165" s="259" t="s">
        <v>3268</v>
      </c>
      <c r="Q1165" s="13"/>
      <c r="R1165"/>
      <c r="S1165" t="str">
        <f>IF(E1165=F1165,"","NOT EQUAL")</f>
        <v>NOT EQUAL</v>
      </c>
      <c r="T1165" s="44" t="str">
        <f>IF(ISNA(VLOOKUP(P1165,Sheet1!E:F,2,0)),"--","PRESENT")</f>
        <v>--</v>
      </c>
      <c r="U1165"/>
      <c r="V1165">
        <f>IF(AA1165&lt;&gt;"",V1164+1,V1164)</f>
        <v>176</v>
      </c>
      <c r="W1165" s="75"/>
      <c r="X1165" s="57"/>
      <c r="Y1165" s="57"/>
      <c r="Z1165" s="25" t="str">
        <f>IF( OR(X1165="CNST", I1165="CAT_REGS"),IF(E1165=CHAR(34)&amp;CHAR(34),F1165,E1165),
IF(X1165="YES",UPPER(IF(E1165=CHAR(34)&amp;CHAR(34),F1165,E1165)),
IF(   AND(X1165&lt;&gt;"NO",I1165="CAT_FNCT",D1165&lt;&gt;"multiply", D1165&lt;&gt;"divide"),IF(J1165="SLS_ENABLED",   UPPER(IF(E1165=CHAR(34)&amp;CHAR(34),F1165,E1165)),""),"")))</f>
        <v/>
      </c>
      <c r="AA1165" s="25" t="str">
        <f>IF(LEN(Y1165)&gt;0,Y1165,SUBSTITUTE(SUBSTITUTE(SUBSTITUTE(SUBSTITUTE(SUBSTITUTE(SUBSTITUTE(SUBSTITUTE(SUBSTITUTE(SUBSTITUTE(SUBSTITUTE(SUBSTITUTE( (SUBSTITUTE( SUBSTITUTE( SUBSTITUTE( SUBSTITUTE(Z1165,"STD_SIGMA","SUM"),"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5" s="1">
        <f>B1165</f>
        <v>1141</v>
      </c>
      <c r="AC1165" t="str">
        <f>P1165</f>
        <v>ITM_SUB_h</v>
      </c>
      <c r="AD1165" s="126" t="str">
        <f>IF(ISNA(VLOOKUP(AA1165,'XEQM Shortlist'!J:J,1,0)),"//","")</f>
        <v/>
      </c>
      <c r="AF1165" s="88" t="str">
        <f>IF(LEN(AA1165)=0,"",SUBSTITUTE(SUBSTITUTE(SUBSTITUTE(SUBSTITUTE(SUBSTITUTE(SUBSTITUTE(SUBSTITUTE(SUBSTITUTE(SUBSTITUTE(SUBSTITUTE(SUBSTITUTE(SUBSTITUTE(SUBSTITUTE(SUBSTITUTE(SUBSTITUTE(SUBSTITUTE(SUBSTITUTE( (SUBSTITUTE( SUBSTITUTE( SUBSTITUTE( SUBSTITUTE(Z1165,"STD_SIGMA","SUM"),"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5" t="b">
        <f>AA1165=AF1165</f>
        <v>1</v>
      </c>
    </row>
    <row r="1166" spans="1:33" s="17" customFormat="1">
      <c r="A1166" s="48">
        <f>IF(B1166=INT(B1166),ROW(),"")</f>
        <v>1166</v>
      </c>
      <c r="B1166" s="47">
        <f>IF(AND(MID(C1166,2,1)&lt;&gt;"/",MID(C1166,1,1)="/"),INT(B1165)+1,B1165+0.01)</f>
        <v>1142</v>
      </c>
      <c r="C1166" s="196" t="s">
        <v>3769</v>
      </c>
      <c r="D1166" s="196" t="s">
        <v>7</v>
      </c>
      <c r="E1166" s="191" t="s">
        <v>519</v>
      </c>
      <c r="F1166" s="191" t="s">
        <v>5129</v>
      </c>
      <c r="G1166" s="296">
        <v>0</v>
      </c>
      <c r="H1166" s="296">
        <v>0</v>
      </c>
      <c r="I1166" s="191" t="s">
        <v>1</v>
      </c>
      <c r="J1166" s="191" t="s">
        <v>1376</v>
      </c>
      <c r="K1166" s="198" t="s">
        <v>3783</v>
      </c>
      <c r="L1166" s="199" t="s">
        <v>4768</v>
      </c>
      <c r="M1166" s="199" t="s">
        <v>4827</v>
      </c>
      <c r="N1166" s="55" t="s">
        <v>2238</v>
      </c>
      <c r="O1166" s="55"/>
      <c r="P1166" s="259" t="s">
        <v>3269</v>
      </c>
      <c r="Q1166" s="13"/>
      <c r="R1166"/>
      <c r="S1166" t="str">
        <f>IF(E1166=F1166,"","NOT EQUAL")</f>
        <v>NOT EQUAL</v>
      </c>
      <c r="T1166" s="44" t="str">
        <f>IF(ISNA(VLOOKUP(P1166,Sheet1!E:F,2,0)),"--","PRESENT")</f>
        <v>--</v>
      </c>
      <c r="U1166"/>
      <c r="V1166">
        <f>IF(AA1166&lt;&gt;"",V1165+1,V1165)</f>
        <v>176</v>
      </c>
      <c r="W1166" s="75"/>
      <c r="X1166" s="57"/>
      <c r="Y1166" s="57"/>
      <c r="Z1166" s="25" t="str">
        <f>IF( OR(X1166="CNST", I1166="CAT_REGS"),IF(E1166=CHAR(34)&amp;CHAR(34),F1166,E1166),
IF(X1166="YES",UPPER(IF(E1166=CHAR(34)&amp;CHAR(34),F1166,E1166)),
IF(   AND(X1166&lt;&gt;"NO",I1166="CAT_FNCT",D1166&lt;&gt;"multiply", D1166&lt;&gt;"divide"),IF(J1166="SLS_ENABLED",   UPPER(IF(E1166=CHAR(34)&amp;CHAR(34),F1166,E1166)),""),"")))</f>
        <v/>
      </c>
      <c r="AA1166" s="25" t="str">
        <f>IF(LEN(Y1166)&gt;0,Y1166,SUBSTITUTE(SUBSTITUTE(SUBSTITUTE(SUBSTITUTE(SUBSTITUTE(SUBSTITUTE(SUBSTITUTE(SUBSTITUTE(SUBSTITUTE(SUBSTITUTE(SUBSTITUTE( (SUBSTITUTE( SUBSTITUTE( SUBSTITUTE( SUBSTITUTE(Z1166,"STD_SIGMA","SUM"),"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6" s="1">
        <f>B1166</f>
        <v>1142</v>
      </c>
      <c r="AC1166" t="str">
        <f>P1166</f>
        <v>ITM_SUB_i</v>
      </c>
      <c r="AD1166" s="126" t="str">
        <f>IF(ISNA(VLOOKUP(AA1166,'XEQM Shortlist'!J:J,1,0)),"//","")</f>
        <v/>
      </c>
      <c r="AE1166"/>
      <c r="AF1166" s="88" t="str">
        <f>IF(LEN(AA1166)=0,"",SUBSTITUTE(SUBSTITUTE(SUBSTITUTE(SUBSTITUTE(SUBSTITUTE(SUBSTITUTE(SUBSTITUTE(SUBSTITUTE(SUBSTITUTE(SUBSTITUTE(SUBSTITUTE(SUBSTITUTE(SUBSTITUTE(SUBSTITUTE(SUBSTITUTE(SUBSTITUTE(SUBSTITUTE( (SUBSTITUTE( SUBSTITUTE( SUBSTITUTE( SUBSTITUTE(Z1166,"STD_SIGMA","SUM"),"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6" t="b">
        <f>AA1166=AF1166</f>
        <v>1</v>
      </c>
    </row>
    <row r="1167" spans="1:33" s="17" customFormat="1">
      <c r="A1167" s="48">
        <f>IF(B1167=INT(B1167),ROW(),"")</f>
        <v>1167</v>
      </c>
      <c r="B1167" s="47">
        <f>IF(AND(MID(C1167,2,1)&lt;&gt;"/",MID(C1167,1,1)="/"),INT(B1166)+1,B1166+0.01)</f>
        <v>1143</v>
      </c>
      <c r="C1167" s="196" t="s">
        <v>3769</v>
      </c>
      <c r="D1167" s="196" t="s">
        <v>7</v>
      </c>
      <c r="E1167" s="191" t="s">
        <v>519</v>
      </c>
      <c r="F1167" s="191" t="s">
        <v>5130</v>
      </c>
      <c r="G1167" s="296">
        <v>0</v>
      </c>
      <c r="H1167" s="296">
        <v>0</v>
      </c>
      <c r="I1167" s="191" t="s">
        <v>1</v>
      </c>
      <c r="J1167" s="191" t="s">
        <v>1376</v>
      </c>
      <c r="K1167" s="198" t="s">
        <v>3783</v>
      </c>
      <c r="L1167" s="199" t="s">
        <v>4768</v>
      </c>
      <c r="M1167" s="199" t="s">
        <v>4827</v>
      </c>
      <c r="N1167" s="55" t="s">
        <v>2238</v>
      </c>
      <c r="O1167" s="55"/>
      <c r="P1167" s="259" t="s">
        <v>3270</v>
      </c>
      <c r="Q1167" s="13"/>
      <c r="R1167"/>
      <c r="S1167" t="str">
        <f>IF(E1167=F1167,"","NOT EQUAL")</f>
        <v>NOT EQUAL</v>
      </c>
      <c r="T1167" s="44" t="str">
        <f>IF(ISNA(VLOOKUP(P1167,Sheet1!E:F,2,0)),"--","PRESENT")</f>
        <v>--</v>
      </c>
      <c r="U1167"/>
      <c r="V1167">
        <f>IF(AA1167&lt;&gt;"",V1166+1,V1166)</f>
        <v>176</v>
      </c>
      <c r="W1167" s="75"/>
      <c r="X1167" s="57"/>
      <c r="Y1167" s="57"/>
      <c r="Z1167" s="25" t="str">
        <f>IF( OR(X1167="CNST", I1167="CAT_REGS"),IF(E1167=CHAR(34)&amp;CHAR(34),F1167,E1167),
IF(X1167="YES",UPPER(IF(E1167=CHAR(34)&amp;CHAR(34),F1167,E1167)),
IF(   AND(X1167&lt;&gt;"NO",I1167="CAT_FNCT",D1167&lt;&gt;"multiply", D1167&lt;&gt;"divide"),IF(J1167="SLS_ENABLED",   UPPER(IF(E1167=CHAR(34)&amp;CHAR(34),F1167,E1167)),""),"")))</f>
        <v/>
      </c>
      <c r="AA1167" s="25" t="str">
        <f>IF(LEN(Y1167)&gt;0,Y1167,SUBSTITUTE(SUBSTITUTE(SUBSTITUTE(SUBSTITUTE(SUBSTITUTE(SUBSTITUTE(SUBSTITUTE(SUBSTITUTE(SUBSTITUTE(SUBSTITUTE(SUBSTITUTE( (SUBSTITUTE( SUBSTITUTE( SUBSTITUTE( SUBSTITUTE(Z1167,"STD_SIGMA","SUM"),"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7" s="1">
        <f>B1167</f>
        <v>1143</v>
      </c>
      <c r="AC1167" t="str">
        <f>P1167</f>
        <v>ITM_SUB_j</v>
      </c>
      <c r="AD1167" s="126" t="str">
        <f>IF(ISNA(VLOOKUP(AA1167,'XEQM Shortlist'!J:J,1,0)),"//","")</f>
        <v/>
      </c>
      <c r="AE1167"/>
      <c r="AF1167" s="88" t="str">
        <f>IF(LEN(AA1167)=0,"",SUBSTITUTE(SUBSTITUTE(SUBSTITUTE(SUBSTITUTE(SUBSTITUTE(SUBSTITUTE(SUBSTITUTE(SUBSTITUTE(SUBSTITUTE(SUBSTITUTE(SUBSTITUTE(SUBSTITUTE(SUBSTITUTE(SUBSTITUTE(SUBSTITUTE(SUBSTITUTE(SUBSTITUTE( (SUBSTITUTE( SUBSTITUTE( SUBSTITUTE( SUBSTITUTE(Z1167,"STD_SIGMA","SUM"),"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7" t="b">
        <f>AA1167=AF1167</f>
        <v>1</v>
      </c>
    </row>
    <row r="1168" spans="1:33" s="17" customFormat="1">
      <c r="A1168" s="48">
        <f>IF(B1168=INT(B1168),ROW(),"")</f>
        <v>1168</v>
      </c>
      <c r="B1168" s="47">
        <f>IF(AND(MID(C1168,2,1)&lt;&gt;"/",MID(C1168,1,1)="/"),INT(B1167)+1,B1167+0.01)</f>
        <v>1144</v>
      </c>
      <c r="C1168" s="196" t="s">
        <v>3769</v>
      </c>
      <c r="D1168" s="196" t="s">
        <v>7</v>
      </c>
      <c r="E1168" s="191" t="s">
        <v>519</v>
      </c>
      <c r="F1168" s="191" t="s">
        <v>5131</v>
      </c>
      <c r="G1168" s="296">
        <v>0</v>
      </c>
      <c r="H1168" s="296">
        <v>0</v>
      </c>
      <c r="I1168" s="191" t="s">
        <v>1</v>
      </c>
      <c r="J1168" s="191" t="s">
        <v>1376</v>
      </c>
      <c r="K1168" s="198" t="s">
        <v>3783</v>
      </c>
      <c r="L1168" s="199" t="s">
        <v>4768</v>
      </c>
      <c r="M1168" s="199" t="s">
        <v>4827</v>
      </c>
      <c r="N1168" s="55" t="s">
        <v>2238</v>
      </c>
      <c r="O1168" s="55"/>
      <c r="P1168" s="259" t="s">
        <v>3271</v>
      </c>
      <c r="Q1168" s="13"/>
      <c r="R1168"/>
      <c r="S1168" t="str">
        <f>IF(E1168=F1168,"","NOT EQUAL")</f>
        <v>NOT EQUAL</v>
      </c>
      <c r="T1168" s="44" t="str">
        <f>IF(ISNA(VLOOKUP(P1168,Sheet1!E:F,2,0)),"--","PRESENT")</f>
        <v>--</v>
      </c>
      <c r="U1168"/>
      <c r="V1168">
        <f>IF(AA1168&lt;&gt;"",V1167+1,V1167)</f>
        <v>176</v>
      </c>
      <c r="W1168" s="75"/>
      <c r="X1168" s="57"/>
      <c r="Y1168" s="57"/>
      <c r="Z1168" s="25" t="str">
        <f>IF( OR(X1168="CNST", I1168="CAT_REGS"),IF(E1168=CHAR(34)&amp;CHAR(34),F1168,E1168),
IF(X1168="YES",UPPER(IF(E1168=CHAR(34)&amp;CHAR(34),F1168,E1168)),
IF(   AND(X1168&lt;&gt;"NO",I1168="CAT_FNCT",D1168&lt;&gt;"multiply", D1168&lt;&gt;"divide"),IF(J1168="SLS_ENABLED",   UPPER(IF(E1168=CHAR(34)&amp;CHAR(34),F1168,E1168)),""),"")))</f>
        <v/>
      </c>
      <c r="AA1168" s="25" t="str">
        <f>IF(LEN(Y1168)&gt;0,Y1168,SUBSTITUTE(SUBSTITUTE(SUBSTITUTE(SUBSTITUTE(SUBSTITUTE(SUBSTITUTE(SUBSTITUTE(SUBSTITUTE(SUBSTITUTE(SUBSTITUTE(SUBSTITUTE( (SUBSTITUTE( SUBSTITUTE( SUBSTITUTE( SUBSTITUTE(Z1168,"STD_SIGMA","SUM"),"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8" s="1">
        <f>B1168</f>
        <v>1144</v>
      </c>
      <c r="AC1168" t="str">
        <f>P1168</f>
        <v>ITM_SUB_k</v>
      </c>
      <c r="AD1168" s="126" t="str">
        <f>IF(ISNA(VLOOKUP(AA1168,'XEQM Shortlist'!J:J,1,0)),"//","")</f>
        <v/>
      </c>
      <c r="AE1168"/>
      <c r="AF1168" s="88" t="str">
        <f>IF(LEN(AA1168)=0,"",SUBSTITUTE(SUBSTITUTE(SUBSTITUTE(SUBSTITUTE(SUBSTITUTE(SUBSTITUTE(SUBSTITUTE(SUBSTITUTE(SUBSTITUTE(SUBSTITUTE(SUBSTITUTE(SUBSTITUTE(SUBSTITUTE(SUBSTITUTE(SUBSTITUTE(SUBSTITUTE(SUBSTITUTE( (SUBSTITUTE( SUBSTITUTE( SUBSTITUTE( SUBSTITUTE(Z1168,"STD_SIGMA","SUM"),"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8" t="b">
        <f>AA1168=AF1168</f>
        <v>1</v>
      </c>
    </row>
    <row r="1169" spans="1:33" s="17" customFormat="1">
      <c r="A1169" s="48">
        <f>IF(B1169=INT(B1169),ROW(),"")</f>
        <v>1169</v>
      </c>
      <c r="B1169" s="47">
        <f>IF(AND(MID(C1169,2,1)&lt;&gt;"/",MID(C1169,1,1)="/"),INT(B1168)+1,B1168+0.01)</f>
        <v>1145</v>
      </c>
      <c r="C1169" s="196" t="s">
        <v>3769</v>
      </c>
      <c r="D1169" s="196" t="s">
        <v>7</v>
      </c>
      <c r="E1169" s="191" t="s">
        <v>519</v>
      </c>
      <c r="F1169" s="191" t="s">
        <v>5132</v>
      </c>
      <c r="G1169" s="296">
        <v>0</v>
      </c>
      <c r="H1169" s="296">
        <v>0</v>
      </c>
      <c r="I1169" s="191" t="s">
        <v>1</v>
      </c>
      <c r="J1169" s="191" t="s">
        <v>1376</v>
      </c>
      <c r="K1169" s="198" t="s">
        <v>3783</v>
      </c>
      <c r="L1169" s="199" t="s">
        <v>4768</v>
      </c>
      <c r="M1169" s="199" t="s">
        <v>4827</v>
      </c>
      <c r="N1169" s="55" t="s">
        <v>2238</v>
      </c>
      <c r="O1169" s="55"/>
      <c r="P1169" s="259" t="s">
        <v>3272</v>
      </c>
      <c r="Q1169" s="13"/>
      <c r="R1169"/>
      <c r="S1169" t="str">
        <f>IF(E1169=F1169,"","NOT EQUAL")</f>
        <v>NOT EQUAL</v>
      </c>
      <c r="T1169" s="44" t="str">
        <f>IF(ISNA(VLOOKUP(P1169,Sheet1!E:F,2,0)),"--","PRESENT")</f>
        <v>--</v>
      </c>
      <c r="U1169"/>
      <c r="V1169">
        <f>IF(AA1169&lt;&gt;"",V1168+1,V1168)</f>
        <v>176</v>
      </c>
      <c r="W1169" s="75"/>
      <c r="X1169" s="57"/>
      <c r="Y1169" s="57"/>
      <c r="Z1169" s="25" t="str">
        <f>IF( OR(X1169="CNST", I1169="CAT_REGS"),IF(E1169=CHAR(34)&amp;CHAR(34),F1169,E1169),
IF(X1169="YES",UPPER(IF(E1169=CHAR(34)&amp;CHAR(34),F1169,E1169)),
IF(   AND(X1169&lt;&gt;"NO",I1169="CAT_FNCT",D1169&lt;&gt;"multiply", D1169&lt;&gt;"divide"),IF(J1169="SLS_ENABLED",   UPPER(IF(E1169=CHAR(34)&amp;CHAR(34),F1169,E1169)),""),"")))</f>
        <v/>
      </c>
      <c r="AA1169" s="25" t="str">
        <f>IF(LEN(Y1169)&gt;0,Y1169,SUBSTITUTE(SUBSTITUTE(SUBSTITUTE(SUBSTITUTE(SUBSTITUTE(SUBSTITUTE(SUBSTITUTE(SUBSTITUTE(SUBSTITUTE(SUBSTITUTE(SUBSTITUTE( (SUBSTITUTE( SUBSTITUTE( SUBSTITUTE( SUBSTITUTE(Z1169,"STD_SIGMA","SUM"),"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69" s="1">
        <f>B1169</f>
        <v>1145</v>
      </c>
      <c r="AC1169" t="str">
        <f>P1169</f>
        <v>ITM_SUB_l</v>
      </c>
      <c r="AD1169" s="126" t="str">
        <f>IF(ISNA(VLOOKUP(AA1169,'XEQM Shortlist'!J:J,1,0)),"//","")</f>
        <v/>
      </c>
      <c r="AE1169"/>
      <c r="AF1169" s="88" t="str">
        <f>IF(LEN(AA1169)=0,"",SUBSTITUTE(SUBSTITUTE(SUBSTITUTE(SUBSTITUTE(SUBSTITUTE(SUBSTITUTE(SUBSTITUTE(SUBSTITUTE(SUBSTITUTE(SUBSTITUTE(SUBSTITUTE(SUBSTITUTE(SUBSTITUTE(SUBSTITUTE(SUBSTITUTE(SUBSTITUTE(SUBSTITUTE( (SUBSTITUTE( SUBSTITUTE( SUBSTITUTE( SUBSTITUTE(Z1169,"STD_SIGMA","SUM"),"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69" t="b">
        <f>AA1169=AF1169</f>
        <v>1</v>
      </c>
    </row>
    <row r="1170" spans="1:33" s="17" customFormat="1">
      <c r="A1170" s="48">
        <f>IF(B1170=INT(B1170),ROW(),"")</f>
        <v>1170</v>
      </c>
      <c r="B1170" s="47">
        <f>IF(AND(MID(C1170,2,1)&lt;&gt;"/",MID(C1170,1,1)="/"),INT(B1169)+1,B1169+0.01)</f>
        <v>1146</v>
      </c>
      <c r="C1170" s="196" t="s">
        <v>3769</v>
      </c>
      <c r="D1170" s="196" t="s">
        <v>7</v>
      </c>
      <c r="E1170" s="191" t="s">
        <v>519</v>
      </c>
      <c r="F1170" s="191" t="s">
        <v>5133</v>
      </c>
      <c r="G1170" s="296">
        <v>0</v>
      </c>
      <c r="H1170" s="296">
        <v>0</v>
      </c>
      <c r="I1170" s="191" t="s">
        <v>1</v>
      </c>
      <c r="J1170" s="191" t="s">
        <v>1376</v>
      </c>
      <c r="K1170" s="198" t="s">
        <v>3783</v>
      </c>
      <c r="L1170" s="199" t="s">
        <v>4768</v>
      </c>
      <c r="M1170" s="199" t="s">
        <v>4827</v>
      </c>
      <c r="N1170" s="55" t="s">
        <v>2238</v>
      </c>
      <c r="O1170" s="55"/>
      <c r="P1170" s="259" t="s">
        <v>3273</v>
      </c>
      <c r="Q1170" s="13"/>
      <c r="R1170"/>
      <c r="S1170" t="str">
        <f>IF(E1170=F1170,"","NOT EQUAL")</f>
        <v>NOT EQUAL</v>
      </c>
      <c r="T1170" s="44" t="str">
        <f>IF(ISNA(VLOOKUP(P1170,Sheet1!E:F,2,0)),"--","PRESENT")</f>
        <v>--</v>
      </c>
      <c r="U1170"/>
      <c r="V1170">
        <f>IF(AA1170&lt;&gt;"",V1169+1,V1169)</f>
        <v>176</v>
      </c>
      <c r="W1170" s="75"/>
      <c r="X1170" s="57"/>
      <c r="Y1170" s="57"/>
      <c r="Z1170" s="25" t="str">
        <f>IF( OR(X1170="CNST", I1170="CAT_REGS"),IF(E1170=CHAR(34)&amp;CHAR(34),F1170,E1170),
IF(X1170="YES",UPPER(IF(E1170=CHAR(34)&amp;CHAR(34),F1170,E1170)),
IF(   AND(X1170&lt;&gt;"NO",I1170="CAT_FNCT",D1170&lt;&gt;"multiply", D1170&lt;&gt;"divide"),IF(J1170="SLS_ENABLED",   UPPER(IF(E1170=CHAR(34)&amp;CHAR(34),F1170,E1170)),""),"")))</f>
        <v/>
      </c>
      <c r="AA1170" s="25" t="str">
        <f>IF(LEN(Y1170)&gt;0,Y1170,SUBSTITUTE(SUBSTITUTE(SUBSTITUTE(SUBSTITUTE(SUBSTITUTE(SUBSTITUTE(SUBSTITUTE(SUBSTITUTE(SUBSTITUTE(SUBSTITUTE(SUBSTITUTE( (SUBSTITUTE( SUBSTITUTE( SUBSTITUTE( SUBSTITUTE(Z1170,"STD_SIGMA","SUM"),"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0" s="1">
        <f>B1170</f>
        <v>1146</v>
      </c>
      <c r="AC1170" t="str">
        <f>P1170</f>
        <v>ITM_SUB_m</v>
      </c>
      <c r="AD1170" s="126" t="str">
        <f>IF(ISNA(VLOOKUP(AA1170,'XEQM Shortlist'!J:J,1,0)),"//","")</f>
        <v/>
      </c>
      <c r="AE1170"/>
      <c r="AF1170" s="88" t="str">
        <f>IF(LEN(AA1170)=0,"",SUBSTITUTE(SUBSTITUTE(SUBSTITUTE(SUBSTITUTE(SUBSTITUTE(SUBSTITUTE(SUBSTITUTE(SUBSTITUTE(SUBSTITUTE(SUBSTITUTE(SUBSTITUTE(SUBSTITUTE(SUBSTITUTE(SUBSTITUTE(SUBSTITUTE(SUBSTITUTE(SUBSTITUTE( (SUBSTITUTE( SUBSTITUTE( SUBSTITUTE( SUBSTITUTE(Z1170,"STD_SIGMA","SUM"),"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0" t="b">
        <f>AA1170=AF1170</f>
        <v>1</v>
      </c>
    </row>
    <row r="1171" spans="1:33" s="17" customFormat="1">
      <c r="A1171" s="48">
        <f>IF(B1171=INT(B1171),ROW(),"")</f>
        <v>1171</v>
      </c>
      <c r="B1171" s="47">
        <f>IF(AND(MID(C1171,2,1)&lt;&gt;"/",MID(C1171,1,1)="/"),INT(B1170)+1,B1170+0.01)</f>
        <v>1147</v>
      </c>
      <c r="C1171" s="196" t="s">
        <v>3769</v>
      </c>
      <c r="D1171" s="196" t="s">
        <v>7</v>
      </c>
      <c r="E1171" s="191" t="s">
        <v>519</v>
      </c>
      <c r="F1171" s="191" t="s">
        <v>5134</v>
      </c>
      <c r="G1171" s="296">
        <v>0</v>
      </c>
      <c r="H1171" s="296">
        <v>0</v>
      </c>
      <c r="I1171" s="191" t="s">
        <v>1</v>
      </c>
      <c r="J1171" s="191" t="s">
        <v>1376</v>
      </c>
      <c r="K1171" s="198" t="s">
        <v>3783</v>
      </c>
      <c r="L1171" s="199" t="s">
        <v>4768</v>
      </c>
      <c r="M1171" s="199" t="s">
        <v>4827</v>
      </c>
      <c r="N1171" s="55" t="s">
        <v>2238</v>
      </c>
      <c r="O1171" s="55"/>
      <c r="P1171" s="259" t="s">
        <v>3274</v>
      </c>
      <c r="Q1171" s="13"/>
      <c r="R1171"/>
      <c r="S1171" t="str">
        <f>IF(E1171=F1171,"","NOT EQUAL")</f>
        <v>NOT EQUAL</v>
      </c>
      <c r="T1171" s="44" t="str">
        <f>IF(ISNA(VLOOKUP(P1171,Sheet1!E:F,2,0)),"--","PRESENT")</f>
        <v>--</v>
      </c>
      <c r="U1171"/>
      <c r="V1171">
        <f>IF(AA1171&lt;&gt;"",V1170+1,V1170)</f>
        <v>176</v>
      </c>
      <c r="W1171" s="75"/>
      <c r="X1171" s="57"/>
      <c r="Y1171" s="57"/>
      <c r="Z1171" s="25" t="str">
        <f>IF( OR(X1171="CNST", I1171="CAT_REGS"),IF(E1171=CHAR(34)&amp;CHAR(34),F1171,E1171),
IF(X1171="YES",UPPER(IF(E1171=CHAR(34)&amp;CHAR(34),F1171,E1171)),
IF(   AND(X1171&lt;&gt;"NO",I1171="CAT_FNCT",D1171&lt;&gt;"multiply", D1171&lt;&gt;"divide"),IF(J1171="SLS_ENABLED",   UPPER(IF(E1171=CHAR(34)&amp;CHAR(34),F1171,E1171)),""),"")))</f>
        <v/>
      </c>
      <c r="AA1171" s="25" t="str">
        <f>IF(LEN(Y1171)&gt;0,Y1171,SUBSTITUTE(SUBSTITUTE(SUBSTITUTE(SUBSTITUTE(SUBSTITUTE(SUBSTITUTE(SUBSTITUTE(SUBSTITUTE(SUBSTITUTE(SUBSTITUTE(SUBSTITUTE( (SUBSTITUTE( SUBSTITUTE( SUBSTITUTE( SUBSTITUTE(Z1171,"STD_SIGMA","SUM"),"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1" s="1">
        <f>B1171</f>
        <v>1147</v>
      </c>
      <c r="AC1171" t="str">
        <f>P1171</f>
        <v>ITM_SUB_n</v>
      </c>
      <c r="AD1171" s="126" t="str">
        <f>IF(ISNA(VLOOKUP(AA1171,'XEQM Shortlist'!J:J,1,0)),"//","")</f>
        <v/>
      </c>
      <c r="AE1171"/>
      <c r="AF1171" s="88" t="str">
        <f>IF(LEN(AA1171)=0,"",SUBSTITUTE(SUBSTITUTE(SUBSTITUTE(SUBSTITUTE(SUBSTITUTE(SUBSTITUTE(SUBSTITUTE(SUBSTITUTE(SUBSTITUTE(SUBSTITUTE(SUBSTITUTE(SUBSTITUTE(SUBSTITUTE(SUBSTITUTE(SUBSTITUTE(SUBSTITUTE(SUBSTITUTE( (SUBSTITUTE( SUBSTITUTE( SUBSTITUTE( SUBSTITUTE(Z1171,"STD_SIGMA","SUM"),"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1" t="b">
        <f>AA1171=AF1171</f>
        <v>1</v>
      </c>
    </row>
    <row r="1172" spans="1:33" s="17" customFormat="1">
      <c r="A1172" s="48">
        <f>IF(B1172=INT(B1172),ROW(),"")</f>
        <v>1172</v>
      </c>
      <c r="B1172" s="47">
        <f>IF(AND(MID(C1172,2,1)&lt;&gt;"/",MID(C1172,1,1)="/"),INT(B1171)+1,B1171+0.01)</f>
        <v>1148</v>
      </c>
      <c r="C1172" s="196" t="s">
        <v>3769</v>
      </c>
      <c r="D1172" s="196" t="s">
        <v>7</v>
      </c>
      <c r="E1172" s="191" t="s">
        <v>519</v>
      </c>
      <c r="F1172" s="191" t="s">
        <v>5135</v>
      </c>
      <c r="G1172" s="296">
        <v>0</v>
      </c>
      <c r="H1172" s="296">
        <v>0</v>
      </c>
      <c r="I1172" s="191" t="s">
        <v>1</v>
      </c>
      <c r="J1172" s="191" t="s">
        <v>1376</v>
      </c>
      <c r="K1172" s="198" t="s">
        <v>3783</v>
      </c>
      <c r="L1172" s="199" t="s">
        <v>4768</v>
      </c>
      <c r="M1172" s="199" t="s">
        <v>4827</v>
      </c>
      <c r="N1172" s="55" t="s">
        <v>2238</v>
      </c>
      <c r="O1172" s="55"/>
      <c r="P1172" s="259" t="s">
        <v>3275</v>
      </c>
      <c r="Q1172" s="13"/>
      <c r="R1172"/>
      <c r="S1172" t="str">
        <f>IF(E1172=F1172,"","NOT EQUAL")</f>
        <v>NOT EQUAL</v>
      </c>
      <c r="T1172" s="44" t="str">
        <f>IF(ISNA(VLOOKUP(P1172,Sheet1!E:F,2,0)),"--","PRESENT")</f>
        <v>--</v>
      </c>
      <c r="U1172"/>
      <c r="V1172">
        <f>IF(AA1172&lt;&gt;"",V1171+1,V1171)</f>
        <v>176</v>
      </c>
      <c r="W1172" s="75"/>
      <c r="X1172" s="57"/>
      <c r="Y1172" s="57"/>
      <c r="Z1172" s="25" t="str">
        <f>IF( OR(X1172="CNST", I1172="CAT_REGS"),IF(E1172=CHAR(34)&amp;CHAR(34),F1172,E1172),
IF(X1172="YES",UPPER(IF(E1172=CHAR(34)&amp;CHAR(34),F1172,E1172)),
IF(   AND(X1172&lt;&gt;"NO",I1172="CAT_FNCT",D1172&lt;&gt;"multiply", D1172&lt;&gt;"divide"),IF(J1172="SLS_ENABLED",   UPPER(IF(E1172=CHAR(34)&amp;CHAR(34),F1172,E1172)),""),"")))</f>
        <v/>
      </c>
      <c r="AA1172" s="25" t="str">
        <f>IF(LEN(Y1172)&gt;0,Y1172,SUBSTITUTE(SUBSTITUTE(SUBSTITUTE(SUBSTITUTE(SUBSTITUTE(SUBSTITUTE(SUBSTITUTE(SUBSTITUTE(SUBSTITUTE(SUBSTITUTE(SUBSTITUTE( (SUBSTITUTE( SUBSTITUTE( SUBSTITUTE( SUBSTITUTE(Z1172,"STD_SIGMA","SUM"),"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2" s="1">
        <f>B1172</f>
        <v>1148</v>
      </c>
      <c r="AC1172" t="str">
        <f>P1172</f>
        <v>ITM_SUB_o</v>
      </c>
      <c r="AD1172" s="126" t="str">
        <f>IF(ISNA(VLOOKUP(AA1172,'XEQM Shortlist'!J:J,1,0)),"//","")</f>
        <v/>
      </c>
      <c r="AE1172"/>
      <c r="AF1172" s="88" t="str">
        <f>IF(LEN(AA1172)=0,"",SUBSTITUTE(SUBSTITUTE(SUBSTITUTE(SUBSTITUTE(SUBSTITUTE(SUBSTITUTE(SUBSTITUTE(SUBSTITUTE(SUBSTITUTE(SUBSTITUTE(SUBSTITUTE(SUBSTITUTE(SUBSTITUTE(SUBSTITUTE(SUBSTITUTE(SUBSTITUTE(SUBSTITUTE( (SUBSTITUTE( SUBSTITUTE( SUBSTITUTE( SUBSTITUTE(Z1172,"STD_SIGMA","SUM"),"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2" t="b">
        <f>AA1172=AF1172</f>
        <v>1</v>
      </c>
    </row>
    <row r="1173" spans="1:33" s="17" customFormat="1">
      <c r="A1173" s="48">
        <f>IF(B1173=INT(B1173),ROW(),"")</f>
        <v>1173</v>
      </c>
      <c r="B1173" s="47">
        <f>IF(AND(MID(C1173,2,1)&lt;&gt;"/",MID(C1173,1,1)="/"),INT(B1172)+1,B1172+0.01)</f>
        <v>1149</v>
      </c>
      <c r="C1173" s="196" t="s">
        <v>3769</v>
      </c>
      <c r="D1173" s="196" t="s">
        <v>7</v>
      </c>
      <c r="E1173" s="191" t="s">
        <v>519</v>
      </c>
      <c r="F1173" s="191" t="s">
        <v>5136</v>
      </c>
      <c r="G1173" s="296">
        <v>0</v>
      </c>
      <c r="H1173" s="296">
        <v>0</v>
      </c>
      <c r="I1173" s="191" t="s">
        <v>1</v>
      </c>
      <c r="J1173" s="191" t="s">
        <v>1376</v>
      </c>
      <c r="K1173" s="198" t="s">
        <v>3783</v>
      </c>
      <c r="L1173" s="199" t="s">
        <v>4768</v>
      </c>
      <c r="M1173" s="199" t="s">
        <v>4827</v>
      </c>
      <c r="N1173" s="55" t="s">
        <v>2238</v>
      </c>
      <c r="O1173" s="55"/>
      <c r="P1173" s="259" t="s">
        <v>3276</v>
      </c>
      <c r="Q1173" s="13"/>
      <c r="R1173"/>
      <c r="S1173" t="str">
        <f>IF(E1173=F1173,"","NOT EQUAL")</f>
        <v>NOT EQUAL</v>
      </c>
      <c r="T1173" s="44" t="str">
        <f>IF(ISNA(VLOOKUP(P1173,Sheet1!E:F,2,0)),"--","PRESENT")</f>
        <v>--</v>
      </c>
      <c r="U1173"/>
      <c r="V1173">
        <f>IF(AA1173&lt;&gt;"",V1172+1,V1172)</f>
        <v>176</v>
      </c>
      <c r="W1173" s="75"/>
      <c r="X1173" s="57"/>
      <c r="Y1173" s="57"/>
      <c r="Z1173" s="25" t="str">
        <f>IF( OR(X1173="CNST", I1173="CAT_REGS"),IF(E1173=CHAR(34)&amp;CHAR(34),F1173,E1173),
IF(X1173="YES",UPPER(IF(E1173=CHAR(34)&amp;CHAR(34),F1173,E1173)),
IF(   AND(X1173&lt;&gt;"NO",I1173="CAT_FNCT",D1173&lt;&gt;"multiply", D1173&lt;&gt;"divide"),IF(J1173="SLS_ENABLED",   UPPER(IF(E1173=CHAR(34)&amp;CHAR(34),F1173,E1173)),""),"")))</f>
        <v/>
      </c>
      <c r="AA1173" s="25" t="str">
        <f>IF(LEN(Y1173)&gt;0,Y1173,SUBSTITUTE(SUBSTITUTE(SUBSTITUTE(SUBSTITUTE(SUBSTITUTE(SUBSTITUTE(SUBSTITUTE(SUBSTITUTE(SUBSTITUTE(SUBSTITUTE(SUBSTITUTE( (SUBSTITUTE( SUBSTITUTE( SUBSTITUTE( SUBSTITUTE(Z1173,"STD_SIGMA","SUM"),"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3" s="1">
        <f>B1173</f>
        <v>1149</v>
      </c>
      <c r="AC1173" t="str">
        <f>P1173</f>
        <v>ITM_SUB_p</v>
      </c>
      <c r="AD1173" s="126" t="str">
        <f>IF(ISNA(VLOOKUP(AA1173,'XEQM Shortlist'!J:J,1,0)),"//","")</f>
        <v/>
      </c>
      <c r="AE1173"/>
      <c r="AF1173" s="88" t="str">
        <f>IF(LEN(AA1173)=0,"",SUBSTITUTE(SUBSTITUTE(SUBSTITUTE(SUBSTITUTE(SUBSTITUTE(SUBSTITUTE(SUBSTITUTE(SUBSTITUTE(SUBSTITUTE(SUBSTITUTE(SUBSTITUTE(SUBSTITUTE(SUBSTITUTE(SUBSTITUTE(SUBSTITUTE(SUBSTITUTE(SUBSTITUTE( (SUBSTITUTE( SUBSTITUTE( SUBSTITUTE( SUBSTITUTE(Z1173,"STD_SIGMA","SUM"),"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3" t="b">
        <f>AA1173=AF1173</f>
        <v>1</v>
      </c>
    </row>
    <row r="1174" spans="1:33" s="17" customFormat="1">
      <c r="A1174" s="48">
        <f>IF(B1174=INT(B1174),ROW(),"")</f>
        <v>1174</v>
      </c>
      <c r="B1174" s="47">
        <f>IF(AND(MID(C1174,2,1)&lt;&gt;"/",MID(C1174,1,1)="/"),INT(B1173)+1,B1173+0.01)</f>
        <v>1150</v>
      </c>
      <c r="C1174" s="196" t="s">
        <v>3769</v>
      </c>
      <c r="D1174" s="196" t="s">
        <v>7</v>
      </c>
      <c r="E1174" s="191" t="s">
        <v>519</v>
      </c>
      <c r="F1174" s="191" t="s">
        <v>5137</v>
      </c>
      <c r="G1174" s="296">
        <v>0</v>
      </c>
      <c r="H1174" s="296">
        <v>0</v>
      </c>
      <c r="I1174" s="191" t="s">
        <v>1</v>
      </c>
      <c r="J1174" s="191" t="s">
        <v>1376</v>
      </c>
      <c r="K1174" s="198" t="s">
        <v>3783</v>
      </c>
      <c r="L1174" s="199" t="s">
        <v>4768</v>
      </c>
      <c r="M1174" s="199" t="s">
        <v>4827</v>
      </c>
      <c r="N1174" s="55" t="s">
        <v>2238</v>
      </c>
      <c r="O1174" s="55"/>
      <c r="P1174" s="259" t="s">
        <v>3277</v>
      </c>
      <c r="Q1174" s="13"/>
      <c r="R1174"/>
      <c r="S1174" t="str">
        <f>IF(E1174=F1174,"","NOT EQUAL")</f>
        <v>NOT EQUAL</v>
      </c>
      <c r="T1174" s="44" t="str">
        <f>IF(ISNA(VLOOKUP(P1174,Sheet1!E:F,2,0)),"--","PRESENT")</f>
        <v>--</v>
      </c>
      <c r="U1174"/>
      <c r="V1174">
        <f>IF(AA1174&lt;&gt;"",V1173+1,V1173)</f>
        <v>176</v>
      </c>
      <c r="W1174" s="75"/>
      <c r="X1174" s="57"/>
      <c r="Y1174" s="57"/>
      <c r="Z1174" s="25" t="str">
        <f>IF( OR(X1174="CNST", I1174="CAT_REGS"),IF(E1174=CHAR(34)&amp;CHAR(34),F1174,E1174),
IF(X1174="YES",UPPER(IF(E1174=CHAR(34)&amp;CHAR(34),F1174,E1174)),
IF(   AND(X1174&lt;&gt;"NO",I1174="CAT_FNCT",D1174&lt;&gt;"multiply", D1174&lt;&gt;"divide"),IF(J1174="SLS_ENABLED",   UPPER(IF(E1174=CHAR(34)&amp;CHAR(34),F1174,E1174)),""),"")))</f>
        <v/>
      </c>
      <c r="AA1174" s="25" t="str">
        <f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1">
        <f>B1174</f>
        <v>1150</v>
      </c>
      <c r="AC1174" t="str">
        <f>P1174</f>
        <v>ITM_SUB_q</v>
      </c>
      <c r="AD1174" s="126" t="str">
        <f>IF(ISNA(VLOOKUP(AA1174,'XEQM Shortlist'!J:J,1,0)),"//","")</f>
        <v/>
      </c>
      <c r="AE1174"/>
      <c r="AF1174" s="88" t="str">
        <f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t="b">
        <f>AA1174=AF1174</f>
        <v>1</v>
      </c>
    </row>
    <row r="1175" spans="1:33" s="17" customFormat="1">
      <c r="A1175" s="48">
        <f>IF(B1175=INT(B1175),ROW(),"")</f>
        <v>1175</v>
      </c>
      <c r="B1175" s="47">
        <f>IF(AND(MID(C1175,2,1)&lt;&gt;"/",MID(C1175,1,1)="/"),INT(B1174)+1,B1174+0.01)</f>
        <v>1151</v>
      </c>
      <c r="C1175" s="196" t="s">
        <v>3769</v>
      </c>
      <c r="D1175" s="196" t="s">
        <v>7</v>
      </c>
      <c r="E1175" s="191" t="s">
        <v>519</v>
      </c>
      <c r="F1175" s="191" t="s">
        <v>5138</v>
      </c>
      <c r="G1175" s="296">
        <v>0</v>
      </c>
      <c r="H1175" s="296">
        <v>0</v>
      </c>
      <c r="I1175" s="191" t="s">
        <v>1</v>
      </c>
      <c r="J1175" s="191" t="s">
        <v>1376</v>
      </c>
      <c r="K1175" s="198" t="s">
        <v>3783</v>
      </c>
      <c r="L1175" s="199" t="s">
        <v>4768</v>
      </c>
      <c r="M1175" s="199" t="s">
        <v>4827</v>
      </c>
      <c r="N1175" s="55" t="s">
        <v>2238</v>
      </c>
      <c r="O1175" s="55"/>
      <c r="P1175" s="259" t="s">
        <v>4999</v>
      </c>
      <c r="Q1175" s="13"/>
      <c r="R1175"/>
      <c r="S1175" t="str">
        <f>IF(E1175=F1175,"","NOT EQUAL")</f>
        <v>NOT EQUAL</v>
      </c>
      <c r="T1175" s="44" t="str">
        <f>IF(ISNA(VLOOKUP(P1175,Sheet1!E:F,2,0)),"--","PRESENT")</f>
        <v>--</v>
      </c>
      <c r="U1175"/>
      <c r="V1175">
        <f>IF(AA1175&lt;&gt;"",V1174+1,V1174)</f>
        <v>176</v>
      </c>
      <c r="W1175" s="75"/>
      <c r="X1175" s="57"/>
      <c r="Y1175" s="57"/>
      <c r="Z1175" s="25" t="str">
        <f>IF( OR(X1175="CNST", I1175="CAT_REGS"),IF(E1175=CHAR(34)&amp;CHAR(34),F1175,E1175),
IF(X1175="YES",UPPER(IF(E1175=CHAR(34)&amp;CHAR(34),F1175,E1175)),
IF(   AND(X1175&lt;&gt;"NO",I1175="CAT_FNCT",D1175&lt;&gt;"multiply", D1175&lt;&gt;"divide"),IF(J1175="SLS_ENABLED",   UPPER(IF(E1175=CHAR(34)&amp;CHAR(34),F1175,E1175)),""),"")))</f>
        <v/>
      </c>
      <c r="AA1175" s="25" t="str">
        <f>IF(LEN(Y1175)&gt;0,Y1175,SUBSTITUTE(SUBSTITUTE(SUBSTITUTE(SUBSTITUTE(SUBSTITUTE(SUBSTITUTE(SUBSTITUTE(SUBSTITUTE(SUBSTITUTE(SUBSTITUTE(SUBSTITUTE( (SUBSTITUTE( SUBSTITUTE( SUBSTITUTE( SUBSTITUTE(Z1175,"STD_SIGMA","SUM"),"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5" s="1">
        <f>B1175</f>
        <v>1151</v>
      </c>
      <c r="AC1175" t="str">
        <f>P1175</f>
        <v>ITM_SUB_r</v>
      </c>
      <c r="AD1175" s="126" t="str">
        <f>IF(ISNA(VLOOKUP(AA1175,'XEQM Shortlist'!J:J,1,0)),"//","")</f>
        <v/>
      </c>
      <c r="AE1175"/>
      <c r="AF1175" s="88" t="str">
        <f>IF(LEN(AA1175)=0,"",SUBSTITUTE(SUBSTITUTE(SUBSTITUTE(SUBSTITUTE(SUBSTITUTE(SUBSTITUTE(SUBSTITUTE(SUBSTITUTE(SUBSTITUTE(SUBSTITUTE(SUBSTITUTE(SUBSTITUTE(SUBSTITUTE(SUBSTITUTE(SUBSTITUTE(SUBSTITUTE(SUBSTITUTE( (SUBSTITUTE( SUBSTITUTE( SUBSTITUTE( SUBSTITUTE(Z1175,"STD_SIGMA","SUM"),"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5" t="b">
        <f>AA1175=AF1175</f>
        <v>1</v>
      </c>
    </row>
    <row r="1176" spans="1:33" s="17" customFormat="1">
      <c r="A1176" s="48">
        <f>IF(B1176=INT(B1176),ROW(),"")</f>
        <v>1176</v>
      </c>
      <c r="B1176" s="47">
        <f>IF(AND(MID(C1176,2,1)&lt;&gt;"/",MID(C1176,1,1)="/"),INT(B1175)+1,B1175+0.01)</f>
        <v>1152</v>
      </c>
      <c r="C1176" s="196" t="s">
        <v>3769</v>
      </c>
      <c r="D1176" s="196" t="s">
        <v>7</v>
      </c>
      <c r="E1176" s="191" t="s">
        <v>519</v>
      </c>
      <c r="F1176" s="191" t="s">
        <v>5139</v>
      </c>
      <c r="G1176" s="296">
        <v>0</v>
      </c>
      <c r="H1176" s="296">
        <v>0</v>
      </c>
      <c r="I1176" s="191" t="s">
        <v>1</v>
      </c>
      <c r="J1176" s="191" t="s">
        <v>1376</v>
      </c>
      <c r="K1176" s="198" t="s">
        <v>3783</v>
      </c>
      <c r="L1176" s="199" t="s">
        <v>4768</v>
      </c>
      <c r="M1176" s="199" t="s">
        <v>4827</v>
      </c>
      <c r="N1176" s="55" t="s">
        <v>2238</v>
      </c>
      <c r="O1176" s="55"/>
      <c r="P1176" s="259" t="s">
        <v>3278</v>
      </c>
      <c r="Q1176" s="13"/>
      <c r="R1176"/>
      <c r="S1176" t="str">
        <f>IF(E1176=F1176,"","NOT EQUAL")</f>
        <v>NOT EQUAL</v>
      </c>
      <c r="T1176" s="44" t="str">
        <f>IF(ISNA(VLOOKUP(P1176,Sheet1!E:F,2,0)),"--","PRESENT")</f>
        <v>--</v>
      </c>
      <c r="U1176"/>
      <c r="V1176">
        <f>IF(AA1176&lt;&gt;"",V1175+1,V1175)</f>
        <v>176</v>
      </c>
      <c r="W1176" s="75"/>
      <c r="X1176" s="57"/>
      <c r="Y1176" s="57"/>
      <c r="Z1176" s="25" t="str">
        <f>IF( OR(X1176="CNST", I1176="CAT_REGS"),IF(E1176=CHAR(34)&amp;CHAR(34),F1176,E1176),
IF(X1176="YES",UPPER(IF(E1176=CHAR(34)&amp;CHAR(34),F1176,E1176)),
IF(   AND(X1176&lt;&gt;"NO",I1176="CAT_FNCT",D1176&lt;&gt;"multiply", D1176&lt;&gt;"divide"),IF(J1176="SLS_ENABLED",   UPPER(IF(E1176=CHAR(34)&amp;CHAR(34),F1176,E1176)),""),"")))</f>
        <v/>
      </c>
      <c r="AA1176" s="25" t="str">
        <f>IF(LEN(Y1176)&gt;0,Y1176,SUBSTITUTE(SUBSTITUTE(SUBSTITUTE(SUBSTITUTE(SUBSTITUTE(SUBSTITUTE(SUBSTITUTE(SUBSTITUTE(SUBSTITUTE(SUBSTITUTE(SUBSTITUTE( (SUBSTITUTE( SUBSTITUTE( SUBSTITUTE( SUBSTITUTE(Z1176,"STD_SIGMA","SUM"),"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6" s="1">
        <f>B1176</f>
        <v>1152</v>
      </c>
      <c r="AC1176" t="str">
        <f>P1176</f>
        <v>ITM_SUB_s</v>
      </c>
      <c r="AD1176" s="126" t="str">
        <f>IF(ISNA(VLOOKUP(AA1176,'XEQM Shortlist'!J:J,1,0)),"//","")</f>
        <v/>
      </c>
      <c r="AE1176"/>
      <c r="AF1176" s="88" t="str">
        <f>IF(LEN(AA1176)=0,"",SUBSTITUTE(SUBSTITUTE(SUBSTITUTE(SUBSTITUTE(SUBSTITUTE(SUBSTITUTE(SUBSTITUTE(SUBSTITUTE(SUBSTITUTE(SUBSTITUTE(SUBSTITUTE(SUBSTITUTE(SUBSTITUTE(SUBSTITUTE(SUBSTITUTE(SUBSTITUTE(SUBSTITUTE( (SUBSTITUTE( SUBSTITUTE( SUBSTITUTE( SUBSTITUTE(Z1176,"STD_SIGMA","SUM"),"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6" t="b">
        <f>AA1176=AF1176</f>
        <v>1</v>
      </c>
    </row>
    <row r="1177" spans="1:33" s="17" customFormat="1">
      <c r="A1177" s="48">
        <f>IF(B1177=INT(B1177),ROW(),"")</f>
        <v>1177</v>
      </c>
      <c r="B1177" s="47">
        <f>IF(AND(MID(C1177,2,1)&lt;&gt;"/",MID(C1177,1,1)="/"),INT(B1176)+1,B1176+0.01)</f>
        <v>1153</v>
      </c>
      <c r="C1177" s="196" t="s">
        <v>3769</v>
      </c>
      <c r="D1177" s="196" t="s">
        <v>7</v>
      </c>
      <c r="E1177" s="191" t="s">
        <v>519</v>
      </c>
      <c r="F1177" s="191" t="s">
        <v>5140</v>
      </c>
      <c r="G1177" s="296">
        <v>0</v>
      </c>
      <c r="H1177" s="296">
        <v>0</v>
      </c>
      <c r="I1177" s="191" t="s">
        <v>1</v>
      </c>
      <c r="J1177" s="191" t="s">
        <v>1376</v>
      </c>
      <c r="K1177" s="198" t="s">
        <v>3783</v>
      </c>
      <c r="L1177" s="199" t="s">
        <v>4768</v>
      </c>
      <c r="M1177" s="199" t="s">
        <v>4827</v>
      </c>
      <c r="N1177" s="55" t="s">
        <v>2238</v>
      </c>
      <c r="O1177" s="55"/>
      <c r="P1177" s="259" t="s">
        <v>3279</v>
      </c>
      <c r="Q1177" s="13"/>
      <c r="R1177"/>
      <c r="S1177" t="str">
        <f>IF(E1177=F1177,"","NOT EQUAL")</f>
        <v>NOT EQUAL</v>
      </c>
      <c r="T1177" s="44" t="str">
        <f>IF(ISNA(VLOOKUP(P1177,Sheet1!E:F,2,0)),"--","PRESENT")</f>
        <v>--</v>
      </c>
      <c r="U1177"/>
      <c r="V1177">
        <f>IF(AA1177&lt;&gt;"",V1176+1,V1176)</f>
        <v>176</v>
      </c>
      <c r="W1177" s="75"/>
      <c r="X1177" s="57"/>
      <c r="Y1177" s="57"/>
      <c r="Z1177" s="25" t="str">
        <f>IF( OR(X1177="CNST", I1177="CAT_REGS"),IF(E1177=CHAR(34)&amp;CHAR(34),F1177,E1177),
IF(X1177="YES",UPPER(IF(E1177=CHAR(34)&amp;CHAR(34),F1177,E1177)),
IF(   AND(X1177&lt;&gt;"NO",I1177="CAT_FNCT",D1177&lt;&gt;"multiply", D1177&lt;&gt;"divide"),IF(J1177="SLS_ENABLED",   UPPER(IF(E1177=CHAR(34)&amp;CHAR(34),F1177,E1177)),""),"")))</f>
        <v/>
      </c>
      <c r="AA1177" s="25" t="str">
        <f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1">
        <f>B1177</f>
        <v>1153</v>
      </c>
      <c r="AC1177" t="str">
        <f>P1177</f>
        <v>ITM_SUB_t</v>
      </c>
      <c r="AD1177" s="126" t="str">
        <f>IF(ISNA(VLOOKUP(AA1177,'XEQM Shortlist'!J:J,1,0)),"//","")</f>
        <v/>
      </c>
      <c r="AE1177"/>
      <c r="AF1177" s="88" t="str">
        <f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t="b">
        <f>AA1177=AF1177</f>
        <v>1</v>
      </c>
    </row>
    <row r="1178" spans="1:33" s="17" customFormat="1">
      <c r="A1178" s="48">
        <f>IF(B1178=INT(B1178),ROW(),"")</f>
        <v>1178</v>
      </c>
      <c r="B1178" s="47">
        <f>IF(AND(MID(C1178,2,1)&lt;&gt;"/",MID(C1178,1,1)="/"),INT(B1177)+1,B1177+0.01)</f>
        <v>1154</v>
      </c>
      <c r="C1178" s="196" t="s">
        <v>3769</v>
      </c>
      <c r="D1178" s="196" t="s">
        <v>7</v>
      </c>
      <c r="E1178" s="191" t="s">
        <v>519</v>
      </c>
      <c r="F1178" s="191" t="s">
        <v>5141</v>
      </c>
      <c r="G1178" s="296">
        <v>0</v>
      </c>
      <c r="H1178" s="296">
        <v>0</v>
      </c>
      <c r="I1178" s="191" t="s">
        <v>1</v>
      </c>
      <c r="J1178" s="191" t="s">
        <v>1376</v>
      </c>
      <c r="K1178" s="198" t="s">
        <v>3783</v>
      </c>
      <c r="L1178" s="199" t="s">
        <v>4768</v>
      </c>
      <c r="M1178" s="199" t="s">
        <v>4827</v>
      </c>
      <c r="N1178" s="55" t="s">
        <v>2238</v>
      </c>
      <c r="O1178" s="55"/>
      <c r="P1178" s="259" t="s">
        <v>3280</v>
      </c>
      <c r="Q1178" s="13"/>
      <c r="R1178"/>
      <c r="S1178" t="str">
        <f>IF(E1178=F1178,"","NOT EQUAL")</f>
        <v>NOT EQUAL</v>
      </c>
      <c r="T1178" s="44" t="str">
        <f>IF(ISNA(VLOOKUP(P1178,Sheet1!E:F,2,0)),"--","PRESENT")</f>
        <v>--</v>
      </c>
      <c r="U1178"/>
      <c r="V1178">
        <f>IF(AA1178&lt;&gt;"",V1177+1,V1177)</f>
        <v>176</v>
      </c>
      <c r="W1178" s="75"/>
      <c r="X1178" s="57"/>
      <c r="Y1178" s="57"/>
      <c r="Z1178" s="25" t="str">
        <f>IF( OR(X1178="CNST", I1178="CAT_REGS"),IF(E1178=CHAR(34)&amp;CHAR(34),F1178,E1178),
IF(X1178="YES",UPPER(IF(E1178=CHAR(34)&amp;CHAR(34),F1178,E1178)),
IF(   AND(X1178&lt;&gt;"NO",I1178="CAT_FNCT",D1178&lt;&gt;"multiply", D1178&lt;&gt;"divide"),IF(J1178="SLS_ENABLED",   UPPER(IF(E1178=CHAR(34)&amp;CHAR(34),F1178,E1178)),""),"")))</f>
        <v/>
      </c>
      <c r="AA1178" s="25" t="str">
        <f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1">
        <f>B1178</f>
        <v>1154</v>
      </c>
      <c r="AC1178" t="str">
        <f>P1178</f>
        <v>ITM_SUB_u</v>
      </c>
      <c r="AD1178" s="126" t="str">
        <f>IF(ISNA(VLOOKUP(AA1178,'XEQM Shortlist'!J:J,1,0)),"//","")</f>
        <v/>
      </c>
      <c r="AE1178"/>
      <c r="AF1178" s="88" t="str">
        <f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t="b">
        <f>AA1178=AF1178</f>
        <v>1</v>
      </c>
    </row>
    <row r="1179" spans="1:33" s="17" customFormat="1">
      <c r="A1179" s="48">
        <f>IF(B1179=INT(B1179),ROW(),"")</f>
        <v>1179</v>
      </c>
      <c r="B1179" s="47">
        <f>IF(AND(MID(C1179,2,1)&lt;&gt;"/",MID(C1179,1,1)="/"),INT(B1178)+1,B1178+0.01)</f>
        <v>1155</v>
      </c>
      <c r="C1179" s="196" t="s">
        <v>3769</v>
      </c>
      <c r="D1179" s="196" t="s">
        <v>7</v>
      </c>
      <c r="E1179" s="191" t="s">
        <v>519</v>
      </c>
      <c r="F1179" s="191" t="s">
        <v>5142</v>
      </c>
      <c r="G1179" s="296">
        <v>0</v>
      </c>
      <c r="H1179" s="296">
        <v>0</v>
      </c>
      <c r="I1179" s="191" t="s">
        <v>1</v>
      </c>
      <c r="J1179" s="191" t="s">
        <v>1376</v>
      </c>
      <c r="K1179" s="198" t="s">
        <v>3783</v>
      </c>
      <c r="L1179" s="199" t="s">
        <v>4768</v>
      </c>
      <c r="M1179" s="199" t="s">
        <v>4827</v>
      </c>
      <c r="N1179" s="55" t="s">
        <v>2238</v>
      </c>
      <c r="O1179" s="55"/>
      <c r="P1179" s="259" t="s">
        <v>3281</v>
      </c>
      <c r="Q1179" s="13"/>
      <c r="R1179"/>
      <c r="S1179" t="str">
        <f>IF(E1179=F1179,"","NOT EQUAL")</f>
        <v>NOT EQUAL</v>
      </c>
      <c r="T1179" s="44" t="str">
        <f>IF(ISNA(VLOOKUP(P1179,Sheet1!E:F,2,0)),"--","PRESENT")</f>
        <v>--</v>
      </c>
      <c r="U1179"/>
      <c r="V1179">
        <f>IF(AA1179&lt;&gt;"",V1178+1,V1178)</f>
        <v>176</v>
      </c>
      <c r="W1179" s="75"/>
      <c r="X1179" s="57"/>
      <c r="Y1179" s="57"/>
      <c r="Z1179" s="25" t="str">
        <f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>IF(LEN(Y1179)&gt;0,Y1179,SUBSTITUTE(SUBSTITUTE(SUBSTITUTE(SUBSTITUTE(SUBSTITUTE(SUBSTITUTE(SUBSTITUTE(SUBSTITUTE(SUBSTITUTE(SUBSTITUTE(SUBSTITUTE( (SUBSTITUTE( SUBSTITUTE( SUBSTITUTE( SUBSTITUTE(Z1179,"STD_SIGMA","SUM"),"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9" s="1">
        <f>B1179</f>
        <v>1155</v>
      </c>
      <c r="AC1179" t="str">
        <f>P1179</f>
        <v>ITM_SUB_v</v>
      </c>
      <c r="AD1179" s="126" t="str">
        <f>IF(ISNA(VLOOKUP(AA1179,'XEQM Shortlist'!J:J,1,0)),"//","")</f>
        <v/>
      </c>
      <c r="AE1179"/>
      <c r="AF1179" s="88" t="str">
        <f>IF(LEN(AA1179)=0,"",SUBSTITUTE(SUBSTITUTE(SUBSTITUTE(SUBSTITUTE(SUBSTITUTE(SUBSTITUTE(SUBSTITUTE(SUBSTITUTE(SUBSTITUTE(SUBSTITUTE(SUBSTITUTE(SUBSTITUTE(SUBSTITUTE(SUBSTITUTE(SUBSTITUTE(SUBSTITUTE(SUBSTITUTE( (SUBSTITUTE( SUBSTITUTE( SUBSTITUTE( SUBSTITUTE(Z1179,"STD_SIGMA","SUM"),"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9" t="b">
        <f>AA1179=AF1179</f>
        <v>1</v>
      </c>
    </row>
    <row r="1180" spans="1:33" s="17" customFormat="1">
      <c r="A1180" s="48">
        <f>IF(B1180=INT(B1180),ROW(),"")</f>
        <v>1180</v>
      </c>
      <c r="B1180" s="47">
        <f>IF(AND(MID(C1180,2,1)&lt;&gt;"/",MID(C1180,1,1)="/"),INT(B1179)+1,B1179+0.01)</f>
        <v>1156</v>
      </c>
      <c r="C1180" s="196" t="s">
        <v>3769</v>
      </c>
      <c r="D1180" s="196" t="s">
        <v>7</v>
      </c>
      <c r="E1180" s="191" t="s">
        <v>519</v>
      </c>
      <c r="F1180" s="191" t="s">
        <v>5143</v>
      </c>
      <c r="G1180" s="296">
        <v>0</v>
      </c>
      <c r="H1180" s="296">
        <v>0</v>
      </c>
      <c r="I1180" s="191" t="s">
        <v>1</v>
      </c>
      <c r="J1180" s="191" t="s">
        <v>1376</v>
      </c>
      <c r="K1180" s="198" t="s">
        <v>3783</v>
      </c>
      <c r="L1180" s="199" t="s">
        <v>4768</v>
      </c>
      <c r="M1180" s="199" t="s">
        <v>4827</v>
      </c>
      <c r="N1180" s="55" t="s">
        <v>2238</v>
      </c>
      <c r="O1180" s="55"/>
      <c r="P1180" s="259" t="s">
        <v>3282</v>
      </c>
      <c r="Q1180" s="13"/>
      <c r="R1180"/>
      <c r="S1180" t="str">
        <f>IF(E1180=F1180,"","NOT EQUAL")</f>
        <v>NOT EQUAL</v>
      </c>
      <c r="T1180" s="44" t="str">
        <f>IF(ISNA(VLOOKUP(P1180,Sheet1!E:F,2,0)),"--","PRESENT")</f>
        <v>--</v>
      </c>
      <c r="U1180"/>
      <c r="V1180">
        <f>IF(AA1180&lt;&gt;"",V1179+1,V1179)</f>
        <v>176</v>
      </c>
      <c r="W1180" s="75"/>
      <c r="X1180" s="57"/>
      <c r="Y1180" s="57"/>
      <c r="Z1180" s="25" t="str">
        <f>IF( OR(X1180="CNST", I1180="CAT_REGS"),IF(E1180=CHAR(34)&amp;CHAR(34),F1180,E1180),
IF(X1180="YES",UPPER(IF(E1180=CHAR(34)&amp;CHAR(34),F1180,E1180)),
IF(   AND(X1180&lt;&gt;"NO",I1180="CAT_FNCT",D1180&lt;&gt;"multiply", D1180&lt;&gt;"divide"),IF(J1180="SLS_ENABLED",   UPPER(IF(E1180=CHAR(34)&amp;CHAR(34),F1180,E1180)),""),"")))</f>
        <v/>
      </c>
      <c r="AA1180" s="25" t="str">
        <f>IF(LEN(Y1180)&gt;0,Y1180,SUBSTITUTE(SUBSTITUTE(SUBSTITUTE(SUBSTITUTE(SUBSTITUTE(SUBSTITUTE(SUBSTITUTE(SUBSTITUTE(SUBSTITUTE(SUBSTITUTE(SUBSTITUTE( (SUBSTITUTE( SUBSTITUTE( SUBSTITUTE( SUBSTITUTE(Z1180,"STD_SIGMA","SUM"),"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0" s="1">
        <f>B1180</f>
        <v>1156</v>
      </c>
      <c r="AC1180" t="str">
        <f>P1180</f>
        <v>ITM_SUB_w</v>
      </c>
      <c r="AD1180" s="126" t="str">
        <f>IF(ISNA(VLOOKUP(AA1180,'XEQM Shortlist'!J:J,1,0)),"//","")</f>
        <v/>
      </c>
      <c r="AE1180"/>
      <c r="AF1180" s="88" t="str">
        <f>IF(LEN(AA1180)=0,"",SUBSTITUTE(SUBSTITUTE(SUBSTITUTE(SUBSTITUTE(SUBSTITUTE(SUBSTITUTE(SUBSTITUTE(SUBSTITUTE(SUBSTITUTE(SUBSTITUTE(SUBSTITUTE(SUBSTITUTE(SUBSTITUTE(SUBSTITUTE(SUBSTITUTE(SUBSTITUTE(SUBSTITUTE( (SUBSTITUTE( SUBSTITUTE( SUBSTITUTE( SUBSTITUTE(Z1180,"STD_SIGMA","SUM"),"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0" t="b">
        <f>AA1180=AF1180</f>
        <v>1</v>
      </c>
    </row>
    <row r="1181" spans="1:33" s="17" customFormat="1">
      <c r="A1181" s="48">
        <f>IF(B1181=INT(B1181),ROW(),"")</f>
        <v>1181</v>
      </c>
      <c r="B1181" s="47">
        <f>IF(AND(MID(C1181,2,1)&lt;&gt;"/",MID(C1181,1,1)="/"),INT(B1180)+1,B1180+0.01)</f>
        <v>1157</v>
      </c>
      <c r="C1181" s="196" t="s">
        <v>3769</v>
      </c>
      <c r="D1181" s="196" t="s">
        <v>7</v>
      </c>
      <c r="E1181" s="191" t="s">
        <v>519</v>
      </c>
      <c r="F1181" s="191" t="s">
        <v>5144</v>
      </c>
      <c r="G1181" s="296">
        <v>0</v>
      </c>
      <c r="H1181" s="296">
        <v>0</v>
      </c>
      <c r="I1181" s="191" t="s">
        <v>1</v>
      </c>
      <c r="J1181" s="191" t="s">
        <v>1376</v>
      </c>
      <c r="K1181" s="198" t="s">
        <v>3783</v>
      </c>
      <c r="L1181" s="199" t="s">
        <v>4768</v>
      </c>
      <c r="M1181" s="199" t="s">
        <v>4827</v>
      </c>
      <c r="N1181" s="55" t="s">
        <v>2238</v>
      </c>
      <c r="O1181" s="55"/>
      <c r="P1181" s="259" t="s">
        <v>3283</v>
      </c>
      <c r="Q1181" s="13"/>
      <c r="R1181"/>
      <c r="S1181" t="str">
        <f>IF(E1181=F1181,"","NOT EQUAL")</f>
        <v>NOT EQUAL</v>
      </c>
      <c r="T1181" s="44" t="str">
        <f>IF(ISNA(VLOOKUP(P1181,Sheet1!E:F,2,0)),"--","PRESENT")</f>
        <v>--</v>
      </c>
      <c r="U1181"/>
      <c r="V1181">
        <f>IF(AA1181&lt;&gt;"",V1180+1,V1180)</f>
        <v>176</v>
      </c>
      <c r="W1181" s="75"/>
      <c r="X1181" s="57"/>
      <c r="Y1181" s="57"/>
      <c r="Z1181" s="25" t="str">
        <f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>IF(LEN(Y1181)&gt;0,Y1181,SUBSTITUTE(SUBSTITUTE(SUBSTITUTE(SUBSTITUTE(SUBSTITUTE(SUBSTITUTE(SUBSTITUTE(SUBSTITUTE(SUBSTITUTE(SUBSTITUTE(SUBSTITUTE( (SUBSTITUTE( SUBSTITUTE( SUBSTITUTE( SUBSTITUTE(Z1181,"STD_SIGMA","SUM"),"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1" s="1">
        <f>B1181</f>
        <v>1157</v>
      </c>
      <c r="AC1181" t="str">
        <f>P1181</f>
        <v>ITM_SUB_x</v>
      </c>
      <c r="AD1181" s="126" t="str">
        <f>IF(ISNA(VLOOKUP(AA1181,'XEQM Shortlist'!J:J,1,0)),"//","")</f>
        <v/>
      </c>
      <c r="AE1181"/>
      <c r="AF1181" s="88" t="str">
        <f>IF(LEN(AA1181)=0,"",SUBSTITUTE(SUBSTITUTE(SUBSTITUTE(SUBSTITUTE(SUBSTITUTE(SUBSTITUTE(SUBSTITUTE(SUBSTITUTE(SUBSTITUTE(SUBSTITUTE(SUBSTITUTE(SUBSTITUTE(SUBSTITUTE(SUBSTITUTE(SUBSTITUTE(SUBSTITUTE(SUBSTITUTE( (SUBSTITUTE( SUBSTITUTE( SUBSTITUTE( SUBSTITUTE(Z1181,"STD_SIGMA","SUM"),"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1" t="b">
        <f>AA1181=AF1181</f>
        <v>1</v>
      </c>
    </row>
    <row r="1182" spans="1:33" s="17" customFormat="1">
      <c r="A1182" s="48">
        <f>IF(B1182=INT(B1182),ROW(),"")</f>
        <v>1182</v>
      </c>
      <c r="B1182" s="47">
        <f>IF(AND(MID(C1182,2,1)&lt;&gt;"/",MID(C1182,1,1)="/"),INT(B1181)+1,B1181+0.01)</f>
        <v>1158</v>
      </c>
      <c r="C1182" s="196" t="s">
        <v>3769</v>
      </c>
      <c r="D1182" s="196" t="s">
        <v>7</v>
      </c>
      <c r="E1182" s="191" t="s">
        <v>519</v>
      </c>
      <c r="F1182" s="191" t="s">
        <v>5145</v>
      </c>
      <c r="G1182" s="296">
        <v>0</v>
      </c>
      <c r="H1182" s="296">
        <v>0</v>
      </c>
      <c r="I1182" s="191" t="s">
        <v>1</v>
      </c>
      <c r="J1182" s="191" t="s">
        <v>1376</v>
      </c>
      <c r="K1182" s="198" t="s">
        <v>3783</v>
      </c>
      <c r="L1182" s="199" t="s">
        <v>4768</v>
      </c>
      <c r="M1182" s="199" t="s">
        <v>4827</v>
      </c>
      <c r="N1182" s="55" t="s">
        <v>2238</v>
      </c>
      <c r="O1182" s="55"/>
      <c r="P1182" s="259" t="s">
        <v>3284</v>
      </c>
      <c r="Q1182" s="13"/>
      <c r="R1182"/>
      <c r="S1182" t="str">
        <f>IF(E1182=F1182,"","NOT EQUAL")</f>
        <v>NOT EQUAL</v>
      </c>
      <c r="T1182" s="44" t="str">
        <f>IF(ISNA(VLOOKUP(P1182,Sheet1!E:F,2,0)),"--","PRESENT")</f>
        <v>--</v>
      </c>
      <c r="U1182"/>
      <c r="V1182">
        <f>IF(AA1182&lt;&gt;"",V1181+1,V1181)</f>
        <v>176</v>
      </c>
      <c r="W1182" s="75"/>
      <c r="X1182" s="57"/>
      <c r="Y1182" s="57"/>
      <c r="Z1182" s="25" t="str">
        <f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>IF(LEN(Y1182)&gt;0,Y1182,SUBSTITUTE(SUBSTITUTE(SUBSTITUTE(SUBSTITUTE(SUBSTITUTE(SUBSTITUTE(SUBSTITUTE(SUBSTITUTE(SUBSTITUTE(SUBSTITUTE(SUBSTITUTE( (SUBSTITUTE( SUBSTITUTE( SUBSTITUTE( SUBSTITUTE(Z1182,"STD_SIGMA","SUM"),"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2" s="1">
        <f>B1182</f>
        <v>1158</v>
      </c>
      <c r="AC1182" t="str">
        <f>P1182</f>
        <v>ITM_SUB_y</v>
      </c>
      <c r="AD1182" s="126" t="str">
        <f>IF(ISNA(VLOOKUP(AA1182,'XEQM Shortlist'!J:J,1,0)),"//","")</f>
        <v/>
      </c>
      <c r="AE1182"/>
      <c r="AF1182" s="88" t="str">
        <f>IF(LEN(AA1182)=0,"",SUBSTITUTE(SUBSTITUTE(SUBSTITUTE(SUBSTITUTE(SUBSTITUTE(SUBSTITUTE(SUBSTITUTE(SUBSTITUTE(SUBSTITUTE(SUBSTITUTE(SUBSTITUTE(SUBSTITUTE(SUBSTITUTE(SUBSTITUTE(SUBSTITUTE(SUBSTITUTE(SUBSTITUTE( (SUBSTITUTE( SUBSTITUTE( SUBSTITUTE( SUBSTITUTE(Z1182,"STD_SIGMA","SUM"),"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2" t="b">
        <f>AA1182=AF1182</f>
        <v>1</v>
      </c>
    </row>
    <row r="1183" spans="1:33" s="17" customFormat="1">
      <c r="A1183" s="48">
        <f>IF(B1183=INT(B1183),ROW(),"")</f>
        <v>1183</v>
      </c>
      <c r="B1183" s="47">
        <f>IF(AND(MID(C1183,2,1)&lt;&gt;"/",MID(C1183,1,1)="/"),INT(B1182)+1,B1182+0.01)</f>
        <v>1159</v>
      </c>
      <c r="C1183" s="196" t="s">
        <v>3769</v>
      </c>
      <c r="D1183" s="196" t="s">
        <v>7</v>
      </c>
      <c r="E1183" s="191" t="s">
        <v>519</v>
      </c>
      <c r="F1183" s="191" t="s">
        <v>5146</v>
      </c>
      <c r="G1183" s="296">
        <v>0</v>
      </c>
      <c r="H1183" s="296">
        <v>0</v>
      </c>
      <c r="I1183" s="191" t="s">
        <v>1</v>
      </c>
      <c r="J1183" s="191" t="s">
        <v>1376</v>
      </c>
      <c r="K1183" s="198" t="s">
        <v>3783</v>
      </c>
      <c r="L1183" s="199" t="s">
        <v>4768</v>
      </c>
      <c r="M1183" s="199" t="s">
        <v>4827</v>
      </c>
      <c r="N1183" s="55" t="s">
        <v>2238</v>
      </c>
      <c r="O1183" s="55"/>
      <c r="P1183" s="259" t="s">
        <v>3285</v>
      </c>
      <c r="Q1183" s="13"/>
      <c r="R1183"/>
      <c r="S1183" t="str">
        <f>IF(E1183=F1183,"","NOT EQUAL")</f>
        <v>NOT EQUAL</v>
      </c>
      <c r="T1183" s="44" t="str">
        <f>IF(ISNA(VLOOKUP(P1183,Sheet1!E:F,2,0)),"--","PRESENT")</f>
        <v>--</v>
      </c>
      <c r="U1183"/>
      <c r="V1183">
        <f>IF(AA1183&lt;&gt;"",V1182+1,V1182)</f>
        <v>176</v>
      </c>
      <c r="W1183" s="75"/>
      <c r="X1183" s="57"/>
      <c r="Y1183" s="57"/>
      <c r="Z1183" s="25" t="str">
        <f>IF( OR(X1183="CNST", I1183="CAT_REGS"),IF(E1183=CHAR(34)&amp;CHAR(34),F1183,E1183),
IF(X1183="YES",UPPER(IF(E1183=CHAR(34)&amp;CHAR(34),F1183,E1183)),
IF(   AND(X1183&lt;&gt;"NO",I1183="CAT_FNCT",D1183&lt;&gt;"multiply", D1183&lt;&gt;"divide"),IF(J1183="SLS_ENABLED",   UPPER(IF(E1183=CHAR(34)&amp;CHAR(34),F1183,E1183)),""),"")))</f>
        <v/>
      </c>
      <c r="AA1183" s="25" t="str">
        <f>IF(LEN(Y1183)&gt;0,Y1183,SUBSTITUTE(SUBSTITUTE(SUBSTITUTE(SUBSTITUTE(SUBSTITUTE(SUBSTITUTE(SUBSTITUTE(SUBSTITUTE(SUBSTITUTE(SUBSTITUTE(SUBSTITUTE( (SUBSTITUTE( SUBSTITUTE( SUBSTITUTE( SUBSTITUTE(Z1183,"STD_SIGMA","SUM"),"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3" s="1">
        <f>B1183</f>
        <v>1159</v>
      </c>
      <c r="AC1183" t="str">
        <f>P1183</f>
        <v>ITM_SUB_z</v>
      </c>
      <c r="AD1183" s="126" t="str">
        <f>IF(ISNA(VLOOKUP(AA1183,'XEQM Shortlist'!J:J,1,0)),"//","")</f>
        <v/>
      </c>
      <c r="AE1183"/>
      <c r="AF1183" s="88" t="str">
        <f>IF(LEN(AA1183)=0,"",SUBSTITUTE(SUBSTITUTE(SUBSTITUTE(SUBSTITUTE(SUBSTITUTE(SUBSTITUTE(SUBSTITUTE(SUBSTITUTE(SUBSTITUTE(SUBSTITUTE(SUBSTITUTE(SUBSTITUTE(SUBSTITUTE(SUBSTITUTE(SUBSTITUTE(SUBSTITUTE(SUBSTITUTE( (SUBSTITUTE( SUBSTITUTE( SUBSTITUTE( SUBSTITUTE(Z1183,"STD_SIGMA","SUM"),"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3" t="b">
        <f>AA1183=AF1183</f>
        <v>1</v>
      </c>
    </row>
    <row r="1184" spans="1:33" s="17" customFormat="1">
      <c r="A1184" s="48">
        <f>IF(B1184=INT(B1184),ROW(),"")</f>
        <v>1184</v>
      </c>
      <c r="B1184" s="47">
        <f>IF(AND(MID(C1184,2,1)&lt;&gt;"/",MID(C1184,1,1)="/"),INT(B1183)+1,B1183+0.01)</f>
        <v>1160</v>
      </c>
      <c r="C1184" s="89" t="s">
        <v>3769</v>
      </c>
      <c r="D1184" s="89" t="s">
        <v>7</v>
      </c>
      <c r="E1184" s="90" t="str">
        <f>CHAR(34)&amp;IF(B1184&lt;10,"000",IF(B1184&lt;100,"00",IF(B1184&lt;1000,"0","")))&amp;$B1184&amp;CHAR(34)</f>
        <v>"1160"</v>
      </c>
      <c r="F1184" s="90" t="str">
        <f>E1184</f>
        <v>"1160"</v>
      </c>
      <c r="G1184" s="145">
        <v>0</v>
      </c>
      <c r="H1184" s="145">
        <v>0</v>
      </c>
      <c r="I1184" s="191" t="s">
        <v>1</v>
      </c>
      <c r="J1184" s="91" t="s">
        <v>1376</v>
      </c>
      <c r="K1184" s="92" t="s">
        <v>3783</v>
      </c>
      <c r="L1184" s="17" t="s">
        <v>4768</v>
      </c>
      <c r="M1184" s="55" t="s">
        <v>4827</v>
      </c>
      <c r="N1184" s="55" t="s">
        <v>2238</v>
      </c>
      <c r="P1184" s="259" t="str">
        <f>"VAR_"&amp;IF(B1184&lt;10,"000",IF(B1184&lt;100,"00",IF(B1184&lt;1000,"0","")))&amp;$B1184</f>
        <v>VAR_1160</v>
      </c>
      <c r="Q1184" s="16"/>
      <c r="R1184"/>
      <c r="S1184" t="str">
        <f>IF(E1184=F1184,"","NOT EQUAL")</f>
        <v/>
      </c>
      <c r="T1184" s="44" t="str">
        <f>IF(ISNA(VLOOKUP(P1184,Sheet1!E:F,2,0)),"--","PRESENT")</f>
        <v>--</v>
      </c>
      <c r="U1184"/>
      <c r="V1184">
        <f>IF(AA1184&lt;&gt;"",V1183+1,V1183)</f>
        <v>176</v>
      </c>
      <c r="W1184" s="88" t="s">
        <v>2238</v>
      </c>
      <c r="X1184" s="92" t="s">
        <v>2238</v>
      </c>
      <c r="Y1184" s="92" t="s">
        <v>2238</v>
      </c>
      <c r="Z1184" s="25" t="str">
        <f>IF( OR(X1184="CNST", I1184="CAT_REGS"),IF(E1184=CHAR(34)&amp;CHAR(34),F1184,E1184),
IF(X1184="YES",UPPER(IF(E1184=CHAR(34)&amp;CHAR(34),F1184,E1184)),
IF(   AND(X1184&lt;&gt;"NO",I1184="CAT_FNCT",D1184&lt;&gt;"multiply", D1184&lt;&gt;"divide"),IF(J1184="SLS_ENABLED",   UPPER(IF(E1184=CHAR(34)&amp;CHAR(34),F1184,E1184)),""),"")))</f>
        <v/>
      </c>
      <c r="AA1184" s="25" t="str">
        <f>IF(LEN(Y1184)&gt;0,Y1184,SUBSTITUTE(SUBSTITUTE(SUBSTITUTE(SUBSTITUTE(SUBSTITUTE(SUBSTITUTE(SUBSTITUTE(SUBSTITUTE(SUBSTITUTE(SUBSTITUTE(SUBSTITUTE( (SUBSTITUTE( SUBSTITUTE( SUBSTITUTE( SUBSTITUTE(Z1184,"STD_SIGMA","SUM"),"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4" s="1">
        <f>B1184</f>
        <v>1160</v>
      </c>
      <c r="AC1184" t="str">
        <f>P1184</f>
        <v>VAR_1160</v>
      </c>
      <c r="AD1184" s="126" t="str">
        <f>IF(ISNA(VLOOKUP(AA1184,'XEQM Shortlist'!J:J,1,0)),"//","")</f>
        <v/>
      </c>
      <c r="AE1184"/>
      <c r="AF1184" s="88" t="str">
        <f>IF(LEN(AA1184)=0,"",SUBSTITUTE(SUBSTITUTE(SUBSTITUTE(SUBSTITUTE(SUBSTITUTE(SUBSTITUTE(SUBSTITUTE(SUBSTITUTE(SUBSTITUTE(SUBSTITUTE(SUBSTITUTE(SUBSTITUTE(SUBSTITUTE(SUBSTITUTE(SUBSTITUTE(SUBSTITUTE(SUBSTITUTE( (SUBSTITUTE( SUBSTITUTE( SUBSTITUTE( SUBSTITUTE(Z1184,"STD_SIGMA","SUM"),"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4" t="b">
        <f>AA1184=AF1184</f>
        <v>1</v>
      </c>
    </row>
    <row r="1185" spans="1:33" s="17" customFormat="1">
      <c r="A1185" s="48">
        <f>IF(B1185=INT(B1185),ROW(),"")</f>
        <v>1185</v>
      </c>
      <c r="B1185" s="47">
        <f>IF(AND(MID(C1185,2,1)&lt;&gt;"/",MID(C1185,1,1)="/"),INT(B1184)+1,B1184+0.01)</f>
        <v>1161</v>
      </c>
      <c r="C1185" s="89" t="s">
        <v>3769</v>
      </c>
      <c r="D1185" s="89" t="s">
        <v>7</v>
      </c>
      <c r="E1185" s="90" t="str">
        <f>CHAR(34)&amp;IF(B1185&lt;10,"000",IF(B1185&lt;100,"00",IF(B1185&lt;1000,"0","")))&amp;$B1185&amp;CHAR(34)</f>
        <v>"1161"</v>
      </c>
      <c r="F1185" s="90" t="str">
        <f>E1185</f>
        <v>"1161"</v>
      </c>
      <c r="G1185" s="145">
        <v>0</v>
      </c>
      <c r="H1185" s="145">
        <v>0</v>
      </c>
      <c r="I1185" s="191" t="s">
        <v>1</v>
      </c>
      <c r="J1185" s="91" t="s">
        <v>1376</v>
      </c>
      <c r="K1185" s="92" t="s">
        <v>3783</v>
      </c>
      <c r="L1185" s="17" t="s">
        <v>4768</v>
      </c>
      <c r="M1185" s="55" t="s">
        <v>4827</v>
      </c>
      <c r="N1185" s="55" t="s">
        <v>2238</v>
      </c>
      <c r="P1185" s="259" t="str">
        <f>"VAR_"&amp;IF(B1185&lt;10,"000",IF(B1185&lt;100,"00",IF(B1185&lt;1000,"0","")))&amp;$B1185</f>
        <v>VAR_1161</v>
      </c>
      <c r="Q1185" s="16"/>
      <c r="R1185"/>
      <c r="S1185" t="str">
        <f>IF(E1185=F1185,"","NOT EQUAL")</f>
        <v/>
      </c>
      <c r="T1185" s="44" t="str">
        <f>IF(ISNA(VLOOKUP(P1185,Sheet1!E:F,2,0)),"--","PRESENT")</f>
        <v>--</v>
      </c>
      <c r="U1185"/>
      <c r="V1185">
        <f>IF(AA1185&lt;&gt;"",V1184+1,V1184)</f>
        <v>176</v>
      </c>
      <c r="W1185" s="88" t="s">
        <v>2238</v>
      </c>
      <c r="X1185" s="92" t="s">
        <v>2238</v>
      </c>
      <c r="Y1185" s="92" t="s">
        <v>2238</v>
      </c>
      <c r="Z1185" s="25" t="str">
        <f>IF( OR(X1185="CNST", I1185="CAT_REGS"),IF(E1185=CHAR(34)&amp;CHAR(34),F1185,E1185),
IF(X1185="YES",UPPER(IF(E1185=CHAR(34)&amp;CHAR(34),F1185,E1185)),
IF(   AND(X1185&lt;&gt;"NO",I1185="CAT_FNCT",D1185&lt;&gt;"multiply", D1185&lt;&gt;"divide"),IF(J1185="SLS_ENABLED",   UPPER(IF(E1185=CHAR(34)&amp;CHAR(34),F1185,E1185)),""),"")))</f>
        <v/>
      </c>
      <c r="AA1185" s="25" t="str">
        <f>IF(LEN(Y1185)&gt;0,Y1185,SUBSTITUTE(SUBSTITUTE(SUBSTITUTE(SUBSTITUTE(SUBSTITUTE(SUBSTITUTE(SUBSTITUTE(SUBSTITUTE(SUBSTITUTE(SUBSTITUTE(SUBSTITUTE( (SUBSTITUTE( SUBSTITUTE( SUBSTITUTE( SUBSTITUTE(Z1185,"STD_SIGMA","SUM"),"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5" s="1">
        <f>B1185</f>
        <v>1161</v>
      </c>
      <c r="AC1185" t="str">
        <f>P1185</f>
        <v>VAR_1161</v>
      </c>
      <c r="AD1185" s="126" t="str">
        <f>IF(ISNA(VLOOKUP(AA1185,'XEQM Shortlist'!J:J,1,0)),"//","")</f>
        <v/>
      </c>
      <c r="AE1185"/>
      <c r="AF1185" s="88" t="str">
        <f>IF(LEN(AA1185)=0,"",SUBSTITUTE(SUBSTITUTE(SUBSTITUTE(SUBSTITUTE(SUBSTITUTE(SUBSTITUTE(SUBSTITUTE(SUBSTITUTE(SUBSTITUTE(SUBSTITUTE(SUBSTITUTE(SUBSTITUTE(SUBSTITUTE(SUBSTITUTE(SUBSTITUTE(SUBSTITUTE(SUBSTITUTE( (SUBSTITUTE( SUBSTITUTE( SUBSTITUTE( SUBSTITUTE(Z1185,"STD_SIGMA","SUM"),"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5" t="b">
        <f>AA1185=AF1185</f>
        <v>1</v>
      </c>
    </row>
    <row r="1186" spans="1:33" s="17" customFormat="1">
      <c r="A1186" s="48">
        <f>IF(B1186=INT(B1186),ROW(),"")</f>
        <v>1186</v>
      </c>
      <c r="B1186" s="47">
        <f>IF(AND(MID(C1186,2,1)&lt;&gt;"/",MID(C1186,1,1)="/"),INT(B1185)+1,B1185+0.01)</f>
        <v>1162</v>
      </c>
      <c r="C1186" s="89" t="s">
        <v>3769</v>
      </c>
      <c r="D1186" s="89" t="s">
        <v>7</v>
      </c>
      <c r="E1186" s="90" t="str">
        <f>CHAR(34)&amp;IF(B1186&lt;10,"000",IF(B1186&lt;100,"00",IF(B1186&lt;1000,"0","")))&amp;$B1186&amp;CHAR(34)</f>
        <v>"1162"</v>
      </c>
      <c r="F1186" s="90" t="str">
        <f>E1186</f>
        <v>"1162"</v>
      </c>
      <c r="G1186" s="145">
        <v>0</v>
      </c>
      <c r="H1186" s="145">
        <v>0</v>
      </c>
      <c r="I1186" s="191" t="s">
        <v>1</v>
      </c>
      <c r="J1186" s="91" t="s">
        <v>1376</v>
      </c>
      <c r="K1186" s="92" t="s">
        <v>3783</v>
      </c>
      <c r="L1186" s="17" t="s">
        <v>4768</v>
      </c>
      <c r="M1186" s="55" t="s">
        <v>4827</v>
      </c>
      <c r="N1186" s="55" t="s">
        <v>2238</v>
      </c>
      <c r="P1186" s="259" t="str">
        <f>"VAR_"&amp;IF(B1186&lt;10,"000",IF(B1186&lt;100,"00",IF(B1186&lt;1000,"0","")))&amp;$B1186</f>
        <v>VAR_1162</v>
      </c>
      <c r="Q1186" s="16"/>
      <c r="R1186"/>
      <c r="S1186" t="str">
        <f>IF(E1186=F1186,"","NOT EQUAL")</f>
        <v/>
      </c>
      <c r="T1186" s="44" t="str">
        <f>IF(ISNA(VLOOKUP(P1186,Sheet1!E:F,2,0)),"--","PRESENT")</f>
        <v>--</v>
      </c>
      <c r="U1186"/>
      <c r="V1186">
        <f>IF(AA1186&lt;&gt;"",V1185+1,V1185)</f>
        <v>176</v>
      </c>
      <c r="W1186" s="88" t="s">
        <v>2238</v>
      </c>
      <c r="X1186" s="92" t="s">
        <v>2238</v>
      </c>
      <c r="Y1186" s="92" t="s">
        <v>2238</v>
      </c>
      <c r="Z1186" s="25" t="str">
        <f>IF( OR(X1186="CNST", I1186="CAT_REGS"),IF(E1186=CHAR(34)&amp;CHAR(34),F1186,E1186),
IF(X1186="YES",UPPER(IF(E1186=CHAR(34)&amp;CHAR(34),F1186,E1186)),
IF(   AND(X1186&lt;&gt;"NO",I1186="CAT_FNCT",D1186&lt;&gt;"multiply", D1186&lt;&gt;"divide"),IF(J1186="SLS_ENABLED",   UPPER(IF(E1186=CHAR(34)&amp;CHAR(34),F1186,E1186)),""),"")))</f>
        <v/>
      </c>
      <c r="AA1186" s="25" t="str">
        <f>IF(LEN(Y1186)&gt;0,Y1186,SUBSTITUTE(SUBSTITUTE(SUBSTITUTE(SUBSTITUTE(SUBSTITUTE(SUBSTITUTE(SUBSTITUTE(SUBSTITUTE(SUBSTITUTE(SUBSTITUTE(SUBSTITUTE( (SUBSTITUTE( SUBSTITUTE( SUBSTITUTE( SUBSTITUTE(Z1186,"STD_SIGMA","SUM"),"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6" s="1">
        <f>B1186</f>
        <v>1162</v>
      </c>
      <c r="AC1186" t="str">
        <f>P1186</f>
        <v>VAR_1162</v>
      </c>
      <c r="AD1186" s="126" t="str">
        <f>IF(ISNA(VLOOKUP(AA1186,'XEQM Shortlist'!J:J,1,0)),"//","")</f>
        <v/>
      </c>
      <c r="AE1186"/>
      <c r="AF1186" s="88" t="str">
        <f>IF(LEN(AA1186)=0,"",SUBSTITUTE(SUBSTITUTE(SUBSTITUTE(SUBSTITUTE(SUBSTITUTE(SUBSTITUTE(SUBSTITUTE(SUBSTITUTE(SUBSTITUTE(SUBSTITUTE(SUBSTITUTE(SUBSTITUTE(SUBSTITUTE(SUBSTITUTE(SUBSTITUTE(SUBSTITUTE(SUBSTITUTE( (SUBSTITUTE( SUBSTITUTE( SUBSTITUTE( SUBSTITUTE(Z1186,"STD_SIGMA","SUM"),"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6" t="b">
        <f>AA1186=AF1186</f>
        <v>1</v>
      </c>
    </row>
    <row r="1187" spans="1:33" s="17" customFormat="1">
      <c r="A1187" s="48">
        <f>IF(B1187=INT(B1187),ROW(),"")</f>
        <v>1187</v>
      </c>
      <c r="B1187" s="47">
        <f>IF(AND(MID(C1187,2,1)&lt;&gt;"/",MID(C1187,1,1)="/"),INT(B1186)+1,B1186+0.01)</f>
        <v>1163</v>
      </c>
      <c r="C1187" s="89" t="s">
        <v>3769</v>
      </c>
      <c r="D1187" s="89" t="s">
        <v>7</v>
      </c>
      <c r="E1187" s="90" t="str">
        <f>CHAR(34)&amp;IF(B1187&lt;10,"000",IF(B1187&lt;100,"00",IF(B1187&lt;1000,"0","")))&amp;$B1187&amp;CHAR(34)</f>
        <v>"1163"</v>
      </c>
      <c r="F1187" s="90" t="str">
        <f>E1187</f>
        <v>"1163"</v>
      </c>
      <c r="G1187" s="145">
        <v>0</v>
      </c>
      <c r="H1187" s="145">
        <v>0</v>
      </c>
      <c r="I1187" s="191" t="s">
        <v>1</v>
      </c>
      <c r="J1187" s="91" t="s">
        <v>1376</v>
      </c>
      <c r="K1187" s="92" t="s">
        <v>3783</v>
      </c>
      <c r="L1187" s="17" t="s">
        <v>4768</v>
      </c>
      <c r="M1187" s="55" t="s">
        <v>4827</v>
      </c>
      <c r="N1187" s="55" t="s">
        <v>2238</v>
      </c>
      <c r="P1187" s="259" t="str">
        <f>"VAR_"&amp;IF(B1187&lt;10,"000",IF(B1187&lt;100,"00",IF(B1187&lt;1000,"0","")))&amp;$B1187</f>
        <v>VAR_1163</v>
      </c>
      <c r="Q1187" s="16"/>
      <c r="R1187"/>
      <c r="S1187" t="str">
        <f>IF(E1187=F1187,"","NOT EQUAL")</f>
        <v/>
      </c>
      <c r="T1187" s="44" t="str">
        <f>IF(ISNA(VLOOKUP(P1187,Sheet1!E:F,2,0)),"--","PRESENT")</f>
        <v>--</v>
      </c>
      <c r="U1187"/>
      <c r="V1187">
        <f>IF(AA1187&lt;&gt;"",V1186+1,V1186)</f>
        <v>176</v>
      </c>
      <c r="W1187" s="88" t="s">
        <v>2238</v>
      </c>
      <c r="X1187" s="92" t="s">
        <v>2238</v>
      </c>
      <c r="Y1187" s="92" t="s">
        <v>2238</v>
      </c>
      <c r="Z1187" s="25" t="str">
        <f>IF( OR(X1187="CNST", I1187="CAT_REGS"),IF(E1187=CHAR(34)&amp;CHAR(34),F1187,E1187),
IF(X1187="YES",UPPER(IF(E1187=CHAR(34)&amp;CHAR(34),F1187,E1187)),
IF(   AND(X1187&lt;&gt;"NO",I1187="CAT_FNCT",D1187&lt;&gt;"multiply", D1187&lt;&gt;"divide"),IF(J1187="SLS_ENABLED",   UPPER(IF(E1187=CHAR(34)&amp;CHAR(34),F1187,E1187)),""),"")))</f>
        <v/>
      </c>
      <c r="AA1187" s="25" t="str">
        <f>IF(LEN(Y1187)&gt;0,Y1187,SUBSTITUTE(SUBSTITUTE(SUBSTITUTE(SUBSTITUTE(SUBSTITUTE(SUBSTITUTE(SUBSTITUTE(SUBSTITUTE(SUBSTITUTE(SUBSTITUTE(SUBSTITUTE( (SUBSTITUTE( SUBSTITUTE( SUBSTITUTE( SUBSTITUTE(Z1187,"STD_SIGMA","SUM"),"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7" s="1">
        <f>B1187</f>
        <v>1163</v>
      </c>
      <c r="AC1187" t="str">
        <f>P1187</f>
        <v>VAR_1163</v>
      </c>
      <c r="AD1187" s="126" t="str">
        <f>IF(ISNA(VLOOKUP(AA1187,'XEQM Shortlist'!J:J,1,0)),"//","")</f>
        <v/>
      </c>
      <c r="AE1187"/>
      <c r="AF1187" s="88" t="str">
        <f>IF(LEN(AA1187)=0,"",SUBSTITUTE(SUBSTITUTE(SUBSTITUTE(SUBSTITUTE(SUBSTITUTE(SUBSTITUTE(SUBSTITUTE(SUBSTITUTE(SUBSTITUTE(SUBSTITUTE(SUBSTITUTE(SUBSTITUTE(SUBSTITUTE(SUBSTITUTE(SUBSTITUTE(SUBSTITUTE(SUBSTITUTE( (SUBSTITUTE( SUBSTITUTE( SUBSTITUTE( SUBSTITUTE(Z1187,"STD_SIGMA","SUM"),"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7" t="b">
        <f>AA1187=AF1187</f>
        <v>1</v>
      </c>
    </row>
    <row r="1188" spans="1:33" s="17" customFormat="1">
      <c r="A1188" s="48">
        <f>IF(B1188=INT(B1188),ROW(),"")</f>
        <v>1188</v>
      </c>
      <c r="B1188" s="47">
        <f>IF(AND(MID(C1188,2,1)&lt;&gt;"/",MID(C1188,1,1)="/"),INT(B1187)+1,B1187+0.01)</f>
        <v>1164</v>
      </c>
      <c r="C1188" s="89" t="s">
        <v>3769</v>
      </c>
      <c r="D1188" s="89" t="s">
        <v>7</v>
      </c>
      <c r="E1188" s="90" t="str">
        <f>CHAR(34)&amp;IF(B1188&lt;10,"000",IF(B1188&lt;100,"00",IF(B1188&lt;1000,"0","")))&amp;$B1188&amp;CHAR(34)</f>
        <v>"1164"</v>
      </c>
      <c r="F1188" s="90" t="str">
        <f>E1188</f>
        <v>"1164"</v>
      </c>
      <c r="G1188" s="145">
        <v>0</v>
      </c>
      <c r="H1188" s="145">
        <v>0</v>
      </c>
      <c r="I1188" s="191" t="s">
        <v>1</v>
      </c>
      <c r="J1188" s="91" t="s">
        <v>1376</v>
      </c>
      <c r="K1188" s="92" t="s">
        <v>3783</v>
      </c>
      <c r="L1188" s="17" t="s">
        <v>4768</v>
      </c>
      <c r="M1188" s="55" t="s">
        <v>4827</v>
      </c>
      <c r="N1188" s="55" t="s">
        <v>2238</v>
      </c>
      <c r="P1188" s="259" t="str">
        <f>"VAR_"&amp;IF(B1188&lt;10,"000",IF(B1188&lt;100,"00",IF(B1188&lt;1000,"0","")))&amp;$B1188</f>
        <v>VAR_1164</v>
      </c>
      <c r="Q1188" s="16"/>
      <c r="R1188"/>
      <c r="S1188" t="str">
        <f>IF(E1188=F1188,"","NOT EQUAL")</f>
        <v/>
      </c>
      <c r="T1188" s="44" t="str">
        <f>IF(ISNA(VLOOKUP(P1188,Sheet1!E:F,2,0)),"--","PRESENT")</f>
        <v>--</v>
      </c>
      <c r="U1188"/>
      <c r="V1188">
        <f>IF(AA1188&lt;&gt;"",V1187+1,V1187)</f>
        <v>176</v>
      </c>
      <c r="W1188" s="88" t="s">
        <v>2238</v>
      </c>
      <c r="X1188" s="92" t="s">
        <v>2238</v>
      </c>
      <c r="Y1188" s="92" t="s">
        <v>2238</v>
      </c>
      <c r="Z1188" s="25" t="str">
        <f>IF( OR(X1188="CNST", I1188="CAT_REGS"),IF(E1188=CHAR(34)&amp;CHAR(34),F1188,E1188),
IF(X1188="YES",UPPER(IF(E1188=CHAR(34)&amp;CHAR(34),F1188,E1188)),
IF(   AND(X1188&lt;&gt;"NO",I1188="CAT_FNCT",D1188&lt;&gt;"multiply", D1188&lt;&gt;"divide"),IF(J1188="SLS_ENABLED",   UPPER(IF(E1188=CHAR(34)&amp;CHAR(34),F1188,E1188)),""),"")))</f>
        <v/>
      </c>
      <c r="AA1188" s="25" t="str">
        <f>IF(LEN(Y1188)&gt;0,Y1188,SUBSTITUTE(SUBSTITUTE(SUBSTITUTE(SUBSTITUTE(SUBSTITUTE(SUBSTITUTE(SUBSTITUTE(SUBSTITUTE(SUBSTITUTE(SUBSTITUTE(SUBSTITUTE( (SUBSTITUTE( SUBSTITUTE( SUBSTITUTE( SUBSTITUTE(Z1188,"STD_SIGMA","SUM"),"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8" s="1">
        <f>B1188</f>
        <v>1164</v>
      </c>
      <c r="AC1188" t="str">
        <f>P1188</f>
        <v>VAR_1164</v>
      </c>
      <c r="AD1188" s="126" t="str">
        <f>IF(ISNA(VLOOKUP(AA1188,'XEQM Shortlist'!J:J,1,0)),"//","")</f>
        <v/>
      </c>
      <c r="AE1188"/>
      <c r="AF1188" s="88" t="str">
        <f>IF(LEN(AA1188)=0,"",SUBSTITUTE(SUBSTITUTE(SUBSTITUTE(SUBSTITUTE(SUBSTITUTE(SUBSTITUTE(SUBSTITUTE(SUBSTITUTE(SUBSTITUTE(SUBSTITUTE(SUBSTITUTE(SUBSTITUTE(SUBSTITUTE(SUBSTITUTE(SUBSTITUTE(SUBSTITUTE(SUBSTITUTE( (SUBSTITUTE( SUBSTITUTE( SUBSTITUTE( SUBSTITUTE(Z1188,"STD_SIGMA","SUM"),"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8" t="b">
        <f>AA1188=AF1188</f>
        <v>1</v>
      </c>
    </row>
    <row r="1189" spans="1:33" s="17" customFormat="1">
      <c r="A1189" s="48">
        <f>IF(B1189=INT(B1189),ROW(),"")</f>
        <v>1189</v>
      </c>
      <c r="B1189" s="47">
        <f>IF(AND(MID(C1189,2,1)&lt;&gt;"/",MID(C1189,1,1)="/"),INT(B1188)+1,B1188+0.01)</f>
        <v>1165</v>
      </c>
      <c r="C1189" s="89" t="s">
        <v>3769</v>
      </c>
      <c r="D1189" s="89" t="s">
        <v>7</v>
      </c>
      <c r="E1189" s="90" t="str">
        <f>CHAR(34)&amp;IF(B1189&lt;10,"000",IF(B1189&lt;100,"00",IF(B1189&lt;1000,"0","")))&amp;$B1189&amp;CHAR(34)</f>
        <v>"1165"</v>
      </c>
      <c r="F1189" s="90" t="str">
        <f>E1189</f>
        <v>"1165"</v>
      </c>
      <c r="G1189" s="145">
        <v>0</v>
      </c>
      <c r="H1189" s="145">
        <v>0</v>
      </c>
      <c r="I1189" s="191" t="s">
        <v>1</v>
      </c>
      <c r="J1189" s="91" t="s">
        <v>1376</v>
      </c>
      <c r="K1189" s="92" t="s">
        <v>3783</v>
      </c>
      <c r="L1189" s="17" t="s">
        <v>4768</v>
      </c>
      <c r="M1189" s="55" t="s">
        <v>4827</v>
      </c>
      <c r="N1189" s="55" t="s">
        <v>2238</v>
      </c>
      <c r="P1189" s="259" t="str">
        <f>"VAR_"&amp;IF(B1189&lt;10,"000",IF(B1189&lt;100,"00",IF(B1189&lt;1000,"0","")))&amp;$B1189</f>
        <v>VAR_1165</v>
      </c>
      <c r="Q1189" s="16"/>
      <c r="R1189"/>
      <c r="S1189" t="str">
        <f>IF(E1189=F1189,"","NOT EQUAL")</f>
        <v/>
      </c>
      <c r="T1189" s="44" t="str">
        <f>IF(ISNA(VLOOKUP(P1189,Sheet1!E:F,2,0)),"--","PRESENT")</f>
        <v>--</v>
      </c>
      <c r="U1189"/>
      <c r="V1189">
        <f>IF(AA1189&lt;&gt;"",V1188+1,V1188)</f>
        <v>176</v>
      </c>
      <c r="W1189" s="88" t="s">
        <v>2238</v>
      </c>
      <c r="X1189" s="92" t="s">
        <v>2238</v>
      </c>
      <c r="Y1189" s="92" t="s">
        <v>2238</v>
      </c>
      <c r="Z1189" s="25" t="str">
        <f>IF( OR(X1189="CNST", I1189="CAT_REGS"),IF(E1189=CHAR(34)&amp;CHAR(34),F1189,E1189),
IF(X1189="YES",UPPER(IF(E1189=CHAR(34)&amp;CHAR(34),F1189,E1189)),
IF(   AND(X1189&lt;&gt;"NO",I1189="CAT_FNCT",D1189&lt;&gt;"multiply", D1189&lt;&gt;"divide"),IF(J1189="SLS_ENABLED",   UPPER(IF(E1189=CHAR(34)&amp;CHAR(34),F1189,E1189)),""),"")))</f>
        <v/>
      </c>
      <c r="AA1189" s="25" t="str">
        <f>IF(LEN(Y1189)&gt;0,Y1189,SUBSTITUTE(SUBSTITUTE(SUBSTITUTE(SUBSTITUTE(SUBSTITUTE(SUBSTITUTE(SUBSTITUTE(SUBSTITUTE(SUBSTITUTE(SUBSTITUTE(SUBSTITUTE( (SUBSTITUTE( SUBSTITUTE( SUBSTITUTE( SUBSTITUTE(Z1189,"STD_SIGMA","SUM"),"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89" s="1">
        <f>B1189</f>
        <v>1165</v>
      </c>
      <c r="AC1189" t="str">
        <f>P1189</f>
        <v>VAR_1165</v>
      </c>
      <c r="AD1189" s="126" t="str">
        <f>IF(ISNA(VLOOKUP(AA1189,'XEQM Shortlist'!J:J,1,0)),"//","")</f>
        <v/>
      </c>
      <c r="AE1189"/>
      <c r="AF1189" s="88" t="str">
        <f>IF(LEN(AA1189)=0,"",SUBSTITUTE(SUBSTITUTE(SUBSTITUTE(SUBSTITUTE(SUBSTITUTE(SUBSTITUTE(SUBSTITUTE(SUBSTITUTE(SUBSTITUTE(SUBSTITUTE(SUBSTITUTE(SUBSTITUTE(SUBSTITUTE(SUBSTITUTE(SUBSTITUTE(SUBSTITUTE(SUBSTITUTE( (SUBSTITUTE( SUBSTITUTE( SUBSTITUTE( SUBSTITUTE(Z1189,"STD_SIGMA","SUM"),"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89" t="b">
        <f>AA1189=AF1189</f>
        <v>1</v>
      </c>
    </row>
    <row r="1190" spans="1:33" s="17" customFormat="1">
      <c r="A1190" s="48">
        <f>IF(B1190=INT(B1190),ROW(),"")</f>
        <v>1190</v>
      </c>
      <c r="B1190" s="47">
        <f>IF(AND(MID(C1190,2,1)&lt;&gt;"/",MID(C1190,1,1)="/"),INT(B1189)+1,B1189+0.01)</f>
        <v>1166</v>
      </c>
      <c r="C1190" s="89" t="s">
        <v>3769</v>
      </c>
      <c r="D1190" s="89" t="s">
        <v>7</v>
      </c>
      <c r="E1190" s="90" t="str">
        <f>CHAR(34)&amp;IF(B1190&lt;10,"000",IF(B1190&lt;100,"00",IF(B1190&lt;1000,"0","")))&amp;$B1190&amp;CHAR(34)</f>
        <v>"1166"</v>
      </c>
      <c r="F1190" s="90" t="str">
        <f>E1190</f>
        <v>"1166"</v>
      </c>
      <c r="G1190" s="145">
        <v>0</v>
      </c>
      <c r="H1190" s="145">
        <v>0</v>
      </c>
      <c r="I1190" s="191" t="s">
        <v>1</v>
      </c>
      <c r="J1190" s="91" t="s">
        <v>1376</v>
      </c>
      <c r="K1190" s="92" t="s">
        <v>3783</v>
      </c>
      <c r="L1190" s="17" t="s">
        <v>4768</v>
      </c>
      <c r="M1190" s="55" t="s">
        <v>4827</v>
      </c>
      <c r="N1190" s="55" t="s">
        <v>2238</v>
      </c>
      <c r="P1190" s="259" t="str">
        <f>"VAR_"&amp;IF(B1190&lt;10,"000",IF(B1190&lt;100,"00",IF(B1190&lt;1000,"0","")))&amp;$B1190</f>
        <v>VAR_1166</v>
      </c>
      <c r="Q1190" s="16"/>
      <c r="R1190"/>
      <c r="S1190" t="str">
        <f>IF(E1190=F1190,"","NOT EQUAL")</f>
        <v/>
      </c>
      <c r="T1190" s="44" t="str">
        <f>IF(ISNA(VLOOKUP(P1190,Sheet1!E:F,2,0)),"--","PRESENT")</f>
        <v>--</v>
      </c>
      <c r="U1190"/>
      <c r="V1190">
        <f>IF(AA1190&lt;&gt;"",V1189+1,V1189)</f>
        <v>176</v>
      </c>
      <c r="W1190" s="88" t="s">
        <v>2238</v>
      </c>
      <c r="X1190" s="92" t="s">
        <v>2238</v>
      </c>
      <c r="Y1190" s="92" t="s">
        <v>2238</v>
      </c>
      <c r="Z1190" s="25" t="str">
        <f>IF( OR(X1190="CNST", I1190="CAT_REGS"),IF(E1190=CHAR(34)&amp;CHAR(34),F1190,E1190),
IF(X1190="YES",UPPER(IF(E1190=CHAR(34)&amp;CHAR(34),F1190,E1190)),
IF(   AND(X1190&lt;&gt;"NO",I1190="CAT_FNCT",D1190&lt;&gt;"multiply", D1190&lt;&gt;"divide"),IF(J1190="SLS_ENABLED",   UPPER(IF(E1190=CHAR(34)&amp;CHAR(34),F1190,E1190)),""),"")))</f>
        <v/>
      </c>
      <c r="AA1190" s="25" t="str">
        <f>IF(LEN(Y1190)&gt;0,Y1190,SUBSTITUTE(SUBSTITUTE(SUBSTITUTE(SUBSTITUTE(SUBSTITUTE(SUBSTITUTE(SUBSTITUTE(SUBSTITUTE(SUBSTITUTE(SUBSTITUTE(SUBSTITUTE( (SUBSTITUTE( SUBSTITUTE( SUBSTITUTE( SUBSTITUTE(Z1190,"STD_SIGMA","SUM"),"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0" s="1">
        <f>B1190</f>
        <v>1166</v>
      </c>
      <c r="AC1190" t="str">
        <f>P1190</f>
        <v>VAR_1166</v>
      </c>
      <c r="AD1190" s="126" t="str">
        <f>IF(ISNA(VLOOKUP(AA1190,'XEQM Shortlist'!J:J,1,0)),"//","")</f>
        <v/>
      </c>
      <c r="AE1190"/>
      <c r="AF1190" s="88" t="str">
        <f>IF(LEN(AA1190)=0,"",SUBSTITUTE(SUBSTITUTE(SUBSTITUTE(SUBSTITUTE(SUBSTITUTE(SUBSTITUTE(SUBSTITUTE(SUBSTITUTE(SUBSTITUTE(SUBSTITUTE(SUBSTITUTE(SUBSTITUTE(SUBSTITUTE(SUBSTITUTE(SUBSTITUTE(SUBSTITUTE(SUBSTITUTE( (SUBSTITUTE( SUBSTITUTE( SUBSTITUTE( SUBSTITUTE(Z1190,"STD_SIGMA","SUM"),"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0" t="b">
        <f>AA1190=AF1190</f>
        <v>1</v>
      </c>
    </row>
    <row r="1191" spans="1:33" s="17" customFormat="1">
      <c r="A1191" s="48">
        <f>IF(B1191=INT(B1191),ROW(),"")</f>
        <v>1191</v>
      </c>
      <c r="B1191" s="47">
        <f>IF(AND(MID(C1191,2,1)&lt;&gt;"/",MID(C1191,1,1)="/"),INT(B1190)+1,B1190+0.01)</f>
        <v>1167</v>
      </c>
      <c r="C1191" s="89" t="s">
        <v>3769</v>
      </c>
      <c r="D1191" s="89" t="s">
        <v>7</v>
      </c>
      <c r="E1191" s="90" t="str">
        <f>CHAR(34)&amp;IF(B1191&lt;10,"000",IF(B1191&lt;100,"00",IF(B1191&lt;1000,"0","")))&amp;$B1191&amp;CHAR(34)</f>
        <v>"1167"</v>
      </c>
      <c r="F1191" s="90" t="str">
        <f>E1191</f>
        <v>"1167"</v>
      </c>
      <c r="G1191" s="145">
        <v>0</v>
      </c>
      <c r="H1191" s="145">
        <v>0</v>
      </c>
      <c r="I1191" s="91" t="s">
        <v>28</v>
      </c>
      <c r="J1191" s="91" t="s">
        <v>1376</v>
      </c>
      <c r="K1191" s="92" t="s">
        <v>3783</v>
      </c>
      <c r="L1191" s="17" t="s">
        <v>4768</v>
      </c>
      <c r="M1191" s="55" t="s">
        <v>4827</v>
      </c>
      <c r="N1191" s="55" t="s">
        <v>2238</v>
      </c>
      <c r="P1191" s="259" t="str">
        <f>"VAR_"&amp;IF(B1191&lt;10,"000",IF(B1191&lt;100,"00",IF(B1191&lt;1000,"0","")))&amp;$B1191</f>
        <v>VAR_1167</v>
      </c>
      <c r="Q1191" s="16"/>
      <c r="R1191"/>
      <c r="S1191" t="str">
        <f>IF(E1191=F1191,"","NOT EQUAL")</f>
        <v/>
      </c>
      <c r="T1191" s="44" t="str">
        <f>IF(ISNA(VLOOKUP(P1191,Sheet1!E:F,2,0)),"--","PRESENT")</f>
        <v>--</v>
      </c>
      <c r="U1191"/>
      <c r="V1191">
        <f>IF(AA1191&lt;&gt;"",V1190+1,V1190)</f>
        <v>176</v>
      </c>
      <c r="W1191" s="88" t="s">
        <v>2238</v>
      </c>
      <c r="X1191" s="92" t="s">
        <v>2238</v>
      </c>
      <c r="Y1191" s="92" t="s">
        <v>2238</v>
      </c>
      <c r="Z1191" s="25" t="str">
        <f>IF( OR(X1191="CNST", I1191="CAT_REGS"),IF(E1191=CHAR(34)&amp;CHAR(34),F1191,E1191),
IF(X1191="YES",UPPER(IF(E1191=CHAR(34)&amp;CHAR(34),F1191,E1191)),
IF(   AND(X1191&lt;&gt;"NO",I1191="CAT_FNCT",D1191&lt;&gt;"multiply", D1191&lt;&gt;"divide"),IF(J1191="SLS_ENABLED",   UPPER(IF(E1191=CHAR(34)&amp;CHAR(34),F1191,E1191)),""),"")))</f>
        <v/>
      </c>
      <c r="AA1191" s="25" t="str">
        <f>IF(LEN(Y1191)&gt;0,Y1191,SUBSTITUTE(SUBSTITUTE(SUBSTITUTE(SUBSTITUTE(SUBSTITUTE(SUBSTITUTE(SUBSTITUTE(SUBSTITUTE(SUBSTITUTE(SUBSTITUTE(SUBSTITUTE( (SUBSTITUTE( SUBSTITUTE( SUBSTITUTE( SUBSTITUTE(Z1191,"STD_SIGMA","SUM"),"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1" s="1">
        <f>B1191</f>
        <v>1167</v>
      </c>
      <c r="AC1191" t="str">
        <f>P1191</f>
        <v>VAR_1167</v>
      </c>
      <c r="AD1191" s="126" t="str">
        <f>IF(ISNA(VLOOKUP(AA1191,'XEQM Shortlist'!J:J,1,0)),"//","")</f>
        <v/>
      </c>
      <c r="AE1191"/>
      <c r="AF1191" s="88" t="str">
        <f>IF(LEN(AA1191)=0,"",SUBSTITUTE(SUBSTITUTE(SUBSTITUTE(SUBSTITUTE(SUBSTITUTE(SUBSTITUTE(SUBSTITUTE(SUBSTITUTE(SUBSTITUTE(SUBSTITUTE(SUBSTITUTE(SUBSTITUTE(SUBSTITUTE(SUBSTITUTE(SUBSTITUTE(SUBSTITUTE(SUBSTITUTE( (SUBSTITUTE( SUBSTITUTE( SUBSTITUTE( SUBSTITUTE(Z1191,"STD_SIGMA","SUM"),"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1" t="b">
        <f>AA1191=AF1191</f>
        <v>1</v>
      </c>
    </row>
    <row r="1192" spans="1:33" s="17" customFormat="1">
      <c r="A1192" s="48">
        <f>IF(B1192=INT(B1192),ROW(),"")</f>
        <v>1192</v>
      </c>
      <c r="B1192" s="47">
        <f>IF(AND(MID(C1192,2,1)&lt;&gt;"/",MID(C1192,1,1)="/"),INT(B1191)+1,B1191+0.01)</f>
        <v>1168</v>
      </c>
      <c r="C1192" s="89" t="s">
        <v>3769</v>
      </c>
      <c r="D1192" s="89" t="s">
        <v>7</v>
      </c>
      <c r="E1192" s="90" t="str">
        <f>CHAR(34)&amp;IF(B1192&lt;10,"000",IF(B1192&lt;100,"00",IF(B1192&lt;1000,"0","")))&amp;$B1192&amp;CHAR(34)</f>
        <v>"1168"</v>
      </c>
      <c r="F1192" s="90" t="str">
        <f>E1192</f>
        <v>"1168"</v>
      </c>
      <c r="G1192" s="145">
        <v>0</v>
      </c>
      <c r="H1192" s="145">
        <v>0</v>
      </c>
      <c r="I1192" s="91" t="s">
        <v>28</v>
      </c>
      <c r="J1192" s="91" t="s">
        <v>1376</v>
      </c>
      <c r="K1192" s="92" t="s">
        <v>3783</v>
      </c>
      <c r="L1192" s="17" t="s">
        <v>4768</v>
      </c>
      <c r="M1192" s="55" t="s">
        <v>4827</v>
      </c>
      <c r="N1192" s="55" t="s">
        <v>2238</v>
      </c>
      <c r="P1192" s="259" t="str">
        <f>"VAR_"&amp;IF(B1192&lt;10,"000",IF(B1192&lt;100,"00",IF(B1192&lt;1000,"0","")))&amp;$B1192</f>
        <v>VAR_1168</v>
      </c>
      <c r="Q1192" s="16"/>
      <c r="R1192"/>
      <c r="S1192" t="str">
        <f>IF(E1192=F1192,"","NOT EQUAL")</f>
        <v/>
      </c>
      <c r="T1192" s="44" t="str">
        <f>IF(ISNA(VLOOKUP(P1192,Sheet1!E:F,2,0)),"--","PRESENT")</f>
        <v>--</v>
      </c>
      <c r="U1192"/>
      <c r="V1192">
        <f>IF(AA1192&lt;&gt;"",V1191+1,V1191)</f>
        <v>176</v>
      </c>
      <c r="W1192" s="88" t="s">
        <v>2238</v>
      </c>
      <c r="X1192" s="92" t="s">
        <v>2238</v>
      </c>
      <c r="Y1192" s="92" t="s">
        <v>2238</v>
      </c>
      <c r="Z1192" s="25" t="str">
        <f>IF( OR(X1192="CNST", I1192="CAT_REGS"),IF(E1192=CHAR(34)&amp;CHAR(34),F1192,E1192),
IF(X1192="YES",UPPER(IF(E1192=CHAR(34)&amp;CHAR(34),F1192,E1192)),
IF(   AND(X1192&lt;&gt;"NO",I1192="CAT_FNCT",D1192&lt;&gt;"multiply", D1192&lt;&gt;"divide"),IF(J1192="SLS_ENABLED",   UPPER(IF(E1192=CHAR(34)&amp;CHAR(34),F1192,E1192)),""),"")))</f>
        <v/>
      </c>
      <c r="AA1192" s="25" t="str">
        <f>IF(LEN(Y1192)&gt;0,Y1192,SUBSTITUTE(SUBSTITUTE(SUBSTITUTE(SUBSTITUTE(SUBSTITUTE(SUBSTITUTE(SUBSTITUTE(SUBSTITUTE(SUBSTITUTE(SUBSTITUTE(SUBSTITUTE( (SUBSTITUTE( SUBSTITUTE( SUBSTITUTE( SUBSTITUTE(Z1192,"STD_SIGMA","SUM"),"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2" s="1">
        <f>B1192</f>
        <v>1168</v>
      </c>
      <c r="AC1192" t="str">
        <f>P1192</f>
        <v>VAR_1168</v>
      </c>
      <c r="AD1192" s="126" t="str">
        <f>IF(ISNA(VLOOKUP(AA1192,'XEQM Shortlist'!J:J,1,0)),"//","")</f>
        <v/>
      </c>
      <c r="AE1192"/>
      <c r="AF1192" s="88" t="str">
        <f>IF(LEN(AA1192)=0,"",SUBSTITUTE(SUBSTITUTE(SUBSTITUTE(SUBSTITUTE(SUBSTITUTE(SUBSTITUTE(SUBSTITUTE(SUBSTITUTE(SUBSTITUTE(SUBSTITUTE(SUBSTITUTE(SUBSTITUTE(SUBSTITUTE(SUBSTITUTE(SUBSTITUTE(SUBSTITUTE(SUBSTITUTE( (SUBSTITUTE( SUBSTITUTE( SUBSTITUTE( SUBSTITUTE(Z1192,"STD_SIGMA","SUM"),"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2" t="b">
        <f>AA1192=AF1192</f>
        <v>1</v>
      </c>
    </row>
    <row r="1193" spans="1:33" s="17" customFormat="1">
      <c r="A1193" s="48">
        <f>IF(B1193=INT(B1193),ROW(),"")</f>
        <v>1193</v>
      </c>
      <c r="B1193" s="47">
        <f>IF(AND(MID(C1193,2,1)&lt;&gt;"/",MID(C1193,1,1)="/"),INT(B1192)+1,B1192+0.01)</f>
        <v>1169</v>
      </c>
      <c r="C1193" s="89" t="s">
        <v>3769</v>
      </c>
      <c r="D1193" s="89" t="s">
        <v>7</v>
      </c>
      <c r="E1193" s="90" t="str">
        <f>CHAR(34)&amp;IF(B1193&lt;10,"000",IF(B1193&lt;100,"00",IF(B1193&lt;1000,"0","")))&amp;$B1193&amp;CHAR(34)</f>
        <v>"1169"</v>
      </c>
      <c r="F1193" s="90" t="str">
        <f>E1193</f>
        <v>"1169"</v>
      </c>
      <c r="G1193" s="145">
        <v>0</v>
      </c>
      <c r="H1193" s="145">
        <v>0</v>
      </c>
      <c r="I1193" s="91" t="s">
        <v>28</v>
      </c>
      <c r="J1193" s="91" t="s">
        <v>1376</v>
      </c>
      <c r="K1193" s="92" t="s">
        <v>3783</v>
      </c>
      <c r="L1193" s="17" t="s">
        <v>4768</v>
      </c>
      <c r="M1193" s="55" t="s">
        <v>4827</v>
      </c>
      <c r="N1193" s="55" t="s">
        <v>2238</v>
      </c>
      <c r="P1193" s="259" t="str">
        <f>"VAR_"&amp;IF(B1193&lt;10,"000",IF(B1193&lt;100,"00",IF(B1193&lt;1000,"0","")))&amp;$B1193</f>
        <v>VAR_1169</v>
      </c>
      <c r="Q1193" s="16"/>
      <c r="R1193"/>
      <c r="S1193" t="str">
        <f>IF(E1193=F1193,"","NOT EQUAL")</f>
        <v/>
      </c>
      <c r="T1193" s="44" t="str">
        <f>IF(ISNA(VLOOKUP(P1193,Sheet1!E:F,2,0)),"--","PRESENT")</f>
        <v>--</v>
      </c>
      <c r="U1193"/>
      <c r="V1193">
        <f>IF(AA1193&lt;&gt;"",V1192+1,V1192)</f>
        <v>176</v>
      </c>
      <c r="W1193" s="88" t="s">
        <v>2238</v>
      </c>
      <c r="X1193" s="92" t="s">
        <v>2238</v>
      </c>
      <c r="Y1193" s="92" t="s">
        <v>2238</v>
      </c>
      <c r="Z1193" s="25" t="str">
        <f>IF( OR(X1193="CNST", I1193="CAT_REGS"),IF(E1193=CHAR(34)&amp;CHAR(34),F1193,E1193),
IF(X1193="YES",UPPER(IF(E1193=CHAR(34)&amp;CHAR(34),F1193,E1193)),
IF(   AND(X1193&lt;&gt;"NO",I1193="CAT_FNCT",D1193&lt;&gt;"multiply", D1193&lt;&gt;"divide"),IF(J1193="SLS_ENABLED",   UPPER(IF(E1193=CHAR(34)&amp;CHAR(34),F1193,E1193)),""),"")))</f>
        <v/>
      </c>
      <c r="AA1193" s="25" t="str">
        <f>IF(LEN(Y1193)&gt;0,Y1193,SUBSTITUTE(SUBSTITUTE(SUBSTITUTE(SUBSTITUTE(SUBSTITUTE(SUBSTITUTE(SUBSTITUTE(SUBSTITUTE(SUBSTITUTE(SUBSTITUTE(SUBSTITUTE( (SUBSTITUTE( SUBSTITUTE( SUBSTITUTE( SUBSTITUTE(Z1193,"STD_SIGMA","SUM"),"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3" s="1">
        <f>B1193</f>
        <v>1169</v>
      </c>
      <c r="AC1193" t="str">
        <f>P1193</f>
        <v>VAR_1169</v>
      </c>
      <c r="AD1193" s="126" t="str">
        <f>IF(ISNA(VLOOKUP(AA1193,'XEQM Shortlist'!J:J,1,0)),"//","")</f>
        <v/>
      </c>
      <c r="AE1193"/>
      <c r="AF1193" s="88" t="str">
        <f>IF(LEN(AA1193)=0,"",SUBSTITUTE(SUBSTITUTE(SUBSTITUTE(SUBSTITUTE(SUBSTITUTE(SUBSTITUTE(SUBSTITUTE(SUBSTITUTE(SUBSTITUTE(SUBSTITUTE(SUBSTITUTE(SUBSTITUTE(SUBSTITUTE(SUBSTITUTE(SUBSTITUTE(SUBSTITUTE(SUBSTITUTE( (SUBSTITUTE( SUBSTITUTE( SUBSTITUTE( SUBSTITUTE(Z1193,"STD_SIGMA","SUM"),"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3" t="b">
        <f>AA1193=AF1193</f>
        <v>1</v>
      </c>
    </row>
    <row r="1194" spans="1:33" s="17" customFormat="1">
      <c r="A1194" s="48">
        <f>IF(B1194=INT(B1194),ROW(),"")</f>
        <v>1194</v>
      </c>
      <c r="B1194" s="47">
        <f>IF(AND(MID(C1194,2,1)&lt;&gt;"/",MID(C1194,1,1)="/"),INT(B1193)+1,B1193+0.01)</f>
        <v>1170</v>
      </c>
      <c r="C1194" s="89" t="s">
        <v>3769</v>
      </c>
      <c r="D1194" s="89" t="s">
        <v>7</v>
      </c>
      <c r="E1194" s="90" t="str">
        <f>CHAR(34)&amp;IF(B1194&lt;10,"000",IF(B1194&lt;100,"00",IF(B1194&lt;1000,"0","")))&amp;$B1194&amp;CHAR(34)</f>
        <v>"1170"</v>
      </c>
      <c r="F1194" s="90" t="str">
        <f>E1194</f>
        <v>"1170"</v>
      </c>
      <c r="G1194" s="145">
        <v>0</v>
      </c>
      <c r="H1194" s="145">
        <v>0</v>
      </c>
      <c r="I1194" s="91" t="s">
        <v>28</v>
      </c>
      <c r="J1194" s="91" t="s">
        <v>1376</v>
      </c>
      <c r="K1194" s="92" t="s">
        <v>3783</v>
      </c>
      <c r="L1194" s="17" t="s">
        <v>4768</v>
      </c>
      <c r="M1194" s="55" t="s">
        <v>4827</v>
      </c>
      <c r="N1194" s="55" t="s">
        <v>2238</v>
      </c>
      <c r="P1194" s="259" t="str">
        <f>"VAR_"&amp;IF(B1194&lt;10,"000",IF(B1194&lt;100,"00",IF(B1194&lt;1000,"0","")))&amp;$B1194</f>
        <v>VAR_1170</v>
      </c>
      <c r="Q1194" s="16"/>
      <c r="R1194"/>
      <c r="S1194" t="str">
        <f>IF(E1194=F1194,"","NOT EQUAL")</f>
        <v/>
      </c>
      <c r="T1194" s="44" t="str">
        <f>IF(ISNA(VLOOKUP(P1194,Sheet1!E:F,2,0)),"--","PRESENT")</f>
        <v>--</v>
      </c>
      <c r="U1194"/>
      <c r="V1194">
        <f>IF(AA1194&lt;&gt;"",V1193+1,V1193)</f>
        <v>176</v>
      </c>
      <c r="W1194" s="88" t="s">
        <v>2238</v>
      </c>
      <c r="X1194" s="92" t="s">
        <v>2238</v>
      </c>
      <c r="Y1194" s="92" t="s">
        <v>2238</v>
      </c>
      <c r="Z1194" s="25" t="str">
        <f>IF( OR(X1194="CNST", I1194="CAT_REGS"),IF(E1194=CHAR(34)&amp;CHAR(34),F1194,E1194),
IF(X1194="YES",UPPER(IF(E1194=CHAR(34)&amp;CHAR(34),F1194,E1194)),
IF(   AND(X1194&lt;&gt;"NO",I1194="CAT_FNCT",D1194&lt;&gt;"multiply", D1194&lt;&gt;"divide"),IF(J1194="SLS_ENABLED",   UPPER(IF(E1194=CHAR(34)&amp;CHAR(34),F1194,E1194)),""),"")))</f>
        <v/>
      </c>
      <c r="AA1194" s="25" t="str">
        <f>IF(LEN(Y1194)&gt;0,Y1194,SUBSTITUTE(SUBSTITUTE(SUBSTITUTE(SUBSTITUTE(SUBSTITUTE(SUBSTITUTE(SUBSTITUTE(SUBSTITUTE(SUBSTITUTE(SUBSTITUTE(SUBSTITUTE( (SUBSTITUTE( SUBSTITUTE( SUBSTITUTE( SUBSTITUTE(Z1194,"STD_SIGMA","SUM"),"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4" s="1">
        <f>B1194</f>
        <v>1170</v>
      </c>
      <c r="AC1194" t="str">
        <f>P1194</f>
        <v>VAR_1170</v>
      </c>
      <c r="AD1194" s="126" t="str">
        <f>IF(ISNA(VLOOKUP(AA1194,'XEQM Shortlist'!J:J,1,0)),"//","")</f>
        <v/>
      </c>
      <c r="AE1194"/>
      <c r="AF1194" s="88" t="str">
        <f>IF(LEN(AA1194)=0,"",SUBSTITUTE(SUBSTITUTE(SUBSTITUTE(SUBSTITUTE(SUBSTITUTE(SUBSTITUTE(SUBSTITUTE(SUBSTITUTE(SUBSTITUTE(SUBSTITUTE(SUBSTITUTE(SUBSTITUTE(SUBSTITUTE(SUBSTITUTE(SUBSTITUTE(SUBSTITUTE(SUBSTITUTE( (SUBSTITUTE( SUBSTITUTE( SUBSTITUTE( SUBSTITUTE(Z1194,"STD_SIGMA","SUM"),"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4" t="b">
        <f>AA1194=AF1194</f>
        <v>1</v>
      </c>
    </row>
    <row r="1195" spans="1:33" s="17" customFormat="1">
      <c r="A1195" s="48">
        <f>IF(B1195=INT(B1195),ROW(),"")</f>
        <v>1195</v>
      </c>
      <c r="B1195" s="47">
        <f>IF(AND(MID(C1195,2,1)&lt;&gt;"/",MID(C1195,1,1)="/"),INT(B1194)+1,B1194+0.01)</f>
        <v>1171</v>
      </c>
      <c r="C1195" s="89" t="s">
        <v>3769</v>
      </c>
      <c r="D1195" s="89" t="s">
        <v>7</v>
      </c>
      <c r="E1195" s="90" t="str">
        <f>CHAR(34)&amp;IF(B1195&lt;10,"000",IF(B1195&lt;100,"00",IF(B1195&lt;1000,"0","")))&amp;$B1195&amp;CHAR(34)</f>
        <v>"1171"</v>
      </c>
      <c r="F1195" s="90" t="str">
        <f>E1195</f>
        <v>"1171"</v>
      </c>
      <c r="G1195" s="145">
        <v>0</v>
      </c>
      <c r="H1195" s="145">
        <v>0</v>
      </c>
      <c r="I1195" s="91" t="s">
        <v>28</v>
      </c>
      <c r="J1195" s="91" t="s">
        <v>1376</v>
      </c>
      <c r="K1195" s="92" t="s">
        <v>3783</v>
      </c>
      <c r="L1195" s="17" t="s">
        <v>4768</v>
      </c>
      <c r="M1195" s="55" t="s">
        <v>4827</v>
      </c>
      <c r="N1195" s="55" t="s">
        <v>2238</v>
      </c>
      <c r="P1195" s="259" t="str">
        <f>"VAR_"&amp;IF(B1195&lt;10,"000",IF(B1195&lt;100,"00",IF(B1195&lt;1000,"0","")))&amp;$B1195</f>
        <v>VAR_1171</v>
      </c>
      <c r="Q1195" s="16"/>
      <c r="R1195"/>
      <c r="S1195" t="str">
        <f>IF(E1195=F1195,"","NOT EQUAL")</f>
        <v/>
      </c>
      <c r="T1195" s="44" t="str">
        <f>IF(ISNA(VLOOKUP(P1195,Sheet1!E:F,2,0)),"--","PRESENT")</f>
        <v>--</v>
      </c>
      <c r="U1195"/>
      <c r="V1195">
        <f>IF(AA1195&lt;&gt;"",V1194+1,V1194)</f>
        <v>176</v>
      </c>
      <c r="W1195" s="88" t="s">
        <v>2238</v>
      </c>
      <c r="X1195" s="92" t="s">
        <v>2238</v>
      </c>
      <c r="Y1195" s="92" t="s">
        <v>2238</v>
      </c>
      <c r="Z1195" s="25" t="str">
        <f>IF( OR(X1195="CNST", I1195="CAT_REGS"),IF(E1195=CHAR(34)&amp;CHAR(34),F1195,E1195),
IF(X1195="YES",UPPER(IF(E1195=CHAR(34)&amp;CHAR(34),F1195,E1195)),
IF(   AND(X1195&lt;&gt;"NO",I1195="CAT_FNCT",D1195&lt;&gt;"multiply", D1195&lt;&gt;"divide"),IF(J1195="SLS_ENABLED",   UPPER(IF(E1195=CHAR(34)&amp;CHAR(34),F1195,E1195)),""),"")))</f>
        <v/>
      </c>
      <c r="AA1195" s="25" t="str">
        <f>IF(LEN(Y1195)&gt;0,Y1195,SUBSTITUTE(SUBSTITUTE(SUBSTITUTE(SUBSTITUTE(SUBSTITUTE(SUBSTITUTE(SUBSTITUTE(SUBSTITUTE(SUBSTITUTE(SUBSTITUTE(SUBSTITUTE( (SUBSTITUTE( SUBSTITUTE( SUBSTITUTE( SUBSTITUTE(Z1195,"STD_SIGMA","SUM"),"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5" s="1">
        <f>B1195</f>
        <v>1171</v>
      </c>
      <c r="AC1195" t="str">
        <f>P1195</f>
        <v>VAR_1171</v>
      </c>
      <c r="AD1195" s="126" t="str">
        <f>IF(ISNA(VLOOKUP(AA1195,'XEQM Shortlist'!J:J,1,0)),"//","")</f>
        <v/>
      </c>
      <c r="AE1195"/>
      <c r="AF1195" s="88" t="str">
        <f>IF(LEN(AA1195)=0,"",SUBSTITUTE(SUBSTITUTE(SUBSTITUTE(SUBSTITUTE(SUBSTITUTE(SUBSTITUTE(SUBSTITUTE(SUBSTITUTE(SUBSTITUTE(SUBSTITUTE(SUBSTITUTE(SUBSTITUTE(SUBSTITUTE(SUBSTITUTE(SUBSTITUTE(SUBSTITUTE(SUBSTITUTE( (SUBSTITUTE( SUBSTITUTE( SUBSTITUTE( SUBSTITUTE(Z1195,"STD_SIGMA","SUM"),"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5" t="b">
        <f>AA1195=AF1195</f>
        <v>1</v>
      </c>
    </row>
    <row r="1196" spans="1:33" s="17" customFormat="1">
      <c r="A1196" s="48">
        <f>IF(B1196=INT(B1196),ROW(),"")</f>
        <v>1196</v>
      </c>
      <c r="B1196" s="47">
        <f>IF(AND(MID(C1196,2,1)&lt;&gt;"/",MID(C1196,1,1)="/"),INT(B1195)+1,B1195+0.01)</f>
        <v>1172</v>
      </c>
      <c r="C1196" s="89" t="s">
        <v>3769</v>
      </c>
      <c r="D1196" s="89" t="s">
        <v>7</v>
      </c>
      <c r="E1196" s="90" t="str">
        <f>CHAR(34)&amp;IF(B1196&lt;10,"000",IF(B1196&lt;100,"00",IF(B1196&lt;1000,"0","")))&amp;$B1196&amp;CHAR(34)</f>
        <v>"1172"</v>
      </c>
      <c r="F1196" s="90" t="str">
        <f>E1196</f>
        <v>"1172"</v>
      </c>
      <c r="G1196" s="145">
        <v>0</v>
      </c>
      <c r="H1196" s="145">
        <v>0</v>
      </c>
      <c r="I1196" s="91" t="s">
        <v>28</v>
      </c>
      <c r="J1196" s="91" t="s">
        <v>1376</v>
      </c>
      <c r="K1196" s="92" t="s">
        <v>3783</v>
      </c>
      <c r="L1196" s="17" t="s">
        <v>4768</v>
      </c>
      <c r="M1196" s="55" t="s">
        <v>4827</v>
      </c>
      <c r="N1196" s="55" t="s">
        <v>2238</v>
      </c>
      <c r="P1196" s="259" t="str">
        <f>"VAR_"&amp;IF(B1196&lt;10,"000",IF(B1196&lt;100,"00",IF(B1196&lt;1000,"0","")))&amp;$B1196</f>
        <v>VAR_1172</v>
      </c>
      <c r="Q1196" s="16"/>
      <c r="R1196"/>
      <c r="S1196" t="str">
        <f>IF(E1196=F1196,"","NOT EQUAL")</f>
        <v/>
      </c>
      <c r="T1196" s="44" t="str">
        <f>IF(ISNA(VLOOKUP(P1196,Sheet1!E:F,2,0)),"--","PRESENT")</f>
        <v>--</v>
      </c>
      <c r="U1196"/>
      <c r="V1196">
        <f>IF(AA1196&lt;&gt;"",V1195+1,V1195)</f>
        <v>176</v>
      </c>
      <c r="W1196" s="88" t="s">
        <v>2238</v>
      </c>
      <c r="X1196" s="92" t="s">
        <v>2238</v>
      </c>
      <c r="Y1196" s="92" t="s">
        <v>2238</v>
      </c>
      <c r="Z1196" s="25" t="str">
        <f>IF( OR(X1196="CNST", I1196="CAT_REGS"),IF(E1196=CHAR(34)&amp;CHAR(34),F1196,E1196),
IF(X1196="YES",UPPER(IF(E1196=CHAR(34)&amp;CHAR(34),F1196,E1196)),
IF(   AND(X1196&lt;&gt;"NO",I1196="CAT_FNCT",D1196&lt;&gt;"multiply", D1196&lt;&gt;"divide"),IF(J1196="SLS_ENABLED",   UPPER(IF(E1196=CHAR(34)&amp;CHAR(34),F1196,E1196)),""),"")))</f>
        <v/>
      </c>
      <c r="AA1196" s="25" t="str">
        <f>IF(LEN(Y1196)&gt;0,Y1196,SUBSTITUTE(SUBSTITUTE(SUBSTITUTE(SUBSTITUTE(SUBSTITUTE(SUBSTITUTE(SUBSTITUTE(SUBSTITUTE(SUBSTITUTE(SUBSTITUTE(SUBSTITUTE( (SUBSTITUTE( SUBSTITUTE( SUBSTITUTE( SUBSTITUTE(Z1196,"STD_SIGMA","SUM"),"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6" s="1">
        <f>B1196</f>
        <v>1172</v>
      </c>
      <c r="AC1196" t="str">
        <f>P1196</f>
        <v>VAR_1172</v>
      </c>
      <c r="AD1196" s="126" t="str">
        <f>IF(ISNA(VLOOKUP(AA1196,'XEQM Shortlist'!J:J,1,0)),"//","")</f>
        <v/>
      </c>
      <c r="AE1196"/>
      <c r="AF1196" s="88" t="str">
        <f>IF(LEN(AA1196)=0,"",SUBSTITUTE(SUBSTITUTE(SUBSTITUTE(SUBSTITUTE(SUBSTITUTE(SUBSTITUTE(SUBSTITUTE(SUBSTITUTE(SUBSTITUTE(SUBSTITUTE(SUBSTITUTE(SUBSTITUTE(SUBSTITUTE(SUBSTITUTE(SUBSTITUTE(SUBSTITUTE(SUBSTITUTE( (SUBSTITUTE( SUBSTITUTE( SUBSTITUTE( SUBSTITUTE(Z1196,"STD_SIGMA","SUM"),"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6" t="b">
        <f>AA1196=AF1196</f>
        <v>1</v>
      </c>
    </row>
    <row r="1197" spans="1:33" s="17" customFormat="1">
      <c r="A1197" s="48">
        <f>IF(B1197=INT(B1197),ROW(),"")</f>
        <v>1197</v>
      </c>
      <c r="B1197" s="47">
        <f>IF(AND(MID(C1197,2,1)&lt;&gt;"/",MID(C1197,1,1)="/"),INT(B1196)+1,B1196+0.01)</f>
        <v>1173</v>
      </c>
      <c r="C1197" s="89" t="s">
        <v>3769</v>
      </c>
      <c r="D1197" s="89" t="s">
        <v>7</v>
      </c>
      <c r="E1197" s="90" t="str">
        <f>CHAR(34)&amp;IF(B1197&lt;10,"000",IF(B1197&lt;100,"00",IF(B1197&lt;1000,"0","")))&amp;$B1197&amp;CHAR(34)</f>
        <v>"1173"</v>
      </c>
      <c r="F1197" s="90" t="str">
        <f>E1197</f>
        <v>"1173"</v>
      </c>
      <c r="G1197" s="145">
        <v>0</v>
      </c>
      <c r="H1197" s="145">
        <v>0</v>
      </c>
      <c r="I1197" s="91" t="s">
        <v>28</v>
      </c>
      <c r="J1197" s="91" t="s">
        <v>1376</v>
      </c>
      <c r="K1197" s="92" t="s">
        <v>3783</v>
      </c>
      <c r="L1197" s="17" t="s">
        <v>4768</v>
      </c>
      <c r="M1197" s="55" t="s">
        <v>4827</v>
      </c>
      <c r="N1197" s="55" t="s">
        <v>2238</v>
      </c>
      <c r="P1197" s="259" t="str">
        <f>"VAR_"&amp;IF(B1197&lt;10,"000",IF(B1197&lt;100,"00",IF(B1197&lt;1000,"0","")))&amp;$B1197</f>
        <v>VAR_1173</v>
      </c>
      <c r="Q1197" s="16"/>
      <c r="R1197"/>
      <c r="S1197" t="str">
        <f>IF(E1197=F1197,"","NOT EQUAL")</f>
        <v/>
      </c>
      <c r="T1197" s="44" t="str">
        <f>IF(ISNA(VLOOKUP(P1197,Sheet1!E:F,2,0)),"--","PRESENT")</f>
        <v>--</v>
      </c>
      <c r="U1197"/>
      <c r="V1197">
        <f>IF(AA1197&lt;&gt;"",V1196+1,V1196)</f>
        <v>176</v>
      </c>
      <c r="W1197" s="88" t="s">
        <v>2238</v>
      </c>
      <c r="X1197" s="92" t="s">
        <v>2238</v>
      </c>
      <c r="Y1197" s="92" t="s">
        <v>2238</v>
      </c>
      <c r="Z1197" s="25" t="str">
        <f>IF( OR(X1197="CNST", I1197="CAT_REGS"),IF(E1197=CHAR(34)&amp;CHAR(34),F1197,E1197),
IF(X1197="YES",UPPER(IF(E1197=CHAR(34)&amp;CHAR(34),F1197,E1197)),
IF(   AND(X1197&lt;&gt;"NO",I1197="CAT_FNCT",D1197&lt;&gt;"multiply", D1197&lt;&gt;"divide"),IF(J1197="SLS_ENABLED",   UPPER(IF(E1197=CHAR(34)&amp;CHAR(34),F1197,E1197)),""),"")))</f>
        <v/>
      </c>
      <c r="AA1197" s="25" t="str">
        <f>IF(LEN(Y1197)&gt;0,Y1197,SUBSTITUTE(SUBSTITUTE(SUBSTITUTE(SUBSTITUTE(SUBSTITUTE(SUBSTITUTE(SUBSTITUTE(SUBSTITUTE(SUBSTITUTE(SUBSTITUTE(SUBSTITUTE( (SUBSTITUTE( SUBSTITUTE( SUBSTITUTE( SUBSTITUTE(Z1197,"STD_SIGMA","SUM"),"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7" s="1">
        <f>B1197</f>
        <v>1173</v>
      </c>
      <c r="AC1197" t="str">
        <f>P1197</f>
        <v>VAR_1173</v>
      </c>
      <c r="AD1197" s="126" t="str">
        <f>IF(ISNA(VLOOKUP(AA1197,'XEQM Shortlist'!J:J,1,0)),"//","")</f>
        <v/>
      </c>
      <c r="AE1197"/>
      <c r="AF1197" s="88" t="str">
        <f>IF(LEN(AA1197)=0,"",SUBSTITUTE(SUBSTITUTE(SUBSTITUTE(SUBSTITUTE(SUBSTITUTE(SUBSTITUTE(SUBSTITUTE(SUBSTITUTE(SUBSTITUTE(SUBSTITUTE(SUBSTITUTE(SUBSTITUTE(SUBSTITUTE(SUBSTITUTE(SUBSTITUTE(SUBSTITUTE(SUBSTITUTE( (SUBSTITUTE( SUBSTITUTE( SUBSTITUTE( SUBSTITUTE(Z1197,"STD_SIGMA","SUM"),"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7" t="b">
        <f>AA1197=AF1197</f>
        <v>1</v>
      </c>
    </row>
    <row r="1198" spans="1:33" s="17" customFormat="1">
      <c r="A1198" s="48">
        <f>IF(B1198=INT(B1198),ROW(),"")</f>
        <v>1198</v>
      </c>
      <c r="B1198" s="47">
        <f>IF(AND(MID(C1198,2,1)&lt;&gt;"/",MID(C1198,1,1)="/"),INT(B1197)+1,B1197+0.01)</f>
        <v>1174</v>
      </c>
      <c r="C1198" s="89" t="s">
        <v>3769</v>
      </c>
      <c r="D1198" s="89" t="s">
        <v>7</v>
      </c>
      <c r="E1198" s="90" t="str">
        <f>CHAR(34)&amp;IF(B1198&lt;10,"000",IF(B1198&lt;100,"00",IF(B1198&lt;1000,"0","")))&amp;$B1198&amp;CHAR(34)</f>
        <v>"1174"</v>
      </c>
      <c r="F1198" s="90" t="str">
        <f>E1198</f>
        <v>"1174"</v>
      </c>
      <c r="G1198" s="145">
        <v>0</v>
      </c>
      <c r="H1198" s="145">
        <v>0</v>
      </c>
      <c r="I1198" s="91" t="s">
        <v>28</v>
      </c>
      <c r="J1198" s="91" t="s">
        <v>1376</v>
      </c>
      <c r="K1198" s="92" t="s">
        <v>3783</v>
      </c>
      <c r="L1198" s="17" t="s">
        <v>4768</v>
      </c>
      <c r="M1198" s="55" t="s">
        <v>4827</v>
      </c>
      <c r="N1198" s="55" t="s">
        <v>2238</v>
      </c>
      <c r="P1198" s="259" t="str">
        <f>"VAR_"&amp;IF(B1198&lt;10,"000",IF(B1198&lt;100,"00",IF(B1198&lt;1000,"0","")))&amp;$B1198</f>
        <v>VAR_1174</v>
      </c>
      <c r="Q1198" s="16"/>
      <c r="R1198"/>
      <c r="S1198" t="str">
        <f>IF(E1198=F1198,"","NOT EQUAL")</f>
        <v/>
      </c>
      <c r="T1198" s="44" t="str">
        <f>IF(ISNA(VLOOKUP(P1198,Sheet1!E:F,2,0)),"--","PRESENT")</f>
        <v>--</v>
      </c>
      <c r="U1198"/>
      <c r="V1198">
        <f>IF(AA1198&lt;&gt;"",V1197+1,V1197)</f>
        <v>176</v>
      </c>
      <c r="W1198" s="88" t="s">
        <v>2238</v>
      </c>
      <c r="X1198" s="92" t="s">
        <v>2238</v>
      </c>
      <c r="Y1198" s="92" t="s">
        <v>2238</v>
      </c>
      <c r="Z1198" s="25" t="str">
        <f>IF( OR(X1198="CNST", I1198="CAT_REGS"),IF(E1198=CHAR(34)&amp;CHAR(34),F1198,E1198),
IF(X1198="YES",UPPER(IF(E1198=CHAR(34)&amp;CHAR(34),F1198,E1198)),
IF(   AND(X1198&lt;&gt;"NO",I1198="CAT_FNCT",D1198&lt;&gt;"multiply", D1198&lt;&gt;"divide"),IF(J1198="SLS_ENABLED",   UPPER(IF(E1198=CHAR(34)&amp;CHAR(34),F1198,E1198)),""),"")))</f>
        <v/>
      </c>
      <c r="AA1198" s="25" t="str">
        <f>IF(LEN(Y1198)&gt;0,Y1198,SUBSTITUTE(SUBSTITUTE(SUBSTITUTE(SUBSTITUTE(SUBSTITUTE(SUBSTITUTE(SUBSTITUTE(SUBSTITUTE(SUBSTITUTE(SUBSTITUTE(SUBSTITUTE( (SUBSTITUTE( SUBSTITUTE( SUBSTITUTE( SUBSTITUTE(Z1198,"STD_SIGMA","SUM"),"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8" s="1">
        <f>B1198</f>
        <v>1174</v>
      </c>
      <c r="AC1198" t="str">
        <f>P1198</f>
        <v>VAR_1174</v>
      </c>
      <c r="AD1198" s="126" t="str">
        <f>IF(ISNA(VLOOKUP(AA1198,'XEQM Shortlist'!J:J,1,0)),"//","")</f>
        <v/>
      </c>
      <c r="AE1198"/>
      <c r="AF1198" s="88" t="str">
        <f>IF(LEN(AA1198)=0,"",SUBSTITUTE(SUBSTITUTE(SUBSTITUTE(SUBSTITUTE(SUBSTITUTE(SUBSTITUTE(SUBSTITUTE(SUBSTITUTE(SUBSTITUTE(SUBSTITUTE(SUBSTITUTE(SUBSTITUTE(SUBSTITUTE(SUBSTITUTE(SUBSTITUTE(SUBSTITUTE(SUBSTITUTE( (SUBSTITUTE( SUBSTITUTE( SUBSTITUTE( SUBSTITUTE(Z1198,"STD_SIGMA","SUM"),"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8" t="b">
        <f>AA1198=AF1198</f>
        <v>1</v>
      </c>
    </row>
    <row r="1199" spans="1:33" s="42" customFormat="1">
      <c r="A1199" s="48">
        <f>IF(B1199=INT(B1199),ROW(),"")</f>
        <v>1199</v>
      </c>
      <c r="B1199" s="47">
        <f>IF(AND(MID(C1199,2,1)&lt;&gt;"/",MID(C1199,1,1)="/"),INT(B1198)+1,B1198+0.01)</f>
        <v>1175</v>
      </c>
      <c r="C1199" s="89" t="s">
        <v>3769</v>
      </c>
      <c r="D1199" s="89" t="s">
        <v>7</v>
      </c>
      <c r="E1199" s="90" t="str">
        <f>CHAR(34)&amp;IF(B1199&lt;10,"000",IF(B1199&lt;100,"00",IF(B1199&lt;1000,"0","")))&amp;$B1199&amp;CHAR(34)</f>
        <v>"1175"</v>
      </c>
      <c r="F1199" s="90" t="str">
        <f>E1199</f>
        <v>"1175"</v>
      </c>
      <c r="G1199" s="145">
        <v>0</v>
      </c>
      <c r="H1199" s="145">
        <v>0</v>
      </c>
      <c r="I1199" s="91" t="s">
        <v>28</v>
      </c>
      <c r="J1199" s="91" t="s">
        <v>1376</v>
      </c>
      <c r="K1199" s="92" t="s">
        <v>3783</v>
      </c>
      <c r="L1199" s="17" t="s">
        <v>4768</v>
      </c>
      <c r="M1199" s="55" t="s">
        <v>4827</v>
      </c>
      <c r="N1199" s="55" t="s">
        <v>2238</v>
      </c>
      <c r="O1199" s="17"/>
      <c r="P1199" s="259" t="str">
        <f>"VAR_"&amp;IF(B1199&lt;10,"000",IF(B1199&lt;100,"00",IF(B1199&lt;1000,"0","")))&amp;$B1199</f>
        <v>VAR_1175</v>
      </c>
      <c r="Q1199" s="16"/>
      <c r="R1199"/>
      <c r="S1199" t="str">
        <f>IF(E1199=F1199,"","NOT EQUAL")</f>
        <v/>
      </c>
      <c r="T1199" s="44" t="str">
        <f>IF(ISNA(VLOOKUP(P1199,Sheet1!E:F,2,0)),"--","PRESENT")</f>
        <v>--</v>
      </c>
      <c r="U1199"/>
      <c r="V1199">
        <f>IF(AA1199&lt;&gt;"",V1198+1,V1198)</f>
        <v>176</v>
      </c>
      <c r="W1199" s="88" t="s">
        <v>2238</v>
      </c>
      <c r="X1199" s="92" t="s">
        <v>2238</v>
      </c>
      <c r="Y1199" s="92" t="s">
        <v>2238</v>
      </c>
      <c r="Z1199" s="25" t="str">
        <f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>B1199</f>
        <v>1175</v>
      </c>
      <c r="AC1199" t="str">
        <f>P1199</f>
        <v>VAR_1175</v>
      </c>
      <c r="AD1199" s="126" t="str">
        <f>IF(ISNA(VLOOKUP(AA1199,'XEQM Shortlist'!J:J,1,0)),"//","")</f>
        <v/>
      </c>
      <c r="AE1199"/>
      <c r="AF1199" s="88" t="str">
        <f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>AA1199=AF1199</f>
        <v>1</v>
      </c>
    </row>
    <row r="1200" spans="1:33" s="42" customFormat="1">
      <c r="A1200" s="48">
        <f>IF(B1200=INT(B1200),ROW(),"")</f>
        <v>1200</v>
      </c>
      <c r="B1200" s="47">
        <f>IF(AND(MID(C1200,2,1)&lt;&gt;"/",MID(C1200,1,1)="/"),INT(B1199)+1,B1199+0.01)</f>
        <v>1176</v>
      </c>
      <c r="C1200" s="89" t="s">
        <v>3769</v>
      </c>
      <c r="D1200" s="89" t="s">
        <v>7</v>
      </c>
      <c r="E1200" s="90" t="str">
        <f>CHAR(34)&amp;IF(B1200&lt;10,"000",IF(B1200&lt;100,"00",IF(B1200&lt;1000,"0","")))&amp;$B1200&amp;CHAR(34)</f>
        <v>"1176"</v>
      </c>
      <c r="F1200" s="90" t="str">
        <f>E1200</f>
        <v>"1176"</v>
      </c>
      <c r="G1200" s="145">
        <v>0</v>
      </c>
      <c r="H1200" s="145">
        <v>0</v>
      </c>
      <c r="I1200" s="91" t="s">
        <v>28</v>
      </c>
      <c r="J1200" s="91" t="s">
        <v>1376</v>
      </c>
      <c r="K1200" s="92" t="s">
        <v>3783</v>
      </c>
      <c r="L1200" s="17" t="s">
        <v>4768</v>
      </c>
      <c r="M1200" s="55" t="s">
        <v>4827</v>
      </c>
      <c r="N1200" s="55" t="s">
        <v>2238</v>
      </c>
      <c r="O1200" s="17"/>
      <c r="P1200" s="259" t="str">
        <f>"VAR_"&amp;IF(B1200&lt;10,"000",IF(B1200&lt;100,"00",IF(B1200&lt;1000,"0","")))&amp;$B1200</f>
        <v>VAR_1176</v>
      </c>
      <c r="Q1200" s="16"/>
      <c r="R1200"/>
      <c r="S1200" t="str">
        <f>IF(E1200=F1200,"","NOT EQUAL")</f>
        <v/>
      </c>
      <c r="T1200" s="44" t="str">
        <f>IF(ISNA(VLOOKUP(P1200,Sheet1!E:F,2,0)),"--","PRESENT")</f>
        <v>--</v>
      </c>
      <c r="U1200"/>
      <c r="V1200">
        <f>IF(AA1200&lt;&gt;"",V1199+1,V1199)</f>
        <v>176</v>
      </c>
      <c r="W1200" s="88" t="s">
        <v>2238</v>
      </c>
      <c r="X1200" s="92" t="s">
        <v>2238</v>
      </c>
      <c r="Y1200" s="92" t="s">
        <v>2238</v>
      </c>
      <c r="Z1200" s="25" t="str">
        <f>IF( OR(X1200="CNST", I1200="CAT_REGS"),IF(E1200=CHAR(34)&amp;CHAR(34),F1200,E1200),
IF(X1200="YES",UPPER(IF(E1200=CHAR(34)&amp;CHAR(34),F1200,E1200)),
IF(   AND(X1200&lt;&gt;"NO",I1200="CAT_FNCT",D1200&lt;&gt;"multiply", D1200&lt;&gt;"divide"),IF(J1200="SLS_ENABLED",   UPPER(IF(E1200=CHAR(34)&amp;CHAR(34),F1200,E1200)),""),"")))</f>
        <v/>
      </c>
      <c r="AA1200" s="25" t="str">
        <f>IF(LEN(Y1200)&gt;0,Y1200,SUBSTITUTE(SUBSTITUTE(SUBSTITUTE(SUBSTITUTE(SUBSTITUTE(SUBSTITUTE(SUBSTITUTE(SUBSTITUTE(SUBSTITUTE(SUBSTITUTE(SUBSTITUTE( (SUBSTITUTE( SUBSTITUTE( SUBSTITUTE( SUBSTITUTE(Z1200,"STD_SIGMA","SUM"),"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0" s="1">
        <f>B1200</f>
        <v>1176</v>
      </c>
      <c r="AC1200" t="str">
        <f>P1200</f>
        <v>VAR_1176</v>
      </c>
      <c r="AD1200" s="126" t="str">
        <f>IF(ISNA(VLOOKUP(AA1200,'XEQM Shortlist'!J:J,1,0)),"//","")</f>
        <v/>
      </c>
      <c r="AE1200"/>
      <c r="AF1200" s="88" t="str">
        <f>IF(LEN(AA1200)=0,"",SUBSTITUTE(SUBSTITUTE(SUBSTITUTE(SUBSTITUTE(SUBSTITUTE(SUBSTITUTE(SUBSTITUTE(SUBSTITUTE(SUBSTITUTE(SUBSTITUTE(SUBSTITUTE(SUBSTITUTE(SUBSTITUTE(SUBSTITUTE(SUBSTITUTE(SUBSTITUTE(SUBSTITUTE( (SUBSTITUTE( SUBSTITUTE( SUBSTITUTE( SUBSTITUTE(Z1200,"STD_SIGMA","SUM"),"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0" t="b">
        <f>AA1200=AF1200</f>
        <v>1</v>
      </c>
    </row>
    <row r="1201" spans="1:33" s="42" customFormat="1">
      <c r="A1201" s="48">
        <f>IF(B1201=INT(B1201),ROW(),"")</f>
        <v>1201</v>
      </c>
      <c r="B1201" s="47">
        <f>IF(AND(MID(C1201,2,1)&lt;&gt;"/",MID(C1201,1,1)="/"),INT(B1200)+1,B1200+0.01)</f>
        <v>1177</v>
      </c>
      <c r="C1201" s="89" t="s">
        <v>3769</v>
      </c>
      <c r="D1201" s="89" t="s">
        <v>7</v>
      </c>
      <c r="E1201" s="90" t="str">
        <f>CHAR(34)&amp;IF(B1201&lt;10,"000",IF(B1201&lt;100,"00",IF(B1201&lt;1000,"0","")))&amp;$B1201&amp;CHAR(34)</f>
        <v>"1177"</v>
      </c>
      <c r="F1201" s="90" t="str">
        <f>E1201</f>
        <v>"1177"</v>
      </c>
      <c r="G1201" s="145">
        <v>0</v>
      </c>
      <c r="H1201" s="145">
        <v>0</v>
      </c>
      <c r="I1201" s="91" t="s">
        <v>28</v>
      </c>
      <c r="J1201" s="91" t="s">
        <v>1376</v>
      </c>
      <c r="K1201" s="92" t="s">
        <v>3783</v>
      </c>
      <c r="L1201" s="17" t="s">
        <v>4768</v>
      </c>
      <c r="M1201" s="55" t="s">
        <v>4827</v>
      </c>
      <c r="N1201" s="55" t="s">
        <v>2238</v>
      </c>
      <c r="O1201" s="17"/>
      <c r="P1201" s="259" t="str">
        <f>"VAR_"&amp;IF(B1201&lt;10,"000",IF(B1201&lt;100,"00",IF(B1201&lt;1000,"0","")))&amp;$B1201</f>
        <v>VAR_1177</v>
      </c>
      <c r="Q1201" s="16"/>
      <c r="R1201"/>
      <c r="S1201" t="str">
        <f>IF(E1201=F1201,"","NOT EQUAL")</f>
        <v/>
      </c>
      <c r="T1201" s="44" t="str">
        <f>IF(ISNA(VLOOKUP(P1201,Sheet1!E:F,2,0)),"--","PRESENT")</f>
        <v>--</v>
      </c>
      <c r="U1201"/>
      <c r="V1201">
        <f>IF(AA1201&lt;&gt;"",V1200+1,V1200)</f>
        <v>176</v>
      </c>
      <c r="W1201" s="88" t="s">
        <v>2238</v>
      </c>
      <c r="X1201" s="92" t="s">
        <v>2238</v>
      </c>
      <c r="Y1201" s="92" t="s">
        <v>2238</v>
      </c>
      <c r="Z1201" s="25" t="str">
        <f>IF( OR(X1201="CNST", I1201="CAT_REGS"),IF(E1201=CHAR(34)&amp;CHAR(34),F1201,E1201),
IF(X1201="YES",UPPER(IF(E1201=CHAR(34)&amp;CHAR(34),F1201,E1201)),
IF(   AND(X1201&lt;&gt;"NO",I1201="CAT_FNCT",D1201&lt;&gt;"multiply", D1201&lt;&gt;"divide"),IF(J1201="SLS_ENABLED",   UPPER(IF(E1201=CHAR(34)&amp;CHAR(34),F1201,E1201)),""),"")))</f>
        <v/>
      </c>
      <c r="AA1201" s="25" t="str">
        <f>IF(LEN(Y1201)&gt;0,Y1201,SUBSTITUTE(SUBSTITUTE(SUBSTITUTE(SUBSTITUTE(SUBSTITUTE(SUBSTITUTE(SUBSTITUTE(SUBSTITUTE(SUBSTITUTE(SUBSTITUTE(SUBSTITUTE( (SUBSTITUTE( SUBSTITUTE( SUBSTITUTE( SUBSTITUTE(Z1201,"STD_SIGMA","SUM"),"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1" s="1">
        <f>B1201</f>
        <v>1177</v>
      </c>
      <c r="AC1201" t="str">
        <f>P1201</f>
        <v>VAR_1177</v>
      </c>
      <c r="AD1201" s="126" t="str">
        <f>IF(ISNA(VLOOKUP(AA1201,'XEQM Shortlist'!J:J,1,0)),"//","")</f>
        <v/>
      </c>
      <c r="AE1201"/>
      <c r="AF1201" s="88" t="str">
        <f>IF(LEN(AA1201)=0,"",SUBSTITUTE(SUBSTITUTE(SUBSTITUTE(SUBSTITUTE(SUBSTITUTE(SUBSTITUTE(SUBSTITUTE(SUBSTITUTE(SUBSTITUTE(SUBSTITUTE(SUBSTITUTE(SUBSTITUTE(SUBSTITUTE(SUBSTITUTE(SUBSTITUTE(SUBSTITUTE(SUBSTITUTE( (SUBSTITUTE( SUBSTITUTE( SUBSTITUTE( SUBSTITUTE(Z1201,"STD_SIGMA","SUM"),"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1" t="b">
        <f>AA1201=AF1201</f>
        <v>1</v>
      </c>
    </row>
    <row r="1202" spans="1:33">
      <c r="A1202" s="48">
        <f>IF(B1202=INT(B1202),ROW(),"")</f>
        <v>1202</v>
      </c>
      <c r="B1202" s="47">
        <f>IF(AND(MID(C1202,2,1)&lt;&gt;"/",MID(C1202,1,1)="/"),INT(B1201)+1,B1201+0.01)</f>
        <v>1178</v>
      </c>
      <c r="C1202" s="89" t="s">
        <v>3769</v>
      </c>
      <c r="D1202" s="89" t="s">
        <v>7</v>
      </c>
      <c r="E1202" s="90" t="str">
        <f>CHAR(34)&amp;IF(B1202&lt;10,"000",IF(B1202&lt;100,"00",IF(B1202&lt;1000,"0","")))&amp;$B1202&amp;CHAR(34)</f>
        <v>"1178"</v>
      </c>
      <c r="F1202" s="90" t="str">
        <f>E1202</f>
        <v>"1178"</v>
      </c>
      <c r="G1202" s="294">
        <v>0</v>
      </c>
      <c r="H1202" s="294">
        <v>0</v>
      </c>
      <c r="I1202" s="91" t="s">
        <v>28</v>
      </c>
      <c r="J1202" s="91" t="s">
        <v>1376</v>
      </c>
      <c r="K1202" s="92" t="s">
        <v>3783</v>
      </c>
      <c r="L1202" s="17" t="s">
        <v>4768</v>
      </c>
      <c r="M1202" s="55" t="s">
        <v>4827</v>
      </c>
      <c r="N1202" s="55" t="s">
        <v>2238</v>
      </c>
      <c r="O1202" s="17"/>
      <c r="P1202" s="259" t="str">
        <f>"VAR_"&amp;IF(B1202&lt;10,"000",IF(B1202&lt;100,"00",IF(B1202&lt;1000,"0","")))&amp;$B1202</f>
        <v>VAR_1178</v>
      </c>
      <c r="Q1202" s="16"/>
      <c r="R1202"/>
      <c r="S1202" t="str">
        <f>IF(E1202=F1202,"","NOT EQUAL")</f>
        <v/>
      </c>
      <c r="T1202" s="44" t="str">
        <f>IF(ISNA(VLOOKUP(P1202,Sheet1!E:F,2,0)),"--","PRESENT")</f>
        <v>--</v>
      </c>
      <c r="U1202"/>
      <c r="V1202">
        <f>IF(AA1202&lt;&gt;"",V1201+1,V1201)</f>
        <v>176</v>
      </c>
      <c r="W1202" s="88" t="s">
        <v>2238</v>
      </c>
      <c r="X1202" s="92" t="s">
        <v>2238</v>
      </c>
      <c r="Y1202" s="92" t="s">
        <v>2238</v>
      </c>
      <c r="Z1202" s="25" t="str">
        <f>IF( OR(X1202="CNST", I1202="CAT_REGS"),IF(E1202=CHAR(34)&amp;CHAR(34),F1202,E1202),
IF(X1202="YES",UPPER(IF(E1202=CHAR(34)&amp;CHAR(34),F1202,E1202)),
IF(   AND(X1202&lt;&gt;"NO",I1202="CAT_FNCT",D1202&lt;&gt;"multiply", D1202&lt;&gt;"divide"),IF(J1202="SLS_ENABLED",   UPPER(IF(E1202=CHAR(34)&amp;CHAR(34),F1202,E1202)),""),"")))</f>
        <v/>
      </c>
      <c r="AA1202" s="25" t="str">
        <f>IF(LEN(Y1202)&gt;0,Y1202,SUBSTITUTE(SUBSTITUTE(SUBSTITUTE(SUBSTITUTE(SUBSTITUTE(SUBSTITUTE(SUBSTITUTE(SUBSTITUTE(SUBSTITUTE(SUBSTITUTE(SUBSTITUTE( (SUBSTITUTE( SUBSTITUTE( SUBSTITUTE( SUBSTITUTE(Z1202,"STD_SIGMA","SUM"),"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2" s="1">
        <f>B1202</f>
        <v>1178</v>
      </c>
      <c r="AC1202" t="str">
        <f>P1202</f>
        <v>VAR_1178</v>
      </c>
      <c r="AD1202" s="126" t="str">
        <f>IF(ISNA(VLOOKUP(AA1202,'XEQM Shortlist'!J:J,1,0)),"//","")</f>
        <v/>
      </c>
      <c r="AF1202" s="88" t="str">
        <f>IF(LEN(AA1202)=0,"",SUBSTITUTE(SUBSTITUTE(SUBSTITUTE(SUBSTITUTE(SUBSTITUTE(SUBSTITUTE(SUBSTITUTE(SUBSTITUTE(SUBSTITUTE(SUBSTITUTE(SUBSTITUTE(SUBSTITUTE(SUBSTITUTE(SUBSTITUTE(SUBSTITUTE(SUBSTITUTE(SUBSTITUTE( (SUBSTITUTE( SUBSTITUTE( SUBSTITUTE( SUBSTITUTE(Z1202,"STD_SIGMA","SUM"),"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2" t="b">
        <f>AA1202=AF1202</f>
        <v>1</v>
      </c>
    </row>
    <row r="1203" spans="1:33">
      <c r="A1203" s="48">
        <f>IF(B1203=INT(B1203),ROW(),"")</f>
        <v>1203</v>
      </c>
      <c r="B1203" s="47">
        <f>IF(AND(MID(C1203,2,1)&lt;&gt;"/",MID(C1203,1,1)="/"),INT(B1202)+1,B1202+0.01)</f>
        <v>1179</v>
      </c>
      <c r="C1203" s="89" t="s">
        <v>3769</v>
      </c>
      <c r="D1203" s="89" t="s">
        <v>7</v>
      </c>
      <c r="E1203" s="90" t="str">
        <f>CHAR(34)&amp;IF(B1203&lt;10,"000",IF(B1203&lt;100,"00",IF(B1203&lt;1000,"0","")))&amp;$B1203&amp;CHAR(34)</f>
        <v>"1179"</v>
      </c>
      <c r="F1203" s="90" t="str">
        <f>E1203</f>
        <v>"1179"</v>
      </c>
      <c r="G1203" s="294">
        <v>0</v>
      </c>
      <c r="H1203" s="294">
        <v>0</v>
      </c>
      <c r="I1203" s="91" t="s">
        <v>28</v>
      </c>
      <c r="J1203" s="91" t="s">
        <v>1376</v>
      </c>
      <c r="K1203" s="92" t="s">
        <v>3783</v>
      </c>
      <c r="L1203" s="17" t="s">
        <v>4768</v>
      </c>
      <c r="M1203" s="55" t="s">
        <v>4827</v>
      </c>
      <c r="N1203" s="55" t="s">
        <v>2238</v>
      </c>
      <c r="O1203" s="17"/>
      <c r="P1203" s="259" t="str">
        <f>"VAR_"&amp;IF(B1203&lt;10,"000",IF(B1203&lt;100,"00",IF(B1203&lt;1000,"0","")))&amp;$B1203</f>
        <v>VAR_1179</v>
      </c>
      <c r="Q1203" s="16"/>
      <c r="R1203"/>
      <c r="S1203" t="str">
        <f>IF(E1203=F1203,"","NOT EQUAL")</f>
        <v/>
      </c>
      <c r="T1203" s="44" t="str">
        <f>IF(ISNA(VLOOKUP(P1203,Sheet1!E:F,2,0)),"--","PRESENT")</f>
        <v>--</v>
      </c>
      <c r="U1203"/>
      <c r="V1203">
        <f>IF(AA1203&lt;&gt;"",V1202+1,V1202)</f>
        <v>176</v>
      </c>
      <c r="W1203" s="88" t="s">
        <v>2238</v>
      </c>
      <c r="X1203" s="92" t="s">
        <v>2238</v>
      </c>
      <c r="Y1203" s="92" t="s">
        <v>2238</v>
      </c>
      <c r="Z1203" s="25" t="str">
        <f>IF( OR(X1203="CNST", I1203="CAT_REGS"),IF(E1203=CHAR(34)&amp;CHAR(34),F1203,E1203),
IF(X1203="YES",UPPER(IF(E1203=CHAR(34)&amp;CHAR(34),F1203,E1203)),
IF(   AND(X1203&lt;&gt;"NO",I1203="CAT_FNCT",D1203&lt;&gt;"multiply", D1203&lt;&gt;"divide"),IF(J1203="SLS_ENABLED",   UPPER(IF(E1203=CHAR(34)&amp;CHAR(34),F1203,E1203)),""),"")))</f>
        <v/>
      </c>
      <c r="AA1203" s="25" t="str">
        <f>IF(LEN(Y1203)&gt;0,Y1203,SUBSTITUTE(SUBSTITUTE(SUBSTITUTE(SUBSTITUTE(SUBSTITUTE(SUBSTITUTE(SUBSTITUTE(SUBSTITUTE(SUBSTITUTE(SUBSTITUTE(SUBSTITUTE( (SUBSTITUTE( SUBSTITUTE( SUBSTITUTE( SUBSTITUTE(Z1203,"STD_SIGMA","SUM"),"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3" s="1">
        <f>B1203</f>
        <v>1179</v>
      </c>
      <c r="AC1203" t="str">
        <f>P1203</f>
        <v>VAR_1179</v>
      </c>
      <c r="AD1203" s="126" t="str">
        <f>IF(ISNA(VLOOKUP(AA1203,'XEQM Shortlist'!J:J,1,0)),"//","")</f>
        <v/>
      </c>
      <c r="AF1203" s="88" t="str">
        <f>IF(LEN(AA1203)=0,"",SUBSTITUTE(SUBSTITUTE(SUBSTITUTE(SUBSTITUTE(SUBSTITUTE(SUBSTITUTE(SUBSTITUTE(SUBSTITUTE(SUBSTITUTE(SUBSTITUTE(SUBSTITUTE(SUBSTITUTE(SUBSTITUTE(SUBSTITUTE(SUBSTITUTE(SUBSTITUTE(SUBSTITUTE( (SUBSTITUTE( SUBSTITUTE( SUBSTITUTE( SUBSTITUTE(Z1203,"STD_SIGMA","SUM"),"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3" t="b">
        <f>AA1203=AF1203</f>
        <v>1</v>
      </c>
    </row>
    <row r="1204" spans="1:33">
      <c r="A1204" s="48">
        <f>IF(B1204=INT(B1204),ROW(),"")</f>
        <v>1204</v>
      </c>
      <c r="B1204" s="47">
        <f>IF(AND(MID(C1204,2,1)&lt;&gt;"/",MID(C1204,1,1)="/"),INT(B1203)+1,B1203+0.01)</f>
        <v>1180</v>
      </c>
      <c r="C1204" s="89" t="s">
        <v>3769</v>
      </c>
      <c r="D1204" s="89" t="s">
        <v>7</v>
      </c>
      <c r="E1204" s="90" t="str">
        <f>CHAR(34)&amp;IF(B1204&lt;10,"000",IF(B1204&lt;100,"00",IF(B1204&lt;1000,"0","")))&amp;$B1204&amp;CHAR(34)</f>
        <v>"1180"</v>
      </c>
      <c r="F1204" s="90" t="str">
        <f>E1204</f>
        <v>"1180"</v>
      </c>
      <c r="G1204" s="294">
        <v>0</v>
      </c>
      <c r="H1204" s="294">
        <v>0</v>
      </c>
      <c r="I1204" s="91" t="s">
        <v>28</v>
      </c>
      <c r="J1204" s="91" t="s">
        <v>1376</v>
      </c>
      <c r="K1204" s="92" t="s">
        <v>3783</v>
      </c>
      <c r="L1204" s="17" t="s">
        <v>4768</v>
      </c>
      <c r="M1204" s="55" t="s">
        <v>4827</v>
      </c>
      <c r="N1204" s="55" t="s">
        <v>2238</v>
      </c>
      <c r="O1204" s="17"/>
      <c r="P1204" s="259" t="str">
        <f>"VAR_"&amp;IF(B1204&lt;10,"000",IF(B1204&lt;100,"00",IF(B1204&lt;1000,"0","")))&amp;$B1204</f>
        <v>VAR_1180</v>
      </c>
      <c r="Q1204" s="16"/>
      <c r="R1204"/>
      <c r="S1204" t="str">
        <f>IF(E1204=F1204,"","NOT EQUAL")</f>
        <v/>
      </c>
      <c r="T1204" s="44" t="str">
        <f>IF(ISNA(VLOOKUP(P1204,Sheet1!E:F,2,0)),"--","PRESENT")</f>
        <v>--</v>
      </c>
      <c r="U1204"/>
      <c r="V1204">
        <f>IF(AA1204&lt;&gt;"",V1203+1,V1203)</f>
        <v>176</v>
      </c>
      <c r="W1204" s="88" t="s">
        <v>2238</v>
      </c>
      <c r="X1204" s="92" t="s">
        <v>2238</v>
      </c>
      <c r="Y1204" s="92" t="s">
        <v>2238</v>
      </c>
      <c r="Z1204" s="25" t="str">
        <f>IF( OR(X1204="CNST", I1204="CAT_REGS"),IF(E1204=CHAR(34)&amp;CHAR(34),F1204,E1204),
IF(X1204="YES",UPPER(IF(E1204=CHAR(34)&amp;CHAR(34),F1204,E1204)),
IF(   AND(X1204&lt;&gt;"NO",I1204="CAT_FNCT",D1204&lt;&gt;"multiply", D1204&lt;&gt;"divide"),IF(J1204="SLS_ENABLED",   UPPER(IF(E1204=CHAR(34)&amp;CHAR(34),F1204,E1204)),""),"")))</f>
        <v/>
      </c>
      <c r="AA1204" s="25" t="str">
        <f>IF(LEN(Y1204)&gt;0,Y1204,SUBSTITUTE(SUBSTITUTE(SUBSTITUTE(SUBSTITUTE(SUBSTITUTE(SUBSTITUTE(SUBSTITUTE(SUBSTITUTE(SUBSTITUTE(SUBSTITUTE(SUBSTITUTE( (SUBSTITUTE( SUBSTITUTE( SUBSTITUTE( SUBSTITUTE(Z1204,"STD_SIGMA","SUM"),"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4" s="1">
        <f>B1204</f>
        <v>1180</v>
      </c>
      <c r="AC1204" t="str">
        <f>P1204</f>
        <v>VAR_1180</v>
      </c>
      <c r="AD1204" s="126" t="str">
        <f>IF(ISNA(VLOOKUP(AA1204,'XEQM Shortlist'!J:J,1,0)),"//","")</f>
        <v/>
      </c>
      <c r="AF1204" s="88" t="str">
        <f>IF(LEN(AA1204)=0,"",SUBSTITUTE(SUBSTITUTE(SUBSTITUTE(SUBSTITUTE(SUBSTITUTE(SUBSTITUTE(SUBSTITUTE(SUBSTITUTE(SUBSTITUTE(SUBSTITUTE(SUBSTITUTE(SUBSTITUTE(SUBSTITUTE(SUBSTITUTE(SUBSTITUTE(SUBSTITUTE(SUBSTITUTE( (SUBSTITUTE( SUBSTITUTE( SUBSTITUTE( SUBSTITUTE(Z1204,"STD_SIGMA","SUM"),"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4" t="b">
        <f>AA1204=AF1204</f>
        <v>1</v>
      </c>
    </row>
    <row r="1205" spans="1:33">
      <c r="A1205" s="48">
        <f>IF(B1205=INT(B1205),ROW(),"")</f>
        <v>1205</v>
      </c>
      <c r="B1205" s="47">
        <f>IF(AND(MID(C1205,2,1)&lt;&gt;"/",MID(C1205,1,1)="/"),INT(B1204)+1,B1204+0.01)</f>
        <v>1181</v>
      </c>
      <c r="C1205" s="89" t="s">
        <v>3769</v>
      </c>
      <c r="D1205" s="89" t="s">
        <v>7</v>
      </c>
      <c r="E1205" s="90" t="str">
        <f>CHAR(34)&amp;IF(B1205&lt;10,"000",IF(B1205&lt;100,"00",IF(B1205&lt;1000,"0","")))&amp;$B1205&amp;CHAR(34)</f>
        <v>"1181"</v>
      </c>
      <c r="F1205" s="90" t="str">
        <f>E1205</f>
        <v>"1181"</v>
      </c>
      <c r="G1205" s="294">
        <v>0</v>
      </c>
      <c r="H1205" s="294">
        <v>0</v>
      </c>
      <c r="I1205" s="91" t="s">
        <v>28</v>
      </c>
      <c r="J1205" s="91" t="s">
        <v>1376</v>
      </c>
      <c r="K1205" s="92" t="s">
        <v>3783</v>
      </c>
      <c r="L1205" s="17" t="s">
        <v>4768</v>
      </c>
      <c r="M1205" s="55" t="s">
        <v>4827</v>
      </c>
      <c r="N1205" s="55" t="s">
        <v>2238</v>
      </c>
      <c r="O1205" s="17"/>
      <c r="P1205" s="259" t="str">
        <f>"VAR_"&amp;IF(B1205&lt;10,"000",IF(B1205&lt;100,"00",IF(B1205&lt;1000,"0","")))&amp;$B1205</f>
        <v>VAR_1181</v>
      </c>
      <c r="Q1205" s="16"/>
      <c r="R1205"/>
      <c r="S1205" t="str">
        <f>IF(E1205=F1205,"","NOT EQUAL")</f>
        <v/>
      </c>
      <c r="T1205" s="44" t="str">
        <f>IF(ISNA(VLOOKUP(P1205,Sheet1!E:F,2,0)),"--","PRESENT")</f>
        <v>--</v>
      </c>
      <c r="U1205"/>
      <c r="V1205">
        <f>IF(AA1205&lt;&gt;"",V1204+1,V1204)</f>
        <v>176</v>
      </c>
      <c r="W1205" s="88" t="s">
        <v>2238</v>
      </c>
      <c r="X1205" s="92" t="s">
        <v>2238</v>
      </c>
      <c r="Y1205" s="92" t="s">
        <v>2238</v>
      </c>
      <c r="Z1205" s="25" t="str">
        <f>IF( OR(X1205="CNST", I1205="CAT_REGS"),IF(E1205=CHAR(34)&amp;CHAR(34),F1205,E1205),
IF(X1205="YES",UPPER(IF(E1205=CHAR(34)&amp;CHAR(34),F1205,E1205)),
IF(   AND(X1205&lt;&gt;"NO",I1205="CAT_FNCT",D1205&lt;&gt;"multiply", D1205&lt;&gt;"divide"),IF(J1205="SLS_ENABLED",   UPPER(IF(E1205=CHAR(34)&amp;CHAR(34),F1205,E1205)),""),"")))</f>
        <v/>
      </c>
      <c r="AA1205" s="25" t="str">
        <f>IF(LEN(Y1205)&gt;0,Y1205,SUBSTITUTE(SUBSTITUTE(SUBSTITUTE(SUBSTITUTE(SUBSTITUTE(SUBSTITUTE(SUBSTITUTE(SUBSTITUTE(SUBSTITUTE(SUBSTITUTE(SUBSTITUTE( (SUBSTITUTE( SUBSTITUTE( SUBSTITUTE( SUBSTITUTE(Z1205,"STD_SIGMA","SUM"),"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5" s="1">
        <f>B1205</f>
        <v>1181</v>
      </c>
      <c r="AC1205" t="str">
        <f>P1205</f>
        <v>VAR_1181</v>
      </c>
      <c r="AD1205" s="126" t="str">
        <f>IF(ISNA(VLOOKUP(AA1205,'XEQM Shortlist'!J:J,1,0)),"//","")</f>
        <v/>
      </c>
      <c r="AF1205" s="88" t="str">
        <f>IF(LEN(AA1205)=0,"",SUBSTITUTE(SUBSTITUTE(SUBSTITUTE(SUBSTITUTE(SUBSTITUTE(SUBSTITUTE(SUBSTITUTE(SUBSTITUTE(SUBSTITUTE(SUBSTITUTE(SUBSTITUTE(SUBSTITUTE(SUBSTITUTE(SUBSTITUTE(SUBSTITUTE(SUBSTITUTE(SUBSTITUTE( (SUBSTITUTE( SUBSTITUTE( SUBSTITUTE( SUBSTITUTE(Z1205,"STD_SIGMA","SUM"),"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5" t="b">
        <f>AA1205=AF1205</f>
        <v>1</v>
      </c>
    </row>
    <row r="1206" spans="1:33">
      <c r="A1206" s="48">
        <f>IF(B1206=INT(B1206),ROW(),"")</f>
        <v>1206</v>
      </c>
      <c r="B1206" s="47">
        <f>IF(AND(MID(C1206,2,1)&lt;&gt;"/",MID(C1206,1,1)="/"),INT(B1205)+1,B1205+0.01)</f>
        <v>1182</v>
      </c>
      <c r="C1206" s="89" t="s">
        <v>3769</v>
      </c>
      <c r="D1206" s="89" t="s">
        <v>7</v>
      </c>
      <c r="E1206" s="90" t="str">
        <f>CHAR(34)&amp;IF(B1206&lt;10,"000",IF(B1206&lt;100,"00",IF(B1206&lt;1000,"0","")))&amp;$B1206&amp;CHAR(34)</f>
        <v>"1182"</v>
      </c>
      <c r="F1206" s="90" t="str">
        <f>E1206</f>
        <v>"1182"</v>
      </c>
      <c r="G1206" s="294">
        <v>0</v>
      </c>
      <c r="H1206" s="294">
        <v>0</v>
      </c>
      <c r="I1206" s="91" t="s">
        <v>28</v>
      </c>
      <c r="J1206" s="91" t="s">
        <v>1376</v>
      </c>
      <c r="K1206" s="92" t="s">
        <v>3783</v>
      </c>
      <c r="L1206" s="17" t="s">
        <v>4768</v>
      </c>
      <c r="M1206" s="55" t="s">
        <v>4827</v>
      </c>
      <c r="N1206" s="55" t="s">
        <v>2238</v>
      </c>
      <c r="O1206" s="17"/>
      <c r="P1206" s="259" t="str">
        <f>"VAR_"&amp;IF(B1206&lt;10,"000",IF(B1206&lt;100,"00",IF(B1206&lt;1000,"0","")))&amp;$B1206</f>
        <v>VAR_1182</v>
      </c>
      <c r="Q1206" s="16"/>
      <c r="R1206"/>
      <c r="S1206" t="str">
        <f>IF(E1206=F1206,"","NOT EQUAL")</f>
        <v/>
      </c>
      <c r="T1206" s="44" t="str">
        <f>IF(ISNA(VLOOKUP(P1206,Sheet1!E:F,2,0)),"--","PRESENT")</f>
        <v>--</v>
      </c>
      <c r="U1206"/>
      <c r="V1206">
        <f>IF(AA1206&lt;&gt;"",V1205+1,V1205)</f>
        <v>176</v>
      </c>
      <c r="W1206" s="88" t="s">
        <v>2238</v>
      </c>
      <c r="X1206" s="92" t="s">
        <v>2238</v>
      </c>
      <c r="Y1206" s="92" t="s">
        <v>2238</v>
      </c>
      <c r="Z1206" s="25" t="str">
        <f>IF( OR(X1206="CNST", I1206="CAT_REGS"),IF(E1206=CHAR(34)&amp;CHAR(34),F1206,E1206),
IF(X1206="YES",UPPER(IF(E1206=CHAR(34)&amp;CHAR(34),F1206,E1206)),
IF(   AND(X1206&lt;&gt;"NO",I1206="CAT_FNCT",D1206&lt;&gt;"multiply", D1206&lt;&gt;"divide"),IF(J1206="SLS_ENABLED",   UPPER(IF(E1206=CHAR(34)&amp;CHAR(34),F1206,E1206)),""),"")))</f>
        <v/>
      </c>
      <c r="AA1206" s="25" t="str">
        <f>IF(LEN(Y1206)&gt;0,Y1206,SUBSTITUTE(SUBSTITUTE(SUBSTITUTE(SUBSTITUTE(SUBSTITUTE(SUBSTITUTE(SUBSTITUTE(SUBSTITUTE(SUBSTITUTE(SUBSTITUTE(SUBSTITUTE( (SUBSTITUTE( SUBSTITUTE( SUBSTITUTE( SUBSTITUTE(Z1206,"STD_SIGMA","SUM"),"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6" s="1">
        <f>B1206</f>
        <v>1182</v>
      </c>
      <c r="AC1206" t="str">
        <f>P1206</f>
        <v>VAR_1182</v>
      </c>
      <c r="AD1206" s="126" t="str">
        <f>IF(ISNA(VLOOKUP(AA1206,'XEQM Shortlist'!J:J,1,0)),"//","")</f>
        <v/>
      </c>
      <c r="AF1206" s="88" t="str">
        <f>IF(LEN(AA1206)=0,"",SUBSTITUTE(SUBSTITUTE(SUBSTITUTE(SUBSTITUTE(SUBSTITUTE(SUBSTITUTE(SUBSTITUTE(SUBSTITUTE(SUBSTITUTE(SUBSTITUTE(SUBSTITUTE(SUBSTITUTE(SUBSTITUTE(SUBSTITUTE(SUBSTITUTE(SUBSTITUTE(SUBSTITUTE( (SUBSTITUTE( SUBSTITUTE( SUBSTITUTE( SUBSTITUTE(Z1206,"STD_SIGMA","SUM"),"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6" t="b">
        <f>AA1206=AF1206</f>
        <v>1</v>
      </c>
    </row>
    <row r="1207" spans="1:33">
      <c r="A1207" s="48">
        <f>IF(B1207=INT(B1207),ROW(),"")</f>
        <v>1207</v>
      </c>
      <c r="B1207" s="47">
        <f>IF(AND(MID(C1207,2,1)&lt;&gt;"/",MID(C1207,1,1)="/"),INT(B1206)+1,B1206+0.01)</f>
        <v>1183</v>
      </c>
      <c r="C1207" s="89" t="s">
        <v>3769</v>
      </c>
      <c r="D1207" s="89" t="s">
        <v>7</v>
      </c>
      <c r="E1207" s="90" t="str">
        <f>CHAR(34)&amp;IF(B1207&lt;10,"000",IF(B1207&lt;100,"00",IF(B1207&lt;1000,"0","")))&amp;$B1207&amp;CHAR(34)</f>
        <v>"1183"</v>
      </c>
      <c r="F1207" s="90" t="str">
        <f>E1207</f>
        <v>"1183"</v>
      </c>
      <c r="G1207" s="294">
        <v>0</v>
      </c>
      <c r="H1207" s="294">
        <v>0</v>
      </c>
      <c r="I1207" s="91" t="s">
        <v>28</v>
      </c>
      <c r="J1207" s="91" t="s">
        <v>1376</v>
      </c>
      <c r="K1207" s="92" t="s">
        <v>3783</v>
      </c>
      <c r="L1207" s="17" t="s">
        <v>4768</v>
      </c>
      <c r="M1207" s="55" t="s">
        <v>4827</v>
      </c>
      <c r="N1207" s="55" t="s">
        <v>2238</v>
      </c>
      <c r="O1207" s="17"/>
      <c r="P1207" s="259" t="str">
        <f>"VAR_"&amp;IF(B1207&lt;10,"000",IF(B1207&lt;100,"00",IF(B1207&lt;1000,"0","")))&amp;$B1207</f>
        <v>VAR_1183</v>
      </c>
      <c r="Q1207" s="16"/>
      <c r="R1207"/>
      <c r="S1207" t="str">
        <f>IF(E1207=F1207,"","NOT EQUAL")</f>
        <v/>
      </c>
      <c r="T1207" s="44" t="str">
        <f>IF(ISNA(VLOOKUP(P1207,Sheet1!E:F,2,0)),"--","PRESENT")</f>
        <v>--</v>
      </c>
      <c r="U1207"/>
      <c r="V1207">
        <f>IF(AA1207&lt;&gt;"",V1206+1,V1206)</f>
        <v>176</v>
      </c>
      <c r="W1207" s="88" t="s">
        <v>2238</v>
      </c>
      <c r="X1207" s="92" t="s">
        <v>2238</v>
      </c>
      <c r="Y1207" s="92" t="s">
        <v>2238</v>
      </c>
      <c r="Z1207" s="25" t="str">
        <f>IF( OR(X1207="CNST", I1207="CAT_REGS"),IF(E1207=CHAR(34)&amp;CHAR(34),F1207,E1207),
IF(X1207="YES",UPPER(IF(E1207=CHAR(34)&amp;CHAR(34),F1207,E1207)),
IF(   AND(X1207&lt;&gt;"NO",I1207="CAT_FNCT",D1207&lt;&gt;"multiply", D1207&lt;&gt;"divide"),IF(J1207="SLS_ENABLED",   UPPER(IF(E1207=CHAR(34)&amp;CHAR(34),F1207,E1207)),""),"")))</f>
        <v/>
      </c>
      <c r="AA1207" s="25" t="str">
        <f>IF(LEN(Y1207)&gt;0,Y1207,SUBSTITUTE(SUBSTITUTE(SUBSTITUTE(SUBSTITUTE(SUBSTITUTE(SUBSTITUTE(SUBSTITUTE(SUBSTITUTE(SUBSTITUTE(SUBSTITUTE(SUBSTITUTE( (SUBSTITUTE( SUBSTITUTE( SUBSTITUTE( SUBSTITUTE(Z1207,"STD_SIGMA","SUM"),"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7" s="1">
        <f>B1207</f>
        <v>1183</v>
      </c>
      <c r="AC1207" t="str">
        <f>P1207</f>
        <v>VAR_1183</v>
      </c>
      <c r="AD1207" s="126" t="str">
        <f>IF(ISNA(VLOOKUP(AA1207,'XEQM Shortlist'!J:J,1,0)),"//","")</f>
        <v/>
      </c>
      <c r="AF1207" s="88" t="str">
        <f>IF(LEN(AA1207)=0,"",SUBSTITUTE(SUBSTITUTE(SUBSTITUTE(SUBSTITUTE(SUBSTITUTE(SUBSTITUTE(SUBSTITUTE(SUBSTITUTE(SUBSTITUTE(SUBSTITUTE(SUBSTITUTE(SUBSTITUTE(SUBSTITUTE(SUBSTITUTE(SUBSTITUTE(SUBSTITUTE(SUBSTITUTE( (SUBSTITUTE( SUBSTITUTE( SUBSTITUTE( SUBSTITUTE(Z1207,"STD_SIGMA","SUM"),"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7" t="b">
        <f>AA1207=AF1207</f>
        <v>1</v>
      </c>
    </row>
    <row r="1208" spans="1:33">
      <c r="A1208" s="48">
        <f>IF(B1208=INT(B1208),ROW(),"")</f>
        <v>1208</v>
      </c>
      <c r="B1208" s="47">
        <f>IF(AND(MID(C1208,2,1)&lt;&gt;"/",MID(C1208,1,1)="/"),INT(B1207)+1,B1207+0.01)</f>
        <v>1184</v>
      </c>
      <c r="C1208" s="89" t="s">
        <v>3769</v>
      </c>
      <c r="D1208" s="89" t="s">
        <v>7</v>
      </c>
      <c r="E1208" s="90" t="str">
        <f>CHAR(34)&amp;IF(B1208&lt;10,"000",IF(B1208&lt;100,"00",IF(B1208&lt;1000,"0","")))&amp;$B1208&amp;CHAR(34)</f>
        <v>"1184"</v>
      </c>
      <c r="F1208" s="90" t="str">
        <f>E1208</f>
        <v>"1184"</v>
      </c>
      <c r="G1208" s="294">
        <v>0</v>
      </c>
      <c r="H1208" s="294">
        <v>0</v>
      </c>
      <c r="I1208" s="91" t="s">
        <v>28</v>
      </c>
      <c r="J1208" s="91" t="s">
        <v>1376</v>
      </c>
      <c r="K1208" s="92" t="s">
        <v>3783</v>
      </c>
      <c r="L1208" s="17" t="s">
        <v>4768</v>
      </c>
      <c r="M1208" s="55" t="s">
        <v>4827</v>
      </c>
      <c r="N1208" s="55" t="s">
        <v>2238</v>
      </c>
      <c r="O1208" s="17"/>
      <c r="P1208" s="259" t="str">
        <f>"VAR_"&amp;IF(B1208&lt;10,"000",IF(B1208&lt;100,"00",IF(B1208&lt;1000,"0","")))&amp;$B1208</f>
        <v>VAR_1184</v>
      </c>
      <c r="Q1208" s="16"/>
      <c r="R1208"/>
      <c r="S1208" t="str">
        <f>IF(E1208=F1208,"","NOT EQUAL")</f>
        <v/>
      </c>
      <c r="T1208" s="44" t="str">
        <f>IF(ISNA(VLOOKUP(P1208,Sheet1!E:F,2,0)),"--","PRESENT")</f>
        <v>--</v>
      </c>
      <c r="U1208"/>
      <c r="V1208">
        <f>IF(AA1208&lt;&gt;"",V1207+1,V1207)</f>
        <v>176</v>
      </c>
      <c r="W1208" s="88" t="s">
        <v>2238</v>
      </c>
      <c r="X1208" s="92" t="s">
        <v>2238</v>
      </c>
      <c r="Y1208" s="92" t="s">
        <v>2238</v>
      </c>
      <c r="Z1208" s="25" t="str">
        <f>IF( OR(X1208="CNST", I1208="CAT_REGS"),IF(E1208=CHAR(34)&amp;CHAR(34),F1208,E1208),
IF(X1208="YES",UPPER(IF(E1208=CHAR(34)&amp;CHAR(34),F1208,E1208)),
IF(   AND(X1208&lt;&gt;"NO",I1208="CAT_FNCT",D1208&lt;&gt;"multiply", D1208&lt;&gt;"divide"),IF(J1208="SLS_ENABLED",   UPPER(IF(E1208=CHAR(34)&amp;CHAR(34),F1208,E1208)),""),"")))</f>
        <v/>
      </c>
      <c r="AA1208" s="25" t="str">
        <f>IF(LEN(Y1208)&gt;0,Y1208,SUBSTITUTE(SUBSTITUTE(SUBSTITUTE(SUBSTITUTE(SUBSTITUTE(SUBSTITUTE(SUBSTITUTE(SUBSTITUTE(SUBSTITUTE(SUBSTITUTE(SUBSTITUTE( (SUBSTITUTE( SUBSTITUTE( SUBSTITUTE( SUBSTITUTE(Z1208,"STD_SIGMA","SUM"),"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8" s="1">
        <f>B1208</f>
        <v>1184</v>
      </c>
      <c r="AC1208" t="str">
        <f>P1208</f>
        <v>VAR_1184</v>
      </c>
      <c r="AD1208" s="126" t="str">
        <f>IF(ISNA(VLOOKUP(AA1208,'XEQM Shortlist'!J:J,1,0)),"//","")</f>
        <v/>
      </c>
      <c r="AF1208" s="88" t="str">
        <f>IF(LEN(AA1208)=0,"",SUBSTITUTE(SUBSTITUTE(SUBSTITUTE(SUBSTITUTE(SUBSTITUTE(SUBSTITUTE(SUBSTITUTE(SUBSTITUTE(SUBSTITUTE(SUBSTITUTE(SUBSTITUTE(SUBSTITUTE(SUBSTITUTE(SUBSTITUTE(SUBSTITUTE(SUBSTITUTE(SUBSTITUTE( (SUBSTITUTE( SUBSTITUTE( SUBSTITUTE( SUBSTITUTE(Z1208,"STD_SIGMA","SUM"),"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8" t="b">
        <f>AA1208=AF1208</f>
        <v>1</v>
      </c>
    </row>
    <row r="1209" spans="1:33">
      <c r="A1209" s="48">
        <f>IF(B1209=INT(B1209),ROW(),"")</f>
        <v>1209</v>
      </c>
      <c r="B1209" s="47">
        <f>IF(AND(MID(C1209,2,1)&lt;&gt;"/",MID(C1209,1,1)="/"),INT(B1208)+1,B1208+0.01)</f>
        <v>1185</v>
      </c>
      <c r="C1209" s="89" t="s">
        <v>3769</v>
      </c>
      <c r="D1209" s="89" t="s">
        <v>7</v>
      </c>
      <c r="E1209" s="90" t="str">
        <f>CHAR(34)&amp;IF(B1209&lt;10,"000",IF(B1209&lt;100,"00",IF(B1209&lt;1000,"0","")))&amp;$B1209&amp;CHAR(34)</f>
        <v>"1185"</v>
      </c>
      <c r="F1209" s="90" t="str">
        <f>E1209</f>
        <v>"1185"</v>
      </c>
      <c r="G1209" s="294">
        <v>0</v>
      </c>
      <c r="H1209" s="294">
        <v>0</v>
      </c>
      <c r="I1209" s="91" t="s">
        <v>28</v>
      </c>
      <c r="J1209" s="91" t="s">
        <v>1376</v>
      </c>
      <c r="K1209" s="92" t="s">
        <v>3783</v>
      </c>
      <c r="L1209" s="17" t="s">
        <v>4768</v>
      </c>
      <c r="M1209" s="55" t="s">
        <v>4827</v>
      </c>
      <c r="N1209" s="55" t="s">
        <v>2238</v>
      </c>
      <c r="O1209" s="17"/>
      <c r="P1209" s="259" t="str">
        <f>"VAR_"&amp;IF(B1209&lt;10,"000",IF(B1209&lt;100,"00",IF(B1209&lt;1000,"0","")))&amp;$B1209</f>
        <v>VAR_1185</v>
      </c>
      <c r="Q1209" s="16"/>
      <c r="R1209"/>
      <c r="S1209" t="str">
        <f>IF(E1209=F1209,"","NOT EQUAL")</f>
        <v/>
      </c>
      <c r="T1209" s="44" t="str">
        <f>IF(ISNA(VLOOKUP(P1209,Sheet1!E:F,2,0)),"--","PRESENT")</f>
        <v>--</v>
      </c>
      <c r="U1209"/>
      <c r="V1209">
        <f>IF(AA1209&lt;&gt;"",V1208+1,V1208)</f>
        <v>176</v>
      </c>
      <c r="W1209" s="88" t="s">
        <v>2238</v>
      </c>
      <c r="X1209" s="92" t="s">
        <v>2238</v>
      </c>
      <c r="Y1209" s="92" t="s">
        <v>2238</v>
      </c>
      <c r="Z1209" s="25" t="str">
        <f>IF( OR(X1209="CNST", I1209="CAT_REGS"),IF(E1209=CHAR(34)&amp;CHAR(34),F1209,E1209),
IF(X1209="YES",UPPER(IF(E1209=CHAR(34)&amp;CHAR(34),F1209,E1209)),
IF(   AND(X1209&lt;&gt;"NO",I1209="CAT_FNCT",D1209&lt;&gt;"multiply", D1209&lt;&gt;"divide"),IF(J1209="SLS_ENABLED",   UPPER(IF(E1209=CHAR(34)&amp;CHAR(34),F1209,E1209)),""),"")))</f>
        <v/>
      </c>
      <c r="AA1209" s="25" t="str">
        <f>IF(LEN(Y1209)&gt;0,Y1209,SUBSTITUTE(SUBSTITUTE(SUBSTITUTE(SUBSTITUTE(SUBSTITUTE(SUBSTITUTE(SUBSTITUTE(SUBSTITUTE(SUBSTITUTE(SUBSTITUTE(SUBSTITUTE( (SUBSTITUTE( SUBSTITUTE( SUBSTITUTE( SUBSTITUTE(Z1209,"STD_SIGMA","SUM"),"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9" s="1">
        <f>B1209</f>
        <v>1185</v>
      </c>
      <c r="AC1209" t="str">
        <f>P1209</f>
        <v>VAR_1185</v>
      </c>
      <c r="AD1209" s="126" t="str">
        <f>IF(ISNA(VLOOKUP(AA1209,'XEQM Shortlist'!J:J,1,0)),"//","")</f>
        <v/>
      </c>
      <c r="AF1209" s="88" t="str">
        <f>IF(LEN(AA1209)=0,"",SUBSTITUTE(SUBSTITUTE(SUBSTITUTE(SUBSTITUTE(SUBSTITUTE(SUBSTITUTE(SUBSTITUTE(SUBSTITUTE(SUBSTITUTE(SUBSTITUTE(SUBSTITUTE(SUBSTITUTE(SUBSTITUTE(SUBSTITUTE(SUBSTITUTE(SUBSTITUTE(SUBSTITUTE( (SUBSTITUTE( SUBSTITUTE( SUBSTITUTE( SUBSTITUTE(Z1209,"STD_SIGMA","SUM"),"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9" t="b">
        <f>AA1209=AF1209</f>
        <v>1</v>
      </c>
    </row>
    <row r="1210" spans="1:33">
      <c r="A1210" s="48">
        <f>IF(B1210=INT(B1210),ROW(),"")</f>
        <v>1210</v>
      </c>
      <c r="B1210" s="47">
        <f>IF(AND(MID(C1210,2,1)&lt;&gt;"/",MID(C1210,1,1)="/"),INT(B1209)+1,B1209+0.01)</f>
        <v>1186</v>
      </c>
      <c r="C1210" s="89" t="s">
        <v>3769</v>
      </c>
      <c r="D1210" s="89" t="s">
        <v>7</v>
      </c>
      <c r="E1210" s="90" t="str">
        <f>CHAR(34)&amp;IF(B1210&lt;10,"000",IF(B1210&lt;100,"00",IF(B1210&lt;1000,"0","")))&amp;$B1210&amp;CHAR(34)</f>
        <v>"1186"</v>
      </c>
      <c r="F1210" s="90" t="str">
        <f>E1210</f>
        <v>"1186"</v>
      </c>
      <c r="G1210" s="294">
        <v>0</v>
      </c>
      <c r="H1210" s="294">
        <v>0</v>
      </c>
      <c r="I1210" s="91" t="s">
        <v>28</v>
      </c>
      <c r="J1210" s="91" t="s">
        <v>1376</v>
      </c>
      <c r="K1210" s="92" t="s">
        <v>3783</v>
      </c>
      <c r="L1210" s="17" t="s">
        <v>4768</v>
      </c>
      <c r="M1210" s="55" t="s">
        <v>4827</v>
      </c>
      <c r="N1210" s="55" t="s">
        <v>2238</v>
      </c>
      <c r="O1210" s="17"/>
      <c r="P1210" s="259" t="str">
        <f>"VAR_"&amp;IF(B1210&lt;10,"000",IF(B1210&lt;100,"00",IF(B1210&lt;1000,"0","")))&amp;$B1210</f>
        <v>VAR_1186</v>
      </c>
      <c r="Q1210" s="16"/>
      <c r="R1210"/>
      <c r="S1210" t="str">
        <f>IF(E1210=F1210,"","NOT EQUAL")</f>
        <v/>
      </c>
      <c r="T1210" s="44" t="str">
        <f>IF(ISNA(VLOOKUP(P1210,Sheet1!E:F,2,0)),"--","PRESENT")</f>
        <v>--</v>
      </c>
      <c r="U1210"/>
      <c r="V1210">
        <f>IF(AA1210&lt;&gt;"",V1209+1,V1209)</f>
        <v>176</v>
      </c>
      <c r="W1210" s="88" t="s">
        <v>2238</v>
      </c>
      <c r="X1210" s="92" t="s">
        <v>2238</v>
      </c>
      <c r="Y1210" s="92" t="s">
        <v>2238</v>
      </c>
      <c r="Z1210" s="25" t="str">
        <f>IF( OR(X1210="CNST", I1210="CAT_REGS"),IF(E1210=CHAR(34)&amp;CHAR(34),F1210,E1210),
IF(X1210="YES",UPPER(IF(E1210=CHAR(34)&amp;CHAR(34),F1210,E1210)),
IF(   AND(X1210&lt;&gt;"NO",I1210="CAT_FNCT",D1210&lt;&gt;"multiply", D1210&lt;&gt;"divide"),IF(J1210="SLS_ENABLED",   UPPER(IF(E1210=CHAR(34)&amp;CHAR(34),F1210,E1210)),""),"")))</f>
        <v/>
      </c>
      <c r="AA1210" s="25" t="str">
        <f>IF(LEN(Y1210)&gt;0,Y1210,SUBSTITUTE(SUBSTITUTE(SUBSTITUTE(SUBSTITUTE(SUBSTITUTE(SUBSTITUTE(SUBSTITUTE(SUBSTITUTE(SUBSTITUTE(SUBSTITUTE(SUBSTITUTE( (SUBSTITUTE( SUBSTITUTE( SUBSTITUTE( SUBSTITUTE(Z1210,"STD_SIGMA","SUM"),"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0" s="1">
        <f>B1210</f>
        <v>1186</v>
      </c>
      <c r="AC1210" t="str">
        <f>P1210</f>
        <v>VAR_1186</v>
      </c>
      <c r="AD1210" s="126" t="str">
        <f>IF(ISNA(VLOOKUP(AA1210,'XEQM Shortlist'!J:J,1,0)),"//","")</f>
        <v/>
      </c>
      <c r="AF1210" s="88" t="str">
        <f>IF(LEN(AA1210)=0,"",SUBSTITUTE(SUBSTITUTE(SUBSTITUTE(SUBSTITUTE(SUBSTITUTE(SUBSTITUTE(SUBSTITUTE(SUBSTITUTE(SUBSTITUTE(SUBSTITUTE(SUBSTITUTE(SUBSTITUTE(SUBSTITUTE(SUBSTITUTE(SUBSTITUTE(SUBSTITUTE(SUBSTITUTE( (SUBSTITUTE( SUBSTITUTE( SUBSTITUTE( SUBSTITUTE(Z1210,"STD_SIGMA","SUM"),"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0" t="b">
        <f>AA1210=AF1210</f>
        <v>1</v>
      </c>
    </row>
    <row r="1211" spans="1:33">
      <c r="A1211" s="48">
        <f>IF(B1211=INT(B1211),ROW(),"")</f>
        <v>1211</v>
      </c>
      <c r="B1211" s="47">
        <f>IF(AND(MID(C1211,2,1)&lt;&gt;"/",MID(C1211,1,1)="/"),INT(B1210)+1,B1210+0.01)</f>
        <v>1187</v>
      </c>
      <c r="C1211" s="89" t="s">
        <v>3769</v>
      </c>
      <c r="D1211" s="89" t="s">
        <v>7</v>
      </c>
      <c r="E1211" s="90" t="str">
        <f>CHAR(34)&amp;IF(B1211&lt;10,"000",IF(B1211&lt;100,"00",IF(B1211&lt;1000,"0","")))&amp;$B1211&amp;CHAR(34)</f>
        <v>"1187"</v>
      </c>
      <c r="F1211" s="90" t="str">
        <f>E1211</f>
        <v>"1187"</v>
      </c>
      <c r="G1211" s="294">
        <v>0</v>
      </c>
      <c r="H1211" s="294">
        <v>0</v>
      </c>
      <c r="I1211" s="91" t="s">
        <v>28</v>
      </c>
      <c r="J1211" s="91" t="s">
        <v>1376</v>
      </c>
      <c r="K1211" s="92" t="s">
        <v>3783</v>
      </c>
      <c r="L1211" s="17" t="s">
        <v>4768</v>
      </c>
      <c r="M1211" s="55" t="s">
        <v>4827</v>
      </c>
      <c r="N1211" s="55" t="s">
        <v>2238</v>
      </c>
      <c r="O1211" s="17"/>
      <c r="P1211" s="259" t="str">
        <f>"VAR_"&amp;IF(B1211&lt;10,"000",IF(B1211&lt;100,"00",IF(B1211&lt;1000,"0","")))&amp;$B1211</f>
        <v>VAR_1187</v>
      </c>
      <c r="Q1211" s="16"/>
      <c r="R1211"/>
      <c r="S1211" t="str">
        <f>IF(E1211=F1211,"","NOT EQUAL")</f>
        <v/>
      </c>
      <c r="T1211" s="44" t="str">
        <f>IF(ISNA(VLOOKUP(P1211,Sheet1!E:F,2,0)),"--","PRESENT")</f>
        <v>--</v>
      </c>
      <c r="U1211"/>
      <c r="V1211">
        <f>IF(AA1211&lt;&gt;"",V1210+1,V1210)</f>
        <v>176</v>
      </c>
      <c r="W1211" s="88" t="s">
        <v>2238</v>
      </c>
      <c r="X1211" s="92" t="s">
        <v>2238</v>
      </c>
      <c r="Y1211" s="92" t="s">
        <v>2238</v>
      </c>
      <c r="Z1211" s="25" t="str">
        <f>IF( OR(X1211="CNST", I1211="CAT_REGS"),IF(E1211=CHAR(34)&amp;CHAR(34),F1211,E1211),
IF(X1211="YES",UPPER(IF(E1211=CHAR(34)&amp;CHAR(34),F1211,E1211)),
IF(   AND(X1211&lt;&gt;"NO",I1211="CAT_FNCT",D1211&lt;&gt;"multiply", D1211&lt;&gt;"divide"),IF(J1211="SLS_ENABLED",   UPPER(IF(E1211=CHAR(34)&amp;CHAR(34),F1211,E1211)),""),"")))</f>
        <v/>
      </c>
      <c r="AA1211" s="25" t="str">
        <f>IF(LEN(Y1211)&gt;0,Y1211,SUBSTITUTE(SUBSTITUTE(SUBSTITUTE(SUBSTITUTE(SUBSTITUTE(SUBSTITUTE(SUBSTITUTE(SUBSTITUTE(SUBSTITUTE(SUBSTITUTE(SUBSTITUTE( (SUBSTITUTE( SUBSTITUTE( SUBSTITUTE( SUBSTITUTE(Z1211,"STD_SIGMA","SUM"),"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1" s="1">
        <f>B1211</f>
        <v>1187</v>
      </c>
      <c r="AC1211" t="str">
        <f>P1211</f>
        <v>VAR_1187</v>
      </c>
      <c r="AD1211" s="126" t="str">
        <f>IF(ISNA(VLOOKUP(AA1211,'XEQM Shortlist'!J:J,1,0)),"//","")</f>
        <v/>
      </c>
      <c r="AF1211" s="88" t="str">
        <f>IF(LEN(AA1211)=0,"",SUBSTITUTE(SUBSTITUTE(SUBSTITUTE(SUBSTITUTE(SUBSTITUTE(SUBSTITUTE(SUBSTITUTE(SUBSTITUTE(SUBSTITUTE(SUBSTITUTE(SUBSTITUTE(SUBSTITUTE(SUBSTITUTE(SUBSTITUTE(SUBSTITUTE(SUBSTITUTE(SUBSTITUTE( (SUBSTITUTE( SUBSTITUTE( SUBSTITUTE( SUBSTITUTE(Z1211,"STD_SIGMA","SUM"),"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1" t="b">
        <f>AA1211=AF1211</f>
        <v>1</v>
      </c>
    </row>
    <row r="1212" spans="1:33">
      <c r="A1212" s="48">
        <f>IF(B1212=INT(B1212),ROW(),"")</f>
        <v>1212</v>
      </c>
      <c r="B1212" s="47">
        <f>IF(AND(MID(C1212,2,1)&lt;&gt;"/",MID(C1212,1,1)="/"),INT(B1211)+1,B1211+0.01)</f>
        <v>1188</v>
      </c>
      <c r="C1212" s="89" t="s">
        <v>3769</v>
      </c>
      <c r="D1212" s="89" t="s">
        <v>7</v>
      </c>
      <c r="E1212" s="90" t="str">
        <f>CHAR(34)&amp;IF(B1212&lt;10,"000",IF(B1212&lt;100,"00",IF(B1212&lt;1000,"0","")))&amp;$B1212&amp;CHAR(34)</f>
        <v>"1188"</v>
      </c>
      <c r="F1212" s="90" t="str">
        <f>E1212</f>
        <v>"1188"</v>
      </c>
      <c r="G1212" s="294">
        <v>0</v>
      </c>
      <c r="H1212" s="294">
        <v>0</v>
      </c>
      <c r="I1212" s="91" t="s">
        <v>28</v>
      </c>
      <c r="J1212" s="91" t="s">
        <v>1376</v>
      </c>
      <c r="K1212" s="92" t="s">
        <v>3783</v>
      </c>
      <c r="L1212" s="17" t="s">
        <v>4768</v>
      </c>
      <c r="M1212" s="55" t="s">
        <v>4827</v>
      </c>
      <c r="N1212" s="55" t="s">
        <v>2238</v>
      </c>
      <c r="O1212" s="17"/>
      <c r="P1212" s="259" t="str">
        <f>"VAR_"&amp;IF(B1212&lt;10,"000",IF(B1212&lt;100,"00",IF(B1212&lt;1000,"0","")))&amp;$B1212</f>
        <v>VAR_1188</v>
      </c>
      <c r="Q1212" s="16"/>
      <c r="R1212"/>
      <c r="S1212" t="str">
        <f>IF(E1212=F1212,"","NOT EQUAL")</f>
        <v/>
      </c>
      <c r="T1212" s="44" t="str">
        <f>IF(ISNA(VLOOKUP(P1212,Sheet1!E:F,2,0)),"--","PRESENT")</f>
        <v>--</v>
      </c>
      <c r="U1212"/>
      <c r="V1212">
        <f>IF(AA1212&lt;&gt;"",V1211+1,V1211)</f>
        <v>176</v>
      </c>
      <c r="W1212" s="88" t="s">
        <v>2238</v>
      </c>
      <c r="X1212" s="92" t="s">
        <v>2238</v>
      </c>
      <c r="Y1212" s="92" t="s">
        <v>2238</v>
      </c>
      <c r="Z1212" s="25" t="str">
        <f>IF( OR(X1212="CNST", I1212="CAT_REGS"),IF(E1212=CHAR(34)&amp;CHAR(34),F1212,E1212),
IF(X1212="YES",UPPER(IF(E1212=CHAR(34)&amp;CHAR(34),F1212,E1212)),
IF(   AND(X1212&lt;&gt;"NO",I1212="CAT_FNCT",D1212&lt;&gt;"multiply", D1212&lt;&gt;"divide"),IF(J1212="SLS_ENABLED",   UPPER(IF(E1212=CHAR(34)&amp;CHAR(34),F1212,E1212)),""),"")))</f>
        <v/>
      </c>
      <c r="AA1212" s="25" t="str">
        <f>IF(LEN(Y1212)&gt;0,Y1212,SUBSTITUTE(SUBSTITUTE(SUBSTITUTE(SUBSTITUTE(SUBSTITUTE(SUBSTITUTE(SUBSTITUTE(SUBSTITUTE(SUBSTITUTE(SUBSTITUTE(SUBSTITUTE( (SUBSTITUTE( SUBSTITUTE( SUBSTITUTE( SUBSTITUTE(Z1212,"STD_SIGMA","SUM"),"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2" s="1">
        <f>B1212</f>
        <v>1188</v>
      </c>
      <c r="AC1212" t="str">
        <f>P1212</f>
        <v>VAR_1188</v>
      </c>
      <c r="AD1212" s="126" t="str">
        <f>IF(ISNA(VLOOKUP(AA1212,'XEQM Shortlist'!J:J,1,0)),"//","")</f>
        <v/>
      </c>
      <c r="AF1212" s="88" t="str">
        <f>IF(LEN(AA1212)=0,"",SUBSTITUTE(SUBSTITUTE(SUBSTITUTE(SUBSTITUTE(SUBSTITUTE(SUBSTITUTE(SUBSTITUTE(SUBSTITUTE(SUBSTITUTE(SUBSTITUTE(SUBSTITUTE(SUBSTITUTE(SUBSTITUTE(SUBSTITUTE(SUBSTITUTE(SUBSTITUTE(SUBSTITUTE( (SUBSTITUTE( SUBSTITUTE( SUBSTITUTE( SUBSTITUTE(Z1212,"STD_SIGMA","SUM"),"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2" t="b">
        <f>AA1212=AF1212</f>
        <v>1</v>
      </c>
    </row>
    <row r="1213" spans="1:33">
      <c r="A1213" s="48">
        <f>IF(B1213=INT(B1213),ROW(),"")</f>
        <v>1213</v>
      </c>
      <c r="B1213" s="47">
        <f>IF(AND(MID(C1213,2,1)&lt;&gt;"/",MID(C1213,1,1)="/"),INT(B1212)+1,B1212+0.01)</f>
        <v>1189</v>
      </c>
      <c r="C1213" s="89" t="s">
        <v>3769</v>
      </c>
      <c r="D1213" s="89" t="s">
        <v>7</v>
      </c>
      <c r="E1213" s="90" t="str">
        <f>CHAR(34)&amp;IF(B1213&lt;10,"000",IF(B1213&lt;100,"00",IF(B1213&lt;1000,"0","")))&amp;$B1213&amp;CHAR(34)</f>
        <v>"1189"</v>
      </c>
      <c r="F1213" s="90" t="str">
        <f>E1213</f>
        <v>"1189"</v>
      </c>
      <c r="G1213" s="294">
        <v>0</v>
      </c>
      <c r="H1213" s="294">
        <v>0</v>
      </c>
      <c r="I1213" s="91" t="s">
        <v>28</v>
      </c>
      <c r="J1213" s="91" t="s">
        <v>1376</v>
      </c>
      <c r="K1213" s="92" t="s">
        <v>3783</v>
      </c>
      <c r="L1213" s="17" t="s">
        <v>4768</v>
      </c>
      <c r="M1213" s="55" t="s">
        <v>4827</v>
      </c>
      <c r="N1213" s="55" t="s">
        <v>2238</v>
      </c>
      <c r="O1213" s="17"/>
      <c r="P1213" s="259" t="str">
        <f>"VAR_"&amp;IF(B1213&lt;10,"000",IF(B1213&lt;100,"00",IF(B1213&lt;1000,"0","")))&amp;$B1213</f>
        <v>VAR_1189</v>
      </c>
      <c r="Q1213" s="16"/>
      <c r="R1213"/>
      <c r="S1213" t="str">
        <f>IF(E1213=F1213,"","NOT EQUAL")</f>
        <v/>
      </c>
      <c r="T1213" s="44" t="str">
        <f>IF(ISNA(VLOOKUP(P1213,Sheet1!E:F,2,0)),"--","PRESENT")</f>
        <v>--</v>
      </c>
      <c r="U1213"/>
      <c r="V1213">
        <f>IF(AA1213&lt;&gt;"",V1212+1,V1212)</f>
        <v>176</v>
      </c>
      <c r="W1213" s="88" t="s">
        <v>2238</v>
      </c>
      <c r="X1213" s="92" t="s">
        <v>2238</v>
      </c>
      <c r="Y1213" s="92" t="s">
        <v>2238</v>
      </c>
      <c r="Z1213" s="25" t="str">
        <f>IF( OR(X1213="CNST", I1213="CAT_REGS"),IF(E1213=CHAR(34)&amp;CHAR(34),F1213,E1213),
IF(X1213="YES",UPPER(IF(E1213=CHAR(34)&amp;CHAR(34),F1213,E1213)),
IF(   AND(X1213&lt;&gt;"NO",I1213="CAT_FNCT",D1213&lt;&gt;"multiply", D1213&lt;&gt;"divide"),IF(J1213="SLS_ENABLED",   UPPER(IF(E1213=CHAR(34)&amp;CHAR(34),F1213,E1213)),""),"")))</f>
        <v/>
      </c>
      <c r="AA1213" s="25" t="str">
        <f>IF(LEN(Y1213)&gt;0,Y1213,SUBSTITUTE(SUBSTITUTE(SUBSTITUTE(SUBSTITUTE(SUBSTITUTE(SUBSTITUTE(SUBSTITUTE(SUBSTITUTE(SUBSTITUTE(SUBSTITUTE(SUBSTITUTE( (SUBSTITUTE( SUBSTITUTE( SUBSTITUTE( SUBSTITUTE(Z1213,"STD_SIGMA","SUM"),"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3" s="1">
        <f>B1213</f>
        <v>1189</v>
      </c>
      <c r="AC1213" t="str">
        <f>P1213</f>
        <v>VAR_1189</v>
      </c>
      <c r="AD1213" s="126" t="str">
        <f>IF(ISNA(VLOOKUP(AA1213,'XEQM Shortlist'!J:J,1,0)),"//","")</f>
        <v/>
      </c>
      <c r="AF1213" s="88" t="str">
        <f>IF(LEN(AA1213)=0,"",SUBSTITUTE(SUBSTITUTE(SUBSTITUTE(SUBSTITUTE(SUBSTITUTE(SUBSTITUTE(SUBSTITUTE(SUBSTITUTE(SUBSTITUTE(SUBSTITUTE(SUBSTITUTE(SUBSTITUTE(SUBSTITUTE(SUBSTITUTE(SUBSTITUTE(SUBSTITUTE(SUBSTITUTE( (SUBSTITUTE( SUBSTITUTE( SUBSTITUTE( SUBSTITUTE(Z1213,"STD_SIGMA","SUM"),"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3" t="b">
        <f>AA1213=AF1213</f>
        <v>1</v>
      </c>
    </row>
    <row r="1214" spans="1:33">
      <c r="A1214" s="48">
        <f>IF(B1214=INT(B1214),ROW(),"")</f>
        <v>1214</v>
      </c>
      <c r="B1214" s="47">
        <f>IF(AND(MID(C1214,2,1)&lt;&gt;"/",MID(C1214,1,1)="/"),INT(B1213)+1,B1213+0.01)</f>
        <v>1190</v>
      </c>
      <c r="C1214" s="89" t="s">
        <v>3769</v>
      </c>
      <c r="D1214" s="89" t="s">
        <v>7</v>
      </c>
      <c r="E1214" s="90" t="str">
        <f>CHAR(34)&amp;IF(B1214&lt;10,"000",IF(B1214&lt;100,"00",IF(B1214&lt;1000,"0","")))&amp;$B1214&amp;CHAR(34)</f>
        <v>"1190"</v>
      </c>
      <c r="F1214" s="90" t="str">
        <f>E1214</f>
        <v>"1190"</v>
      </c>
      <c r="G1214" s="294">
        <v>0</v>
      </c>
      <c r="H1214" s="294">
        <v>0</v>
      </c>
      <c r="I1214" s="91" t="s">
        <v>28</v>
      </c>
      <c r="J1214" s="91" t="s">
        <v>1376</v>
      </c>
      <c r="K1214" s="92" t="s">
        <v>3783</v>
      </c>
      <c r="L1214" s="17" t="s">
        <v>4768</v>
      </c>
      <c r="M1214" s="55" t="s">
        <v>4827</v>
      </c>
      <c r="N1214" s="55" t="s">
        <v>2238</v>
      </c>
      <c r="O1214" s="17"/>
      <c r="P1214" s="259" t="str">
        <f>"VAR_"&amp;IF(B1214&lt;10,"000",IF(B1214&lt;100,"00",IF(B1214&lt;1000,"0","")))&amp;$B1214</f>
        <v>VAR_1190</v>
      </c>
      <c r="Q1214" s="16"/>
      <c r="R1214"/>
      <c r="S1214" t="str">
        <f>IF(E1214=F1214,"","NOT EQUAL")</f>
        <v/>
      </c>
      <c r="T1214" s="44" t="str">
        <f>IF(ISNA(VLOOKUP(P1214,Sheet1!E:F,2,0)),"--","PRESENT")</f>
        <v>--</v>
      </c>
      <c r="U1214"/>
      <c r="V1214">
        <f>IF(AA1214&lt;&gt;"",V1213+1,V1213)</f>
        <v>176</v>
      </c>
      <c r="W1214" s="88" t="s">
        <v>2238</v>
      </c>
      <c r="X1214" s="92" t="s">
        <v>2238</v>
      </c>
      <c r="Y1214" s="92" t="s">
        <v>2238</v>
      </c>
      <c r="Z1214" s="25" t="str">
        <f>IF( OR(X1214="CNST", I1214="CAT_REGS"),IF(E1214=CHAR(34)&amp;CHAR(34),F1214,E1214),
IF(X1214="YES",UPPER(IF(E1214=CHAR(34)&amp;CHAR(34),F1214,E1214)),
IF(   AND(X1214&lt;&gt;"NO",I1214="CAT_FNCT",D1214&lt;&gt;"multiply", D1214&lt;&gt;"divide"),IF(J1214="SLS_ENABLED",   UPPER(IF(E1214=CHAR(34)&amp;CHAR(34),F1214,E1214)),""),"")))</f>
        <v/>
      </c>
      <c r="AA1214" s="25" t="str">
        <f>IF(LEN(Y1214)&gt;0,Y1214,SUBSTITUTE(SUBSTITUTE(SUBSTITUTE(SUBSTITUTE(SUBSTITUTE(SUBSTITUTE(SUBSTITUTE(SUBSTITUTE(SUBSTITUTE(SUBSTITUTE(SUBSTITUTE( (SUBSTITUTE( SUBSTITUTE( SUBSTITUTE( SUBSTITUTE(Z1214,"STD_SIGMA","SUM"),"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4" s="1">
        <f>B1214</f>
        <v>1190</v>
      </c>
      <c r="AC1214" t="str">
        <f>P1214</f>
        <v>VAR_1190</v>
      </c>
      <c r="AD1214" s="126" t="str">
        <f>IF(ISNA(VLOOKUP(AA1214,'XEQM Shortlist'!J:J,1,0)),"//","")</f>
        <v/>
      </c>
      <c r="AF1214" s="88" t="str">
        <f>IF(LEN(AA1214)=0,"",SUBSTITUTE(SUBSTITUTE(SUBSTITUTE(SUBSTITUTE(SUBSTITUTE(SUBSTITUTE(SUBSTITUTE(SUBSTITUTE(SUBSTITUTE(SUBSTITUTE(SUBSTITUTE(SUBSTITUTE(SUBSTITUTE(SUBSTITUTE(SUBSTITUTE(SUBSTITUTE(SUBSTITUTE( (SUBSTITUTE( SUBSTITUTE( SUBSTITUTE( SUBSTITUTE(Z1214,"STD_SIGMA","SUM"),"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4" t="b">
        <f>AA1214=AF1214</f>
        <v>1</v>
      </c>
    </row>
    <row r="1215" spans="1:33">
      <c r="A1215" s="48">
        <f>IF(B1215=INT(B1215),ROW(),"")</f>
        <v>1215</v>
      </c>
      <c r="B1215" s="47">
        <f>IF(AND(MID(C1215,2,1)&lt;&gt;"/",MID(C1215,1,1)="/"),INT(B1214)+1,B1214+0.01)</f>
        <v>1191</v>
      </c>
      <c r="C1215" s="89" t="s">
        <v>3769</v>
      </c>
      <c r="D1215" s="89" t="s">
        <v>7</v>
      </c>
      <c r="E1215" s="90" t="str">
        <f>CHAR(34)&amp;IF(B1215&lt;10,"000",IF(B1215&lt;100,"00",IF(B1215&lt;1000,"0","")))&amp;$B1215&amp;CHAR(34)</f>
        <v>"1191"</v>
      </c>
      <c r="F1215" s="90" t="str">
        <f>E1215</f>
        <v>"1191"</v>
      </c>
      <c r="G1215" s="294">
        <v>0</v>
      </c>
      <c r="H1215" s="294">
        <v>0</v>
      </c>
      <c r="I1215" s="91" t="s">
        <v>28</v>
      </c>
      <c r="J1215" s="91" t="s">
        <v>1376</v>
      </c>
      <c r="K1215" s="92" t="s">
        <v>3783</v>
      </c>
      <c r="L1215" s="17" t="s">
        <v>4768</v>
      </c>
      <c r="M1215" s="55" t="s">
        <v>4827</v>
      </c>
      <c r="N1215" s="55" t="s">
        <v>2238</v>
      </c>
      <c r="O1215" s="17"/>
      <c r="P1215" s="259" t="str">
        <f>"VAR_"&amp;IF(B1215&lt;10,"000",IF(B1215&lt;100,"00",IF(B1215&lt;1000,"0","")))&amp;$B1215</f>
        <v>VAR_1191</v>
      </c>
      <c r="Q1215" s="16"/>
      <c r="R1215"/>
      <c r="S1215" t="str">
        <f>IF(E1215=F1215,"","NOT EQUAL")</f>
        <v/>
      </c>
      <c r="T1215" s="44" t="str">
        <f>IF(ISNA(VLOOKUP(P1215,Sheet1!E:F,2,0)),"--","PRESENT")</f>
        <v>--</v>
      </c>
      <c r="U1215"/>
      <c r="V1215">
        <f>IF(AA1215&lt;&gt;"",V1214+1,V1214)</f>
        <v>176</v>
      </c>
      <c r="W1215" s="88" t="s">
        <v>2238</v>
      </c>
      <c r="X1215" s="92" t="s">
        <v>2238</v>
      </c>
      <c r="Y1215" s="92" t="s">
        <v>2238</v>
      </c>
      <c r="Z1215" s="25" t="str">
        <f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>B1215</f>
        <v>1191</v>
      </c>
      <c r="AC1215" t="str">
        <f>P1215</f>
        <v>VAR_1191</v>
      </c>
      <c r="AD1215" s="126" t="str">
        <f>IF(ISNA(VLOOKUP(AA1215,'XEQM Shortlist'!J:J,1,0)),"//","")</f>
        <v/>
      </c>
      <c r="AF1215" s="88" t="str">
        <f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>AA1215=AF1215</f>
        <v>1</v>
      </c>
    </row>
    <row r="1216" spans="1:33">
      <c r="A1216" s="48">
        <f>IF(B1216=INT(B1216),ROW(),"")</f>
        <v>1216</v>
      </c>
      <c r="B1216" s="47">
        <f>IF(AND(MID(C1216,2,1)&lt;&gt;"/",MID(C1216,1,1)="/"),INT(B1215)+1,B1215+0.01)</f>
        <v>1192</v>
      </c>
      <c r="C1216" s="89" t="s">
        <v>3769</v>
      </c>
      <c r="D1216" s="89" t="s">
        <v>7</v>
      </c>
      <c r="E1216" s="90" t="str">
        <f>CHAR(34)&amp;IF(B1216&lt;10,"000",IF(B1216&lt;100,"00",IF(B1216&lt;1000,"0","")))&amp;$B1216&amp;CHAR(34)</f>
        <v>"1192"</v>
      </c>
      <c r="F1216" s="90" t="str">
        <f>E1216</f>
        <v>"1192"</v>
      </c>
      <c r="G1216" s="294">
        <v>0</v>
      </c>
      <c r="H1216" s="294">
        <v>0</v>
      </c>
      <c r="I1216" s="91" t="s">
        <v>28</v>
      </c>
      <c r="J1216" s="91" t="s">
        <v>1376</v>
      </c>
      <c r="K1216" s="92" t="s">
        <v>3783</v>
      </c>
      <c r="L1216" s="17" t="s">
        <v>4768</v>
      </c>
      <c r="M1216" s="55" t="s">
        <v>4827</v>
      </c>
      <c r="N1216" s="55" t="s">
        <v>2238</v>
      </c>
      <c r="O1216" s="17"/>
      <c r="P1216" s="259" t="str">
        <f>"VAR_"&amp;IF(B1216&lt;10,"000",IF(B1216&lt;100,"00",IF(B1216&lt;1000,"0","")))&amp;$B1216</f>
        <v>VAR_1192</v>
      </c>
      <c r="Q1216" s="16"/>
      <c r="R1216"/>
      <c r="S1216" t="str">
        <f>IF(E1216=F1216,"","NOT EQUAL")</f>
        <v/>
      </c>
      <c r="T1216" s="44" t="str">
        <f>IF(ISNA(VLOOKUP(P1216,Sheet1!E:F,2,0)),"--","PRESENT")</f>
        <v>--</v>
      </c>
      <c r="U1216"/>
      <c r="V1216">
        <f>IF(AA1216&lt;&gt;"",V1215+1,V1215)</f>
        <v>176</v>
      </c>
      <c r="W1216" s="88" t="s">
        <v>2238</v>
      </c>
      <c r="X1216" s="92" t="s">
        <v>2238</v>
      </c>
      <c r="Y1216" s="92" t="s">
        <v>2238</v>
      </c>
      <c r="Z1216" s="25" t="str">
        <f>IF( OR(X1216="CNST", I1216="CAT_REGS"),IF(E1216=CHAR(34)&amp;CHAR(34),F1216,E1216),
IF(X1216="YES",UPPER(IF(E1216=CHAR(34)&amp;CHAR(34),F1216,E1216)),
IF(   AND(X1216&lt;&gt;"NO",I1216="CAT_FNCT",D1216&lt;&gt;"multiply", D1216&lt;&gt;"divide"),IF(J1216="SLS_ENABLED",   UPPER(IF(E1216=CHAR(34)&amp;CHAR(34),F1216,E1216)),""),"")))</f>
        <v/>
      </c>
      <c r="AA1216" s="25" t="str">
        <f>IF(LEN(Y1216)&gt;0,Y1216,SUBSTITUTE(SUBSTITUTE(SUBSTITUTE(SUBSTITUTE(SUBSTITUTE(SUBSTITUTE(SUBSTITUTE(SUBSTITUTE(SUBSTITUTE(SUBSTITUTE(SUBSTITUTE( (SUBSTITUTE( SUBSTITUTE( SUBSTITUTE( SUBSTITUTE(Z1216,"STD_SIGMA","SUM"),"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6" s="1">
        <f>B1216</f>
        <v>1192</v>
      </c>
      <c r="AC1216" t="str">
        <f>P1216</f>
        <v>VAR_1192</v>
      </c>
      <c r="AD1216" s="126" t="str">
        <f>IF(ISNA(VLOOKUP(AA1216,'XEQM Shortlist'!J:J,1,0)),"//","")</f>
        <v/>
      </c>
      <c r="AF1216" s="88" t="str">
        <f>IF(LEN(AA1216)=0,"",SUBSTITUTE(SUBSTITUTE(SUBSTITUTE(SUBSTITUTE(SUBSTITUTE(SUBSTITUTE(SUBSTITUTE(SUBSTITUTE(SUBSTITUTE(SUBSTITUTE(SUBSTITUTE(SUBSTITUTE(SUBSTITUTE(SUBSTITUTE(SUBSTITUTE(SUBSTITUTE(SUBSTITUTE( (SUBSTITUTE( SUBSTITUTE( SUBSTITUTE( SUBSTITUTE(Z1216,"STD_SIGMA","SUM"),"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6" t="b">
        <f>AA1216=AF1216</f>
        <v>1</v>
      </c>
    </row>
    <row r="1217" spans="1:33">
      <c r="A1217" s="48" t="str">
        <f>IF(B1217=INT(B1217),ROW(),"")</f>
        <v/>
      </c>
      <c r="B1217" s="47">
        <f>IF(AND(MID(C1217,2,1)&lt;&gt;"/",MID(C1217,1,1)="/"),INT(B1216)+1,B1216+0.01)</f>
        <v>1192.01</v>
      </c>
      <c r="C1217" s="50"/>
      <c r="D1217" s="51"/>
      <c r="E1217" s="54"/>
      <c r="F1217" s="54"/>
      <c r="G1217" s="144"/>
      <c r="H1217" s="144"/>
      <c r="I1217" s="56"/>
      <c r="J1217" s="56"/>
      <c r="K1217" s="57"/>
      <c r="L1217" s="55"/>
      <c r="M1217" s="55"/>
      <c r="N1217" s="55" t="s">
        <v>2238</v>
      </c>
      <c r="O1217" s="50"/>
      <c r="P1217" s="259" t="s">
        <v>2238</v>
      </c>
      <c r="Q1217" s="43"/>
      <c r="R1217" s="44"/>
      <c r="S1217" s="44"/>
      <c r="T1217" s="44" t="str">
        <f>IF(ISNA(VLOOKUP(P1217,Sheet1!E:F,2,0)),"--","PRESENT")</f>
        <v>--</v>
      </c>
      <c r="U1217" s="44"/>
      <c r="V1217">
        <f>IF(AA1217&lt;&gt;"",V1216+1,V1216)</f>
        <v>176</v>
      </c>
      <c r="W1217" s="75" t="s">
        <v>2238</v>
      </c>
      <c r="X1217" s="74" t="s">
        <v>2238</v>
      </c>
      <c r="Y1217" s="74" t="s">
        <v>2238</v>
      </c>
      <c r="Z1217" s="25" t="str">
        <f>IF( OR(X1217="CNST", I1217="CAT_REGS"),IF(E1217=CHAR(34)&amp;CHAR(34),F1217,E1217),
IF(X1217="YES",UPPER(IF(E1217=CHAR(34)&amp;CHAR(34),F1217,E1217)),
IF(   AND(X1217&lt;&gt;"NO",I1217="CAT_FNCT",D1217&lt;&gt;"multiply", D1217&lt;&gt;"divide"),IF(J1217="SLS_ENABLED",   UPPER(IF(E1217=CHAR(34)&amp;CHAR(34),F1217,E1217)),""),"")))</f>
        <v/>
      </c>
      <c r="AA1217" s="25" t="str">
        <f>IF(LEN(Y1217)&gt;0,Y1217,SUBSTITUTE(SUBSTITUTE(SUBSTITUTE(SUBSTITUTE(SUBSTITUTE(SUBSTITUTE(SUBSTITUTE(SUBSTITUTE(SUBSTITUTE(SUBSTITUTE(SUBSTITUTE( (SUBSTITUTE( SUBSTITUTE( SUBSTITUTE( SUBSTITUTE(Z1217,"STD_SIGMA","SUM"),"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7" s="1">
        <f>B1217</f>
        <v>1192.01</v>
      </c>
      <c r="AC1217" t="str">
        <f>P1217</f>
        <v/>
      </c>
      <c r="AD1217" s="126" t="str">
        <f>IF(ISNA(VLOOKUP(AA1217,'XEQM Shortlist'!J:J,1,0)),"//","")</f>
        <v/>
      </c>
      <c r="AE1217" s="42"/>
      <c r="AF1217" s="88" t="str">
        <f>IF(LEN(AA1217)=0,"",SUBSTITUTE(SUBSTITUTE(SUBSTITUTE(SUBSTITUTE(SUBSTITUTE(SUBSTITUTE(SUBSTITUTE(SUBSTITUTE(SUBSTITUTE(SUBSTITUTE(SUBSTITUTE(SUBSTITUTE(SUBSTITUTE(SUBSTITUTE(SUBSTITUTE(SUBSTITUTE(SUBSTITUTE( (SUBSTITUTE( SUBSTITUTE( SUBSTITUTE( SUBSTITUTE(Z1217,"STD_SIGMA","SUM"),"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7" t="b">
        <f>AA1217=AF1217</f>
        <v>1</v>
      </c>
    </row>
    <row r="1218" spans="1:33">
      <c r="A1218" s="48" t="str">
        <f>IF(B1218=INT(B1218),ROW(),"")</f>
        <v/>
      </c>
      <c r="B1218" s="47">
        <f>IF(AND(MID(C1218,2,1)&lt;&gt;"/",MID(C1218,1,1)="/"),INT(B1217)+1,B1217+0.01)</f>
        <v>1192.02</v>
      </c>
      <c r="C1218" s="50" t="s">
        <v>2238</v>
      </c>
      <c r="D1218" s="51"/>
      <c r="E1218" s="54"/>
      <c r="F1218" s="54"/>
      <c r="G1218" s="144"/>
      <c r="H1218" s="144"/>
      <c r="I1218" s="56"/>
      <c r="J1218" s="56"/>
      <c r="K1218" s="57"/>
      <c r="L1218" s="55"/>
      <c r="M1218" s="55"/>
      <c r="N1218" s="55" t="s">
        <v>2238</v>
      </c>
      <c r="O1218" s="50"/>
      <c r="P1218" s="259" t="s">
        <v>2238</v>
      </c>
      <c r="Q1218" s="43"/>
      <c r="R1218" s="44"/>
      <c r="S1218" s="44"/>
      <c r="T1218" s="44" t="str">
        <f>IF(ISNA(VLOOKUP(P1218,Sheet1!E:F,2,0)),"--","PRESENT")</f>
        <v>--</v>
      </c>
      <c r="U1218" s="44"/>
      <c r="V1218">
        <f>IF(AA1218&lt;&gt;"",V1217+1,V1217)</f>
        <v>176</v>
      </c>
      <c r="W1218" s="75"/>
      <c r="X1218" s="74"/>
      <c r="Y1218" s="74"/>
      <c r="Z1218" s="25" t="str">
        <f>IF( OR(X1218="CNST", I1218="CAT_REGS"),IF(E1218=CHAR(34)&amp;CHAR(34),F1218,E1218),
IF(X1218="YES",UPPER(IF(E1218=CHAR(34)&amp;CHAR(34),F1218,E1218)),
IF(   AND(X1218&lt;&gt;"NO",I1218="CAT_FNCT",D1218&lt;&gt;"multiply", D1218&lt;&gt;"divide"),IF(J1218="SLS_ENABLED",   UPPER(IF(E1218=CHAR(34)&amp;CHAR(34),F1218,E1218)),""),"")))</f>
        <v/>
      </c>
      <c r="AA1218" s="25" t="str">
        <f>IF(LEN(Y1218)&gt;0,Y1218,SUBSTITUTE(SUBSTITUTE(SUBSTITUTE(SUBSTITUTE(SUBSTITUTE(SUBSTITUTE(SUBSTITUTE(SUBSTITUTE(SUBSTITUTE(SUBSTITUTE(SUBSTITUTE( (SUBSTITUTE( SUBSTITUTE( SUBSTITUTE( SUBSTITUTE(Z1218,"STD_SIGMA","SUM"),"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8" s="1">
        <f>B1218</f>
        <v>1192.02</v>
      </c>
      <c r="AC1218" t="str">
        <f>P1218</f>
        <v/>
      </c>
      <c r="AD1218" s="126" t="str">
        <f>IF(ISNA(VLOOKUP(AA1218,'XEQM Shortlist'!J:J,1,0)),"//","")</f>
        <v/>
      </c>
      <c r="AE1218" s="42"/>
      <c r="AF1218" s="88" t="str">
        <f>IF(LEN(AA1218)=0,"",SUBSTITUTE(SUBSTITUTE(SUBSTITUTE(SUBSTITUTE(SUBSTITUTE(SUBSTITUTE(SUBSTITUTE(SUBSTITUTE(SUBSTITUTE(SUBSTITUTE(SUBSTITUTE(SUBSTITUTE(SUBSTITUTE(SUBSTITUTE(SUBSTITUTE(SUBSTITUTE(SUBSTITUTE( (SUBSTITUTE( SUBSTITUTE( SUBSTITUTE( SUBSTITUTE(Z1218,"STD_SIGMA","SUM"),"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8" t="b">
        <f>AA1218=AF1218</f>
        <v>1</v>
      </c>
    </row>
    <row r="1219" spans="1:33">
      <c r="A1219" s="48" t="str">
        <f>IF(B1219=INT(B1219),ROW(),"")</f>
        <v/>
      </c>
      <c r="B1219" s="47">
        <f>IF(AND(MID(C1219,2,1)&lt;&gt;"/",MID(C1219,1,1)="/"),INT(B1218)+1,B1218+0.01)</f>
        <v>1192.03</v>
      </c>
      <c r="C1219" s="50" t="s">
        <v>2695</v>
      </c>
      <c r="D1219" s="51"/>
      <c r="E1219" s="54"/>
      <c r="F1219" s="54"/>
      <c r="G1219" s="144"/>
      <c r="H1219" s="144"/>
      <c r="I1219" s="56"/>
      <c r="J1219" s="56"/>
      <c r="K1219" s="57"/>
      <c r="L1219" s="55"/>
      <c r="M1219" s="55"/>
      <c r="N1219" s="55" t="s">
        <v>2238</v>
      </c>
      <c r="O1219" s="50"/>
      <c r="P1219" s="263" t="str">
        <f>C1219</f>
        <v>// Reserved variables</v>
      </c>
      <c r="Q1219" s="43"/>
      <c r="R1219" s="44"/>
      <c r="S1219" s="44"/>
      <c r="T1219" s="44" t="str">
        <f>IF(ISNA(VLOOKUP(P1219,Sheet1!E:F,2,0)),"--","PRESENT")</f>
        <v>--</v>
      </c>
      <c r="U1219" s="44"/>
      <c r="V1219">
        <f>IF(AA1219&lt;&gt;"",V1218+1,V1218)</f>
        <v>176</v>
      </c>
      <c r="W1219" s="75"/>
      <c r="X1219" s="74"/>
      <c r="Y1219" s="74"/>
      <c r="Z1219" s="25" t="str">
        <f>IF( OR(X1219="CNST", I1219="CAT_REGS"),IF(E1219=CHAR(34)&amp;CHAR(34),F1219,E1219),
IF(X1219="YES",UPPER(IF(E1219=CHAR(34)&amp;CHAR(34),F1219,E1219)),
IF(   AND(X1219&lt;&gt;"NO",I1219="CAT_FNCT",D1219&lt;&gt;"multiply", D1219&lt;&gt;"divide"),IF(J1219="SLS_ENABLED",   UPPER(IF(E1219=CHAR(34)&amp;CHAR(34),F1219,E1219)),""),"")))</f>
        <v/>
      </c>
      <c r="AA1219" s="25" t="str">
        <f>IF(LEN(Y1219)&gt;0,Y1219,SUBSTITUTE(SUBSTITUTE(SUBSTITUTE(SUBSTITUTE(SUBSTITUTE(SUBSTITUTE(SUBSTITUTE(SUBSTITUTE(SUBSTITUTE(SUBSTITUTE(SUBSTITUTE( (SUBSTITUTE( SUBSTITUTE( SUBSTITUTE( SUBSTITUTE(Z1219,"STD_SIGMA","SUM"),"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9" s="1">
        <f>B1219</f>
        <v>1192.03</v>
      </c>
      <c r="AC1219" t="str">
        <f>P1219</f>
        <v>// Reserved variables</v>
      </c>
      <c r="AD1219" s="126" t="str">
        <f>IF(ISNA(VLOOKUP(AA1219,'XEQM Shortlist'!J:J,1,0)),"//","")</f>
        <v/>
      </c>
      <c r="AE1219" s="42"/>
      <c r="AF1219" s="88" t="str">
        <f>IF(LEN(AA1219)=0,"",SUBSTITUTE(SUBSTITUTE(SUBSTITUTE(SUBSTITUTE(SUBSTITUTE(SUBSTITUTE(SUBSTITUTE(SUBSTITUTE(SUBSTITUTE(SUBSTITUTE(SUBSTITUTE(SUBSTITUTE(SUBSTITUTE(SUBSTITUTE(SUBSTITUTE(SUBSTITUTE(SUBSTITUTE( (SUBSTITUTE( SUBSTITUTE( SUBSTITUTE( SUBSTITUTE(Z1219,"STD_SIGMA","SUM"),"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9" t="b">
        <f>AA1219=AF1219</f>
        <v>1</v>
      </c>
    </row>
    <row r="1220" spans="1:33">
      <c r="A1220" s="48">
        <f>IF(B1220=INT(B1220),ROW(),"")</f>
        <v>1220</v>
      </c>
      <c r="B1220" s="47">
        <f>IF(AND(MID(C1220,2,1)&lt;&gt;"/",MID(C1220,1,1)="/"),INT(B1219)+1,B1219+0.01)</f>
        <v>1193</v>
      </c>
      <c r="C1220" s="51" t="s">
        <v>3770</v>
      </c>
      <c r="D1220" s="51" t="s">
        <v>990</v>
      </c>
      <c r="E1220" s="56" t="s">
        <v>491</v>
      </c>
      <c r="F1220" s="56" t="s">
        <v>491</v>
      </c>
      <c r="G1220" s="144">
        <v>0</v>
      </c>
      <c r="H1220" s="144">
        <v>0</v>
      </c>
      <c r="I1220" s="142" t="s">
        <v>113</v>
      </c>
      <c r="J1220" s="56" t="s">
        <v>1376</v>
      </c>
      <c r="K1220" s="57" t="s">
        <v>3783</v>
      </c>
      <c r="L1220" s="55" t="s">
        <v>4768</v>
      </c>
      <c r="M1220" s="55" t="s">
        <v>4827</v>
      </c>
      <c r="N1220" s="55" t="s">
        <v>2238</v>
      </c>
      <c r="O1220" s="55" t="s">
        <v>4055</v>
      </c>
      <c r="P1220" s="259" t="s">
        <v>3978</v>
      </c>
      <c r="Q1220" s="13"/>
      <c r="R1220"/>
      <c r="S1220" t="str">
        <f>IF(E1220=F1220,"","NOT EQUAL")</f>
        <v/>
      </c>
      <c r="T1220" s="44" t="str">
        <f>IF(ISNA(VLOOKUP(P1220,Sheet1!E:F,2,0)),"--","PRESENT")</f>
        <v>--</v>
      </c>
      <c r="U1220"/>
      <c r="V1220">
        <f>IF(AA1220&lt;&gt;"",V1219+1,V1219)</f>
        <v>176</v>
      </c>
      <c r="W1220" s="75" t="s">
        <v>2238</v>
      </c>
      <c r="X1220" s="57" t="s">
        <v>2238</v>
      </c>
      <c r="Y1220" s="57" t="s">
        <v>2238</v>
      </c>
      <c r="Z1220" s="25" t="str">
        <f>IF( OR(X1220="CNST", I1220="CAT_REGS"),IF(E1220=CHAR(34)&amp;CHAR(34),F1220,E1220),
IF(X1220="YES",UPPER(IF(E1220=CHAR(34)&amp;CHAR(34),F1220,E1220)),
IF(   AND(X1220&lt;&gt;"NO",I1220="CAT_FNCT",D1220&lt;&gt;"multiply", D1220&lt;&gt;"divide"),IF(J1220="SLS_ENABLED",   UPPER(IF(E1220=CHAR(34)&amp;CHAR(34),F1220,E1220)),""),"")))</f>
        <v/>
      </c>
      <c r="AA1220" s="25" t="str">
        <f>IF(LEN(Y1220)&gt;0,Y1220,SUBSTITUTE(SUBSTITUTE(SUBSTITUTE(SUBSTITUTE(SUBSTITUTE(SUBSTITUTE(SUBSTITUTE(SUBSTITUTE(SUBSTITUTE(SUBSTITUTE(SUBSTITUTE( (SUBSTITUTE( SUBSTITUTE( SUBSTITUTE( SUBSTITUTE(Z1220,"STD_SIGMA","SUM"),"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0" s="1">
        <f>B1220</f>
        <v>1193</v>
      </c>
      <c r="AC1220" t="str">
        <f>P1220</f>
        <v xml:space="preserve">VAR_REGX   </v>
      </c>
      <c r="AD1220" s="126" t="str">
        <f>IF(ISNA(VLOOKUP(AA1220,'XEQM Shortlist'!J:J,1,0)),"//","")</f>
        <v/>
      </c>
      <c r="AF1220" s="88" t="str">
        <f>IF(LEN(AA1220)=0,"",SUBSTITUTE(SUBSTITUTE(SUBSTITUTE(SUBSTITUTE(SUBSTITUTE(SUBSTITUTE(SUBSTITUTE(SUBSTITUTE(SUBSTITUTE(SUBSTITUTE(SUBSTITUTE(SUBSTITUTE(SUBSTITUTE(SUBSTITUTE(SUBSTITUTE(SUBSTITUTE(SUBSTITUTE( (SUBSTITUTE( SUBSTITUTE( SUBSTITUTE( SUBSTITUTE(Z1220,"STD_SIGMA","SUM"),"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0" t="b">
        <f>AA1220=AF1220</f>
        <v>1</v>
      </c>
    </row>
    <row r="1221" spans="1:33">
      <c r="A1221" s="48">
        <f>IF(B1221=INT(B1221),ROW(),"")</f>
        <v>1221</v>
      </c>
      <c r="B1221" s="47">
        <f>IF(AND(MID(C1221,2,1)&lt;&gt;"/",MID(C1221,1,1)="/"),INT(B1220)+1,B1220+0.01)</f>
        <v>1194</v>
      </c>
      <c r="C1221" s="51" t="s">
        <v>3770</v>
      </c>
      <c r="D1221" s="51" t="s">
        <v>991</v>
      </c>
      <c r="E1221" s="56" t="s">
        <v>492</v>
      </c>
      <c r="F1221" s="56" t="s">
        <v>492</v>
      </c>
      <c r="G1221" s="144">
        <v>0</v>
      </c>
      <c r="H1221" s="144">
        <v>0</v>
      </c>
      <c r="I1221" s="142" t="s">
        <v>113</v>
      </c>
      <c r="J1221" s="56" t="s">
        <v>1376</v>
      </c>
      <c r="K1221" s="57" t="s">
        <v>3783</v>
      </c>
      <c r="L1221" s="55" t="s">
        <v>4768</v>
      </c>
      <c r="M1221" s="55" t="s">
        <v>4827</v>
      </c>
      <c r="N1221" s="55" t="s">
        <v>2238</v>
      </c>
      <c r="O1221" s="55" t="s">
        <v>4056</v>
      </c>
      <c r="P1221" s="259" t="s">
        <v>3979</v>
      </c>
      <c r="Q1221" s="13"/>
      <c r="R1221"/>
      <c r="S1221" t="str">
        <f>IF(E1221=F1221,"","NOT EQUAL")</f>
        <v/>
      </c>
      <c r="T1221" s="44" t="str">
        <f>IF(ISNA(VLOOKUP(P1221,Sheet1!E:F,2,0)),"--","PRESENT")</f>
        <v>--</v>
      </c>
      <c r="U1221"/>
      <c r="V1221">
        <f>IF(AA1221&lt;&gt;"",V1220+1,V1220)</f>
        <v>176</v>
      </c>
      <c r="W1221" s="75" t="s">
        <v>2238</v>
      </c>
      <c r="X1221" s="57" t="s">
        <v>2238</v>
      </c>
      <c r="Y1221" s="57" t="s">
        <v>2238</v>
      </c>
      <c r="Z1221" s="25" t="str">
        <f>IF( OR(X1221="CNST", I1221="CAT_REGS"),IF(E1221=CHAR(34)&amp;CHAR(34),F1221,E1221),
IF(X1221="YES",UPPER(IF(E1221=CHAR(34)&amp;CHAR(34),F1221,E1221)),
IF(   AND(X1221&lt;&gt;"NO",I1221="CAT_FNCT",D1221&lt;&gt;"multiply", D1221&lt;&gt;"divide"),IF(J1221="SLS_ENABLED",   UPPER(IF(E1221=CHAR(34)&amp;CHAR(34),F1221,E1221)),""),"")))</f>
        <v/>
      </c>
      <c r="AA1221" s="25" t="str">
        <f>IF(LEN(Y1221)&gt;0,Y1221,SUBSTITUTE(SUBSTITUTE(SUBSTITUTE(SUBSTITUTE(SUBSTITUTE(SUBSTITUTE(SUBSTITUTE(SUBSTITUTE(SUBSTITUTE(SUBSTITUTE(SUBSTITUTE( (SUBSTITUTE( SUBSTITUTE( SUBSTITUTE( SUBSTITUTE(Z1221,"STD_SIGMA","SUM"),"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1" s="1">
        <f>B1221</f>
        <v>1194</v>
      </c>
      <c r="AC1221" t="str">
        <f>P1221</f>
        <v xml:space="preserve">VAR_REGY   </v>
      </c>
      <c r="AD1221" s="126" t="str">
        <f>IF(ISNA(VLOOKUP(AA1221,'XEQM Shortlist'!J:J,1,0)),"//","")</f>
        <v/>
      </c>
      <c r="AF1221" s="88" t="str">
        <f>IF(LEN(AA1221)=0,"",SUBSTITUTE(SUBSTITUTE(SUBSTITUTE(SUBSTITUTE(SUBSTITUTE(SUBSTITUTE(SUBSTITUTE(SUBSTITUTE(SUBSTITUTE(SUBSTITUTE(SUBSTITUTE(SUBSTITUTE(SUBSTITUTE(SUBSTITUTE(SUBSTITUTE(SUBSTITUTE(SUBSTITUTE( (SUBSTITUTE( SUBSTITUTE( SUBSTITUTE( SUBSTITUTE(Z1221,"STD_SIGMA","SUM"),"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1" t="b">
        <f>AA1221=AF1221</f>
        <v>1</v>
      </c>
    </row>
    <row r="1222" spans="1:33">
      <c r="A1222" s="48">
        <f>IF(B1222=INT(B1222),ROW(),"")</f>
        <v>1222</v>
      </c>
      <c r="B1222" s="47">
        <f>IF(AND(MID(C1222,2,1)&lt;&gt;"/",MID(C1222,1,1)="/"),INT(B1221)+1,B1221+0.01)</f>
        <v>1195</v>
      </c>
      <c r="C1222" s="51" t="s">
        <v>3770</v>
      </c>
      <c r="D1222" s="51" t="s">
        <v>992</v>
      </c>
      <c r="E1222" s="56" t="s">
        <v>493</v>
      </c>
      <c r="F1222" s="56" t="s">
        <v>493</v>
      </c>
      <c r="G1222" s="144">
        <v>0</v>
      </c>
      <c r="H1222" s="144">
        <v>0</v>
      </c>
      <c r="I1222" s="142" t="s">
        <v>113</v>
      </c>
      <c r="J1222" s="56" t="s">
        <v>1376</v>
      </c>
      <c r="K1222" s="57" t="s">
        <v>3783</v>
      </c>
      <c r="L1222" s="55" t="s">
        <v>4768</v>
      </c>
      <c r="M1222" s="55" t="s">
        <v>4827</v>
      </c>
      <c r="N1222" s="55" t="s">
        <v>2238</v>
      </c>
      <c r="O1222" s="55" t="s">
        <v>4057</v>
      </c>
      <c r="P1222" s="259" t="s">
        <v>3980</v>
      </c>
      <c r="Q1222" s="13"/>
      <c r="R1222"/>
      <c r="S1222" t="str">
        <f>IF(E1222=F1222,"","NOT EQUAL")</f>
        <v/>
      </c>
      <c r="T1222" s="44" t="str">
        <f>IF(ISNA(VLOOKUP(P1222,Sheet1!E:F,2,0)),"--","PRESENT")</f>
        <v>--</v>
      </c>
      <c r="U1222"/>
      <c r="V1222">
        <f>IF(AA1222&lt;&gt;"",V1221+1,V1221)</f>
        <v>176</v>
      </c>
      <c r="W1222" s="75" t="s">
        <v>2238</v>
      </c>
      <c r="X1222" s="57" t="s">
        <v>2238</v>
      </c>
      <c r="Y1222" s="57" t="s">
        <v>2238</v>
      </c>
      <c r="Z1222" s="25" t="str">
        <f>IF( OR(X1222="CNST", I1222="CAT_REGS"),IF(E1222=CHAR(34)&amp;CHAR(34),F1222,E1222),
IF(X1222="YES",UPPER(IF(E1222=CHAR(34)&amp;CHAR(34),F1222,E1222)),
IF(   AND(X1222&lt;&gt;"NO",I1222="CAT_FNCT",D1222&lt;&gt;"multiply", D1222&lt;&gt;"divide"),IF(J1222="SLS_ENABLED",   UPPER(IF(E1222=CHAR(34)&amp;CHAR(34),F1222,E1222)),""),"")))</f>
        <v/>
      </c>
      <c r="AA1222" s="25" t="str">
        <f>IF(LEN(Y1222)&gt;0,Y1222,SUBSTITUTE(SUBSTITUTE(SUBSTITUTE(SUBSTITUTE(SUBSTITUTE(SUBSTITUTE(SUBSTITUTE(SUBSTITUTE(SUBSTITUTE(SUBSTITUTE(SUBSTITUTE( (SUBSTITUTE( SUBSTITUTE( SUBSTITUTE( SUBSTITUTE(Z1222,"STD_SIGMA","SUM"),"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2" s="1">
        <f>B1222</f>
        <v>1195</v>
      </c>
      <c r="AC1222" t="str">
        <f>P1222</f>
        <v xml:space="preserve">VAR_REGZ   </v>
      </c>
      <c r="AD1222" s="126" t="str">
        <f>IF(ISNA(VLOOKUP(AA1222,'XEQM Shortlist'!J:J,1,0)),"//","")</f>
        <v/>
      </c>
      <c r="AF1222" s="88" t="str">
        <f>IF(LEN(AA1222)=0,"",SUBSTITUTE(SUBSTITUTE(SUBSTITUTE(SUBSTITUTE(SUBSTITUTE(SUBSTITUTE(SUBSTITUTE(SUBSTITUTE(SUBSTITUTE(SUBSTITUTE(SUBSTITUTE(SUBSTITUTE(SUBSTITUTE(SUBSTITUTE(SUBSTITUTE(SUBSTITUTE(SUBSTITUTE( (SUBSTITUTE( SUBSTITUTE( SUBSTITUTE( SUBSTITUTE(Z1222,"STD_SIGMA","SUM"),"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2" t="b">
        <f>AA1222=AF1222</f>
        <v>1</v>
      </c>
    </row>
    <row r="1223" spans="1:33">
      <c r="A1223" s="48">
        <f>IF(B1223=INT(B1223),ROW(),"")</f>
        <v>1223</v>
      </c>
      <c r="B1223" s="47">
        <f>IF(AND(MID(C1223,2,1)&lt;&gt;"/",MID(C1223,1,1)="/"),INT(B1222)+1,B1222+0.01)</f>
        <v>1196</v>
      </c>
      <c r="C1223" s="51" t="s">
        <v>3770</v>
      </c>
      <c r="D1223" s="51" t="s">
        <v>989</v>
      </c>
      <c r="E1223" s="56" t="s">
        <v>487</v>
      </c>
      <c r="F1223" s="56" t="s">
        <v>487</v>
      </c>
      <c r="G1223" s="144">
        <v>0</v>
      </c>
      <c r="H1223" s="144">
        <v>0</v>
      </c>
      <c r="I1223" s="142" t="s">
        <v>113</v>
      </c>
      <c r="J1223" s="56" t="s">
        <v>1376</v>
      </c>
      <c r="K1223" s="57" t="s">
        <v>3783</v>
      </c>
      <c r="L1223" s="55" t="s">
        <v>4768</v>
      </c>
      <c r="M1223" s="55" t="s">
        <v>4827</v>
      </c>
      <c r="N1223" s="55" t="s">
        <v>2238</v>
      </c>
      <c r="O1223" s="55" t="s">
        <v>4058</v>
      </c>
      <c r="P1223" s="259" t="s">
        <v>3981</v>
      </c>
      <c r="Q1223" s="13"/>
      <c r="R1223"/>
      <c r="S1223" t="str">
        <f>IF(E1223=F1223,"","NOT EQUAL")</f>
        <v/>
      </c>
      <c r="T1223" s="44" t="str">
        <f>IF(ISNA(VLOOKUP(P1223,Sheet1!E:F,2,0)),"--","PRESENT")</f>
        <v>--</v>
      </c>
      <c r="U1223"/>
      <c r="V1223">
        <f>IF(AA1223&lt;&gt;"",V1222+1,V1222)</f>
        <v>176</v>
      </c>
      <c r="W1223" s="75" t="s">
        <v>2238</v>
      </c>
      <c r="X1223" s="57" t="s">
        <v>2238</v>
      </c>
      <c r="Y1223" s="57" t="s">
        <v>2238</v>
      </c>
      <c r="Z1223" s="25" t="str">
        <f>IF( OR(X1223="CNST", I1223="CAT_REGS"),IF(E1223=CHAR(34)&amp;CHAR(34),F1223,E1223),
IF(X1223="YES",UPPER(IF(E1223=CHAR(34)&amp;CHAR(34),F1223,E1223)),
IF(   AND(X1223&lt;&gt;"NO",I1223="CAT_FNCT",D1223&lt;&gt;"multiply", D1223&lt;&gt;"divide"),IF(J1223="SLS_ENABLED",   UPPER(IF(E1223=CHAR(34)&amp;CHAR(34),F1223,E1223)),""),"")))</f>
        <v/>
      </c>
      <c r="AA1223" s="25" t="str">
        <f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>B1223</f>
        <v>1196</v>
      </c>
      <c r="AC1223" t="str">
        <f>P1223</f>
        <v xml:space="preserve">VAR_REGT   </v>
      </c>
      <c r="AD1223" s="126" t="str">
        <f>IF(ISNA(VLOOKUP(AA1223,'XEQM Shortlist'!J:J,1,0)),"//","")</f>
        <v/>
      </c>
      <c r="AF1223" s="88" t="str">
        <f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>AA1223=AF1223</f>
        <v>1</v>
      </c>
    </row>
    <row r="1224" spans="1:33">
      <c r="A1224" s="48">
        <f>IF(B1224=INT(B1224),ROW(),"")</f>
        <v>1224</v>
      </c>
      <c r="B1224" s="47">
        <f>IF(AND(MID(C1224,2,1)&lt;&gt;"/",MID(C1224,1,1)="/"),INT(B1223)+1,B1223+0.01)</f>
        <v>1197</v>
      </c>
      <c r="C1224" s="51" t="s">
        <v>3770</v>
      </c>
      <c r="D1224" s="51" t="s">
        <v>985</v>
      </c>
      <c r="E1224" s="56" t="s">
        <v>339</v>
      </c>
      <c r="F1224" s="56" t="s">
        <v>339</v>
      </c>
      <c r="G1224" s="144">
        <v>0</v>
      </c>
      <c r="H1224" s="144">
        <v>0</v>
      </c>
      <c r="I1224" s="142" t="s">
        <v>113</v>
      </c>
      <c r="J1224" s="56" t="s">
        <v>1376</v>
      </c>
      <c r="K1224" s="57" t="s">
        <v>3783</v>
      </c>
      <c r="L1224" s="55" t="s">
        <v>4768</v>
      </c>
      <c r="M1224" s="55" t="s">
        <v>4827</v>
      </c>
      <c r="N1224" s="55" t="s">
        <v>2238</v>
      </c>
      <c r="O1224" s="55" t="s">
        <v>2816</v>
      </c>
      <c r="P1224" s="259" t="s">
        <v>3982</v>
      </c>
      <c r="Q1224" s="13"/>
      <c r="R1224"/>
      <c r="S1224" t="str">
        <f>IF(E1224=F1224,"","NOT EQUAL")</f>
        <v/>
      </c>
      <c r="T1224" s="44" t="str">
        <f>IF(ISNA(VLOOKUP(P1224,Sheet1!E:F,2,0)),"--","PRESENT")</f>
        <v>--</v>
      </c>
      <c r="U1224"/>
      <c r="V1224">
        <f>IF(AA1224&lt;&gt;"",V1223+1,V1223)</f>
        <v>176</v>
      </c>
      <c r="W1224" s="75" t="s">
        <v>2238</v>
      </c>
      <c r="X1224" s="57" t="s">
        <v>2238</v>
      </c>
      <c r="Y1224" s="57" t="s">
        <v>2238</v>
      </c>
      <c r="Z1224" s="25" t="str">
        <f>IF( OR(X1224="CNST", I1224="CAT_REGS"),IF(E1224=CHAR(34)&amp;CHAR(34),F1224,E1224),
IF(X1224="YES",UPPER(IF(E1224=CHAR(34)&amp;CHAR(34),F1224,E1224)),
IF(   AND(X1224&lt;&gt;"NO",I1224="CAT_FNCT",D1224&lt;&gt;"multiply", D1224&lt;&gt;"divide"),IF(J1224="SLS_ENABLED",   UPPER(IF(E1224=CHAR(34)&amp;CHAR(34),F1224,E1224)),""),"")))</f>
        <v/>
      </c>
      <c r="AA1224" s="25" t="str">
        <f>IF(LEN(Y1224)&gt;0,Y1224,SUBSTITUTE(SUBSTITUTE(SUBSTITUTE(SUBSTITUTE(SUBSTITUTE(SUBSTITUTE(SUBSTITUTE(SUBSTITUTE(SUBSTITUTE(SUBSTITUTE(SUBSTITUTE( (SUBSTITUTE( SUBSTITUTE( SUBSTITUTE( SUBSTITUTE(Z1224,"STD_SIGMA","SUM"),"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4" s="1">
        <f>B1224</f>
        <v>1197</v>
      </c>
      <c r="AC1224" t="str">
        <f>P1224</f>
        <v xml:space="preserve">VAR_REGA   </v>
      </c>
      <c r="AD1224" s="126" t="str">
        <f>IF(ISNA(VLOOKUP(AA1224,'XEQM Shortlist'!J:J,1,0)),"//","")</f>
        <v/>
      </c>
      <c r="AF1224" s="88" t="str">
        <f>IF(LEN(AA1224)=0,"",SUBSTITUTE(SUBSTITUTE(SUBSTITUTE(SUBSTITUTE(SUBSTITUTE(SUBSTITUTE(SUBSTITUTE(SUBSTITUTE(SUBSTITUTE(SUBSTITUTE(SUBSTITUTE(SUBSTITUTE(SUBSTITUTE(SUBSTITUTE(SUBSTITUTE(SUBSTITUTE(SUBSTITUTE( (SUBSTITUTE( SUBSTITUTE( SUBSTITUTE( SUBSTITUTE(Z1224,"STD_SIGMA","SUM"),"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4" t="b">
        <f>AA1224=AF1224</f>
        <v>1</v>
      </c>
    </row>
    <row r="1225" spans="1:33">
      <c r="A1225" s="48">
        <f>IF(B1225=INT(B1225),ROW(),"")</f>
        <v>1225</v>
      </c>
      <c r="B1225" s="47">
        <f>IF(AND(MID(C1225,2,1)&lt;&gt;"/",MID(C1225,1,1)="/"),INT(B1224)+1,B1224+0.01)</f>
        <v>1198</v>
      </c>
      <c r="C1225" s="51" t="s">
        <v>3770</v>
      </c>
      <c r="D1225" s="51" t="s">
        <v>986</v>
      </c>
      <c r="E1225" s="56" t="s">
        <v>340</v>
      </c>
      <c r="F1225" s="56" t="s">
        <v>340</v>
      </c>
      <c r="G1225" s="144">
        <v>0</v>
      </c>
      <c r="H1225" s="144">
        <v>0</v>
      </c>
      <c r="I1225" s="142" t="s">
        <v>113</v>
      </c>
      <c r="J1225" s="56" t="s">
        <v>1376</v>
      </c>
      <c r="K1225" s="57" t="s">
        <v>3783</v>
      </c>
      <c r="L1225" s="55" t="s">
        <v>4768</v>
      </c>
      <c r="M1225" s="55" t="s">
        <v>4827</v>
      </c>
      <c r="N1225" s="55" t="s">
        <v>2238</v>
      </c>
      <c r="O1225" s="55" t="s">
        <v>4059</v>
      </c>
      <c r="P1225" s="259" t="s">
        <v>3983</v>
      </c>
      <c r="Q1225" s="13"/>
      <c r="R1225"/>
      <c r="S1225" t="str">
        <f>IF(E1225=F1225,"","NOT EQUAL")</f>
        <v/>
      </c>
      <c r="T1225" s="44" t="str">
        <f>IF(ISNA(VLOOKUP(P1225,Sheet1!E:F,2,0)),"--","PRESENT")</f>
        <v>--</v>
      </c>
      <c r="U1225"/>
      <c r="V1225">
        <f>IF(AA1225&lt;&gt;"",V1224+1,V1224)</f>
        <v>176</v>
      </c>
      <c r="W1225" s="75" t="s">
        <v>2238</v>
      </c>
      <c r="X1225" s="57" t="s">
        <v>2238</v>
      </c>
      <c r="Y1225" s="57" t="s">
        <v>2238</v>
      </c>
      <c r="Z1225" s="25" t="str">
        <f>IF( OR(X1225="CNST", I1225="CAT_REGS"),IF(E1225=CHAR(34)&amp;CHAR(34),F1225,E1225),
IF(X1225="YES",UPPER(IF(E1225=CHAR(34)&amp;CHAR(34),F1225,E1225)),
IF(   AND(X1225&lt;&gt;"NO",I1225="CAT_FNCT",D1225&lt;&gt;"multiply", D1225&lt;&gt;"divide"),IF(J1225="SLS_ENABLED",   UPPER(IF(E1225=CHAR(34)&amp;CHAR(34),F1225,E1225)),""),"")))</f>
        <v/>
      </c>
      <c r="AA1225" s="25" t="str">
        <f>IF(LEN(Y1225)&gt;0,Y1225,SUBSTITUTE(SUBSTITUTE(SUBSTITUTE(SUBSTITUTE(SUBSTITUTE(SUBSTITUTE(SUBSTITUTE(SUBSTITUTE(SUBSTITUTE(SUBSTITUTE(SUBSTITUTE( (SUBSTITUTE( SUBSTITUTE( SUBSTITUTE( SUBSTITUTE(Z1225,"STD_SIGMA","SUM"),"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5" s="1">
        <f>B1225</f>
        <v>1198</v>
      </c>
      <c r="AC1225" t="str">
        <f>P1225</f>
        <v xml:space="preserve">VAR_REGB   </v>
      </c>
      <c r="AD1225" s="126" t="str">
        <f>IF(ISNA(VLOOKUP(AA1225,'XEQM Shortlist'!J:J,1,0)),"//","")</f>
        <v/>
      </c>
      <c r="AF1225" s="88" t="str">
        <f>IF(LEN(AA1225)=0,"",SUBSTITUTE(SUBSTITUTE(SUBSTITUTE(SUBSTITUTE(SUBSTITUTE(SUBSTITUTE(SUBSTITUTE(SUBSTITUTE(SUBSTITUTE(SUBSTITUTE(SUBSTITUTE(SUBSTITUTE(SUBSTITUTE(SUBSTITUTE(SUBSTITUTE(SUBSTITUTE(SUBSTITUTE( (SUBSTITUTE( SUBSTITUTE( SUBSTITUTE( SUBSTITUTE(Z1225,"STD_SIGMA","SUM"),"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5" t="b">
        <f>AA1225=AF1225</f>
        <v>1</v>
      </c>
    </row>
    <row r="1226" spans="1:33">
      <c r="A1226" s="48">
        <f>IF(B1226=INT(B1226),ROW(),"")</f>
        <v>1226</v>
      </c>
      <c r="B1226" s="47">
        <f>IF(AND(MID(C1226,2,1)&lt;&gt;"/",MID(C1226,1,1)="/"),INT(B1225)+1,B1225+0.01)</f>
        <v>1199</v>
      </c>
      <c r="C1226" s="51" t="s">
        <v>3770</v>
      </c>
      <c r="D1226" s="51" t="s">
        <v>987</v>
      </c>
      <c r="E1226" s="56" t="s">
        <v>341</v>
      </c>
      <c r="F1226" s="56" t="s">
        <v>341</v>
      </c>
      <c r="G1226" s="144">
        <v>0</v>
      </c>
      <c r="H1226" s="144">
        <v>0</v>
      </c>
      <c r="I1226" s="142" t="s">
        <v>113</v>
      </c>
      <c r="J1226" s="56" t="s">
        <v>1376</v>
      </c>
      <c r="K1226" s="57" t="s">
        <v>3783</v>
      </c>
      <c r="L1226" s="55" t="s">
        <v>4768</v>
      </c>
      <c r="M1226" s="55" t="s">
        <v>4827</v>
      </c>
      <c r="N1226" s="55" t="s">
        <v>2238</v>
      </c>
      <c r="O1226" s="55" t="s">
        <v>4060</v>
      </c>
      <c r="P1226" s="259" t="s">
        <v>3984</v>
      </c>
      <c r="Q1226" s="13"/>
      <c r="R1226"/>
      <c r="S1226" t="str">
        <f>IF(E1226=F1226,"","NOT EQUAL")</f>
        <v/>
      </c>
      <c r="T1226" s="44" t="str">
        <f>IF(ISNA(VLOOKUP(P1226,Sheet1!E:F,2,0)),"--","PRESENT")</f>
        <v>--</v>
      </c>
      <c r="U1226"/>
      <c r="V1226">
        <f>IF(AA1226&lt;&gt;"",V1225+1,V1225)</f>
        <v>176</v>
      </c>
      <c r="W1226" s="75" t="s">
        <v>2238</v>
      </c>
      <c r="X1226" s="57" t="s">
        <v>2238</v>
      </c>
      <c r="Y1226" s="57" t="s">
        <v>2238</v>
      </c>
      <c r="Z1226" s="25" t="str">
        <f>IF( OR(X1226="CNST", I1226="CAT_REGS"),IF(E1226=CHAR(34)&amp;CHAR(34),F1226,E1226),
IF(X1226="YES",UPPER(IF(E1226=CHAR(34)&amp;CHAR(34),F1226,E1226)),
IF(   AND(X1226&lt;&gt;"NO",I1226="CAT_FNCT",D1226&lt;&gt;"multiply", D1226&lt;&gt;"divide"),IF(J1226="SLS_ENABLED",   UPPER(IF(E1226=CHAR(34)&amp;CHAR(34),F1226,E1226)),""),"")))</f>
        <v/>
      </c>
      <c r="AA1226" s="25" t="str">
        <f>IF(LEN(Y1226)&gt;0,Y1226,SUBSTITUTE(SUBSTITUTE(SUBSTITUTE(SUBSTITUTE(SUBSTITUTE(SUBSTITUTE(SUBSTITUTE(SUBSTITUTE(SUBSTITUTE(SUBSTITUTE(SUBSTITUTE( (SUBSTITUTE( SUBSTITUTE( SUBSTITUTE( SUBSTITUTE(Z1226,"STD_SIGMA","SUM"),"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6" s="1">
        <f>B1226</f>
        <v>1199</v>
      </c>
      <c r="AC1226" t="str">
        <f>P1226</f>
        <v xml:space="preserve">VAR_REGC   </v>
      </c>
      <c r="AD1226" s="126" t="str">
        <f>IF(ISNA(VLOOKUP(AA1226,'XEQM Shortlist'!J:J,1,0)),"//","")</f>
        <v/>
      </c>
      <c r="AF1226" s="88" t="str">
        <f>IF(LEN(AA1226)=0,"",SUBSTITUTE(SUBSTITUTE(SUBSTITUTE(SUBSTITUTE(SUBSTITUTE(SUBSTITUTE(SUBSTITUTE(SUBSTITUTE(SUBSTITUTE(SUBSTITUTE(SUBSTITUTE(SUBSTITUTE(SUBSTITUTE(SUBSTITUTE(SUBSTITUTE(SUBSTITUTE(SUBSTITUTE( (SUBSTITUTE( SUBSTITUTE( SUBSTITUTE( SUBSTITUTE(Z1226,"STD_SIGMA","SUM"),"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6" t="b">
        <f>AA1226=AF1226</f>
        <v>1</v>
      </c>
    </row>
    <row r="1227" spans="1:33">
      <c r="A1227" s="48">
        <f>IF(B1227=INT(B1227),ROW(),"")</f>
        <v>1227</v>
      </c>
      <c r="B1227" s="47">
        <f>IF(AND(MID(C1227,2,1)&lt;&gt;"/",MID(C1227,1,1)="/"),INT(B1226)+1,B1226+0.01)</f>
        <v>1200</v>
      </c>
      <c r="C1227" s="51" t="s">
        <v>3770</v>
      </c>
      <c r="D1227" s="51" t="s">
        <v>988</v>
      </c>
      <c r="E1227" s="56" t="s">
        <v>342</v>
      </c>
      <c r="F1227" s="56" t="s">
        <v>342</v>
      </c>
      <c r="G1227" s="144">
        <v>0</v>
      </c>
      <c r="H1227" s="144">
        <v>0</v>
      </c>
      <c r="I1227" s="142" t="s">
        <v>113</v>
      </c>
      <c r="J1227" s="56" t="s">
        <v>1376</v>
      </c>
      <c r="K1227" s="57" t="s">
        <v>3783</v>
      </c>
      <c r="L1227" s="55" t="s">
        <v>4768</v>
      </c>
      <c r="M1227" s="55" t="s">
        <v>4827</v>
      </c>
      <c r="N1227" s="55" t="s">
        <v>2238</v>
      </c>
      <c r="O1227" s="55" t="s">
        <v>4061</v>
      </c>
      <c r="P1227" s="259" t="s">
        <v>3985</v>
      </c>
      <c r="Q1227" s="13"/>
      <c r="R1227"/>
      <c r="S1227" t="str">
        <f>IF(E1227=F1227,"","NOT EQUAL")</f>
        <v/>
      </c>
      <c r="T1227" s="44" t="str">
        <f>IF(ISNA(VLOOKUP(P1227,Sheet1!E:F,2,0)),"--","PRESENT")</f>
        <v>--</v>
      </c>
      <c r="U1227"/>
      <c r="V1227">
        <f>IF(AA1227&lt;&gt;"",V1226+1,V1226)</f>
        <v>176</v>
      </c>
      <c r="W1227" s="75" t="s">
        <v>2238</v>
      </c>
      <c r="X1227" s="57" t="s">
        <v>2238</v>
      </c>
      <c r="Y1227" s="57" t="s">
        <v>2238</v>
      </c>
      <c r="Z1227" s="25" t="str">
        <f>IF( OR(X1227="CNST", I1227="CAT_REGS"),IF(E1227=CHAR(34)&amp;CHAR(34),F1227,E1227),
IF(X1227="YES",UPPER(IF(E1227=CHAR(34)&amp;CHAR(34),F1227,E1227)),
IF(   AND(X1227&lt;&gt;"NO",I1227="CAT_FNCT",D1227&lt;&gt;"multiply", D1227&lt;&gt;"divide"),IF(J1227="SLS_ENABLED",   UPPER(IF(E1227=CHAR(34)&amp;CHAR(34),F1227,E1227)),""),"")))</f>
        <v/>
      </c>
      <c r="AA1227" s="25" t="str">
        <f>IF(LEN(Y1227)&gt;0,Y1227,SUBSTITUTE(SUBSTITUTE(SUBSTITUTE(SUBSTITUTE(SUBSTITUTE(SUBSTITUTE(SUBSTITUTE(SUBSTITUTE(SUBSTITUTE(SUBSTITUTE(SUBSTITUTE( (SUBSTITUTE( SUBSTITUTE( SUBSTITUTE( SUBSTITUTE(Z1227,"STD_SIGMA","SUM"),"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7" s="1">
        <f>B1227</f>
        <v>1200</v>
      </c>
      <c r="AC1227" t="str">
        <f>P1227</f>
        <v xml:space="preserve">VAR_REGD   </v>
      </c>
      <c r="AD1227" s="126" t="str">
        <f>IF(ISNA(VLOOKUP(AA1227,'XEQM Shortlist'!J:J,1,0)),"//","")</f>
        <v/>
      </c>
      <c r="AF1227" s="88" t="str">
        <f>IF(LEN(AA1227)=0,"",SUBSTITUTE(SUBSTITUTE(SUBSTITUTE(SUBSTITUTE(SUBSTITUTE(SUBSTITUTE(SUBSTITUTE(SUBSTITUTE(SUBSTITUTE(SUBSTITUTE(SUBSTITUTE(SUBSTITUTE(SUBSTITUTE(SUBSTITUTE(SUBSTITUTE(SUBSTITUTE(SUBSTITUTE( (SUBSTITUTE( SUBSTITUTE( SUBSTITUTE( SUBSTITUTE(Z1227,"STD_SIGMA","SUM"),"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7" t="b">
        <f>AA1227=AF1227</f>
        <v>1</v>
      </c>
    </row>
    <row r="1228" spans="1:33">
      <c r="A1228" s="48">
        <f>IF(B1228=INT(B1228),ROW(),"")</f>
        <v>1228</v>
      </c>
      <c r="B1228" s="47">
        <f>IF(AND(MID(C1228,2,1)&lt;&gt;"/",MID(C1228,1,1)="/"),INT(B1227)+1,B1227+0.01)</f>
        <v>1201</v>
      </c>
      <c r="C1228" s="51" t="s">
        <v>3770</v>
      </c>
      <c r="D1228" s="51" t="s">
        <v>981</v>
      </c>
      <c r="E1228" s="56" t="s">
        <v>169</v>
      </c>
      <c r="F1228" s="56" t="s">
        <v>169</v>
      </c>
      <c r="G1228" s="144">
        <v>0</v>
      </c>
      <c r="H1228" s="144">
        <v>0</v>
      </c>
      <c r="I1228" s="142" t="s">
        <v>113</v>
      </c>
      <c r="J1228" s="56" t="s">
        <v>1376</v>
      </c>
      <c r="K1228" s="57" t="s">
        <v>3783</v>
      </c>
      <c r="L1228" s="55" t="s">
        <v>4768</v>
      </c>
      <c r="M1228" s="55" t="s">
        <v>4827</v>
      </c>
      <c r="N1228" s="55" t="s">
        <v>2238</v>
      </c>
      <c r="O1228" s="55" t="s">
        <v>4062</v>
      </c>
      <c r="P1228" s="259" t="s">
        <v>3986</v>
      </c>
      <c r="Q1228" s="13"/>
      <c r="R1228"/>
      <c r="S1228" t="str">
        <f>IF(E1228=F1228,"","NOT EQUAL")</f>
        <v/>
      </c>
      <c r="T1228" s="44" t="str">
        <f>IF(ISNA(VLOOKUP(P1228,Sheet1!E:F,2,0)),"--","PRESENT")</f>
        <v>--</v>
      </c>
      <c r="U1228"/>
      <c r="V1228">
        <f>IF(AA1228&lt;&gt;"",V1227+1,V1227)</f>
        <v>176</v>
      </c>
      <c r="W1228" s="75" t="s">
        <v>2238</v>
      </c>
      <c r="X1228" s="57" t="s">
        <v>2238</v>
      </c>
      <c r="Y1228" s="57" t="s">
        <v>2238</v>
      </c>
      <c r="Z1228" s="25" t="str">
        <f>IF( OR(X1228="CNST", I1228="CAT_REGS"),IF(E1228=CHAR(34)&amp;CHAR(34),F1228,E1228),
IF(X1228="YES",UPPER(IF(E1228=CHAR(34)&amp;CHAR(34),F1228,E1228)),
IF(   AND(X1228&lt;&gt;"NO",I1228="CAT_FNCT",D1228&lt;&gt;"multiply", D1228&lt;&gt;"divide"),IF(J1228="SLS_ENABLED",   UPPER(IF(E1228=CHAR(34)&amp;CHAR(34),F1228,E1228)),""),"")))</f>
        <v/>
      </c>
      <c r="AA1228" s="25" t="str">
        <f>IF(LEN(Y1228)&gt;0,Y1228,SUBSTITUTE(SUBSTITUTE(SUBSTITUTE(SUBSTITUTE(SUBSTITUTE(SUBSTITUTE(SUBSTITUTE(SUBSTITUTE(SUBSTITUTE(SUBSTITUTE(SUBSTITUTE( (SUBSTITUTE( SUBSTITUTE( SUBSTITUTE( SUBSTITUTE(Z1228,"STD_SIGMA","SUM"),"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8" s="1">
        <f>B1228</f>
        <v>1201</v>
      </c>
      <c r="AC1228" t="str">
        <f>P1228</f>
        <v xml:space="preserve">VAR_REGL   </v>
      </c>
      <c r="AD1228" s="126" t="str">
        <f>IF(ISNA(VLOOKUP(AA1228,'XEQM Shortlist'!J:J,1,0)),"//","")</f>
        <v/>
      </c>
      <c r="AF1228" s="88" t="str">
        <f>IF(LEN(AA1228)=0,"",SUBSTITUTE(SUBSTITUTE(SUBSTITUTE(SUBSTITUTE(SUBSTITUTE(SUBSTITUTE(SUBSTITUTE(SUBSTITUTE(SUBSTITUTE(SUBSTITUTE(SUBSTITUTE(SUBSTITUTE(SUBSTITUTE(SUBSTITUTE(SUBSTITUTE(SUBSTITUTE(SUBSTITUTE( (SUBSTITUTE( SUBSTITUTE( SUBSTITUTE( SUBSTITUTE(Z1228,"STD_SIGMA","SUM"),"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8" t="b">
        <f>AA1228=AF1228</f>
        <v>1</v>
      </c>
    </row>
    <row r="1229" spans="1:33">
      <c r="A1229" s="48">
        <f>IF(B1229=INT(B1229),ROW(),"")</f>
        <v>1229</v>
      </c>
      <c r="B1229" s="47">
        <f>IF(AND(MID(C1229,2,1)&lt;&gt;"/",MID(C1229,1,1)="/"),INT(B1228)+1,B1228+0.01)</f>
        <v>1202</v>
      </c>
      <c r="C1229" s="51" t="s">
        <v>3770</v>
      </c>
      <c r="D1229" s="51" t="s">
        <v>978</v>
      </c>
      <c r="E1229" s="56" t="s">
        <v>138</v>
      </c>
      <c r="F1229" s="56" t="s">
        <v>138</v>
      </c>
      <c r="G1229" s="144">
        <v>0</v>
      </c>
      <c r="H1229" s="144">
        <v>0</v>
      </c>
      <c r="I1229" s="142" t="s">
        <v>113</v>
      </c>
      <c r="J1229" s="56" t="s">
        <v>1376</v>
      </c>
      <c r="K1229" s="57" t="s">
        <v>3783</v>
      </c>
      <c r="L1229" s="55" t="s">
        <v>4768</v>
      </c>
      <c r="M1229" s="55" t="s">
        <v>4827</v>
      </c>
      <c r="N1229" s="55" t="s">
        <v>2238</v>
      </c>
      <c r="O1229" s="55" t="s">
        <v>4063</v>
      </c>
      <c r="P1229" s="259" t="s">
        <v>3987</v>
      </c>
      <c r="Q1229" s="13"/>
      <c r="R1229"/>
      <c r="S1229" t="str">
        <f>IF(E1229=F1229,"","NOT EQUAL")</f>
        <v/>
      </c>
      <c r="T1229" s="44" t="str">
        <f>IF(ISNA(VLOOKUP(P1229,Sheet1!E:F,2,0)),"--","PRESENT")</f>
        <v>--</v>
      </c>
      <c r="U1229"/>
      <c r="V1229">
        <f>IF(AA1229&lt;&gt;"",V1228+1,V1228)</f>
        <v>176</v>
      </c>
      <c r="W1229" s="75" t="s">
        <v>2238</v>
      </c>
      <c r="X1229" s="57" t="s">
        <v>2238</v>
      </c>
      <c r="Y1229" s="57" t="s">
        <v>2238</v>
      </c>
      <c r="Z1229" s="25" t="str">
        <f>IF( OR(X1229="CNST", I1229="CAT_REGS"),IF(E1229=CHAR(34)&amp;CHAR(34),F1229,E1229),
IF(X1229="YES",UPPER(IF(E1229=CHAR(34)&amp;CHAR(34),F1229,E1229)),
IF(   AND(X1229&lt;&gt;"NO",I1229="CAT_FNCT",D1229&lt;&gt;"multiply", D1229&lt;&gt;"divide"),IF(J1229="SLS_ENABLED",   UPPER(IF(E1229=CHAR(34)&amp;CHAR(34),F1229,E1229)),""),"")))</f>
        <v/>
      </c>
      <c r="AA1229" s="25" t="str">
        <f>IF(LEN(Y1229)&gt;0,Y1229,SUBSTITUTE(SUBSTITUTE(SUBSTITUTE(SUBSTITUTE(SUBSTITUTE(SUBSTITUTE(SUBSTITUTE(SUBSTITUTE(SUBSTITUTE(SUBSTITUTE(SUBSTITUTE( (SUBSTITUTE( SUBSTITUTE( SUBSTITUTE( SUBSTITUTE(Z1229,"STD_SIGMA","SUM"),"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9" s="1">
        <f>B1229</f>
        <v>1202</v>
      </c>
      <c r="AC1229" t="str">
        <f>P1229</f>
        <v xml:space="preserve">VAR_REGI   </v>
      </c>
      <c r="AD1229" s="126" t="str">
        <f>IF(ISNA(VLOOKUP(AA1229,'XEQM Shortlist'!J:J,1,0)),"//","")</f>
        <v/>
      </c>
      <c r="AF1229" s="88" t="str">
        <f>IF(LEN(AA1229)=0,"",SUBSTITUTE(SUBSTITUTE(SUBSTITUTE(SUBSTITUTE(SUBSTITUTE(SUBSTITUTE(SUBSTITUTE(SUBSTITUTE(SUBSTITUTE(SUBSTITUTE(SUBSTITUTE(SUBSTITUTE(SUBSTITUTE(SUBSTITUTE(SUBSTITUTE(SUBSTITUTE(SUBSTITUTE( (SUBSTITUTE( SUBSTITUTE( SUBSTITUTE( SUBSTITUTE(Z1229,"STD_SIGMA","SUM"),"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9" t="b">
        <f>AA1229=AF1229</f>
        <v>1</v>
      </c>
    </row>
    <row r="1230" spans="1:33" s="176" customFormat="1">
      <c r="A1230" s="48">
        <f>IF(B1230=INT(B1230),ROW(),"")</f>
        <v>1230</v>
      </c>
      <c r="B1230" s="47">
        <f>IF(AND(MID(C1230,2,1)&lt;&gt;"/",MID(C1230,1,1)="/"),INT(B1229)+1,B1229+0.01)</f>
        <v>1203</v>
      </c>
      <c r="C1230" s="51" t="s">
        <v>3770</v>
      </c>
      <c r="D1230" s="51" t="s">
        <v>979</v>
      </c>
      <c r="E1230" s="56" t="s">
        <v>151</v>
      </c>
      <c r="F1230" s="56" t="s">
        <v>151</v>
      </c>
      <c r="G1230" s="144">
        <v>0</v>
      </c>
      <c r="H1230" s="144">
        <v>0</v>
      </c>
      <c r="I1230" s="142" t="s">
        <v>113</v>
      </c>
      <c r="J1230" s="56" t="s">
        <v>1376</v>
      </c>
      <c r="K1230" s="57" t="s">
        <v>3783</v>
      </c>
      <c r="L1230" s="55" t="s">
        <v>4768</v>
      </c>
      <c r="M1230" s="55" t="s">
        <v>4827</v>
      </c>
      <c r="N1230" s="55" t="s">
        <v>2238</v>
      </c>
      <c r="O1230" s="55" t="s">
        <v>4064</v>
      </c>
      <c r="P1230" s="259" t="s">
        <v>3988</v>
      </c>
      <c r="Q1230" s="13"/>
      <c r="R1230"/>
      <c r="S1230" t="str">
        <f>IF(E1230=F1230,"","NOT EQUAL")</f>
        <v/>
      </c>
      <c r="T1230" s="44" t="str">
        <f>IF(ISNA(VLOOKUP(P1230,Sheet1!E:F,2,0)),"--","PRESENT")</f>
        <v>--</v>
      </c>
      <c r="U1230"/>
      <c r="V1230">
        <f>IF(AA1230&lt;&gt;"",V1229+1,V1229)</f>
        <v>176</v>
      </c>
      <c r="W1230" s="75" t="s">
        <v>2238</v>
      </c>
      <c r="X1230" s="57" t="s">
        <v>2238</v>
      </c>
      <c r="Y1230" s="57" t="s">
        <v>2238</v>
      </c>
      <c r="Z1230" s="25" t="str">
        <f>IF( OR(X1230="CNST", I1230="CAT_REGS"),IF(E1230=CHAR(34)&amp;CHAR(34),F1230,E1230),
IF(X1230="YES",UPPER(IF(E1230=CHAR(34)&amp;CHAR(34),F1230,E1230)),
IF(   AND(X1230&lt;&gt;"NO",I1230="CAT_FNCT",D1230&lt;&gt;"multiply", D1230&lt;&gt;"divide"),IF(J1230="SLS_ENABLED",   UPPER(IF(E1230=CHAR(34)&amp;CHAR(34),F1230,E1230)),""),"")))</f>
        <v/>
      </c>
      <c r="AA1230" s="25" t="str">
        <f>IF(LEN(Y1230)&gt;0,Y1230,SUBSTITUTE(SUBSTITUTE(SUBSTITUTE(SUBSTITUTE(SUBSTITUTE(SUBSTITUTE(SUBSTITUTE(SUBSTITUTE(SUBSTITUTE(SUBSTITUTE(SUBSTITUTE( (SUBSTITUTE( SUBSTITUTE( SUBSTITUTE( SUBSTITUTE(Z1230,"STD_SIGMA","SUM"),"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0" s="1">
        <f>B1230</f>
        <v>1203</v>
      </c>
      <c r="AC1230" t="str">
        <f>P1230</f>
        <v xml:space="preserve">VAR_REGJ   </v>
      </c>
      <c r="AD1230" s="126" t="str">
        <f>IF(ISNA(VLOOKUP(AA1230,'XEQM Shortlist'!J:J,1,0)),"//","")</f>
        <v/>
      </c>
      <c r="AE1230"/>
      <c r="AF1230" s="88" t="str">
        <f>IF(LEN(AA1230)=0,"",SUBSTITUTE(SUBSTITUTE(SUBSTITUTE(SUBSTITUTE(SUBSTITUTE(SUBSTITUTE(SUBSTITUTE(SUBSTITUTE(SUBSTITUTE(SUBSTITUTE(SUBSTITUTE(SUBSTITUTE(SUBSTITUTE(SUBSTITUTE(SUBSTITUTE(SUBSTITUTE(SUBSTITUTE( (SUBSTITUTE( SUBSTITUTE( SUBSTITUTE( SUBSTITUTE(Z1230,"STD_SIGMA","SUM"),"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0" t="b">
        <f>AA1230=AF1230</f>
        <v>1</v>
      </c>
    </row>
    <row r="1231" spans="1:33" s="176" customFormat="1">
      <c r="A1231" s="48">
        <f>IF(B1231=INT(B1231),ROW(),"")</f>
        <v>1231</v>
      </c>
      <c r="B1231" s="47">
        <f>IF(AND(MID(C1231,2,1)&lt;&gt;"/",MID(C1231,1,1)="/"),INT(B1230)+1,B1230+0.01)</f>
        <v>1204</v>
      </c>
      <c r="C1231" s="51" t="s">
        <v>3770</v>
      </c>
      <c r="D1231" s="51" t="s">
        <v>980</v>
      </c>
      <c r="E1231" s="56" t="s">
        <v>158</v>
      </c>
      <c r="F1231" s="56" t="s">
        <v>158</v>
      </c>
      <c r="G1231" s="144">
        <v>0</v>
      </c>
      <c r="H1231" s="144">
        <v>0</v>
      </c>
      <c r="I1231" s="142" t="s">
        <v>113</v>
      </c>
      <c r="J1231" s="56" t="s">
        <v>1376</v>
      </c>
      <c r="K1231" s="57" t="s">
        <v>3783</v>
      </c>
      <c r="L1231" s="55" t="s">
        <v>4768</v>
      </c>
      <c r="M1231" s="55" t="s">
        <v>4827</v>
      </c>
      <c r="N1231" s="55" t="s">
        <v>2238</v>
      </c>
      <c r="O1231" s="55" t="s">
        <v>4065</v>
      </c>
      <c r="P1231" s="259" t="s">
        <v>3989</v>
      </c>
      <c r="Q1231" s="13"/>
      <c r="R1231"/>
      <c r="S1231" t="str">
        <f>IF(E1231=F1231,"","NOT EQUAL")</f>
        <v/>
      </c>
      <c r="T1231" s="44" t="str">
        <f>IF(ISNA(VLOOKUP(P1231,Sheet1!E:F,2,0)),"--","PRESENT")</f>
        <v>--</v>
      </c>
      <c r="U1231"/>
      <c r="V1231">
        <f>IF(AA1231&lt;&gt;"",V1230+1,V1230)</f>
        <v>176</v>
      </c>
      <c r="W1231" s="75" t="s">
        <v>2238</v>
      </c>
      <c r="X1231" s="57" t="s">
        <v>2238</v>
      </c>
      <c r="Y1231" s="57" t="s">
        <v>2238</v>
      </c>
      <c r="Z1231" s="25" t="str">
        <f>IF( OR(X1231="CNST", I1231="CAT_REGS"),IF(E1231=CHAR(34)&amp;CHAR(34),F1231,E1231),
IF(X1231="YES",UPPER(IF(E1231=CHAR(34)&amp;CHAR(34),F1231,E1231)),
IF(   AND(X1231&lt;&gt;"NO",I1231="CAT_FNCT",D1231&lt;&gt;"multiply", D1231&lt;&gt;"divide"),IF(J1231="SLS_ENABLED",   UPPER(IF(E1231=CHAR(34)&amp;CHAR(34),F1231,E1231)),""),"")))</f>
        <v/>
      </c>
      <c r="AA1231" s="25" t="str">
        <f>IF(LEN(Y1231)&gt;0,Y1231,SUBSTITUTE(SUBSTITUTE(SUBSTITUTE(SUBSTITUTE(SUBSTITUTE(SUBSTITUTE(SUBSTITUTE(SUBSTITUTE(SUBSTITUTE(SUBSTITUTE(SUBSTITUTE( (SUBSTITUTE( SUBSTITUTE( SUBSTITUTE( SUBSTITUTE(Z1231,"STD_SIGMA","SUM"),"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1" s="1">
        <f>B1231</f>
        <v>1204</v>
      </c>
      <c r="AC1231" t="str">
        <f>P1231</f>
        <v xml:space="preserve">VAR_REGK   </v>
      </c>
      <c r="AD1231" s="126" t="str">
        <f>IF(ISNA(VLOOKUP(AA1231,'XEQM Shortlist'!J:J,1,0)),"//","")</f>
        <v/>
      </c>
      <c r="AE1231"/>
      <c r="AF1231" s="88" t="str">
        <f>IF(LEN(AA1231)=0,"",SUBSTITUTE(SUBSTITUTE(SUBSTITUTE(SUBSTITUTE(SUBSTITUTE(SUBSTITUTE(SUBSTITUTE(SUBSTITUTE(SUBSTITUTE(SUBSTITUTE(SUBSTITUTE(SUBSTITUTE(SUBSTITUTE(SUBSTITUTE(SUBSTITUTE(SUBSTITUTE(SUBSTITUTE( (SUBSTITUTE( SUBSTITUTE( SUBSTITUTE( SUBSTITUTE(Z1231,"STD_SIGMA","SUM"),"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1" t="b">
        <f>AA1231=AF1231</f>
        <v>1</v>
      </c>
    </row>
    <row r="1232" spans="1:33" s="17" customFormat="1">
      <c r="A1232" s="48">
        <f>IF(B1232=INT(B1232),ROW(),"")</f>
        <v>1232</v>
      </c>
      <c r="B1232" s="47">
        <f>IF(AND(MID(C1232,2,1)&lt;&gt;"/",MID(C1232,1,1)="/"),INT(B1231)+1,B1231+0.01)</f>
        <v>1205</v>
      </c>
      <c r="C1232" s="51" t="s">
        <v>3769</v>
      </c>
      <c r="D1232" s="51" t="s">
        <v>7</v>
      </c>
      <c r="E1232" s="56" t="s">
        <v>3974</v>
      </c>
      <c r="F1232" s="56" t="s">
        <v>3974</v>
      </c>
      <c r="G1232" s="295">
        <v>0</v>
      </c>
      <c r="H1232" s="295">
        <v>0</v>
      </c>
      <c r="I1232" s="142" t="s">
        <v>113</v>
      </c>
      <c r="J1232" s="56" t="s">
        <v>1376</v>
      </c>
      <c r="K1232" s="57" t="s">
        <v>3783</v>
      </c>
      <c r="L1232" s="55" t="s">
        <v>4768</v>
      </c>
      <c r="M1232" s="55" t="s">
        <v>4827</v>
      </c>
      <c r="N1232" s="55" t="s">
        <v>2238</v>
      </c>
      <c r="O1232" s="55"/>
      <c r="P1232" s="259" t="s">
        <v>3991</v>
      </c>
      <c r="Q1232" s="13"/>
      <c r="R1232"/>
      <c r="S1232" t="str">
        <f>IF(E1232=F1232,"","NOT EQUAL")</f>
        <v/>
      </c>
      <c r="T1232" s="44" t="str">
        <f>IF(ISNA(VLOOKUP(P1232,Sheet1!E:F,2,0)),"--","PRESENT")</f>
        <v>--</v>
      </c>
      <c r="U1232"/>
      <c r="V1232">
        <f>IF(AA1232&lt;&gt;"",V1231+1,V1231)</f>
        <v>176</v>
      </c>
      <c r="W1232" s="75" t="s">
        <v>2238</v>
      </c>
      <c r="X1232" s="57" t="s">
        <v>2238</v>
      </c>
      <c r="Y1232" s="57" t="s">
        <v>2238</v>
      </c>
      <c r="Z1232" s="25" t="str">
        <f>IF( OR(X1232="CNST", I1232="CAT_REGS"),IF(E1232=CHAR(34)&amp;CHAR(34),F1232,E1232),
IF(X1232="YES",UPPER(IF(E1232=CHAR(34)&amp;CHAR(34),F1232,E1232)),
IF(   AND(X1232&lt;&gt;"NO",I1232="CAT_FNCT",D1232&lt;&gt;"multiply", D1232&lt;&gt;"divide"),IF(J1232="SLS_ENABLED",   UPPER(IF(E1232=CHAR(34)&amp;CHAR(34),F1232,E1232)),""),"")))</f>
        <v/>
      </c>
      <c r="AA1232" s="25" t="str">
        <f>IF(LEN(Y1232)&gt;0,Y1232,SUBSTITUTE(SUBSTITUTE(SUBSTITUTE(SUBSTITUTE(SUBSTITUTE(SUBSTITUTE(SUBSTITUTE(SUBSTITUTE(SUBSTITUTE(SUBSTITUTE(SUBSTITUTE( (SUBSTITUTE( SUBSTITUTE( SUBSTITUTE( SUBSTITUTE(Z1232,"STD_SIGMA","SUM"),"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2" s="1">
        <f>B1232</f>
        <v>1205</v>
      </c>
      <c r="AC1232" t="str">
        <f>P1232</f>
        <v xml:space="preserve">VAR_ADM    </v>
      </c>
      <c r="AD1232" s="126" t="str">
        <f>IF(ISNA(VLOOKUP(AA1232,'XEQM Shortlist'!J:J,1,0)),"//","")</f>
        <v/>
      </c>
      <c r="AE1232"/>
      <c r="AF1232" s="88" t="str">
        <f>IF(LEN(AA1232)=0,"",SUBSTITUTE(SUBSTITUTE(SUBSTITUTE(SUBSTITUTE(SUBSTITUTE(SUBSTITUTE(SUBSTITUTE(SUBSTITUTE(SUBSTITUTE(SUBSTITUTE(SUBSTITUTE(SUBSTITUTE(SUBSTITUTE(SUBSTITUTE(SUBSTITUTE(SUBSTITUTE(SUBSTITUTE( (SUBSTITUTE( SUBSTITUTE( SUBSTITUTE( SUBSTITUTE(Z1232,"STD_SIGMA","SUM"),"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2" t="b">
        <f>AA1232=AF1232</f>
        <v>1</v>
      </c>
    </row>
    <row r="1233" spans="1:33" s="17" customFormat="1">
      <c r="A1233" s="48">
        <f>IF(B1233=INT(B1233),ROW(),"")</f>
        <v>1233</v>
      </c>
      <c r="B1233" s="47">
        <f>IF(AND(MID(C1233,2,1)&lt;&gt;"/",MID(C1233,1,1)="/"),INT(B1232)+1,B1232+0.01)</f>
        <v>1206</v>
      </c>
      <c r="C1233" s="51" t="s">
        <v>3769</v>
      </c>
      <c r="D1233" s="51" t="s">
        <v>7</v>
      </c>
      <c r="E1233" s="56" t="s">
        <v>4854</v>
      </c>
      <c r="F1233" s="56" t="s">
        <v>4854</v>
      </c>
      <c r="G1233" s="295">
        <v>0</v>
      </c>
      <c r="H1233" s="295">
        <v>0</v>
      </c>
      <c r="I1233" s="142" t="s">
        <v>113</v>
      </c>
      <c r="J1233" s="56" t="s">
        <v>1376</v>
      </c>
      <c r="K1233" s="57" t="s">
        <v>3783</v>
      </c>
      <c r="L1233" s="55" t="s">
        <v>4768</v>
      </c>
      <c r="M1233" s="55" t="s">
        <v>4827</v>
      </c>
      <c r="N1233" s="55" t="s">
        <v>2238</v>
      </c>
      <c r="O1233" s="55"/>
      <c r="P1233" s="259" t="s">
        <v>3992</v>
      </c>
      <c r="Q1233" s="13"/>
      <c r="R1233"/>
      <c r="S1233" t="str">
        <f>IF(E1233=F1233,"","NOT EQUAL")</f>
        <v/>
      </c>
      <c r="T1233" s="44" t="str">
        <f>IF(ISNA(VLOOKUP(P1233,Sheet1!E:F,2,0)),"--","PRESENT")</f>
        <v>--</v>
      </c>
      <c r="U1233"/>
      <c r="V1233">
        <f>IF(AA1233&lt;&gt;"",V1232+1,V1232)</f>
        <v>176</v>
      </c>
      <c r="W1233" s="75" t="s">
        <v>2238</v>
      </c>
      <c r="X1233" s="57" t="s">
        <v>2238</v>
      </c>
      <c r="Y1233" s="57" t="s">
        <v>2238</v>
      </c>
      <c r="Z1233" s="25" t="str">
        <f>IF( OR(X1233="CNST", I1233="CAT_REGS"),IF(E1233=CHAR(34)&amp;CHAR(34),F1233,E1233),
IF(X1233="YES",UPPER(IF(E1233=CHAR(34)&amp;CHAR(34),F1233,E1233)),
IF(   AND(X1233&lt;&gt;"NO",I1233="CAT_FNCT",D1233&lt;&gt;"multiply", D1233&lt;&gt;"divide"),IF(J1233="SLS_ENABLED",   UPPER(IF(E1233=CHAR(34)&amp;CHAR(34),F1233,E1233)),""),"")))</f>
        <v/>
      </c>
      <c r="AA1233" s="25" t="str">
        <f>IF(LEN(Y1233)&gt;0,Y1233,SUBSTITUTE(SUBSTITUTE(SUBSTITUTE(SUBSTITUTE(SUBSTITUTE(SUBSTITUTE(SUBSTITUTE(SUBSTITUTE(SUBSTITUTE(SUBSTITUTE(SUBSTITUTE( (SUBSTITUTE( SUBSTITUTE( SUBSTITUTE( SUBSTITUTE(Z1233,"STD_SIGMA","SUM"),"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3" s="1">
        <f>B1233</f>
        <v>1206</v>
      </c>
      <c r="AC1233" t="str">
        <f>P1233</f>
        <v xml:space="preserve">VAR_DENMAX </v>
      </c>
      <c r="AD1233" s="126" t="str">
        <f>IF(ISNA(VLOOKUP(AA1233,'XEQM Shortlist'!J:J,1,0)),"//","")</f>
        <v/>
      </c>
      <c r="AE1233"/>
      <c r="AF1233" s="88" t="str">
        <f>IF(LEN(AA1233)=0,"",SUBSTITUTE(SUBSTITUTE(SUBSTITUTE(SUBSTITUTE(SUBSTITUTE(SUBSTITUTE(SUBSTITUTE(SUBSTITUTE(SUBSTITUTE(SUBSTITUTE(SUBSTITUTE(SUBSTITUTE(SUBSTITUTE(SUBSTITUTE(SUBSTITUTE(SUBSTITUTE(SUBSTITUTE( (SUBSTITUTE( SUBSTITUTE( SUBSTITUTE( SUBSTITUTE(Z1233,"STD_SIGMA","SUM"),"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3" t="b">
        <f>AA1233=AF1233</f>
        <v>1</v>
      </c>
    </row>
    <row r="1234" spans="1:33" s="42" customFormat="1">
      <c r="A1234" s="48">
        <f>IF(B1234=INT(B1234),ROW(),"")</f>
        <v>1234</v>
      </c>
      <c r="B1234" s="47">
        <f>IF(AND(MID(C1234,2,1)&lt;&gt;"/",MID(C1234,1,1)="/"),INT(B1233)+1,B1233+0.01)</f>
        <v>1207</v>
      </c>
      <c r="C1234" s="51" t="s">
        <v>3769</v>
      </c>
      <c r="D1234" s="51" t="s">
        <v>7</v>
      </c>
      <c r="E1234" s="56" t="s">
        <v>3975</v>
      </c>
      <c r="F1234" s="56" t="s">
        <v>3975</v>
      </c>
      <c r="G1234" s="295">
        <v>0</v>
      </c>
      <c r="H1234" s="295">
        <v>0</v>
      </c>
      <c r="I1234" s="142" t="s">
        <v>113</v>
      </c>
      <c r="J1234" s="56" t="s">
        <v>1376</v>
      </c>
      <c r="K1234" s="57" t="s">
        <v>3783</v>
      </c>
      <c r="L1234" s="55" t="s">
        <v>4768</v>
      </c>
      <c r="M1234" s="55" t="s">
        <v>4827</v>
      </c>
      <c r="N1234" s="55" t="s">
        <v>2238</v>
      </c>
      <c r="O1234" s="55"/>
      <c r="P1234" s="259" t="s">
        <v>3993</v>
      </c>
      <c r="Q1234" s="13"/>
      <c r="R1234"/>
      <c r="S1234" t="str">
        <f>IF(E1234=F1234,"","NOT EQUAL")</f>
        <v/>
      </c>
      <c r="T1234" s="44" t="str">
        <f>IF(ISNA(VLOOKUP(P1234,Sheet1!E:F,2,0)),"--","PRESENT")</f>
        <v>--</v>
      </c>
      <c r="U1234"/>
      <c r="V1234">
        <f>IF(AA1234&lt;&gt;"",V1233+1,V1233)</f>
        <v>176</v>
      </c>
      <c r="W1234" s="75" t="s">
        <v>2238</v>
      </c>
      <c r="X1234" s="57" t="s">
        <v>2238</v>
      </c>
      <c r="Y1234" s="57" t="s">
        <v>2238</v>
      </c>
      <c r="Z1234" s="25" t="str">
        <f>IF( OR(X1234="CNST", I1234="CAT_REGS"),IF(E1234=CHAR(34)&amp;CHAR(34),F1234,E1234),
IF(X1234="YES",UPPER(IF(E1234=CHAR(34)&amp;CHAR(34),F1234,E1234)),
IF(   AND(X1234&lt;&gt;"NO",I1234="CAT_FNCT",D1234&lt;&gt;"multiply", D1234&lt;&gt;"divide"),IF(J1234="SLS_ENABLED",   UPPER(IF(E1234=CHAR(34)&amp;CHAR(34),F1234,E1234)),""),"")))</f>
        <v/>
      </c>
      <c r="AA1234" s="25" t="str">
        <f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>B1234</f>
        <v>1207</v>
      </c>
      <c r="AC1234" t="str">
        <f>P1234</f>
        <v xml:space="preserve">VAR_ISM    </v>
      </c>
      <c r="AD1234" s="126" t="str">
        <f>IF(ISNA(VLOOKUP(AA1234,'XEQM Shortlist'!J:J,1,0)),"//","")</f>
        <v/>
      </c>
      <c r="AE1234"/>
      <c r="AF1234" s="88" t="str">
        <f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>AA1234=AF1234</f>
        <v>1</v>
      </c>
    </row>
    <row r="1235" spans="1:33" s="42" customFormat="1">
      <c r="A1235" s="48">
        <f>IF(B1235=INT(B1235),ROW(),"")</f>
        <v>1235</v>
      </c>
      <c r="B1235" s="47">
        <f>IF(AND(MID(C1235,2,1)&lt;&gt;"/",MID(C1235,1,1)="/"),INT(B1234)+1,B1234+0.01)</f>
        <v>1208</v>
      </c>
      <c r="C1235" s="51" t="s">
        <v>3769</v>
      </c>
      <c r="D1235" s="51" t="s">
        <v>7</v>
      </c>
      <c r="E1235" s="56" t="s">
        <v>3976</v>
      </c>
      <c r="F1235" s="56" t="s">
        <v>3976</v>
      </c>
      <c r="G1235" s="295">
        <v>0</v>
      </c>
      <c r="H1235" s="295">
        <v>0</v>
      </c>
      <c r="I1235" s="142" t="s">
        <v>113</v>
      </c>
      <c r="J1235" s="56" t="s">
        <v>1376</v>
      </c>
      <c r="K1235" s="57" t="s">
        <v>3783</v>
      </c>
      <c r="L1235" s="55" t="s">
        <v>4768</v>
      </c>
      <c r="M1235" s="55" t="s">
        <v>4827</v>
      </c>
      <c r="N1235" s="55" t="s">
        <v>2238</v>
      </c>
      <c r="O1235" s="55"/>
      <c r="P1235" s="259" t="s">
        <v>3994</v>
      </c>
      <c r="Q1235" s="13"/>
      <c r="R1235"/>
      <c r="S1235" t="str">
        <f>IF(E1235=F1235,"","NOT EQUAL")</f>
        <v/>
      </c>
      <c r="T1235" s="44" t="str">
        <f>IF(ISNA(VLOOKUP(P1235,Sheet1!E:F,2,0)),"--","PRESENT")</f>
        <v>--</v>
      </c>
      <c r="U1235"/>
      <c r="V1235">
        <f>IF(AA1235&lt;&gt;"",V1234+1,V1234)</f>
        <v>176</v>
      </c>
      <c r="W1235" s="75" t="s">
        <v>2238</v>
      </c>
      <c r="X1235" s="57" t="s">
        <v>2238</v>
      </c>
      <c r="Y1235" s="57" t="s">
        <v>2238</v>
      </c>
      <c r="Z1235" s="25" t="str">
        <f>IF( OR(X1235="CNST", I1235="CAT_REGS"),IF(E1235=CHAR(34)&amp;CHAR(34),F1235,E1235),
IF(X1235="YES",UPPER(IF(E1235=CHAR(34)&amp;CHAR(34),F1235,E1235)),
IF(   AND(X1235&lt;&gt;"NO",I1235="CAT_FNCT",D1235&lt;&gt;"multiply", D1235&lt;&gt;"divide"),IF(J1235="SLS_ENABLED",   UPPER(IF(E1235=CHAR(34)&amp;CHAR(34),F1235,E1235)),""),"")))</f>
        <v/>
      </c>
      <c r="AA1235" s="25" t="str">
        <f>IF(LEN(Y1235)&gt;0,Y1235,SUBSTITUTE(SUBSTITUTE(SUBSTITUTE(SUBSTITUTE(SUBSTITUTE(SUBSTITUTE(SUBSTITUTE(SUBSTITUTE(SUBSTITUTE(SUBSTITUTE(SUBSTITUTE( (SUBSTITUTE( SUBSTITUTE( SUBSTITUTE( SUBSTITUTE(Z1235,"STD_SIGMA","SUM"),"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5" s="1">
        <f>B1235</f>
        <v>1208</v>
      </c>
      <c r="AC1235" t="str">
        <f>P1235</f>
        <v xml:space="preserve">VAR_REALDF </v>
      </c>
      <c r="AD1235" s="126" t="str">
        <f>IF(ISNA(VLOOKUP(AA1235,'XEQM Shortlist'!J:J,1,0)),"//","")</f>
        <v/>
      </c>
      <c r="AE1235"/>
      <c r="AF1235" s="88" t="str">
        <f>IF(LEN(AA1235)=0,"",SUBSTITUTE(SUBSTITUTE(SUBSTITUTE(SUBSTITUTE(SUBSTITUTE(SUBSTITUTE(SUBSTITUTE(SUBSTITUTE(SUBSTITUTE(SUBSTITUTE(SUBSTITUTE(SUBSTITUTE(SUBSTITUTE(SUBSTITUTE(SUBSTITUTE(SUBSTITUTE(SUBSTITUTE( (SUBSTITUTE( SUBSTITUTE( SUBSTITUTE( SUBSTITUTE(Z1235,"STD_SIGMA","SUM"),"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5" t="b">
        <f>AA1235=AF1235</f>
        <v>1</v>
      </c>
    </row>
    <row r="1236" spans="1:33" s="42" customFormat="1">
      <c r="A1236" s="48">
        <f>IF(B1236=INT(B1236),ROW(),"")</f>
        <v>1236</v>
      </c>
      <c r="B1236" s="47">
        <f>IF(AND(MID(C1236,2,1)&lt;&gt;"/",MID(C1236,1,1)="/"),INT(B1235)+1,B1235+0.01)</f>
        <v>1209</v>
      </c>
      <c r="C1236" s="51" t="s">
        <v>3769</v>
      </c>
      <c r="D1236" s="51" t="s">
        <v>7</v>
      </c>
      <c r="E1236" s="56" t="s">
        <v>3977</v>
      </c>
      <c r="F1236" s="56" t="s">
        <v>3977</v>
      </c>
      <c r="G1236" s="295">
        <v>0</v>
      </c>
      <c r="H1236" s="305">
        <v>0</v>
      </c>
      <c r="I1236" s="142" t="s">
        <v>113</v>
      </c>
      <c r="J1236" s="56" t="s">
        <v>1376</v>
      </c>
      <c r="K1236" s="57" t="s">
        <v>3783</v>
      </c>
      <c r="L1236" s="55" t="s">
        <v>4768</v>
      </c>
      <c r="M1236" s="55" t="s">
        <v>4827</v>
      </c>
      <c r="N1236" s="55" t="s">
        <v>2238</v>
      </c>
      <c r="O1236" s="55"/>
      <c r="P1236" s="259" t="s">
        <v>3995</v>
      </c>
      <c r="Q1236" s="13"/>
      <c r="R1236"/>
      <c r="S1236" t="str">
        <f>IF(E1236=F1236,"","NOT EQUAL")</f>
        <v/>
      </c>
      <c r="T1236" s="44" t="str">
        <f>IF(ISNA(VLOOKUP(P1236,Sheet1!E:F,2,0)),"--","PRESENT")</f>
        <v>--</v>
      </c>
      <c r="U1236"/>
      <c r="V1236">
        <f>IF(AA1236&lt;&gt;"",V1235+1,V1235)</f>
        <v>176</v>
      </c>
      <c r="W1236" s="75" t="s">
        <v>2238</v>
      </c>
      <c r="X1236" s="57" t="s">
        <v>2238</v>
      </c>
      <c r="Y1236" s="57" t="s">
        <v>2238</v>
      </c>
      <c r="Z1236" s="25" t="str">
        <f>IF( OR(X1236="CNST", I1236="CAT_REGS"),IF(E1236=CHAR(34)&amp;CHAR(34),F1236,E1236),
IF(X1236="YES",UPPER(IF(E1236=CHAR(34)&amp;CHAR(34),F1236,E1236)),
IF(   AND(X1236&lt;&gt;"NO",I1236="CAT_FNCT",D1236&lt;&gt;"multiply", D1236&lt;&gt;"divide"),IF(J1236="SLS_ENABLED",   UPPER(IF(E1236=CHAR(34)&amp;CHAR(34),F1236,E1236)),""),"")))</f>
        <v/>
      </c>
      <c r="AA1236" s="25" t="str">
        <f>IF(LEN(Y1236)&gt;0,Y1236,SUBSTITUTE(SUBSTITUTE(SUBSTITUTE(SUBSTITUTE(SUBSTITUTE(SUBSTITUTE(SUBSTITUTE(SUBSTITUTE(SUBSTITUTE(SUBSTITUTE(SUBSTITUTE( (SUBSTITUTE( SUBSTITUTE( SUBSTITUTE( SUBSTITUTE(Z1236,"STD_SIGMA","SUM"),"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6" s="1">
        <f>B1236</f>
        <v>1209</v>
      </c>
      <c r="AC1236" t="str">
        <f>P1236</f>
        <v xml:space="preserve">VAR_NDEC   </v>
      </c>
      <c r="AD1236" s="126" t="str">
        <f>IF(ISNA(VLOOKUP(AA1236,'XEQM Shortlist'!J:J,1,0)),"//","")</f>
        <v/>
      </c>
      <c r="AE1236"/>
      <c r="AF1236" s="88" t="str">
        <f>IF(LEN(AA1236)=0,"",SUBSTITUTE(SUBSTITUTE(SUBSTITUTE(SUBSTITUTE(SUBSTITUTE(SUBSTITUTE(SUBSTITUTE(SUBSTITUTE(SUBSTITUTE(SUBSTITUTE(SUBSTITUTE(SUBSTITUTE(SUBSTITUTE(SUBSTITUTE(SUBSTITUTE(SUBSTITUTE(SUBSTITUTE( (SUBSTITUTE( SUBSTITUTE( SUBSTITUTE( SUBSTITUTE(Z1236,"STD_SIGMA","SUM"),"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6" t="b">
        <f>AA1236=AF1236</f>
        <v>1</v>
      </c>
    </row>
    <row r="1237" spans="1:33">
      <c r="A1237" s="48">
        <f>IF(B1237=INT(B1237),ROW(),"")</f>
        <v>1237</v>
      </c>
      <c r="B1237" s="47">
        <f>IF(AND(MID(C1237,2,1)&lt;&gt;"/",MID(C1237,1,1)="/"),INT(B1236)+1,B1236+0.01)</f>
        <v>1210</v>
      </c>
      <c r="C1237" s="51" t="s">
        <v>4877</v>
      </c>
      <c r="D1237" s="51" t="s">
        <v>4878</v>
      </c>
      <c r="E1237" s="56" t="s">
        <v>1018</v>
      </c>
      <c r="F1237" s="56" t="s">
        <v>1018</v>
      </c>
      <c r="G1237" s="295">
        <v>0</v>
      </c>
      <c r="H1237" s="295">
        <v>0</v>
      </c>
      <c r="I1237" s="142" t="s">
        <v>113</v>
      </c>
      <c r="J1237" s="56" t="s">
        <v>1376</v>
      </c>
      <c r="K1237" s="57" t="s">
        <v>3783</v>
      </c>
      <c r="L1237" s="55" t="s">
        <v>4768</v>
      </c>
      <c r="M1237" s="55" t="s">
        <v>4827</v>
      </c>
      <c r="N1237" s="55" t="s">
        <v>2238</v>
      </c>
      <c r="O1237" s="55"/>
      <c r="P1237" s="259" t="s">
        <v>3996</v>
      </c>
      <c r="Q1237" s="13"/>
      <c r="R1237"/>
      <c r="S1237" t="str">
        <f>IF(E1237=F1237,"","NOT EQUAL")</f>
        <v/>
      </c>
      <c r="T1237" s="44" t="str">
        <f>IF(ISNA(VLOOKUP(P1237,Sheet1!E:F,2,0)),"--","PRESENT")</f>
        <v>--</v>
      </c>
      <c r="U1237"/>
      <c r="V1237">
        <f>IF(AA1237&lt;&gt;"",V1236+1,V1236)</f>
        <v>176</v>
      </c>
      <c r="W1237" s="75" t="s">
        <v>2238</v>
      </c>
      <c r="X1237" s="57" t="s">
        <v>2238</v>
      </c>
      <c r="Y1237" s="57" t="s">
        <v>2238</v>
      </c>
      <c r="Z1237" s="25" t="str">
        <f>IF( OR(X1237="CNST", I1237="CAT_REGS"),IF(E1237=CHAR(34)&amp;CHAR(34),F1237,E1237),
IF(X1237="YES",UPPER(IF(E1237=CHAR(34)&amp;CHAR(34),F1237,E1237)),
IF(   AND(X1237&lt;&gt;"NO",I1237="CAT_FNCT",D1237&lt;&gt;"multiply", D1237&lt;&gt;"divide"),IF(J1237="SLS_ENABLED",   UPPER(IF(E1237=CHAR(34)&amp;CHAR(34),F1237,E1237)),""),"")))</f>
        <v/>
      </c>
      <c r="AA1237" s="25" t="str">
        <f>IF(LEN(Y1237)&gt;0,Y1237,SUBSTITUTE(SUBSTITUTE(SUBSTITUTE(SUBSTITUTE(SUBSTITUTE(SUBSTITUTE(SUBSTITUTE(SUBSTITUTE(SUBSTITUTE(SUBSTITUTE(SUBSTITUTE( (SUBSTITUTE( SUBSTITUTE( SUBSTITUTE( SUBSTITUTE(Z1237,"STD_SIGMA","SUM"),"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7" s="1">
        <f>B1237</f>
        <v>1210</v>
      </c>
      <c r="AC1237" t="str">
        <f>P1237</f>
        <v xml:space="preserve">VAR_ACC    </v>
      </c>
      <c r="AD1237" s="126" t="str">
        <f>IF(ISNA(VLOOKUP(AA1237,'XEQM Shortlist'!J:J,1,0)),"//","")</f>
        <v/>
      </c>
      <c r="AF1237" s="88" t="str">
        <f>IF(LEN(AA1237)=0,"",SUBSTITUTE(SUBSTITUTE(SUBSTITUTE(SUBSTITUTE(SUBSTITUTE(SUBSTITUTE(SUBSTITUTE(SUBSTITUTE(SUBSTITUTE(SUBSTITUTE(SUBSTITUTE(SUBSTITUTE(SUBSTITUTE(SUBSTITUTE(SUBSTITUTE(SUBSTITUTE(SUBSTITUTE( (SUBSTITUTE( SUBSTITUTE( SUBSTITUTE( SUBSTITUTE(Z1237,"STD_SIGMA","SUM"),"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7" t="b">
        <f>AA1237=AF1237</f>
        <v>1</v>
      </c>
    </row>
    <row r="1238" spans="1:33">
      <c r="A1238" s="48">
        <f>IF(B1238=INT(B1238),ROW(),"")</f>
        <v>1238</v>
      </c>
      <c r="B1238" s="47">
        <f>IF(AND(MID(C1238,2,1)&lt;&gt;"/",MID(C1238,1,1)="/"),INT(B1237)+1,B1237+0.01)</f>
        <v>1211</v>
      </c>
      <c r="C1238" s="51" t="s">
        <v>4877</v>
      </c>
      <c r="D1238" s="51" t="s">
        <v>4879</v>
      </c>
      <c r="E1238" s="56" t="s">
        <v>4009</v>
      </c>
      <c r="F1238" s="56" t="s">
        <v>4009</v>
      </c>
      <c r="G1238" s="144">
        <v>0</v>
      </c>
      <c r="H1238" s="144">
        <v>0</v>
      </c>
      <c r="I1238" s="142" t="s">
        <v>113</v>
      </c>
      <c r="J1238" s="56" t="s">
        <v>1376</v>
      </c>
      <c r="K1238" s="57" t="s">
        <v>3783</v>
      </c>
      <c r="L1238" s="55" t="s">
        <v>4768</v>
      </c>
      <c r="M1238" s="55" t="s">
        <v>4827</v>
      </c>
      <c r="N1238" s="55" t="s">
        <v>2238</v>
      </c>
      <c r="O1238" s="55"/>
      <c r="P1238" s="259" t="s">
        <v>3997</v>
      </c>
      <c r="Q1238" s="13"/>
      <c r="R1238"/>
      <c r="S1238" t="str">
        <f>IF(E1238=F1238,"","NOT EQUAL")</f>
        <v/>
      </c>
      <c r="T1238" s="44" t="str">
        <f>IF(ISNA(VLOOKUP(P1238,Sheet1!E:F,2,0)),"--","PRESENT")</f>
        <v>--</v>
      </c>
      <c r="U1238"/>
      <c r="V1238">
        <f>IF(AA1238&lt;&gt;"",V1237+1,V1237)</f>
        <v>176</v>
      </c>
      <c r="W1238" s="75" t="s">
        <v>2238</v>
      </c>
      <c r="X1238" s="57" t="s">
        <v>2238</v>
      </c>
      <c r="Y1238" s="57" t="s">
        <v>2238</v>
      </c>
      <c r="Z1238" s="25" t="str">
        <f>IF( OR(X1238="CNST", I1238="CAT_REGS"),IF(E1238=CHAR(34)&amp;CHAR(34),F1238,E1238),
IF(X1238="YES",UPPER(IF(E1238=CHAR(34)&amp;CHAR(34),F1238,E1238)),
IF(   AND(X1238&lt;&gt;"NO",I1238="CAT_FNCT",D1238&lt;&gt;"multiply", D1238&lt;&gt;"divide"),IF(J1238="SLS_ENABLED",   UPPER(IF(E1238=CHAR(34)&amp;CHAR(34),F1238,E1238)),""),"")))</f>
        <v/>
      </c>
      <c r="AA1238" s="25" t="str">
        <f>IF(LEN(Y1238)&gt;0,Y1238,SUBSTITUTE(SUBSTITUTE(SUBSTITUTE(SUBSTITUTE(SUBSTITUTE(SUBSTITUTE(SUBSTITUTE(SUBSTITUTE(SUBSTITUTE(SUBSTITUTE(SUBSTITUTE( (SUBSTITUTE( SUBSTITUTE( SUBSTITUTE( SUBSTITUTE(Z1238,"STD_SIGMA","SUM"),"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8" s="1">
        <f>B1238</f>
        <v>1211</v>
      </c>
      <c r="AC1238" t="str">
        <f>P1238</f>
        <v xml:space="preserve">VAR_ULIM   </v>
      </c>
      <c r="AD1238" s="126" t="str">
        <f>IF(ISNA(VLOOKUP(AA1238,'XEQM Shortlist'!J:J,1,0)),"//","")</f>
        <v/>
      </c>
      <c r="AF1238" s="88" t="str">
        <f>IF(LEN(AA1238)=0,"",SUBSTITUTE(SUBSTITUTE(SUBSTITUTE(SUBSTITUTE(SUBSTITUTE(SUBSTITUTE(SUBSTITUTE(SUBSTITUTE(SUBSTITUTE(SUBSTITUTE(SUBSTITUTE(SUBSTITUTE(SUBSTITUTE(SUBSTITUTE(SUBSTITUTE(SUBSTITUTE(SUBSTITUTE( (SUBSTITUTE( SUBSTITUTE( SUBSTITUTE( SUBSTITUTE(Z1238,"STD_SIGMA","SUM"),"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8" t="b">
        <f>AA1238=AF1238</f>
        <v>1</v>
      </c>
    </row>
    <row r="1239" spans="1:33">
      <c r="A1239" s="48">
        <f>IF(B1239=INT(B1239),ROW(),"")</f>
        <v>1239</v>
      </c>
      <c r="B1239" s="47">
        <f>IF(AND(MID(C1239,2,1)&lt;&gt;"/",MID(C1239,1,1)="/"),INT(B1238)+1,B1238+0.01)</f>
        <v>1212</v>
      </c>
      <c r="C1239" s="51" t="s">
        <v>4877</v>
      </c>
      <c r="D1239" s="51" t="s">
        <v>4880</v>
      </c>
      <c r="E1239" s="56" t="s">
        <v>4010</v>
      </c>
      <c r="F1239" s="56" t="s">
        <v>4010</v>
      </c>
      <c r="G1239" s="144">
        <v>0</v>
      </c>
      <c r="H1239" s="144">
        <v>0</v>
      </c>
      <c r="I1239" s="142" t="s">
        <v>113</v>
      </c>
      <c r="J1239" s="56" t="s">
        <v>1376</v>
      </c>
      <c r="K1239" s="57" t="s">
        <v>3783</v>
      </c>
      <c r="L1239" s="55" t="s">
        <v>4768</v>
      </c>
      <c r="M1239" s="55" t="s">
        <v>4827</v>
      </c>
      <c r="N1239" s="55" t="s">
        <v>2238</v>
      </c>
      <c r="O1239" s="55"/>
      <c r="P1239" s="259" t="s">
        <v>3998</v>
      </c>
      <c r="Q1239" s="13"/>
      <c r="R1239"/>
      <c r="S1239" t="str">
        <f>IF(E1239=F1239,"","NOT EQUAL")</f>
        <v/>
      </c>
      <c r="T1239" s="44" t="str">
        <f>IF(ISNA(VLOOKUP(P1239,Sheet1!E:F,2,0)),"--","PRESENT")</f>
        <v>--</v>
      </c>
      <c r="U1239"/>
      <c r="V1239">
        <f>IF(AA1239&lt;&gt;"",V1238+1,V1238)</f>
        <v>176</v>
      </c>
      <c r="W1239" s="75" t="s">
        <v>2238</v>
      </c>
      <c r="X1239" s="57" t="s">
        <v>2238</v>
      </c>
      <c r="Y1239" s="57" t="s">
        <v>2238</v>
      </c>
      <c r="Z1239" s="25" t="str">
        <f>IF( OR(X1239="CNST", I1239="CAT_REGS"),IF(E1239=CHAR(34)&amp;CHAR(34),F1239,E1239),
IF(X1239="YES",UPPER(IF(E1239=CHAR(34)&amp;CHAR(34),F1239,E1239)),
IF(   AND(X1239&lt;&gt;"NO",I1239="CAT_FNCT",D1239&lt;&gt;"multiply", D1239&lt;&gt;"divide"),IF(J1239="SLS_ENABLED",   UPPER(IF(E1239=CHAR(34)&amp;CHAR(34),F1239,E1239)),""),"")))</f>
        <v/>
      </c>
      <c r="AA1239" s="25" t="str">
        <f>IF(LEN(Y1239)&gt;0,Y1239,SUBSTITUTE(SUBSTITUTE(SUBSTITUTE(SUBSTITUTE(SUBSTITUTE(SUBSTITUTE(SUBSTITUTE(SUBSTITUTE(SUBSTITUTE(SUBSTITUTE(SUBSTITUTE( (SUBSTITUTE( SUBSTITUTE( SUBSTITUTE( SUBSTITUTE(Z1239,"STD_SIGMA","SUM"),"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9" s="1">
        <f>B1239</f>
        <v>1212</v>
      </c>
      <c r="AC1239" t="str">
        <f>P1239</f>
        <v xml:space="preserve">VAR_LLIM   </v>
      </c>
      <c r="AD1239" s="126" t="str">
        <f>IF(ISNA(VLOOKUP(AA1239,'XEQM Shortlist'!J:J,1,0)),"//","")</f>
        <v/>
      </c>
      <c r="AF1239" s="88" t="str">
        <f>IF(LEN(AA1239)=0,"",SUBSTITUTE(SUBSTITUTE(SUBSTITUTE(SUBSTITUTE(SUBSTITUTE(SUBSTITUTE(SUBSTITUTE(SUBSTITUTE(SUBSTITUTE(SUBSTITUTE(SUBSTITUTE(SUBSTITUTE(SUBSTITUTE(SUBSTITUTE(SUBSTITUTE(SUBSTITUTE(SUBSTITUTE( (SUBSTITUTE( SUBSTITUTE( SUBSTITUTE( SUBSTITUTE(Z1239,"STD_SIGMA","SUM"),"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9" t="b">
        <f>AA1239=AF1239</f>
        <v>1</v>
      </c>
    </row>
    <row r="1240" spans="1:33">
      <c r="A1240" s="48">
        <f>IF(B1240=INT(B1240),ROW(),"")</f>
        <v>1240</v>
      </c>
      <c r="B1240" s="47">
        <f>IF(AND(MID(C1240,2,1)&lt;&gt;"/",MID(C1240,1,1)="/"),INT(B1239)+1,B1239+0.01)</f>
        <v>1213</v>
      </c>
      <c r="C1240" s="51" t="s">
        <v>4747</v>
      </c>
      <c r="D1240" s="51" t="s">
        <v>4748</v>
      </c>
      <c r="E1240" s="56" t="s">
        <v>112</v>
      </c>
      <c r="F1240" s="56" t="s">
        <v>112</v>
      </c>
      <c r="G1240" s="144">
        <v>0</v>
      </c>
      <c r="H1240" s="144">
        <v>0</v>
      </c>
      <c r="I1240" s="142" t="s">
        <v>113</v>
      </c>
      <c r="J1240" s="56" t="s">
        <v>1376</v>
      </c>
      <c r="K1240" s="57" t="s">
        <v>3783</v>
      </c>
      <c r="L1240" s="55" t="s">
        <v>4768</v>
      </c>
      <c r="M1240" s="55" t="s">
        <v>4827</v>
      </c>
      <c r="N1240" s="55" t="s">
        <v>2238</v>
      </c>
      <c r="O1240" s="55"/>
      <c r="P1240" s="259" t="s">
        <v>3999</v>
      </c>
      <c r="Q1240" s="13"/>
      <c r="R1240"/>
      <c r="S1240" t="str">
        <f>IF(E1240=F1240,"","NOT EQUAL")</f>
        <v/>
      </c>
      <c r="T1240" s="44" t="str">
        <f>IF(ISNA(VLOOKUP(P1240,Sheet1!E:F,2,0)),"--","PRESENT")</f>
        <v>--</v>
      </c>
      <c r="U1240"/>
      <c r="V1240">
        <f>IF(AA1240&lt;&gt;"",V1239+1,V1239)</f>
        <v>176</v>
      </c>
      <c r="W1240" s="75"/>
      <c r="X1240" s="57"/>
      <c r="Y1240" s="57"/>
      <c r="Z1240" s="25" t="str">
        <f>IF( OR(X1240="CNST", I1240="CAT_REGS"),IF(E1240=CHAR(34)&amp;CHAR(34),F1240,E1240),
IF(X1240="YES",UPPER(IF(E1240=CHAR(34)&amp;CHAR(34),F1240,E1240)),
IF(   AND(X1240&lt;&gt;"NO",I1240="CAT_FNCT",D1240&lt;&gt;"multiply", D1240&lt;&gt;"divide"),IF(J1240="SLS_ENABLED",   UPPER(IF(E1240=CHAR(34)&amp;CHAR(34),F1240,E1240)),""),"")))</f>
        <v/>
      </c>
      <c r="AA1240" s="25" t="str">
        <f>IF(LEN(Y1240)&gt;0,Y1240,SUBSTITUTE(SUBSTITUTE(SUBSTITUTE(SUBSTITUTE(SUBSTITUTE(SUBSTITUTE(SUBSTITUTE(SUBSTITUTE(SUBSTITUTE(SUBSTITUTE(SUBSTITUTE( (SUBSTITUTE( SUBSTITUTE( SUBSTITUTE( SUBSTITUTE(Z1240,"STD_SIGMA","SUM"),"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0" s="1">
        <f>B1240</f>
        <v>1213</v>
      </c>
      <c r="AC1240" t="str">
        <f>P1240</f>
        <v xml:space="preserve">VAR_FV     </v>
      </c>
      <c r="AD1240" s="126" t="str">
        <f>IF(ISNA(VLOOKUP(AA1240,'XEQM Shortlist'!J:J,1,0)),"//","")</f>
        <v/>
      </c>
      <c r="AF1240" s="88" t="str">
        <f>IF(LEN(AA1240)=0,"",SUBSTITUTE(SUBSTITUTE(SUBSTITUTE(SUBSTITUTE(SUBSTITUTE(SUBSTITUTE(SUBSTITUTE(SUBSTITUTE(SUBSTITUTE(SUBSTITUTE(SUBSTITUTE(SUBSTITUTE(SUBSTITUTE(SUBSTITUTE(SUBSTITUTE(SUBSTITUTE(SUBSTITUTE( (SUBSTITUTE( SUBSTITUTE( SUBSTITUTE( SUBSTITUTE(Z1240,"STD_SIGMA","SUM"),"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0" t="b">
        <f>AA1240=AF1240</f>
        <v>1</v>
      </c>
    </row>
    <row r="1241" spans="1:33">
      <c r="A1241" s="48">
        <f>IF(B1241=INT(B1241),ROW(),"")</f>
        <v>1241</v>
      </c>
      <c r="B1241" s="47">
        <f>IF(AND(MID(C1241,2,1)&lt;&gt;"/",MID(C1241,1,1)="/"),INT(B1240)+1,B1240+0.01)</f>
        <v>1214</v>
      </c>
      <c r="C1241" s="51" t="s">
        <v>4747</v>
      </c>
      <c r="D1241" s="51" t="s">
        <v>4749</v>
      </c>
      <c r="E1241" s="56" t="s">
        <v>150</v>
      </c>
      <c r="F1241" s="56" t="s">
        <v>150</v>
      </c>
      <c r="G1241" s="144">
        <v>0</v>
      </c>
      <c r="H1241" s="144">
        <v>0</v>
      </c>
      <c r="I1241" s="142" t="s">
        <v>113</v>
      </c>
      <c r="J1241" s="56" t="s">
        <v>1376</v>
      </c>
      <c r="K1241" s="57" t="s">
        <v>3783</v>
      </c>
      <c r="L1241" s="55" t="s">
        <v>4768</v>
      </c>
      <c r="M1241" s="55" t="s">
        <v>4827</v>
      </c>
      <c r="N1241" s="55" t="s">
        <v>2238</v>
      </c>
      <c r="O1241" s="55"/>
      <c r="P1241" s="259" t="s">
        <v>4000</v>
      </c>
      <c r="Q1241" s="13"/>
      <c r="R1241"/>
      <c r="S1241" t="str">
        <f>IF(E1241=F1241,"","NOT EQUAL")</f>
        <v/>
      </c>
      <c r="T1241" s="44" t="str">
        <f>IF(ISNA(VLOOKUP(P1241,Sheet1!E:F,2,0)),"--","PRESENT")</f>
        <v>--</v>
      </c>
      <c r="U1241"/>
      <c r="V1241">
        <f>IF(AA1241&lt;&gt;"",V1240+1,V1240)</f>
        <v>176</v>
      </c>
      <c r="W1241" s="75"/>
      <c r="X1241" s="57"/>
      <c r="Y1241" s="57"/>
      <c r="Z1241" s="25" t="str">
        <f>IF( OR(X1241="CNST", I1241="CAT_REGS"),IF(E1241=CHAR(34)&amp;CHAR(34),F1241,E1241),
IF(X1241="YES",UPPER(IF(E1241=CHAR(34)&amp;CHAR(34),F1241,E1241)),
IF(   AND(X1241&lt;&gt;"NO",I1241="CAT_FNCT",D1241&lt;&gt;"multiply", D1241&lt;&gt;"divide"),IF(J1241="SLS_ENABLED",   UPPER(IF(E1241=CHAR(34)&amp;CHAR(34),F1241,E1241)),""),"")))</f>
        <v/>
      </c>
      <c r="AA1241" s="25" t="str">
        <f>IF(LEN(Y1241)&gt;0,Y1241,SUBSTITUTE(SUBSTITUTE(SUBSTITUTE(SUBSTITUTE(SUBSTITUTE(SUBSTITUTE(SUBSTITUTE(SUBSTITUTE(SUBSTITUTE(SUBSTITUTE(SUBSTITUTE( (SUBSTITUTE( SUBSTITUTE( SUBSTITUTE( SUBSTITUTE(Z1241,"STD_SIGMA","SUM"),"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1" s="1">
        <f>B1241</f>
        <v>1214</v>
      </c>
      <c r="AC1241" t="str">
        <f>P1241</f>
        <v xml:space="preserve">VAR_IPonA  </v>
      </c>
      <c r="AD1241" s="126" t="str">
        <f>IF(ISNA(VLOOKUP(AA1241,'XEQM Shortlist'!J:J,1,0)),"//","")</f>
        <v/>
      </c>
      <c r="AF1241" s="88" t="str">
        <f>IF(LEN(AA1241)=0,"",SUBSTITUTE(SUBSTITUTE(SUBSTITUTE(SUBSTITUTE(SUBSTITUTE(SUBSTITUTE(SUBSTITUTE(SUBSTITUTE(SUBSTITUTE(SUBSTITUTE(SUBSTITUTE(SUBSTITUTE(SUBSTITUTE(SUBSTITUTE(SUBSTITUTE(SUBSTITUTE(SUBSTITUTE( (SUBSTITUTE( SUBSTITUTE( SUBSTITUTE( SUBSTITUTE(Z1241,"STD_SIGMA","SUM"),"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1" t="b">
        <f>AA1241=AF1241</f>
        <v>1</v>
      </c>
    </row>
    <row r="1242" spans="1:33">
      <c r="A1242" s="48">
        <f>IF(B1242=INT(B1242),ROW(),"")</f>
        <v>1242</v>
      </c>
      <c r="B1242" s="47">
        <f>IF(AND(MID(C1242,2,1)&lt;&gt;"/",MID(C1242,1,1)="/"),INT(B1241)+1,B1241+0.01)</f>
        <v>1215</v>
      </c>
      <c r="C1242" s="51" t="s">
        <v>4747</v>
      </c>
      <c r="D1242" s="51" t="s">
        <v>4750</v>
      </c>
      <c r="E1242" s="56" t="s">
        <v>5446</v>
      </c>
      <c r="F1242" s="56" t="s">
        <v>5446</v>
      </c>
      <c r="G1242" s="144">
        <v>0</v>
      </c>
      <c r="H1242" s="144">
        <v>0</v>
      </c>
      <c r="I1242" s="142" t="s">
        <v>113</v>
      </c>
      <c r="J1242" s="56" t="s">
        <v>1376</v>
      </c>
      <c r="K1242" s="57" t="s">
        <v>3783</v>
      </c>
      <c r="L1242" s="55" t="s">
        <v>4768</v>
      </c>
      <c r="M1242" s="55" t="s">
        <v>4827</v>
      </c>
      <c r="N1242" s="55" t="s">
        <v>2238</v>
      </c>
      <c r="O1242" s="55"/>
      <c r="P1242" s="259" t="s">
        <v>4001</v>
      </c>
      <c r="Q1242" s="13"/>
      <c r="R1242"/>
      <c r="S1242" t="str">
        <f>IF(E1242=F1242,"","NOT EQUAL")</f>
        <v/>
      </c>
      <c r="T1242" s="44" t="str">
        <f>IF(ISNA(VLOOKUP(P1242,Sheet1!E:F,2,0)),"--","PRESENT")</f>
        <v>--</v>
      </c>
      <c r="U1242"/>
      <c r="V1242">
        <f>IF(AA1242&lt;&gt;"",V1241+1,V1241)</f>
        <v>176</v>
      </c>
      <c r="W1242" s="75"/>
      <c r="X1242" s="57"/>
      <c r="Y1242" s="57"/>
      <c r="Z1242" s="25" t="str">
        <f>IF( OR(X1242="CNST", I1242="CAT_REGS"),IF(E1242=CHAR(34)&amp;CHAR(34),F1242,E1242),
IF(X1242="YES",UPPER(IF(E1242=CHAR(34)&amp;CHAR(34),F1242,E1242)),
IF(   AND(X1242&lt;&gt;"NO",I1242="CAT_FNCT",D1242&lt;&gt;"multiply", D1242&lt;&gt;"divide"),IF(J1242="SLS_ENABLED",   UPPER(IF(E1242=CHAR(34)&amp;CHAR(34),F1242,E1242)),""),"")))</f>
        <v/>
      </c>
      <c r="AA1242" s="25" t="str">
        <f>IF(LEN(Y1242)&gt;0,Y1242,SUBSTITUTE(SUBSTITUTE(SUBSTITUTE(SUBSTITUTE(SUBSTITUTE(SUBSTITUTE(SUBSTITUTE(SUBSTITUTE(SUBSTITUTE(SUBSTITUTE(SUBSTITUTE( (SUBSTITUTE( SUBSTITUTE( SUBSTITUTE( SUBSTITUTE(Z1242,"STD_SIGMA","SUM"),"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2" s="1">
        <f>B1242</f>
        <v>1215</v>
      </c>
      <c r="AC1242" t="str">
        <f>P1242</f>
        <v xml:space="preserve">VAR_NPER   </v>
      </c>
      <c r="AD1242" s="126" t="str">
        <f>IF(ISNA(VLOOKUP(AA1242,'XEQM Shortlist'!J:J,1,0)),"//","")</f>
        <v/>
      </c>
      <c r="AF1242" s="88" t="str">
        <f>IF(LEN(AA1242)=0,"",SUBSTITUTE(SUBSTITUTE(SUBSTITUTE(SUBSTITUTE(SUBSTITUTE(SUBSTITUTE(SUBSTITUTE(SUBSTITUTE(SUBSTITUTE(SUBSTITUTE(SUBSTITUTE(SUBSTITUTE(SUBSTITUTE(SUBSTITUTE(SUBSTITUTE(SUBSTITUTE(SUBSTITUTE( (SUBSTITUTE( SUBSTITUTE( SUBSTITUTE( SUBSTITUTE(Z1242,"STD_SIGMA","SUM"),"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2" t="b">
        <f>AA1242=AF1242</f>
        <v>1</v>
      </c>
    </row>
    <row r="1243" spans="1:33">
      <c r="A1243" s="48">
        <f>IF(B1243=INT(B1243),ROW(),"")</f>
        <v>1243</v>
      </c>
      <c r="B1243" s="47">
        <f>IF(AND(MID(C1243,2,1)&lt;&gt;"/",MID(C1243,1,1)="/"),INT(B1242)+1,B1242+0.01)</f>
        <v>1216</v>
      </c>
      <c r="C1243" s="51" t="s">
        <v>4747</v>
      </c>
      <c r="D1243" s="51" t="s">
        <v>4751</v>
      </c>
      <c r="E1243" s="56" t="s">
        <v>1193</v>
      </c>
      <c r="F1243" s="56" t="s">
        <v>1193</v>
      </c>
      <c r="G1243" s="144">
        <v>0</v>
      </c>
      <c r="H1243" s="144">
        <v>0</v>
      </c>
      <c r="I1243" s="142" t="s">
        <v>113</v>
      </c>
      <c r="J1243" s="56" t="s">
        <v>1376</v>
      </c>
      <c r="K1243" s="57" t="s">
        <v>3783</v>
      </c>
      <c r="L1243" s="55" t="s">
        <v>4768</v>
      </c>
      <c r="M1243" s="55" t="s">
        <v>4827</v>
      </c>
      <c r="N1243" s="55" t="s">
        <v>2238</v>
      </c>
      <c r="O1243" s="55"/>
      <c r="P1243" s="259" t="s">
        <v>4002</v>
      </c>
      <c r="Q1243" s="13"/>
      <c r="R1243"/>
      <c r="S1243" t="str">
        <f>IF(E1243=F1243,"","NOT EQUAL")</f>
        <v/>
      </c>
      <c r="T1243" s="44" t="str">
        <f>IF(ISNA(VLOOKUP(P1243,Sheet1!E:F,2,0)),"--","PRESENT")</f>
        <v>--</v>
      </c>
      <c r="U1243"/>
      <c r="V1243">
        <f>IF(AA1243&lt;&gt;"",V1242+1,V1242)</f>
        <v>176</v>
      </c>
      <c r="W1243" s="75"/>
      <c r="X1243" s="57"/>
      <c r="Y1243" s="57"/>
      <c r="Z1243" s="25" t="str">
        <f>IF( OR(X1243="CNST", I1243="CAT_REGS"),IF(E1243=CHAR(34)&amp;CHAR(34),F1243,E1243),
IF(X1243="YES",UPPER(IF(E1243=CHAR(34)&amp;CHAR(34),F1243,E1243)),
IF(   AND(X1243&lt;&gt;"NO",I1243="CAT_FNCT",D1243&lt;&gt;"multiply", D1243&lt;&gt;"divide"),IF(J1243="SLS_ENABLED",   UPPER(IF(E1243=CHAR(34)&amp;CHAR(34),F1243,E1243)),""),"")))</f>
        <v/>
      </c>
      <c r="AA1243" s="25" t="str">
        <f>IF(LEN(Y1243)&gt;0,Y1243,SUBSTITUTE(SUBSTITUTE(SUBSTITUTE(SUBSTITUTE(SUBSTITUTE(SUBSTITUTE(SUBSTITUTE(SUBSTITUTE(SUBSTITUTE(SUBSTITUTE(SUBSTITUTE( (SUBSTITUTE( SUBSTITUTE( SUBSTITUTE( SUBSTITUTE(Z1243,"STD_SIGMA","SUM"),"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3" s="1">
        <f>B1243</f>
        <v>1216</v>
      </c>
      <c r="AC1243" t="str">
        <f>P1243</f>
        <v xml:space="preserve">VAR_PERonA </v>
      </c>
      <c r="AD1243" s="126" t="str">
        <f>IF(ISNA(VLOOKUP(AA1243,'XEQM Shortlist'!J:J,1,0)),"//","")</f>
        <v/>
      </c>
      <c r="AF1243" s="88" t="str">
        <f>IF(LEN(AA1243)=0,"",SUBSTITUTE(SUBSTITUTE(SUBSTITUTE(SUBSTITUTE(SUBSTITUTE(SUBSTITUTE(SUBSTITUTE(SUBSTITUTE(SUBSTITUTE(SUBSTITUTE(SUBSTITUTE(SUBSTITUTE(SUBSTITUTE(SUBSTITUTE(SUBSTITUTE(SUBSTITUTE(SUBSTITUTE( (SUBSTITUTE( SUBSTITUTE( SUBSTITUTE( SUBSTITUTE(Z1243,"STD_SIGMA","SUM"),"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3" t="b">
        <f>AA1243=AF1243</f>
        <v>1</v>
      </c>
    </row>
    <row r="1244" spans="1:33">
      <c r="A1244" s="48">
        <f>IF(B1244=INT(B1244),ROW(),"")</f>
        <v>1244</v>
      </c>
      <c r="B1244" s="47">
        <f>IF(AND(MID(C1244,2,1)&lt;&gt;"/",MID(C1244,1,1)="/"),INT(B1243)+1,B1243+0.01)</f>
        <v>1217</v>
      </c>
      <c r="C1244" s="51" t="s">
        <v>4747</v>
      </c>
      <c r="D1244" s="51" t="s">
        <v>4752</v>
      </c>
      <c r="E1244" s="56" t="s">
        <v>1195</v>
      </c>
      <c r="F1244" s="56" t="s">
        <v>1195</v>
      </c>
      <c r="G1244" s="144">
        <v>0</v>
      </c>
      <c r="H1244" s="144">
        <v>0</v>
      </c>
      <c r="I1244" s="142" t="s">
        <v>113</v>
      </c>
      <c r="J1244" s="56" t="s">
        <v>1376</v>
      </c>
      <c r="K1244" s="57" t="s">
        <v>3783</v>
      </c>
      <c r="L1244" s="55" t="s">
        <v>4768</v>
      </c>
      <c r="M1244" s="55" t="s">
        <v>4827</v>
      </c>
      <c r="N1244" s="55" t="s">
        <v>2238</v>
      </c>
      <c r="O1244" s="55"/>
      <c r="P1244" s="259" t="s">
        <v>4003</v>
      </c>
      <c r="Q1244" s="13"/>
      <c r="R1244"/>
      <c r="S1244" t="str">
        <f>IF(E1244=F1244,"","NOT EQUAL")</f>
        <v/>
      </c>
      <c r="T1244" s="44" t="str">
        <f>IF(ISNA(VLOOKUP(P1244,Sheet1!E:F,2,0)),"--","PRESENT")</f>
        <v>--</v>
      </c>
      <c r="U1244"/>
      <c r="V1244">
        <f>IF(AA1244&lt;&gt;"",V1243+1,V1243)</f>
        <v>176</v>
      </c>
      <c r="W1244" s="75"/>
      <c r="X1244" s="57"/>
      <c r="Y1244" s="57"/>
      <c r="Z1244" s="25" t="str">
        <f>IF( OR(X1244="CNST", I1244="CAT_REGS"),IF(E1244=CHAR(34)&amp;CHAR(34),F1244,E1244),
IF(X1244="YES",UPPER(IF(E1244=CHAR(34)&amp;CHAR(34),F1244,E1244)),
IF(   AND(X1244&lt;&gt;"NO",I1244="CAT_FNCT",D1244&lt;&gt;"multiply", D1244&lt;&gt;"divide"),IF(J1244="SLS_ENABLED",   UPPER(IF(E1244=CHAR(34)&amp;CHAR(34),F1244,E1244)),""),"")))</f>
        <v/>
      </c>
      <c r="AA1244" s="25" t="str">
        <f>IF(LEN(Y1244)&gt;0,Y1244,SUBSTITUTE(SUBSTITUTE(SUBSTITUTE(SUBSTITUTE(SUBSTITUTE(SUBSTITUTE(SUBSTITUTE(SUBSTITUTE(SUBSTITUTE(SUBSTITUTE(SUBSTITUTE( (SUBSTITUTE( SUBSTITUTE( SUBSTITUTE( SUBSTITUTE(Z1244,"STD_SIGMA","SUM"),"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4" s="1">
        <f>B1244</f>
        <v>1217</v>
      </c>
      <c r="AC1244" t="str">
        <f>P1244</f>
        <v xml:space="preserve">VAR_PMT    </v>
      </c>
      <c r="AD1244" s="126" t="str">
        <f>IF(ISNA(VLOOKUP(AA1244,'XEQM Shortlist'!J:J,1,0)),"//","")</f>
        <v/>
      </c>
      <c r="AF1244" s="88" t="str">
        <f>IF(LEN(AA1244)=0,"",SUBSTITUTE(SUBSTITUTE(SUBSTITUTE(SUBSTITUTE(SUBSTITUTE(SUBSTITUTE(SUBSTITUTE(SUBSTITUTE(SUBSTITUTE(SUBSTITUTE(SUBSTITUTE(SUBSTITUTE(SUBSTITUTE(SUBSTITUTE(SUBSTITUTE(SUBSTITUTE(SUBSTITUTE( (SUBSTITUTE( SUBSTITUTE( SUBSTITUTE( SUBSTITUTE(Z1244,"STD_SIGMA","SUM"),"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4" t="b">
        <f>AA1244=AF1244</f>
        <v>1</v>
      </c>
    </row>
    <row r="1245" spans="1:33">
      <c r="A1245" s="48">
        <f>IF(B1245=INT(B1245),ROW(),"")</f>
        <v>1245</v>
      </c>
      <c r="B1245" s="47">
        <f>IF(AND(MID(C1245,2,1)&lt;&gt;"/",MID(C1245,1,1)="/"),INT(B1244)+1,B1244+0.01)</f>
        <v>1218</v>
      </c>
      <c r="C1245" s="51" t="s">
        <v>4747</v>
      </c>
      <c r="D1245" s="51" t="s">
        <v>4753</v>
      </c>
      <c r="E1245" s="56" t="s">
        <v>262</v>
      </c>
      <c r="F1245" s="56" t="s">
        <v>262</v>
      </c>
      <c r="G1245" s="144">
        <v>0</v>
      </c>
      <c r="H1245" s="144">
        <v>0</v>
      </c>
      <c r="I1245" s="142" t="s">
        <v>113</v>
      </c>
      <c r="J1245" s="56" t="s">
        <v>1376</v>
      </c>
      <c r="K1245" s="57" t="s">
        <v>3783</v>
      </c>
      <c r="L1245" s="55" t="s">
        <v>4768</v>
      </c>
      <c r="M1245" s="55" t="s">
        <v>4827</v>
      </c>
      <c r="N1245" s="55" t="s">
        <v>2238</v>
      </c>
      <c r="O1245" s="55"/>
      <c r="P1245" s="259" t="s">
        <v>4004</v>
      </c>
      <c r="Q1245" s="13"/>
      <c r="R1245"/>
      <c r="S1245" t="str">
        <f>IF(E1245=F1245,"","NOT EQUAL")</f>
        <v/>
      </c>
      <c r="T1245" s="44" t="str">
        <f>IF(ISNA(VLOOKUP(P1245,Sheet1!E:F,2,0)),"--","PRESENT")</f>
        <v>--</v>
      </c>
      <c r="U1245"/>
      <c r="V1245">
        <f>IF(AA1245&lt;&gt;"",V1244+1,V1244)</f>
        <v>176</v>
      </c>
      <c r="W1245" s="75"/>
      <c r="X1245" s="57"/>
      <c r="Y1245" s="57"/>
      <c r="Z1245" s="25" t="str">
        <f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/>
      </c>
      <c r="AA1245" s="25" t="str">
        <f>IF(LEN(Y1245)&gt;0,Y1245,SUBSTITUTE(SUBSTITUTE(SUBSTITUTE(SUBSTITUTE(SUBSTITUTE(SUBSTITUTE(SUBSTITUTE(SUBSTITUTE(SUBSTITUTE(SUBSTITUTE(SUBSTITUTE( (SUBSTITUTE( SUBSTITUTE( SUBSTITUTE( SUBSTITUTE(Z1245,"STD_SIGMA","SUM"),"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5" s="1">
        <f>B1245</f>
        <v>1218</v>
      </c>
      <c r="AC1245" t="str">
        <f>P1245</f>
        <v xml:space="preserve">VAR_PV     </v>
      </c>
      <c r="AD1245" s="126" t="str">
        <f>IF(ISNA(VLOOKUP(AA1245,'XEQM Shortlist'!J:J,1,0)),"//","")</f>
        <v/>
      </c>
      <c r="AF1245" s="88" t="str">
        <f>IF(LEN(AA1245)=0,"",SUBSTITUTE(SUBSTITUTE(SUBSTITUTE(SUBSTITUTE(SUBSTITUTE(SUBSTITUTE(SUBSTITUTE(SUBSTITUTE(SUBSTITUTE(SUBSTITUTE(SUBSTITUTE(SUBSTITUTE(SUBSTITUTE(SUBSTITUTE(SUBSTITUTE(SUBSTITUTE(SUBSTITUTE( (SUBSTITUTE( SUBSTITUTE( SUBSTITUTE( SUBSTITUTE(Z1245,"STD_SIGMA","SUM"),"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5" t="b">
        <f>AA1245=AF1245</f>
        <v>1</v>
      </c>
    </row>
    <row r="1246" spans="1:33">
      <c r="A1246" s="48">
        <f>IF(B1246=INT(B1246),ROW(),"")</f>
        <v>1246</v>
      </c>
      <c r="B1246" s="47">
        <f>IF(AND(MID(C1246,2,1)&lt;&gt;"/",MID(C1246,1,1)="/"),INT(B1245)+1,B1245+0.01)</f>
        <v>1219</v>
      </c>
      <c r="C1246" s="51" t="s">
        <v>3769</v>
      </c>
      <c r="D1246" s="51" t="s">
        <v>7</v>
      </c>
      <c r="E1246" s="121" t="s">
        <v>3973</v>
      </c>
      <c r="F1246" s="121" t="s">
        <v>3973</v>
      </c>
      <c r="G1246" s="144">
        <v>0</v>
      </c>
      <c r="H1246" s="144">
        <v>0</v>
      </c>
      <c r="I1246" s="142" t="s">
        <v>113</v>
      </c>
      <c r="J1246" s="56" t="s">
        <v>1376</v>
      </c>
      <c r="K1246" s="57" t="s">
        <v>3783</v>
      </c>
      <c r="L1246" s="55" t="s">
        <v>4768</v>
      </c>
      <c r="M1246" s="55" t="s">
        <v>4827</v>
      </c>
      <c r="N1246" s="55" t="s">
        <v>2238</v>
      </c>
      <c r="O1246" s="55"/>
      <c r="P1246" s="259" t="s">
        <v>3990</v>
      </c>
      <c r="Q1246" s="13"/>
      <c r="R1246"/>
      <c r="S1246" t="str">
        <f>IF(E1246=F1246,"","NOT EQUAL")</f>
        <v/>
      </c>
      <c r="T1246" s="44" t="str">
        <f>IF(ISNA(VLOOKUP(P1246,Sheet1!E:F,2,0)),"--","PRESENT")</f>
        <v>--</v>
      </c>
      <c r="U1246"/>
      <c r="V1246">
        <f>IF(AA1246&lt;&gt;"",V1245+1,V1245)</f>
        <v>176</v>
      </c>
      <c r="W1246" s="75"/>
      <c r="X1246" s="57"/>
      <c r="Y1246" s="57"/>
      <c r="Z1246" s="25" t="str">
        <f>IF( OR(X1246="CNST", I1246="CAT_REGS"),IF(E1246=CHAR(34)&amp;CHAR(34),F1246,E1246),
IF(X1246="YES",UPPER(IF(E1246=CHAR(34)&amp;CHAR(34),F1246,E1246)),
IF(   AND(X1246&lt;&gt;"NO",I1246="CAT_FNCT",D1246&lt;&gt;"multiply", D1246&lt;&gt;"divide"),IF(J1246="SLS_ENABLED",   UPPER(IF(E1246=CHAR(34)&amp;CHAR(34),F1246,E1246)),""),"")))</f>
        <v/>
      </c>
      <c r="AA1246" s="25" t="str">
        <f>IF(LEN(Y1246)&gt;0,Y1246,SUBSTITUTE(SUBSTITUTE(SUBSTITUTE(SUBSTITUTE(SUBSTITUTE(SUBSTITUTE(SUBSTITUTE(SUBSTITUTE(SUBSTITUTE(SUBSTITUTE(SUBSTITUTE( (SUBSTITUTE( SUBSTITUTE( SUBSTITUTE( SUBSTITUTE(Z1246,"STD_SIGMA","SUM"),"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6" s="1">
        <f>B1246</f>
        <v>1219</v>
      </c>
      <c r="AC1246" t="str">
        <f>P1246</f>
        <v xml:space="preserve">VAR_GRAMOD </v>
      </c>
      <c r="AD1246" s="126" t="str">
        <f>IF(ISNA(VLOOKUP(AA1246,'XEQM Shortlist'!J:J,1,0)),"//","")</f>
        <v/>
      </c>
      <c r="AF1246" s="88" t="str">
        <f>IF(LEN(AA1246)=0,"",SUBSTITUTE(SUBSTITUTE(SUBSTITUTE(SUBSTITUTE(SUBSTITUTE(SUBSTITUTE(SUBSTITUTE(SUBSTITUTE(SUBSTITUTE(SUBSTITUTE(SUBSTITUTE(SUBSTITUTE(SUBSTITUTE(SUBSTITUTE(SUBSTITUTE(SUBSTITUTE(SUBSTITUTE( (SUBSTITUTE( SUBSTITUTE( SUBSTITUTE( SUBSTITUTE(Z1246,"STD_SIGMA","SUM"),"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6" t="b">
        <f>AA1246=AF1246</f>
        <v>1</v>
      </c>
    </row>
    <row r="1247" spans="1:33">
      <c r="A1247" s="48">
        <f>IF(B1247=INT(B1247),ROW(),"")</f>
        <v>1247</v>
      </c>
      <c r="B1247" s="47">
        <f>IF(AND(MID(C1247,2,1)&lt;&gt;"/",MID(C1247,1,1)="/"),INT(B1246)+1,B1246+0.01)</f>
        <v>1220</v>
      </c>
      <c r="C1247" s="51" t="s">
        <v>4507</v>
      </c>
      <c r="D1247" s="51" t="s">
        <v>7</v>
      </c>
      <c r="E1247" s="121" t="s">
        <v>1151</v>
      </c>
      <c r="F1247" s="121" t="s">
        <v>4066</v>
      </c>
      <c r="G1247" s="144">
        <v>0</v>
      </c>
      <c r="H1247" s="144">
        <v>0</v>
      </c>
      <c r="I1247" s="142" t="s">
        <v>113</v>
      </c>
      <c r="J1247" s="56" t="s">
        <v>1376</v>
      </c>
      <c r="K1247" s="57" t="s">
        <v>3783</v>
      </c>
      <c r="L1247" s="55" t="s">
        <v>4768</v>
      </c>
      <c r="M1247" s="55" t="s">
        <v>4827</v>
      </c>
      <c r="N1247" s="55" t="s">
        <v>2238</v>
      </c>
      <c r="O1247" s="55"/>
      <c r="P1247" s="259" t="s">
        <v>4005</v>
      </c>
      <c r="Q1247" s="13"/>
      <c r="R1247"/>
      <c r="S1247" t="str">
        <f>IF(E1247=F1247,"","NOT EQUAL")</f>
        <v>NOT EQUAL</v>
      </c>
      <c r="T1247" s="44" t="str">
        <f>IF(ISNA(VLOOKUP(P1247,Sheet1!E:F,2,0)),"--","PRESENT")</f>
        <v>--</v>
      </c>
      <c r="U1247"/>
      <c r="V1247">
        <f>IF(AA1247&lt;&gt;"",V1246+1,V1246)</f>
        <v>176</v>
      </c>
      <c r="W1247" s="75"/>
      <c r="X1247" s="57"/>
      <c r="Y1247" s="57"/>
      <c r="Z1247" s="25" t="str">
        <f>IF( OR(X1247="CNST", I1247="CAT_REGS"),IF(E1247=CHAR(34)&amp;CHAR(34),F1247,E1247),
IF(X1247="YES",UPPER(IF(E1247=CHAR(34)&amp;CHAR(34),F1247,E1247)),
IF(   AND(X1247&lt;&gt;"NO",I1247="CAT_FNCT",D1247&lt;&gt;"multiply", D1247&lt;&gt;"divide"),IF(J1247="SLS_ENABLED",   UPPER(IF(E1247=CHAR(34)&amp;CHAR(34),F1247,E1247)),""),"")))</f>
        <v/>
      </c>
      <c r="AA1247" s="25" t="str">
        <f>IF(LEN(Y1247)&gt;0,Y1247,SUBSTITUTE(SUBSTITUTE(SUBSTITUTE(SUBSTITUTE(SUBSTITUTE(SUBSTITUTE(SUBSTITUTE(SUBSTITUTE(SUBSTITUTE(SUBSTITUTE(SUBSTITUTE( (SUBSTITUTE( SUBSTITUTE( SUBSTITUTE( SUBSTITUTE(Z1247,"STD_SIGMA","SUM"),"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7" s="1">
        <f>B1247</f>
        <v>1220</v>
      </c>
      <c r="AC1247" t="str">
        <f>P1247</f>
        <v xml:space="preserve">VAR_MATA   </v>
      </c>
      <c r="AD1247" s="126" t="str">
        <f>IF(ISNA(VLOOKUP(AA1247,'XEQM Shortlist'!J:J,1,0)),"//","")</f>
        <v/>
      </c>
      <c r="AF1247" s="88" t="str">
        <f>IF(LEN(AA1247)=0,"",SUBSTITUTE(SUBSTITUTE(SUBSTITUTE(SUBSTITUTE(SUBSTITUTE(SUBSTITUTE(SUBSTITUTE(SUBSTITUTE(SUBSTITUTE(SUBSTITUTE(SUBSTITUTE(SUBSTITUTE(SUBSTITUTE(SUBSTITUTE(SUBSTITUTE(SUBSTITUTE(SUBSTITUTE( (SUBSTITUTE( SUBSTITUTE( SUBSTITUTE( SUBSTITUTE(Z1247,"STD_SIGMA","SUM"),"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7" t="b">
        <f>AA1247=AF1247</f>
        <v>1</v>
      </c>
    </row>
    <row r="1248" spans="1:33">
      <c r="A1248" s="48">
        <f>IF(B1248=INT(B1248),ROW(),"")</f>
        <v>1248</v>
      </c>
      <c r="B1248" s="47">
        <f>IF(AND(MID(C1248,2,1)&lt;&gt;"/",MID(C1248,1,1)="/"),INT(B1247)+1,B1247+0.01)</f>
        <v>1221</v>
      </c>
      <c r="C1248" s="174" t="s">
        <v>4508</v>
      </c>
      <c r="D1248" s="174" t="s">
        <v>7</v>
      </c>
      <c r="E1248" s="178" t="s">
        <v>1152</v>
      </c>
      <c r="F1248" s="178" t="s">
        <v>4067</v>
      </c>
      <c r="G1248" s="179">
        <v>0</v>
      </c>
      <c r="H1248" s="179">
        <v>0</v>
      </c>
      <c r="I1248" s="135" t="s">
        <v>113</v>
      </c>
      <c r="J1248" s="135" t="s">
        <v>1376</v>
      </c>
      <c r="K1248" s="175" t="s">
        <v>3783</v>
      </c>
      <c r="L1248" s="176" t="s">
        <v>4768</v>
      </c>
      <c r="M1248" s="55" t="s">
        <v>4827</v>
      </c>
      <c r="N1248" s="55" t="s">
        <v>2238</v>
      </c>
      <c r="O1248" s="176"/>
      <c r="P1248" s="259" t="s">
        <v>4006</v>
      </c>
      <c r="Q1248" s="177"/>
      <c r="R1248"/>
      <c r="S1248" t="str">
        <f>IF(E1248=F1248,"","NOT EQUAL")</f>
        <v>NOT EQUAL</v>
      </c>
      <c r="T1248" s="44" t="str">
        <f>IF(ISNA(VLOOKUP(P1248,Sheet1!E:F,2,0)),"--","PRESENT")</f>
        <v>--</v>
      </c>
      <c r="U1248"/>
      <c r="V1248">
        <f>IF(AA1248&lt;&gt;"",V1247+1,V1247)</f>
        <v>176</v>
      </c>
      <c r="W1248" s="173"/>
      <c r="X1248" s="175"/>
      <c r="Y1248" s="175"/>
      <c r="Z1248" s="25" t="str">
        <f>IF( OR(X1248="CNST", I1248="CAT_REGS"),IF(E1248=CHAR(34)&amp;CHAR(34),F1248,E1248),
IF(X1248="YES",UPPER(IF(E1248=CHAR(34)&amp;CHAR(34),F1248,E1248)),
IF(   AND(X1248&lt;&gt;"NO",I1248="CAT_FNCT",D1248&lt;&gt;"multiply", D1248&lt;&gt;"divide"),IF(J1248="SLS_ENABLED",   UPPER(IF(E1248=CHAR(34)&amp;CHAR(34),F1248,E1248)),""),"")))</f>
        <v/>
      </c>
      <c r="AA1248" s="25" t="str">
        <f>IF(LEN(Y1248)&gt;0,Y1248,SUBSTITUTE(SUBSTITUTE(SUBSTITUTE(SUBSTITUTE(SUBSTITUTE(SUBSTITUTE(SUBSTITUTE(SUBSTITUTE(SUBSTITUTE(SUBSTITUTE(SUBSTITUTE( (SUBSTITUTE( SUBSTITUTE( SUBSTITUTE( SUBSTITUTE(Z1248,"STD_SIGMA","SUM"),"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8" s="1">
        <f>B1248</f>
        <v>1221</v>
      </c>
      <c r="AC1248" t="str">
        <f>P1248</f>
        <v xml:space="preserve">VAR_MATB   </v>
      </c>
      <c r="AD1248" s="126" t="str">
        <f>IF(ISNA(VLOOKUP(AA1248,'XEQM Shortlist'!J:J,1,0)),"//","")</f>
        <v/>
      </c>
      <c r="AF1248" s="88" t="str">
        <f>IF(LEN(AA1248)=0,"",SUBSTITUTE(SUBSTITUTE(SUBSTITUTE(SUBSTITUTE(SUBSTITUTE(SUBSTITUTE(SUBSTITUTE(SUBSTITUTE(SUBSTITUTE(SUBSTITUTE(SUBSTITUTE(SUBSTITUTE(SUBSTITUTE(SUBSTITUTE(SUBSTITUTE(SUBSTITUTE(SUBSTITUTE( (SUBSTITUTE( SUBSTITUTE( SUBSTITUTE( SUBSTITUTE(Z1248,"STD_SIGMA","SUM"),"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8" t="b">
        <f>AA1248=AF1248</f>
        <v>1</v>
      </c>
    </row>
    <row r="1249" spans="1:33">
      <c r="A1249" s="48">
        <f>IF(B1249=INT(B1249),ROW(),"")</f>
        <v>1249</v>
      </c>
      <c r="B1249" s="47">
        <f>IF(AND(MID(C1249,2,1)&lt;&gt;"/",MID(C1249,1,1)="/"),INT(B1248)+1,B1248+0.01)</f>
        <v>1222</v>
      </c>
      <c r="C1249" s="51" t="s">
        <v>4515</v>
      </c>
      <c r="D1249" s="174" t="s">
        <v>7</v>
      </c>
      <c r="E1249" s="178" t="s">
        <v>1153</v>
      </c>
      <c r="F1249" s="178" t="s">
        <v>4068</v>
      </c>
      <c r="G1249" s="179">
        <v>0</v>
      </c>
      <c r="H1249" s="179">
        <v>0</v>
      </c>
      <c r="I1249" s="135" t="s">
        <v>113</v>
      </c>
      <c r="J1249" s="135" t="s">
        <v>1376</v>
      </c>
      <c r="K1249" s="175" t="s">
        <v>3783</v>
      </c>
      <c r="L1249" s="176" t="s">
        <v>4768</v>
      </c>
      <c r="M1249" s="55" t="s">
        <v>4827</v>
      </c>
      <c r="N1249" s="55" t="s">
        <v>2238</v>
      </c>
      <c r="O1249" s="176"/>
      <c r="P1249" s="259" t="s">
        <v>4007</v>
      </c>
      <c r="Q1249" s="177"/>
      <c r="R1249"/>
      <c r="S1249" t="str">
        <f>IF(E1249=F1249,"","NOT EQUAL")</f>
        <v>NOT EQUAL</v>
      </c>
      <c r="T1249" s="44" t="str">
        <f>IF(ISNA(VLOOKUP(P1249,Sheet1!E:F,2,0)),"--","PRESENT")</f>
        <v>--</v>
      </c>
      <c r="U1249"/>
      <c r="V1249">
        <f>IF(AA1249&lt;&gt;"",V1248+1,V1248)</f>
        <v>176</v>
      </c>
      <c r="W1249" s="173"/>
      <c r="X1249" s="175"/>
      <c r="Y1249" s="175"/>
      <c r="Z1249" s="25" t="str">
        <f>IF( OR(X1249="CNST", I1249="CAT_REGS"),IF(E1249=CHAR(34)&amp;CHAR(34),F1249,E1249),
IF(X1249="YES",UPPER(IF(E1249=CHAR(34)&amp;CHAR(34),F1249,E1249)),
IF(   AND(X1249&lt;&gt;"NO",I1249="CAT_FNCT",D1249&lt;&gt;"multiply", D1249&lt;&gt;"divide"),IF(J1249="SLS_ENABLED",   UPPER(IF(E1249=CHAR(34)&amp;CHAR(34),F1249,E1249)),""),"")))</f>
        <v/>
      </c>
      <c r="AA1249" s="25" t="str">
        <f>IF(LEN(Y1249)&gt;0,Y1249,SUBSTITUTE(SUBSTITUTE(SUBSTITUTE(SUBSTITUTE(SUBSTITUTE(SUBSTITUTE(SUBSTITUTE(SUBSTITUTE(SUBSTITUTE(SUBSTITUTE(SUBSTITUTE( (SUBSTITUTE( SUBSTITUTE( SUBSTITUTE( SUBSTITUTE(Z1249,"STD_SIGMA","SUM"),"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49" s="1">
        <f>B1249</f>
        <v>1222</v>
      </c>
      <c r="AC1249" t="str">
        <f>P1249</f>
        <v xml:space="preserve">VAR_MATX   </v>
      </c>
      <c r="AD1249" s="126" t="str">
        <f>IF(ISNA(VLOOKUP(AA1249,'XEQM Shortlist'!J:J,1,0)),"//","")</f>
        <v/>
      </c>
      <c r="AF1249" s="88" t="str">
        <f>IF(LEN(AA1249)=0,"",SUBSTITUTE(SUBSTITUTE(SUBSTITUTE(SUBSTITUTE(SUBSTITUTE(SUBSTITUTE(SUBSTITUTE(SUBSTITUTE(SUBSTITUTE(SUBSTITUTE(SUBSTITUTE(SUBSTITUTE(SUBSTITUTE(SUBSTITUTE(SUBSTITUTE(SUBSTITUTE(SUBSTITUTE( (SUBSTITUTE( SUBSTITUTE( SUBSTITUTE( SUBSTITUTE(Z1249,"STD_SIGMA","SUM"),"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49" t="b">
        <f>AA1249=AF1249</f>
        <v>1</v>
      </c>
    </row>
    <row r="1250" spans="1:33">
      <c r="A1250" s="48">
        <f>IF(B1250=INT(B1250),ROW(),"")</f>
        <v>1250</v>
      </c>
      <c r="B1250" s="47">
        <f>IF(AND(MID(C1250,2,1)&lt;&gt;"/",MID(C1250,1,1)="/"),INT(B1249)+1,B1249+0.01)</f>
        <v>1223</v>
      </c>
      <c r="C1250" s="89" t="s">
        <v>3769</v>
      </c>
      <c r="D1250" s="89" t="s">
        <v>7</v>
      </c>
      <c r="E1250" s="90" t="str">
        <f>CHAR(34)&amp;IF(B1250&lt;10,"000",IF(B1250&lt;100,"00",IF(B1250&lt;1000,"0","")))&amp;$B1250&amp;CHAR(34)</f>
        <v>"1223"</v>
      </c>
      <c r="F1250" s="90" t="str">
        <f>E1250</f>
        <v>"1223"</v>
      </c>
      <c r="G1250" s="294">
        <v>0</v>
      </c>
      <c r="H1250" s="294">
        <v>0</v>
      </c>
      <c r="I1250" s="91" t="s">
        <v>28</v>
      </c>
      <c r="J1250" s="91" t="s">
        <v>1376</v>
      </c>
      <c r="K1250" s="92" t="s">
        <v>3783</v>
      </c>
      <c r="L1250" s="17" t="s">
        <v>4768</v>
      </c>
      <c r="M1250" s="55" t="s">
        <v>4827</v>
      </c>
      <c r="N1250" s="55" t="s">
        <v>2238</v>
      </c>
      <c r="O1250" s="17"/>
      <c r="P1250" s="259" t="str">
        <f>"VAR_"&amp;IF(B1250&lt;10,"000",IF(B1250&lt;100,"00",IF(B1250&lt;1000,"0","")))&amp;$B1250</f>
        <v>VAR_1223</v>
      </c>
      <c r="Q1250" s="16"/>
      <c r="R1250"/>
      <c r="S1250" t="str">
        <f>IF(E1250=F1250,"","NOT EQUAL")</f>
        <v/>
      </c>
      <c r="T1250" s="44" t="str">
        <f>IF(ISNA(VLOOKUP(P1250,Sheet1!E:F,2,0)),"--","PRESENT")</f>
        <v>--</v>
      </c>
      <c r="U1250"/>
      <c r="V1250">
        <f>IF(AA1250&lt;&gt;"",V1249+1,V1249)</f>
        <v>176</v>
      </c>
      <c r="W1250" s="88" t="s">
        <v>2238</v>
      </c>
      <c r="X1250" s="92" t="s">
        <v>2238</v>
      </c>
      <c r="Y1250" s="92" t="s">
        <v>2238</v>
      </c>
      <c r="Z1250" s="25" t="str">
        <f>IF( OR(X1250="CNST", I1250="CAT_REGS"),IF(E1250=CHAR(34)&amp;CHAR(34),F1250,E1250),
IF(X1250="YES",UPPER(IF(E1250=CHAR(34)&amp;CHAR(34),F1250,E1250)),
IF(   AND(X1250&lt;&gt;"NO",I1250="CAT_FNCT",D1250&lt;&gt;"multiply", D1250&lt;&gt;"divide"),IF(J1250="SLS_ENABLED",   UPPER(IF(E1250=CHAR(34)&amp;CHAR(34),F1250,E1250)),""),"")))</f>
        <v/>
      </c>
      <c r="AA1250" s="25" t="str">
        <f>IF(LEN(Y1250)&gt;0,Y1250,SUBSTITUTE(SUBSTITUTE(SUBSTITUTE(SUBSTITUTE(SUBSTITUTE(SUBSTITUTE(SUBSTITUTE(SUBSTITUTE(SUBSTITUTE(SUBSTITUTE(SUBSTITUTE( (SUBSTITUTE( SUBSTITUTE( SUBSTITUTE( SUBSTITUTE(Z1250,"STD_SIGMA","SUM"),"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50" s="1">
        <f>B1250</f>
        <v>1223</v>
      </c>
      <c r="AC1250" t="str">
        <f>P1250</f>
        <v>VAR_1223</v>
      </c>
      <c r="AD1250" s="126" t="str">
        <f>IF(ISNA(VLOOKUP(AA1250,'XEQM Shortlist'!J:J,1,0)),"//","")</f>
        <v/>
      </c>
      <c r="AF1250" s="88" t="str">
        <f>IF(LEN(AA1250)=0,"",SUBSTITUTE(SUBSTITUTE(SUBSTITUTE(SUBSTITUTE(SUBSTITUTE(SUBSTITUTE(SUBSTITUTE(SUBSTITUTE(SUBSTITUTE(SUBSTITUTE(SUBSTITUTE(SUBSTITUTE(SUBSTITUTE(SUBSTITUTE(SUBSTITUTE(SUBSTITUTE(SUBSTITUTE( (SUBSTITUTE( SUBSTITUTE( SUBSTITUTE( SUBSTITUTE(Z1250,"STD_SIGMA","SUM"),"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50" t="b">
        <f>AA1250=AF1250</f>
        <v>1</v>
      </c>
    </row>
    <row r="1251" spans="1:33">
      <c r="A1251" s="48">
        <f>IF(B1251=INT(B1251),ROW(),"")</f>
        <v>1251</v>
      </c>
      <c r="B1251" s="47">
        <f>IF(AND(MID(C1251,2,1)&lt;&gt;"/",MID(C1251,1,1)="/"),INT(B1250)+1,B1250+0.01)</f>
        <v>1224</v>
      </c>
      <c r="C1251" s="89" t="s">
        <v>3769</v>
      </c>
      <c r="D1251" s="89" t="s">
        <v>7</v>
      </c>
      <c r="E1251" s="90" t="str">
        <f>CHAR(34)&amp;IF(B1251&lt;10,"000",IF(B1251&lt;100,"00",IF(B1251&lt;1000,"0","")))&amp;$B1251&amp;CHAR(34)</f>
        <v>"1224"</v>
      </c>
      <c r="F1251" s="90" t="str">
        <f>E1251</f>
        <v>"1224"</v>
      </c>
      <c r="G1251" s="294">
        <v>0</v>
      </c>
      <c r="H1251" s="294">
        <v>0</v>
      </c>
      <c r="I1251" s="91" t="s">
        <v>28</v>
      </c>
      <c r="J1251" s="91" t="s">
        <v>1376</v>
      </c>
      <c r="K1251" s="92" t="s">
        <v>3783</v>
      </c>
      <c r="L1251" s="17" t="s">
        <v>4768</v>
      </c>
      <c r="M1251" s="55" t="s">
        <v>4827</v>
      </c>
      <c r="N1251" s="55" t="s">
        <v>2238</v>
      </c>
      <c r="O1251" s="17"/>
      <c r="P1251" s="259" t="str">
        <f>"VAR_"&amp;IF(B1251&lt;10,"000",IF(B1251&lt;100,"00",IF(B1251&lt;1000,"0","")))&amp;$B1251</f>
        <v>VAR_1224</v>
      </c>
      <c r="Q1251" s="16"/>
      <c r="R1251"/>
      <c r="S1251" t="str">
        <f>IF(E1251=F1251,"","NOT EQUAL")</f>
        <v/>
      </c>
      <c r="T1251" s="44" t="str">
        <f>IF(ISNA(VLOOKUP(P1251,Sheet1!E:F,2,0)),"--","PRESENT")</f>
        <v>--</v>
      </c>
      <c r="U1251"/>
      <c r="V1251">
        <f>IF(AA1251&lt;&gt;"",V1250+1,V1250)</f>
        <v>176</v>
      </c>
      <c r="W1251" s="88" t="s">
        <v>2238</v>
      </c>
      <c r="X1251" s="92" t="s">
        <v>2238</v>
      </c>
      <c r="Y1251" s="92" t="s">
        <v>2238</v>
      </c>
      <c r="Z1251" s="25" t="str">
        <f>IF( OR(X1251="CNST", I1251="CAT_REGS"),IF(E1251=CHAR(34)&amp;CHAR(34),F1251,E1251),
IF(X1251="YES",UPPER(IF(E1251=CHAR(34)&amp;CHAR(34),F1251,E1251)),
IF(   AND(X1251&lt;&gt;"NO",I1251="CAT_FNCT",D1251&lt;&gt;"multiply", D1251&lt;&gt;"divide"),IF(J1251="SLS_ENABLED",   UPPER(IF(E1251=CHAR(34)&amp;CHAR(34),F1251,E1251)),""),"")))</f>
        <v/>
      </c>
      <c r="AA1251" s="25" t="str">
        <f>IF(LEN(Y1251)&gt;0,Y1251,SUBSTITUTE(SUBSTITUTE(SUBSTITUTE(SUBSTITUTE(SUBSTITUTE(SUBSTITUTE(SUBSTITUTE(SUBSTITUTE(SUBSTITUTE(SUBSTITUTE(SUBSTITUTE( (SUBSTITUTE( SUBSTITUTE( SUBSTITUTE( SUBSTITUTE(Z1251,"STD_SIGMA","SUM"),"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51" s="1">
        <f>B1251</f>
        <v>1224</v>
      </c>
      <c r="AC1251" t="str">
        <f>P1251</f>
        <v>VAR_1224</v>
      </c>
      <c r="AD1251" s="126" t="str">
        <f>IF(ISNA(VLOOKUP(AA1251,'XEQM Shortlist'!J:J,1,0)),"//","")</f>
        <v/>
      </c>
      <c r="AF1251" s="88" t="str">
        <f>IF(LEN(AA1251)=0,"",SUBSTITUTE(SUBSTITUTE(SUBSTITUTE(SUBSTITUTE(SUBSTITUTE(SUBSTITUTE(SUBSTITUTE(SUBSTITUTE(SUBSTITUTE(SUBSTITUTE(SUBSTITUTE(SUBSTITUTE(SUBSTITUTE(SUBSTITUTE(SUBSTITUTE(SUBSTITUTE(SUBSTITUTE( (SUBSTITUTE( SUBSTITUTE( SUBSTITUTE( SUBSTITUTE(Z1251,"STD_SIGMA","SUM"),"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51" t="b">
        <f>AA1251=AF1251</f>
        <v>1</v>
      </c>
    </row>
    <row r="1252" spans="1:33">
      <c r="A1252" s="48" t="str">
        <f>IF(B1252=INT(B1252),ROW(),"")</f>
        <v/>
      </c>
      <c r="B1252" s="47">
        <f>IF(AND(MID(C1252,2,1)&lt;&gt;"/",MID(C1252,1,1)="/"),INT(B1251)+1,B1251+0.01)</f>
        <v>1224.01</v>
      </c>
      <c r="C1252" s="50" t="s">
        <v>2238</v>
      </c>
      <c r="D1252" s="51"/>
      <c r="E1252" s="54"/>
      <c r="F1252" s="54"/>
      <c r="G1252" s="144"/>
      <c r="H1252" s="144"/>
      <c r="I1252" s="56"/>
      <c r="J1252" s="56"/>
      <c r="K1252" s="57"/>
      <c r="L1252" s="55"/>
      <c r="M1252" s="55"/>
      <c r="N1252" s="55" t="s">
        <v>2238</v>
      </c>
      <c r="O1252" s="50"/>
      <c r="P1252" s="259" t="s">
        <v>2238</v>
      </c>
      <c r="Q1252" s="43"/>
      <c r="R1252" s="44"/>
      <c r="S1252" s="44"/>
      <c r="T1252" s="44" t="str">
        <f>IF(ISNA(VLOOKUP(P1252,Sheet1!E:F,2,0)),"--","PRESENT")</f>
        <v>--</v>
      </c>
      <c r="U1252" s="44"/>
      <c r="V1252">
        <f>IF(AA1252&lt;&gt;"",V1251+1,V1251)</f>
        <v>176</v>
      </c>
      <c r="W1252" s="75" t="s">
        <v>2238</v>
      </c>
      <c r="X1252" s="74" t="s">
        <v>2238</v>
      </c>
      <c r="Y1252" s="74" t="s">
        <v>2238</v>
      </c>
      <c r="Z1252" s="25" t="str">
        <f>IF( OR(X1252="CNST", I1252="CAT_REGS"),IF(E1252=CHAR(34)&amp;CHAR(34),F1252,E1252),
IF(X1252="YES",UPPER(IF(E1252=CHAR(34)&amp;CHAR(34),F1252,E1252)),
IF(   AND(X1252&lt;&gt;"NO",I1252="CAT_FNCT",D1252&lt;&gt;"multiply", D1252&lt;&gt;"divide"),IF(J1252="SLS_ENABLED",   UPPER(IF(E1252=CHAR(34)&amp;CHAR(34),F1252,E1252)),""),"")))</f>
        <v/>
      </c>
      <c r="AA1252" s="25" t="str">
        <f>IF(LEN(Y1252)&gt;0,Y1252,SUBSTITUTE(SUBSTITUTE(SUBSTITUTE(SUBSTITUTE(SUBSTITUTE(SUBSTITUTE(SUBSTITUTE(SUBSTITUTE(SUBSTITUTE(SUBSTITUTE(SUBSTITUTE( (SUBSTITUTE( SUBSTITUTE( SUBSTITUTE( SUBSTITUTE(Z1252,"STD_SIGMA","SUM"),"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52" s="1">
        <f>B1252</f>
        <v>1224.01</v>
      </c>
      <c r="AC1252" t="str">
        <f>P1252</f>
        <v/>
      </c>
      <c r="AD1252" s="126" t="str">
        <f>IF(ISNA(VLOOKUP(AA1252,'XEQM Shortlist'!J:J,1,0)),"//","")</f>
        <v/>
      </c>
      <c r="AE1252" s="42"/>
      <c r="AF1252" s="88" t="str">
        <f>IF(LEN(AA1252)=0,"",SUBSTITUTE(SUBSTITUTE(SUBSTITUTE(SUBSTITUTE(SUBSTITUTE(SUBSTITUTE(SUBSTITUTE(SUBSTITUTE(SUBSTITUTE(SUBSTITUTE(SUBSTITUTE(SUBSTITUTE(SUBSTITUTE(SUBSTITUTE(SUBSTITUTE(SUBSTITUTE(SUBSTITUTE( (SUBSTITUTE( SUBSTITUTE( SUBSTITUTE( SUBSTITUTE(Z1252,"STD_SIGMA","SUM"),"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52" t="b">
        <f>AA1252=AF1252</f>
        <v>1</v>
      </c>
    </row>
    <row r="1253" spans="1:33">
      <c r="A1253" s="48" t="str">
        <f>IF(B1253=INT(B1253),ROW(),"")</f>
        <v/>
      </c>
      <c r="B1253" s="47">
        <f>IF(AND(MID(C1253,2,1)&lt;&gt;"/",MID(C1253,1,1)="/"),INT(B1252)+1,B1252+0.01)</f>
        <v>1224.02</v>
      </c>
      <c r="C1253" s="50" t="s">
        <v>2238</v>
      </c>
      <c r="D1253" s="51"/>
      <c r="E1253" s="54"/>
      <c r="F1253" s="54"/>
      <c r="G1253" s="144"/>
      <c r="H1253" s="144"/>
      <c r="I1253" s="56"/>
      <c r="J1253" s="56"/>
      <c r="K1253" s="57"/>
      <c r="L1253" s="55"/>
      <c r="M1253" s="55"/>
      <c r="N1253" s="55" t="s">
        <v>2238</v>
      </c>
      <c r="O1253" s="50"/>
      <c r="P1253" s="259" t="s">
        <v>2238</v>
      </c>
      <c r="Q1253" s="43"/>
      <c r="R1253" s="44"/>
      <c r="S1253" s="44"/>
      <c r="T1253" s="44" t="str">
        <f>IF(ISNA(VLOOKUP(P1253,Sheet1!E:F,2,0)),"--","PRESENT")</f>
        <v>--</v>
      </c>
      <c r="U1253" s="44"/>
      <c r="V1253">
        <f>IF(AA1253&lt;&gt;"",V1252+1,V1252)</f>
        <v>176</v>
      </c>
      <c r="W1253" s="75" t="s">
        <v>2238</v>
      </c>
      <c r="X1253" s="74" t="s">
        <v>2238</v>
      </c>
      <c r="Y1253" s="74" t="s">
        <v>2238</v>
      </c>
      <c r="Z1253" s="25" t="str">
        <f>IF( OR(X1253="CNST", I1253="CAT_REGS"),IF(E1253=CHAR(34)&amp;CHAR(34),F1253,E1253),
IF(X1253="YES",UPPER(IF(E1253=CHAR(34)&amp;CHAR(34),F1253,E1253)),
IF(   AND(X1253&lt;&gt;"NO",I1253="CAT_FNCT",D1253&lt;&gt;"multiply", D1253&lt;&gt;"divide"),IF(J1253="SLS_ENABLED",   UPPER(IF(E1253=CHAR(34)&amp;CHAR(34),F1253,E1253)),""),"")))</f>
        <v/>
      </c>
      <c r="AA1253" s="25" t="str">
        <f>IF(LEN(Y1253)&gt;0,Y1253,SUBSTITUTE(SUBSTITUTE(SUBSTITUTE(SUBSTITUTE(SUBSTITUTE(SUBSTITUTE(SUBSTITUTE(SUBSTITUTE(SUBSTITUTE(SUBSTITUTE(SUBSTITUTE( (SUBSTITUTE( SUBSTITUTE( SUBSTITUTE( SUBSTITUTE(Z1253,"STD_SIGMA","SUM"),"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53" s="1">
        <f>B1253</f>
        <v>1224.02</v>
      </c>
      <c r="AC1253" t="str">
        <f>P1253</f>
        <v/>
      </c>
      <c r="AD1253" s="126" t="str">
        <f>IF(ISNA(VLOOKUP(AA1253,'XEQM Shortlist'!J:J,1,0)),"//","")</f>
        <v/>
      </c>
      <c r="AE1253" s="42"/>
      <c r="AF1253" s="88" t="str">
        <f>IF(LEN(AA1253)=0,"",SUBSTITUTE(SUBSTITUTE(SUBSTITUTE(SUBSTITUTE(SUBSTITUTE(SUBSTITUTE(SUBSTITUTE(SUBSTITUTE(SUBSTITUTE(SUBSTITUTE(SUBSTITUTE(SUBSTITUTE(SUBSTITUTE(SUBSTITUTE(SUBSTITUTE(SUBSTITUTE(SUBSTITUTE( (SUBSTITUTE( SUBSTITUTE( SUBSTITUTE( SUBSTITUTE(Z1253,"STD_SIGMA","SUM"),"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53" t="b">
        <f>AA1253=AF1253</f>
        <v>1</v>
      </c>
    </row>
    <row r="1254" spans="1:33">
      <c r="A1254" s="48" t="str">
        <f>IF(B1254=INT(B1254),ROW(),"")</f>
        <v/>
      </c>
      <c r="B1254" s="47">
        <f>IF(AND(MID(C1254,2,1)&lt;&gt;"/",MID(C1254,1,1)="/"),INT(B1253)+1,B1253+0.01)</f>
        <v>1224.03</v>
      </c>
      <c r="C1254" s="50" t="s">
        <v>2696</v>
      </c>
      <c r="D1254" s="51"/>
      <c r="E1254" s="54"/>
      <c r="F1254" s="54"/>
      <c r="G1254" s="144"/>
      <c r="H1254" s="144"/>
      <c r="I1254" s="56"/>
      <c r="J1254" s="56"/>
      <c r="K1254" s="57"/>
      <c r="L1254" s="55"/>
      <c r="M1254" s="55"/>
      <c r="N1254" s="55" t="s">
        <v>2238</v>
      </c>
      <c r="O1254" s="50"/>
      <c r="P1254" s="263" t="str">
        <f>C1254</f>
        <v>// Probability distributions</v>
      </c>
      <c r="Q1254" s="43"/>
      <c r="R1254" s="44"/>
      <c r="S1254" s="44"/>
      <c r="T1254" s="44" t="str">
        <f>IF(ISNA(VLOOKUP(P1254,Sheet1!E:F,2,0)),"--","PRESENT")</f>
        <v>--</v>
      </c>
      <c r="U1254" s="44"/>
      <c r="V1254">
        <f>IF(AA1254&lt;&gt;"",V1253+1,V1253)</f>
        <v>176</v>
      </c>
      <c r="W1254" s="75" t="s">
        <v>2238</v>
      </c>
      <c r="X1254" s="74" t="s">
        <v>2238</v>
      </c>
      <c r="Y1254" s="74" t="s">
        <v>2238</v>
      </c>
      <c r="Z1254" s="25" t="str">
        <f>IF( OR(X1254="CNST", I1254="CAT_REGS"),IF(E1254=CHAR(34)&amp;CHAR(34),F1254,E1254),
IF(X1254="YES",UPPER(IF(E1254=CHAR(34)&amp;CHAR(34),F1254,E1254)),
IF(   AND(X1254&lt;&gt;"NO",I1254="CAT_FNCT",D1254&lt;&gt;"multiply", D1254&lt;&gt;"divide"),IF(J1254="SLS_ENABLED",   UPPER(IF(E1254=CHAR(34)&amp;CHAR(34),F1254,E1254)),""),"")))</f>
        <v/>
      </c>
      <c r="AA1254" s="25" t="str">
        <f>IF(LEN(Y1254)&gt;0,Y1254,SUBSTITUTE(SUBSTITUTE(SUBSTITUTE(SUBSTITUTE(SUBSTITUTE(SUBSTITUTE(SUBSTITUTE(SUBSTITUTE(SUBSTITUTE(SUBSTITUTE(SUBSTITUTE( (SUBSTITUTE( SUBSTITUTE( SUBSTITUTE( SUBSTITUTE(Z1254,"STD_SIGMA","SUM"),"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54" s="1">
        <f>B1254</f>
        <v>1224.03</v>
      </c>
      <c r="AC1254" t="str">
        <f>P1254</f>
        <v>// Probability distributions</v>
      </c>
      <c r="AD1254" s="126" t="str">
        <f>IF(ISNA(VLOOKUP(AA1254,'XEQM Shortlist'!J:J,1,0)),"//","")</f>
        <v/>
      </c>
      <c r="AE1254" s="42"/>
      <c r="AF1254" s="88" t="str">
        <f>IF(LEN(AA1254)=0,"",SUBSTITUTE(SUBSTITUTE(SUBSTITUTE(SUBSTITUTE(SUBSTITUTE(SUBSTITUTE(SUBSTITUTE(SUBSTITUTE(SUBSTITUTE(SUBSTITUTE(SUBSTITUTE(SUBSTITUTE(SUBSTITUTE(SUBSTITUTE(SUBSTITUTE(SUBSTITUTE(SUBSTITUTE( (SUBSTITUTE( SUBSTITUTE( SUBSTITUTE( SUBSTITUTE(Z1254,"STD_SIGMA","SUM"),"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54" t="b">
        <f>AA1254=AF1254</f>
        <v>1</v>
      </c>
    </row>
    <row r="1255" spans="1:33">
      <c r="A1255" s="48">
        <f>IF(B1255=INT(B1255),ROW(),"")</f>
        <v>1255</v>
      </c>
      <c r="B1255" s="47">
        <f>IF(AND(MID(C1255,2,1)&lt;&gt;"/",MID(C1255,1,1)="/"),INT(B1254)+1,B1254+0.01)</f>
        <v>1225</v>
      </c>
      <c r="C1255" t="s">
        <v>3769</v>
      </c>
      <c r="D1255" s="51" t="s">
        <v>7</v>
      </c>
      <c r="E1255" s="56" t="s">
        <v>33</v>
      </c>
      <c r="F1255" s="56" t="s">
        <v>33</v>
      </c>
      <c r="G1255" s="144">
        <v>0</v>
      </c>
      <c r="H1255" s="144">
        <v>0</v>
      </c>
      <c r="I1255" s="140" t="s">
        <v>16</v>
      </c>
      <c r="J1255" s="56" t="s">
        <v>1376</v>
      </c>
      <c r="K1255" s="57" t="s">
        <v>3783</v>
      </c>
      <c r="L1255" s="55" t="s">
        <v>4768</v>
      </c>
      <c r="M1255" s="55" t="s">
        <v>4827</v>
      </c>
      <c r="N1255" s="55" t="s">
        <v>2238</v>
      </c>
      <c r="O1255" s="55"/>
      <c r="P1255" s="259" t="s">
        <v>1434</v>
      </c>
      <c r="Q1255" s="13"/>
      <c r="R1255"/>
      <c r="S1255" t="str">
        <f>IF(E1255=F1255,"","NOT EQUAL")</f>
        <v/>
      </c>
      <c r="T1255" s="44" t="str">
        <f>IF(ISNA(VLOOKUP(P1255,Sheet1!E:F,2,0)),"--","PRESENT")</f>
        <v>--</v>
      </c>
      <c r="U1255"/>
      <c r="V1255">
        <f>IF(AA1255&lt;&gt;"",V1254+1,V1254)</f>
        <v>176</v>
      </c>
      <c r="W1255" s="75" t="s">
        <v>2238</v>
      </c>
      <c r="X1255" s="57" t="s">
        <v>2238</v>
      </c>
      <c r="Y1255" s="57" t="s">
        <v>2238</v>
      </c>
      <c r="Z1255" s="25" t="str">
        <f>IF( OR(X1255="CNST", I1255="CAT_REGS"),IF(E1255=CHAR(34)&amp;CHAR(34),F1255,E1255),
IF(X1255="YES",UPPER(IF(E1255=CHAR(34)&amp;CHAR(34),F1255,E1255)),
IF(   AND(X1255&lt;&gt;"NO",I1255="CAT_FNCT",D1255&lt;&gt;"multiply", D1255&lt;&gt;"divide"),IF(J1255="SLS_ENABLED",   UPPER(IF(E1255=CHAR(34)&amp;CHAR(34),F1255,E1255)),""),"")))</f>
        <v/>
      </c>
      <c r="AA1255" s="25" t="str">
        <f>IF(LEN(Y1255)&gt;0,Y1255,SUBSTITUTE(SUBSTITUTE(SUBSTITUTE(SUBSTITUTE(SUBSTITUTE(SUBSTITUTE(SUBSTITUTE(SUBSTITUTE(SUBSTITUTE(SUBSTITUTE(SUBSTITUTE( (SUBSTITUTE( SUBSTITUTE( SUBSTITUTE( SUBSTITUTE(Z1255,"STD_SIGMA","SUM"),"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55" s="1">
        <f>B1255</f>
        <v>1225</v>
      </c>
      <c r="AC1255" t="str">
        <f>P1255</f>
        <v>MNU_BINOM</v>
      </c>
      <c r="AD1255" s="126" t="str">
        <f>IF(ISNA(VLOOKUP(AA1255,'XEQM Shortlist'!J:J,1,0)),"//","")</f>
        <v/>
      </c>
      <c r="AF1255" s="88" t="str">
        <f>IF(LEN(AA1255)=0,"",SUBSTITUTE(SUBSTITUTE(SUBSTITUTE(SUBSTITUTE(SUBSTITUTE(SUBSTITUTE(SUBSTITUTE(SUBSTITUTE(SUBSTITUTE(SUBSTITUTE(SUBSTITUTE(SUBSTITUTE(SUBSTITUTE(SUBSTITUTE(SUBSTITUTE(SUBSTITUTE(SUBSTITUTE( (SUBSTITUTE( SUBSTITUTE( SUBSTITUTE( SUBSTITUTE(Z1255,"STD_SIGMA","SUM"),"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55" t="b">
        <f>AA1255=AF1255</f>
        <v>1</v>
      </c>
    </row>
    <row r="1256" spans="1:33">
      <c r="A1256" s="48">
        <f>IF(B1256=INT(B1256),ROW(),"")</f>
        <v>1256</v>
      </c>
      <c r="B1256" s="47">
        <f>IF(AND(MID(C1256,2,1)&lt;&gt;"/",MID(C1256,1,1)="/"),INT(B1255)+1,B1255+0.01)</f>
        <v>1226</v>
      </c>
      <c r="C1256" t="s">
        <v>4662</v>
      </c>
      <c r="D1256" s="51" t="s">
        <v>7</v>
      </c>
      <c r="E1256" s="69" t="s">
        <v>1033</v>
      </c>
      <c r="F1256" s="69" t="s">
        <v>1033</v>
      </c>
      <c r="G1256" s="144">
        <v>0</v>
      </c>
      <c r="H1256" s="144">
        <v>0</v>
      </c>
      <c r="I1256" s="135" t="s">
        <v>3</v>
      </c>
      <c r="J1256" s="56" t="s">
        <v>1375</v>
      </c>
      <c r="K1256" s="57" t="s">
        <v>3945</v>
      </c>
      <c r="L1256" s="55" t="s">
        <v>4768</v>
      </c>
      <c r="M1256" s="55" t="s">
        <v>4825</v>
      </c>
      <c r="N1256" s="55" t="s">
        <v>2238</v>
      </c>
      <c r="O1256" s="55"/>
      <c r="P1256" s="260" t="s">
        <v>1431</v>
      </c>
      <c r="Q1256" s="13"/>
      <c r="R1256"/>
      <c r="S1256" t="str">
        <f>IF(E1256=F1256,"","NOT EQUAL")</f>
        <v/>
      </c>
      <c r="T1256" s="44" t="str">
        <f>IF(ISNA(VLOOKUP(P1256,Sheet1!E:F,2,0)),"--","PRESENT")</f>
        <v>--</v>
      </c>
      <c r="U1256"/>
      <c r="V1256">
        <f>IF(AA1256&lt;&gt;"",V1255+1,V1255)</f>
        <v>177</v>
      </c>
      <c r="W1256" s="75" t="s">
        <v>2238</v>
      </c>
      <c r="X1256" s="57" t="s">
        <v>2238</v>
      </c>
      <c r="Y1256" s="57" t="s">
        <v>2238</v>
      </c>
      <c r="Z1256" s="25" t="str">
        <f>IF( OR(X1256="CNST", I1256="CAT_REGS"),IF(E1256=CHAR(34)&amp;CHAR(34),F1256,E1256),
IF(X1256="YES",UPPER(IF(E1256=CHAR(34)&amp;CHAR(34),F1256,E1256)),
IF(   AND(X1256&lt;&gt;"NO",I1256="CAT_FNCT",D1256&lt;&gt;"multiply", D1256&lt;&gt;"divide"),IF(J1256="SLS_ENABLED",   UPPER(IF(E1256=CHAR(34)&amp;CHAR(34),F1256,E1256)),""),"")))</f>
        <v>"BINOM" STD_SUB_P</v>
      </c>
      <c r="AA1256" s="25" t="str">
        <f>IF(LEN(Y1256)&gt;0,Y1256,SUBSTITUTE(SUBSTITUTE(SUBSTITUTE(SUBSTITUTE(SUBSTITUTE(SUBSTITUTE(SUBSTITUTE(SUBSTITUTE(SUBSTITUTE(SUBSTITUTE(SUBSTITUTE( (SUBSTITUTE( SUBSTITUTE( SUBSTITUTE( SUBSTITUTE(Z1256,"STD_SIGMA","SUM"),"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BINOMP</v>
      </c>
      <c r="AB1256" s="1">
        <f>B1256</f>
        <v>1226</v>
      </c>
      <c r="AC1256" t="str">
        <f>P1256</f>
        <v>ITM_BINOMP</v>
      </c>
      <c r="AD1256" s="126" t="str">
        <f>IF(ISNA(VLOOKUP(AA1256,'XEQM Shortlist'!J:J,1,0)),"//","")</f>
        <v>//</v>
      </c>
      <c r="AF1256" s="88" t="str">
        <f>IF(LEN(AA1256)=0,"",SUBSTITUTE(SUBSTITUTE(SUBSTITUTE(SUBSTITUTE(SUBSTITUTE(SUBSTITUTE(SUBSTITUTE(SUBSTITUTE(SUBSTITUTE(SUBSTITUTE(SUBSTITUTE(SUBSTITUTE(SUBSTITUTE(SUBSTITUTE(SUBSTITUTE(SUBSTITUTE(SUBSTITUTE( (SUBSTITUTE( SUBSTITUTE( SUBSTITUTE( SUBSTITUTE(Z1256,"STD_SIGMA","SUM"),"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BINOMP</v>
      </c>
      <c r="AG1256" t="b">
        <f>AA1256=AF1256</f>
        <v>1</v>
      </c>
    </row>
    <row r="1257" spans="1:33">
      <c r="A1257" s="48">
        <f>IF(B1257=INT(B1257),ROW(),"")</f>
        <v>1257</v>
      </c>
      <c r="B1257" s="47">
        <f>IF(AND(MID(C1257,2,1)&lt;&gt;"/",MID(C1257,1,1)="/"),INT(B1256)+1,B1256+0.01)</f>
        <v>1227</v>
      </c>
      <c r="C1257" t="s">
        <v>4663</v>
      </c>
      <c r="D1257" s="51" t="s">
        <v>7</v>
      </c>
      <c r="E1257" s="69" t="s">
        <v>2314</v>
      </c>
      <c r="F1257" s="69" t="s">
        <v>2314</v>
      </c>
      <c r="G1257" s="144">
        <v>0</v>
      </c>
      <c r="H1257" s="144">
        <v>0</v>
      </c>
      <c r="I1257" s="135" t="s">
        <v>3</v>
      </c>
      <c r="J1257" s="56" t="s">
        <v>1375</v>
      </c>
      <c r="K1257" s="57" t="s">
        <v>3945</v>
      </c>
      <c r="L1257" s="55" t="s">
        <v>4768</v>
      </c>
      <c r="M1257" s="55" t="s">
        <v>4825</v>
      </c>
      <c r="N1257" s="55" t="s">
        <v>2238</v>
      </c>
      <c r="O1257" s="55"/>
      <c r="P1257" s="260" t="s">
        <v>1430</v>
      </c>
      <c r="Q1257" s="13"/>
      <c r="R1257"/>
      <c r="S1257" t="str">
        <f>IF(E1257=F1257,"","NOT EQUAL")</f>
        <v/>
      </c>
      <c r="T1257" s="44" t="str">
        <f>IF(ISNA(VLOOKUP(P1257,Sheet1!E:F,2,0)),"--","PRESENT")</f>
        <v>--</v>
      </c>
      <c r="U1257"/>
      <c r="V1257">
        <f>IF(AA1257&lt;&gt;"",V1256+1,V1256)</f>
        <v>178</v>
      </c>
      <c r="W1257" s="75" t="s">
        <v>2238</v>
      </c>
      <c r="X1257" s="57" t="s">
        <v>2238</v>
      </c>
      <c r="Y1257" s="57" t="s">
        <v>2238</v>
      </c>
      <c r="Z1257" s="25" t="str">
        <f>IF( OR(X1257="CNST", I1257="CAT_REGS"),IF(E1257=CHAR(34)&amp;CHAR(34),F1257,E1257),
IF(X1257="YES",UPPER(IF(E1257=CHAR(34)&amp;CHAR(34),F1257,E1257)),
IF(   AND(X1257&lt;&gt;"NO",I1257="CAT_FNCT",D1257&lt;&gt;"multiply", D1257&lt;&gt;"divide"),IF(J1257="SLS_ENABLED",   UPPER(IF(E1257=CHAR(34)&amp;CHAR(34),F1257,E1257)),""),"")))</f>
        <v>"BINOM" STD_GAUSS_BLACK_L STD_GAUSS_WHITE_R</v>
      </c>
      <c r="AA1257" s="25" t="str">
        <f>IF(LEN(Y1257)&gt;0,Y1257,SUBSTITUTE(SUBSTITUTE(SUBSTITUTE(SUBSTITUTE(SUBSTITUTE(SUBSTITUTE(SUBSTITUTE(SUBSTITUTE(SUBSTITUTE(SUBSTITUTE(SUBSTITUTE( (SUBSTITUTE( SUBSTITUTE( SUBSTITUTE( SUBSTITUTE(Z1257,"STD_SIGMA","SUM"),"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BINOMGAUSS_BLACK_LGAUSS_WHITE_R</v>
      </c>
      <c r="AB1257" s="1">
        <f>B1257</f>
        <v>1227</v>
      </c>
      <c r="AC1257" t="str">
        <f>P1257</f>
        <v>ITM_BINOM</v>
      </c>
      <c r="AD1257" s="126" t="str">
        <f>IF(ISNA(VLOOKUP(AA1257,'XEQM Shortlist'!J:J,1,0)),"//","")</f>
        <v>//</v>
      </c>
      <c r="AF1257" s="88" t="str">
        <f>IF(LEN(AA1257)=0,"",SUBSTITUTE(SUBSTITUTE(SUBSTITUTE(SUBSTITUTE(SUBSTITUTE(SUBSTITUTE(SUBSTITUTE(SUBSTITUTE(SUBSTITUTE(SUBSTITUTE(SUBSTITUTE(SUBSTITUTE(SUBSTITUTE(SUBSTITUTE(SUBSTITUTE(SUBSTITUTE(SUBSTITUTE( (SUBSTITUTE( SUBSTITUTE( SUBSTITUTE( SUBSTITUTE(Z1257,"STD_SIGMA","SUM"),"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BINOMGAUSS_BLACK_LGAUSS_WHITE_R</v>
      </c>
      <c r="AG1257" t="b">
        <f>AA1257=AF1257</f>
        <v>1</v>
      </c>
    </row>
    <row r="1258" spans="1:33">
      <c r="A1258" s="48">
        <f>IF(B1258=INT(B1258),ROW(),"")</f>
        <v>1258</v>
      </c>
      <c r="B1258" s="47">
        <f>IF(AND(MID(C1258,2,1)&lt;&gt;"/",MID(C1258,1,1)="/"),INT(B1257)+1,B1257+0.01)</f>
        <v>1228</v>
      </c>
      <c r="C1258" t="s">
        <v>4664</v>
      </c>
      <c r="D1258" s="51" t="s">
        <v>7</v>
      </c>
      <c r="E1258" s="69" t="s">
        <v>2315</v>
      </c>
      <c r="F1258" s="69" t="s">
        <v>2315</v>
      </c>
      <c r="G1258" s="144">
        <v>0</v>
      </c>
      <c r="H1258" s="144">
        <v>0</v>
      </c>
      <c r="I1258" s="135" t="s">
        <v>3</v>
      </c>
      <c r="J1258" s="56" t="s">
        <v>1375</v>
      </c>
      <c r="K1258" s="57" t="s">
        <v>3945</v>
      </c>
      <c r="L1258" s="55" t="s">
        <v>4768</v>
      </c>
      <c r="M1258" s="55" t="s">
        <v>4825</v>
      </c>
      <c r="N1258" s="55" t="s">
        <v>2238</v>
      </c>
      <c r="O1258" s="55"/>
      <c r="P1258" s="259" t="s">
        <v>1432</v>
      </c>
      <c r="Q1258" s="13"/>
      <c r="R1258"/>
      <c r="S1258" t="str">
        <f>IF(E1258=F1258,"","NOT EQUAL")</f>
        <v/>
      </c>
      <c r="T1258" s="44" t="str">
        <f>IF(ISNA(VLOOKUP(P1258,Sheet1!E:F,2,0)),"--","PRESENT")</f>
        <v>--</v>
      </c>
      <c r="U1258"/>
      <c r="V1258">
        <f>IF(AA1258&lt;&gt;"",V1257+1,V1257)</f>
        <v>179</v>
      </c>
      <c r="W1258" s="75" t="s">
        <v>2238</v>
      </c>
      <c r="X1258" s="57" t="s">
        <v>2238</v>
      </c>
      <c r="Y1258" s="57" t="s">
        <v>2238</v>
      </c>
      <c r="Z1258" s="25" t="str">
        <f>IF( OR(X1258="CNST", I1258="CAT_REGS"),IF(E1258=CHAR(34)&amp;CHAR(34),F1258,E1258),
IF(X1258="YES",UPPER(IF(E1258=CHAR(34)&amp;CHAR(34),F1258,E1258)),
IF(   AND(X1258&lt;&gt;"NO",I1258="CAT_FNCT",D1258&lt;&gt;"multiply", D1258&lt;&gt;"divide"),IF(J1258="SLS_ENABLED",   UPPER(IF(E1258=CHAR(34)&amp;CHAR(34),F1258,E1258)),""),"")))</f>
        <v>"BINOM" STD_GAUSS_WHITE_L STD_GAUSS_BLACK_R</v>
      </c>
      <c r="AA1258" s="25" t="str">
        <f>IF(LEN(Y1258)&gt;0,Y1258,SUBSTITUTE(SUBSTITUTE(SUBSTITUTE(SUBSTITUTE(SUBSTITUTE(SUBSTITUTE(SUBSTITUTE(SUBSTITUTE(SUBSTITUTE(SUBSTITUTE(SUBSTITUTE( (SUBSTITUTE( SUBSTITUTE( SUBSTITUTE( SUBSTITUTE(Z1258,"STD_SIGMA","SUM"),"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BINOMGAUSS_WHITE_LGAUSS_BLACK_R</v>
      </c>
      <c r="AB1258" s="1">
        <f>B1258</f>
        <v>1228</v>
      </c>
      <c r="AC1258" t="str">
        <f>P1258</f>
        <v>ITM_BINOMU</v>
      </c>
      <c r="AD1258" s="126" t="str">
        <f>IF(ISNA(VLOOKUP(AA1258,'XEQM Shortlist'!J:J,1,0)),"//","")</f>
        <v>//</v>
      </c>
      <c r="AF1258" s="88" t="str">
        <f>IF(LEN(AA1258)=0,"",SUBSTITUTE(SUBSTITUTE(SUBSTITUTE(SUBSTITUTE(SUBSTITUTE(SUBSTITUTE(SUBSTITUTE(SUBSTITUTE(SUBSTITUTE(SUBSTITUTE(SUBSTITUTE(SUBSTITUTE(SUBSTITUTE(SUBSTITUTE(SUBSTITUTE(SUBSTITUTE(SUBSTITUTE( (SUBSTITUTE( SUBSTITUTE( SUBSTITUTE( SUBSTITUTE(Z1258,"STD_SIGMA","SUM"),"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BINOMGAUSS_WHITE_LGAUSS_BLACK_R</v>
      </c>
      <c r="AG1258" t="b">
        <f>AA1258=AF1258</f>
        <v>1</v>
      </c>
    </row>
    <row r="1259" spans="1:33">
      <c r="A1259" s="48">
        <f>IF(B1259=INT(B1259),ROW(),"")</f>
        <v>1259</v>
      </c>
      <c r="B1259" s="47">
        <f>IF(AND(MID(C1259,2,1)&lt;&gt;"/",MID(C1259,1,1)="/"),INT(B1258)+1,B1258+0.01)</f>
        <v>1229</v>
      </c>
      <c r="C1259" t="s">
        <v>4665</v>
      </c>
      <c r="D1259" s="51" t="s">
        <v>7</v>
      </c>
      <c r="E1259" s="56" t="s">
        <v>1034</v>
      </c>
      <c r="F1259" s="56" t="s">
        <v>1034</v>
      </c>
      <c r="G1259" s="144">
        <v>0</v>
      </c>
      <c r="H1259" s="144">
        <v>0</v>
      </c>
      <c r="I1259" s="135" t="s">
        <v>3</v>
      </c>
      <c r="J1259" s="56" t="s">
        <v>1375</v>
      </c>
      <c r="K1259" s="57" t="s">
        <v>3945</v>
      </c>
      <c r="L1259" s="55" t="s">
        <v>4768</v>
      </c>
      <c r="M1259" s="55" t="s">
        <v>4825</v>
      </c>
      <c r="N1259" s="55" t="s">
        <v>2238</v>
      </c>
      <c r="O1259" s="55"/>
      <c r="P1259" s="259" t="s">
        <v>1433</v>
      </c>
      <c r="Q1259" s="13"/>
      <c r="R1259"/>
      <c r="S1259" t="str">
        <f>IF(E1259=F1259,"","NOT EQUAL")</f>
        <v/>
      </c>
      <c r="T1259" s="44" t="str">
        <f>IF(ISNA(VLOOKUP(P1259,Sheet1!E:F,2,0)),"--","PRESENT")</f>
        <v>--</v>
      </c>
      <c r="U1259"/>
      <c r="V1259">
        <f>IF(AA1259&lt;&gt;"",V1258+1,V1258)</f>
        <v>180</v>
      </c>
      <c r="W1259" s="75" t="s">
        <v>2238</v>
      </c>
      <c r="X1259" s="57" t="s">
        <v>2238</v>
      </c>
      <c r="Y1259" s="57" t="s">
        <v>2238</v>
      </c>
      <c r="Z1259" s="25" t="str">
        <f>IF( OR(X1259="CNST", I1259="CAT_REGS"),IF(E1259=CHAR(34)&amp;CHAR(34),F1259,E1259),
IF(X1259="YES",UPPER(IF(E1259=CHAR(34)&amp;CHAR(34),F1259,E1259)),
IF(   AND(X1259&lt;&gt;"NO",I1259="CAT_FNCT",D1259&lt;&gt;"multiply", D1259&lt;&gt;"divide"),IF(J1259="SLS_ENABLED",   UPPER(IF(E1259=CHAR(34)&amp;CHAR(34),F1259,E1259)),""),"")))</f>
        <v>"BINOM" STD_SUP_MINUS_1</v>
      </c>
      <c r="AA1259" s="25" t="str">
        <f>IF(LEN(Y1259)&gt;0,Y1259,SUBSTITUTE(SUBSTITUTE(SUBSTITUTE(SUBSTITUTE(SUBSTITUTE(SUBSTITUTE(SUBSTITUTE(SUBSTITUTE(SUBSTITUTE(SUBSTITUTE(SUBSTITUTE( (SUBSTITUTE( SUBSTITUTE( SUBSTITUTE( SUBSTITUTE(Z1259,"STD_SIGMA","SUM"),"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BINOM^MINUS_1</v>
      </c>
      <c r="AB1259" s="1">
        <f>B1259</f>
        <v>1229</v>
      </c>
      <c r="AC1259" t="str">
        <f>P1259</f>
        <v>ITM_BINOMM1</v>
      </c>
      <c r="AD1259" s="126" t="str">
        <f>IF(ISNA(VLOOKUP(AA1259,'XEQM Shortlist'!J:J,1,0)),"//","")</f>
        <v>//</v>
      </c>
      <c r="AF1259" s="88" t="str">
        <f>IF(LEN(AA1259)=0,"",SUBSTITUTE(SUBSTITUTE(SUBSTITUTE(SUBSTITUTE(SUBSTITUTE(SUBSTITUTE(SUBSTITUTE(SUBSTITUTE(SUBSTITUTE(SUBSTITUTE(SUBSTITUTE(SUBSTITUTE(SUBSTITUTE(SUBSTITUTE(SUBSTITUTE(SUBSTITUTE(SUBSTITUTE( (SUBSTITUTE( SUBSTITUTE( SUBSTITUTE( SUBSTITUTE(Z1259,"STD_SIGMA","SUM"),"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BINOM^MINUS_1</v>
      </c>
      <c r="AG1259" t="b">
        <f>AA1259=AF1259</f>
        <v>1</v>
      </c>
    </row>
    <row r="1260" spans="1:33">
      <c r="A1260" s="48">
        <f>IF(B1260=INT(B1260),ROW(),"")</f>
        <v>1260</v>
      </c>
      <c r="B1260" s="47">
        <f>IF(AND(MID(C1260,2,1)&lt;&gt;"/",MID(C1260,1,1)="/"),INT(B1259)+1,B1259+0.01)</f>
        <v>1230</v>
      </c>
      <c r="C1260" t="s">
        <v>3769</v>
      </c>
      <c r="D1260" s="51" t="s">
        <v>7</v>
      </c>
      <c r="E1260" s="56" t="s">
        <v>38</v>
      </c>
      <c r="F1260" s="56" t="s">
        <v>38</v>
      </c>
      <c r="G1260" s="144">
        <v>0</v>
      </c>
      <c r="H1260" s="144">
        <v>0</v>
      </c>
      <c r="I1260" s="140" t="s">
        <v>16</v>
      </c>
      <c r="J1260" s="56" t="s">
        <v>1376</v>
      </c>
      <c r="K1260" s="57" t="s">
        <v>3783</v>
      </c>
      <c r="L1260" s="55" t="s">
        <v>4768</v>
      </c>
      <c r="M1260" s="55" t="s">
        <v>4827</v>
      </c>
      <c r="N1260" s="55" t="s">
        <v>2238</v>
      </c>
      <c r="O1260" s="55"/>
      <c r="P1260" s="259" t="s">
        <v>1450</v>
      </c>
      <c r="Q1260" s="13"/>
      <c r="R1260"/>
      <c r="S1260" t="str">
        <f>IF(E1260=F1260,"","NOT EQUAL")</f>
        <v/>
      </c>
      <c r="T1260" s="44" t="str">
        <f>IF(ISNA(VLOOKUP(P1260,Sheet1!E:F,2,0)),"--","PRESENT")</f>
        <v>--</v>
      </c>
      <c r="U1260"/>
      <c r="V1260">
        <f>IF(AA1260&lt;&gt;"",V1259+1,V1259)</f>
        <v>180</v>
      </c>
      <c r="W1260" s="75" t="s">
        <v>2238</v>
      </c>
      <c r="X1260" s="57" t="s">
        <v>2238</v>
      </c>
      <c r="Y1260" s="57" t="s">
        <v>2238</v>
      </c>
      <c r="Z1260" s="25" t="str">
        <f>IF( OR(X1260="CNST", I1260="CAT_REGS"),IF(E1260=CHAR(34)&amp;CHAR(34),F1260,E1260),
IF(X1260="YES",UPPER(IF(E1260=CHAR(34)&amp;CHAR(34),F1260,E1260)),
IF(   AND(X1260&lt;&gt;"NO",I1260="CAT_FNCT",D1260&lt;&gt;"multiply", D1260&lt;&gt;"divide"),IF(J1260="SLS_ENABLED",   UPPER(IF(E1260=CHAR(34)&amp;CHAR(34),F1260,E1260)),""),"")))</f>
        <v/>
      </c>
      <c r="AA1260" s="25" t="str">
        <f>IF(LEN(Y1260)&gt;0,Y1260,SUBSTITUTE(SUBSTITUTE(SUBSTITUTE(SUBSTITUTE(SUBSTITUTE(SUBSTITUTE(SUBSTITUTE(SUBSTITUTE(SUBSTITUTE(SUBSTITUTE(SUBSTITUTE( (SUBSTITUTE( SUBSTITUTE( SUBSTITUTE( SUBSTITUTE(Z1260,"STD_SIGMA","SUM"),"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60" s="1">
        <f>B1260</f>
        <v>1230</v>
      </c>
      <c r="AC1260" t="str">
        <f>P1260</f>
        <v>MNU_CAUCH</v>
      </c>
      <c r="AD1260" s="126" t="str">
        <f>IF(ISNA(VLOOKUP(AA1260,'XEQM Shortlist'!J:J,1,0)),"//","")</f>
        <v/>
      </c>
      <c r="AF1260" s="88" t="str">
        <f>IF(LEN(AA1260)=0,"",SUBSTITUTE(SUBSTITUTE(SUBSTITUTE(SUBSTITUTE(SUBSTITUTE(SUBSTITUTE(SUBSTITUTE(SUBSTITUTE(SUBSTITUTE(SUBSTITUTE(SUBSTITUTE(SUBSTITUTE(SUBSTITUTE(SUBSTITUTE(SUBSTITUTE(SUBSTITUTE(SUBSTITUTE( (SUBSTITUTE( SUBSTITUTE( SUBSTITUTE( SUBSTITUTE(Z1260,"STD_SIGMA","SUM"),"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60" t="b">
        <f>AA1260=AF1260</f>
        <v>1</v>
      </c>
    </row>
    <row r="1261" spans="1:33">
      <c r="A1261" s="48">
        <f>IF(B1261=INT(B1261),ROW(),"")</f>
        <v>1261</v>
      </c>
      <c r="B1261" s="47">
        <f>IF(AND(MID(C1261,2,1)&lt;&gt;"/",MID(C1261,1,1)="/"),INT(B1260)+1,B1260+0.01)</f>
        <v>1231</v>
      </c>
      <c r="C1261" t="s">
        <v>4666</v>
      </c>
      <c r="D1261" s="51" t="s">
        <v>7</v>
      </c>
      <c r="E1261" s="69" t="s">
        <v>1041</v>
      </c>
      <c r="F1261" s="69" t="s">
        <v>1041</v>
      </c>
      <c r="G1261" s="144">
        <v>0</v>
      </c>
      <c r="H1261" s="144">
        <v>0</v>
      </c>
      <c r="I1261" s="135" t="s">
        <v>3</v>
      </c>
      <c r="J1261" s="56" t="s">
        <v>1375</v>
      </c>
      <c r="K1261" s="57" t="s">
        <v>3945</v>
      </c>
      <c r="L1261" s="55" t="s">
        <v>4768</v>
      </c>
      <c r="M1261" s="55" t="s">
        <v>4825</v>
      </c>
      <c r="N1261" s="55" t="s">
        <v>2238</v>
      </c>
      <c r="O1261" s="55"/>
      <c r="P1261" s="260" t="s">
        <v>1447</v>
      </c>
      <c r="Q1261" s="13"/>
      <c r="R1261"/>
      <c r="S1261" t="str">
        <f>IF(E1261=F1261,"","NOT EQUAL")</f>
        <v/>
      </c>
      <c r="T1261" s="44" t="str">
        <f>IF(ISNA(VLOOKUP(P1261,Sheet1!E:F,2,0)),"--","PRESENT")</f>
        <v>--</v>
      </c>
      <c r="U1261"/>
      <c r="V1261">
        <f>IF(AA1261&lt;&gt;"",V1260+1,V1260)</f>
        <v>181</v>
      </c>
      <c r="W1261" s="75" t="s">
        <v>2238</v>
      </c>
      <c r="X1261" s="57" t="s">
        <v>2238</v>
      </c>
      <c r="Y1261" s="57" t="s">
        <v>2238</v>
      </c>
      <c r="Z1261" s="25" t="str">
        <f>IF( OR(X1261="CNST", I1261="CAT_REGS"),IF(E1261=CHAR(34)&amp;CHAR(34),F1261,E1261),
IF(X1261="YES",UPPER(IF(E1261=CHAR(34)&amp;CHAR(34),F1261,E1261)),
IF(   AND(X1261&lt;&gt;"NO",I1261="CAT_FNCT",D1261&lt;&gt;"multiply", D1261&lt;&gt;"divide"),IF(J1261="SLS_ENABLED",   UPPER(IF(E1261=CHAR(34)&amp;CHAR(34),F1261,E1261)),""),"")))</f>
        <v>"CAUCH" STD_SUB_P</v>
      </c>
      <c r="AA1261" s="25" t="str">
        <f>IF(LEN(Y1261)&gt;0,Y1261,SUBSTITUTE(SUBSTITUTE(SUBSTITUTE(SUBSTITUTE(SUBSTITUTE(SUBSTITUTE(SUBSTITUTE(SUBSTITUTE(SUBSTITUTE(SUBSTITUTE(SUBSTITUTE( (SUBSTITUTE( SUBSTITUTE( SUBSTITUTE( SUBSTITUTE(Z1261,"STD_SIGMA","SUM"),"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CAUCHP</v>
      </c>
      <c r="AB1261" s="1">
        <f>B1261</f>
        <v>1231</v>
      </c>
      <c r="AC1261" t="str">
        <f>P1261</f>
        <v>ITM_CAUCHP</v>
      </c>
      <c r="AD1261" s="126" t="str">
        <f>IF(ISNA(VLOOKUP(AA1261,'XEQM Shortlist'!J:J,1,0)),"//","")</f>
        <v>//</v>
      </c>
      <c r="AF1261" s="88" t="str">
        <f>IF(LEN(AA1261)=0,"",SUBSTITUTE(SUBSTITUTE(SUBSTITUTE(SUBSTITUTE(SUBSTITUTE(SUBSTITUTE(SUBSTITUTE(SUBSTITUTE(SUBSTITUTE(SUBSTITUTE(SUBSTITUTE(SUBSTITUTE(SUBSTITUTE(SUBSTITUTE(SUBSTITUTE(SUBSTITUTE(SUBSTITUTE( (SUBSTITUTE( SUBSTITUTE( SUBSTITUTE( SUBSTITUTE(Z1261,"STD_SIGMA","SUM"),"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CAUCHP</v>
      </c>
      <c r="AG1261" t="b">
        <f>AA1261=AF1261</f>
        <v>1</v>
      </c>
    </row>
    <row r="1262" spans="1:33">
      <c r="A1262" s="48">
        <f>IF(B1262=INT(B1262),ROW(),"")</f>
        <v>1262</v>
      </c>
      <c r="B1262" s="47">
        <f>IF(AND(MID(C1262,2,1)&lt;&gt;"/",MID(C1262,1,1)="/"),INT(B1261)+1,B1261+0.01)</f>
        <v>1232</v>
      </c>
      <c r="C1262" t="s">
        <v>4667</v>
      </c>
      <c r="D1262" s="51" t="s">
        <v>7</v>
      </c>
      <c r="E1262" s="69" t="s">
        <v>2316</v>
      </c>
      <c r="F1262" s="69" t="s">
        <v>2316</v>
      </c>
      <c r="G1262" s="144">
        <v>0</v>
      </c>
      <c r="H1262" s="144">
        <v>0</v>
      </c>
      <c r="I1262" s="135" t="s">
        <v>3</v>
      </c>
      <c r="J1262" s="56" t="s">
        <v>1375</v>
      </c>
      <c r="K1262" s="57" t="s">
        <v>3945</v>
      </c>
      <c r="L1262" s="55" t="s">
        <v>4768</v>
      </c>
      <c r="M1262" s="55" t="s">
        <v>4825</v>
      </c>
      <c r="N1262" s="55" t="s">
        <v>2238</v>
      </c>
      <c r="O1262" s="55"/>
      <c r="P1262" s="260" t="s">
        <v>1446</v>
      </c>
      <c r="Q1262" s="13"/>
      <c r="R1262"/>
      <c r="S1262" t="str">
        <f>IF(E1262=F1262,"","NOT EQUAL")</f>
        <v/>
      </c>
      <c r="T1262" s="44" t="str">
        <f>IF(ISNA(VLOOKUP(P1262,Sheet1!E:F,2,0)),"--","PRESENT")</f>
        <v>--</v>
      </c>
      <c r="U1262"/>
      <c r="V1262">
        <f>IF(AA1262&lt;&gt;"",V1261+1,V1261)</f>
        <v>182</v>
      </c>
      <c r="W1262" s="75" t="s">
        <v>2238</v>
      </c>
      <c r="X1262" s="57" t="s">
        <v>2238</v>
      </c>
      <c r="Y1262" s="57" t="s">
        <v>2238</v>
      </c>
      <c r="Z1262" s="25" t="str">
        <f>IF( OR(X1262="CNST", I1262="CAT_REGS"),IF(E1262=CHAR(34)&amp;CHAR(34),F1262,E1262),
IF(X1262="YES",UPPER(IF(E1262=CHAR(34)&amp;CHAR(34),F1262,E1262)),
IF(   AND(X1262&lt;&gt;"NO",I1262="CAT_FNCT",D1262&lt;&gt;"multiply", D1262&lt;&gt;"divide"),IF(J1262="SLS_ENABLED",   UPPER(IF(E1262=CHAR(34)&amp;CHAR(34),F1262,E1262)),""),"")))</f>
        <v>"CAUCH" STD_GAUSS_BLACK_L STD_GAUSS_WHITE_R</v>
      </c>
      <c r="AA1262" s="25" t="str">
        <f>IF(LEN(Y1262)&gt;0,Y1262,SUBSTITUTE(SUBSTITUTE(SUBSTITUTE(SUBSTITUTE(SUBSTITUTE(SUBSTITUTE(SUBSTITUTE(SUBSTITUTE(SUBSTITUTE(SUBSTITUTE(SUBSTITUTE( (SUBSTITUTE( SUBSTITUTE( SUBSTITUTE( SUBSTITUTE(Z1262,"STD_SIGMA","SUM"),"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CAUCHGAUSS_BLACK_LGAUSS_WHITE_R</v>
      </c>
      <c r="AB1262" s="1">
        <f>B1262</f>
        <v>1232</v>
      </c>
      <c r="AC1262" t="str">
        <f>P1262</f>
        <v>ITM_CAUCH</v>
      </c>
      <c r="AD1262" s="126" t="str">
        <f>IF(ISNA(VLOOKUP(AA1262,'XEQM Shortlist'!J:J,1,0)),"//","")</f>
        <v>//</v>
      </c>
      <c r="AF1262" s="88" t="str">
        <f>IF(LEN(AA1262)=0,"",SUBSTITUTE(SUBSTITUTE(SUBSTITUTE(SUBSTITUTE(SUBSTITUTE(SUBSTITUTE(SUBSTITUTE(SUBSTITUTE(SUBSTITUTE(SUBSTITUTE(SUBSTITUTE(SUBSTITUTE(SUBSTITUTE(SUBSTITUTE(SUBSTITUTE(SUBSTITUTE(SUBSTITUTE( (SUBSTITUTE( SUBSTITUTE( SUBSTITUTE( SUBSTITUTE(Z1262,"STD_SIGMA","SUM"),"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CAUCHGAUSS_BLACK_LGAUSS_WHITE_R</v>
      </c>
      <c r="AG1262" t="b">
        <f>AA1262=AF1262</f>
        <v>1</v>
      </c>
    </row>
    <row r="1263" spans="1:33">
      <c r="A1263" s="48">
        <f>IF(B1263=INT(B1263),ROW(),"")</f>
        <v>1263</v>
      </c>
      <c r="B1263" s="47">
        <f>IF(AND(MID(C1263,2,1)&lt;&gt;"/",MID(C1263,1,1)="/"),INT(B1262)+1,B1262+0.01)</f>
        <v>1233</v>
      </c>
      <c r="C1263" t="s">
        <v>4668</v>
      </c>
      <c r="D1263" s="51" t="s">
        <v>7</v>
      </c>
      <c r="E1263" s="69" t="s">
        <v>2317</v>
      </c>
      <c r="F1263" s="69" t="s">
        <v>2317</v>
      </c>
      <c r="G1263" s="144">
        <v>0</v>
      </c>
      <c r="H1263" s="144">
        <v>0</v>
      </c>
      <c r="I1263" s="135" t="s">
        <v>3</v>
      </c>
      <c r="J1263" s="56" t="s">
        <v>1375</v>
      </c>
      <c r="K1263" s="57" t="s">
        <v>3945</v>
      </c>
      <c r="L1263" s="55" t="s">
        <v>4768</v>
      </c>
      <c r="M1263" s="55" t="s">
        <v>4825</v>
      </c>
      <c r="N1263" s="55" t="s">
        <v>2238</v>
      </c>
      <c r="O1263" s="55"/>
      <c r="P1263" s="259" t="s">
        <v>1448</v>
      </c>
      <c r="Q1263" s="13"/>
      <c r="R1263"/>
      <c r="S1263" t="str">
        <f>IF(E1263=F1263,"","NOT EQUAL")</f>
        <v/>
      </c>
      <c r="T1263" s="44" t="str">
        <f>IF(ISNA(VLOOKUP(P1263,Sheet1!E:F,2,0)),"--","PRESENT")</f>
        <v>--</v>
      </c>
      <c r="U1263"/>
      <c r="V1263">
        <f>IF(AA1263&lt;&gt;"",V1262+1,V1262)</f>
        <v>183</v>
      </c>
      <c r="W1263" s="75" t="s">
        <v>2238</v>
      </c>
      <c r="X1263" s="57" t="s">
        <v>2238</v>
      </c>
      <c r="Y1263" s="57" t="s">
        <v>2238</v>
      </c>
      <c r="Z1263" s="25" t="str">
        <f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"CAUCH" STD_GAUSS_WHITE_L STD_GAUSS_BLACK_R</v>
      </c>
      <c r="AA1263" s="25" t="str">
        <f>IF(LEN(Y1263)&gt;0,Y1263,SUBSTITUTE(SUBSTITUTE(SUBSTITUTE(SUBSTITUTE(SUBSTITUTE(SUBSTITUTE(SUBSTITUTE(SUBSTITUTE(SUBSTITUTE(SUBSTITUTE(SUBSTITUTE( (SUBSTITUTE( SUBSTITUTE( SUBSTITUTE( SUBSTITUTE(Z1263,"STD_SIGMA","SUM"),"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CAUCHGAUSS_WHITE_LGAUSS_BLACK_R</v>
      </c>
      <c r="AB1263" s="1">
        <f>B1263</f>
        <v>1233</v>
      </c>
      <c r="AC1263" t="str">
        <f>P1263</f>
        <v>ITM_CAUCHU</v>
      </c>
      <c r="AD1263" s="126" t="str">
        <f>IF(ISNA(VLOOKUP(AA1263,'XEQM Shortlist'!J:J,1,0)),"//","")</f>
        <v>//</v>
      </c>
      <c r="AF1263" s="88" t="str">
        <f>IF(LEN(AA1263)=0,"",SUBSTITUTE(SUBSTITUTE(SUBSTITUTE(SUBSTITUTE(SUBSTITUTE(SUBSTITUTE(SUBSTITUTE(SUBSTITUTE(SUBSTITUTE(SUBSTITUTE(SUBSTITUTE(SUBSTITUTE(SUBSTITUTE(SUBSTITUTE(SUBSTITUTE(SUBSTITUTE(SUBSTITUTE( (SUBSTITUTE( SUBSTITUTE( SUBSTITUTE( SUBSTITUTE(Z1263,"STD_SIGMA","SUM"),"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CAUCHGAUSS_WHITE_LGAUSS_BLACK_R</v>
      </c>
      <c r="AG1263" t="b">
        <f>AA1263=AF1263</f>
        <v>1</v>
      </c>
    </row>
    <row r="1264" spans="1:33">
      <c r="A1264" s="48">
        <f>IF(B1264=INT(B1264),ROW(),"")</f>
        <v>1264</v>
      </c>
      <c r="B1264" s="47">
        <f>IF(AND(MID(C1264,2,1)&lt;&gt;"/",MID(C1264,1,1)="/"),INT(B1263)+1,B1263+0.01)</f>
        <v>1234</v>
      </c>
      <c r="C1264" t="s">
        <v>4669</v>
      </c>
      <c r="D1264" s="51" t="s">
        <v>7</v>
      </c>
      <c r="E1264" s="56" t="s">
        <v>1042</v>
      </c>
      <c r="F1264" s="56" t="s">
        <v>1042</v>
      </c>
      <c r="G1264" s="144">
        <v>0</v>
      </c>
      <c r="H1264" s="144">
        <v>0</v>
      </c>
      <c r="I1264" s="135" t="s">
        <v>3</v>
      </c>
      <c r="J1264" s="56" t="s">
        <v>1375</v>
      </c>
      <c r="K1264" s="57" t="s">
        <v>3945</v>
      </c>
      <c r="L1264" s="55" t="s">
        <v>4768</v>
      </c>
      <c r="M1264" s="55" t="s">
        <v>4825</v>
      </c>
      <c r="N1264" s="55" t="s">
        <v>2238</v>
      </c>
      <c r="O1264" s="55"/>
      <c r="P1264" s="259" t="s">
        <v>1449</v>
      </c>
      <c r="Q1264" s="13"/>
      <c r="R1264"/>
      <c r="S1264" t="str">
        <f>IF(E1264=F1264,"","NOT EQUAL")</f>
        <v/>
      </c>
      <c r="T1264" s="44" t="str">
        <f>IF(ISNA(VLOOKUP(P1264,Sheet1!E:F,2,0)),"--","PRESENT")</f>
        <v>--</v>
      </c>
      <c r="U1264"/>
      <c r="V1264">
        <f>IF(AA1264&lt;&gt;"",V1263+1,V1263)</f>
        <v>184</v>
      </c>
      <c r="W1264" s="75" t="s">
        <v>2238</v>
      </c>
      <c r="X1264" s="57" t="s">
        <v>2238</v>
      </c>
      <c r="Y1264" s="57" t="s">
        <v>2238</v>
      </c>
      <c r="Z1264" s="25" t="str">
        <f>IF( OR(X1264="CNST", I1264="CAT_REGS"),IF(E1264=CHAR(34)&amp;CHAR(34),F1264,E1264),
IF(X1264="YES",UPPER(IF(E1264=CHAR(34)&amp;CHAR(34),F1264,E1264)),
IF(   AND(X1264&lt;&gt;"NO",I1264="CAT_FNCT",D1264&lt;&gt;"multiply", D1264&lt;&gt;"divide"),IF(J1264="SLS_ENABLED",   UPPER(IF(E1264=CHAR(34)&amp;CHAR(34),F1264,E1264)),""),"")))</f>
        <v>"CAUCH" STD_SUP_MINUS_1</v>
      </c>
      <c r="AA1264" s="25" t="str">
        <f>IF(LEN(Y1264)&gt;0,Y1264,SUBSTITUTE(SUBSTITUTE(SUBSTITUTE(SUBSTITUTE(SUBSTITUTE(SUBSTITUTE(SUBSTITUTE(SUBSTITUTE(SUBSTITUTE(SUBSTITUTE(SUBSTITUTE( (SUBSTITUTE( SUBSTITUTE( SUBSTITUTE( SUBSTITUTE(Z1264,"STD_SIGMA","SUM"),"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CAUCH^MINUS_1</v>
      </c>
      <c r="AB1264" s="1">
        <f>B1264</f>
        <v>1234</v>
      </c>
      <c r="AC1264" t="str">
        <f>P1264</f>
        <v>ITM_CAUCHM1</v>
      </c>
      <c r="AD1264" s="126" t="str">
        <f>IF(ISNA(VLOOKUP(AA1264,'XEQM Shortlist'!J:J,1,0)),"//","")</f>
        <v>//</v>
      </c>
      <c r="AF1264" s="88" t="str">
        <f>IF(LEN(AA1264)=0,"",SUBSTITUTE(SUBSTITUTE(SUBSTITUTE(SUBSTITUTE(SUBSTITUTE(SUBSTITUTE(SUBSTITUTE(SUBSTITUTE(SUBSTITUTE(SUBSTITUTE(SUBSTITUTE(SUBSTITUTE(SUBSTITUTE(SUBSTITUTE(SUBSTITUTE(SUBSTITUTE(SUBSTITUTE( (SUBSTITUTE( SUBSTITUTE( SUBSTITUTE( SUBSTITUTE(Z1264,"STD_SIGMA","SUM"),"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CAUCH^MINUS_1</v>
      </c>
      <c r="AG1264" t="b">
        <f>AA1264=AF1264</f>
        <v>1</v>
      </c>
    </row>
    <row r="1265" spans="1:33">
      <c r="A1265" s="48">
        <f>IF(B1265=INT(B1265),ROW(),"")</f>
        <v>1265</v>
      </c>
      <c r="B1265" s="47">
        <f>IF(AND(MID(C1265,2,1)&lt;&gt;"/",MID(C1265,1,1)="/"),INT(B1264)+1,B1264+0.01)</f>
        <v>1235</v>
      </c>
      <c r="C1265" t="s">
        <v>3769</v>
      </c>
      <c r="D1265" s="51" t="s">
        <v>7</v>
      </c>
      <c r="E1265" s="56" t="s">
        <v>91</v>
      </c>
      <c r="F1265" s="56" t="s">
        <v>91</v>
      </c>
      <c r="G1265" s="144">
        <v>0</v>
      </c>
      <c r="H1265" s="144">
        <v>0</v>
      </c>
      <c r="I1265" s="140" t="s">
        <v>16</v>
      </c>
      <c r="J1265" s="56" t="s">
        <v>1376</v>
      </c>
      <c r="K1265" s="57" t="s">
        <v>3783</v>
      </c>
      <c r="L1265" s="55" t="s">
        <v>4768</v>
      </c>
      <c r="M1265" s="55" t="s">
        <v>4827</v>
      </c>
      <c r="N1265" s="55" t="s">
        <v>2238</v>
      </c>
      <c r="O1265" s="55"/>
      <c r="P1265" s="259" t="s">
        <v>1532</v>
      </c>
      <c r="Q1265" s="13"/>
      <c r="R1265"/>
      <c r="S1265" t="str">
        <f>IF(E1265=F1265,"","NOT EQUAL")</f>
        <v/>
      </c>
      <c r="T1265" s="44" t="str">
        <f>IF(ISNA(VLOOKUP(P1265,Sheet1!E:F,2,0)),"--","PRESENT")</f>
        <v>--</v>
      </c>
      <c r="U1265"/>
      <c r="V1265">
        <f>IF(AA1265&lt;&gt;"",V1264+1,V1264)</f>
        <v>184</v>
      </c>
      <c r="W1265" s="75" t="s">
        <v>2238</v>
      </c>
      <c r="X1265" s="57" t="s">
        <v>2238</v>
      </c>
      <c r="Y1265" s="57" t="s">
        <v>2238</v>
      </c>
      <c r="Z1265" s="25" t="str">
        <f>IF( OR(X1265="CNST", I1265="CAT_REGS"),IF(E1265=CHAR(34)&amp;CHAR(34),F1265,E1265),
IF(X1265="YES",UPPER(IF(E1265=CHAR(34)&amp;CHAR(34),F1265,E1265)),
IF(   AND(X1265&lt;&gt;"NO",I1265="CAT_FNCT",D1265&lt;&gt;"multiply", D1265&lt;&gt;"divide"),IF(J1265="SLS_ENABLED",   UPPER(IF(E1265=CHAR(34)&amp;CHAR(34),F1265,E1265)),""),"")))</f>
        <v/>
      </c>
      <c r="AA1265" s="25" t="str">
        <f>IF(LEN(Y1265)&gt;0,Y1265,SUBSTITUTE(SUBSTITUTE(SUBSTITUTE(SUBSTITUTE(SUBSTITUTE(SUBSTITUTE(SUBSTITUTE(SUBSTITUTE(SUBSTITUTE(SUBSTITUTE(SUBSTITUTE( (SUBSTITUTE( SUBSTITUTE( SUBSTITUTE( SUBSTITUTE(Z1265,"STD_SIGMA","SUM"),"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65" s="1">
        <f>B1265</f>
        <v>1235</v>
      </c>
      <c r="AC1265" t="str">
        <f>P1265</f>
        <v>MNU_EXPON</v>
      </c>
      <c r="AD1265" s="126" t="str">
        <f>IF(ISNA(VLOOKUP(AA1265,'XEQM Shortlist'!J:J,1,0)),"//","")</f>
        <v/>
      </c>
      <c r="AF1265" s="88" t="str">
        <f>IF(LEN(AA1265)=0,"",SUBSTITUTE(SUBSTITUTE(SUBSTITUTE(SUBSTITUTE(SUBSTITUTE(SUBSTITUTE(SUBSTITUTE(SUBSTITUTE(SUBSTITUTE(SUBSTITUTE(SUBSTITUTE(SUBSTITUTE(SUBSTITUTE(SUBSTITUTE(SUBSTITUTE(SUBSTITUTE(SUBSTITUTE( (SUBSTITUTE( SUBSTITUTE( SUBSTITUTE( SUBSTITUTE(Z1265,"STD_SIGMA","SUM"),"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65" t="b">
        <f>AA1265=AF1265</f>
        <v>1</v>
      </c>
    </row>
    <row r="1266" spans="1:33">
      <c r="A1266" s="48">
        <f>IF(B1266=INT(B1266),ROW(),"")</f>
        <v>1266</v>
      </c>
      <c r="B1266" s="47">
        <f>IF(AND(MID(C1266,2,1)&lt;&gt;"/",MID(C1266,1,1)="/"),INT(B1265)+1,B1265+0.01)</f>
        <v>1236</v>
      </c>
      <c r="C1266" t="s">
        <v>4670</v>
      </c>
      <c r="D1266" s="51" t="s">
        <v>7</v>
      </c>
      <c r="E1266" s="69" t="s">
        <v>1094</v>
      </c>
      <c r="F1266" s="69" t="s">
        <v>1094</v>
      </c>
      <c r="G1266" s="144">
        <v>0</v>
      </c>
      <c r="H1266" s="144">
        <v>0</v>
      </c>
      <c r="I1266" s="135" t="s">
        <v>3</v>
      </c>
      <c r="J1266" s="56" t="s">
        <v>1375</v>
      </c>
      <c r="K1266" s="57" t="s">
        <v>3945</v>
      </c>
      <c r="L1266" s="55" t="s">
        <v>4768</v>
      </c>
      <c r="M1266" s="55" t="s">
        <v>4825</v>
      </c>
      <c r="N1266" s="55" t="s">
        <v>2238</v>
      </c>
      <c r="O1266" s="55"/>
      <c r="P1266" s="260" t="s">
        <v>1529</v>
      </c>
      <c r="Q1266" s="13"/>
      <c r="R1266"/>
      <c r="S1266" t="str">
        <f>IF(E1266=F1266,"","NOT EQUAL")</f>
        <v/>
      </c>
      <c r="T1266" s="44" t="str">
        <f>IF(ISNA(VLOOKUP(P1266,Sheet1!E:F,2,0)),"--","PRESENT")</f>
        <v>--</v>
      </c>
      <c r="U1266"/>
      <c r="V1266">
        <f>IF(AA1266&lt;&gt;"",V1265+1,V1265)</f>
        <v>185</v>
      </c>
      <c r="W1266" s="75" t="s">
        <v>2238</v>
      </c>
      <c r="X1266" s="57" t="s">
        <v>2238</v>
      </c>
      <c r="Y1266" s="57" t="s">
        <v>2238</v>
      </c>
      <c r="Z1266" s="25" t="str">
        <f>IF( OR(X1266="CNST", I1266="CAT_REGS"),IF(E1266=CHAR(34)&amp;CHAR(34),F1266,E1266),
IF(X1266="YES",UPPER(IF(E1266=CHAR(34)&amp;CHAR(34),F1266,E1266)),
IF(   AND(X1266&lt;&gt;"NO",I1266="CAT_FNCT",D1266&lt;&gt;"multiply", D1266&lt;&gt;"divide"),IF(J1266="SLS_ENABLED",   UPPER(IF(E1266=CHAR(34)&amp;CHAR(34),F1266,E1266)),""),"")))</f>
        <v>"EXPON" STD_SUB_P</v>
      </c>
      <c r="AA1266" s="25" t="str">
        <f>IF(LEN(Y1266)&gt;0,Y1266,SUBSTITUTE(SUBSTITUTE(SUBSTITUTE(SUBSTITUTE(SUBSTITUTE(SUBSTITUTE(SUBSTITUTE(SUBSTITUTE(SUBSTITUTE(SUBSTITUTE(SUBSTITUTE( (SUBSTITUTE( SUBSTITUTE( SUBSTITUTE( SUBSTITUTE(Z1266,"STD_SIGMA","SUM"),"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EXPONP</v>
      </c>
      <c r="AB1266" s="1">
        <f>B1266</f>
        <v>1236</v>
      </c>
      <c r="AC1266" t="str">
        <f>P1266</f>
        <v>ITM_EXPONP</v>
      </c>
      <c r="AD1266" s="126" t="str">
        <f>IF(ISNA(VLOOKUP(AA1266,'XEQM Shortlist'!J:J,1,0)),"//","")</f>
        <v>//</v>
      </c>
      <c r="AF1266" s="88" t="str">
        <f>IF(LEN(AA1266)=0,"",SUBSTITUTE(SUBSTITUTE(SUBSTITUTE(SUBSTITUTE(SUBSTITUTE(SUBSTITUTE(SUBSTITUTE(SUBSTITUTE(SUBSTITUTE(SUBSTITUTE(SUBSTITUTE(SUBSTITUTE(SUBSTITUTE(SUBSTITUTE(SUBSTITUTE(SUBSTITUTE(SUBSTITUTE( (SUBSTITUTE( SUBSTITUTE( SUBSTITUTE( SUBSTITUTE(Z1266,"STD_SIGMA","SUM"),"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EXPONP</v>
      </c>
      <c r="AG1266" t="b">
        <f>AA1266=AF1266</f>
        <v>1</v>
      </c>
    </row>
    <row r="1267" spans="1:33">
      <c r="A1267" s="48">
        <f>IF(B1267=INT(B1267),ROW(),"")</f>
        <v>1267</v>
      </c>
      <c r="B1267" s="47">
        <f>IF(AND(MID(C1267,2,1)&lt;&gt;"/",MID(C1267,1,1)="/"),INT(B1266)+1,B1266+0.01)</f>
        <v>1237</v>
      </c>
      <c r="C1267" t="s">
        <v>4671</v>
      </c>
      <c r="D1267" s="51" t="s">
        <v>7</v>
      </c>
      <c r="E1267" s="69" t="s">
        <v>2318</v>
      </c>
      <c r="F1267" s="69" t="s">
        <v>2318</v>
      </c>
      <c r="G1267" s="144">
        <v>0</v>
      </c>
      <c r="H1267" s="144">
        <v>0</v>
      </c>
      <c r="I1267" s="135" t="s">
        <v>3</v>
      </c>
      <c r="J1267" s="56" t="s">
        <v>1375</v>
      </c>
      <c r="K1267" s="57" t="s">
        <v>3945</v>
      </c>
      <c r="L1267" s="55" t="s">
        <v>4768</v>
      </c>
      <c r="M1267" s="55" t="s">
        <v>4825</v>
      </c>
      <c r="N1267" s="55" t="s">
        <v>2238</v>
      </c>
      <c r="O1267" s="55"/>
      <c r="P1267" s="260" t="s">
        <v>1528</v>
      </c>
      <c r="Q1267" s="13"/>
      <c r="R1267"/>
      <c r="S1267" t="str">
        <f>IF(E1267=F1267,"","NOT EQUAL")</f>
        <v/>
      </c>
      <c r="T1267" s="44" t="str">
        <f>IF(ISNA(VLOOKUP(P1267,Sheet1!E:F,2,0)),"--","PRESENT")</f>
        <v>--</v>
      </c>
      <c r="U1267"/>
      <c r="V1267">
        <f>IF(AA1267&lt;&gt;"",V1266+1,V1266)</f>
        <v>186</v>
      </c>
      <c r="W1267" s="75" t="s">
        <v>2238</v>
      </c>
      <c r="X1267" s="57" t="s">
        <v>2238</v>
      </c>
      <c r="Y1267" s="57" t="s">
        <v>2238</v>
      </c>
      <c r="Z1267" s="25" t="str">
        <f>IF( OR(X1267="CNST", I1267="CAT_REGS"),IF(E1267=CHAR(34)&amp;CHAR(34),F1267,E1267),
IF(X1267="YES",UPPER(IF(E1267=CHAR(34)&amp;CHAR(34),F1267,E1267)),
IF(   AND(X1267&lt;&gt;"NO",I1267="CAT_FNCT",D1267&lt;&gt;"multiply", D1267&lt;&gt;"divide"),IF(J1267="SLS_ENABLED",   UPPER(IF(E1267=CHAR(34)&amp;CHAR(34),F1267,E1267)),""),"")))</f>
        <v>"EXPON" STD_GAUSS_BLACK_L STD_GAUSS_WHITE_R</v>
      </c>
      <c r="AA1267" s="25" t="str">
        <f>IF(LEN(Y1267)&gt;0,Y1267,SUBSTITUTE(SUBSTITUTE(SUBSTITUTE(SUBSTITUTE(SUBSTITUTE(SUBSTITUTE(SUBSTITUTE(SUBSTITUTE(SUBSTITUTE(SUBSTITUTE(SUBSTITUTE( (SUBSTITUTE( SUBSTITUTE( SUBSTITUTE( SUBSTITUTE(Z1267,"STD_SIGMA","SUM"),"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EXPONGAUSS_BLACK_LGAUSS_WHITE_R</v>
      </c>
      <c r="AB1267" s="1">
        <f>B1267</f>
        <v>1237</v>
      </c>
      <c r="AC1267" t="str">
        <f>P1267</f>
        <v>ITM_EXPON</v>
      </c>
      <c r="AD1267" s="126" t="str">
        <f>IF(ISNA(VLOOKUP(AA1267,'XEQM Shortlist'!J:J,1,0)),"//","")</f>
        <v>//</v>
      </c>
      <c r="AF1267" s="88" t="str">
        <f>IF(LEN(AA1267)=0,"",SUBSTITUTE(SUBSTITUTE(SUBSTITUTE(SUBSTITUTE(SUBSTITUTE(SUBSTITUTE(SUBSTITUTE(SUBSTITUTE(SUBSTITUTE(SUBSTITUTE(SUBSTITUTE(SUBSTITUTE(SUBSTITUTE(SUBSTITUTE(SUBSTITUTE(SUBSTITUTE(SUBSTITUTE( (SUBSTITUTE( SUBSTITUTE( SUBSTITUTE( SUBSTITUTE(Z1267,"STD_SIGMA","SUM"),"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EXPONGAUSS_BLACK_LGAUSS_WHITE_R</v>
      </c>
      <c r="AG1267" t="b">
        <f>AA1267=AF1267</f>
        <v>1</v>
      </c>
    </row>
    <row r="1268" spans="1:33">
      <c r="A1268" s="48">
        <f>IF(B1268=INT(B1268),ROW(),"")</f>
        <v>1268</v>
      </c>
      <c r="B1268" s="47">
        <f>IF(AND(MID(C1268,2,1)&lt;&gt;"/",MID(C1268,1,1)="/"),INT(B1267)+1,B1267+0.01)</f>
        <v>1238</v>
      </c>
      <c r="C1268" t="s">
        <v>4672</v>
      </c>
      <c r="D1268" s="51" t="s">
        <v>7</v>
      </c>
      <c r="E1268" s="69" t="s">
        <v>2319</v>
      </c>
      <c r="F1268" s="69" t="s">
        <v>2319</v>
      </c>
      <c r="G1268" s="144">
        <v>0</v>
      </c>
      <c r="H1268" s="144">
        <v>0</v>
      </c>
      <c r="I1268" s="135" t="s">
        <v>3</v>
      </c>
      <c r="J1268" s="56" t="s">
        <v>1375</v>
      </c>
      <c r="K1268" s="57" t="s">
        <v>3945</v>
      </c>
      <c r="L1268" s="55" t="s">
        <v>4768</v>
      </c>
      <c r="M1268" s="55" t="s">
        <v>4825</v>
      </c>
      <c r="N1268" s="55" t="s">
        <v>2238</v>
      </c>
      <c r="O1268" s="55"/>
      <c r="P1268" s="259" t="s">
        <v>1530</v>
      </c>
      <c r="Q1268" s="13"/>
      <c r="R1268"/>
      <c r="S1268" t="str">
        <f>IF(E1268=F1268,"","NOT EQUAL")</f>
        <v/>
      </c>
      <c r="T1268" s="44" t="str">
        <f>IF(ISNA(VLOOKUP(P1268,Sheet1!E:F,2,0)),"--","PRESENT")</f>
        <v>--</v>
      </c>
      <c r="U1268"/>
      <c r="V1268">
        <f>IF(AA1268&lt;&gt;"",V1267+1,V1267)</f>
        <v>187</v>
      </c>
      <c r="W1268" s="75" t="s">
        <v>2238</v>
      </c>
      <c r="X1268" s="57" t="s">
        <v>2238</v>
      </c>
      <c r="Y1268" s="57" t="s">
        <v>2238</v>
      </c>
      <c r="Z1268" s="25" t="str">
        <f>IF( OR(X1268="CNST", I1268="CAT_REGS"),IF(E1268=CHAR(34)&amp;CHAR(34),F1268,E1268),
IF(X1268="YES",UPPER(IF(E1268=CHAR(34)&amp;CHAR(34),F1268,E1268)),
IF(   AND(X1268&lt;&gt;"NO",I1268="CAT_FNCT",D1268&lt;&gt;"multiply", D1268&lt;&gt;"divide"),IF(J1268="SLS_ENABLED",   UPPER(IF(E1268=CHAR(34)&amp;CHAR(34),F1268,E1268)),""),"")))</f>
        <v>"EXPON" STD_GAUSS_WHITE_L STD_GAUSS_BLACK_R</v>
      </c>
      <c r="AA1268" s="25" t="str">
        <f>IF(LEN(Y1268)&gt;0,Y1268,SUBSTITUTE(SUBSTITUTE(SUBSTITUTE(SUBSTITUTE(SUBSTITUTE(SUBSTITUTE(SUBSTITUTE(SUBSTITUTE(SUBSTITUTE(SUBSTITUTE(SUBSTITUTE( (SUBSTITUTE( SUBSTITUTE( SUBSTITUTE( SUBSTITUTE(Z1268,"STD_SIGMA","SUM"),"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EXPONGAUSS_WHITE_LGAUSS_BLACK_R</v>
      </c>
      <c r="AB1268" s="1">
        <f>B1268</f>
        <v>1238</v>
      </c>
      <c r="AC1268" t="str">
        <f>P1268</f>
        <v>ITM_EXPONU</v>
      </c>
      <c r="AD1268" s="126" t="str">
        <f>IF(ISNA(VLOOKUP(AA1268,'XEQM Shortlist'!J:J,1,0)),"//","")</f>
        <v>//</v>
      </c>
      <c r="AF1268" s="88" t="str">
        <f>IF(LEN(AA1268)=0,"",SUBSTITUTE(SUBSTITUTE(SUBSTITUTE(SUBSTITUTE(SUBSTITUTE(SUBSTITUTE(SUBSTITUTE(SUBSTITUTE(SUBSTITUTE(SUBSTITUTE(SUBSTITUTE(SUBSTITUTE(SUBSTITUTE(SUBSTITUTE(SUBSTITUTE(SUBSTITUTE(SUBSTITUTE( (SUBSTITUTE( SUBSTITUTE( SUBSTITUTE( SUBSTITUTE(Z1268,"STD_SIGMA","SUM"),"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EXPONGAUSS_WHITE_LGAUSS_BLACK_R</v>
      </c>
      <c r="AG1268" t="b">
        <f>AA1268=AF1268</f>
        <v>1</v>
      </c>
    </row>
    <row r="1269" spans="1:33">
      <c r="A1269" s="48">
        <f>IF(B1269=INT(B1269),ROW(),"")</f>
        <v>1269</v>
      </c>
      <c r="B1269" s="47">
        <f>IF(AND(MID(C1269,2,1)&lt;&gt;"/",MID(C1269,1,1)="/"),INT(B1268)+1,B1268+0.01)</f>
        <v>1239</v>
      </c>
      <c r="C1269" t="s">
        <v>4673</v>
      </c>
      <c r="D1269" s="51" t="s">
        <v>7</v>
      </c>
      <c r="E1269" s="56" t="s">
        <v>1095</v>
      </c>
      <c r="F1269" s="56" t="s">
        <v>1095</v>
      </c>
      <c r="G1269" s="144">
        <v>0</v>
      </c>
      <c r="H1269" s="144">
        <v>0</v>
      </c>
      <c r="I1269" s="135" t="s">
        <v>3</v>
      </c>
      <c r="J1269" s="56" t="s">
        <v>1375</v>
      </c>
      <c r="K1269" s="57" t="s">
        <v>3945</v>
      </c>
      <c r="L1269" s="55" t="s">
        <v>4768</v>
      </c>
      <c r="M1269" s="55" t="s">
        <v>4825</v>
      </c>
      <c r="N1269" s="55" t="s">
        <v>2238</v>
      </c>
      <c r="O1269" s="55"/>
      <c r="P1269" s="259" t="s">
        <v>1531</v>
      </c>
      <c r="Q1269" s="13"/>
      <c r="R1269"/>
      <c r="S1269" t="str">
        <f>IF(E1269=F1269,"","NOT EQUAL")</f>
        <v/>
      </c>
      <c r="T1269" s="44" t="str">
        <f>IF(ISNA(VLOOKUP(P1269,Sheet1!E:F,2,0)),"--","PRESENT")</f>
        <v>--</v>
      </c>
      <c r="U1269"/>
      <c r="V1269">
        <f>IF(AA1269&lt;&gt;"",V1268+1,V1268)</f>
        <v>188</v>
      </c>
      <c r="W1269" s="75" t="s">
        <v>2238</v>
      </c>
      <c r="X1269" s="57" t="s">
        <v>2238</v>
      </c>
      <c r="Y1269" s="57" t="s">
        <v>2238</v>
      </c>
      <c r="Z1269" s="25" t="str">
        <f>IF( OR(X1269="CNST", I1269="CAT_REGS"),IF(E1269=CHAR(34)&amp;CHAR(34),F1269,E1269),
IF(X1269="YES",UPPER(IF(E1269=CHAR(34)&amp;CHAR(34),F1269,E1269)),
IF(   AND(X1269&lt;&gt;"NO",I1269="CAT_FNCT",D1269&lt;&gt;"multiply", D1269&lt;&gt;"divide"),IF(J1269="SLS_ENABLED",   UPPER(IF(E1269=CHAR(34)&amp;CHAR(34),F1269,E1269)),""),"")))</f>
        <v>"EXPON" STD_SUP_MINUS_1</v>
      </c>
      <c r="AA1269" s="25" t="str">
        <f>IF(LEN(Y1269)&gt;0,Y1269,SUBSTITUTE(SUBSTITUTE(SUBSTITUTE(SUBSTITUTE(SUBSTITUTE(SUBSTITUTE(SUBSTITUTE(SUBSTITUTE(SUBSTITUTE(SUBSTITUTE(SUBSTITUTE( (SUBSTITUTE( SUBSTITUTE( SUBSTITUTE( SUBSTITUTE(Z1269,"STD_SIGMA","SUM"),"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EXPON^MINUS_1</v>
      </c>
      <c r="AB1269" s="1">
        <f>B1269</f>
        <v>1239</v>
      </c>
      <c r="AC1269" t="str">
        <f>P1269</f>
        <v>ITM_EXPONM1</v>
      </c>
      <c r="AD1269" s="126" t="str">
        <f>IF(ISNA(VLOOKUP(AA1269,'XEQM Shortlist'!J:J,1,0)),"//","")</f>
        <v>//</v>
      </c>
      <c r="AF1269" s="88" t="str">
        <f>IF(LEN(AA1269)=0,"",SUBSTITUTE(SUBSTITUTE(SUBSTITUTE(SUBSTITUTE(SUBSTITUTE(SUBSTITUTE(SUBSTITUTE(SUBSTITUTE(SUBSTITUTE(SUBSTITUTE(SUBSTITUTE(SUBSTITUTE(SUBSTITUTE(SUBSTITUTE(SUBSTITUTE(SUBSTITUTE(SUBSTITUTE( (SUBSTITUTE( SUBSTITUTE( SUBSTITUTE( SUBSTITUTE(Z1269,"STD_SIGMA","SUM"),"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EXPON^MINUS_1</v>
      </c>
      <c r="AG1269" t="b">
        <f>AA1269=AF1269</f>
        <v>1</v>
      </c>
    </row>
    <row r="1270" spans="1:33">
      <c r="A1270" s="48">
        <f>IF(B1270=INT(B1270),ROW(),"")</f>
        <v>1270</v>
      </c>
      <c r="B1270" s="47">
        <f>IF(AND(MID(C1270,2,1)&lt;&gt;"/",MID(C1270,1,1)="/"),INT(B1269)+1,B1269+0.01)</f>
        <v>1240</v>
      </c>
      <c r="C1270" t="s">
        <v>3769</v>
      </c>
      <c r="D1270" s="51" t="s">
        <v>7</v>
      </c>
      <c r="E1270" s="56" t="s">
        <v>116</v>
      </c>
      <c r="F1270" s="56" t="s">
        <v>116</v>
      </c>
      <c r="G1270" s="144">
        <v>0</v>
      </c>
      <c r="H1270" s="144">
        <v>0</v>
      </c>
      <c r="I1270" s="140" t="s">
        <v>16</v>
      </c>
      <c r="J1270" s="56" t="s">
        <v>1376</v>
      </c>
      <c r="K1270" s="57" t="s">
        <v>3783</v>
      </c>
      <c r="L1270" s="55" t="s">
        <v>4768</v>
      </c>
      <c r="M1270" s="55" t="s">
        <v>4827</v>
      </c>
      <c r="N1270" s="55" t="s">
        <v>2238</v>
      </c>
      <c r="O1270" s="55"/>
      <c r="P1270" s="259" t="s">
        <v>1568</v>
      </c>
      <c r="Q1270" s="13"/>
      <c r="R1270"/>
      <c r="S1270" t="str">
        <f>IF(E1270=F1270,"","NOT EQUAL")</f>
        <v/>
      </c>
      <c r="T1270" s="44" t="str">
        <f>IF(ISNA(VLOOKUP(P1270,Sheet1!E:F,2,0)),"--","PRESENT")</f>
        <v>--</v>
      </c>
      <c r="U1270"/>
      <c r="V1270">
        <f>IF(AA1270&lt;&gt;"",V1269+1,V1269)</f>
        <v>188</v>
      </c>
      <c r="W1270" s="75" t="s">
        <v>2238</v>
      </c>
      <c r="X1270" s="57" t="s">
        <v>2238</v>
      </c>
      <c r="Y1270" s="57" t="s">
        <v>2238</v>
      </c>
      <c r="Z1270" s="25" t="str">
        <f>IF( OR(X1270="CNST", I1270="CAT_REGS"),IF(E1270=CHAR(34)&amp;CHAR(34),F1270,E1270),
IF(X1270="YES",UPPER(IF(E1270=CHAR(34)&amp;CHAR(34),F1270,E1270)),
IF(   AND(X1270&lt;&gt;"NO",I1270="CAT_FNCT",D1270&lt;&gt;"multiply", D1270&lt;&gt;"divide"),IF(J1270="SLS_ENABLED",   UPPER(IF(E1270=CHAR(34)&amp;CHAR(34),F1270,E1270)),""),"")))</f>
        <v/>
      </c>
      <c r="AA1270" s="25" t="str">
        <f>IF(LEN(Y1270)&gt;0,Y1270,SUBSTITUTE(SUBSTITUTE(SUBSTITUTE(SUBSTITUTE(SUBSTITUTE(SUBSTITUTE(SUBSTITUTE(SUBSTITUTE(SUBSTITUTE(SUBSTITUTE(SUBSTITUTE( (SUBSTITUTE( SUBSTITUTE( SUBSTITUTE( SUBSTITUTE(Z1270,"STD_SIGMA","SUM"),"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70" s="1">
        <f>B1270</f>
        <v>1240</v>
      </c>
      <c r="AC1270" t="str">
        <f>P1270</f>
        <v>MNU_F</v>
      </c>
      <c r="AD1270" s="126" t="str">
        <f>IF(ISNA(VLOOKUP(AA1270,'XEQM Shortlist'!J:J,1,0)),"//","")</f>
        <v/>
      </c>
      <c r="AF1270" s="88" t="str">
        <f>IF(LEN(AA1270)=0,"",SUBSTITUTE(SUBSTITUTE(SUBSTITUTE(SUBSTITUTE(SUBSTITUTE(SUBSTITUTE(SUBSTITUTE(SUBSTITUTE(SUBSTITUTE(SUBSTITUTE(SUBSTITUTE(SUBSTITUTE(SUBSTITUTE(SUBSTITUTE(SUBSTITUTE(SUBSTITUTE(SUBSTITUTE( (SUBSTITUTE( SUBSTITUTE( SUBSTITUTE( SUBSTITUTE(Z1270,"STD_SIGMA","SUM"),"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70" t="b">
        <f>AA1270=AF1270</f>
        <v>1</v>
      </c>
    </row>
    <row r="1271" spans="1:33">
      <c r="A1271" s="48">
        <f>IF(B1271=INT(B1271),ROW(),"")</f>
        <v>1271</v>
      </c>
      <c r="B1271" s="47">
        <f>IF(AND(MID(C1271,2,1)&lt;&gt;"/",MID(C1271,1,1)="/"),INT(B1270)+1,B1270+0.01)</f>
        <v>1241</v>
      </c>
      <c r="C1271" t="s">
        <v>4674</v>
      </c>
      <c r="D1271" s="51" t="s">
        <v>7</v>
      </c>
      <c r="E1271" s="56" t="s">
        <v>1101</v>
      </c>
      <c r="F1271" s="56" t="s">
        <v>1101</v>
      </c>
      <c r="G1271" s="144">
        <v>0</v>
      </c>
      <c r="H1271" s="144">
        <v>0</v>
      </c>
      <c r="I1271" s="135" t="s">
        <v>3</v>
      </c>
      <c r="J1271" s="56" t="s">
        <v>1375</v>
      </c>
      <c r="K1271" s="57" t="s">
        <v>3945</v>
      </c>
      <c r="L1271" s="55" t="s">
        <v>4768</v>
      </c>
      <c r="M1271" s="55" t="s">
        <v>4825</v>
      </c>
      <c r="N1271" s="55" t="s">
        <v>2238</v>
      </c>
      <c r="O1271" s="55"/>
      <c r="P1271" s="259" t="s">
        <v>1556</v>
      </c>
      <c r="Q1271" s="13"/>
      <c r="R1271"/>
      <c r="S1271" t="str">
        <f>IF(E1271=F1271,"","NOT EQUAL")</f>
        <v/>
      </c>
      <c r="T1271" s="44" t="str">
        <f>IF(ISNA(VLOOKUP(P1271,Sheet1!E:F,2,0)),"--","PRESENT")</f>
        <v>--</v>
      </c>
      <c r="U1271"/>
      <c r="V1271">
        <f>IF(AA1271&lt;&gt;"",V1270+1,V1270)</f>
        <v>189</v>
      </c>
      <c r="W1271" s="75" t="s">
        <v>2238</v>
      </c>
      <c r="X1271" s="57" t="s">
        <v>2238</v>
      </c>
      <c r="Y1271" s="57" t="s">
        <v>2238</v>
      </c>
      <c r="Z1271" s="25" t="str">
        <f>IF( OR(X1271="CNST", I1271="CAT_REGS"),IF(E1271=CHAR(34)&amp;CHAR(34),F1271,E1271),
IF(X1271="YES",UPPER(IF(E1271=CHAR(34)&amp;CHAR(34),F1271,E1271)),
IF(   AND(X1271&lt;&gt;"NO",I1271="CAT_FNCT",D1271&lt;&gt;"multiply", D1271&lt;&gt;"divide"),IF(J1271="SLS_ENABLED",   UPPER(IF(E1271=CHAR(34)&amp;CHAR(34),F1271,E1271)),""),"")))</f>
        <v>"F" STD_SUB_P "(X)"</v>
      </c>
      <c r="AA1271" s="25" t="str">
        <f>IF(LEN(Y1271)&gt;0,Y1271,SUBSTITUTE(SUBSTITUTE(SUBSTITUTE(SUBSTITUTE(SUBSTITUTE(SUBSTITUTE(SUBSTITUTE(SUBSTITUTE(SUBSTITUTE(SUBSTITUTE(SUBSTITUTE( (SUBSTITUTE( SUBSTITUTE( SUBSTITUTE( SUBSTITUTE(Z1271,"STD_SIGMA","SUM"),"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FP(X)</v>
      </c>
      <c r="AB1271" s="1">
        <f>B1271</f>
        <v>1241</v>
      </c>
      <c r="AC1271" t="str">
        <f>P1271</f>
        <v>ITM_FPX</v>
      </c>
      <c r="AD1271" s="126" t="str">
        <f>IF(ISNA(VLOOKUP(AA1271,'XEQM Shortlist'!J:J,1,0)),"//","")</f>
        <v>//</v>
      </c>
      <c r="AF1271" s="88" t="str">
        <f>IF(LEN(AA1271)=0,"",SUBSTITUTE(SUBSTITUTE(SUBSTITUTE(SUBSTITUTE(SUBSTITUTE(SUBSTITUTE(SUBSTITUTE(SUBSTITUTE(SUBSTITUTE(SUBSTITUTE(SUBSTITUTE(SUBSTITUTE(SUBSTITUTE(SUBSTITUTE(SUBSTITUTE(SUBSTITUTE(SUBSTITUTE( (SUBSTITUTE( SUBSTITUTE( SUBSTITUTE( SUBSTITUTE(Z1271,"STD_SIGMA","SUM"),"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FP</v>
      </c>
      <c r="AG1271" t="b">
        <f>AA1271=AF1271</f>
        <v>0</v>
      </c>
    </row>
    <row r="1272" spans="1:33">
      <c r="A1272" s="48">
        <f>IF(B1272=INT(B1272),ROW(),"")</f>
        <v>1272</v>
      </c>
      <c r="B1272" s="47">
        <f>IF(AND(MID(C1272,2,1)&lt;&gt;"/",MID(C1272,1,1)="/"),INT(B1271)+1,B1271+0.01)</f>
        <v>1242</v>
      </c>
      <c r="C1272" t="s">
        <v>4675</v>
      </c>
      <c r="D1272" s="51" t="s">
        <v>7</v>
      </c>
      <c r="E1272" s="69" t="s">
        <v>2320</v>
      </c>
      <c r="F1272" s="69" t="s">
        <v>2320</v>
      </c>
      <c r="G1272" s="144">
        <v>0</v>
      </c>
      <c r="H1272" s="144">
        <v>0</v>
      </c>
      <c r="I1272" s="135" t="s">
        <v>3</v>
      </c>
      <c r="J1272" s="56" t="s">
        <v>1375</v>
      </c>
      <c r="K1272" s="57" t="s">
        <v>3945</v>
      </c>
      <c r="L1272" s="55" t="s">
        <v>4768</v>
      </c>
      <c r="M1272" s="55" t="s">
        <v>4825</v>
      </c>
      <c r="N1272" s="55" t="s">
        <v>2238</v>
      </c>
      <c r="O1272" s="55"/>
      <c r="P1272" s="260" t="s">
        <v>1558</v>
      </c>
      <c r="Q1272" s="13"/>
      <c r="R1272"/>
      <c r="S1272" t="str">
        <f>IF(E1272=F1272,"","NOT EQUAL")</f>
        <v/>
      </c>
      <c r="T1272" s="44" t="str">
        <f>IF(ISNA(VLOOKUP(P1272,Sheet1!E:F,2,0)),"--","PRESENT")</f>
        <v>--</v>
      </c>
      <c r="U1272"/>
      <c r="V1272">
        <f>IF(AA1272&lt;&gt;"",V1271+1,V1271)</f>
        <v>190</v>
      </c>
      <c r="W1272" s="75" t="s">
        <v>2238</v>
      </c>
      <c r="X1272" s="57" t="s">
        <v>2238</v>
      </c>
      <c r="Y1272" s="57" t="s">
        <v>2238</v>
      </c>
      <c r="Z1272" s="25" t="str">
        <f>IF( OR(X1272="CNST", I1272="CAT_REGS"),IF(E1272=CHAR(34)&amp;CHAR(34),F1272,E1272),
IF(X1272="YES",UPPER(IF(E1272=CHAR(34)&amp;CHAR(34),F1272,E1272)),
IF(   AND(X1272&lt;&gt;"NO",I1272="CAT_FNCT",D1272&lt;&gt;"multiply", D1272&lt;&gt;"divide"),IF(J1272="SLS_ENABLED",   UPPER(IF(E1272=CHAR(34)&amp;CHAR(34),F1272,E1272)),""),"")))</f>
        <v>"F" STD_GAUSS_BLACK_L STD_GAUSS_WHITE_R "(X)"</v>
      </c>
      <c r="AA1272" s="25" t="str">
        <f>IF(LEN(Y1272)&gt;0,Y1272,SUBSTITUTE(SUBSTITUTE(SUBSTITUTE(SUBSTITUTE(SUBSTITUTE(SUBSTITUTE(SUBSTITUTE(SUBSTITUTE(SUBSTITUTE(SUBSTITUTE(SUBSTITUTE( (SUBSTITUTE( SUBSTITUTE( SUBSTITUTE( SUBSTITUTE(Z1272,"STD_SIGMA","SUM"),"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FGAUSS_BLACK_LGAUSS_WHITE_R(X)</v>
      </c>
      <c r="AB1272" s="1">
        <f>B1272</f>
        <v>1242</v>
      </c>
      <c r="AC1272" t="str">
        <f>P1272</f>
        <v>ITM_FX</v>
      </c>
      <c r="AD1272" s="126" t="str">
        <f>IF(ISNA(VLOOKUP(AA1272,'XEQM Shortlist'!J:J,1,0)),"//","")</f>
        <v>//</v>
      </c>
      <c r="AF1272" s="88" t="str">
        <f>IF(LEN(AA1272)=0,"",SUBSTITUTE(SUBSTITUTE(SUBSTITUTE(SUBSTITUTE(SUBSTITUTE(SUBSTITUTE(SUBSTITUTE(SUBSTITUTE(SUBSTITUTE(SUBSTITUTE(SUBSTITUTE(SUBSTITUTE(SUBSTITUTE(SUBSTITUTE(SUBSTITUTE(SUBSTITUTE(SUBSTITUTE( (SUBSTITUTE( SUBSTITUTE( SUBSTITUTE( SUBSTITUTE(Z1272,"STD_SIGMA","SUM"),"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FGAUSS_BLACK_LGAUSS_WHITE_R</v>
      </c>
      <c r="AG1272" t="b">
        <f>AA1272=AF1272</f>
        <v>0</v>
      </c>
    </row>
    <row r="1273" spans="1:33">
      <c r="A1273" s="48">
        <f>IF(B1273=INT(B1273),ROW(),"")</f>
        <v>1273</v>
      </c>
      <c r="B1273" s="47">
        <f>IF(AND(MID(C1273,2,1)&lt;&gt;"/",MID(C1273,1,1)="/"),INT(B1272)+1,B1272+0.01)</f>
        <v>1243</v>
      </c>
      <c r="C1273" t="s">
        <v>4676</v>
      </c>
      <c r="D1273" s="51" t="s">
        <v>7</v>
      </c>
      <c r="E1273" s="69" t="s">
        <v>2321</v>
      </c>
      <c r="F1273" s="69" t="s">
        <v>2321</v>
      </c>
      <c r="G1273" s="144">
        <v>0</v>
      </c>
      <c r="H1273" s="144">
        <v>0</v>
      </c>
      <c r="I1273" s="135" t="s">
        <v>3</v>
      </c>
      <c r="J1273" s="56" t="s">
        <v>1375</v>
      </c>
      <c r="K1273" s="57" t="s">
        <v>3945</v>
      </c>
      <c r="L1273" s="55" t="s">
        <v>4768</v>
      </c>
      <c r="M1273" s="55" t="s">
        <v>4825</v>
      </c>
      <c r="N1273" s="55" t="s">
        <v>2238</v>
      </c>
      <c r="O1273" s="55"/>
      <c r="P1273" s="260" t="s">
        <v>1557</v>
      </c>
      <c r="Q1273" s="13"/>
      <c r="R1273"/>
      <c r="S1273" t="str">
        <f>IF(E1273=F1273,"","NOT EQUAL")</f>
        <v/>
      </c>
      <c r="T1273" s="44" t="str">
        <f>IF(ISNA(VLOOKUP(P1273,Sheet1!E:F,2,0)),"--","PRESENT")</f>
        <v>--</v>
      </c>
      <c r="U1273"/>
      <c r="V1273">
        <f>IF(AA1273&lt;&gt;"",V1272+1,V1272)</f>
        <v>191</v>
      </c>
      <c r="W1273" s="75" t="s">
        <v>2238</v>
      </c>
      <c r="X1273" s="57" t="s">
        <v>2238</v>
      </c>
      <c r="Y1273" s="57" t="s">
        <v>2238</v>
      </c>
      <c r="Z1273" s="25" t="str">
        <f>IF( OR(X1273="CNST", I1273="CAT_REGS"),IF(E1273=CHAR(34)&amp;CHAR(34),F1273,E1273),
IF(X1273="YES",UPPER(IF(E1273=CHAR(34)&amp;CHAR(34),F1273,E1273)),
IF(   AND(X1273&lt;&gt;"NO",I1273="CAT_FNCT",D1273&lt;&gt;"multiply", D1273&lt;&gt;"divide"),IF(J1273="SLS_ENABLED",   UPPER(IF(E1273=CHAR(34)&amp;CHAR(34),F1273,E1273)),""),"")))</f>
        <v>"F" STD_GAUSS_WHITE_L STD_GAUSS_BLACK_R "(X)"</v>
      </c>
      <c r="AA1273" s="25" t="str">
        <f>IF(LEN(Y1273)&gt;0,Y1273,SUBSTITUTE(SUBSTITUTE(SUBSTITUTE(SUBSTITUTE(SUBSTITUTE(SUBSTITUTE(SUBSTITUTE(SUBSTITUTE(SUBSTITUTE(SUBSTITUTE(SUBSTITUTE( (SUBSTITUTE( SUBSTITUTE( SUBSTITUTE( SUBSTITUTE(Z1273,"STD_SIGMA","SUM"),"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FGAUSS_WHITE_LGAUSS_BLACK_R(X)</v>
      </c>
      <c r="AB1273" s="1">
        <f>B1273</f>
        <v>1243</v>
      </c>
      <c r="AC1273" t="str">
        <f>P1273</f>
        <v>ITM_FUX</v>
      </c>
      <c r="AD1273" s="126" t="str">
        <f>IF(ISNA(VLOOKUP(AA1273,'XEQM Shortlist'!J:J,1,0)),"//","")</f>
        <v>//</v>
      </c>
      <c r="AF1273" s="88" t="str">
        <f>IF(LEN(AA1273)=0,"",SUBSTITUTE(SUBSTITUTE(SUBSTITUTE(SUBSTITUTE(SUBSTITUTE(SUBSTITUTE(SUBSTITUTE(SUBSTITUTE(SUBSTITUTE(SUBSTITUTE(SUBSTITUTE(SUBSTITUTE(SUBSTITUTE(SUBSTITUTE(SUBSTITUTE(SUBSTITUTE(SUBSTITUTE( (SUBSTITUTE( SUBSTITUTE( SUBSTITUTE( SUBSTITUTE(Z1273,"STD_SIGMA","SUM"),"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FGAUSS_WHITE_LGAUSS_BLACK_R</v>
      </c>
      <c r="AG1273" t="b">
        <f>AA1273=AF1273</f>
        <v>0</v>
      </c>
    </row>
    <row r="1274" spans="1:33">
      <c r="A1274" s="48">
        <f>IF(B1274=INT(B1274),ROW(),"")</f>
        <v>1274</v>
      </c>
      <c r="B1274" s="47">
        <f>IF(AND(MID(C1274,2,1)&lt;&gt;"/",MID(C1274,1,1)="/"),INT(B1273)+1,B1273+0.01)</f>
        <v>1244</v>
      </c>
      <c r="C1274" t="s">
        <v>4677</v>
      </c>
      <c r="D1274" s="51" t="s">
        <v>7</v>
      </c>
      <c r="E1274" s="56" t="s">
        <v>1102</v>
      </c>
      <c r="F1274" s="56" t="s">
        <v>1102</v>
      </c>
      <c r="G1274" s="144">
        <v>0</v>
      </c>
      <c r="H1274" s="144">
        <v>0</v>
      </c>
      <c r="I1274" s="135" t="s">
        <v>3</v>
      </c>
      <c r="J1274" s="56" t="s">
        <v>1375</v>
      </c>
      <c r="K1274" s="57" t="s">
        <v>3945</v>
      </c>
      <c r="L1274" s="55" t="s">
        <v>4768</v>
      </c>
      <c r="M1274" s="55" t="s">
        <v>4825</v>
      </c>
      <c r="N1274" s="55" t="s">
        <v>2238</v>
      </c>
      <c r="O1274" s="55"/>
      <c r="P1274" s="259" t="s">
        <v>1559</v>
      </c>
      <c r="Q1274" s="13"/>
      <c r="R1274"/>
      <c r="S1274" t="str">
        <f>IF(E1274=F1274,"","NOT EQUAL")</f>
        <v/>
      </c>
      <c r="T1274" s="44" t="str">
        <f>IF(ISNA(VLOOKUP(P1274,Sheet1!E:F,2,0)),"--","PRESENT")</f>
        <v>--</v>
      </c>
      <c r="U1274"/>
      <c r="V1274">
        <f>IF(AA1274&lt;&gt;"",V1273+1,V1273)</f>
        <v>192</v>
      </c>
      <c r="W1274" s="75" t="s">
        <v>2238</v>
      </c>
      <c r="X1274" s="57" t="s">
        <v>2238</v>
      </c>
      <c r="Y1274" s="57" t="s">
        <v>2238</v>
      </c>
      <c r="Z1274" s="25" t="str">
        <f>IF( OR(X1274="CNST", I1274="CAT_REGS"),IF(E1274=CHAR(34)&amp;CHAR(34),F1274,E1274),
IF(X1274="YES",UPPER(IF(E1274=CHAR(34)&amp;CHAR(34),F1274,E1274)),
IF(   AND(X1274&lt;&gt;"NO",I1274="CAT_FNCT",D1274&lt;&gt;"multiply", D1274&lt;&gt;"divide"),IF(J1274="SLS_ENABLED",   UPPER(IF(E1274=CHAR(34)&amp;CHAR(34),F1274,E1274)),""),"")))</f>
        <v>"F" STD_SUP_MINUS_1 "(P)"</v>
      </c>
      <c r="AA1274" s="25" t="str">
        <f>IF(LEN(Y1274)&gt;0,Y1274,SUBSTITUTE(SUBSTITUTE(SUBSTITUTE(SUBSTITUTE(SUBSTITUTE(SUBSTITUTE(SUBSTITUTE(SUBSTITUTE(SUBSTITUTE(SUBSTITUTE(SUBSTITUTE( (SUBSTITUTE( SUBSTITUTE( SUBSTITUTE( SUBSTITUTE(Z1274,"STD_SIGMA","SUM"),"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F^MINUS_1(P)</v>
      </c>
      <c r="AB1274" s="1">
        <f>B1274</f>
        <v>1244</v>
      </c>
      <c r="AC1274" t="str">
        <f>P1274</f>
        <v>ITM_FM1P</v>
      </c>
      <c r="AD1274" s="126" t="str">
        <f>IF(ISNA(VLOOKUP(AA1274,'XEQM Shortlist'!J:J,1,0)),"//","")</f>
        <v>//</v>
      </c>
      <c r="AF1274" s="88" t="str">
        <f>IF(LEN(AA1274)=0,"",SUBSTITUTE(SUBSTITUTE(SUBSTITUTE(SUBSTITUTE(SUBSTITUTE(SUBSTITUTE(SUBSTITUTE(SUBSTITUTE(SUBSTITUTE(SUBSTITUTE(SUBSTITUTE(SUBSTITUTE(SUBSTITUTE(SUBSTITUTE(SUBSTITUTE(SUBSTITUTE(SUBSTITUTE( (SUBSTITUTE( SUBSTITUTE( SUBSTITUTE( SUBSTITUTE(Z1274,"STD_SIGMA","SUM"),"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F^MINUS_1(P)</v>
      </c>
      <c r="AG1274" t="b">
        <f>AA1274=AF1274</f>
        <v>1</v>
      </c>
    </row>
    <row r="1275" spans="1:33">
      <c r="A1275" s="48">
        <f>IF(B1275=INT(B1275),ROW(),"")</f>
        <v>1275</v>
      </c>
      <c r="B1275" s="47">
        <f>IF(AND(MID(C1275,2,1)&lt;&gt;"/",MID(C1275,1,1)="/"),INT(B1274)+1,B1274+0.01)</f>
        <v>1245</v>
      </c>
      <c r="C1275" t="s">
        <v>3769</v>
      </c>
      <c r="D1275" s="51" t="s">
        <v>7</v>
      </c>
      <c r="E1275" s="56" t="s">
        <v>1112</v>
      </c>
      <c r="F1275" s="56" t="s">
        <v>1112</v>
      </c>
      <c r="G1275" s="144">
        <v>0</v>
      </c>
      <c r="H1275" s="144">
        <v>0</v>
      </c>
      <c r="I1275" s="140" t="s">
        <v>16</v>
      </c>
      <c r="J1275" s="56" t="s">
        <v>1376</v>
      </c>
      <c r="K1275" s="57" t="s">
        <v>3783</v>
      </c>
      <c r="L1275" s="55" t="s">
        <v>4768</v>
      </c>
      <c r="M1275" s="55" t="s">
        <v>4827</v>
      </c>
      <c r="N1275" s="55" t="s">
        <v>2238</v>
      </c>
      <c r="O1275" s="55"/>
      <c r="P1275" s="259" t="s">
        <v>1586</v>
      </c>
      <c r="Q1275" s="13"/>
      <c r="R1275"/>
      <c r="S1275" t="str">
        <f>IF(E1275=F1275,"","NOT EQUAL")</f>
        <v/>
      </c>
      <c r="T1275" s="44" t="str">
        <f>IF(ISNA(VLOOKUP(P1275,Sheet1!E:F,2,0)),"--","PRESENT")</f>
        <v>--</v>
      </c>
      <c r="U1275"/>
      <c r="V1275">
        <f>IF(AA1275&lt;&gt;"",V1274+1,V1274)</f>
        <v>192</v>
      </c>
      <c r="W1275" s="75" t="s">
        <v>2238</v>
      </c>
      <c r="X1275" s="57" t="s">
        <v>2238</v>
      </c>
      <c r="Y1275" s="57" t="s">
        <v>2238</v>
      </c>
      <c r="Z1275" s="25" t="str">
        <f>IF( OR(X1275="CNST", I1275="CAT_REGS"),IF(E1275=CHAR(34)&amp;CHAR(34),F1275,E1275),
IF(X1275="YES",UPPER(IF(E1275=CHAR(34)&amp;CHAR(34),F1275,E1275)),
IF(   AND(X1275&lt;&gt;"NO",I1275="CAT_FNCT",D1275&lt;&gt;"multiply", D1275&lt;&gt;"divide"),IF(J1275="SLS_ENABLED",   UPPER(IF(E1275=CHAR(34)&amp;CHAR(34),F1275,E1275)),""),"")))</f>
        <v/>
      </c>
      <c r="AA1275" s="25" t="str">
        <f>IF(LEN(Y1275)&gt;0,Y1275,SUBSTITUTE(SUBSTITUTE(SUBSTITUTE(SUBSTITUTE(SUBSTITUTE(SUBSTITUTE(SUBSTITUTE(SUBSTITUTE(SUBSTITUTE(SUBSTITUTE(SUBSTITUTE( (SUBSTITUTE( SUBSTITUTE( SUBSTITUTE( SUBSTITUTE(Z1275,"STD_SIGMA","SUM"),"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75" s="1">
        <f>B1275</f>
        <v>1245</v>
      </c>
      <c r="AC1275" t="str">
        <f>P1275</f>
        <v>MNU_GEOM</v>
      </c>
      <c r="AD1275" s="126" t="str">
        <f>IF(ISNA(VLOOKUP(AA1275,'XEQM Shortlist'!J:J,1,0)),"//","")</f>
        <v/>
      </c>
      <c r="AF1275" s="88" t="str">
        <f>IF(LEN(AA1275)=0,"",SUBSTITUTE(SUBSTITUTE(SUBSTITUTE(SUBSTITUTE(SUBSTITUTE(SUBSTITUTE(SUBSTITUTE(SUBSTITUTE(SUBSTITUTE(SUBSTITUTE(SUBSTITUTE(SUBSTITUTE(SUBSTITUTE(SUBSTITUTE(SUBSTITUTE(SUBSTITUTE(SUBSTITUTE( (SUBSTITUTE( SUBSTITUTE( SUBSTITUTE( SUBSTITUTE(Z1275,"STD_SIGMA","SUM"),"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75" t="b">
        <f>AA1275=AF1275</f>
        <v>1</v>
      </c>
    </row>
    <row r="1276" spans="1:33">
      <c r="A1276" s="48">
        <f>IF(B1276=INT(B1276),ROW(),"")</f>
        <v>1276</v>
      </c>
      <c r="B1276" s="47">
        <f>IF(AND(MID(C1276,2,1)&lt;&gt;"/",MID(C1276,1,1)="/"),INT(B1275)+1,B1275+0.01)</f>
        <v>1246</v>
      </c>
      <c r="C1276" t="s">
        <v>4678</v>
      </c>
      <c r="D1276" s="51" t="s">
        <v>7</v>
      </c>
      <c r="E1276" s="69" t="s">
        <v>125</v>
      </c>
      <c r="F1276" s="69" t="s">
        <v>125</v>
      </c>
      <c r="G1276" s="144">
        <v>0</v>
      </c>
      <c r="H1276" s="144">
        <v>0</v>
      </c>
      <c r="I1276" s="135" t="s">
        <v>3</v>
      </c>
      <c r="J1276" s="56" t="s">
        <v>1375</v>
      </c>
      <c r="K1276" s="57" t="s">
        <v>3945</v>
      </c>
      <c r="L1276" s="55" t="s">
        <v>4768</v>
      </c>
      <c r="M1276" s="55" t="s">
        <v>4825</v>
      </c>
      <c r="N1276" s="55" t="s">
        <v>2238</v>
      </c>
      <c r="O1276" s="55"/>
      <c r="P1276" s="260" t="s">
        <v>1583</v>
      </c>
      <c r="Q1276" s="13"/>
      <c r="R1276"/>
      <c r="S1276" t="str">
        <f>IF(E1276=F1276,"","NOT EQUAL")</f>
        <v/>
      </c>
      <c r="T1276" s="44" t="str">
        <f>IF(ISNA(VLOOKUP(P1276,Sheet1!E:F,2,0)),"--","PRESENT")</f>
        <v>--</v>
      </c>
      <c r="U1276"/>
      <c r="V1276">
        <f>IF(AA1276&lt;&gt;"",V1275+1,V1275)</f>
        <v>193</v>
      </c>
      <c r="W1276" s="75" t="s">
        <v>2238</v>
      </c>
      <c r="X1276" s="57" t="s">
        <v>2238</v>
      </c>
      <c r="Y1276" s="57" t="s">
        <v>2238</v>
      </c>
      <c r="Z1276" s="25" t="str">
        <f>IF( OR(X1276="CNST", I1276="CAT_REGS"),IF(E1276=CHAR(34)&amp;CHAR(34),F1276,E1276),
IF(X1276="YES",UPPER(IF(E1276=CHAR(34)&amp;CHAR(34),F1276,E1276)),
IF(   AND(X1276&lt;&gt;"NO",I1276="CAT_FNCT",D1276&lt;&gt;"multiply", D1276&lt;&gt;"divide"),IF(J1276="SLS_ENABLED",   UPPER(IF(E1276=CHAR(34)&amp;CHAR(34),F1276,E1276)),""),"")))</f>
        <v>"GEOM" STD_SUB_P</v>
      </c>
      <c r="AA1276" s="25" t="str">
        <f>IF(LEN(Y1276)&gt;0,Y1276,SUBSTITUTE(SUBSTITUTE(SUBSTITUTE(SUBSTITUTE(SUBSTITUTE(SUBSTITUTE(SUBSTITUTE(SUBSTITUTE(SUBSTITUTE(SUBSTITUTE(SUBSTITUTE( (SUBSTITUTE( SUBSTITUTE( SUBSTITUTE( SUBSTITUTE(Z1276,"STD_SIGMA","SUM"),"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GEOMP</v>
      </c>
      <c r="AB1276" s="1">
        <f>B1276</f>
        <v>1246</v>
      </c>
      <c r="AC1276" t="str">
        <f>P1276</f>
        <v>ITM_GEOMP</v>
      </c>
      <c r="AD1276" s="126" t="str">
        <f>IF(ISNA(VLOOKUP(AA1276,'XEQM Shortlist'!J:J,1,0)),"//","")</f>
        <v>//</v>
      </c>
      <c r="AF1276" s="88" t="str">
        <f>IF(LEN(AA1276)=0,"",SUBSTITUTE(SUBSTITUTE(SUBSTITUTE(SUBSTITUTE(SUBSTITUTE(SUBSTITUTE(SUBSTITUTE(SUBSTITUTE(SUBSTITUTE(SUBSTITUTE(SUBSTITUTE(SUBSTITUTE(SUBSTITUTE(SUBSTITUTE(SUBSTITUTE(SUBSTITUTE(SUBSTITUTE( (SUBSTITUTE( SUBSTITUTE( SUBSTITUTE( SUBSTITUTE(Z1276,"STD_SIGMA","SUM"),"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GEOMP</v>
      </c>
      <c r="AG1276" t="b">
        <f>AA1276=AF1276</f>
        <v>1</v>
      </c>
    </row>
    <row r="1277" spans="1:33">
      <c r="A1277" s="48">
        <f>IF(B1277=INT(B1277),ROW(),"")</f>
        <v>1277</v>
      </c>
      <c r="B1277" s="47">
        <f>IF(AND(MID(C1277,2,1)&lt;&gt;"/",MID(C1277,1,1)="/"),INT(B1276)+1,B1276+0.01)</f>
        <v>1247</v>
      </c>
      <c r="C1277" t="s">
        <v>4679</v>
      </c>
      <c r="D1277" s="51" t="s">
        <v>7</v>
      </c>
      <c r="E1277" s="69" t="s">
        <v>2322</v>
      </c>
      <c r="F1277" s="69" t="s">
        <v>2322</v>
      </c>
      <c r="G1277" s="144">
        <v>0</v>
      </c>
      <c r="H1277" s="144">
        <v>0</v>
      </c>
      <c r="I1277" s="135" t="s">
        <v>3</v>
      </c>
      <c r="J1277" s="56" t="s">
        <v>1375</v>
      </c>
      <c r="K1277" s="57" t="s">
        <v>3945</v>
      </c>
      <c r="L1277" s="55" t="s">
        <v>4768</v>
      </c>
      <c r="M1277" s="55" t="s">
        <v>4825</v>
      </c>
      <c r="N1277" s="55" t="s">
        <v>2238</v>
      </c>
      <c r="O1277" s="55"/>
      <c r="P1277" s="260" t="s">
        <v>1582</v>
      </c>
      <c r="Q1277" s="13"/>
      <c r="R1277"/>
      <c r="S1277" t="str">
        <f>IF(E1277=F1277,"","NOT EQUAL")</f>
        <v/>
      </c>
      <c r="T1277" s="44" t="str">
        <f>IF(ISNA(VLOOKUP(P1277,Sheet1!E:F,2,0)),"--","PRESENT")</f>
        <v>--</v>
      </c>
      <c r="U1277"/>
      <c r="V1277">
        <f>IF(AA1277&lt;&gt;"",V1276+1,V1276)</f>
        <v>194</v>
      </c>
      <c r="W1277" s="75" t="s">
        <v>2238</v>
      </c>
      <c r="X1277" s="57" t="s">
        <v>2238</v>
      </c>
      <c r="Y1277" s="57" t="s">
        <v>2238</v>
      </c>
      <c r="Z1277" s="25" t="str">
        <f>IF( OR(X1277="CNST", I1277="CAT_REGS"),IF(E1277=CHAR(34)&amp;CHAR(34),F1277,E1277),
IF(X1277="YES",UPPER(IF(E1277=CHAR(34)&amp;CHAR(34),F1277,E1277)),
IF(   AND(X1277&lt;&gt;"NO",I1277="CAT_FNCT",D1277&lt;&gt;"multiply", D1277&lt;&gt;"divide"),IF(J1277="SLS_ENABLED",   UPPER(IF(E1277=CHAR(34)&amp;CHAR(34),F1277,E1277)),""),"")))</f>
        <v>"GEOM" STD_GAUSS_BLACK_L STD_GAUSS_WHITE_R</v>
      </c>
      <c r="AA1277" s="25" t="str">
        <f>IF(LEN(Y1277)&gt;0,Y1277,SUBSTITUTE(SUBSTITUTE(SUBSTITUTE(SUBSTITUTE(SUBSTITUTE(SUBSTITUTE(SUBSTITUTE(SUBSTITUTE(SUBSTITUTE(SUBSTITUTE(SUBSTITUTE( (SUBSTITUTE( SUBSTITUTE( SUBSTITUTE( SUBSTITUTE(Z1277,"STD_SIGMA","SUM"),"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GEOMGAUSS_BLACK_LGAUSS_WHITE_R</v>
      </c>
      <c r="AB1277" s="1">
        <f>B1277</f>
        <v>1247</v>
      </c>
      <c r="AC1277" t="str">
        <f>P1277</f>
        <v>ITM_GEOM</v>
      </c>
      <c r="AD1277" s="126" t="str">
        <f>IF(ISNA(VLOOKUP(AA1277,'XEQM Shortlist'!J:J,1,0)),"//","")</f>
        <v>//</v>
      </c>
      <c r="AF1277" s="88" t="str">
        <f>IF(LEN(AA1277)=0,"",SUBSTITUTE(SUBSTITUTE(SUBSTITUTE(SUBSTITUTE(SUBSTITUTE(SUBSTITUTE(SUBSTITUTE(SUBSTITUTE(SUBSTITUTE(SUBSTITUTE(SUBSTITUTE(SUBSTITUTE(SUBSTITUTE(SUBSTITUTE(SUBSTITUTE(SUBSTITUTE(SUBSTITUTE( (SUBSTITUTE( SUBSTITUTE( SUBSTITUTE( SUBSTITUTE(Z1277,"STD_SIGMA","SUM"),"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GEOMGAUSS_BLACK_LGAUSS_WHITE_R</v>
      </c>
      <c r="AG1277" t="b">
        <f>AA1277=AF1277</f>
        <v>1</v>
      </c>
    </row>
    <row r="1278" spans="1:33">
      <c r="A1278" s="48">
        <f>IF(B1278=INT(B1278),ROW(),"")</f>
        <v>1278</v>
      </c>
      <c r="B1278" s="47">
        <f>IF(AND(MID(C1278,2,1)&lt;&gt;"/",MID(C1278,1,1)="/"),INT(B1277)+1,B1277+0.01)</f>
        <v>1248</v>
      </c>
      <c r="C1278" t="s">
        <v>4680</v>
      </c>
      <c r="D1278" s="51" t="s">
        <v>7</v>
      </c>
      <c r="E1278" s="69" t="s">
        <v>2323</v>
      </c>
      <c r="F1278" s="69" t="s">
        <v>2323</v>
      </c>
      <c r="G1278" s="144">
        <v>0</v>
      </c>
      <c r="H1278" s="144">
        <v>0</v>
      </c>
      <c r="I1278" s="135" t="s">
        <v>3</v>
      </c>
      <c r="J1278" s="56" t="s">
        <v>1375</v>
      </c>
      <c r="K1278" s="57" t="s">
        <v>3945</v>
      </c>
      <c r="L1278" s="55" t="s">
        <v>4768</v>
      </c>
      <c r="M1278" s="55" t="s">
        <v>4825</v>
      </c>
      <c r="N1278" s="55" t="s">
        <v>2238</v>
      </c>
      <c r="O1278" s="55"/>
      <c r="P1278" s="259" t="s">
        <v>1584</v>
      </c>
      <c r="Q1278" s="13"/>
      <c r="R1278"/>
      <c r="S1278" t="str">
        <f>IF(E1278=F1278,"","NOT EQUAL")</f>
        <v/>
      </c>
      <c r="T1278" s="44" t="str">
        <f>IF(ISNA(VLOOKUP(P1278,Sheet1!E:F,2,0)),"--","PRESENT")</f>
        <v>--</v>
      </c>
      <c r="U1278"/>
      <c r="V1278">
        <f>IF(AA1278&lt;&gt;"",V1277+1,V1277)</f>
        <v>195</v>
      </c>
      <c r="W1278" s="75" t="s">
        <v>2238</v>
      </c>
      <c r="X1278" s="57" t="s">
        <v>2238</v>
      </c>
      <c r="Y1278" s="57" t="s">
        <v>2238</v>
      </c>
      <c r="Z1278" s="25" t="str">
        <f>IF( OR(X1278="CNST", I1278="CAT_REGS"),IF(E1278=CHAR(34)&amp;CHAR(34),F1278,E1278),
IF(X1278="YES",UPPER(IF(E1278=CHAR(34)&amp;CHAR(34),F1278,E1278)),
IF(   AND(X1278&lt;&gt;"NO",I1278="CAT_FNCT",D1278&lt;&gt;"multiply", D1278&lt;&gt;"divide"),IF(J1278="SLS_ENABLED",   UPPER(IF(E1278=CHAR(34)&amp;CHAR(34),F1278,E1278)),""),"")))</f>
        <v>"GEOM" STD_GAUSS_WHITE_L STD_GAUSS_BLACK_R</v>
      </c>
      <c r="AA1278" s="25" t="str">
        <f>IF(LEN(Y1278)&gt;0,Y1278,SUBSTITUTE(SUBSTITUTE(SUBSTITUTE(SUBSTITUTE(SUBSTITUTE(SUBSTITUTE(SUBSTITUTE(SUBSTITUTE(SUBSTITUTE(SUBSTITUTE(SUBSTITUTE( (SUBSTITUTE( SUBSTITUTE( SUBSTITUTE( SUBSTITUTE(Z1278,"STD_SIGMA","SUM"),"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GEOMGAUSS_WHITE_LGAUSS_BLACK_R</v>
      </c>
      <c r="AB1278" s="1">
        <f>B1278</f>
        <v>1248</v>
      </c>
      <c r="AC1278" t="str">
        <f>P1278</f>
        <v>ITM_GEOMU</v>
      </c>
      <c r="AD1278" s="126" t="str">
        <f>IF(ISNA(VLOOKUP(AA1278,'XEQM Shortlist'!J:J,1,0)),"//","")</f>
        <v>//</v>
      </c>
      <c r="AF1278" s="88" t="str">
        <f>IF(LEN(AA1278)=0,"",SUBSTITUTE(SUBSTITUTE(SUBSTITUTE(SUBSTITUTE(SUBSTITUTE(SUBSTITUTE(SUBSTITUTE(SUBSTITUTE(SUBSTITUTE(SUBSTITUTE(SUBSTITUTE(SUBSTITUTE(SUBSTITUTE(SUBSTITUTE(SUBSTITUTE(SUBSTITUTE(SUBSTITUTE( (SUBSTITUTE( SUBSTITUTE( SUBSTITUTE( SUBSTITUTE(Z1278,"STD_SIGMA","SUM"),"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GEOMGAUSS_WHITE_LGAUSS_BLACK_R</v>
      </c>
      <c r="AG1278" t="b">
        <f>AA1278=AF1278</f>
        <v>1</v>
      </c>
    </row>
    <row r="1279" spans="1:33">
      <c r="A1279" s="48">
        <f>IF(B1279=INT(B1279),ROW(),"")</f>
        <v>1279</v>
      </c>
      <c r="B1279" s="47">
        <f>IF(AND(MID(C1279,2,1)&lt;&gt;"/",MID(C1279,1,1)="/"),INT(B1278)+1,B1278+0.01)</f>
        <v>1249</v>
      </c>
      <c r="C1279" t="s">
        <v>4681</v>
      </c>
      <c r="D1279" s="51" t="s">
        <v>7</v>
      </c>
      <c r="E1279" s="56" t="s">
        <v>126</v>
      </c>
      <c r="F1279" s="56" t="s">
        <v>126</v>
      </c>
      <c r="G1279" s="144">
        <v>0</v>
      </c>
      <c r="H1279" s="144">
        <v>0</v>
      </c>
      <c r="I1279" s="135" t="s">
        <v>3</v>
      </c>
      <c r="J1279" s="56" t="s">
        <v>1375</v>
      </c>
      <c r="K1279" s="57" t="s">
        <v>3945</v>
      </c>
      <c r="L1279" s="55" t="s">
        <v>4768</v>
      </c>
      <c r="M1279" s="55" t="s">
        <v>4825</v>
      </c>
      <c r="N1279" s="55" t="s">
        <v>2238</v>
      </c>
      <c r="O1279" s="55"/>
      <c r="P1279" s="259" t="s">
        <v>1585</v>
      </c>
      <c r="Q1279" s="13"/>
      <c r="R1279"/>
      <c r="S1279" t="str">
        <f>IF(E1279=F1279,"","NOT EQUAL")</f>
        <v/>
      </c>
      <c r="T1279" s="44" t="str">
        <f>IF(ISNA(VLOOKUP(P1279,Sheet1!E:F,2,0)),"--","PRESENT")</f>
        <v>--</v>
      </c>
      <c r="U1279"/>
      <c r="V1279">
        <f>IF(AA1279&lt;&gt;"",V1278+1,V1278)</f>
        <v>196</v>
      </c>
      <c r="W1279" s="75" t="s">
        <v>2238</v>
      </c>
      <c r="X1279" s="57" t="s">
        <v>2238</v>
      </c>
      <c r="Y1279" s="57" t="s">
        <v>2238</v>
      </c>
      <c r="Z1279" s="25" t="str">
        <f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"GEOM" STD_SUP_MINUS_1</v>
      </c>
      <c r="AA1279" s="25" t="str">
        <f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GEOM^MINUS_1</v>
      </c>
      <c r="AB1279" s="1">
        <f>B1279</f>
        <v>1249</v>
      </c>
      <c r="AC1279" t="str">
        <f>P1279</f>
        <v>ITM_GEOMM1</v>
      </c>
      <c r="AD1279" s="126" t="str">
        <f>IF(ISNA(VLOOKUP(AA1279,'XEQM Shortlist'!J:J,1,0)),"//","")</f>
        <v>//</v>
      </c>
      <c r="AF1279" s="88" t="str">
        <f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GEOM^MINUS_1</v>
      </c>
      <c r="AG1279" t="b">
        <f>AA1279=AF1279</f>
        <v>1</v>
      </c>
    </row>
    <row r="1280" spans="1:33">
      <c r="A1280" s="48">
        <f>IF(B1280=INT(B1280),ROW(),"")</f>
        <v>1280</v>
      </c>
      <c r="B1280" s="47">
        <f>IF(AND(MID(C1280,2,1)&lt;&gt;"/",MID(C1280,1,1)="/"),INT(B1279)+1,B1279+0.01)</f>
        <v>1250</v>
      </c>
      <c r="C1280" t="s">
        <v>3769</v>
      </c>
      <c r="D1280" s="51" t="s">
        <v>7</v>
      </c>
      <c r="E1280" s="56" t="s">
        <v>136</v>
      </c>
      <c r="F1280" s="56" t="s">
        <v>136</v>
      </c>
      <c r="G1280" s="144">
        <v>0</v>
      </c>
      <c r="H1280" s="144">
        <v>0</v>
      </c>
      <c r="I1280" s="140" t="s">
        <v>16</v>
      </c>
      <c r="J1280" s="56" t="s">
        <v>1376</v>
      </c>
      <c r="K1280" s="57" t="s">
        <v>3783</v>
      </c>
      <c r="L1280" s="55" t="s">
        <v>4768</v>
      </c>
      <c r="M1280" s="55" t="s">
        <v>4827</v>
      </c>
      <c r="N1280" s="55" t="s">
        <v>2238</v>
      </c>
      <c r="O1280" s="55"/>
      <c r="P1280" s="259" t="s">
        <v>1603</v>
      </c>
      <c r="Q1280" s="13"/>
      <c r="R1280"/>
      <c r="S1280" t="str">
        <f>IF(E1280=F1280,"","NOT EQUAL")</f>
        <v/>
      </c>
      <c r="T1280" s="44" t="str">
        <f>IF(ISNA(VLOOKUP(P1280,Sheet1!E:F,2,0)),"--","PRESENT")</f>
        <v>--</v>
      </c>
      <c r="U1280"/>
      <c r="V1280">
        <f>IF(AA1280&lt;&gt;"",V1279+1,V1279)</f>
        <v>196</v>
      </c>
      <c r="W1280" s="75" t="s">
        <v>2238</v>
      </c>
      <c r="X1280" s="57" t="s">
        <v>2238</v>
      </c>
      <c r="Y1280" s="57" t="s">
        <v>2238</v>
      </c>
      <c r="Z1280" s="25" t="str">
        <f>IF( OR(X1280="CNST", I1280="CAT_REGS"),IF(E1280=CHAR(34)&amp;CHAR(34),F1280,E1280),
IF(X1280="YES",UPPER(IF(E1280=CHAR(34)&amp;CHAR(34),F1280,E1280)),
IF(   AND(X1280&lt;&gt;"NO",I1280="CAT_FNCT",D1280&lt;&gt;"multiply", D1280&lt;&gt;"divide"),IF(J1280="SLS_ENABLED",   UPPER(IF(E1280=CHAR(34)&amp;CHAR(34),F1280,E1280)),""),"")))</f>
        <v/>
      </c>
      <c r="AA1280" s="25" t="str">
        <f>IF(LEN(Y1280)&gt;0,Y1280,SUBSTITUTE(SUBSTITUTE(SUBSTITUTE(SUBSTITUTE(SUBSTITUTE(SUBSTITUTE(SUBSTITUTE(SUBSTITUTE(SUBSTITUTE(SUBSTITUTE(SUBSTITUTE( (SUBSTITUTE( SUBSTITUTE( SUBSTITUTE( SUBSTITUTE(Z1280,"STD_SIGMA","SUM"),"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0" s="1">
        <f>B1280</f>
        <v>1250</v>
      </c>
      <c r="AC1280" t="str">
        <f>P1280</f>
        <v>MNU_HYPER</v>
      </c>
      <c r="AD1280" s="126" t="str">
        <f>IF(ISNA(VLOOKUP(AA1280,'XEQM Shortlist'!J:J,1,0)),"//","")</f>
        <v/>
      </c>
      <c r="AF1280" s="88" t="str">
        <f>IF(LEN(AA1280)=0,"",SUBSTITUTE(SUBSTITUTE(SUBSTITUTE(SUBSTITUTE(SUBSTITUTE(SUBSTITUTE(SUBSTITUTE(SUBSTITUTE(SUBSTITUTE(SUBSTITUTE(SUBSTITUTE(SUBSTITUTE(SUBSTITUTE(SUBSTITUTE(SUBSTITUTE(SUBSTITUTE(SUBSTITUTE( (SUBSTITUTE( SUBSTITUTE( SUBSTITUTE( SUBSTITUTE(Z1280,"STD_SIGMA","SUM"),"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0" t="b">
        <f>AA1280=AF1280</f>
        <v>1</v>
      </c>
    </row>
    <row r="1281" spans="1:33">
      <c r="A1281" s="48">
        <f>IF(B1281=INT(B1281),ROW(),"")</f>
        <v>1281</v>
      </c>
      <c r="B1281" s="47">
        <f>IF(AND(MID(C1281,2,1)&lt;&gt;"/",MID(C1281,1,1)="/"),INT(B1280)+1,B1280+0.01)</f>
        <v>1251</v>
      </c>
      <c r="C1281" t="s">
        <v>4682</v>
      </c>
      <c r="D1281" s="51" t="s">
        <v>7</v>
      </c>
      <c r="E1281" s="70" t="s">
        <v>1116</v>
      </c>
      <c r="F1281" s="70" t="s">
        <v>1116</v>
      </c>
      <c r="G1281" s="144">
        <v>0</v>
      </c>
      <c r="H1281" s="144">
        <v>0</v>
      </c>
      <c r="I1281" s="135" t="s">
        <v>3</v>
      </c>
      <c r="J1281" s="56" t="s">
        <v>1375</v>
      </c>
      <c r="K1281" s="57" t="s">
        <v>3945</v>
      </c>
      <c r="L1281" s="55" t="s">
        <v>4768</v>
      </c>
      <c r="M1281" s="55" t="s">
        <v>4825</v>
      </c>
      <c r="N1281" s="55" t="s">
        <v>2238</v>
      </c>
      <c r="O1281" s="55"/>
      <c r="P1281" s="260" t="s">
        <v>1600</v>
      </c>
      <c r="Q1281" s="13"/>
      <c r="R1281"/>
      <c r="S1281" t="str">
        <f>IF(E1281=F1281,"","NOT EQUAL")</f>
        <v/>
      </c>
      <c r="T1281" s="44" t="str">
        <f>IF(ISNA(VLOOKUP(P1281,Sheet1!E:F,2,0)),"--","PRESENT")</f>
        <v>--</v>
      </c>
      <c r="U1281"/>
      <c r="V1281">
        <f>IF(AA1281&lt;&gt;"",V1280+1,V1280)</f>
        <v>197</v>
      </c>
      <c r="W1281" s="75" t="s">
        <v>2238</v>
      </c>
      <c r="X1281" s="57" t="s">
        <v>2238</v>
      </c>
      <c r="Y1281" s="57" t="s">
        <v>2238</v>
      </c>
      <c r="Z1281" s="25" t="str">
        <f>IF( OR(X1281="CNST", I1281="CAT_REGS"),IF(E1281=CHAR(34)&amp;CHAR(34),F1281,E1281),
IF(X1281="YES",UPPER(IF(E1281=CHAR(34)&amp;CHAR(34),F1281,E1281)),
IF(   AND(X1281&lt;&gt;"NO",I1281="CAT_FNCT",D1281&lt;&gt;"multiply", D1281&lt;&gt;"divide"),IF(J1281="SLS_ENABLED",   UPPER(IF(E1281=CHAR(34)&amp;CHAR(34),F1281,E1281)),""),"")))</f>
        <v>"HYPER" STD_SUB_P</v>
      </c>
      <c r="AA1281" s="25" t="str">
        <f>IF(LEN(Y1281)&gt;0,Y1281,SUBSTITUTE(SUBSTITUTE(SUBSTITUTE(SUBSTITUTE(SUBSTITUTE(SUBSTITUTE(SUBSTITUTE(SUBSTITUTE(SUBSTITUTE(SUBSTITUTE(SUBSTITUTE( (SUBSTITUTE( SUBSTITUTE( SUBSTITUTE( SUBSTITUTE(Z1281,"STD_SIGMA","SUM"),"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HYPERP</v>
      </c>
      <c r="AB1281" s="1">
        <f>B1281</f>
        <v>1251</v>
      </c>
      <c r="AC1281" t="str">
        <f>P1281</f>
        <v>ITM_HYPERP</v>
      </c>
      <c r="AD1281" s="126" t="str">
        <f>IF(ISNA(VLOOKUP(AA1281,'XEQM Shortlist'!J:J,1,0)),"//","")</f>
        <v>//</v>
      </c>
      <c r="AF1281" s="88" t="str">
        <f>IF(LEN(AA1281)=0,"",SUBSTITUTE(SUBSTITUTE(SUBSTITUTE(SUBSTITUTE(SUBSTITUTE(SUBSTITUTE(SUBSTITUTE(SUBSTITUTE(SUBSTITUTE(SUBSTITUTE(SUBSTITUTE(SUBSTITUTE(SUBSTITUTE(SUBSTITUTE(SUBSTITUTE(SUBSTITUTE(SUBSTITUTE( (SUBSTITUTE( SUBSTITUTE( SUBSTITUTE( SUBSTITUTE(Z1281,"STD_SIGMA","SUM"),"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HYPERP</v>
      </c>
      <c r="AG1281" t="b">
        <f>AA1281=AF1281</f>
        <v>1</v>
      </c>
    </row>
    <row r="1282" spans="1:33">
      <c r="A1282" s="48">
        <f>IF(B1282=INT(B1282),ROW(),"")</f>
        <v>1282</v>
      </c>
      <c r="B1282" s="47">
        <f>IF(AND(MID(C1282,2,1)&lt;&gt;"/",MID(C1282,1,1)="/"),INT(B1281)+1,B1281+0.01)</f>
        <v>1252</v>
      </c>
      <c r="C1282" t="s">
        <v>4683</v>
      </c>
      <c r="D1282" s="51" t="s">
        <v>7</v>
      </c>
      <c r="E1282" s="70" t="s">
        <v>2324</v>
      </c>
      <c r="F1282" s="70" t="s">
        <v>2324</v>
      </c>
      <c r="G1282" s="144">
        <v>0</v>
      </c>
      <c r="H1282" s="144">
        <v>0</v>
      </c>
      <c r="I1282" s="135" t="s">
        <v>3</v>
      </c>
      <c r="J1282" s="56" t="s">
        <v>1375</v>
      </c>
      <c r="K1282" s="57" t="s">
        <v>3945</v>
      </c>
      <c r="L1282" s="55" t="s">
        <v>4768</v>
      </c>
      <c r="M1282" s="55" t="s">
        <v>4825</v>
      </c>
      <c r="N1282" s="55" t="s">
        <v>2238</v>
      </c>
      <c r="O1282" s="55"/>
      <c r="P1282" s="260" t="s">
        <v>1599</v>
      </c>
      <c r="Q1282" s="13"/>
      <c r="R1282"/>
      <c r="S1282" t="str">
        <f>IF(E1282=F1282,"","NOT EQUAL")</f>
        <v/>
      </c>
      <c r="T1282" s="44" t="str">
        <f>IF(ISNA(VLOOKUP(P1282,Sheet1!E:F,2,0)),"--","PRESENT")</f>
        <v>--</v>
      </c>
      <c r="U1282"/>
      <c r="V1282">
        <f>IF(AA1282&lt;&gt;"",V1281+1,V1281)</f>
        <v>198</v>
      </c>
      <c r="W1282" s="75" t="s">
        <v>2238</v>
      </c>
      <c r="X1282" s="57" t="s">
        <v>2238</v>
      </c>
      <c r="Y1282" s="57" t="s">
        <v>2238</v>
      </c>
      <c r="Z1282" s="25" t="str">
        <f>IF( OR(X1282="CNST", I1282="CAT_REGS"),IF(E1282=CHAR(34)&amp;CHAR(34),F1282,E1282),
IF(X1282="YES",UPPER(IF(E1282=CHAR(34)&amp;CHAR(34),F1282,E1282)),
IF(   AND(X1282&lt;&gt;"NO",I1282="CAT_FNCT",D1282&lt;&gt;"multiply", D1282&lt;&gt;"divide"),IF(J1282="SLS_ENABLED",   UPPER(IF(E1282=CHAR(34)&amp;CHAR(34),F1282,E1282)),""),"")))</f>
        <v>"HYPER" STD_GAUSS_BLACK_L STD_GAUSS_WHITE_R</v>
      </c>
      <c r="AA1282" s="25" t="str">
        <f>IF(LEN(Y1282)&gt;0,Y1282,SUBSTITUTE(SUBSTITUTE(SUBSTITUTE(SUBSTITUTE(SUBSTITUTE(SUBSTITUTE(SUBSTITUTE(SUBSTITUTE(SUBSTITUTE(SUBSTITUTE(SUBSTITUTE( (SUBSTITUTE( SUBSTITUTE( SUBSTITUTE( SUBSTITUTE(Z1282,"STD_SIGMA","SUM"),"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HYPERGAUSS_BLACK_LGAUSS_WHITE_R</v>
      </c>
      <c r="AB1282" s="1">
        <f>B1282</f>
        <v>1252</v>
      </c>
      <c r="AC1282" t="str">
        <f>P1282</f>
        <v>ITM_HYPER</v>
      </c>
      <c r="AD1282" s="126" t="str">
        <f>IF(ISNA(VLOOKUP(AA1282,'XEQM Shortlist'!J:J,1,0)),"//","")</f>
        <v>//</v>
      </c>
      <c r="AF1282" s="88" t="str">
        <f>IF(LEN(AA1282)=0,"",SUBSTITUTE(SUBSTITUTE(SUBSTITUTE(SUBSTITUTE(SUBSTITUTE(SUBSTITUTE(SUBSTITUTE(SUBSTITUTE(SUBSTITUTE(SUBSTITUTE(SUBSTITUTE(SUBSTITUTE(SUBSTITUTE(SUBSTITUTE(SUBSTITUTE(SUBSTITUTE(SUBSTITUTE( (SUBSTITUTE( SUBSTITUTE( SUBSTITUTE( SUBSTITUTE(Z1282,"STD_SIGMA","SUM"),"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HYPERGAUSS_BLACK_LGAUSS_WHITE_R</v>
      </c>
      <c r="AG1282" t="b">
        <f>AA1282=AF1282</f>
        <v>1</v>
      </c>
    </row>
    <row r="1283" spans="1:33">
      <c r="A1283" s="48">
        <f>IF(B1283=INT(B1283),ROW(),"")</f>
        <v>1283</v>
      </c>
      <c r="B1283" s="47">
        <f>IF(AND(MID(C1283,2,1)&lt;&gt;"/",MID(C1283,1,1)="/"),INT(B1282)+1,B1282+0.01)</f>
        <v>1253</v>
      </c>
      <c r="C1283" t="s">
        <v>4684</v>
      </c>
      <c r="D1283" s="51" t="s">
        <v>7</v>
      </c>
      <c r="E1283" s="70" t="s">
        <v>2325</v>
      </c>
      <c r="F1283" s="70" t="s">
        <v>2325</v>
      </c>
      <c r="G1283" s="144">
        <v>0</v>
      </c>
      <c r="H1283" s="144">
        <v>0</v>
      </c>
      <c r="I1283" s="135" t="s">
        <v>3</v>
      </c>
      <c r="J1283" s="56" t="s">
        <v>1375</v>
      </c>
      <c r="K1283" s="57" t="s">
        <v>3945</v>
      </c>
      <c r="L1283" s="55" t="s">
        <v>4768</v>
      </c>
      <c r="M1283" s="55" t="s">
        <v>4825</v>
      </c>
      <c r="N1283" s="55" t="s">
        <v>2238</v>
      </c>
      <c r="O1283" s="55"/>
      <c r="P1283" s="259" t="s">
        <v>1601</v>
      </c>
      <c r="Q1283" s="13"/>
      <c r="R1283"/>
      <c r="S1283" t="str">
        <f>IF(E1283=F1283,"","NOT EQUAL")</f>
        <v/>
      </c>
      <c r="T1283" s="44" t="str">
        <f>IF(ISNA(VLOOKUP(P1283,Sheet1!E:F,2,0)),"--","PRESENT")</f>
        <v>--</v>
      </c>
      <c r="U1283"/>
      <c r="V1283">
        <f>IF(AA1283&lt;&gt;"",V1282+1,V1282)</f>
        <v>199</v>
      </c>
      <c r="W1283" s="75" t="s">
        <v>2238</v>
      </c>
      <c r="X1283" s="57" t="s">
        <v>2238</v>
      </c>
      <c r="Y1283" s="57" t="s">
        <v>2238</v>
      </c>
      <c r="Z1283" s="25" t="str">
        <f>IF( OR(X1283="CNST", I1283="CAT_REGS"),IF(E1283=CHAR(34)&amp;CHAR(34),F1283,E1283),
IF(X1283="YES",UPPER(IF(E1283=CHAR(34)&amp;CHAR(34),F1283,E1283)),
IF(   AND(X1283&lt;&gt;"NO",I1283="CAT_FNCT",D1283&lt;&gt;"multiply", D1283&lt;&gt;"divide"),IF(J1283="SLS_ENABLED",   UPPER(IF(E1283=CHAR(34)&amp;CHAR(34),F1283,E1283)),""),"")))</f>
        <v>"HYPER" STD_GAUSS_WHITE_L STD_GAUSS_BLACK_R</v>
      </c>
      <c r="AA1283" s="25" t="str">
        <f>IF(LEN(Y1283)&gt;0,Y1283,SUBSTITUTE(SUBSTITUTE(SUBSTITUTE(SUBSTITUTE(SUBSTITUTE(SUBSTITUTE(SUBSTITUTE(SUBSTITUTE(SUBSTITUTE(SUBSTITUTE(SUBSTITUTE( (SUBSTITUTE( SUBSTITUTE( SUBSTITUTE( SUBSTITUTE(Z1283,"STD_SIGMA","SUM"),"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HYPERGAUSS_WHITE_LGAUSS_BLACK_R</v>
      </c>
      <c r="AB1283" s="1">
        <f>B1283</f>
        <v>1253</v>
      </c>
      <c r="AC1283" t="str">
        <f>P1283</f>
        <v>ITM_HYPERU</v>
      </c>
      <c r="AD1283" s="126" t="str">
        <f>IF(ISNA(VLOOKUP(AA1283,'XEQM Shortlist'!J:J,1,0)),"//","")</f>
        <v>//</v>
      </c>
      <c r="AF1283" s="88" t="str">
        <f>IF(LEN(AA1283)=0,"",SUBSTITUTE(SUBSTITUTE(SUBSTITUTE(SUBSTITUTE(SUBSTITUTE(SUBSTITUTE(SUBSTITUTE(SUBSTITUTE(SUBSTITUTE(SUBSTITUTE(SUBSTITUTE(SUBSTITUTE(SUBSTITUTE(SUBSTITUTE(SUBSTITUTE(SUBSTITUTE(SUBSTITUTE( (SUBSTITUTE( SUBSTITUTE( SUBSTITUTE( SUBSTITUTE(Z1283,"STD_SIGMA","SUM"),"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HYPERGAUSS_WHITE_LGAUSS_BLACK_R</v>
      </c>
      <c r="AG1283" t="b">
        <f>AA1283=AF1283</f>
        <v>1</v>
      </c>
    </row>
    <row r="1284" spans="1:33">
      <c r="A1284" s="48">
        <f>IF(B1284=INT(B1284),ROW(),"")</f>
        <v>1284</v>
      </c>
      <c r="B1284" s="47">
        <f>IF(AND(MID(C1284,2,1)&lt;&gt;"/",MID(C1284,1,1)="/"),INT(B1283)+1,B1283+0.01)</f>
        <v>1254</v>
      </c>
      <c r="C1284" t="s">
        <v>4685</v>
      </c>
      <c r="D1284" s="51" t="s">
        <v>7</v>
      </c>
      <c r="E1284" s="56" t="s">
        <v>1117</v>
      </c>
      <c r="F1284" s="56" t="s">
        <v>1117</v>
      </c>
      <c r="G1284" s="144">
        <v>0</v>
      </c>
      <c r="H1284" s="144">
        <v>0</v>
      </c>
      <c r="I1284" s="135" t="s">
        <v>3</v>
      </c>
      <c r="J1284" s="56" t="s">
        <v>1375</v>
      </c>
      <c r="K1284" s="57" t="s">
        <v>3945</v>
      </c>
      <c r="L1284" s="55" t="s">
        <v>4768</v>
      </c>
      <c r="M1284" s="55" t="s">
        <v>4825</v>
      </c>
      <c r="N1284" s="55" t="s">
        <v>2238</v>
      </c>
      <c r="O1284" s="55"/>
      <c r="P1284" s="259" t="s">
        <v>1602</v>
      </c>
      <c r="Q1284" s="13"/>
      <c r="R1284"/>
      <c r="S1284" t="str">
        <f>IF(E1284=F1284,"","NOT EQUAL")</f>
        <v/>
      </c>
      <c r="T1284" s="44" t="str">
        <f>IF(ISNA(VLOOKUP(P1284,Sheet1!E:F,2,0)),"--","PRESENT")</f>
        <v>--</v>
      </c>
      <c r="U1284"/>
      <c r="V1284">
        <f>IF(AA1284&lt;&gt;"",V1283+1,V1283)</f>
        <v>200</v>
      </c>
      <c r="W1284" s="75" t="s">
        <v>2238</v>
      </c>
      <c r="X1284" s="57" t="s">
        <v>2238</v>
      </c>
      <c r="Y1284" s="57" t="s">
        <v>2238</v>
      </c>
      <c r="Z1284" s="25" t="str">
        <f>IF( OR(X1284="CNST", I1284="CAT_REGS"),IF(E1284=CHAR(34)&amp;CHAR(34),F1284,E1284),
IF(X1284="YES",UPPER(IF(E1284=CHAR(34)&amp;CHAR(34),F1284,E1284)),
IF(   AND(X1284&lt;&gt;"NO",I1284="CAT_FNCT",D1284&lt;&gt;"multiply", D1284&lt;&gt;"divide"),IF(J1284="SLS_ENABLED",   UPPER(IF(E1284=CHAR(34)&amp;CHAR(34),F1284,E1284)),""),"")))</f>
        <v>"HYPER" STD_SUP_MINUS_1</v>
      </c>
      <c r="AA1284" s="25" t="str">
        <f>IF(LEN(Y1284)&gt;0,Y1284,SUBSTITUTE(SUBSTITUTE(SUBSTITUTE(SUBSTITUTE(SUBSTITUTE(SUBSTITUTE(SUBSTITUTE(SUBSTITUTE(SUBSTITUTE(SUBSTITUTE(SUBSTITUTE( (SUBSTITUTE( SUBSTITUTE( SUBSTITUTE( SUBSTITUTE(Z1284,"STD_SIGMA","SUM"),"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HYPER^MINUS_1</v>
      </c>
      <c r="AB1284" s="1">
        <f>B1284</f>
        <v>1254</v>
      </c>
      <c r="AC1284" t="str">
        <f>P1284</f>
        <v>ITM_HYPERM1</v>
      </c>
      <c r="AD1284" s="126" t="str">
        <f>IF(ISNA(VLOOKUP(AA1284,'XEQM Shortlist'!J:J,1,0)),"//","")</f>
        <v>//</v>
      </c>
      <c r="AF1284" s="88" t="str">
        <f>IF(LEN(AA1284)=0,"",SUBSTITUTE(SUBSTITUTE(SUBSTITUTE(SUBSTITUTE(SUBSTITUTE(SUBSTITUTE(SUBSTITUTE(SUBSTITUTE(SUBSTITUTE(SUBSTITUTE(SUBSTITUTE(SUBSTITUTE(SUBSTITUTE(SUBSTITUTE(SUBSTITUTE(SUBSTITUTE(SUBSTITUTE( (SUBSTITUTE( SUBSTITUTE( SUBSTITUTE( SUBSTITUTE(Z1284,"STD_SIGMA","SUM"),"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G1284" t="b">
        <f>AA1284=AF1284</f>
        <v>1</v>
      </c>
    </row>
    <row r="1285" spans="1:33">
      <c r="A1285" s="48">
        <f>IF(B1285=INT(B1285),ROW(),"")</f>
        <v>1285</v>
      </c>
      <c r="B1285" s="47">
        <f>IF(AND(MID(C1285,2,1)&lt;&gt;"/",MID(C1285,1,1)="/"),INT(B1284)+1,B1284+0.01)</f>
        <v>1255</v>
      </c>
      <c r="C1285" t="s">
        <v>3769</v>
      </c>
      <c r="D1285" s="51" t="s">
        <v>7</v>
      </c>
      <c r="E1285" s="56" t="s">
        <v>173</v>
      </c>
      <c r="F1285" s="56" t="s">
        <v>173</v>
      </c>
      <c r="G1285" s="144">
        <v>0</v>
      </c>
      <c r="H1285" s="144">
        <v>0</v>
      </c>
      <c r="I1285" s="140" t="s">
        <v>16</v>
      </c>
      <c r="J1285" s="56" t="s">
        <v>1376</v>
      </c>
      <c r="K1285" s="57" t="s">
        <v>3783</v>
      </c>
      <c r="L1285" s="55" t="s">
        <v>4768</v>
      </c>
      <c r="M1285" s="55" t="s">
        <v>4827</v>
      </c>
      <c r="N1285" s="55" t="s">
        <v>2238</v>
      </c>
      <c r="O1285" s="55"/>
      <c r="P1285" s="259" t="s">
        <v>1652</v>
      </c>
      <c r="Q1285" s="13"/>
      <c r="R1285"/>
      <c r="S1285" t="str">
        <f>IF(E1285=F1285,"","NOT EQUAL")</f>
        <v/>
      </c>
      <c r="T1285" s="44" t="str">
        <f>IF(ISNA(VLOOKUP(P1285,Sheet1!E:F,2,0)),"--","PRESENT")</f>
        <v>--</v>
      </c>
      <c r="U1285"/>
      <c r="V1285">
        <f>IF(AA1285&lt;&gt;"",V1284+1,V1284)</f>
        <v>200</v>
      </c>
      <c r="W1285" s="75" t="s">
        <v>2238</v>
      </c>
      <c r="X1285" s="57" t="s">
        <v>2238</v>
      </c>
      <c r="Y1285" s="57" t="s">
        <v>2238</v>
      </c>
      <c r="Z1285" s="25" t="str">
        <f>IF( OR(X1285="CNST", I1285="CAT_REGS"),IF(E1285=CHAR(34)&amp;CHAR(34),F1285,E1285),
IF(X1285="YES",UPPER(IF(E1285=CHAR(34)&amp;CHAR(34),F1285,E1285)),
IF(   AND(X1285&lt;&gt;"NO",I1285="CAT_FNCT",D1285&lt;&gt;"multiply", D1285&lt;&gt;"divide"),IF(J1285="SLS_ENABLED",   UPPER(IF(E1285=CHAR(34)&amp;CHAR(34),F1285,E1285)),""),"")))</f>
        <v/>
      </c>
      <c r="AA1285" s="25" t="str">
        <f>IF(LEN(Y1285)&gt;0,Y1285,SUBSTITUTE(SUBSTITUTE(SUBSTITUTE(SUBSTITUTE(SUBSTITUTE(SUBSTITUTE(SUBSTITUTE(SUBSTITUTE(SUBSTITUTE(SUBSTITUTE(SUBSTITUTE( (SUBSTITUTE( SUBSTITUTE( SUBSTITUTE( SUBSTITUTE(Z1285,"STD_SIGMA","SUM"),"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5" s="1">
        <f>B1285</f>
        <v>1255</v>
      </c>
      <c r="AC1285" t="str">
        <f>P1285</f>
        <v>MNU_LGNRM</v>
      </c>
      <c r="AD1285" s="126" t="str">
        <f>IF(ISNA(VLOOKUP(AA1285,'XEQM Shortlist'!J:J,1,0)),"//","")</f>
        <v/>
      </c>
      <c r="AF1285" s="88" t="str">
        <f>IF(LEN(AA1285)=0,"",SUBSTITUTE(SUBSTITUTE(SUBSTITUTE(SUBSTITUTE(SUBSTITUTE(SUBSTITUTE(SUBSTITUTE(SUBSTITUTE(SUBSTITUTE(SUBSTITUTE(SUBSTITUTE(SUBSTITUTE(SUBSTITUTE(SUBSTITUTE(SUBSTITUTE(SUBSTITUTE(SUBSTITUTE( (SUBSTITUTE( SUBSTITUTE( SUBSTITUTE( SUBSTITUTE(Z1285,"STD_SIGMA","SUM"),"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5" t="b">
        <f>AA1285=AF1285</f>
        <v>1</v>
      </c>
    </row>
    <row r="1286" spans="1:33">
      <c r="A1286" s="48">
        <f>IF(B1286=INT(B1286),ROW(),"")</f>
        <v>1286</v>
      </c>
      <c r="B1286" s="47">
        <f>IF(AND(MID(C1286,2,1)&lt;&gt;"/",MID(C1286,1,1)="/"),INT(B1285)+1,B1285+0.01)</f>
        <v>1256</v>
      </c>
      <c r="C1286" t="s">
        <v>4686</v>
      </c>
      <c r="D1286" s="51" t="s">
        <v>7</v>
      </c>
      <c r="E1286" s="56" t="s">
        <v>1135</v>
      </c>
      <c r="F1286" s="56" t="s">
        <v>1135</v>
      </c>
      <c r="G1286" s="144">
        <v>0</v>
      </c>
      <c r="H1286" s="144">
        <v>0</v>
      </c>
      <c r="I1286" s="135" t="s">
        <v>3</v>
      </c>
      <c r="J1286" s="56" t="s">
        <v>1375</v>
      </c>
      <c r="K1286" s="57" t="s">
        <v>3945</v>
      </c>
      <c r="L1286" s="55" t="s">
        <v>4768</v>
      </c>
      <c r="M1286" s="55" t="s">
        <v>4825</v>
      </c>
      <c r="N1286" s="55" t="s">
        <v>2238</v>
      </c>
      <c r="O1286" s="55"/>
      <c r="P1286" s="260" t="s">
        <v>1649</v>
      </c>
      <c r="Q1286" s="13"/>
      <c r="R1286"/>
      <c r="S1286" t="str">
        <f>IF(E1286=F1286,"","NOT EQUAL")</f>
        <v/>
      </c>
      <c r="T1286" s="44" t="str">
        <f>IF(ISNA(VLOOKUP(P1286,Sheet1!E:F,2,0)),"--","PRESENT")</f>
        <v>--</v>
      </c>
      <c r="U1286"/>
      <c r="V1286">
        <f>IF(AA1286&lt;&gt;"",V1285+1,V1285)</f>
        <v>201</v>
      </c>
      <c r="W1286" s="75" t="s">
        <v>2238</v>
      </c>
      <c r="X1286" s="57" t="s">
        <v>2238</v>
      </c>
      <c r="Y1286" s="57" t="s">
        <v>2238</v>
      </c>
      <c r="Z1286" s="25" t="str">
        <f>IF( OR(X1286="CNST", I1286="CAT_REGS"),IF(E1286=CHAR(34)&amp;CHAR(34),F1286,E1286),
IF(X1286="YES",UPPER(IF(E1286=CHAR(34)&amp;CHAR(34),F1286,E1286)),
IF(   AND(X1286&lt;&gt;"NO",I1286="CAT_FNCT",D1286&lt;&gt;"multiply", D1286&lt;&gt;"divide"),IF(J1286="SLS_ENABLED",   UPPER(IF(E1286=CHAR(34)&amp;CHAR(34),F1286,E1286)),""),"")))</f>
        <v>"LGNRM" STD_SUB_P</v>
      </c>
      <c r="AA1286" s="25" t="str">
        <f>IF(LEN(Y1286)&gt;0,Y1286,SUBSTITUTE(SUBSTITUTE(SUBSTITUTE(SUBSTITUTE(SUBSTITUTE(SUBSTITUTE(SUBSTITUTE(SUBSTITUTE(SUBSTITUTE(SUBSTITUTE(SUBSTITUTE( (SUBSTITUTE( SUBSTITUTE( SUBSTITUTE( SUBSTITUTE(Z1286,"STD_SIGMA","SUM"),"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LGNRMP</v>
      </c>
      <c r="AB1286" s="1">
        <f>B1286</f>
        <v>1256</v>
      </c>
      <c r="AC1286" t="str">
        <f>P1286</f>
        <v>ITM_LGNRMP</v>
      </c>
      <c r="AD1286" s="126" t="str">
        <f>IF(ISNA(VLOOKUP(AA1286,'XEQM Shortlist'!J:J,1,0)),"//","")</f>
        <v>//</v>
      </c>
      <c r="AF1286" s="88" t="str">
        <f>IF(LEN(AA1286)=0,"",SUBSTITUTE(SUBSTITUTE(SUBSTITUTE(SUBSTITUTE(SUBSTITUTE(SUBSTITUTE(SUBSTITUTE(SUBSTITUTE(SUBSTITUTE(SUBSTITUTE(SUBSTITUTE(SUBSTITUTE(SUBSTITUTE(SUBSTITUTE(SUBSTITUTE(SUBSTITUTE(SUBSTITUTE( (SUBSTITUTE( SUBSTITUTE( SUBSTITUTE( SUBSTITUTE(Z1286,"STD_SIGMA","SUM"),"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LGNRMP</v>
      </c>
      <c r="AG1286" t="b">
        <f>AA1286=AF1286</f>
        <v>1</v>
      </c>
    </row>
    <row r="1287" spans="1:33">
      <c r="A1287" s="48">
        <f>IF(B1287=INT(B1287),ROW(),"")</f>
        <v>1287</v>
      </c>
      <c r="B1287" s="47">
        <f>IF(AND(MID(C1287,2,1)&lt;&gt;"/",MID(C1287,1,1)="/"),INT(B1286)+1,B1286+0.01)</f>
        <v>1257</v>
      </c>
      <c r="C1287" t="s">
        <v>4687</v>
      </c>
      <c r="D1287" s="51" t="s">
        <v>7</v>
      </c>
      <c r="E1287" s="56" t="s">
        <v>2348</v>
      </c>
      <c r="F1287" s="56" t="s">
        <v>2348</v>
      </c>
      <c r="G1287" s="144">
        <v>0</v>
      </c>
      <c r="H1287" s="144">
        <v>0</v>
      </c>
      <c r="I1287" s="135" t="s">
        <v>3</v>
      </c>
      <c r="J1287" s="56" t="s">
        <v>1375</v>
      </c>
      <c r="K1287" s="57" t="s">
        <v>3945</v>
      </c>
      <c r="L1287" s="55" t="s">
        <v>4768</v>
      </c>
      <c r="M1287" s="55" t="s">
        <v>4825</v>
      </c>
      <c r="N1287" s="55" t="s">
        <v>2238</v>
      </c>
      <c r="O1287" s="55"/>
      <c r="P1287" s="260" t="s">
        <v>1648</v>
      </c>
      <c r="Q1287" s="13"/>
      <c r="R1287"/>
      <c r="S1287" t="str">
        <f>IF(E1287=F1287,"","NOT EQUAL")</f>
        <v/>
      </c>
      <c r="T1287" s="44" t="str">
        <f>IF(ISNA(VLOOKUP(P1287,Sheet1!E:F,2,0)),"--","PRESENT")</f>
        <v>--</v>
      </c>
      <c r="U1287"/>
      <c r="V1287">
        <f>IF(AA1287&lt;&gt;"",V1286+1,V1286)</f>
        <v>202</v>
      </c>
      <c r="W1287" s="75" t="s">
        <v>2238</v>
      </c>
      <c r="X1287" s="57" t="s">
        <v>2238</v>
      </c>
      <c r="Y1287" s="57" t="s">
        <v>2238</v>
      </c>
      <c r="Z1287" s="25" t="str">
        <f>IF( OR(X1287="CNST", I1287="CAT_REGS"),IF(E1287=CHAR(34)&amp;CHAR(34),F1287,E1287),
IF(X1287="YES",UPPER(IF(E1287=CHAR(34)&amp;CHAR(34),F1287,E1287)),
IF(   AND(X1287&lt;&gt;"NO",I1287="CAT_FNCT",D1287&lt;&gt;"multiply", D1287&lt;&gt;"divide"),IF(J1287="SLS_ENABLED",   UPPER(IF(E1287=CHAR(34)&amp;CHAR(34),F1287,E1287)),""),"")))</f>
        <v>"LGNRM" STD_GAUSS_BLACK_L STD_GAUSS_WHITE_R</v>
      </c>
      <c r="AA1287" s="25" t="str">
        <f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LGNRMGAUSS_BLACK_LGAUSS_WHITE_R</v>
      </c>
      <c r="AB1287" s="1">
        <f>B1287</f>
        <v>1257</v>
      </c>
      <c r="AC1287" t="str">
        <f>P1287</f>
        <v>ITM_LGNRM</v>
      </c>
      <c r="AD1287" s="126" t="str">
        <f>IF(ISNA(VLOOKUP(AA1287,'XEQM Shortlist'!J:J,1,0)),"//","")</f>
        <v>//</v>
      </c>
      <c r="AF1287" s="88" t="str">
        <f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LGNRMGAUSS_BLACK_LGAUSS_WHITE_R</v>
      </c>
      <c r="AG1287" t="b">
        <f>AA1287=AF1287</f>
        <v>1</v>
      </c>
    </row>
    <row r="1288" spans="1:33">
      <c r="A1288" s="48">
        <f>IF(B1288=INT(B1288),ROW(),"")</f>
        <v>1288</v>
      </c>
      <c r="B1288" s="47">
        <f>IF(AND(MID(C1288,2,1)&lt;&gt;"/",MID(C1288,1,1)="/"),INT(B1287)+1,B1287+0.01)</f>
        <v>1258</v>
      </c>
      <c r="C1288" t="s">
        <v>4688</v>
      </c>
      <c r="D1288" s="51" t="s">
        <v>7</v>
      </c>
      <c r="E1288" s="56" t="s">
        <v>2349</v>
      </c>
      <c r="F1288" s="56" t="s">
        <v>2349</v>
      </c>
      <c r="G1288" s="144">
        <v>0</v>
      </c>
      <c r="H1288" s="144">
        <v>0</v>
      </c>
      <c r="I1288" s="135" t="s">
        <v>3</v>
      </c>
      <c r="J1288" s="56" t="s">
        <v>1375</v>
      </c>
      <c r="K1288" s="57" t="s">
        <v>3945</v>
      </c>
      <c r="L1288" s="55" t="s">
        <v>4768</v>
      </c>
      <c r="M1288" s="55" t="s">
        <v>4825</v>
      </c>
      <c r="N1288" s="55" t="s">
        <v>2238</v>
      </c>
      <c r="O1288" s="55"/>
      <c r="P1288" s="259" t="s">
        <v>1650</v>
      </c>
      <c r="Q1288" s="13"/>
      <c r="R1288"/>
      <c r="S1288" t="str">
        <f>IF(E1288=F1288,"","NOT EQUAL")</f>
        <v/>
      </c>
      <c r="T1288" s="44" t="str">
        <f>IF(ISNA(VLOOKUP(P1288,Sheet1!E:F,2,0)),"--","PRESENT")</f>
        <v>--</v>
      </c>
      <c r="U1288"/>
      <c r="V1288">
        <f>IF(AA1288&lt;&gt;"",V1287+1,V1287)</f>
        <v>203</v>
      </c>
      <c r="W1288" s="75" t="s">
        <v>2238</v>
      </c>
      <c r="X1288" s="57" t="s">
        <v>2238</v>
      </c>
      <c r="Y1288" s="57" t="s">
        <v>2238</v>
      </c>
      <c r="Z1288" s="25" t="str">
        <f>IF( OR(X1288="CNST", I1288="CAT_REGS"),IF(E1288=CHAR(34)&amp;CHAR(34),F1288,E1288),
IF(X1288="YES",UPPER(IF(E1288=CHAR(34)&amp;CHAR(34),F1288,E1288)),
IF(   AND(X1288&lt;&gt;"NO",I1288="CAT_FNCT",D1288&lt;&gt;"multiply", D1288&lt;&gt;"divide"),IF(J1288="SLS_ENABLED",   UPPER(IF(E1288=CHAR(34)&amp;CHAR(34),F1288,E1288)),""),"")))</f>
        <v>"LGNRM" STD_GAUSS_WHITE_L STD_GAUSS_BLACK_R</v>
      </c>
      <c r="AA1288" s="25" t="str">
        <f>IF(LEN(Y1288)&gt;0,Y1288,SUBSTITUTE(SUBSTITUTE(SUBSTITUTE(SUBSTITUTE(SUBSTITUTE(SUBSTITUTE(SUBSTITUTE(SUBSTITUTE(SUBSTITUTE(SUBSTITUTE(SUBSTITUTE( (SUBSTITUTE( SUBSTITUTE( SUBSTITUTE( SUBSTITUTE(Z1288,"STD_SIGMA","SUM"),"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LGNRMGAUSS_WHITE_LGAUSS_BLACK_R</v>
      </c>
      <c r="AB1288" s="1">
        <f>B1288</f>
        <v>1258</v>
      </c>
      <c r="AC1288" t="str">
        <f>P1288</f>
        <v>ITM_LGNRMU</v>
      </c>
      <c r="AD1288" s="126" t="str">
        <f>IF(ISNA(VLOOKUP(AA1288,'XEQM Shortlist'!J:J,1,0)),"//","")</f>
        <v>//</v>
      </c>
      <c r="AF1288" s="88" t="str">
        <f>IF(LEN(AA1288)=0,"",SUBSTITUTE(SUBSTITUTE(SUBSTITUTE(SUBSTITUTE(SUBSTITUTE(SUBSTITUTE(SUBSTITUTE(SUBSTITUTE(SUBSTITUTE(SUBSTITUTE(SUBSTITUTE(SUBSTITUTE(SUBSTITUTE(SUBSTITUTE(SUBSTITUTE(SUBSTITUTE(SUBSTITUTE( (SUBSTITUTE( SUBSTITUTE( SUBSTITUTE( SUBSTITUTE(Z1288,"STD_SIGMA","SUM"),"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LGNRMGAUSS_WHITE_LGAUSS_BLACK_R</v>
      </c>
      <c r="AG1288" t="b">
        <f>AA1288=AF1288</f>
        <v>1</v>
      </c>
    </row>
    <row r="1289" spans="1:33">
      <c r="A1289" s="48">
        <f>IF(B1289=INT(B1289),ROW(),"")</f>
        <v>1289</v>
      </c>
      <c r="B1289" s="47">
        <f>IF(AND(MID(C1289,2,1)&lt;&gt;"/",MID(C1289,1,1)="/"),INT(B1288)+1,B1288+0.01)</f>
        <v>1259</v>
      </c>
      <c r="C1289" t="s">
        <v>4689</v>
      </c>
      <c r="D1289" s="51" t="s">
        <v>7</v>
      </c>
      <c r="E1289" s="56" t="s">
        <v>1136</v>
      </c>
      <c r="F1289" s="56" t="s">
        <v>1136</v>
      </c>
      <c r="G1289" s="144">
        <v>0</v>
      </c>
      <c r="H1289" s="144">
        <v>0</v>
      </c>
      <c r="I1289" s="135" t="s">
        <v>3</v>
      </c>
      <c r="J1289" s="56" t="s">
        <v>1375</v>
      </c>
      <c r="K1289" s="57" t="s">
        <v>3945</v>
      </c>
      <c r="L1289" s="55" t="s">
        <v>4768</v>
      </c>
      <c r="M1289" s="55" t="s">
        <v>4825</v>
      </c>
      <c r="N1289" s="55" t="s">
        <v>2238</v>
      </c>
      <c r="O1289" s="55"/>
      <c r="P1289" s="259" t="s">
        <v>1651</v>
      </c>
      <c r="Q1289" s="13"/>
      <c r="R1289"/>
      <c r="S1289" t="str">
        <f>IF(E1289=F1289,"","NOT EQUAL")</f>
        <v/>
      </c>
      <c r="T1289" s="44" t="str">
        <f>IF(ISNA(VLOOKUP(P1289,Sheet1!E:F,2,0)),"--","PRESENT")</f>
        <v>--</v>
      </c>
      <c r="U1289"/>
      <c r="V1289">
        <f>IF(AA1289&lt;&gt;"",V1288+1,V1288)</f>
        <v>204</v>
      </c>
      <c r="W1289" s="75" t="s">
        <v>2238</v>
      </c>
      <c r="X1289" s="57" t="s">
        <v>2238</v>
      </c>
      <c r="Y1289" s="57" t="s">
        <v>2238</v>
      </c>
      <c r="Z1289" s="25" t="str">
        <f>IF( OR(X1289="CNST", I1289="CAT_REGS"),IF(E1289=CHAR(34)&amp;CHAR(34),F1289,E1289),
IF(X1289="YES",UPPER(IF(E1289=CHAR(34)&amp;CHAR(34),F1289,E1289)),
IF(   AND(X1289&lt;&gt;"NO",I1289="CAT_FNCT",D1289&lt;&gt;"multiply", D1289&lt;&gt;"divide"),IF(J1289="SLS_ENABLED",   UPPER(IF(E1289=CHAR(34)&amp;CHAR(34),F1289,E1289)),""),"")))</f>
        <v>"LGNRM" STD_SUP_MINUS_1</v>
      </c>
      <c r="AA1289" s="25" t="str">
        <f>IF(LEN(Y1289)&gt;0,Y1289,SUBSTITUTE(SUBSTITUTE(SUBSTITUTE(SUBSTITUTE(SUBSTITUTE(SUBSTITUTE(SUBSTITUTE(SUBSTITUTE(SUBSTITUTE(SUBSTITUTE(SUBSTITUTE( (SUBSTITUTE( SUBSTITUTE( SUBSTITUTE( SUBSTITUTE(Z1289,"STD_SIGMA","SUM"),"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LGNRM^MINUS_1</v>
      </c>
      <c r="AB1289" s="1">
        <f>B1289</f>
        <v>1259</v>
      </c>
      <c r="AC1289" t="str">
        <f>P1289</f>
        <v>ITM_LGNRMM1</v>
      </c>
      <c r="AD1289" s="126" t="str">
        <f>IF(ISNA(VLOOKUP(AA1289,'XEQM Shortlist'!J:J,1,0)),"//","")</f>
        <v>//</v>
      </c>
      <c r="AF1289" s="88" t="str">
        <f>IF(LEN(AA1289)=0,"",SUBSTITUTE(SUBSTITUTE(SUBSTITUTE(SUBSTITUTE(SUBSTITUTE(SUBSTITUTE(SUBSTITUTE(SUBSTITUTE(SUBSTITUTE(SUBSTITUTE(SUBSTITUTE(SUBSTITUTE(SUBSTITUTE(SUBSTITUTE(SUBSTITUTE(SUBSTITUTE(SUBSTITUTE( (SUBSTITUTE( SUBSTITUTE( SUBSTITUTE( SUBSTITUTE(Z1289,"STD_SIGMA","SUM"),"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LGNRM^MINUS_1</v>
      </c>
      <c r="AG1289" t="b">
        <f>AA1289=AF1289</f>
        <v>1</v>
      </c>
    </row>
    <row r="1290" spans="1:33">
      <c r="A1290" s="48">
        <f>IF(B1290=INT(B1290),ROW(),"")</f>
        <v>1290</v>
      </c>
      <c r="B1290" s="47">
        <f>IF(AND(MID(C1290,2,1)&lt;&gt;"/",MID(C1290,1,1)="/"),INT(B1289)+1,B1289+0.01)</f>
        <v>1260</v>
      </c>
      <c r="C1290" t="s">
        <v>3769</v>
      </c>
      <c r="D1290" s="51" t="s">
        <v>7</v>
      </c>
      <c r="E1290" s="56" t="s">
        <v>186</v>
      </c>
      <c r="F1290" s="56" t="s">
        <v>186</v>
      </c>
      <c r="G1290" s="144">
        <v>0</v>
      </c>
      <c r="H1290" s="144">
        <v>0</v>
      </c>
      <c r="I1290" s="140" t="s">
        <v>16</v>
      </c>
      <c r="J1290" s="56" t="s">
        <v>1376</v>
      </c>
      <c r="K1290" s="57" t="s">
        <v>3783</v>
      </c>
      <c r="L1290" s="55" t="s">
        <v>4768</v>
      </c>
      <c r="M1290" s="55" t="s">
        <v>4827</v>
      </c>
      <c r="N1290" s="55" t="s">
        <v>2238</v>
      </c>
      <c r="O1290" s="55"/>
      <c r="P1290" s="259" t="s">
        <v>1673</v>
      </c>
      <c r="Q1290" s="13"/>
      <c r="R1290"/>
      <c r="S1290" t="str">
        <f>IF(E1290=F1290,"","NOT EQUAL")</f>
        <v/>
      </c>
      <c r="T1290" s="44" t="str">
        <f>IF(ISNA(VLOOKUP(P1290,Sheet1!E:F,2,0)),"--","PRESENT")</f>
        <v>--</v>
      </c>
      <c r="U1290"/>
      <c r="V1290">
        <f>IF(AA1290&lt;&gt;"",V1289+1,V1289)</f>
        <v>204</v>
      </c>
      <c r="W1290" s="75" t="s">
        <v>2238</v>
      </c>
      <c r="X1290" s="57" t="s">
        <v>2238</v>
      </c>
      <c r="Y1290" s="57" t="s">
        <v>2238</v>
      </c>
      <c r="Z1290" s="25" t="str">
        <f>IF( OR(X1290="CNST", I1290="CAT_REGS"),IF(E1290=CHAR(34)&amp;CHAR(34),F1290,E1290),
IF(X1290="YES",UPPER(IF(E1290=CHAR(34)&amp;CHAR(34),F1290,E1290)),
IF(   AND(X1290&lt;&gt;"NO",I1290="CAT_FNCT",D1290&lt;&gt;"multiply", D1290&lt;&gt;"divide"),IF(J1290="SLS_ENABLED",   UPPER(IF(E1290=CHAR(34)&amp;CHAR(34),F1290,E1290)),""),"")))</f>
        <v/>
      </c>
      <c r="AA1290" s="25" t="str">
        <f>IF(LEN(Y1290)&gt;0,Y1290,SUBSTITUTE(SUBSTITUTE(SUBSTITUTE(SUBSTITUTE(SUBSTITUTE(SUBSTITUTE(SUBSTITUTE(SUBSTITUTE(SUBSTITUTE(SUBSTITUTE(SUBSTITUTE( (SUBSTITUTE( SUBSTITUTE( SUBSTITUTE( SUBSTITUTE(Z1290,"STD_SIGMA","SUM"),"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90" s="1">
        <f>B1290</f>
        <v>1260</v>
      </c>
      <c r="AC1290" t="str">
        <f>P1290</f>
        <v>MNU_LOGIS</v>
      </c>
      <c r="AD1290" s="126" t="str">
        <f>IF(ISNA(VLOOKUP(AA1290,'XEQM Shortlist'!J:J,1,0)),"//","")</f>
        <v/>
      </c>
      <c r="AF1290" s="88" t="str">
        <f>IF(LEN(AA1290)=0,"",SUBSTITUTE(SUBSTITUTE(SUBSTITUTE(SUBSTITUTE(SUBSTITUTE(SUBSTITUTE(SUBSTITUTE(SUBSTITUTE(SUBSTITUTE(SUBSTITUTE(SUBSTITUTE(SUBSTITUTE(SUBSTITUTE(SUBSTITUTE(SUBSTITUTE(SUBSTITUTE(SUBSTITUTE( (SUBSTITUTE( SUBSTITUTE( SUBSTITUTE( SUBSTITUTE(Z1290,"STD_SIGMA","SUM"),"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90" t="b">
        <f>AA1290=AF1290</f>
        <v>1</v>
      </c>
    </row>
    <row r="1291" spans="1:33">
      <c r="A1291" s="48">
        <f>IF(B1291=INT(B1291),ROW(),"")</f>
        <v>1291</v>
      </c>
      <c r="B1291" s="47">
        <f>IF(AND(MID(C1291,2,1)&lt;&gt;"/",MID(C1291,1,1)="/"),INT(B1290)+1,B1290+0.01)</f>
        <v>1261</v>
      </c>
      <c r="C1291" t="s">
        <v>4690</v>
      </c>
      <c r="D1291" s="51" t="s">
        <v>7</v>
      </c>
      <c r="E1291" s="70" t="s">
        <v>1144</v>
      </c>
      <c r="F1291" s="70" t="s">
        <v>1144</v>
      </c>
      <c r="G1291" s="144">
        <v>0</v>
      </c>
      <c r="H1291" s="144">
        <v>0</v>
      </c>
      <c r="I1291" s="135" t="s">
        <v>3</v>
      </c>
      <c r="J1291" s="56" t="s">
        <v>1375</v>
      </c>
      <c r="K1291" s="57" t="s">
        <v>3945</v>
      </c>
      <c r="L1291" s="55" t="s">
        <v>4768</v>
      </c>
      <c r="M1291" s="55" t="s">
        <v>4825</v>
      </c>
      <c r="N1291" s="55" t="s">
        <v>2238</v>
      </c>
      <c r="O1291" s="55"/>
      <c r="P1291" s="260" t="s">
        <v>1670</v>
      </c>
      <c r="Q1291" s="13"/>
      <c r="R1291"/>
      <c r="S1291" t="str">
        <f>IF(E1291=F1291,"","NOT EQUAL")</f>
        <v/>
      </c>
      <c r="T1291" s="44" t="str">
        <f>IF(ISNA(VLOOKUP(P1291,Sheet1!E:F,2,0)),"--","PRESENT")</f>
        <v>--</v>
      </c>
      <c r="U1291"/>
      <c r="V1291">
        <f>IF(AA1291&lt;&gt;"",V1290+1,V1290)</f>
        <v>205</v>
      </c>
      <c r="W1291" s="75" t="s">
        <v>2238</v>
      </c>
      <c r="X1291" s="57" t="s">
        <v>2238</v>
      </c>
      <c r="Y1291" s="57" t="s">
        <v>2238</v>
      </c>
      <c r="Z1291" s="25" t="str">
        <f>IF( OR(X1291="CNST", I1291="CAT_REGS"),IF(E1291=CHAR(34)&amp;CHAR(34),F1291,E1291),
IF(X1291="YES",UPPER(IF(E1291=CHAR(34)&amp;CHAR(34),F1291,E1291)),
IF(   AND(X1291&lt;&gt;"NO",I1291="CAT_FNCT",D1291&lt;&gt;"multiply", D1291&lt;&gt;"divide"),IF(J1291="SLS_ENABLED",   UPPER(IF(E1291=CHAR(34)&amp;CHAR(34),F1291,E1291)),""),"")))</f>
        <v>"LOGIS" STD_SUB_P</v>
      </c>
      <c r="AA1291" s="25" t="str">
        <f>IF(LEN(Y1291)&gt;0,Y1291,SUBSTITUTE(SUBSTITUTE(SUBSTITUTE(SUBSTITUTE(SUBSTITUTE(SUBSTITUTE(SUBSTITUTE(SUBSTITUTE(SUBSTITUTE(SUBSTITUTE(SUBSTITUTE( (SUBSTITUTE( SUBSTITUTE( SUBSTITUTE( SUBSTITUTE(Z1291,"STD_SIGMA","SUM"),"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LOGISP</v>
      </c>
      <c r="AB1291" s="1">
        <f>B1291</f>
        <v>1261</v>
      </c>
      <c r="AC1291" t="str">
        <f>P1291</f>
        <v>ITM_LOGISP</v>
      </c>
      <c r="AD1291" s="126" t="str">
        <f>IF(ISNA(VLOOKUP(AA1291,'XEQM Shortlist'!J:J,1,0)),"//","")</f>
        <v>//</v>
      </c>
      <c r="AF1291" s="88" t="str">
        <f>IF(LEN(AA1291)=0,"",SUBSTITUTE(SUBSTITUTE(SUBSTITUTE(SUBSTITUTE(SUBSTITUTE(SUBSTITUTE(SUBSTITUTE(SUBSTITUTE(SUBSTITUTE(SUBSTITUTE(SUBSTITUTE(SUBSTITUTE(SUBSTITUTE(SUBSTITUTE(SUBSTITUTE(SUBSTITUTE(SUBSTITUTE( (SUBSTITUTE( SUBSTITUTE( SUBSTITUTE( SUBSTITUTE(Z1291,"STD_SIGMA","SUM"),"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LOGISP</v>
      </c>
      <c r="AG1291" t="b">
        <f>AA1291=AF1291</f>
        <v>1</v>
      </c>
    </row>
    <row r="1292" spans="1:33">
      <c r="A1292" s="48">
        <f>IF(B1292=INT(B1292),ROW(),"")</f>
        <v>1292</v>
      </c>
      <c r="B1292" s="47">
        <f>IF(AND(MID(C1292,2,1)&lt;&gt;"/",MID(C1292,1,1)="/"),INT(B1291)+1,B1291+0.01)</f>
        <v>1262</v>
      </c>
      <c r="C1292" t="s">
        <v>4691</v>
      </c>
      <c r="D1292" s="51" t="s">
        <v>7</v>
      </c>
      <c r="E1292" s="70" t="s">
        <v>2326</v>
      </c>
      <c r="F1292" s="70" t="s">
        <v>2326</v>
      </c>
      <c r="G1292" s="144">
        <v>0</v>
      </c>
      <c r="H1292" s="144">
        <v>0</v>
      </c>
      <c r="I1292" s="135" t="s">
        <v>3</v>
      </c>
      <c r="J1292" s="56" t="s">
        <v>1375</v>
      </c>
      <c r="K1292" s="57" t="s">
        <v>3945</v>
      </c>
      <c r="L1292" s="55" t="s">
        <v>4768</v>
      </c>
      <c r="M1292" s="55" t="s">
        <v>4825</v>
      </c>
      <c r="N1292" s="55" t="s">
        <v>2238</v>
      </c>
      <c r="O1292" s="55"/>
      <c r="P1292" s="260" t="s">
        <v>1669</v>
      </c>
      <c r="Q1292" s="13"/>
      <c r="R1292"/>
      <c r="S1292" t="str">
        <f>IF(E1292=F1292,"","NOT EQUAL")</f>
        <v/>
      </c>
      <c r="T1292" s="44" t="str">
        <f>IF(ISNA(VLOOKUP(P1292,Sheet1!E:F,2,0)),"--","PRESENT")</f>
        <v>--</v>
      </c>
      <c r="U1292"/>
      <c r="V1292">
        <f>IF(AA1292&lt;&gt;"",V1291+1,V1291)</f>
        <v>206</v>
      </c>
      <c r="W1292" s="75" t="s">
        <v>2238</v>
      </c>
      <c r="X1292" s="57" t="s">
        <v>2238</v>
      </c>
      <c r="Y1292" s="57" t="s">
        <v>2238</v>
      </c>
      <c r="Z1292" s="25" t="str">
        <f>IF( OR(X1292="CNST", I1292="CAT_REGS"),IF(E1292=CHAR(34)&amp;CHAR(34),F1292,E1292),
IF(X1292="YES",UPPER(IF(E1292=CHAR(34)&amp;CHAR(34),F1292,E1292)),
IF(   AND(X1292&lt;&gt;"NO",I1292="CAT_FNCT",D1292&lt;&gt;"multiply", D1292&lt;&gt;"divide"),IF(J1292="SLS_ENABLED",   UPPER(IF(E1292=CHAR(34)&amp;CHAR(34),F1292,E1292)),""),"")))</f>
        <v>"LOGIS" STD_GAUSS_BLACK_L STD_GAUSS_WHITE_R</v>
      </c>
      <c r="AA1292" s="25" t="str">
        <f>IF(LEN(Y1292)&gt;0,Y1292,SUBSTITUTE(SUBSTITUTE(SUBSTITUTE(SUBSTITUTE(SUBSTITUTE(SUBSTITUTE(SUBSTITUTE(SUBSTITUTE(SUBSTITUTE(SUBSTITUTE(SUBSTITUTE( (SUBSTITUTE( SUBSTITUTE( SUBSTITUTE( SUBSTITUTE(Z1292,"STD_SIGMA","SUM"),"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LOGISGAUSS_BLACK_LGAUSS_WHITE_R</v>
      </c>
      <c r="AB1292" s="1">
        <f>B1292</f>
        <v>1262</v>
      </c>
      <c r="AC1292" t="str">
        <f>P1292</f>
        <v>ITM_LOGIS</v>
      </c>
      <c r="AD1292" s="126" t="str">
        <f>IF(ISNA(VLOOKUP(AA1292,'XEQM Shortlist'!J:J,1,0)),"//","")</f>
        <v>//</v>
      </c>
      <c r="AF1292" s="88" t="str">
        <f>IF(LEN(AA1292)=0,"",SUBSTITUTE(SUBSTITUTE(SUBSTITUTE(SUBSTITUTE(SUBSTITUTE(SUBSTITUTE(SUBSTITUTE(SUBSTITUTE(SUBSTITUTE(SUBSTITUTE(SUBSTITUTE(SUBSTITUTE(SUBSTITUTE(SUBSTITUTE(SUBSTITUTE(SUBSTITUTE(SUBSTITUTE( (SUBSTITUTE( SUBSTITUTE( SUBSTITUTE( SUBSTITUTE(Z1292,"STD_SIGMA","SUM"),"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LOGISGAUSS_BLACK_LGAUSS_WHITE_R</v>
      </c>
      <c r="AG1292" t="b">
        <f>AA1292=AF1292</f>
        <v>1</v>
      </c>
    </row>
    <row r="1293" spans="1:33">
      <c r="A1293" s="48">
        <f>IF(B1293=INT(B1293),ROW(),"")</f>
        <v>1293</v>
      </c>
      <c r="B1293" s="47">
        <f>IF(AND(MID(C1293,2,1)&lt;&gt;"/",MID(C1293,1,1)="/"),INT(B1292)+1,B1292+0.01)</f>
        <v>1263</v>
      </c>
      <c r="C1293" t="s">
        <v>4692</v>
      </c>
      <c r="D1293" s="51" t="s">
        <v>7</v>
      </c>
      <c r="E1293" s="70" t="s">
        <v>2327</v>
      </c>
      <c r="F1293" s="70" t="s">
        <v>2327</v>
      </c>
      <c r="G1293" s="144">
        <v>0</v>
      </c>
      <c r="H1293" s="144">
        <v>0</v>
      </c>
      <c r="I1293" s="135" t="s">
        <v>3</v>
      </c>
      <c r="J1293" s="56" t="s">
        <v>1375</v>
      </c>
      <c r="K1293" s="57" t="s">
        <v>3945</v>
      </c>
      <c r="L1293" s="55" t="s">
        <v>4768</v>
      </c>
      <c r="M1293" s="55" t="s">
        <v>4825</v>
      </c>
      <c r="N1293" s="55" t="s">
        <v>2238</v>
      </c>
      <c r="O1293" s="55"/>
      <c r="P1293" s="259" t="s">
        <v>1671</v>
      </c>
      <c r="Q1293" s="13"/>
      <c r="R1293"/>
      <c r="S1293" t="str">
        <f>IF(E1293=F1293,"","NOT EQUAL")</f>
        <v/>
      </c>
      <c r="T1293" s="44" t="str">
        <f>IF(ISNA(VLOOKUP(P1293,Sheet1!E:F,2,0)),"--","PRESENT")</f>
        <v>--</v>
      </c>
      <c r="U1293"/>
      <c r="V1293">
        <f>IF(AA1293&lt;&gt;"",V1292+1,V1292)</f>
        <v>207</v>
      </c>
      <c r="W1293" s="75" t="s">
        <v>2238</v>
      </c>
      <c r="X1293" s="57" t="s">
        <v>2238</v>
      </c>
      <c r="Y1293" s="57" t="s">
        <v>2238</v>
      </c>
      <c r="Z1293" s="25" t="str">
        <f>IF( OR(X1293="CNST", I1293="CAT_REGS"),IF(E1293=CHAR(34)&amp;CHAR(34),F1293,E1293),
IF(X1293="YES",UPPER(IF(E1293=CHAR(34)&amp;CHAR(34),F1293,E1293)),
IF(   AND(X1293&lt;&gt;"NO",I1293="CAT_FNCT",D1293&lt;&gt;"multiply", D1293&lt;&gt;"divide"),IF(J1293="SLS_ENABLED",   UPPER(IF(E1293=CHAR(34)&amp;CHAR(34),F1293,E1293)),""),"")))</f>
        <v>"LOGIS" STD_GAUSS_WHITE_L STD_GAUSS_BLACK_R</v>
      </c>
      <c r="AA1293" s="25" t="str">
        <f>IF(LEN(Y1293)&gt;0,Y1293,SUBSTITUTE(SUBSTITUTE(SUBSTITUTE(SUBSTITUTE(SUBSTITUTE(SUBSTITUTE(SUBSTITUTE(SUBSTITUTE(SUBSTITUTE(SUBSTITUTE(SUBSTITUTE( (SUBSTITUTE( SUBSTITUTE( SUBSTITUTE( SUBSTITUTE(Z1293,"STD_SIGMA","SUM"),"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LOGISGAUSS_WHITE_LGAUSS_BLACK_R</v>
      </c>
      <c r="AB1293" s="1">
        <f>B1293</f>
        <v>1263</v>
      </c>
      <c r="AC1293" t="str">
        <f>P1293</f>
        <v>ITM_LOGISU</v>
      </c>
      <c r="AD1293" s="126" t="str">
        <f>IF(ISNA(VLOOKUP(AA1293,'XEQM Shortlist'!J:J,1,0)),"//","")</f>
        <v>//</v>
      </c>
      <c r="AF1293" s="88" t="str">
        <f>IF(LEN(AA1293)=0,"",SUBSTITUTE(SUBSTITUTE(SUBSTITUTE(SUBSTITUTE(SUBSTITUTE(SUBSTITUTE(SUBSTITUTE(SUBSTITUTE(SUBSTITUTE(SUBSTITUTE(SUBSTITUTE(SUBSTITUTE(SUBSTITUTE(SUBSTITUTE(SUBSTITUTE(SUBSTITUTE(SUBSTITUTE( (SUBSTITUTE( SUBSTITUTE( SUBSTITUTE( SUBSTITUTE(Z1293,"STD_SIGMA","SUM"),"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LOGISGAUSS_WHITE_LGAUSS_BLACK_R</v>
      </c>
      <c r="AG1293" t="b">
        <f>AA1293=AF1293</f>
        <v>1</v>
      </c>
    </row>
    <row r="1294" spans="1:33">
      <c r="A1294" s="48">
        <f>IF(B1294=INT(B1294),ROW(),"")</f>
        <v>1294</v>
      </c>
      <c r="B1294" s="47">
        <f>IF(AND(MID(C1294,2,1)&lt;&gt;"/",MID(C1294,1,1)="/"),INT(B1293)+1,B1293+0.01)</f>
        <v>1264</v>
      </c>
      <c r="C1294" t="s">
        <v>4693</v>
      </c>
      <c r="D1294" s="51" t="s">
        <v>7</v>
      </c>
      <c r="E1294" s="56" t="s">
        <v>1145</v>
      </c>
      <c r="F1294" s="56" t="s">
        <v>1145</v>
      </c>
      <c r="G1294" s="144">
        <v>0</v>
      </c>
      <c r="H1294" s="144">
        <v>0</v>
      </c>
      <c r="I1294" s="135" t="s">
        <v>3</v>
      </c>
      <c r="J1294" s="56" t="s">
        <v>1375</v>
      </c>
      <c r="K1294" s="57" t="s">
        <v>3945</v>
      </c>
      <c r="L1294" s="55" t="s">
        <v>4768</v>
      </c>
      <c r="M1294" s="55" t="s">
        <v>4825</v>
      </c>
      <c r="N1294" s="55" t="s">
        <v>2238</v>
      </c>
      <c r="O1294" s="55"/>
      <c r="P1294" s="259" t="s">
        <v>1672</v>
      </c>
      <c r="Q1294" s="13"/>
      <c r="R1294"/>
      <c r="S1294" t="str">
        <f>IF(E1294=F1294,"","NOT EQUAL")</f>
        <v/>
      </c>
      <c r="T1294" s="44" t="str">
        <f>IF(ISNA(VLOOKUP(P1294,Sheet1!E:F,2,0)),"--","PRESENT")</f>
        <v>--</v>
      </c>
      <c r="U1294"/>
      <c r="V1294">
        <f>IF(AA1294&lt;&gt;"",V1293+1,V1293)</f>
        <v>208</v>
      </c>
      <c r="W1294" s="75" t="s">
        <v>2238</v>
      </c>
      <c r="X1294" s="57" t="s">
        <v>2238</v>
      </c>
      <c r="Y1294" s="57" t="s">
        <v>2238</v>
      </c>
      <c r="Z1294" s="25" t="str">
        <f>IF( OR(X1294="CNST", I1294="CAT_REGS"),IF(E1294=CHAR(34)&amp;CHAR(34),F1294,E1294),
IF(X1294="YES",UPPER(IF(E1294=CHAR(34)&amp;CHAR(34),F1294,E1294)),
IF(   AND(X1294&lt;&gt;"NO",I1294="CAT_FNCT",D1294&lt;&gt;"multiply", D1294&lt;&gt;"divide"),IF(J1294="SLS_ENABLED",   UPPER(IF(E1294=CHAR(34)&amp;CHAR(34),F1294,E1294)),""),"")))</f>
        <v>"LOGIS" STD_SUP_MINUS_1</v>
      </c>
      <c r="AA1294" s="25" t="str">
        <f>IF(LEN(Y1294)&gt;0,Y1294,SUBSTITUTE(SUBSTITUTE(SUBSTITUTE(SUBSTITUTE(SUBSTITUTE(SUBSTITUTE(SUBSTITUTE(SUBSTITUTE(SUBSTITUTE(SUBSTITUTE(SUBSTITUTE( (SUBSTITUTE( SUBSTITUTE( SUBSTITUTE( SUBSTITUTE(Z1294,"STD_SIGMA","SUM"),"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LOGIS^MINUS_1</v>
      </c>
      <c r="AB1294" s="1">
        <f>B1294</f>
        <v>1264</v>
      </c>
      <c r="AC1294" t="str">
        <f>P1294</f>
        <v>ITM_LOGISM1</v>
      </c>
      <c r="AD1294" s="126" t="str">
        <f>IF(ISNA(VLOOKUP(AA1294,'XEQM Shortlist'!J:J,1,0)),"//","")</f>
        <v>//</v>
      </c>
      <c r="AF1294" s="88" t="str">
        <f>IF(LEN(AA1294)=0,"",SUBSTITUTE(SUBSTITUTE(SUBSTITUTE(SUBSTITUTE(SUBSTITUTE(SUBSTITUTE(SUBSTITUTE(SUBSTITUTE(SUBSTITUTE(SUBSTITUTE(SUBSTITUTE(SUBSTITUTE(SUBSTITUTE(SUBSTITUTE(SUBSTITUTE(SUBSTITUTE(SUBSTITUTE( (SUBSTITUTE( SUBSTITUTE( SUBSTITUTE( SUBSTITUTE(Z1294,"STD_SIGMA","SUM"),"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LOGIS^MINUS_1</v>
      </c>
      <c r="AG1294" t="b">
        <f>AA1294=AF1294</f>
        <v>1</v>
      </c>
    </row>
    <row r="1295" spans="1:33">
      <c r="A1295" s="48">
        <f>IF(B1295=INT(B1295),ROW(),"")</f>
        <v>1295</v>
      </c>
      <c r="B1295" s="47">
        <f>IF(AND(MID(C1295,2,1)&lt;&gt;"/",MID(C1295,1,1)="/"),INT(B1294)+1,B1294+0.01)</f>
        <v>1265</v>
      </c>
      <c r="C1295" t="s">
        <v>3769</v>
      </c>
      <c r="D1295" s="51" t="s">
        <v>7</v>
      </c>
      <c r="E1295" s="56" t="s">
        <v>1181</v>
      </c>
      <c r="F1295" s="56" t="s">
        <v>1181</v>
      </c>
      <c r="G1295" s="144">
        <v>0</v>
      </c>
      <c r="H1295" s="144">
        <v>0</v>
      </c>
      <c r="I1295" s="140" t="s">
        <v>16</v>
      </c>
      <c r="J1295" s="56" t="s">
        <v>1376</v>
      </c>
      <c r="K1295" s="57" t="s">
        <v>3783</v>
      </c>
      <c r="L1295" s="55" t="s">
        <v>4768</v>
      </c>
      <c r="M1295" s="55" t="s">
        <v>4827</v>
      </c>
      <c r="N1295" s="55" t="s">
        <v>2238</v>
      </c>
      <c r="O1295" s="55"/>
      <c r="P1295" s="259" t="s">
        <v>1741</v>
      </c>
      <c r="Q1295" s="13"/>
      <c r="R1295"/>
      <c r="S1295" t="str">
        <f>IF(E1295=F1295,"","NOT EQUAL")</f>
        <v/>
      </c>
      <c r="T1295" s="44" t="str">
        <f>IF(ISNA(VLOOKUP(P1295,Sheet1!E:F,2,0)),"--","PRESENT")</f>
        <v>--</v>
      </c>
      <c r="U1295"/>
      <c r="V1295">
        <f>IF(AA1295&lt;&gt;"",V1294+1,V1294)</f>
        <v>208</v>
      </c>
      <c r="W1295" s="75" t="s">
        <v>2238</v>
      </c>
      <c r="X1295" s="57" t="s">
        <v>2238</v>
      </c>
      <c r="Y1295" s="57" t="s">
        <v>2238</v>
      </c>
      <c r="Z1295" s="25" t="str">
        <f>IF( OR(X1295="CNST", I1295="CAT_REGS"),IF(E1295=CHAR(34)&amp;CHAR(34),F1295,E1295),
IF(X1295="YES",UPPER(IF(E1295=CHAR(34)&amp;CHAR(34),F1295,E1295)),
IF(   AND(X1295&lt;&gt;"NO",I1295="CAT_FNCT",D1295&lt;&gt;"multiply", D1295&lt;&gt;"divide"),IF(J1295="SLS_ENABLED",   UPPER(IF(E1295=CHAR(34)&amp;CHAR(34),F1295,E1295)),""),"")))</f>
        <v/>
      </c>
      <c r="AA1295" s="25" t="str">
        <f>IF(LEN(Y1295)&gt;0,Y1295,SUBSTITUTE(SUBSTITUTE(SUBSTITUTE(SUBSTITUTE(SUBSTITUTE(SUBSTITUTE(SUBSTITUTE(SUBSTITUTE(SUBSTITUTE(SUBSTITUTE(SUBSTITUTE( (SUBSTITUTE( SUBSTITUTE( SUBSTITUTE( SUBSTITUTE(Z1295,"STD_SIGMA","SUM"),"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95" s="1">
        <f>B1295</f>
        <v>1265</v>
      </c>
      <c r="AC1295" t="str">
        <f>P1295</f>
        <v>MNU_NBIN</v>
      </c>
      <c r="AD1295" s="126" t="str">
        <f>IF(ISNA(VLOOKUP(AA1295,'XEQM Shortlist'!J:J,1,0)),"//","")</f>
        <v/>
      </c>
      <c r="AF1295" s="88" t="str">
        <f>IF(LEN(AA1295)=0,"",SUBSTITUTE(SUBSTITUTE(SUBSTITUTE(SUBSTITUTE(SUBSTITUTE(SUBSTITUTE(SUBSTITUTE(SUBSTITUTE(SUBSTITUTE(SUBSTITUTE(SUBSTITUTE(SUBSTITUTE(SUBSTITUTE(SUBSTITUTE(SUBSTITUTE(SUBSTITUTE(SUBSTITUTE( (SUBSTITUTE( SUBSTITUTE( SUBSTITUTE( SUBSTITUTE(Z1295,"STD_SIGMA","SUM"),"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95" t="b">
        <f>AA1295=AF1295</f>
        <v>1</v>
      </c>
    </row>
    <row r="1296" spans="1:33">
      <c r="A1296" s="48">
        <f>IF(B1296=INT(B1296),ROW(),"")</f>
        <v>1296</v>
      </c>
      <c r="B1296" s="47">
        <f>IF(AND(MID(C1296,2,1)&lt;&gt;"/",MID(C1296,1,1)="/"),INT(B1295)+1,B1295+0.01)</f>
        <v>1266</v>
      </c>
      <c r="C1296" t="s">
        <v>4694</v>
      </c>
      <c r="D1296" s="51" t="s">
        <v>7</v>
      </c>
      <c r="E1296" s="70" t="s">
        <v>232</v>
      </c>
      <c r="F1296" s="70" t="s">
        <v>232</v>
      </c>
      <c r="G1296" s="144">
        <v>0</v>
      </c>
      <c r="H1296" s="144">
        <v>0</v>
      </c>
      <c r="I1296" s="135" t="s">
        <v>3</v>
      </c>
      <c r="J1296" s="56" t="s">
        <v>1375</v>
      </c>
      <c r="K1296" s="57" t="s">
        <v>3945</v>
      </c>
      <c r="L1296" s="55" t="s">
        <v>4768</v>
      </c>
      <c r="M1296" s="55" t="s">
        <v>4825</v>
      </c>
      <c r="N1296" s="55" t="s">
        <v>2238</v>
      </c>
      <c r="O1296" s="55"/>
      <c r="P1296" s="260" t="s">
        <v>1738</v>
      </c>
      <c r="Q1296" s="13"/>
      <c r="R1296"/>
      <c r="S1296" t="str">
        <f>IF(E1296=F1296,"","NOT EQUAL")</f>
        <v/>
      </c>
      <c r="T1296" s="44" t="str">
        <f>IF(ISNA(VLOOKUP(P1296,Sheet1!E:F,2,0)),"--","PRESENT")</f>
        <v>--</v>
      </c>
      <c r="U1296"/>
      <c r="V1296">
        <f>IF(AA1296&lt;&gt;"",V1295+1,V1295)</f>
        <v>209</v>
      </c>
      <c r="W1296" s="75" t="s">
        <v>2238</v>
      </c>
      <c r="X1296" s="57" t="s">
        <v>2238</v>
      </c>
      <c r="Y1296" s="57" t="s">
        <v>2238</v>
      </c>
      <c r="Z1296" s="25" t="str">
        <f>IF( OR(X1296="CNST", I1296="CAT_REGS"),IF(E1296=CHAR(34)&amp;CHAR(34),F1296,E1296),
IF(X1296="YES",UPPER(IF(E1296=CHAR(34)&amp;CHAR(34),F1296,E1296)),
IF(   AND(X1296&lt;&gt;"NO",I1296="CAT_FNCT",D1296&lt;&gt;"multiply", D1296&lt;&gt;"divide"),IF(J1296="SLS_ENABLED",   UPPER(IF(E1296=CHAR(34)&amp;CHAR(34),F1296,E1296)),""),"")))</f>
        <v>"NBIN" STD_SUB_P</v>
      </c>
      <c r="AA1296" s="25" t="str">
        <f>IF(LEN(Y1296)&gt;0,Y1296,SUBSTITUTE(SUBSTITUTE(SUBSTITUTE(SUBSTITUTE(SUBSTITUTE(SUBSTITUTE(SUBSTITUTE(SUBSTITUTE(SUBSTITUTE(SUBSTITUTE(SUBSTITUTE( (SUBSTITUTE( SUBSTITUTE( SUBSTITUTE( SUBSTITUTE(Z1296,"STD_SIGMA","SUM"),"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NBINP</v>
      </c>
      <c r="AB1296" s="1">
        <f>B1296</f>
        <v>1266</v>
      </c>
      <c r="AC1296" t="str">
        <f>P1296</f>
        <v>ITM_NBINP</v>
      </c>
      <c r="AD1296" s="126" t="str">
        <f>IF(ISNA(VLOOKUP(AA1296,'XEQM Shortlist'!J:J,1,0)),"//","")</f>
        <v>//</v>
      </c>
      <c r="AF1296" s="88" t="str">
        <f>IF(LEN(AA1296)=0,"",SUBSTITUTE(SUBSTITUTE(SUBSTITUTE(SUBSTITUTE(SUBSTITUTE(SUBSTITUTE(SUBSTITUTE(SUBSTITUTE(SUBSTITUTE(SUBSTITUTE(SUBSTITUTE(SUBSTITUTE(SUBSTITUTE(SUBSTITUTE(SUBSTITUTE(SUBSTITUTE(SUBSTITUTE( (SUBSTITUTE( SUBSTITUTE( SUBSTITUTE( SUBSTITUTE(Z1296,"STD_SIGMA","SUM"),"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NBINP</v>
      </c>
      <c r="AG1296" t="b">
        <f>AA1296=AF1296</f>
        <v>1</v>
      </c>
    </row>
    <row r="1297" spans="1:33">
      <c r="A1297" s="48">
        <f>IF(B1297=INT(B1297),ROW(),"")</f>
        <v>1297</v>
      </c>
      <c r="B1297" s="47">
        <f>IF(AND(MID(C1297,2,1)&lt;&gt;"/",MID(C1297,1,1)="/"),INT(B1296)+1,B1296+0.01)</f>
        <v>1267</v>
      </c>
      <c r="C1297" t="s">
        <v>4695</v>
      </c>
      <c r="D1297" s="51" t="s">
        <v>7</v>
      </c>
      <c r="E1297" s="70" t="s">
        <v>2328</v>
      </c>
      <c r="F1297" s="70" t="s">
        <v>2328</v>
      </c>
      <c r="G1297" s="144">
        <v>0</v>
      </c>
      <c r="H1297" s="144">
        <v>0</v>
      </c>
      <c r="I1297" s="135" t="s">
        <v>3</v>
      </c>
      <c r="J1297" s="56" t="s">
        <v>1375</v>
      </c>
      <c r="K1297" s="57" t="s">
        <v>3945</v>
      </c>
      <c r="L1297" s="55" t="s">
        <v>4768</v>
      </c>
      <c r="M1297" s="55" t="s">
        <v>4825</v>
      </c>
      <c r="N1297" s="55" t="s">
        <v>2238</v>
      </c>
      <c r="O1297" s="55"/>
      <c r="P1297" s="260" t="s">
        <v>1737</v>
      </c>
      <c r="Q1297" s="13"/>
      <c r="R1297"/>
      <c r="S1297" t="str">
        <f>IF(E1297=F1297,"","NOT EQUAL")</f>
        <v/>
      </c>
      <c r="T1297" s="44" t="str">
        <f>IF(ISNA(VLOOKUP(P1297,Sheet1!E:F,2,0)),"--","PRESENT")</f>
        <v>--</v>
      </c>
      <c r="U1297"/>
      <c r="V1297">
        <f>IF(AA1297&lt;&gt;"",V1296+1,V1296)</f>
        <v>210</v>
      </c>
      <c r="W1297" s="75" t="s">
        <v>2238</v>
      </c>
      <c r="X1297" s="57" t="s">
        <v>2238</v>
      </c>
      <c r="Y1297" s="57" t="s">
        <v>2238</v>
      </c>
      <c r="Z1297" s="25" t="str">
        <f>IF( OR(X1297="CNST", I1297="CAT_REGS"),IF(E1297=CHAR(34)&amp;CHAR(34),F1297,E1297),
IF(X1297="YES",UPPER(IF(E1297=CHAR(34)&amp;CHAR(34),F1297,E1297)),
IF(   AND(X1297&lt;&gt;"NO",I1297="CAT_FNCT",D1297&lt;&gt;"multiply", D1297&lt;&gt;"divide"),IF(J1297="SLS_ENABLED",   UPPER(IF(E1297=CHAR(34)&amp;CHAR(34),F1297,E1297)),""),"")))</f>
        <v>"NBIN" STD_GAUSS_BLACK_L STD_GAUSS_WHITE_R</v>
      </c>
      <c r="AA1297" s="25" t="str">
        <f>IF(LEN(Y1297)&gt;0,Y1297,SUBSTITUTE(SUBSTITUTE(SUBSTITUTE(SUBSTITUTE(SUBSTITUTE(SUBSTITUTE(SUBSTITUTE(SUBSTITUTE(SUBSTITUTE(SUBSTITUTE(SUBSTITUTE( (SUBSTITUTE( SUBSTITUTE( SUBSTITUTE( SUBSTITUTE(Z1297,"STD_SIGMA","SUM"),"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97" s="1">
        <f>B1297</f>
        <v>1267</v>
      </c>
      <c r="AC1297" t="str">
        <f>P1297</f>
        <v>ITM_NBIN</v>
      </c>
      <c r="AD1297" s="126" t="str">
        <f>IF(ISNA(VLOOKUP(AA1297,'XEQM Shortlist'!J:J,1,0)),"//","")</f>
        <v>//</v>
      </c>
      <c r="AF1297" s="88" t="str">
        <f>IF(LEN(AA1297)=0,"",SUBSTITUTE(SUBSTITUTE(SUBSTITUTE(SUBSTITUTE(SUBSTITUTE(SUBSTITUTE(SUBSTITUTE(SUBSTITUTE(SUBSTITUTE(SUBSTITUTE(SUBSTITUTE(SUBSTITUTE(SUBSTITUTE(SUBSTITUTE(SUBSTITUTE(SUBSTITUTE(SUBSTITUTE( (SUBSTITUTE( SUBSTITUTE( SUBSTITUTE( SUBSTITUTE(Z1297,"STD_SIGMA","SUM"),"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97" t="b">
        <f>AA1297=AF1297</f>
        <v>1</v>
      </c>
    </row>
    <row r="1298" spans="1:33">
      <c r="A1298" s="48">
        <f>IF(B1298=INT(B1298),ROW(),"")</f>
        <v>1298</v>
      </c>
      <c r="B1298" s="47">
        <f>IF(AND(MID(C1298,2,1)&lt;&gt;"/",MID(C1298,1,1)="/"),INT(B1297)+1,B1297+0.01)</f>
        <v>1268</v>
      </c>
      <c r="C1298" t="s">
        <v>4696</v>
      </c>
      <c r="D1298" s="51" t="s">
        <v>7</v>
      </c>
      <c r="E1298" s="70" t="s">
        <v>2329</v>
      </c>
      <c r="F1298" s="70" t="s">
        <v>2329</v>
      </c>
      <c r="G1298" s="144">
        <v>0</v>
      </c>
      <c r="H1298" s="144">
        <v>0</v>
      </c>
      <c r="I1298" s="135" t="s">
        <v>3</v>
      </c>
      <c r="J1298" s="56" t="s">
        <v>1375</v>
      </c>
      <c r="K1298" s="57" t="s">
        <v>3945</v>
      </c>
      <c r="L1298" s="55" t="s">
        <v>4768</v>
      </c>
      <c r="M1298" s="55" t="s">
        <v>4825</v>
      </c>
      <c r="N1298" s="55" t="s">
        <v>2238</v>
      </c>
      <c r="O1298" s="55"/>
      <c r="P1298" s="259" t="s">
        <v>1739</v>
      </c>
      <c r="Q1298" s="13"/>
      <c r="R1298"/>
      <c r="S1298" t="str">
        <f>IF(E1298=F1298,"","NOT EQUAL")</f>
        <v/>
      </c>
      <c r="T1298" s="44" t="str">
        <f>IF(ISNA(VLOOKUP(P1298,Sheet1!E:F,2,0)),"--","PRESENT")</f>
        <v>--</v>
      </c>
      <c r="U1298"/>
      <c r="V1298">
        <f>IF(AA1298&lt;&gt;"",V1297+1,V1297)</f>
        <v>211</v>
      </c>
      <c r="W1298" s="75" t="s">
        <v>2238</v>
      </c>
      <c r="X1298" s="57" t="s">
        <v>2238</v>
      </c>
      <c r="Y1298" s="57" t="s">
        <v>2238</v>
      </c>
      <c r="Z1298" s="25" t="str">
        <f>IF( OR(X1298="CNST", I1298="CAT_REGS"),IF(E1298=CHAR(34)&amp;CHAR(34),F1298,E1298),
IF(X1298="YES",UPPER(IF(E1298=CHAR(34)&amp;CHAR(34),F1298,E1298)),
IF(   AND(X1298&lt;&gt;"NO",I1298="CAT_FNCT",D1298&lt;&gt;"multiply", D1298&lt;&gt;"divide"),IF(J1298="SLS_ENABLED",   UPPER(IF(E1298=CHAR(34)&amp;CHAR(34),F1298,E1298)),""),"")))</f>
        <v>"NBIN" STD_GAUSS_WHITE_L STD_GAUSS_BLACK_R</v>
      </c>
      <c r="AA1298" s="25" t="str">
        <f>IF(LEN(Y1298)&gt;0,Y1298,SUBSTITUTE(SUBSTITUTE(SUBSTITUTE(SUBSTITUTE(SUBSTITUTE(SUBSTITUTE(SUBSTITUTE(SUBSTITUTE(SUBSTITUTE(SUBSTITUTE(SUBSTITUTE( (SUBSTITUTE( SUBSTITUTE( SUBSTITUTE( SUBSTITUTE(Z1298,"STD_SIGMA","SUM"),"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NBINGAUSS_WHITE_LGAUSS_BLACK_R</v>
      </c>
      <c r="AB1298" s="1">
        <f>B1298</f>
        <v>1268</v>
      </c>
      <c r="AC1298" t="str">
        <f>P1298</f>
        <v>ITM_NBINU</v>
      </c>
      <c r="AD1298" s="126" t="str">
        <f>IF(ISNA(VLOOKUP(AA1298,'XEQM Shortlist'!J:J,1,0)),"//","")</f>
        <v>//</v>
      </c>
      <c r="AF1298" s="88" t="str">
        <f>IF(LEN(AA1298)=0,"",SUBSTITUTE(SUBSTITUTE(SUBSTITUTE(SUBSTITUTE(SUBSTITUTE(SUBSTITUTE(SUBSTITUTE(SUBSTITUTE(SUBSTITUTE(SUBSTITUTE(SUBSTITUTE(SUBSTITUTE(SUBSTITUTE(SUBSTITUTE(SUBSTITUTE(SUBSTITUTE(SUBSTITUTE( (SUBSTITUTE( SUBSTITUTE( SUBSTITUTE( SUBSTITUTE(Z1298,"STD_SIGMA","SUM"),"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NBINGAUSS_WHITE_LGAUSS_BLACK_R</v>
      </c>
      <c r="AG1298" t="b">
        <f>AA1298=AF1298</f>
        <v>1</v>
      </c>
    </row>
    <row r="1299" spans="1:33">
      <c r="A1299" s="48">
        <f>IF(B1299=INT(B1299),ROW(),"")</f>
        <v>1299</v>
      </c>
      <c r="B1299" s="47">
        <f>IF(AND(MID(C1299,2,1)&lt;&gt;"/",MID(C1299,1,1)="/"),INT(B1298)+1,B1298+0.01)</f>
        <v>1269</v>
      </c>
      <c r="C1299" t="s">
        <v>4697</v>
      </c>
      <c r="D1299" s="51" t="s">
        <v>7</v>
      </c>
      <c r="E1299" s="56" t="s">
        <v>233</v>
      </c>
      <c r="F1299" s="56" t="s">
        <v>233</v>
      </c>
      <c r="G1299" s="144">
        <v>0</v>
      </c>
      <c r="H1299" s="144">
        <v>0</v>
      </c>
      <c r="I1299" s="135" t="s">
        <v>3</v>
      </c>
      <c r="J1299" s="56" t="s">
        <v>1375</v>
      </c>
      <c r="K1299" s="57" t="s">
        <v>3945</v>
      </c>
      <c r="L1299" s="55" t="s">
        <v>4768</v>
      </c>
      <c r="M1299" s="55" t="s">
        <v>4825</v>
      </c>
      <c r="N1299" s="55" t="s">
        <v>2238</v>
      </c>
      <c r="O1299" s="55"/>
      <c r="P1299" s="259" t="s">
        <v>1740</v>
      </c>
      <c r="Q1299" s="13"/>
      <c r="R1299"/>
      <c r="S1299" t="str">
        <f>IF(E1299=F1299,"","NOT EQUAL")</f>
        <v/>
      </c>
      <c r="T1299" s="44" t="str">
        <f>IF(ISNA(VLOOKUP(P1299,Sheet1!E:F,2,0)),"--","PRESENT")</f>
        <v>--</v>
      </c>
      <c r="U1299"/>
      <c r="V1299">
        <f>IF(AA1299&lt;&gt;"",V1298+1,V1298)</f>
        <v>212</v>
      </c>
      <c r="W1299" s="75" t="s">
        <v>2238</v>
      </c>
      <c r="X1299" s="57" t="s">
        <v>2238</v>
      </c>
      <c r="Y1299" s="57" t="s">
        <v>2238</v>
      </c>
      <c r="Z1299" s="25" t="str">
        <f>IF( OR(X1299="CNST", I1299="CAT_REGS"),IF(E1299=CHAR(34)&amp;CHAR(34),F1299,E1299),
IF(X1299="YES",UPPER(IF(E1299=CHAR(34)&amp;CHAR(34),F1299,E1299)),
IF(   AND(X1299&lt;&gt;"NO",I1299="CAT_FNCT",D1299&lt;&gt;"multiply", D1299&lt;&gt;"divide"),IF(J1299="SLS_ENABLED",   UPPER(IF(E1299=CHAR(34)&amp;CHAR(34),F1299,E1299)),""),"")))</f>
        <v>"NBIN" STD_SUP_MINUS_1</v>
      </c>
      <c r="AA1299" s="25" t="str">
        <f>IF(LEN(Y1299)&gt;0,Y1299,SUBSTITUTE(SUBSTITUTE(SUBSTITUTE(SUBSTITUTE(SUBSTITUTE(SUBSTITUTE(SUBSTITUTE(SUBSTITUTE(SUBSTITUTE(SUBSTITUTE(SUBSTITUTE( (SUBSTITUTE( SUBSTITUTE( SUBSTITUTE( SUBSTITUTE(Z1299,"STD_SIGMA","SUM"),"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NBIN^MINUS_1</v>
      </c>
      <c r="AB1299" s="1">
        <f>B1299</f>
        <v>1269</v>
      </c>
      <c r="AC1299" t="str">
        <f>P1299</f>
        <v>ITM_NBINM1</v>
      </c>
      <c r="AD1299" s="126" t="str">
        <f>IF(ISNA(VLOOKUP(AA1299,'XEQM Shortlist'!J:J,1,0)),"//","")</f>
        <v>//</v>
      </c>
      <c r="AF1299" s="88" t="str">
        <f>IF(LEN(AA1299)=0,"",SUBSTITUTE(SUBSTITUTE(SUBSTITUTE(SUBSTITUTE(SUBSTITUTE(SUBSTITUTE(SUBSTITUTE(SUBSTITUTE(SUBSTITUTE(SUBSTITUTE(SUBSTITUTE(SUBSTITUTE(SUBSTITUTE(SUBSTITUTE(SUBSTITUTE(SUBSTITUTE(SUBSTITUTE( (SUBSTITUTE( SUBSTITUTE( SUBSTITUTE( SUBSTITUTE(Z1299,"STD_SIGMA","SUM"),"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NBIN^MINUS_1</v>
      </c>
      <c r="AG1299" t="b">
        <f>AA1299=AF1299</f>
        <v>1</v>
      </c>
    </row>
    <row r="1300" spans="1:33">
      <c r="A1300" s="48">
        <f>IF(B1300=INT(B1300),ROW(),"")</f>
        <v>1300</v>
      </c>
      <c r="B1300" s="47">
        <f>IF(AND(MID(C1300,2,1)&lt;&gt;"/",MID(C1300,1,1)="/"),INT(B1299)+1,B1299+0.01)</f>
        <v>1270</v>
      </c>
      <c r="C1300" t="s">
        <v>3769</v>
      </c>
      <c r="D1300" s="51" t="s">
        <v>7</v>
      </c>
      <c r="E1300" s="56" t="s">
        <v>235</v>
      </c>
      <c r="F1300" s="56" t="s">
        <v>235</v>
      </c>
      <c r="G1300" s="144">
        <v>0</v>
      </c>
      <c r="H1300" s="144">
        <v>0</v>
      </c>
      <c r="I1300" s="140" t="s">
        <v>16</v>
      </c>
      <c r="J1300" s="56" t="s">
        <v>1376</v>
      </c>
      <c r="K1300" s="57" t="s">
        <v>3783</v>
      </c>
      <c r="L1300" s="55" t="s">
        <v>4768</v>
      </c>
      <c r="M1300" s="55" t="s">
        <v>4827</v>
      </c>
      <c r="N1300" s="55" t="s">
        <v>2238</v>
      </c>
      <c r="O1300" s="55"/>
      <c r="P1300" s="259" t="s">
        <v>1750</v>
      </c>
      <c r="Q1300" s="13"/>
      <c r="R1300"/>
      <c r="S1300" t="str">
        <f>IF(E1300=F1300,"","NOT EQUAL")</f>
        <v/>
      </c>
      <c r="T1300" s="44" t="str">
        <f>IF(ISNA(VLOOKUP(P1300,Sheet1!E:F,2,0)),"--","PRESENT")</f>
        <v>--</v>
      </c>
      <c r="U1300"/>
      <c r="V1300">
        <f>IF(AA1300&lt;&gt;"",V1299+1,V1299)</f>
        <v>212</v>
      </c>
      <c r="W1300" s="75" t="s">
        <v>2238</v>
      </c>
      <c r="X1300" s="57" t="s">
        <v>2238</v>
      </c>
      <c r="Y1300" s="57" t="s">
        <v>2238</v>
      </c>
      <c r="Z1300" s="25" t="str">
        <f>IF( OR(X1300="CNST", I1300="CAT_REGS"),IF(E1300=CHAR(34)&amp;CHAR(34),F1300,E1300),
IF(X1300="YES",UPPER(IF(E1300=CHAR(34)&amp;CHAR(34),F1300,E1300)),
IF(   AND(X1300&lt;&gt;"NO",I1300="CAT_FNCT",D1300&lt;&gt;"multiply", D1300&lt;&gt;"divide"),IF(J1300="SLS_ENABLED",   UPPER(IF(E1300=CHAR(34)&amp;CHAR(34),F1300,E1300)),""),"")))</f>
        <v/>
      </c>
      <c r="AA1300" s="25" t="str">
        <f>IF(LEN(Y1300)&gt;0,Y1300,SUBSTITUTE(SUBSTITUTE(SUBSTITUTE(SUBSTITUTE(SUBSTITUTE(SUBSTITUTE(SUBSTITUTE(SUBSTITUTE(SUBSTITUTE(SUBSTITUTE(SUBSTITUTE( (SUBSTITUTE( SUBSTITUTE( SUBSTITUTE( SUBSTITUTE(Z1300,"STD_SIGMA","SUM"),"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0" s="1">
        <f>B1300</f>
        <v>1270</v>
      </c>
      <c r="AC1300" t="str">
        <f>P1300</f>
        <v>MNU_NORML</v>
      </c>
      <c r="AD1300" s="126" t="str">
        <f>IF(ISNA(VLOOKUP(AA1300,'XEQM Shortlist'!J:J,1,0)),"//","")</f>
        <v/>
      </c>
      <c r="AF1300" s="88" t="str">
        <f>IF(LEN(AA1300)=0,"",SUBSTITUTE(SUBSTITUTE(SUBSTITUTE(SUBSTITUTE(SUBSTITUTE(SUBSTITUTE(SUBSTITUTE(SUBSTITUTE(SUBSTITUTE(SUBSTITUTE(SUBSTITUTE(SUBSTITUTE(SUBSTITUTE(SUBSTITUTE(SUBSTITUTE(SUBSTITUTE(SUBSTITUTE( (SUBSTITUTE( SUBSTITUTE( SUBSTITUTE( SUBSTITUTE(Z1300,"STD_SIGMA","SUM"),"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0" t="b">
        <f>AA1300=AF1300</f>
        <v>1</v>
      </c>
    </row>
    <row r="1301" spans="1:33">
      <c r="A1301" s="48">
        <f>IF(B1301=INT(B1301),ROW(),"")</f>
        <v>1301</v>
      </c>
      <c r="B1301" s="47">
        <f>IF(AND(MID(C1301,2,1)&lt;&gt;"/",MID(C1301,1,1)="/"),INT(B1300)+1,B1300+0.01)</f>
        <v>1271</v>
      </c>
      <c r="C1301" t="s">
        <v>4698</v>
      </c>
      <c r="D1301" s="51" t="s">
        <v>7</v>
      </c>
      <c r="E1301" s="70" t="s">
        <v>1185</v>
      </c>
      <c r="F1301" s="70" t="s">
        <v>1185</v>
      </c>
      <c r="G1301" s="144">
        <v>0</v>
      </c>
      <c r="H1301" s="144">
        <v>0</v>
      </c>
      <c r="I1301" s="135" t="s">
        <v>3</v>
      </c>
      <c r="J1301" s="56" t="s">
        <v>1375</v>
      </c>
      <c r="K1301" s="57" t="s">
        <v>3945</v>
      </c>
      <c r="L1301" s="55" t="s">
        <v>4768</v>
      </c>
      <c r="M1301" s="55" t="s">
        <v>4825</v>
      </c>
      <c r="N1301" s="55" t="s">
        <v>2238</v>
      </c>
      <c r="O1301" s="55"/>
      <c r="P1301" s="260" t="s">
        <v>1747</v>
      </c>
      <c r="Q1301" s="13"/>
      <c r="R1301"/>
      <c r="S1301" t="str">
        <f>IF(E1301=F1301,"","NOT EQUAL")</f>
        <v/>
      </c>
      <c r="T1301" s="44" t="str">
        <f>IF(ISNA(VLOOKUP(P1301,Sheet1!E:F,2,0)),"--","PRESENT")</f>
        <v>--</v>
      </c>
      <c r="U1301"/>
      <c r="V1301">
        <f>IF(AA1301&lt;&gt;"",V1300+1,V1300)</f>
        <v>213</v>
      </c>
      <c r="W1301" s="75" t="s">
        <v>2238</v>
      </c>
      <c r="X1301" s="57" t="s">
        <v>2238</v>
      </c>
      <c r="Y1301" s="57" t="s">
        <v>2238</v>
      </c>
      <c r="Z1301" s="25" t="str">
        <f>IF( OR(X1301="CNST", I1301="CAT_REGS"),IF(E1301=CHAR(34)&amp;CHAR(34),F1301,E1301),
IF(X1301="YES",UPPER(IF(E1301=CHAR(34)&amp;CHAR(34),F1301,E1301)),
IF(   AND(X1301&lt;&gt;"NO",I1301="CAT_FNCT",D1301&lt;&gt;"multiply", D1301&lt;&gt;"divide"),IF(J1301="SLS_ENABLED",   UPPER(IF(E1301=CHAR(34)&amp;CHAR(34),F1301,E1301)),""),"")))</f>
        <v>"NORML" STD_SUB_P</v>
      </c>
      <c r="AA1301" s="25" t="str">
        <f>IF(LEN(Y1301)&gt;0,Y1301,SUBSTITUTE(SUBSTITUTE(SUBSTITUTE(SUBSTITUTE(SUBSTITUTE(SUBSTITUTE(SUBSTITUTE(SUBSTITUTE(SUBSTITUTE(SUBSTITUTE(SUBSTITUTE( (SUBSTITUTE( SUBSTITUTE( SUBSTITUTE( SUBSTITUTE(Z1301,"STD_SIGMA","SUM"),"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NORMLP</v>
      </c>
      <c r="AB1301" s="1">
        <f>B1301</f>
        <v>1271</v>
      </c>
      <c r="AC1301" t="str">
        <f>P1301</f>
        <v>ITM_NORMLP</v>
      </c>
      <c r="AD1301" s="126" t="str">
        <f>IF(ISNA(VLOOKUP(AA1301,'XEQM Shortlist'!J:J,1,0)),"//","")</f>
        <v>//</v>
      </c>
      <c r="AF1301" s="88" t="str">
        <f>IF(LEN(AA1301)=0,"",SUBSTITUTE(SUBSTITUTE(SUBSTITUTE(SUBSTITUTE(SUBSTITUTE(SUBSTITUTE(SUBSTITUTE(SUBSTITUTE(SUBSTITUTE(SUBSTITUTE(SUBSTITUTE(SUBSTITUTE(SUBSTITUTE(SUBSTITUTE(SUBSTITUTE(SUBSTITUTE(SUBSTITUTE( (SUBSTITUTE( SUBSTITUTE( SUBSTITUTE( SUBSTITUTE(Z1301,"STD_SIGMA","SUM"),"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NORMLP</v>
      </c>
      <c r="AG1301" t="b">
        <f>AA1301=AF1301</f>
        <v>1</v>
      </c>
    </row>
    <row r="1302" spans="1:33">
      <c r="A1302" s="48">
        <f>IF(B1302=INT(B1302),ROW(),"")</f>
        <v>1302</v>
      </c>
      <c r="B1302" s="47">
        <f>IF(AND(MID(C1302,2,1)&lt;&gt;"/",MID(C1302,1,1)="/"),INT(B1301)+1,B1301+0.01)</f>
        <v>1272</v>
      </c>
      <c r="C1302" t="s">
        <v>4699</v>
      </c>
      <c r="D1302" s="51" t="s">
        <v>7</v>
      </c>
      <c r="E1302" s="70" t="s">
        <v>2330</v>
      </c>
      <c r="F1302" s="70" t="s">
        <v>2330</v>
      </c>
      <c r="G1302" s="144">
        <v>0</v>
      </c>
      <c r="H1302" s="144">
        <v>0</v>
      </c>
      <c r="I1302" s="135" t="s">
        <v>3</v>
      </c>
      <c r="J1302" s="56" t="s">
        <v>1375</v>
      </c>
      <c r="K1302" s="57" t="s">
        <v>3945</v>
      </c>
      <c r="L1302" s="55" t="s">
        <v>4768</v>
      </c>
      <c r="M1302" s="55" t="s">
        <v>4825</v>
      </c>
      <c r="N1302" s="55" t="s">
        <v>2238</v>
      </c>
      <c r="O1302" s="55"/>
      <c r="P1302" s="260" t="s">
        <v>1746</v>
      </c>
      <c r="Q1302" s="13"/>
      <c r="R1302"/>
      <c r="S1302" t="str">
        <f>IF(E1302=F1302,"","NOT EQUAL")</f>
        <v/>
      </c>
      <c r="T1302" s="44" t="str">
        <f>IF(ISNA(VLOOKUP(P1302,Sheet1!E:F,2,0)),"--","PRESENT")</f>
        <v>--</v>
      </c>
      <c r="U1302"/>
      <c r="V1302">
        <f>IF(AA1302&lt;&gt;"",V1301+1,V1301)</f>
        <v>214</v>
      </c>
      <c r="W1302" s="75" t="s">
        <v>2238</v>
      </c>
      <c r="X1302" s="57" t="s">
        <v>2238</v>
      </c>
      <c r="Y1302" s="57" t="s">
        <v>2238</v>
      </c>
      <c r="Z1302" s="25" t="str">
        <f>IF( OR(X1302="CNST", I1302="CAT_REGS"),IF(E1302=CHAR(34)&amp;CHAR(34),F1302,E1302),
IF(X1302="YES",UPPER(IF(E1302=CHAR(34)&amp;CHAR(34),F1302,E1302)),
IF(   AND(X1302&lt;&gt;"NO",I1302="CAT_FNCT",D1302&lt;&gt;"multiply", D1302&lt;&gt;"divide"),IF(J1302="SLS_ENABLED",   UPPER(IF(E1302=CHAR(34)&amp;CHAR(34),F1302,E1302)),""),"")))</f>
        <v>"NORML" STD_GAUSS_BLACK_L STD_GAUSS_WHITE_R</v>
      </c>
      <c r="AA1302" s="25" t="str">
        <f>IF(LEN(Y1302)&gt;0,Y1302,SUBSTITUTE(SUBSTITUTE(SUBSTITUTE(SUBSTITUTE(SUBSTITUTE(SUBSTITUTE(SUBSTITUTE(SUBSTITUTE(SUBSTITUTE(SUBSTITUTE(SUBSTITUTE( (SUBSTITUTE( SUBSTITUTE( SUBSTITUTE( SUBSTITUTE(Z1302,"STD_SIGMA","SUM"),"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NORMLGAUSS_BLACK_LGAUSS_WHITE_R</v>
      </c>
      <c r="AB1302" s="1">
        <f>B1302</f>
        <v>1272</v>
      </c>
      <c r="AC1302" t="str">
        <f>P1302</f>
        <v>ITM_NORML</v>
      </c>
      <c r="AD1302" s="126" t="str">
        <f>IF(ISNA(VLOOKUP(AA1302,'XEQM Shortlist'!J:J,1,0)),"//","")</f>
        <v>//</v>
      </c>
      <c r="AF1302" s="88" t="str">
        <f>IF(LEN(AA1302)=0,"",SUBSTITUTE(SUBSTITUTE(SUBSTITUTE(SUBSTITUTE(SUBSTITUTE(SUBSTITUTE(SUBSTITUTE(SUBSTITUTE(SUBSTITUTE(SUBSTITUTE(SUBSTITUTE(SUBSTITUTE(SUBSTITUTE(SUBSTITUTE(SUBSTITUTE(SUBSTITUTE(SUBSTITUTE( (SUBSTITUTE( SUBSTITUTE( SUBSTITUTE( SUBSTITUTE(Z1302,"STD_SIGMA","SUM"),"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NORMLGAUSS_BLACK_LGAUSS_WHITE_R</v>
      </c>
      <c r="AG1302" t="b">
        <f>AA1302=AF1302</f>
        <v>1</v>
      </c>
    </row>
    <row r="1303" spans="1:33">
      <c r="A1303" s="48">
        <f>IF(B1303=INT(B1303),ROW(),"")</f>
        <v>1303</v>
      </c>
      <c r="B1303" s="47">
        <f>IF(AND(MID(C1303,2,1)&lt;&gt;"/",MID(C1303,1,1)="/"),INT(B1302)+1,B1302+0.01)</f>
        <v>1273</v>
      </c>
      <c r="C1303" t="s">
        <v>4700</v>
      </c>
      <c r="D1303" s="51" t="s">
        <v>7</v>
      </c>
      <c r="E1303" s="70" t="s">
        <v>2331</v>
      </c>
      <c r="F1303" s="70" t="s">
        <v>2331</v>
      </c>
      <c r="G1303" s="144">
        <v>0</v>
      </c>
      <c r="H1303" s="144">
        <v>0</v>
      </c>
      <c r="I1303" s="135" t="s">
        <v>3</v>
      </c>
      <c r="J1303" s="56" t="s">
        <v>1375</v>
      </c>
      <c r="K1303" s="57" t="s">
        <v>3945</v>
      </c>
      <c r="L1303" s="55" t="s">
        <v>4768</v>
      </c>
      <c r="M1303" s="55" t="s">
        <v>4825</v>
      </c>
      <c r="N1303" s="55" t="s">
        <v>2238</v>
      </c>
      <c r="O1303" s="55"/>
      <c r="P1303" s="259" t="s">
        <v>1748</v>
      </c>
      <c r="Q1303" s="13"/>
      <c r="R1303"/>
      <c r="S1303" t="str">
        <f>IF(E1303=F1303,"","NOT EQUAL")</f>
        <v/>
      </c>
      <c r="T1303" s="44" t="str">
        <f>IF(ISNA(VLOOKUP(P1303,Sheet1!E:F,2,0)),"--","PRESENT")</f>
        <v>--</v>
      </c>
      <c r="U1303"/>
      <c r="V1303">
        <f>IF(AA1303&lt;&gt;"",V1302+1,V1302)</f>
        <v>215</v>
      </c>
      <c r="W1303" s="75" t="s">
        <v>2238</v>
      </c>
      <c r="X1303" s="57" t="s">
        <v>2238</v>
      </c>
      <c r="Y1303" s="57" t="s">
        <v>2238</v>
      </c>
      <c r="Z1303" s="25" t="str">
        <f>IF( OR(X1303="CNST", I1303="CAT_REGS"),IF(E1303=CHAR(34)&amp;CHAR(34),F1303,E1303),
IF(X1303="YES",UPPER(IF(E1303=CHAR(34)&amp;CHAR(34),F1303,E1303)),
IF(   AND(X1303&lt;&gt;"NO",I1303="CAT_FNCT",D1303&lt;&gt;"multiply", D1303&lt;&gt;"divide"),IF(J1303="SLS_ENABLED",   UPPER(IF(E1303=CHAR(34)&amp;CHAR(34),F1303,E1303)),""),"")))</f>
        <v>"NORML" STD_GAUSS_WHITE_L STD_GAUSS_BLACK_R</v>
      </c>
      <c r="AA1303" s="25" t="str">
        <f>IF(LEN(Y1303)&gt;0,Y1303,SUBSTITUTE(SUBSTITUTE(SUBSTITUTE(SUBSTITUTE(SUBSTITUTE(SUBSTITUTE(SUBSTITUTE(SUBSTITUTE(SUBSTITUTE(SUBSTITUTE(SUBSTITUTE( (SUBSTITUTE( SUBSTITUTE( SUBSTITUTE( SUBSTITUTE(Z1303,"STD_SIGMA","SUM"),"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NORMLGAUSS_WHITE_LGAUSS_BLACK_R</v>
      </c>
      <c r="AB1303" s="1">
        <f>B1303</f>
        <v>1273</v>
      </c>
      <c r="AC1303" t="str">
        <f>P1303</f>
        <v>ITM_NORMLU</v>
      </c>
      <c r="AD1303" s="126" t="str">
        <f>IF(ISNA(VLOOKUP(AA1303,'XEQM Shortlist'!J:J,1,0)),"//","")</f>
        <v>//</v>
      </c>
      <c r="AF1303" s="88" t="str">
        <f>IF(LEN(AA1303)=0,"",SUBSTITUTE(SUBSTITUTE(SUBSTITUTE(SUBSTITUTE(SUBSTITUTE(SUBSTITUTE(SUBSTITUTE(SUBSTITUTE(SUBSTITUTE(SUBSTITUTE(SUBSTITUTE(SUBSTITUTE(SUBSTITUTE(SUBSTITUTE(SUBSTITUTE(SUBSTITUTE(SUBSTITUTE( (SUBSTITUTE( SUBSTITUTE( SUBSTITUTE( SUBSTITUTE(Z1303,"STD_SIGMA","SUM"),"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NORMLGAUSS_WHITE_LGAUSS_BLACK_R</v>
      </c>
      <c r="AG1303" t="b">
        <f>AA1303=AF1303</f>
        <v>1</v>
      </c>
    </row>
    <row r="1304" spans="1:33">
      <c r="A1304" s="48">
        <f>IF(B1304=INT(B1304),ROW(),"")</f>
        <v>1304</v>
      </c>
      <c r="B1304" s="47">
        <f>IF(AND(MID(C1304,2,1)&lt;&gt;"/",MID(C1304,1,1)="/"),INT(B1303)+1,B1303+0.01)</f>
        <v>1274</v>
      </c>
      <c r="C1304" t="s">
        <v>4701</v>
      </c>
      <c r="D1304" s="51" t="s">
        <v>7</v>
      </c>
      <c r="E1304" s="56" t="s">
        <v>1186</v>
      </c>
      <c r="F1304" s="56" t="s">
        <v>1186</v>
      </c>
      <c r="G1304" s="144">
        <v>0</v>
      </c>
      <c r="H1304" s="144">
        <v>0</v>
      </c>
      <c r="I1304" s="135" t="s">
        <v>3</v>
      </c>
      <c r="J1304" s="56" t="s">
        <v>1375</v>
      </c>
      <c r="K1304" s="57" t="s">
        <v>3945</v>
      </c>
      <c r="L1304" s="55" t="s">
        <v>4768</v>
      </c>
      <c r="M1304" s="55" t="s">
        <v>4825</v>
      </c>
      <c r="N1304" s="55" t="s">
        <v>2238</v>
      </c>
      <c r="O1304" s="55"/>
      <c r="P1304" s="259" t="s">
        <v>1749</v>
      </c>
      <c r="Q1304" s="13"/>
      <c r="R1304"/>
      <c r="S1304" t="str">
        <f>IF(E1304=F1304,"","NOT EQUAL")</f>
        <v/>
      </c>
      <c r="T1304" s="44" t="str">
        <f>IF(ISNA(VLOOKUP(P1304,Sheet1!E:F,2,0)),"--","PRESENT")</f>
        <v>--</v>
      </c>
      <c r="U1304"/>
      <c r="V1304">
        <f>IF(AA1304&lt;&gt;"",V1303+1,V1303)</f>
        <v>216</v>
      </c>
      <c r="W1304" s="75" t="s">
        <v>2238</v>
      </c>
      <c r="X1304" s="57" t="s">
        <v>2238</v>
      </c>
      <c r="Y1304" s="57" t="s">
        <v>2238</v>
      </c>
      <c r="Z1304" s="25" t="str">
        <f>IF( OR(X1304="CNST", I1304="CAT_REGS"),IF(E1304=CHAR(34)&amp;CHAR(34),F1304,E1304),
IF(X1304="YES",UPPER(IF(E1304=CHAR(34)&amp;CHAR(34),F1304,E1304)),
IF(   AND(X1304&lt;&gt;"NO",I1304="CAT_FNCT",D1304&lt;&gt;"multiply", D1304&lt;&gt;"divide"),IF(J1304="SLS_ENABLED",   UPPER(IF(E1304=CHAR(34)&amp;CHAR(34),F1304,E1304)),""),"")))</f>
        <v>"NORML" STD_SUP_MINUS_1</v>
      </c>
      <c r="AA1304" s="25" t="str">
        <f>IF(LEN(Y1304)&gt;0,Y1304,SUBSTITUTE(SUBSTITUTE(SUBSTITUTE(SUBSTITUTE(SUBSTITUTE(SUBSTITUTE(SUBSTITUTE(SUBSTITUTE(SUBSTITUTE(SUBSTITUTE(SUBSTITUTE( (SUBSTITUTE( SUBSTITUTE( SUBSTITUTE( SUBSTITUTE(Z1304,"STD_SIGMA","SUM"),"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NORML^MINUS_1</v>
      </c>
      <c r="AB1304" s="1">
        <f>B1304</f>
        <v>1274</v>
      </c>
      <c r="AC1304" t="str">
        <f>P1304</f>
        <v>ITM_NORMLM1</v>
      </c>
      <c r="AD1304" s="126" t="str">
        <f>IF(ISNA(VLOOKUP(AA1304,'XEQM Shortlist'!J:J,1,0)),"//","")</f>
        <v>//</v>
      </c>
      <c r="AF1304" s="88" t="str">
        <f>IF(LEN(AA1304)=0,"",SUBSTITUTE(SUBSTITUTE(SUBSTITUTE(SUBSTITUTE(SUBSTITUTE(SUBSTITUTE(SUBSTITUTE(SUBSTITUTE(SUBSTITUTE(SUBSTITUTE(SUBSTITUTE(SUBSTITUTE(SUBSTITUTE(SUBSTITUTE(SUBSTITUTE(SUBSTITUTE(SUBSTITUTE( (SUBSTITUTE( SUBSTITUTE( SUBSTITUTE( SUBSTITUTE(Z1304,"STD_SIGMA","SUM"),"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NORML^MINUS_1</v>
      </c>
      <c r="AG1304" t="b">
        <f>AA1304=AF1304</f>
        <v>1</v>
      </c>
    </row>
    <row r="1305" spans="1:33">
      <c r="A1305" s="48">
        <f>IF(B1305=INT(B1305),ROW(),"")</f>
        <v>1305</v>
      </c>
      <c r="B1305" s="47">
        <f>IF(AND(MID(C1305,2,1)&lt;&gt;"/",MID(C1305,1,1)="/"),INT(B1304)+1,B1304+0.01)</f>
        <v>1275</v>
      </c>
      <c r="C1305" t="s">
        <v>3769</v>
      </c>
      <c r="D1305" s="51" t="s">
        <v>7</v>
      </c>
      <c r="E1305" s="56" t="s">
        <v>252</v>
      </c>
      <c r="F1305" s="56" t="s">
        <v>252</v>
      </c>
      <c r="G1305" s="144">
        <v>0</v>
      </c>
      <c r="H1305" s="144">
        <v>0</v>
      </c>
      <c r="I1305" s="140" t="s">
        <v>16</v>
      </c>
      <c r="J1305" s="56" t="s">
        <v>1376</v>
      </c>
      <c r="K1305" s="57" t="s">
        <v>3783</v>
      </c>
      <c r="L1305" s="55" t="s">
        <v>4768</v>
      </c>
      <c r="M1305" s="55" t="s">
        <v>4827</v>
      </c>
      <c r="N1305" s="55" t="s">
        <v>2238</v>
      </c>
      <c r="O1305" s="55"/>
      <c r="P1305" s="259" t="s">
        <v>1777</v>
      </c>
      <c r="Q1305" s="13"/>
      <c r="R1305"/>
      <c r="S1305" t="str">
        <f>IF(E1305=F1305,"","NOT EQUAL")</f>
        <v/>
      </c>
      <c r="T1305" s="44" t="str">
        <f>IF(ISNA(VLOOKUP(P1305,Sheet1!E:F,2,0)),"--","PRESENT")</f>
        <v>--</v>
      </c>
      <c r="U1305"/>
      <c r="V1305">
        <f>IF(AA1305&lt;&gt;"",V1304+1,V1304)</f>
        <v>216</v>
      </c>
      <c r="W1305" s="75" t="s">
        <v>2238</v>
      </c>
      <c r="X1305" s="57" t="s">
        <v>2238</v>
      </c>
      <c r="Y1305" s="57" t="s">
        <v>2238</v>
      </c>
      <c r="Z1305" s="25" t="str">
        <f>IF( OR(X1305="CNST", I1305="CAT_REGS"),IF(E1305=CHAR(34)&amp;CHAR(34),F1305,E1305),
IF(X1305="YES",UPPER(IF(E1305=CHAR(34)&amp;CHAR(34),F1305,E1305)),
IF(   AND(X1305&lt;&gt;"NO",I1305="CAT_FNCT",D1305&lt;&gt;"multiply", D1305&lt;&gt;"divide"),IF(J1305="SLS_ENABLED",   UPPER(IF(E1305=CHAR(34)&amp;CHAR(34),F1305,E1305)),""),"")))</f>
        <v/>
      </c>
      <c r="AA1305" s="25" t="str">
        <f>IF(LEN(Y1305)&gt;0,Y1305,SUBSTITUTE(SUBSTITUTE(SUBSTITUTE(SUBSTITUTE(SUBSTITUTE(SUBSTITUTE(SUBSTITUTE(SUBSTITUTE(SUBSTITUTE(SUBSTITUTE(SUBSTITUTE( (SUBSTITUTE( SUBSTITUTE( SUBSTITUTE( SUBSTITUTE(Z1305,"STD_SIGMA","SUM"),"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5" s="1">
        <f>B1305</f>
        <v>1275</v>
      </c>
      <c r="AC1305" t="str">
        <f>P1305</f>
        <v>MNU_POISS</v>
      </c>
      <c r="AD1305" s="126" t="str">
        <f>IF(ISNA(VLOOKUP(AA1305,'XEQM Shortlist'!J:J,1,0)),"//","")</f>
        <v/>
      </c>
      <c r="AF1305" s="88" t="str">
        <f>IF(LEN(AA1305)=0,"",SUBSTITUTE(SUBSTITUTE(SUBSTITUTE(SUBSTITUTE(SUBSTITUTE(SUBSTITUTE(SUBSTITUTE(SUBSTITUTE(SUBSTITUTE(SUBSTITUTE(SUBSTITUTE(SUBSTITUTE(SUBSTITUTE(SUBSTITUTE(SUBSTITUTE(SUBSTITUTE(SUBSTITUTE( (SUBSTITUTE( SUBSTITUTE( SUBSTITUTE( SUBSTITUTE(Z1305,"STD_SIGMA","SUM"),"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5" t="b">
        <f>AA1305=AF1305</f>
        <v>1</v>
      </c>
    </row>
    <row r="1306" spans="1:33">
      <c r="A1306" s="48">
        <f>IF(B1306=INT(B1306),ROW(),"")</f>
        <v>1306</v>
      </c>
      <c r="B1306" s="47">
        <f>IF(AND(MID(C1306,2,1)&lt;&gt;"/",MID(C1306,1,1)="/"),INT(B1305)+1,B1305+0.01)</f>
        <v>1276</v>
      </c>
      <c r="C1306" t="s">
        <v>4702</v>
      </c>
      <c r="D1306" s="51" t="s">
        <v>7</v>
      </c>
      <c r="E1306" s="70" t="s">
        <v>1198</v>
      </c>
      <c r="F1306" s="70" t="s">
        <v>1198</v>
      </c>
      <c r="G1306" s="144">
        <v>0</v>
      </c>
      <c r="H1306" s="144">
        <v>0</v>
      </c>
      <c r="I1306" s="135" t="s">
        <v>3</v>
      </c>
      <c r="J1306" s="56" t="s">
        <v>1375</v>
      </c>
      <c r="K1306" s="57" t="s">
        <v>3945</v>
      </c>
      <c r="L1306" s="55" t="s">
        <v>4768</v>
      </c>
      <c r="M1306" s="55" t="s">
        <v>4825</v>
      </c>
      <c r="N1306" s="55" t="s">
        <v>2238</v>
      </c>
      <c r="O1306" s="55"/>
      <c r="P1306" s="260" t="s">
        <v>1774</v>
      </c>
      <c r="Q1306" s="13"/>
      <c r="R1306"/>
      <c r="S1306" t="str">
        <f>IF(E1306=F1306,"","NOT EQUAL")</f>
        <v/>
      </c>
      <c r="T1306" s="44" t="str">
        <f>IF(ISNA(VLOOKUP(P1306,Sheet1!E:F,2,0)),"--","PRESENT")</f>
        <v>--</v>
      </c>
      <c r="U1306"/>
      <c r="V1306">
        <f>IF(AA1306&lt;&gt;"",V1305+1,V1305)</f>
        <v>217</v>
      </c>
      <c r="W1306" s="75" t="s">
        <v>2238</v>
      </c>
      <c r="X1306" s="57" t="s">
        <v>2238</v>
      </c>
      <c r="Y1306" s="57" t="s">
        <v>2238</v>
      </c>
      <c r="Z1306" s="25" t="str">
        <f>IF( OR(X1306="CNST", I1306="CAT_REGS"),IF(E1306=CHAR(34)&amp;CHAR(34),F1306,E1306),
IF(X1306="YES",UPPER(IF(E1306=CHAR(34)&amp;CHAR(34),F1306,E1306)),
IF(   AND(X1306&lt;&gt;"NO",I1306="CAT_FNCT",D1306&lt;&gt;"multiply", D1306&lt;&gt;"divide"),IF(J1306="SLS_ENABLED",   UPPER(IF(E1306=CHAR(34)&amp;CHAR(34),F1306,E1306)),""),"")))</f>
        <v>"POISS" STD_SUB_P</v>
      </c>
      <c r="AA1306" s="25" t="str">
        <f>IF(LEN(Y1306)&gt;0,Y1306,SUBSTITUTE(SUBSTITUTE(SUBSTITUTE(SUBSTITUTE(SUBSTITUTE(SUBSTITUTE(SUBSTITUTE(SUBSTITUTE(SUBSTITUTE(SUBSTITUTE(SUBSTITUTE( (SUBSTITUTE( SUBSTITUTE( SUBSTITUTE( SUBSTITUTE(Z1306,"STD_SIGMA","SUM"),"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POISSP</v>
      </c>
      <c r="AB1306" s="1">
        <f>B1306</f>
        <v>1276</v>
      </c>
      <c r="AC1306" t="str">
        <f>P1306</f>
        <v>ITM_POISSP</v>
      </c>
      <c r="AD1306" s="126" t="str">
        <f>IF(ISNA(VLOOKUP(AA1306,'XEQM Shortlist'!J:J,1,0)),"//","")</f>
        <v>//</v>
      </c>
      <c r="AF1306" s="88" t="str">
        <f>IF(LEN(AA1306)=0,"",SUBSTITUTE(SUBSTITUTE(SUBSTITUTE(SUBSTITUTE(SUBSTITUTE(SUBSTITUTE(SUBSTITUTE(SUBSTITUTE(SUBSTITUTE(SUBSTITUTE(SUBSTITUTE(SUBSTITUTE(SUBSTITUTE(SUBSTITUTE(SUBSTITUTE(SUBSTITUTE(SUBSTITUTE( (SUBSTITUTE( SUBSTITUTE( SUBSTITUTE( SUBSTITUTE(Z1306,"STD_SIGMA","SUM"),"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POISSP</v>
      </c>
      <c r="AG1306" t="b">
        <f>AA1306=AF1306</f>
        <v>1</v>
      </c>
    </row>
    <row r="1307" spans="1:33" s="246" customFormat="1">
      <c r="A1307" s="48">
        <f>IF(B1307=INT(B1307),ROW(),"")</f>
        <v>1307</v>
      </c>
      <c r="B1307" s="47">
        <f>IF(AND(MID(C1307,2,1)&lt;&gt;"/",MID(C1307,1,1)="/"),INT(B1306)+1,B1306+0.01)</f>
        <v>1277</v>
      </c>
      <c r="C1307" t="s">
        <v>4703</v>
      </c>
      <c r="D1307" s="51" t="s">
        <v>7</v>
      </c>
      <c r="E1307" s="70" t="s">
        <v>2332</v>
      </c>
      <c r="F1307" s="70" t="s">
        <v>2332</v>
      </c>
      <c r="G1307" s="144">
        <v>0</v>
      </c>
      <c r="H1307" s="144">
        <v>0</v>
      </c>
      <c r="I1307" s="135" t="s">
        <v>3</v>
      </c>
      <c r="J1307" s="56" t="s">
        <v>1375</v>
      </c>
      <c r="K1307" s="57" t="s">
        <v>3945</v>
      </c>
      <c r="L1307" s="55" t="s">
        <v>4768</v>
      </c>
      <c r="M1307" s="55" t="s">
        <v>4825</v>
      </c>
      <c r="N1307" s="55" t="s">
        <v>2238</v>
      </c>
      <c r="O1307" s="55"/>
      <c r="P1307" s="260" t="s">
        <v>1773</v>
      </c>
      <c r="Q1307" s="13"/>
      <c r="R1307"/>
      <c r="S1307" t="str">
        <f>IF(E1307=F1307,"","NOT EQUAL")</f>
        <v/>
      </c>
      <c r="T1307" s="44" t="str">
        <f>IF(ISNA(VLOOKUP(P1307,Sheet1!E:F,2,0)),"--","PRESENT")</f>
        <v>--</v>
      </c>
      <c r="U1307"/>
      <c r="V1307">
        <f>IF(AA1307&lt;&gt;"",V1306+1,V1306)</f>
        <v>218</v>
      </c>
      <c r="W1307" s="75" t="s">
        <v>2238</v>
      </c>
      <c r="X1307" s="57" t="s">
        <v>2238</v>
      </c>
      <c r="Y1307" s="57" t="s">
        <v>2238</v>
      </c>
      <c r="Z1307" s="25" t="str">
        <f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>"POISS" STD_GAUSS_BLACK_L STD_GAUSS_WHITE_R</v>
      </c>
      <c r="AA1307" s="25" t="str">
        <f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POISSGAUSS_BLACK_LGAUSS_WHITE_R</v>
      </c>
      <c r="AB1307" s="1">
        <f>B1307</f>
        <v>1277</v>
      </c>
      <c r="AC1307" t="str">
        <f>P1307</f>
        <v>ITM_POISS</v>
      </c>
      <c r="AD1307" s="126" t="str">
        <f>IF(ISNA(VLOOKUP(AA1307,'XEQM Shortlist'!J:J,1,0)),"//","")</f>
        <v>//</v>
      </c>
      <c r="AE1307"/>
      <c r="AF1307" s="88" t="str">
        <f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POISSGAUSS_BLACK_LGAUSS_WHITE_R</v>
      </c>
      <c r="AG1307" t="b">
        <f>AA1307=AF1307</f>
        <v>1</v>
      </c>
    </row>
    <row r="1308" spans="1:33" s="246" customFormat="1">
      <c r="A1308" s="48">
        <f>IF(B1308=INT(B1308),ROW(),"")</f>
        <v>1308</v>
      </c>
      <c r="B1308" s="47">
        <f>IF(AND(MID(C1308,2,1)&lt;&gt;"/",MID(C1308,1,1)="/"),INT(B1307)+1,B1307+0.01)</f>
        <v>1278</v>
      </c>
      <c r="C1308" t="s">
        <v>4704</v>
      </c>
      <c r="D1308" s="51" t="s">
        <v>7</v>
      </c>
      <c r="E1308" s="70" t="s">
        <v>2333</v>
      </c>
      <c r="F1308" s="70" t="s">
        <v>2333</v>
      </c>
      <c r="G1308" s="144">
        <v>0</v>
      </c>
      <c r="H1308" s="144">
        <v>0</v>
      </c>
      <c r="I1308" s="135" t="s">
        <v>3</v>
      </c>
      <c r="J1308" s="56" t="s">
        <v>1375</v>
      </c>
      <c r="K1308" s="57" t="s">
        <v>3945</v>
      </c>
      <c r="L1308" s="55" t="s">
        <v>4768</v>
      </c>
      <c r="M1308" s="55" t="s">
        <v>4825</v>
      </c>
      <c r="N1308" s="55" t="s">
        <v>2238</v>
      </c>
      <c r="O1308" s="55"/>
      <c r="P1308" s="259" t="s">
        <v>1775</v>
      </c>
      <c r="Q1308" s="13"/>
      <c r="R1308"/>
      <c r="S1308" t="str">
        <f>IF(E1308=F1308,"","NOT EQUAL")</f>
        <v/>
      </c>
      <c r="T1308" s="44" t="str">
        <f>IF(ISNA(VLOOKUP(P1308,Sheet1!E:F,2,0)),"--","PRESENT")</f>
        <v>--</v>
      </c>
      <c r="U1308"/>
      <c r="V1308">
        <f>IF(AA1308&lt;&gt;"",V1307+1,V1307)</f>
        <v>219</v>
      </c>
      <c r="W1308" s="75" t="s">
        <v>2238</v>
      </c>
      <c r="X1308" s="57" t="s">
        <v>2238</v>
      </c>
      <c r="Y1308" s="57" t="s">
        <v>2238</v>
      </c>
      <c r="Z1308" s="25" t="str">
        <f>IF( OR(X1308="CNST", I1308="CAT_REGS"),IF(E1308=CHAR(34)&amp;CHAR(34),F1308,E1308),
IF(X1308="YES",UPPER(IF(E1308=CHAR(34)&amp;CHAR(34),F1308,E1308)),
IF(   AND(X1308&lt;&gt;"NO",I1308="CAT_FNCT",D1308&lt;&gt;"multiply", D1308&lt;&gt;"divide"),IF(J1308="SLS_ENABLED",   UPPER(IF(E1308=CHAR(34)&amp;CHAR(34),F1308,E1308)),""),"")))</f>
        <v>"POISS" STD_GAUSS_WHITE_L STD_GAUSS_BLACK_R</v>
      </c>
      <c r="AA1308" s="25" t="str">
        <f>IF(LEN(Y1308)&gt;0,Y1308,SUBSTITUTE(SUBSTITUTE(SUBSTITUTE(SUBSTITUTE(SUBSTITUTE(SUBSTITUTE(SUBSTITUTE(SUBSTITUTE(SUBSTITUTE(SUBSTITUTE(SUBSTITUTE( (SUBSTITUTE( SUBSTITUTE( SUBSTITUTE( SUBSTITUTE(Z1308,"STD_SIGMA","SUM"),"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POISSGAUSS_WHITE_LGAUSS_BLACK_R</v>
      </c>
      <c r="AB1308" s="1">
        <f>B1308</f>
        <v>1278</v>
      </c>
      <c r="AC1308" t="str">
        <f>P1308</f>
        <v>ITM_POISSU</v>
      </c>
      <c r="AD1308" s="126" t="str">
        <f>IF(ISNA(VLOOKUP(AA1308,'XEQM Shortlist'!J:J,1,0)),"//","")</f>
        <v>//</v>
      </c>
      <c r="AE1308"/>
      <c r="AF1308" s="88" t="str">
        <f>IF(LEN(AA1308)=0,"",SUBSTITUTE(SUBSTITUTE(SUBSTITUTE(SUBSTITUTE(SUBSTITUTE(SUBSTITUTE(SUBSTITUTE(SUBSTITUTE(SUBSTITUTE(SUBSTITUTE(SUBSTITUTE(SUBSTITUTE(SUBSTITUTE(SUBSTITUTE(SUBSTITUTE(SUBSTITUTE(SUBSTITUTE( (SUBSTITUTE( SUBSTITUTE( SUBSTITUTE( SUBSTITUTE(Z1308,"STD_SIGMA","SUM"),"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POISSGAUSS_WHITE_LGAUSS_BLACK_R</v>
      </c>
      <c r="AG1308" t="b">
        <f>AA1308=AF1308</f>
        <v>1</v>
      </c>
    </row>
    <row r="1309" spans="1:33" s="246" customFormat="1">
      <c r="A1309" s="48">
        <f>IF(B1309=INT(B1309),ROW(),"")</f>
        <v>1309</v>
      </c>
      <c r="B1309" s="47">
        <f>IF(AND(MID(C1309,2,1)&lt;&gt;"/",MID(C1309,1,1)="/"),INT(B1308)+1,B1308+0.01)</f>
        <v>1279</v>
      </c>
      <c r="C1309" t="s">
        <v>4705</v>
      </c>
      <c r="D1309" s="51" t="s">
        <v>7</v>
      </c>
      <c r="E1309" s="56" t="s">
        <v>1199</v>
      </c>
      <c r="F1309" s="56" t="s">
        <v>1199</v>
      </c>
      <c r="G1309" s="144">
        <v>0</v>
      </c>
      <c r="H1309" s="144">
        <v>0</v>
      </c>
      <c r="I1309" s="135" t="s">
        <v>3</v>
      </c>
      <c r="J1309" s="56" t="s">
        <v>1375</v>
      </c>
      <c r="K1309" s="57" t="s">
        <v>3945</v>
      </c>
      <c r="L1309" s="55" t="s">
        <v>4768</v>
      </c>
      <c r="M1309" s="55" t="s">
        <v>4825</v>
      </c>
      <c r="N1309" s="55" t="s">
        <v>2238</v>
      </c>
      <c r="O1309" s="55"/>
      <c r="P1309" s="259" t="s">
        <v>1776</v>
      </c>
      <c r="Q1309" s="13"/>
      <c r="R1309"/>
      <c r="S1309" t="str">
        <f>IF(E1309=F1309,"","NOT EQUAL")</f>
        <v/>
      </c>
      <c r="T1309" s="44" t="str">
        <f>IF(ISNA(VLOOKUP(P1309,Sheet1!E:F,2,0)),"--","PRESENT")</f>
        <v>--</v>
      </c>
      <c r="U1309"/>
      <c r="V1309">
        <f>IF(AA1309&lt;&gt;"",V1308+1,V1308)</f>
        <v>220</v>
      </c>
      <c r="W1309" s="75" t="s">
        <v>2238</v>
      </c>
      <c r="X1309" s="57" t="s">
        <v>2238</v>
      </c>
      <c r="Y1309" s="57" t="s">
        <v>2238</v>
      </c>
      <c r="Z1309" s="25" t="str">
        <f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>"POISS" STD_SUP_MINUS_1</v>
      </c>
      <c r="AA1309" s="25" t="str">
        <f>IF(LEN(Y1309)&gt;0,Y1309,SUBSTITUTE(SUBSTITUTE(SUBSTITUTE(SUBSTITUTE(SUBSTITUTE(SUBSTITUTE(SUBSTITUTE(SUBSTITUTE(SUBSTITUTE(SUBSTITUTE(SUBSTITUTE( (SUBSTITUTE( SUBSTITUTE( SUBSTITUTE( SUBSTITUTE(Z1309,"STD_SIGMA","SUM"),"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POISS^MINUS_1</v>
      </c>
      <c r="AB1309" s="1">
        <f>B1309</f>
        <v>1279</v>
      </c>
      <c r="AC1309" t="str">
        <f>P1309</f>
        <v>ITM_POISSM1</v>
      </c>
      <c r="AD1309" s="126" t="str">
        <f>IF(ISNA(VLOOKUP(AA1309,'XEQM Shortlist'!J:J,1,0)),"//","")</f>
        <v>//</v>
      </c>
      <c r="AE1309"/>
      <c r="AF1309" s="88" t="str">
        <f>IF(LEN(AA1309)=0,"",SUBSTITUTE(SUBSTITUTE(SUBSTITUTE(SUBSTITUTE(SUBSTITUTE(SUBSTITUTE(SUBSTITUTE(SUBSTITUTE(SUBSTITUTE(SUBSTITUTE(SUBSTITUTE(SUBSTITUTE(SUBSTITUTE(SUBSTITUTE(SUBSTITUTE(SUBSTITUTE(SUBSTITUTE( (SUBSTITUTE( SUBSTITUTE( SUBSTITUTE( SUBSTITUTE(Z1309,"STD_SIGMA","SUM"),"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POISS^MINUS_1</v>
      </c>
      <c r="AG1309" t="b">
        <f>AA1309=AF1309</f>
        <v>1</v>
      </c>
    </row>
    <row r="1310" spans="1:33" s="246" customFormat="1">
      <c r="A1310" s="48">
        <f>IF(B1310=INT(B1310),ROW(),"")</f>
        <v>1310</v>
      </c>
      <c r="B1310" s="47">
        <f>IF(AND(MID(C1310,2,1)&lt;&gt;"/",MID(C1310,1,1)="/"),INT(B1309)+1,B1309+0.01)</f>
        <v>1280</v>
      </c>
      <c r="C1310" t="s">
        <v>3769</v>
      </c>
      <c r="D1310" s="51" t="s">
        <v>7</v>
      </c>
      <c r="E1310" s="56" t="s">
        <v>357</v>
      </c>
      <c r="F1310" s="56" t="s">
        <v>357</v>
      </c>
      <c r="G1310" s="144">
        <v>0</v>
      </c>
      <c r="H1310" s="144">
        <v>0</v>
      </c>
      <c r="I1310" s="140" t="s">
        <v>16</v>
      </c>
      <c r="J1310" s="56" t="s">
        <v>1376</v>
      </c>
      <c r="K1310" s="57" t="s">
        <v>3783</v>
      </c>
      <c r="L1310" s="55" t="s">
        <v>4768</v>
      </c>
      <c r="M1310" s="55" t="s">
        <v>4827</v>
      </c>
      <c r="N1310" s="55" t="s">
        <v>2238</v>
      </c>
      <c r="O1310" s="55"/>
      <c r="P1310" s="259" t="s">
        <v>1924</v>
      </c>
      <c r="Q1310" s="13"/>
      <c r="R1310"/>
      <c r="S1310" t="str">
        <f>IF(E1310=F1310,"","NOT EQUAL")</f>
        <v/>
      </c>
      <c r="T1310" s="44" t="str">
        <f>IF(ISNA(VLOOKUP(P1310,Sheet1!E:F,2,0)),"--","PRESENT")</f>
        <v>--</v>
      </c>
      <c r="U1310"/>
      <c r="V1310">
        <f>IF(AA1310&lt;&gt;"",V1309+1,V1309)</f>
        <v>220</v>
      </c>
      <c r="W1310" s="75" t="s">
        <v>2238</v>
      </c>
      <c r="X1310" s="57" t="s">
        <v>2238</v>
      </c>
      <c r="Y1310" s="57" t="s">
        <v>2238</v>
      </c>
      <c r="Z1310" s="25" t="str">
        <f>IF( OR(X1310="CNST", I1310="CAT_REGS"),IF(E1310=CHAR(34)&amp;CHAR(34),F1310,E1310),
IF(X1310="YES",UPPER(IF(E1310=CHAR(34)&amp;CHAR(34),F1310,E1310)),
IF(   AND(X1310&lt;&gt;"NO",I1310="CAT_FNCT",D1310&lt;&gt;"multiply", D1310&lt;&gt;"divide"),IF(J1310="SLS_ENABLED",   UPPER(IF(E1310=CHAR(34)&amp;CHAR(34),F1310,E1310)),""),"")))</f>
        <v/>
      </c>
      <c r="AA1310" s="25" t="str">
        <f>IF(LEN(Y1310)&gt;0,Y1310,SUBSTITUTE(SUBSTITUTE(SUBSTITUTE(SUBSTITUTE(SUBSTITUTE(SUBSTITUTE(SUBSTITUTE(SUBSTITUTE(SUBSTITUTE(SUBSTITUTE(SUBSTITUTE( (SUBSTITUTE( SUBSTITUTE( SUBSTITUTE( SUBSTITUTE(Z1310,"STD_SIGMA","SUM"),"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10" s="1">
        <f>B1310</f>
        <v>1280</v>
      </c>
      <c r="AC1310" t="str">
        <f>P1310</f>
        <v>MNU_T</v>
      </c>
      <c r="AD1310" s="126" t="str">
        <f>IF(ISNA(VLOOKUP(AA1310,'XEQM Shortlist'!J:J,1,0)),"//","")</f>
        <v/>
      </c>
      <c r="AE1310"/>
      <c r="AF1310" s="88" t="str">
        <f>IF(LEN(AA1310)=0,"",SUBSTITUTE(SUBSTITUTE(SUBSTITUTE(SUBSTITUTE(SUBSTITUTE(SUBSTITUTE(SUBSTITUTE(SUBSTITUTE(SUBSTITUTE(SUBSTITUTE(SUBSTITUTE(SUBSTITUTE(SUBSTITUTE(SUBSTITUTE(SUBSTITUTE(SUBSTITUTE(SUBSTITUTE( (SUBSTITUTE( SUBSTITUTE( SUBSTITUTE( SUBSTITUTE(Z1310,"STD_SIGMA","SUM"),"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10" t="b">
        <f>AA1310=AF1310</f>
        <v>1</v>
      </c>
    </row>
    <row r="1311" spans="1:33" s="246" customFormat="1">
      <c r="A1311" s="48">
        <f>IF(B1311=INT(B1311),ROW(),"")</f>
        <v>1311</v>
      </c>
      <c r="B1311" s="47">
        <f>IF(AND(MID(C1311,2,1)&lt;&gt;"/",MID(C1311,1,1)="/"),INT(B1310)+1,B1310+0.01)</f>
        <v>1281</v>
      </c>
      <c r="C1311" t="s">
        <v>4706</v>
      </c>
      <c r="D1311" s="51" t="s">
        <v>7</v>
      </c>
      <c r="E1311" s="56" t="s">
        <v>1264</v>
      </c>
      <c r="F1311" s="56" t="s">
        <v>1264</v>
      </c>
      <c r="G1311" s="144">
        <v>0</v>
      </c>
      <c r="H1311" s="144">
        <v>0</v>
      </c>
      <c r="I1311" s="135" t="s">
        <v>3</v>
      </c>
      <c r="J1311" s="56" t="s">
        <v>1375</v>
      </c>
      <c r="K1311" s="57" t="s">
        <v>3945</v>
      </c>
      <c r="L1311" s="55" t="s">
        <v>4768</v>
      </c>
      <c r="M1311" s="55" t="s">
        <v>4825</v>
      </c>
      <c r="N1311" s="55" t="s">
        <v>2238</v>
      </c>
      <c r="O1311" s="55"/>
      <c r="P1311" s="259" t="s">
        <v>1918</v>
      </c>
      <c r="Q1311" s="13"/>
      <c r="R1311"/>
      <c r="S1311" t="str">
        <f>IF(E1311=F1311,"","NOT EQUAL")</f>
        <v/>
      </c>
      <c r="T1311" s="44" t="str">
        <f>IF(ISNA(VLOOKUP(P1311,Sheet1!E:F,2,0)),"--","PRESENT")</f>
        <v>--</v>
      </c>
      <c r="U1311"/>
      <c r="V1311">
        <f>IF(AA1311&lt;&gt;"",V1310+1,V1310)</f>
        <v>221</v>
      </c>
      <c r="W1311" s="75" t="s">
        <v>2238</v>
      </c>
      <c r="X1311" s="57" t="s">
        <v>2238</v>
      </c>
      <c r="Y1311" s="57" t="s">
        <v>2238</v>
      </c>
      <c r="Z1311" s="25" t="str">
        <f>IF( OR(X1311="CNST", I1311="CAT_REGS"),IF(E1311=CHAR(34)&amp;CHAR(34),F1311,E1311),
IF(X1311="YES",UPPER(IF(E1311=CHAR(34)&amp;CHAR(34),F1311,E1311)),
IF(   AND(X1311&lt;&gt;"NO",I1311="CAT_FNCT",D1311&lt;&gt;"multiply", D1311&lt;&gt;"divide"),IF(J1311="SLS_ENABLED",   UPPER(IF(E1311=CHAR(34)&amp;CHAR(34),F1311,E1311)),""),"")))</f>
        <v>"T" STD_SUB_P "(X)"</v>
      </c>
      <c r="AA1311" s="25" t="str">
        <f>IF(LEN(Y1311)&gt;0,Y1311,SUBSTITUTE(SUBSTITUTE(SUBSTITUTE(SUBSTITUTE(SUBSTITUTE(SUBSTITUTE(SUBSTITUTE(SUBSTITUTE(SUBSTITUTE(SUBSTITUTE(SUBSTITUTE( (SUBSTITUTE( SUBSTITUTE( SUBSTITUTE( SUBSTITUTE(Z1311,"STD_SIGMA","SUM"),"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TP(X)</v>
      </c>
      <c r="AB1311" s="1">
        <f>B1311</f>
        <v>1281</v>
      </c>
      <c r="AC1311" t="str">
        <f>P1311</f>
        <v>ITM_TPX</v>
      </c>
      <c r="AD1311" s="126" t="str">
        <f>IF(ISNA(VLOOKUP(AA1311,'XEQM Shortlist'!J:J,1,0)),"//","")</f>
        <v>//</v>
      </c>
      <c r="AE1311"/>
      <c r="AF1311" s="88" t="str">
        <f>IF(LEN(AA1311)=0,"",SUBSTITUTE(SUBSTITUTE(SUBSTITUTE(SUBSTITUTE(SUBSTITUTE(SUBSTITUTE(SUBSTITUTE(SUBSTITUTE(SUBSTITUTE(SUBSTITUTE(SUBSTITUTE(SUBSTITUTE(SUBSTITUTE(SUBSTITUTE(SUBSTITUTE(SUBSTITUTE(SUBSTITUTE( (SUBSTITUTE( SUBSTITUTE( SUBSTITUTE( SUBSTITUTE(Z1311,"STD_SIGMA","SUM"),"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TP</v>
      </c>
      <c r="AG1311" t="b">
        <f>AA1311=AF1311</f>
        <v>0</v>
      </c>
    </row>
    <row r="1312" spans="1:33" s="17" customFormat="1">
      <c r="A1312" s="48">
        <f>IF(B1312=INT(B1312),ROW(),"")</f>
        <v>1312</v>
      </c>
      <c r="B1312" s="47">
        <f>IF(AND(MID(C1312,2,1)&lt;&gt;"/",MID(C1312,1,1)="/"),INT(B1311)+1,B1311+0.01)</f>
        <v>1282</v>
      </c>
      <c r="C1312" t="s">
        <v>4707</v>
      </c>
      <c r="D1312" s="51" t="s">
        <v>7</v>
      </c>
      <c r="E1312" s="69" t="s">
        <v>2336</v>
      </c>
      <c r="F1312" s="69" t="s">
        <v>2336</v>
      </c>
      <c r="G1312" s="295">
        <v>0</v>
      </c>
      <c r="H1312" s="295">
        <v>0</v>
      </c>
      <c r="I1312" s="135" t="s">
        <v>3</v>
      </c>
      <c r="J1312" s="56" t="s">
        <v>1375</v>
      </c>
      <c r="K1312" s="57" t="s">
        <v>3945</v>
      </c>
      <c r="L1312" s="55" t="s">
        <v>4768</v>
      </c>
      <c r="M1312" s="55" t="s">
        <v>4825</v>
      </c>
      <c r="N1312" s="55" t="s">
        <v>2238</v>
      </c>
      <c r="O1312" s="55"/>
      <c r="P1312" s="260" t="s">
        <v>1920</v>
      </c>
      <c r="Q1312" s="13"/>
      <c r="R1312"/>
      <c r="S1312" t="str">
        <f>IF(E1312=F1312,"","NOT EQUAL")</f>
        <v/>
      </c>
      <c r="T1312" s="44" t="str">
        <f>IF(ISNA(VLOOKUP(P1312,Sheet1!E:F,2,0)),"--","PRESENT")</f>
        <v>--</v>
      </c>
      <c r="U1312"/>
      <c r="V1312">
        <f>IF(AA1312&lt;&gt;"",V1311+1,V1311)</f>
        <v>222</v>
      </c>
      <c r="W1312" s="75" t="s">
        <v>2238</v>
      </c>
      <c r="X1312" s="57" t="s">
        <v>2238</v>
      </c>
      <c r="Y1312" s="57" t="s">
        <v>2238</v>
      </c>
      <c r="Z1312" s="25" t="str">
        <f>IF( OR(X1312="CNST", I1312="CAT_REGS"),IF(E1312=CHAR(34)&amp;CHAR(34),F1312,E1312),
IF(X1312="YES",UPPER(IF(E1312=CHAR(34)&amp;CHAR(34),F1312,E1312)),
IF(   AND(X1312&lt;&gt;"NO",I1312="CAT_FNCT",D1312&lt;&gt;"multiply", D1312&lt;&gt;"divide"),IF(J1312="SLS_ENABLED",   UPPER(IF(E1312=CHAR(34)&amp;CHAR(34),F1312,E1312)),""),"")))</f>
        <v>"T" STD_GAUSS_BLACK_L STD_GAUSS_WHITE_R "(X)"</v>
      </c>
      <c r="AA1312" s="25" t="str">
        <f>IF(LEN(Y1312)&gt;0,Y1312,SUBSTITUTE(SUBSTITUTE(SUBSTITUTE(SUBSTITUTE(SUBSTITUTE(SUBSTITUTE(SUBSTITUTE(SUBSTITUTE(SUBSTITUTE(SUBSTITUTE(SUBSTITUTE( (SUBSTITUTE( SUBSTITUTE( SUBSTITUTE( SUBSTITUTE(Z1312,"STD_SIGMA","SUM"),"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TGAUSS_BLACK_LGAUSS_WHITE_R(X)</v>
      </c>
      <c r="AB1312" s="1">
        <f>B1312</f>
        <v>1282</v>
      </c>
      <c r="AC1312" t="str">
        <f>P1312</f>
        <v>ITM_TX</v>
      </c>
      <c r="AD1312" s="126" t="str">
        <f>IF(ISNA(VLOOKUP(AA1312,'XEQM Shortlist'!J:J,1,0)),"//","")</f>
        <v>//</v>
      </c>
      <c r="AE1312"/>
      <c r="AF1312" s="88" t="str">
        <f>IF(LEN(AA1312)=0,"",SUBSTITUTE(SUBSTITUTE(SUBSTITUTE(SUBSTITUTE(SUBSTITUTE(SUBSTITUTE(SUBSTITUTE(SUBSTITUTE(SUBSTITUTE(SUBSTITUTE(SUBSTITUTE(SUBSTITUTE(SUBSTITUTE(SUBSTITUTE(SUBSTITUTE(SUBSTITUTE(SUBSTITUTE( (SUBSTITUTE( SUBSTITUTE( SUBSTITUTE( SUBSTITUTE(Z1312,"STD_SIGMA","SUM"),"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TGAUSS_BLACK_LGAUSS_WHITE_R</v>
      </c>
      <c r="AG1312" t="b">
        <f>AA1312=AF1312</f>
        <v>0</v>
      </c>
    </row>
    <row r="1313" spans="1:33" s="17" customFormat="1">
      <c r="A1313" s="48">
        <f>IF(B1313=INT(B1313),ROW(),"")</f>
        <v>1313</v>
      </c>
      <c r="B1313" s="47">
        <f>IF(AND(MID(C1313,2,1)&lt;&gt;"/",MID(C1313,1,1)="/"),INT(B1312)+1,B1312+0.01)</f>
        <v>1283</v>
      </c>
      <c r="C1313" t="s">
        <v>4708</v>
      </c>
      <c r="D1313" s="51" t="s">
        <v>7</v>
      </c>
      <c r="E1313" s="69" t="s">
        <v>2337</v>
      </c>
      <c r="F1313" s="69" t="s">
        <v>2337</v>
      </c>
      <c r="G1313" s="295">
        <v>0</v>
      </c>
      <c r="H1313" s="295">
        <v>0</v>
      </c>
      <c r="I1313" s="135" t="s">
        <v>3</v>
      </c>
      <c r="J1313" s="56" t="s">
        <v>1375</v>
      </c>
      <c r="K1313" s="57" t="s">
        <v>3945</v>
      </c>
      <c r="L1313" s="55" t="s">
        <v>4768</v>
      </c>
      <c r="M1313" s="55" t="s">
        <v>4825</v>
      </c>
      <c r="N1313" s="55" t="s">
        <v>2238</v>
      </c>
      <c r="O1313" s="55"/>
      <c r="P1313" s="260" t="s">
        <v>1919</v>
      </c>
      <c r="Q1313" s="13"/>
      <c r="R1313"/>
      <c r="S1313" t="str">
        <f>IF(E1313=F1313,"","NOT EQUAL")</f>
        <v/>
      </c>
      <c r="T1313" s="44" t="str">
        <f>IF(ISNA(VLOOKUP(P1313,Sheet1!E:F,2,0)),"--","PRESENT")</f>
        <v>--</v>
      </c>
      <c r="U1313"/>
      <c r="V1313">
        <f>IF(AA1313&lt;&gt;"",V1312+1,V1312)</f>
        <v>223</v>
      </c>
      <c r="W1313" s="75" t="s">
        <v>2238</v>
      </c>
      <c r="X1313" s="57" t="s">
        <v>2238</v>
      </c>
      <c r="Y1313" s="57" t="s">
        <v>2238</v>
      </c>
      <c r="Z1313" s="25" t="str">
        <f>IF( OR(X1313="CNST", I1313="CAT_REGS"),IF(E1313=CHAR(34)&amp;CHAR(34),F1313,E1313),
IF(X1313="YES",UPPER(IF(E1313=CHAR(34)&amp;CHAR(34),F1313,E1313)),
IF(   AND(X1313&lt;&gt;"NO",I1313="CAT_FNCT",D1313&lt;&gt;"multiply", D1313&lt;&gt;"divide"),IF(J1313="SLS_ENABLED",   UPPER(IF(E1313=CHAR(34)&amp;CHAR(34),F1313,E1313)),""),"")))</f>
        <v>"T" STD_GAUSS_WHITE_L STD_GAUSS_BLACK_R "(X)"</v>
      </c>
      <c r="AA1313" s="25" t="str">
        <f>IF(LEN(Y1313)&gt;0,Y1313,SUBSTITUTE(SUBSTITUTE(SUBSTITUTE(SUBSTITUTE(SUBSTITUTE(SUBSTITUTE(SUBSTITUTE(SUBSTITUTE(SUBSTITUTE(SUBSTITUTE(SUBSTITUTE( (SUBSTITUTE( SUBSTITUTE( SUBSTITUTE( SUBSTITUTE(Z1313,"STD_SIGMA","SUM"),"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TGAUSS_WHITE_LGAUSS_BLACK_R(X)</v>
      </c>
      <c r="AB1313" s="1">
        <f>B1313</f>
        <v>1283</v>
      </c>
      <c r="AC1313" t="str">
        <f>P1313</f>
        <v>ITM_TUX</v>
      </c>
      <c r="AD1313" s="126" t="str">
        <f>IF(ISNA(VLOOKUP(AA1313,'XEQM Shortlist'!J:J,1,0)),"//","")</f>
        <v>//</v>
      </c>
      <c r="AE1313"/>
      <c r="AF1313" s="88" t="str">
        <f>IF(LEN(AA1313)=0,"",SUBSTITUTE(SUBSTITUTE(SUBSTITUTE(SUBSTITUTE(SUBSTITUTE(SUBSTITUTE(SUBSTITUTE(SUBSTITUTE(SUBSTITUTE(SUBSTITUTE(SUBSTITUTE(SUBSTITUTE(SUBSTITUTE(SUBSTITUTE(SUBSTITUTE(SUBSTITUTE(SUBSTITUTE( (SUBSTITUTE( SUBSTITUTE( SUBSTITUTE( SUBSTITUTE(Z1313,"STD_SIGMA","SUM"),"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TGAUSS_WHITE_LGAUSS_BLACK_R</v>
      </c>
      <c r="AG1313" t="b">
        <f>AA1313=AF1313</f>
        <v>0</v>
      </c>
    </row>
    <row r="1314" spans="1:33" s="17" customFormat="1">
      <c r="A1314" s="48">
        <f>IF(B1314=INT(B1314),ROW(),"")</f>
        <v>1314</v>
      </c>
      <c r="B1314" s="47">
        <f>IF(AND(MID(C1314,2,1)&lt;&gt;"/",MID(C1314,1,1)="/"),INT(B1313)+1,B1313+0.01)</f>
        <v>1284</v>
      </c>
      <c r="C1314" t="s">
        <v>4709</v>
      </c>
      <c r="D1314" s="51" t="s">
        <v>7</v>
      </c>
      <c r="E1314" s="56" t="s">
        <v>1265</v>
      </c>
      <c r="F1314" s="56" t="s">
        <v>1265</v>
      </c>
      <c r="G1314" s="295">
        <v>0</v>
      </c>
      <c r="H1314" s="295">
        <v>0</v>
      </c>
      <c r="I1314" s="135" t="s">
        <v>3</v>
      </c>
      <c r="J1314" s="56" t="s">
        <v>1375</v>
      </c>
      <c r="K1314" s="57" t="s">
        <v>3945</v>
      </c>
      <c r="L1314" s="55" t="s">
        <v>4768</v>
      </c>
      <c r="M1314" s="55" t="s">
        <v>4825</v>
      </c>
      <c r="N1314" s="55" t="s">
        <v>2238</v>
      </c>
      <c r="O1314" s="55"/>
      <c r="P1314" s="259" t="s">
        <v>1921</v>
      </c>
      <c r="Q1314" s="13"/>
      <c r="R1314"/>
      <c r="S1314" t="str">
        <f>IF(E1314=F1314,"","NOT EQUAL")</f>
        <v/>
      </c>
      <c r="T1314" s="44" t="str">
        <f>IF(ISNA(VLOOKUP(P1314,Sheet1!E:F,2,0)),"--","PRESENT")</f>
        <v>--</v>
      </c>
      <c r="U1314"/>
      <c r="V1314">
        <f>IF(AA1314&lt;&gt;"",V1313+1,V1313)</f>
        <v>224</v>
      </c>
      <c r="W1314" s="75" t="s">
        <v>2238</v>
      </c>
      <c r="X1314" s="57" t="s">
        <v>2238</v>
      </c>
      <c r="Y1314" s="57" t="s">
        <v>2238</v>
      </c>
      <c r="Z1314" s="25" t="str">
        <f>IF( OR(X1314="CNST", I1314="CAT_REGS"),IF(E1314=CHAR(34)&amp;CHAR(34),F1314,E1314),
IF(X1314="YES",UPPER(IF(E1314=CHAR(34)&amp;CHAR(34),F1314,E1314)),
IF(   AND(X1314&lt;&gt;"NO",I1314="CAT_FNCT",D1314&lt;&gt;"multiply", D1314&lt;&gt;"divide"),IF(J1314="SLS_ENABLED",   UPPER(IF(E1314=CHAR(34)&amp;CHAR(34),F1314,E1314)),""),"")))</f>
        <v>"T" STD_SUP_MINUS_1 "(P)"</v>
      </c>
      <c r="AA1314" s="25" t="str">
        <f>IF(LEN(Y1314)&gt;0,Y1314,SUBSTITUTE(SUBSTITUTE(SUBSTITUTE(SUBSTITUTE(SUBSTITUTE(SUBSTITUTE(SUBSTITUTE(SUBSTITUTE(SUBSTITUTE(SUBSTITUTE(SUBSTITUTE( (SUBSTITUTE( SUBSTITUTE( SUBSTITUTE( SUBSTITUTE(Z1314,"STD_SIGMA","SUM"),"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T^MINUS_1(P)</v>
      </c>
      <c r="AB1314" s="1">
        <f>B1314</f>
        <v>1284</v>
      </c>
      <c r="AC1314" t="str">
        <f>P1314</f>
        <v>ITM_TM1P</v>
      </c>
      <c r="AD1314" s="126" t="str">
        <f>IF(ISNA(VLOOKUP(AA1314,'XEQM Shortlist'!J:J,1,0)),"//","")</f>
        <v>//</v>
      </c>
      <c r="AE1314"/>
      <c r="AF1314" s="88" t="str">
        <f>IF(LEN(AA1314)=0,"",SUBSTITUTE(SUBSTITUTE(SUBSTITUTE(SUBSTITUTE(SUBSTITUTE(SUBSTITUTE(SUBSTITUTE(SUBSTITUTE(SUBSTITUTE(SUBSTITUTE(SUBSTITUTE(SUBSTITUTE(SUBSTITUTE(SUBSTITUTE(SUBSTITUTE(SUBSTITUTE(SUBSTITUTE( (SUBSTITUTE( SUBSTITUTE( SUBSTITUTE( SUBSTITUTE(Z1314,"STD_SIGMA","SUM"),"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T^MINUS_1(P)</v>
      </c>
      <c r="AG1314" t="b">
        <f>AA1314=AF1314</f>
        <v>1</v>
      </c>
    </row>
    <row r="1315" spans="1:33" s="17" customFormat="1">
      <c r="A1315" s="48">
        <f>IF(B1315=INT(B1315),ROW(),"")</f>
        <v>1315</v>
      </c>
      <c r="B1315" s="47">
        <f>IF(AND(MID(C1315,2,1)&lt;&gt;"/",MID(C1315,1,1)="/"),INT(B1314)+1,B1314+0.01)</f>
        <v>1285</v>
      </c>
      <c r="C1315" t="s">
        <v>3769</v>
      </c>
      <c r="D1315" s="51" t="s">
        <v>7</v>
      </c>
      <c r="E1315" s="56" t="s">
        <v>367</v>
      </c>
      <c r="F1315" s="56" t="s">
        <v>367</v>
      </c>
      <c r="G1315" s="295">
        <v>0</v>
      </c>
      <c r="H1315" s="295">
        <v>0</v>
      </c>
      <c r="I1315" s="140" t="s">
        <v>16</v>
      </c>
      <c r="J1315" s="56" t="s">
        <v>1376</v>
      </c>
      <c r="K1315" s="57" t="s">
        <v>3783</v>
      </c>
      <c r="L1315" s="55" t="s">
        <v>4768</v>
      </c>
      <c r="M1315" s="55" t="s">
        <v>4827</v>
      </c>
      <c r="N1315" s="55" t="s">
        <v>2238</v>
      </c>
      <c r="O1315" s="55"/>
      <c r="P1315" s="259" t="s">
        <v>1941</v>
      </c>
      <c r="Q1315" s="13"/>
      <c r="R1315"/>
      <c r="S1315" t="str">
        <f>IF(E1315=F1315,"","NOT EQUAL")</f>
        <v/>
      </c>
      <c r="T1315" s="44" t="str">
        <f>IF(ISNA(VLOOKUP(P1315,Sheet1!E:F,2,0)),"--","PRESENT")</f>
        <v>--</v>
      </c>
      <c r="U1315"/>
      <c r="V1315">
        <f>IF(AA1315&lt;&gt;"",V1314+1,V1314)</f>
        <v>224</v>
      </c>
      <c r="W1315" s="75" t="s">
        <v>2238</v>
      </c>
      <c r="X1315" s="57" t="s">
        <v>2238</v>
      </c>
      <c r="Y1315" s="57" t="s">
        <v>2238</v>
      </c>
      <c r="Z1315" s="25" t="str">
        <f>IF( OR(X1315="CNST", I1315="CAT_REGS"),IF(E1315=CHAR(34)&amp;CHAR(34),F1315,E1315),
IF(X1315="YES",UPPER(IF(E1315=CHAR(34)&amp;CHAR(34),F1315,E1315)),
IF(   AND(X1315&lt;&gt;"NO",I1315="CAT_FNCT",D1315&lt;&gt;"multiply", D1315&lt;&gt;"divide"),IF(J1315="SLS_ENABLED",   UPPER(IF(E1315=CHAR(34)&amp;CHAR(34),F1315,E1315)),""),"")))</f>
        <v/>
      </c>
      <c r="AA1315" s="25" t="str">
        <f>IF(LEN(Y1315)&gt;0,Y1315,SUBSTITUTE(SUBSTITUTE(SUBSTITUTE(SUBSTITUTE(SUBSTITUTE(SUBSTITUTE(SUBSTITUTE(SUBSTITUTE(SUBSTITUTE(SUBSTITUTE(SUBSTITUTE( (SUBSTITUTE( SUBSTITUTE( SUBSTITUTE( SUBSTITUTE(Z1315,"STD_SIGMA","SUM"),"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15" s="1">
        <f>B1315</f>
        <v>1285</v>
      </c>
      <c r="AC1315" t="str">
        <f>P1315</f>
        <v>MNU_WEIBL</v>
      </c>
      <c r="AD1315" s="126" t="str">
        <f>IF(ISNA(VLOOKUP(AA1315,'XEQM Shortlist'!J:J,1,0)),"//","")</f>
        <v/>
      </c>
      <c r="AE1315"/>
      <c r="AF1315" s="88" t="str">
        <f>IF(LEN(AA1315)=0,"",SUBSTITUTE(SUBSTITUTE(SUBSTITUTE(SUBSTITUTE(SUBSTITUTE(SUBSTITUTE(SUBSTITUTE(SUBSTITUTE(SUBSTITUTE(SUBSTITUTE(SUBSTITUTE(SUBSTITUTE(SUBSTITUTE(SUBSTITUTE(SUBSTITUTE(SUBSTITUTE(SUBSTITUTE( (SUBSTITUTE( SUBSTITUTE( SUBSTITUTE( SUBSTITUTE(Z1315,"STD_SIGMA","SUM"),"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15" t="b">
        <f>AA1315=AF1315</f>
        <v>1</v>
      </c>
    </row>
    <row r="1316" spans="1:33" s="17" customFormat="1">
      <c r="A1316" s="48">
        <f>IF(B1316=INT(B1316),ROW(),"")</f>
        <v>1316</v>
      </c>
      <c r="B1316" s="47">
        <f>IF(AND(MID(C1316,2,1)&lt;&gt;"/",MID(C1316,1,1)="/"),INT(B1315)+1,B1315+0.01)</f>
        <v>1286</v>
      </c>
      <c r="C1316" t="s">
        <v>4710</v>
      </c>
      <c r="D1316" s="51" t="s">
        <v>7</v>
      </c>
      <c r="E1316" s="70" t="s">
        <v>1272</v>
      </c>
      <c r="F1316" s="70" t="s">
        <v>1272</v>
      </c>
      <c r="G1316" s="295">
        <v>0</v>
      </c>
      <c r="H1316" s="295">
        <v>0</v>
      </c>
      <c r="I1316" s="135" t="s">
        <v>3</v>
      </c>
      <c r="J1316" s="56" t="s">
        <v>1375</v>
      </c>
      <c r="K1316" s="57" t="s">
        <v>3945</v>
      </c>
      <c r="L1316" s="55" t="s">
        <v>4768</v>
      </c>
      <c r="M1316" s="55" t="s">
        <v>4825</v>
      </c>
      <c r="N1316" s="55" t="s">
        <v>2238</v>
      </c>
      <c r="O1316" s="55"/>
      <c r="P1316" s="260" t="s">
        <v>1938</v>
      </c>
      <c r="Q1316" s="13"/>
      <c r="R1316"/>
      <c r="S1316" t="str">
        <f>IF(E1316=F1316,"","NOT EQUAL")</f>
        <v/>
      </c>
      <c r="T1316" s="44" t="str">
        <f>IF(ISNA(VLOOKUP(P1316,Sheet1!E:F,2,0)),"--","PRESENT")</f>
        <v>--</v>
      </c>
      <c r="U1316"/>
      <c r="V1316">
        <f>IF(AA1316&lt;&gt;"",V1315+1,V1315)</f>
        <v>225</v>
      </c>
      <c r="W1316" s="75" t="s">
        <v>2238</v>
      </c>
      <c r="X1316" s="57" t="s">
        <v>2238</v>
      </c>
      <c r="Y1316" s="57" t="s">
        <v>2238</v>
      </c>
      <c r="Z1316" s="25" t="str">
        <f>IF( OR(X1316="CNST", I1316="CAT_REGS"),IF(E1316=CHAR(34)&amp;CHAR(34),F1316,E1316),
IF(X1316="YES",UPPER(IF(E1316=CHAR(34)&amp;CHAR(34),F1316,E1316)),
IF(   AND(X1316&lt;&gt;"NO",I1316="CAT_FNCT",D1316&lt;&gt;"multiply", D1316&lt;&gt;"divide"),IF(J1316="SLS_ENABLED",   UPPER(IF(E1316=CHAR(34)&amp;CHAR(34),F1316,E1316)),""),"")))</f>
        <v>"WEIBL" STD_SUB_P</v>
      </c>
      <c r="AA1316" s="25" t="str">
        <f>IF(LEN(Y1316)&gt;0,Y1316,SUBSTITUTE(SUBSTITUTE(SUBSTITUTE(SUBSTITUTE(SUBSTITUTE(SUBSTITUTE(SUBSTITUTE(SUBSTITUTE(SUBSTITUTE(SUBSTITUTE(SUBSTITUTE( (SUBSTITUTE( SUBSTITUTE( SUBSTITUTE( SUBSTITUTE(Z1316,"STD_SIGMA","SUM"),"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WEIBLP</v>
      </c>
      <c r="AB1316" s="1">
        <f>B1316</f>
        <v>1286</v>
      </c>
      <c r="AC1316" t="str">
        <f>P1316</f>
        <v>ITM_WEIBLP</v>
      </c>
      <c r="AD1316" s="126" t="str">
        <f>IF(ISNA(VLOOKUP(AA1316,'XEQM Shortlist'!J:J,1,0)),"//","")</f>
        <v>//</v>
      </c>
      <c r="AE1316"/>
      <c r="AF1316" s="88" t="str">
        <f>IF(LEN(AA1316)=0,"",SUBSTITUTE(SUBSTITUTE(SUBSTITUTE(SUBSTITUTE(SUBSTITUTE(SUBSTITUTE(SUBSTITUTE(SUBSTITUTE(SUBSTITUTE(SUBSTITUTE(SUBSTITUTE(SUBSTITUTE(SUBSTITUTE(SUBSTITUTE(SUBSTITUTE(SUBSTITUTE(SUBSTITUTE( (SUBSTITUTE( SUBSTITUTE( SUBSTITUTE( SUBSTITUTE(Z1316,"STD_SIGMA","SUM"),"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WEIBLP</v>
      </c>
      <c r="AG1316" t="b">
        <f>AA1316=AF1316</f>
        <v>1</v>
      </c>
    </row>
    <row r="1317" spans="1:33" s="17" customFormat="1">
      <c r="A1317" s="48">
        <f>IF(B1317=INT(B1317),ROW(),"")</f>
        <v>1317</v>
      </c>
      <c r="B1317" s="47">
        <f>IF(AND(MID(C1317,2,1)&lt;&gt;"/",MID(C1317,1,1)="/"),INT(B1316)+1,B1316+0.01)</f>
        <v>1287</v>
      </c>
      <c r="C1317" t="s">
        <v>4711</v>
      </c>
      <c r="D1317" s="51" t="s">
        <v>7</v>
      </c>
      <c r="E1317" s="70" t="s">
        <v>2334</v>
      </c>
      <c r="F1317" s="70" t="s">
        <v>2334</v>
      </c>
      <c r="G1317" s="295">
        <v>0</v>
      </c>
      <c r="H1317" s="295">
        <v>0</v>
      </c>
      <c r="I1317" s="135" t="s">
        <v>3</v>
      </c>
      <c r="J1317" s="56" t="s">
        <v>1375</v>
      </c>
      <c r="K1317" s="57" t="s">
        <v>3945</v>
      </c>
      <c r="L1317" s="55" t="s">
        <v>4768</v>
      </c>
      <c r="M1317" s="55" t="s">
        <v>4825</v>
      </c>
      <c r="N1317" s="55" t="s">
        <v>2238</v>
      </c>
      <c r="O1317" s="55"/>
      <c r="P1317" s="260" t="s">
        <v>1937</v>
      </c>
      <c r="Q1317" s="13"/>
      <c r="R1317"/>
      <c r="S1317" t="str">
        <f>IF(E1317=F1317,"","NOT EQUAL")</f>
        <v/>
      </c>
      <c r="T1317" s="44" t="str">
        <f>IF(ISNA(VLOOKUP(P1317,Sheet1!E:F,2,0)),"--","PRESENT")</f>
        <v>--</v>
      </c>
      <c r="U1317"/>
      <c r="V1317">
        <f>IF(AA1317&lt;&gt;"",V1316+1,V1316)</f>
        <v>226</v>
      </c>
      <c r="W1317" s="75" t="s">
        <v>2238</v>
      </c>
      <c r="X1317" s="57" t="s">
        <v>2238</v>
      </c>
      <c r="Y1317" s="57" t="s">
        <v>2238</v>
      </c>
      <c r="Z1317" s="25" t="str">
        <f>IF( OR(X1317="CNST", I1317="CAT_REGS"),IF(E1317=CHAR(34)&amp;CHAR(34),F1317,E1317),
IF(X1317="YES",UPPER(IF(E1317=CHAR(34)&amp;CHAR(34),F1317,E1317)),
IF(   AND(X1317&lt;&gt;"NO",I1317="CAT_FNCT",D1317&lt;&gt;"multiply", D1317&lt;&gt;"divide"),IF(J1317="SLS_ENABLED",   UPPER(IF(E1317=CHAR(34)&amp;CHAR(34),F1317,E1317)),""),"")))</f>
        <v>"WEIBL" STD_GAUSS_BLACK_L STD_GAUSS_WHITE_R</v>
      </c>
      <c r="AA1317" s="25" t="str">
        <f>IF(LEN(Y1317)&gt;0,Y1317,SUBSTITUTE(SUBSTITUTE(SUBSTITUTE(SUBSTITUTE(SUBSTITUTE(SUBSTITUTE(SUBSTITUTE(SUBSTITUTE(SUBSTITUTE(SUBSTITUTE(SUBSTITUTE( (SUBSTITUTE( SUBSTITUTE( SUBSTITUTE( SUBSTITUTE(Z1317,"STD_SIGMA","SUM"),"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WEIBLGAUSS_BLACK_LGAUSS_WHITE_R</v>
      </c>
      <c r="AB1317" s="1">
        <f>B1317</f>
        <v>1287</v>
      </c>
      <c r="AC1317" t="str">
        <f>P1317</f>
        <v>ITM_WEIBL</v>
      </c>
      <c r="AD1317" s="126" t="str">
        <f>IF(ISNA(VLOOKUP(AA1317,'XEQM Shortlist'!J:J,1,0)),"//","")</f>
        <v>//</v>
      </c>
      <c r="AE1317"/>
      <c r="AF1317" s="88" t="str">
        <f>IF(LEN(AA1317)=0,"",SUBSTITUTE(SUBSTITUTE(SUBSTITUTE(SUBSTITUTE(SUBSTITUTE(SUBSTITUTE(SUBSTITUTE(SUBSTITUTE(SUBSTITUTE(SUBSTITUTE(SUBSTITUTE(SUBSTITUTE(SUBSTITUTE(SUBSTITUTE(SUBSTITUTE(SUBSTITUTE(SUBSTITUTE( (SUBSTITUTE( SUBSTITUTE( SUBSTITUTE( SUBSTITUTE(Z1317,"STD_SIGMA","SUM"),"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WEIBLGAUSS_BLACK_LGAUSS_WHITE_R</v>
      </c>
      <c r="AG1317" t="b">
        <f>AA1317=AF1317</f>
        <v>1</v>
      </c>
    </row>
    <row r="1318" spans="1:33" s="17" customFormat="1">
      <c r="A1318" s="48">
        <f>IF(B1318=INT(B1318),ROW(),"")</f>
        <v>1318</v>
      </c>
      <c r="B1318" s="47">
        <f>IF(AND(MID(C1318,2,1)&lt;&gt;"/",MID(C1318,1,1)="/"),INT(B1317)+1,B1317+0.01)</f>
        <v>1288</v>
      </c>
      <c r="C1318" t="s">
        <v>4712</v>
      </c>
      <c r="D1318" s="51" t="s">
        <v>7</v>
      </c>
      <c r="E1318" s="70" t="s">
        <v>2335</v>
      </c>
      <c r="F1318" s="70" t="s">
        <v>2335</v>
      </c>
      <c r="G1318" s="295">
        <v>0</v>
      </c>
      <c r="H1318" s="295">
        <v>0</v>
      </c>
      <c r="I1318" s="135" t="s">
        <v>3</v>
      </c>
      <c r="J1318" s="56" t="s">
        <v>1375</v>
      </c>
      <c r="K1318" s="57" t="s">
        <v>3945</v>
      </c>
      <c r="L1318" s="55" t="s">
        <v>4768</v>
      </c>
      <c r="M1318" s="55" t="s">
        <v>4825</v>
      </c>
      <c r="N1318" s="55" t="s">
        <v>2238</v>
      </c>
      <c r="O1318" s="55"/>
      <c r="P1318" s="259" t="s">
        <v>1939</v>
      </c>
      <c r="Q1318" s="13"/>
      <c r="R1318"/>
      <c r="S1318" t="str">
        <f>IF(E1318=F1318,"","NOT EQUAL")</f>
        <v/>
      </c>
      <c r="T1318" s="44" t="str">
        <f>IF(ISNA(VLOOKUP(P1318,Sheet1!E:F,2,0)),"--","PRESENT")</f>
        <v>--</v>
      </c>
      <c r="U1318"/>
      <c r="V1318">
        <f>IF(AA1318&lt;&gt;"",V1317+1,V1317)</f>
        <v>227</v>
      </c>
      <c r="W1318" s="75" t="s">
        <v>2238</v>
      </c>
      <c r="X1318" s="57" t="s">
        <v>2238</v>
      </c>
      <c r="Y1318" s="57" t="s">
        <v>2238</v>
      </c>
      <c r="Z1318" s="25" t="str">
        <f>IF( OR(X1318="CNST", I1318="CAT_REGS"),IF(E1318=CHAR(34)&amp;CHAR(34),F1318,E1318),
IF(X1318="YES",UPPER(IF(E1318=CHAR(34)&amp;CHAR(34),F1318,E1318)),
IF(   AND(X1318&lt;&gt;"NO",I1318="CAT_FNCT",D1318&lt;&gt;"multiply", D1318&lt;&gt;"divide"),IF(J1318="SLS_ENABLED",   UPPER(IF(E1318=CHAR(34)&amp;CHAR(34),F1318,E1318)),""),"")))</f>
        <v>"WEIBL" STD_GAUSS_WHITE_L STD_GAUSS_BLACK_R</v>
      </c>
      <c r="AA1318" s="25" t="str">
        <f>IF(LEN(Y1318)&gt;0,Y1318,SUBSTITUTE(SUBSTITUTE(SUBSTITUTE(SUBSTITUTE(SUBSTITUTE(SUBSTITUTE(SUBSTITUTE(SUBSTITUTE(SUBSTITUTE(SUBSTITUTE(SUBSTITUTE( (SUBSTITUTE( SUBSTITUTE( SUBSTITUTE( SUBSTITUTE(Z1318,"STD_SIGMA","SUM"),"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WEIBLGAUSS_WHITE_LGAUSS_BLACK_R</v>
      </c>
      <c r="AB1318" s="1">
        <f>B1318</f>
        <v>1288</v>
      </c>
      <c r="AC1318" t="str">
        <f>P1318</f>
        <v>ITM_WEIBLU</v>
      </c>
      <c r="AD1318" s="126" t="str">
        <f>IF(ISNA(VLOOKUP(AA1318,'XEQM Shortlist'!J:J,1,0)),"//","")</f>
        <v>//</v>
      </c>
      <c r="AE1318"/>
      <c r="AF1318" s="88" t="str">
        <f>IF(LEN(AA1318)=0,"",SUBSTITUTE(SUBSTITUTE(SUBSTITUTE(SUBSTITUTE(SUBSTITUTE(SUBSTITUTE(SUBSTITUTE(SUBSTITUTE(SUBSTITUTE(SUBSTITUTE(SUBSTITUTE(SUBSTITUTE(SUBSTITUTE(SUBSTITUTE(SUBSTITUTE(SUBSTITUTE(SUBSTITUTE( (SUBSTITUTE( SUBSTITUTE( SUBSTITUTE( SUBSTITUTE(Z1318,"STD_SIGMA","SUM"),"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WEIBLGAUSS_WHITE_LGAUSS_BLACK_R</v>
      </c>
      <c r="AG1318" t="b">
        <f>AA1318=AF1318</f>
        <v>1</v>
      </c>
    </row>
    <row r="1319" spans="1:33" s="17" customFormat="1">
      <c r="A1319" s="48">
        <f>IF(B1319=INT(B1319),ROW(),"")</f>
        <v>1319</v>
      </c>
      <c r="B1319" s="47">
        <f>IF(AND(MID(C1319,2,1)&lt;&gt;"/",MID(C1319,1,1)="/"),INT(B1318)+1,B1318+0.01)</f>
        <v>1289</v>
      </c>
      <c r="C1319" t="s">
        <v>4713</v>
      </c>
      <c r="D1319" s="51" t="s">
        <v>7</v>
      </c>
      <c r="E1319" s="56" t="s">
        <v>1273</v>
      </c>
      <c r="F1319" s="56" t="s">
        <v>1273</v>
      </c>
      <c r="G1319" s="295">
        <v>0</v>
      </c>
      <c r="H1319" s="295">
        <v>0</v>
      </c>
      <c r="I1319" s="135" t="s">
        <v>3</v>
      </c>
      <c r="J1319" s="56" t="s">
        <v>1375</v>
      </c>
      <c r="K1319" s="57" t="s">
        <v>3945</v>
      </c>
      <c r="L1319" s="55" t="s">
        <v>4768</v>
      </c>
      <c r="M1319" s="55" t="s">
        <v>4825</v>
      </c>
      <c r="N1319" s="55" t="s">
        <v>2238</v>
      </c>
      <c r="O1319" s="55"/>
      <c r="P1319" s="259" t="s">
        <v>1940</v>
      </c>
      <c r="Q1319" s="13"/>
      <c r="R1319"/>
      <c r="S1319" t="str">
        <f>IF(E1319=F1319,"","NOT EQUAL")</f>
        <v/>
      </c>
      <c r="T1319" s="44" t="str">
        <f>IF(ISNA(VLOOKUP(P1319,Sheet1!E:F,2,0)),"--","PRESENT")</f>
        <v>--</v>
      </c>
      <c r="U1319"/>
      <c r="V1319">
        <f>IF(AA1319&lt;&gt;"",V1318+1,V1318)</f>
        <v>228</v>
      </c>
      <c r="W1319" s="75" t="s">
        <v>2238</v>
      </c>
      <c r="X1319" s="57" t="s">
        <v>2238</v>
      </c>
      <c r="Y1319" s="57" t="s">
        <v>2238</v>
      </c>
      <c r="Z1319" s="25" t="str">
        <f>IF( OR(X1319="CNST", I1319="CAT_REGS"),IF(E1319=CHAR(34)&amp;CHAR(34),F1319,E1319),
IF(X1319="YES",UPPER(IF(E1319=CHAR(34)&amp;CHAR(34),F1319,E1319)),
IF(   AND(X1319&lt;&gt;"NO",I1319="CAT_FNCT",D1319&lt;&gt;"multiply", D1319&lt;&gt;"divide"),IF(J1319="SLS_ENABLED",   UPPER(IF(E1319=CHAR(34)&amp;CHAR(34),F1319,E1319)),""),"")))</f>
        <v>"WEIBL" STD_SUP_MINUS_1</v>
      </c>
      <c r="AA1319" s="25" t="str">
        <f>IF(LEN(Y1319)&gt;0,Y1319,SUBSTITUTE(SUBSTITUTE(SUBSTITUTE(SUBSTITUTE(SUBSTITUTE(SUBSTITUTE(SUBSTITUTE(SUBSTITUTE(SUBSTITUTE(SUBSTITUTE(SUBSTITUTE( (SUBSTITUTE( SUBSTITUTE( SUBSTITUTE( SUBSTITUTE(Z1319,"STD_SIGMA","SUM"),"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WEIBL^MINUS_1</v>
      </c>
      <c r="AB1319" s="1">
        <f>B1319</f>
        <v>1289</v>
      </c>
      <c r="AC1319" t="str">
        <f>P1319</f>
        <v>ITM_WEIBLM1</v>
      </c>
      <c r="AD1319" s="126" t="str">
        <f>IF(ISNA(VLOOKUP(AA1319,'XEQM Shortlist'!J:J,1,0)),"//","")</f>
        <v>//</v>
      </c>
      <c r="AE1319"/>
      <c r="AF1319" s="88" t="str">
        <f>IF(LEN(AA1319)=0,"",SUBSTITUTE(SUBSTITUTE(SUBSTITUTE(SUBSTITUTE(SUBSTITUTE(SUBSTITUTE(SUBSTITUTE(SUBSTITUTE(SUBSTITUTE(SUBSTITUTE(SUBSTITUTE(SUBSTITUTE(SUBSTITUTE(SUBSTITUTE(SUBSTITUTE(SUBSTITUTE(SUBSTITUTE( (SUBSTITUTE( SUBSTITUTE( SUBSTITUTE( SUBSTITUTE(Z1319,"STD_SIGMA","SUM"),"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WEIBL^MINUS_1</v>
      </c>
      <c r="AG1319" t="b">
        <f>AA1319=AF1319</f>
        <v>1</v>
      </c>
    </row>
    <row r="1320" spans="1:33" s="17" customFormat="1">
      <c r="A1320" s="48">
        <f>IF(B1320=INT(B1320),ROW(),"")</f>
        <v>1320</v>
      </c>
      <c r="B1320" s="47">
        <f>IF(AND(MID(C1320,2,1)&lt;&gt;"/",MID(C1320,1,1)="/"),INT(B1319)+1,B1319+0.01)</f>
        <v>1290</v>
      </c>
      <c r="C1320" t="s">
        <v>3769</v>
      </c>
      <c r="D1320" s="51" t="s">
        <v>7</v>
      </c>
      <c r="E1320" s="56" t="s">
        <v>1314</v>
      </c>
      <c r="F1320" s="56" t="s">
        <v>1314</v>
      </c>
      <c r="G1320" s="293">
        <v>0</v>
      </c>
      <c r="H1320" s="293">
        <v>0</v>
      </c>
      <c r="I1320" s="140" t="s">
        <v>16</v>
      </c>
      <c r="J1320" s="56" t="s">
        <v>1376</v>
      </c>
      <c r="K1320" s="57" t="s">
        <v>3783</v>
      </c>
      <c r="L1320" s="55" t="s">
        <v>4768</v>
      </c>
      <c r="M1320" s="55" t="s">
        <v>4827</v>
      </c>
      <c r="N1320" s="55" t="s">
        <v>2238</v>
      </c>
      <c r="O1320" s="55"/>
      <c r="P1320" s="259" t="s">
        <v>2046</v>
      </c>
      <c r="Q1320" s="13"/>
      <c r="R1320"/>
      <c r="S1320" t="str">
        <f>IF(E1320=F1320,"","NOT EQUAL")</f>
        <v/>
      </c>
      <c r="T1320" s="44" t="str">
        <f>IF(ISNA(VLOOKUP(P1320,Sheet1!E:F,2,0)),"--","PRESENT")</f>
        <v>--</v>
      </c>
      <c r="U1320"/>
      <c r="V1320">
        <f>IF(AA1320&lt;&gt;"",V1319+1,V1319)</f>
        <v>228</v>
      </c>
      <c r="W1320" s="75" t="s">
        <v>2238</v>
      </c>
      <c r="X1320" s="57" t="s">
        <v>2238</v>
      </c>
      <c r="Y1320" s="57" t="s">
        <v>2238</v>
      </c>
      <c r="Z1320" s="25" t="str">
        <f>IF( OR(X1320="CNST", I1320="CAT_REGS"),IF(E1320=CHAR(34)&amp;CHAR(34),F1320,E1320),
IF(X1320="YES",UPPER(IF(E1320=CHAR(34)&amp;CHAR(34),F1320,E1320)),
IF(   AND(X1320&lt;&gt;"NO",I1320="CAT_FNCT",D1320&lt;&gt;"multiply", D1320&lt;&gt;"divide"),IF(J1320="SLS_ENABLED",   UPPER(IF(E1320=CHAR(34)&amp;CHAR(34),F1320,E1320)),""),"")))</f>
        <v/>
      </c>
      <c r="AA1320" s="25" t="str">
        <f>IF(LEN(Y1320)&gt;0,Y1320,SUBSTITUTE(SUBSTITUTE(SUBSTITUTE(SUBSTITUTE(SUBSTITUTE(SUBSTITUTE(SUBSTITUTE(SUBSTITUTE(SUBSTITUTE(SUBSTITUTE(SUBSTITUTE( (SUBSTITUTE( SUBSTITUTE( SUBSTITUTE( SUBSTITUTE(Z1320,"STD_SIGMA","SUM"),"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0" s="1">
        <f>B1320</f>
        <v>1290</v>
      </c>
      <c r="AC1320" t="str">
        <f>P1320</f>
        <v>MNU_CHI2</v>
      </c>
      <c r="AD1320" s="126" t="str">
        <f>IF(ISNA(VLOOKUP(AA1320,'XEQM Shortlist'!J:J,1,0)),"//","")</f>
        <v/>
      </c>
      <c r="AE1320"/>
      <c r="AF1320" s="88" t="str">
        <f>IF(LEN(AA1320)=0,"",SUBSTITUTE(SUBSTITUTE(SUBSTITUTE(SUBSTITUTE(SUBSTITUTE(SUBSTITUTE(SUBSTITUTE(SUBSTITUTE(SUBSTITUTE(SUBSTITUTE(SUBSTITUTE(SUBSTITUTE(SUBSTITUTE(SUBSTITUTE(SUBSTITUTE(SUBSTITUTE(SUBSTITUTE( (SUBSTITUTE( SUBSTITUTE( SUBSTITUTE( SUBSTITUTE(Z1320,"STD_SIGMA","SUM"),"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0" t="b">
        <f>AA1320=AF1320</f>
        <v>1</v>
      </c>
    </row>
    <row r="1321" spans="1:33" s="17" customFormat="1">
      <c r="A1321" s="48">
        <f>IF(B1321=INT(B1321),ROW(),"")</f>
        <v>1321</v>
      </c>
      <c r="B1321" s="47">
        <f>IF(AND(MID(C1321,2,1)&lt;&gt;"/",MID(C1321,1,1)="/"),INT(B1320)+1,B1320+0.01)</f>
        <v>1291</v>
      </c>
      <c r="C1321" t="s">
        <v>4714</v>
      </c>
      <c r="D1321" s="51" t="s">
        <v>7</v>
      </c>
      <c r="E1321" s="70" t="s">
        <v>2351</v>
      </c>
      <c r="F1321" s="70" t="s">
        <v>2351</v>
      </c>
      <c r="G1321" s="293">
        <v>0</v>
      </c>
      <c r="H1321" s="293">
        <v>0</v>
      </c>
      <c r="I1321" s="135" t="s">
        <v>3</v>
      </c>
      <c r="J1321" s="56" t="s">
        <v>1375</v>
      </c>
      <c r="K1321" s="57" t="s">
        <v>3945</v>
      </c>
      <c r="L1321" s="55" t="s">
        <v>4768</v>
      </c>
      <c r="M1321" s="55" t="s">
        <v>4825</v>
      </c>
      <c r="N1321" s="55" t="s">
        <v>2238</v>
      </c>
      <c r="O1321" s="55"/>
      <c r="P1321" s="260" t="s">
        <v>2043</v>
      </c>
      <c r="Q1321" s="13"/>
      <c r="R1321"/>
      <c r="S1321" t="str">
        <f>IF(E1321=F1321,"","NOT EQUAL")</f>
        <v/>
      </c>
      <c r="T1321" s="44" t="str">
        <f>IF(ISNA(VLOOKUP(P1321,Sheet1!E:F,2,0)),"--","PRESENT")</f>
        <v>--</v>
      </c>
      <c r="U1321"/>
      <c r="V1321">
        <f>IF(AA1321&lt;&gt;"",V1320+1,V1320)</f>
        <v>229</v>
      </c>
      <c r="W1321" s="75" t="s">
        <v>2238</v>
      </c>
      <c r="X1321" s="57" t="s">
        <v>2238</v>
      </c>
      <c r="Y1321" s="57" t="s">
        <v>2238</v>
      </c>
      <c r="Z1321" s="25" t="str">
        <f>IF( OR(X1321="CNST", I1321="CAT_REGS"),IF(E1321=CHAR(34)&amp;CHAR(34),F1321,E1321),
IF(X1321="YES",UPPER(IF(E1321=CHAR(34)&amp;CHAR(34),F1321,E1321)),
IF(   AND(X1321&lt;&gt;"NO",I1321="CAT_FNCT",D1321&lt;&gt;"multiply", D1321&lt;&gt;"divide"),IF(J1321="SLS_ENABLED",   UPPER(IF(E1321=CHAR(34)&amp;CHAR(34),F1321,E1321)),""),"")))</f>
        <v>STD_CHI STD_SUP_2 STD_SUB_P "(X)"</v>
      </c>
      <c r="AA1321" s="25" t="str">
        <f>IF(LEN(Y1321)&gt;0,Y1321,SUBSTITUTE(SUBSTITUTE(SUBSTITUTE(SUBSTITUTE(SUBSTITUTE(SUBSTITUTE(SUBSTITUTE(SUBSTITUTE(SUBSTITUTE(SUBSTITUTE(SUBSTITUTE( (SUBSTITUTE( SUBSTITUTE( SUBSTITUTE( SUBSTITUTE(Z1321,"STD_SIGMA","SUM"),"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CHI^2P(X)</v>
      </c>
      <c r="AB1321" s="1">
        <f>B1321</f>
        <v>1291</v>
      </c>
      <c r="AC1321" t="str">
        <f>P1321</f>
        <v>ITM_chi2Px</v>
      </c>
      <c r="AD1321" s="126" t="str">
        <f>IF(ISNA(VLOOKUP(AA1321,'XEQM Shortlist'!J:J,1,0)),"//","")</f>
        <v>//</v>
      </c>
      <c r="AE1321"/>
      <c r="AF1321" s="88" t="str">
        <f>IF(LEN(AA1321)=0,"",SUBSTITUTE(SUBSTITUTE(SUBSTITUTE(SUBSTITUTE(SUBSTITUTE(SUBSTITUTE(SUBSTITUTE(SUBSTITUTE(SUBSTITUTE(SUBSTITUTE(SUBSTITUTE(SUBSTITUTE(SUBSTITUTE(SUBSTITUTE(SUBSTITUTE(SUBSTITUTE(SUBSTITUTE( (SUBSTITUTE( SUBSTITUTE( SUBSTITUTE( SUBSTITUTE(Z1321,"STD_SIGMA","SUM"),"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CHI^2P</v>
      </c>
      <c r="AG1321" t="b">
        <f>AA1321=AF1321</f>
        <v>0</v>
      </c>
    </row>
    <row r="1322" spans="1:33" s="17" customFormat="1">
      <c r="A1322" s="48">
        <f>IF(B1322=INT(B1322),ROW(),"")</f>
        <v>1322</v>
      </c>
      <c r="B1322" s="47">
        <f>IF(AND(MID(C1322,2,1)&lt;&gt;"/",MID(C1322,1,1)="/"),INT(B1321)+1,B1321+0.01)</f>
        <v>1292</v>
      </c>
      <c r="C1322" t="s">
        <v>4715</v>
      </c>
      <c r="D1322" s="51" t="s">
        <v>7</v>
      </c>
      <c r="E1322" s="70" t="s">
        <v>2343</v>
      </c>
      <c r="F1322" s="70" t="s">
        <v>2343</v>
      </c>
      <c r="G1322" s="293">
        <v>0</v>
      </c>
      <c r="H1322" s="293">
        <v>0</v>
      </c>
      <c r="I1322" s="135" t="s">
        <v>3</v>
      </c>
      <c r="J1322" s="56" t="s">
        <v>1375</v>
      </c>
      <c r="K1322" s="57" t="s">
        <v>3945</v>
      </c>
      <c r="L1322" s="55" t="s">
        <v>4768</v>
      </c>
      <c r="M1322" s="55" t="s">
        <v>4825</v>
      </c>
      <c r="N1322" s="55" t="s">
        <v>2238</v>
      </c>
      <c r="O1322" s="55"/>
      <c r="P1322" s="260" t="s">
        <v>2042</v>
      </c>
      <c r="Q1322" s="13"/>
      <c r="R1322"/>
      <c r="S1322" t="str">
        <f>IF(E1322=F1322,"","NOT EQUAL")</f>
        <v/>
      </c>
      <c r="T1322" s="44" t="str">
        <f>IF(ISNA(VLOOKUP(P1322,Sheet1!E:F,2,0)),"--","PRESENT")</f>
        <v>--</v>
      </c>
      <c r="U1322"/>
      <c r="V1322">
        <f>IF(AA1322&lt;&gt;"",V1321+1,V1321)</f>
        <v>230</v>
      </c>
      <c r="W1322" s="75" t="s">
        <v>2238</v>
      </c>
      <c r="X1322" s="57" t="s">
        <v>2238</v>
      </c>
      <c r="Y1322" s="57" t="s">
        <v>2238</v>
      </c>
      <c r="Z1322" s="25" t="str">
        <f>IF( OR(X1322="CNST", I1322="CAT_REGS"),IF(E1322=CHAR(34)&amp;CHAR(34),F1322,E1322),
IF(X1322="YES",UPPER(IF(E1322=CHAR(34)&amp;CHAR(34),F1322,E1322)),
IF(   AND(X1322&lt;&gt;"NO",I1322="CAT_FNCT",D1322&lt;&gt;"multiply", D1322&lt;&gt;"divide"),IF(J1322="SLS_ENABLED",   UPPER(IF(E1322=CHAR(34)&amp;CHAR(34),F1322,E1322)),""),"")))</f>
        <v>STD_CHI STD_SUP_2 STD_GAUSS_BLACK_L STD_GAUSS_WHITE_R "(X)"</v>
      </c>
      <c r="AA1322" s="25" t="str">
        <f>IF(LEN(Y1322)&gt;0,Y1322,SUBSTITUTE(SUBSTITUTE(SUBSTITUTE(SUBSTITUTE(SUBSTITUTE(SUBSTITUTE(SUBSTITUTE(SUBSTITUTE(SUBSTITUTE(SUBSTITUTE(SUBSTITUTE( (SUBSTITUTE( SUBSTITUTE( SUBSTITUTE( SUBSTITUTE(Z1322,"STD_SIGMA","SUM"),"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CHI^2GAUSS_BLACK_LGAUSS_WHITE_R(X)</v>
      </c>
      <c r="AB1322" s="1">
        <f>B1322</f>
        <v>1292</v>
      </c>
      <c r="AC1322" t="str">
        <f>P1322</f>
        <v>ITM_chi2x</v>
      </c>
      <c r="AD1322" s="126" t="str">
        <f>IF(ISNA(VLOOKUP(AA1322,'XEQM Shortlist'!J:J,1,0)),"//","")</f>
        <v>//</v>
      </c>
      <c r="AE1322"/>
      <c r="AF1322" s="88" t="str">
        <f>IF(LEN(AA1322)=0,"",SUBSTITUTE(SUBSTITUTE(SUBSTITUTE(SUBSTITUTE(SUBSTITUTE(SUBSTITUTE(SUBSTITUTE(SUBSTITUTE(SUBSTITUTE(SUBSTITUTE(SUBSTITUTE(SUBSTITUTE(SUBSTITUTE(SUBSTITUTE(SUBSTITUTE(SUBSTITUTE(SUBSTITUTE( (SUBSTITUTE( SUBSTITUTE( SUBSTITUTE( SUBSTITUTE(Z1322,"STD_SIGMA","SUM"),"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CHI^2GAUSS_BLACK_LGAUSS_WHITE_R</v>
      </c>
      <c r="AG1322" t="b">
        <f>AA1322=AF1322</f>
        <v>0</v>
      </c>
    </row>
    <row r="1323" spans="1:33" s="17" customFormat="1">
      <c r="A1323" s="48">
        <f>IF(B1323=INT(B1323),ROW(),"")</f>
        <v>1323</v>
      </c>
      <c r="B1323" s="47">
        <f>IF(AND(MID(C1323,2,1)&lt;&gt;"/",MID(C1323,1,1)="/"),INT(B1322)+1,B1322+0.01)</f>
        <v>1293</v>
      </c>
      <c r="C1323" t="s">
        <v>4716</v>
      </c>
      <c r="D1323" s="51" t="s">
        <v>7</v>
      </c>
      <c r="E1323" s="70" t="s">
        <v>2344</v>
      </c>
      <c r="F1323" s="70" t="s">
        <v>2344</v>
      </c>
      <c r="G1323" s="293">
        <v>0</v>
      </c>
      <c r="H1323" s="293">
        <v>0</v>
      </c>
      <c r="I1323" s="135" t="s">
        <v>3</v>
      </c>
      <c r="J1323" s="56" t="s">
        <v>1375</v>
      </c>
      <c r="K1323" s="57" t="s">
        <v>3945</v>
      </c>
      <c r="L1323" s="55" t="s">
        <v>4768</v>
      </c>
      <c r="M1323" s="55" t="s">
        <v>4825</v>
      </c>
      <c r="N1323" s="55" t="s">
        <v>2238</v>
      </c>
      <c r="O1323" s="55"/>
      <c r="P1323" s="259" t="s">
        <v>2044</v>
      </c>
      <c r="Q1323" s="13"/>
      <c r="R1323"/>
      <c r="S1323" t="str">
        <f>IF(E1323=F1323,"","NOT EQUAL")</f>
        <v/>
      </c>
      <c r="T1323" s="44" t="str">
        <f>IF(ISNA(VLOOKUP(P1323,Sheet1!E:F,2,0)),"--","PRESENT")</f>
        <v>--</v>
      </c>
      <c r="U1323"/>
      <c r="V1323">
        <f>IF(AA1323&lt;&gt;"",V1322+1,V1322)</f>
        <v>231</v>
      </c>
      <c r="W1323" s="75" t="s">
        <v>2238</v>
      </c>
      <c r="X1323" s="57" t="s">
        <v>2238</v>
      </c>
      <c r="Y1323" s="57" t="s">
        <v>2238</v>
      </c>
      <c r="Z1323" s="25" t="str">
        <f>IF( OR(X1323="CNST", I1323="CAT_REGS"),IF(E1323=CHAR(34)&amp;CHAR(34),F1323,E1323),
IF(X1323="YES",UPPER(IF(E1323=CHAR(34)&amp;CHAR(34),F1323,E1323)),
IF(   AND(X1323&lt;&gt;"NO",I1323="CAT_FNCT",D1323&lt;&gt;"multiply", D1323&lt;&gt;"divide"),IF(J1323="SLS_ENABLED",   UPPER(IF(E1323=CHAR(34)&amp;CHAR(34),F1323,E1323)),""),"")))</f>
        <v>STD_CHI STD_SUP_2 STD_GAUSS_WHITE_L STD_GAUSS_BLACK_R "(X)"</v>
      </c>
      <c r="AA1323" s="25" t="str">
        <f>IF(LEN(Y1323)&gt;0,Y1323,SUBSTITUTE(SUBSTITUTE(SUBSTITUTE(SUBSTITUTE(SUBSTITUTE(SUBSTITUTE(SUBSTITUTE(SUBSTITUTE(SUBSTITUTE(SUBSTITUTE(SUBSTITUTE( (SUBSTITUTE( SUBSTITUTE( SUBSTITUTE( SUBSTITUTE(Z1323,"STD_SIGMA","SUM"),"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CHI^2GAUSS_WHITE_LGAUSS_BLACK_R(X)</v>
      </c>
      <c r="AB1323" s="1">
        <f>B1323</f>
        <v>1293</v>
      </c>
      <c r="AC1323" t="str">
        <f>P1323</f>
        <v>ITM_chi2ux</v>
      </c>
      <c r="AD1323" s="126" t="str">
        <f>IF(ISNA(VLOOKUP(AA1323,'XEQM Shortlist'!J:J,1,0)),"//","")</f>
        <v>//</v>
      </c>
      <c r="AE1323"/>
      <c r="AF1323" s="88" t="str">
        <f>IF(LEN(AA1323)=0,"",SUBSTITUTE(SUBSTITUTE(SUBSTITUTE(SUBSTITUTE(SUBSTITUTE(SUBSTITUTE(SUBSTITUTE(SUBSTITUTE(SUBSTITUTE(SUBSTITUTE(SUBSTITUTE(SUBSTITUTE(SUBSTITUTE(SUBSTITUTE(SUBSTITUTE(SUBSTITUTE(SUBSTITUTE( (SUBSTITUTE( SUBSTITUTE( SUBSTITUTE( SUBSTITUTE(Z1323,"STD_SIGMA","SUM"),"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CHI^2GAUSS_WHITE_LGAUSS_BLACK_R</v>
      </c>
      <c r="AG1323" t="b">
        <f>AA1323=AF1323</f>
        <v>0</v>
      </c>
    </row>
    <row r="1324" spans="1:33" s="17" customFormat="1">
      <c r="A1324" s="48">
        <f>IF(B1324=INT(B1324),ROW(),"")</f>
        <v>1324</v>
      </c>
      <c r="B1324" s="47">
        <f>IF(AND(MID(C1324,2,1)&lt;&gt;"/",MID(C1324,1,1)="/"),INT(B1323)+1,B1323+0.01)</f>
        <v>1294</v>
      </c>
      <c r="C1324" t="s">
        <v>4717</v>
      </c>
      <c r="D1324" s="51" t="s">
        <v>7</v>
      </c>
      <c r="E1324" s="56" t="s">
        <v>1313</v>
      </c>
      <c r="F1324" s="56" t="s">
        <v>1313</v>
      </c>
      <c r="G1324" s="293">
        <v>0</v>
      </c>
      <c r="H1324" s="293">
        <v>0</v>
      </c>
      <c r="I1324" s="135" t="s">
        <v>3</v>
      </c>
      <c r="J1324" s="56" t="s">
        <v>1375</v>
      </c>
      <c r="K1324" s="57" t="s">
        <v>3945</v>
      </c>
      <c r="L1324" s="55" t="s">
        <v>4768</v>
      </c>
      <c r="M1324" s="55" t="s">
        <v>4825</v>
      </c>
      <c r="N1324" s="55" t="s">
        <v>2238</v>
      </c>
      <c r="O1324" s="55"/>
      <c r="P1324" s="259" t="s">
        <v>2045</v>
      </c>
      <c r="Q1324" s="13"/>
      <c r="R1324"/>
      <c r="S1324" t="str">
        <f>IF(E1324=F1324,"","NOT EQUAL")</f>
        <v/>
      </c>
      <c r="T1324" s="44" t="str">
        <f>IF(ISNA(VLOOKUP(P1324,Sheet1!E:F,2,0)),"--","PRESENT")</f>
        <v>--</v>
      </c>
      <c r="U1324"/>
      <c r="V1324">
        <f>IF(AA1324&lt;&gt;"",V1323+1,V1323)</f>
        <v>232</v>
      </c>
      <c r="W1324" s="75" t="s">
        <v>2238</v>
      </c>
      <c r="X1324" s="57" t="s">
        <v>2238</v>
      </c>
      <c r="Y1324" s="57" t="s">
        <v>2238</v>
      </c>
      <c r="Z1324" s="25" t="str">
        <f>IF( OR(X1324="CNST", I1324="CAT_REGS"),IF(E1324=CHAR(34)&amp;CHAR(34),F1324,E1324),
IF(X1324="YES",UPPER(IF(E1324=CHAR(34)&amp;CHAR(34),F1324,E1324)),
IF(   AND(X1324&lt;&gt;"NO",I1324="CAT_FNCT",D1324&lt;&gt;"multiply", D1324&lt;&gt;"divide"),IF(J1324="SLS_ENABLED",   UPPER(IF(E1324=CHAR(34)&amp;CHAR(34),F1324,E1324)),""),"")))</f>
        <v>"(" STD_CHI STD_SUP_2 ")" STD_SUP_MINUS_1</v>
      </c>
      <c r="AA1324" s="25" t="str">
        <f>IF(LEN(Y1324)&gt;0,Y1324,SUBSTITUTE(SUBSTITUTE(SUBSTITUTE(SUBSTITUTE(SUBSTITUTE(SUBSTITUTE(SUBSTITUTE(SUBSTITUTE(SUBSTITUTE(SUBSTITUTE(SUBSTITUTE( (SUBSTITUTE( SUBSTITUTE( SUBSTITUTE( SUBSTITUTE(Z1324,"STD_SIGMA","SUM"),"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(CHI^2)^MINUS_1</v>
      </c>
      <c r="AB1324" s="1">
        <f>B1324</f>
        <v>1294</v>
      </c>
      <c r="AC1324" t="str">
        <f>P1324</f>
        <v>ITM_chi2M1</v>
      </c>
      <c r="AD1324" s="126" t="str">
        <f>IF(ISNA(VLOOKUP(AA1324,'XEQM Shortlist'!J:J,1,0)),"//","")</f>
        <v>//</v>
      </c>
      <c r="AE1324"/>
      <c r="AF1324" s="88" t="str">
        <f>IF(LEN(AA1324)=0,"",SUBSTITUTE(SUBSTITUTE(SUBSTITUTE(SUBSTITUTE(SUBSTITUTE(SUBSTITUTE(SUBSTITUTE(SUBSTITUTE(SUBSTITUTE(SUBSTITUTE(SUBSTITUTE(SUBSTITUTE(SUBSTITUTE(SUBSTITUTE(SUBSTITUTE(SUBSTITUTE(SUBSTITUTE( (SUBSTITUTE( SUBSTITUTE( SUBSTITUTE( SUBSTITUTE(Z1324,"STD_SIGMA","SUM"),"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(CHI^2)^MINUS_1</v>
      </c>
      <c r="AG1324" t="b">
        <f>AA1324=AF1324</f>
        <v>1</v>
      </c>
    </row>
    <row r="1325" spans="1:33" s="17" customFormat="1">
      <c r="A1325" s="245">
        <f>IF(B1325=INT(B1325),ROW(),"")</f>
        <v>1325</v>
      </c>
      <c r="B1325" s="246">
        <f>IF(AND(MID(C1325,2,1)&lt;&gt;"/",MID(C1325,1,1)="/"),INT(B1324)+1,B1324+0.01)</f>
        <v>1295</v>
      </c>
      <c r="C1325" s="246" t="s">
        <v>3769</v>
      </c>
      <c r="D1325" s="247" t="s">
        <v>7</v>
      </c>
      <c r="E1325" s="140" t="s">
        <v>5419</v>
      </c>
      <c r="F1325" s="140" t="s">
        <v>5419</v>
      </c>
      <c r="G1325" s="300">
        <v>0</v>
      </c>
      <c r="H1325" s="300">
        <v>0</v>
      </c>
      <c r="I1325" s="140" t="s">
        <v>16</v>
      </c>
      <c r="J1325" s="140" t="s">
        <v>1376</v>
      </c>
      <c r="K1325" s="248" t="s">
        <v>3783</v>
      </c>
      <c r="L1325" s="246" t="s">
        <v>4768</v>
      </c>
      <c r="M1325" s="246" t="s">
        <v>4827</v>
      </c>
      <c r="N1325" s="55" t="s">
        <v>2238</v>
      </c>
      <c r="O1325" s="246"/>
      <c r="P1325" s="259" t="s">
        <v>5410</v>
      </c>
      <c r="Q1325" s="240"/>
      <c r="R1325" s="246"/>
      <c r="S1325" s="246" t="str">
        <f>IF(E1325=F1325,"","NOT EQUAL")</f>
        <v/>
      </c>
      <c r="T1325" s="246" t="str">
        <f>IF(ISNA(VLOOKUP(P1325,Sheet1!E:F,2,0)),"--","PRESENT")</f>
        <v>--</v>
      </c>
      <c r="U1325" s="246"/>
      <c r="V1325" s="246">
        <f>IF(AA1325&lt;&gt;"",V1324+1,V1324)</f>
        <v>232</v>
      </c>
      <c r="W1325" s="245" t="s">
        <v>2238</v>
      </c>
      <c r="X1325" s="248" t="s">
        <v>2238</v>
      </c>
      <c r="Y1325" s="248" t="s">
        <v>2238</v>
      </c>
      <c r="Z1325" s="249" t="str">
        <f>IF( OR(X1325="CNST", I1325="CAT_REGS"),IF(E1325=CHAR(34)&amp;CHAR(34),F1325,E1325),
IF(X1325="YES",UPPER(IF(E1325=CHAR(34)&amp;CHAR(34),F1325,E1325)),
IF(   AND(X1325&lt;&gt;"NO",I1325="CAT_FNCT",D1325&lt;&gt;"multiply", D1325&lt;&gt;"divide"),IF(J1325="SLS_ENABLED",   UPPER(IF(E1325=CHAR(34)&amp;CHAR(34),F1325,E1325)),""),"")))</f>
        <v/>
      </c>
      <c r="AA1325" s="249" t="str">
        <f>IF(LEN(Y1325)&gt;0,Y1325,SUBSTITUTE(SUBSTITUTE(SUBSTITUTE(SUBSTITUTE(SUBSTITUTE(SUBSTITUTE(SUBSTITUTE(SUBSTITUTE(SUBSTITUTE(SUBSTITUTE(SUBSTITUTE( (SUBSTITUTE( SUBSTITUTE( SUBSTITUTE( SUBSTITUTE(Z1325,"STD_SIGMA","SUM"),"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5" s="250">
        <f>B1325</f>
        <v>1295</v>
      </c>
      <c r="AC1325" s="246" t="str">
        <f>P1325</f>
        <v>MNU_STDNORML</v>
      </c>
      <c r="AD1325" s="248" t="str">
        <f>IF(ISNA(VLOOKUP(AA1325,'XEQM Shortlist'!J:J,1,0)),"//","")</f>
        <v/>
      </c>
      <c r="AE1325" s="246"/>
      <c r="AF1325" s="245" t="str">
        <f>IF(LEN(AA1325)=0,"",SUBSTITUTE(SUBSTITUTE(SUBSTITUTE(SUBSTITUTE(SUBSTITUTE(SUBSTITUTE(SUBSTITUTE(SUBSTITUTE(SUBSTITUTE(SUBSTITUTE(SUBSTITUTE(SUBSTITUTE(SUBSTITUTE(SUBSTITUTE(SUBSTITUTE(SUBSTITUTE(SUBSTITUTE( (SUBSTITUTE( SUBSTITUTE( SUBSTITUTE( SUBSTITUTE(Z1325,"STD_SIGMA","SUM"),"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5" s="246" t="b">
        <f>AA1325=AF1325</f>
        <v>1</v>
      </c>
    </row>
    <row r="1326" spans="1:33" s="17" customFormat="1">
      <c r="A1326" s="245">
        <f>IF(B1326=INT(B1326),ROW(),"")</f>
        <v>1326</v>
      </c>
      <c r="B1326" s="246">
        <f>IF(AND(MID(C1326,2,1)&lt;&gt;"/",MID(C1326,1,1)="/"),INT(B1325)+1,B1325+0.01)</f>
        <v>1296</v>
      </c>
      <c r="C1326" s="246" t="s">
        <v>5415</v>
      </c>
      <c r="D1326" s="247" t="s">
        <v>7</v>
      </c>
      <c r="E1326" s="251" t="s">
        <v>5420</v>
      </c>
      <c r="F1326" s="251" t="s">
        <v>5420</v>
      </c>
      <c r="G1326" s="300">
        <v>0</v>
      </c>
      <c r="H1326" s="300">
        <v>0</v>
      </c>
      <c r="I1326" s="140" t="s">
        <v>3</v>
      </c>
      <c r="J1326" s="140" t="s">
        <v>1375</v>
      </c>
      <c r="K1326" s="248" t="s">
        <v>3945</v>
      </c>
      <c r="L1326" s="246" t="s">
        <v>4768</v>
      </c>
      <c r="M1326" s="246" t="s">
        <v>4825</v>
      </c>
      <c r="N1326" s="55" t="s">
        <v>2238</v>
      </c>
      <c r="O1326" s="246"/>
      <c r="P1326" s="260" t="s">
        <v>5411</v>
      </c>
      <c r="Q1326" s="240"/>
      <c r="R1326" s="246"/>
      <c r="S1326" s="246" t="str">
        <f>IF(E1326=F1326,"","NOT EQUAL")</f>
        <v/>
      </c>
      <c r="T1326" s="246" t="str">
        <f>IF(ISNA(VLOOKUP(P1326,Sheet1!E:F,2,0)),"--","PRESENT")</f>
        <v>--</v>
      </c>
      <c r="U1326" s="246"/>
      <c r="V1326" s="246">
        <f>IF(AA1326&lt;&gt;"",V1325+1,V1325)</f>
        <v>233</v>
      </c>
      <c r="W1326" s="245" t="s">
        <v>2238</v>
      </c>
      <c r="X1326" s="248" t="s">
        <v>2238</v>
      </c>
      <c r="Y1326" s="248" t="s">
        <v>2238</v>
      </c>
      <c r="Z1326" s="249" t="str">
        <f>IF( OR(X1326="CNST", I1326="CAT_REGS"),IF(E1326=CHAR(34)&amp;CHAR(34),F1326,E1326),
IF(X1326="YES",UPPER(IF(E1326=CHAR(34)&amp;CHAR(34),F1326,E1326)),
IF(   AND(X1326&lt;&gt;"NO",I1326="CAT_FNCT",D1326&lt;&gt;"multiply", D1326&lt;&gt;"divide"),IF(J1326="SLS_ENABLED",   UPPER(IF(E1326=CHAR(34)&amp;CHAR(34),F1326,E1326)),""),"")))</f>
        <v>STD_PHI STD_SUB_P</v>
      </c>
      <c r="AA1326" s="249" t="str">
        <f>IF(LEN(Y1326)&gt;0,Y1326,SUBSTITUTE(SUBSTITUTE(SUBSTITUTE(SUBSTITUTE(SUBSTITUTE(SUBSTITUTE(SUBSTITUTE(SUBSTITUTE(SUBSTITUTE(SUBSTITUTE(SUBSTITUTE( (SUBSTITUTE( SUBSTITUTE( SUBSTITUTE( SUBSTITUTE(Z1326,"STD_SIGMA","SUM"),"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PHIP</v>
      </c>
      <c r="AB1326" s="250">
        <f>B1326</f>
        <v>1296</v>
      </c>
      <c r="AC1326" s="246" t="str">
        <f>P1326</f>
        <v>ITM_STDNORMLP</v>
      </c>
      <c r="AD1326" s="248" t="str">
        <f>IF(ISNA(VLOOKUP(AA1326,'XEQM Shortlist'!J:J,1,0)),"//","")</f>
        <v>//</v>
      </c>
      <c r="AE1326" s="246"/>
      <c r="AF1326" s="245" t="str">
        <f>IF(LEN(AA1326)=0,"",SUBSTITUTE(SUBSTITUTE(SUBSTITUTE(SUBSTITUTE(SUBSTITUTE(SUBSTITUTE(SUBSTITUTE(SUBSTITUTE(SUBSTITUTE(SUBSTITUTE(SUBSTITUTE(SUBSTITUTE(SUBSTITUTE(SUBSTITUTE(SUBSTITUTE(SUBSTITUTE(SUBSTITUTE( (SUBSTITUTE( SUBSTITUTE( SUBSTITUTE( SUBSTITUTE(Z1326,"STD_SIGMA","SUM"),"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PHIP</v>
      </c>
      <c r="AG1326" s="246" t="b">
        <f>AA1326=AF1326</f>
        <v>1</v>
      </c>
    </row>
    <row r="1327" spans="1:33" s="42" customFormat="1">
      <c r="A1327" s="245">
        <f>IF(B1327=INT(B1327),ROW(),"")</f>
        <v>1327</v>
      </c>
      <c r="B1327" s="246">
        <f>IF(AND(MID(C1327,2,1)&lt;&gt;"/",MID(C1327,1,1)="/"),INT(B1326)+1,B1326+0.01)</f>
        <v>1297</v>
      </c>
      <c r="C1327" s="246" t="s">
        <v>5416</v>
      </c>
      <c r="D1327" s="247" t="s">
        <v>7</v>
      </c>
      <c r="E1327" s="251" t="s">
        <v>5421</v>
      </c>
      <c r="F1327" s="251" t="s">
        <v>5421</v>
      </c>
      <c r="G1327" s="300">
        <v>0</v>
      </c>
      <c r="H1327" s="300">
        <v>0</v>
      </c>
      <c r="I1327" s="140" t="s">
        <v>3</v>
      </c>
      <c r="J1327" s="140" t="s">
        <v>1375</v>
      </c>
      <c r="K1327" s="248" t="s">
        <v>3945</v>
      </c>
      <c r="L1327" s="246" t="s">
        <v>4768</v>
      </c>
      <c r="M1327" s="246" t="s">
        <v>4825</v>
      </c>
      <c r="N1327" s="55" t="s">
        <v>2238</v>
      </c>
      <c r="O1327" s="246"/>
      <c r="P1327" s="260" t="s">
        <v>5412</v>
      </c>
      <c r="Q1327" s="240"/>
      <c r="R1327" s="246"/>
      <c r="S1327" s="246" t="str">
        <f>IF(E1327=F1327,"","NOT EQUAL")</f>
        <v/>
      </c>
      <c r="T1327" s="246" t="str">
        <f>IF(ISNA(VLOOKUP(P1327,Sheet1!E:F,2,0)),"--","PRESENT")</f>
        <v>--</v>
      </c>
      <c r="U1327" s="246"/>
      <c r="V1327" s="246">
        <f>IF(AA1327&lt;&gt;"",V1326+1,V1326)</f>
        <v>234</v>
      </c>
      <c r="W1327" s="245" t="s">
        <v>2238</v>
      </c>
      <c r="X1327" s="248" t="s">
        <v>2238</v>
      </c>
      <c r="Y1327" s="248" t="s">
        <v>2238</v>
      </c>
      <c r="Z1327" s="249" t="str">
        <f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>STD_PHI STD_GAUSS_BLACK_L STD_GAUSS_WHITE_R</v>
      </c>
      <c r="AA1327" s="249" t="str">
        <f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PHIGAUSS_BLACK_LGAUSS_WHITE_R</v>
      </c>
      <c r="AB1327" s="250">
        <f>B1327</f>
        <v>1297</v>
      </c>
      <c r="AC1327" s="246" t="str">
        <f>P1327</f>
        <v>ITM_STDNORML</v>
      </c>
      <c r="AD1327" s="248" t="str">
        <f>IF(ISNA(VLOOKUP(AA1327,'XEQM Shortlist'!J:J,1,0)),"//","")</f>
        <v>//</v>
      </c>
      <c r="AE1327" s="246"/>
      <c r="AF1327" s="245" t="str">
        <f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PHIGAUSS_BLACK_LGAUSS_WHITE_R</v>
      </c>
      <c r="AG1327" s="246" t="b">
        <f>AA1327=AF1327</f>
        <v>1</v>
      </c>
    </row>
    <row r="1328" spans="1:33" s="42" customFormat="1">
      <c r="A1328" s="245">
        <f>IF(B1328=INT(B1328),ROW(),"")</f>
        <v>1328</v>
      </c>
      <c r="B1328" s="246">
        <f>IF(AND(MID(C1328,2,1)&lt;&gt;"/",MID(C1328,1,1)="/"),INT(B1327)+1,B1327+0.01)</f>
        <v>1298</v>
      </c>
      <c r="C1328" s="246" t="s">
        <v>5417</v>
      </c>
      <c r="D1328" s="247" t="s">
        <v>7</v>
      </c>
      <c r="E1328" s="251" t="s">
        <v>5422</v>
      </c>
      <c r="F1328" s="251" t="s">
        <v>5422</v>
      </c>
      <c r="G1328" s="300">
        <v>0</v>
      </c>
      <c r="H1328" s="300">
        <v>0</v>
      </c>
      <c r="I1328" s="140" t="s">
        <v>3</v>
      </c>
      <c r="J1328" s="140" t="s">
        <v>1375</v>
      </c>
      <c r="K1328" s="248" t="s">
        <v>3945</v>
      </c>
      <c r="L1328" s="246" t="s">
        <v>4768</v>
      </c>
      <c r="M1328" s="246" t="s">
        <v>4825</v>
      </c>
      <c r="N1328" s="55" t="s">
        <v>2238</v>
      </c>
      <c r="O1328" s="246"/>
      <c r="P1328" s="259" t="s">
        <v>5413</v>
      </c>
      <c r="Q1328" s="240"/>
      <c r="R1328" s="246"/>
      <c r="S1328" s="246" t="str">
        <f>IF(E1328=F1328,"","NOT EQUAL")</f>
        <v/>
      </c>
      <c r="T1328" s="246" t="str">
        <f>IF(ISNA(VLOOKUP(P1328,Sheet1!E:F,2,0)),"--","PRESENT")</f>
        <v>--</v>
      </c>
      <c r="U1328" s="246"/>
      <c r="V1328" s="246">
        <f>IF(AA1328&lt;&gt;"",V1327+1,V1327)</f>
        <v>235</v>
      </c>
      <c r="W1328" s="245" t="s">
        <v>2238</v>
      </c>
      <c r="X1328" s="248" t="s">
        <v>2238</v>
      </c>
      <c r="Y1328" s="248" t="s">
        <v>2238</v>
      </c>
      <c r="Z1328" s="249" t="str">
        <f>IF( OR(X1328="CNST", I1328="CAT_REGS"),IF(E1328=CHAR(34)&amp;CHAR(34),F1328,E1328),
IF(X1328="YES",UPPER(IF(E1328=CHAR(34)&amp;CHAR(34),F1328,E1328)),
IF(   AND(X1328&lt;&gt;"NO",I1328="CAT_FNCT",D1328&lt;&gt;"multiply", D1328&lt;&gt;"divide"),IF(J1328="SLS_ENABLED",   UPPER(IF(E1328=CHAR(34)&amp;CHAR(34),F1328,E1328)),""),"")))</f>
        <v>STD_PHI STD_GAUSS_WHITE_L STD_GAUSS_BLACK_R</v>
      </c>
      <c r="AA1328" s="249" t="str">
        <f>IF(LEN(Y1328)&gt;0,Y1328,SUBSTITUTE(SUBSTITUTE(SUBSTITUTE(SUBSTITUTE(SUBSTITUTE(SUBSTITUTE(SUBSTITUTE(SUBSTITUTE(SUBSTITUTE(SUBSTITUTE(SUBSTITUTE( (SUBSTITUTE( SUBSTITUTE( SUBSTITUTE( SUBSTITUTE(Z1328,"STD_SIGMA","SUM"),"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PHIGAUSS_WHITE_LGAUSS_BLACK_R</v>
      </c>
      <c r="AB1328" s="250">
        <f>B1328</f>
        <v>1298</v>
      </c>
      <c r="AC1328" s="246" t="str">
        <f>P1328</f>
        <v>ITM_STDNORMLU</v>
      </c>
      <c r="AD1328" s="248" t="str">
        <f>IF(ISNA(VLOOKUP(AA1328,'XEQM Shortlist'!J:J,1,0)),"//","")</f>
        <v>//</v>
      </c>
      <c r="AE1328" s="246"/>
      <c r="AF1328" s="245" t="str">
        <f>IF(LEN(AA1328)=0,"",SUBSTITUTE(SUBSTITUTE(SUBSTITUTE(SUBSTITUTE(SUBSTITUTE(SUBSTITUTE(SUBSTITUTE(SUBSTITUTE(SUBSTITUTE(SUBSTITUTE(SUBSTITUTE(SUBSTITUTE(SUBSTITUTE(SUBSTITUTE(SUBSTITUTE(SUBSTITUTE(SUBSTITUTE( (SUBSTITUTE( SUBSTITUTE( SUBSTITUTE( SUBSTITUTE(Z1328,"STD_SIGMA","SUM"),"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PHIGAUSS_WHITE_LGAUSS_BLACK_R</v>
      </c>
      <c r="AG1328" s="246" t="b">
        <f>AA1328=AF1328</f>
        <v>1</v>
      </c>
    </row>
    <row r="1329" spans="1:33" s="42" customFormat="1">
      <c r="A1329" s="245">
        <f>IF(B1329=INT(B1329),ROW(),"")</f>
        <v>1329</v>
      </c>
      <c r="B1329" s="246">
        <f>IF(AND(MID(C1329,2,1)&lt;&gt;"/",MID(C1329,1,1)="/"),INT(B1328)+1,B1328+0.01)</f>
        <v>1299</v>
      </c>
      <c r="C1329" s="246" t="s">
        <v>5418</v>
      </c>
      <c r="D1329" s="247" t="s">
        <v>7</v>
      </c>
      <c r="E1329" s="140" t="s">
        <v>5423</v>
      </c>
      <c r="F1329" s="140" t="s">
        <v>5423</v>
      </c>
      <c r="G1329" s="300">
        <v>0</v>
      </c>
      <c r="H1329" s="300">
        <v>0</v>
      </c>
      <c r="I1329" s="140" t="s">
        <v>3</v>
      </c>
      <c r="J1329" s="140" t="s">
        <v>1375</v>
      </c>
      <c r="K1329" s="248" t="s">
        <v>3945</v>
      </c>
      <c r="L1329" s="246" t="s">
        <v>4768</v>
      </c>
      <c r="M1329" s="246" t="s">
        <v>4825</v>
      </c>
      <c r="N1329" s="55" t="s">
        <v>2238</v>
      </c>
      <c r="O1329" s="246"/>
      <c r="P1329" s="259" t="s">
        <v>5414</v>
      </c>
      <c r="Q1329" s="240"/>
      <c r="R1329" s="246"/>
      <c r="S1329" s="246" t="str">
        <f>IF(E1329=F1329,"","NOT EQUAL")</f>
        <v/>
      </c>
      <c r="T1329" s="246" t="str">
        <f>IF(ISNA(VLOOKUP(P1329,Sheet1!E:F,2,0)),"--","PRESENT")</f>
        <v>--</v>
      </c>
      <c r="U1329" s="246"/>
      <c r="V1329" s="246">
        <f>IF(AA1329&lt;&gt;"",V1328+1,V1328)</f>
        <v>236</v>
      </c>
      <c r="W1329" s="245" t="s">
        <v>2238</v>
      </c>
      <c r="X1329" s="248" t="s">
        <v>2238</v>
      </c>
      <c r="Y1329" s="248" t="s">
        <v>2238</v>
      </c>
      <c r="Z1329" s="249" t="str">
        <f>IF( OR(X1329="CNST", I1329="CAT_REGS"),IF(E1329=CHAR(34)&amp;CHAR(34),F1329,E1329),
IF(X1329="YES",UPPER(IF(E1329=CHAR(34)&amp;CHAR(34),F1329,E1329)),
IF(   AND(X1329&lt;&gt;"NO",I1329="CAT_FNCT",D1329&lt;&gt;"multiply", D1329&lt;&gt;"divide"),IF(J1329="SLS_ENABLED",   UPPER(IF(E1329=CHAR(34)&amp;CHAR(34),F1329,E1329)),""),"")))</f>
        <v>STD_PHI STD_SUP_MINUS_1</v>
      </c>
      <c r="AA1329" s="249" t="str">
        <f>IF(LEN(Y1329)&gt;0,Y1329,SUBSTITUTE(SUBSTITUTE(SUBSTITUTE(SUBSTITUTE(SUBSTITUTE(SUBSTITUTE(SUBSTITUTE(SUBSTITUTE(SUBSTITUTE(SUBSTITUTE(SUBSTITUTE( (SUBSTITUTE( SUBSTITUTE( SUBSTITUTE( SUBSTITUTE(Z1329,"STD_SIGMA","SUM"),"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PHI^MINUS_1</v>
      </c>
      <c r="AB1329" s="250">
        <f>B1329</f>
        <v>1299</v>
      </c>
      <c r="AC1329" s="246" t="str">
        <f>P1329</f>
        <v>ITM_STDNORMLM1</v>
      </c>
      <c r="AD1329" s="248" t="str">
        <f>IF(ISNA(VLOOKUP(AA1329,'XEQM Shortlist'!J:J,1,0)),"//","")</f>
        <v>//</v>
      </c>
      <c r="AE1329" s="246"/>
      <c r="AF1329" s="245" t="str">
        <f>IF(LEN(AA1329)=0,"",SUBSTITUTE(SUBSTITUTE(SUBSTITUTE(SUBSTITUTE(SUBSTITUTE(SUBSTITUTE(SUBSTITUTE(SUBSTITUTE(SUBSTITUTE(SUBSTITUTE(SUBSTITUTE(SUBSTITUTE(SUBSTITUTE(SUBSTITUTE(SUBSTITUTE(SUBSTITUTE(SUBSTITUTE( (SUBSTITUTE( SUBSTITUTE( SUBSTITUTE( SUBSTITUTE(Z1329,"STD_SIGMA","SUM"),"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PHI^MINUS_1</v>
      </c>
      <c r="AG1329" s="246" t="b">
        <f>AA1329=AF1329</f>
        <v>1</v>
      </c>
    </row>
    <row r="1330" spans="1:33">
      <c r="A1330" s="48">
        <f>IF(B1330=INT(B1330),ROW(),"")</f>
        <v>1330</v>
      </c>
      <c r="B1330" s="47">
        <f>IF(AND(MID(C1330,2,1)&lt;&gt;"/",MID(C1330,1,1)="/"),INT(B1329)+1,B1329+0.01)</f>
        <v>1300</v>
      </c>
      <c r="C1330" s="89" t="s">
        <v>3769</v>
      </c>
      <c r="D1330" s="89" t="s">
        <v>7</v>
      </c>
      <c r="E1330" s="109" t="str">
        <f>CHAR(34)&amp;IF(B1330&lt;10,"000",IF(B1330&lt;100,"00",IF(B1330&lt;1000,"0","")))&amp;$B1330&amp;CHAR(34)</f>
        <v>"1300"</v>
      </c>
      <c r="F1330" s="90" t="str">
        <f>E1330</f>
        <v>"1300"</v>
      </c>
      <c r="G1330" s="145">
        <v>0</v>
      </c>
      <c r="H1330" s="145">
        <v>0</v>
      </c>
      <c r="I1330" s="139" t="s">
        <v>28</v>
      </c>
      <c r="J1330" s="91" t="s">
        <v>1376</v>
      </c>
      <c r="K1330" s="92" t="s">
        <v>3783</v>
      </c>
      <c r="L1330" s="17" t="s">
        <v>4768</v>
      </c>
      <c r="M1330" s="55" t="s">
        <v>4827</v>
      </c>
      <c r="N1330" s="55" t="s">
        <v>2238</v>
      </c>
      <c r="O1330" s="17"/>
      <c r="P1330" s="259" t="str">
        <f>"ITM_"&amp;IF(B1330&lt;10,"000",IF(B1330&lt;100,"00",IF(B1330&lt;1000,"0","")))&amp;$B1330</f>
        <v>ITM_1300</v>
      </c>
      <c r="Q1330" s="16"/>
      <c r="R1330"/>
      <c r="S1330" t="str">
        <f>IF(E1330=F1330,"","NOT EQUAL")</f>
        <v/>
      </c>
      <c r="T1330" s="44" t="str">
        <f>IF(ISNA(VLOOKUP(P1330,Sheet1!E:F,2,0)),"--","PRESENT")</f>
        <v>--</v>
      </c>
      <c r="U1330"/>
      <c r="V1330">
        <f>IF(AA1330&lt;&gt;"",V1329+1,V1329)</f>
        <v>236</v>
      </c>
      <c r="W1330" s="88" t="s">
        <v>2238</v>
      </c>
      <c r="X1330" s="92" t="s">
        <v>2238</v>
      </c>
      <c r="Y1330" s="92" t="s">
        <v>2238</v>
      </c>
      <c r="Z1330" s="25" t="str">
        <f>IF( OR(X1330="CNST", I1330="CAT_REGS"),IF(E1330=CHAR(34)&amp;CHAR(34),F1330,E1330),
IF(X1330="YES",UPPER(IF(E1330=CHAR(34)&amp;CHAR(34),F1330,E1330)),
IF(   AND(X1330&lt;&gt;"NO",I1330="CAT_FNCT",D1330&lt;&gt;"multiply", D1330&lt;&gt;"divide"),IF(J1330="SLS_ENABLED",   UPPER(IF(E1330=CHAR(34)&amp;CHAR(34),F1330,E1330)),""),"")))</f>
        <v/>
      </c>
      <c r="AA1330" s="25" t="str">
        <f>IF(LEN(Y1330)&gt;0,Y1330,SUBSTITUTE(SUBSTITUTE(SUBSTITUTE(SUBSTITUTE(SUBSTITUTE(SUBSTITUTE(SUBSTITUTE(SUBSTITUTE(SUBSTITUTE(SUBSTITUTE(SUBSTITUTE( (SUBSTITUTE( SUBSTITUTE( SUBSTITUTE( SUBSTITUTE(Z1330,"STD_SIGMA","SUM"),"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0" s="1">
        <f>B1330</f>
        <v>1300</v>
      </c>
      <c r="AC1330" t="str">
        <f>P1330</f>
        <v>ITM_1300</v>
      </c>
      <c r="AD1330" s="126" t="str">
        <f>IF(ISNA(VLOOKUP(AA1330,'XEQM Shortlist'!J:J,1,0)),"//","")</f>
        <v/>
      </c>
      <c r="AF1330" s="88" t="str">
        <f>IF(LEN(AA1330)=0,"",SUBSTITUTE(SUBSTITUTE(SUBSTITUTE(SUBSTITUTE(SUBSTITUTE(SUBSTITUTE(SUBSTITUTE(SUBSTITUTE(SUBSTITUTE(SUBSTITUTE(SUBSTITUTE(SUBSTITUTE(SUBSTITUTE(SUBSTITUTE(SUBSTITUTE(SUBSTITUTE(SUBSTITUTE( (SUBSTITUTE( SUBSTITUTE( SUBSTITUTE( SUBSTITUTE(Z1330,"STD_SIGMA","SUM"),"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0" t="b">
        <f>AA1330=AF1330</f>
        <v>1</v>
      </c>
    </row>
    <row r="1331" spans="1:33">
      <c r="A1331" s="48">
        <f>IF(B1331=INT(B1331),ROW(),"")</f>
        <v>1331</v>
      </c>
      <c r="B1331" s="47">
        <f>IF(AND(MID(C1331,2,1)&lt;&gt;"/",MID(C1331,1,1)="/"),INT(B1330)+1,B1330+0.01)</f>
        <v>1301</v>
      </c>
      <c r="C1331" s="89" t="s">
        <v>3769</v>
      </c>
      <c r="D1331" s="89" t="s">
        <v>7</v>
      </c>
      <c r="E1331" s="109" t="str">
        <f>CHAR(34)&amp;IF(B1331&lt;10,"000",IF(B1331&lt;100,"00",IF(B1331&lt;1000,"0","")))&amp;$B1331&amp;CHAR(34)</f>
        <v>"1301"</v>
      </c>
      <c r="F1331" s="90" t="str">
        <f>E1331</f>
        <v>"1301"</v>
      </c>
      <c r="G1331" s="294">
        <v>0</v>
      </c>
      <c r="H1331" s="294">
        <v>0</v>
      </c>
      <c r="I1331" s="139" t="s">
        <v>28</v>
      </c>
      <c r="J1331" s="91" t="s">
        <v>1376</v>
      </c>
      <c r="K1331" s="92" t="s">
        <v>3783</v>
      </c>
      <c r="L1331" s="17" t="s">
        <v>4768</v>
      </c>
      <c r="M1331" s="55" t="s">
        <v>4827</v>
      </c>
      <c r="N1331" s="55" t="s">
        <v>2238</v>
      </c>
      <c r="O1331" s="17"/>
      <c r="P1331" s="259" t="str">
        <f>"ITM_"&amp;IF(B1331&lt;10,"000",IF(B1331&lt;100,"00",IF(B1331&lt;1000,"0","")))&amp;$B1331</f>
        <v>ITM_1301</v>
      </c>
      <c r="Q1331" s="16"/>
      <c r="R1331"/>
      <c r="S1331" t="str">
        <f>IF(E1331=F1331,"","NOT EQUAL")</f>
        <v/>
      </c>
      <c r="T1331" s="44" t="str">
        <f>IF(ISNA(VLOOKUP(P1331,Sheet1!E:F,2,0)),"--","PRESENT")</f>
        <v>--</v>
      </c>
      <c r="U1331"/>
      <c r="V1331">
        <f>IF(AA1331&lt;&gt;"",V1330+1,V1330)</f>
        <v>236</v>
      </c>
      <c r="W1331" s="88" t="s">
        <v>2238</v>
      </c>
      <c r="X1331" s="92" t="s">
        <v>2238</v>
      </c>
      <c r="Y1331" s="92" t="s">
        <v>2238</v>
      </c>
      <c r="Z1331" s="25" t="str">
        <f>IF( OR(X1331="CNST", I1331="CAT_REGS"),IF(E1331=CHAR(34)&amp;CHAR(34),F1331,E1331),
IF(X1331="YES",UPPER(IF(E1331=CHAR(34)&amp;CHAR(34),F1331,E1331)),
IF(   AND(X1331&lt;&gt;"NO",I1331="CAT_FNCT",D1331&lt;&gt;"multiply", D1331&lt;&gt;"divide"),IF(J1331="SLS_ENABLED",   UPPER(IF(E1331=CHAR(34)&amp;CHAR(34),F1331,E1331)),""),"")))</f>
        <v/>
      </c>
      <c r="AA1331" s="25" t="str">
        <f>IF(LEN(Y1331)&gt;0,Y1331,SUBSTITUTE(SUBSTITUTE(SUBSTITUTE(SUBSTITUTE(SUBSTITUTE(SUBSTITUTE(SUBSTITUTE(SUBSTITUTE(SUBSTITUTE(SUBSTITUTE(SUBSTITUTE( (SUBSTITUTE( SUBSTITUTE( SUBSTITUTE( SUBSTITUTE(Z1331,"STD_SIGMA","SUM"),"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1" s="1">
        <f>B1331</f>
        <v>1301</v>
      </c>
      <c r="AC1331" t="str">
        <f>P1331</f>
        <v>ITM_1301</v>
      </c>
      <c r="AD1331" s="126" t="str">
        <f>IF(ISNA(VLOOKUP(AA1331,'XEQM Shortlist'!J:J,1,0)),"//","")</f>
        <v/>
      </c>
      <c r="AF1331" s="88" t="str">
        <f>IF(LEN(AA1331)=0,"",SUBSTITUTE(SUBSTITUTE(SUBSTITUTE(SUBSTITUTE(SUBSTITUTE(SUBSTITUTE(SUBSTITUTE(SUBSTITUTE(SUBSTITUTE(SUBSTITUTE(SUBSTITUTE(SUBSTITUTE(SUBSTITUTE(SUBSTITUTE(SUBSTITUTE(SUBSTITUTE(SUBSTITUTE( (SUBSTITUTE( SUBSTITUTE( SUBSTITUTE( SUBSTITUTE(Z1331,"STD_SIGMA","SUM"),"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1" t="b">
        <f>AA1331=AF1331</f>
        <v>1</v>
      </c>
    </row>
    <row r="1332" spans="1:33">
      <c r="A1332" s="48">
        <f>IF(B1332=INT(B1332),ROW(),"")</f>
        <v>1332</v>
      </c>
      <c r="B1332" s="47">
        <f>IF(AND(MID(C1332,2,1)&lt;&gt;"/",MID(C1332,1,1)="/"),INT(B1331)+1,B1331+0.01)</f>
        <v>1302</v>
      </c>
      <c r="C1332" s="89" t="s">
        <v>3769</v>
      </c>
      <c r="D1332" s="89" t="s">
        <v>7</v>
      </c>
      <c r="E1332" s="109" t="str">
        <f>CHAR(34)&amp;IF(B1332&lt;10,"000",IF(B1332&lt;100,"00",IF(B1332&lt;1000,"0","")))&amp;$B1332&amp;CHAR(34)</f>
        <v>"1302"</v>
      </c>
      <c r="F1332" s="90" t="str">
        <f>E1332</f>
        <v>"1302"</v>
      </c>
      <c r="G1332" s="294">
        <v>0</v>
      </c>
      <c r="H1332" s="294">
        <v>0</v>
      </c>
      <c r="I1332" s="139" t="s">
        <v>28</v>
      </c>
      <c r="J1332" s="91" t="s">
        <v>1376</v>
      </c>
      <c r="K1332" s="92" t="s">
        <v>3783</v>
      </c>
      <c r="L1332" s="17" t="s">
        <v>4768</v>
      </c>
      <c r="M1332" s="55" t="s">
        <v>4827</v>
      </c>
      <c r="N1332" s="55" t="s">
        <v>2238</v>
      </c>
      <c r="O1332" s="17"/>
      <c r="P1332" s="259" t="str">
        <f>"ITM_"&amp;IF(B1332&lt;10,"000",IF(B1332&lt;100,"00",IF(B1332&lt;1000,"0","")))&amp;$B1332</f>
        <v>ITM_1302</v>
      </c>
      <c r="Q1332" s="16"/>
      <c r="R1332"/>
      <c r="S1332" t="str">
        <f>IF(E1332=F1332,"","NOT EQUAL")</f>
        <v/>
      </c>
      <c r="T1332" s="44" t="str">
        <f>IF(ISNA(VLOOKUP(P1332,Sheet1!E:F,2,0)),"--","PRESENT")</f>
        <v>--</v>
      </c>
      <c r="U1332"/>
      <c r="V1332">
        <f>IF(AA1332&lt;&gt;"",V1331+1,V1331)</f>
        <v>236</v>
      </c>
      <c r="W1332" s="88" t="s">
        <v>2238</v>
      </c>
      <c r="X1332" s="92" t="s">
        <v>2238</v>
      </c>
      <c r="Y1332" s="92" t="s">
        <v>2238</v>
      </c>
      <c r="Z1332" s="25" t="str">
        <f>IF( OR(X1332="CNST", I1332="CAT_REGS"),IF(E1332=CHAR(34)&amp;CHAR(34),F1332,E1332),
IF(X1332="YES",UPPER(IF(E1332=CHAR(34)&amp;CHAR(34),F1332,E1332)),
IF(   AND(X1332&lt;&gt;"NO",I1332="CAT_FNCT",D1332&lt;&gt;"multiply", D1332&lt;&gt;"divide"),IF(J1332="SLS_ENABLED",   UPPER(IF(E1332=CHAR(34)&amp;CHAR(34),F1332,E1332)),""),"")))</f>
        <v/>
      </c>
      <c r="AA1332" s="25" t="str">
        <f>IF(LEN(Y1332)&gt;0,Y1332,SUBSTITUTE(SUBSTITUTE(SUBSTITUTE(SUBSTITUTE(SUBSTITUTE(SUBSTITUTE(SUBSTITUTE(SUBSTITUTE(SUBSTITUTE(SUBSTITUTE(SUBSTITUTE( (SUBSTITUTE( SUBSTITUTE( SUBSTITUTE( SUBSTITUTE(Z1332,"STD_SIGMA","SUM"),"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2" s="1">
        <f>B1332</f>
        <v>1302</v>
      </c>
      <c r="AC1332" t="str">
        <f>P1332</f>
        <v>ITM_1302</v>
      </c>
      <c r="AD1332" s="126" t="str">
        <f>IF(ISNA(VLOOKUP(AA1332,'XEQM Shortlist'!J:J,1,0)),"//","")</f>
        <v/>
      </c>
      <c r="AF1332" s="88" t="str">
        <f>IF(LEN(AA1332)=0,"",SUBSTITUTE(SUBSTITUTE(SUBSTITUTE(SUBSTITUTE(SUBSTITUTE(SUBSTITUTE(SUBSTITUTE(SUBSTITUTE(SUBSTITUTE(SUBSTITUTE(SUBSTITUTE(SUBSTITUTE(SUBSTITUTE(SUBSTITUTE(SUBSTITUTE(SUBSTITUTE(SUBSTITUTE( (SUBSTITUTE( SUBSTITUTE( SUBSTITUTE( SUBSTITUTE(Z1332,"STD_SIGMA","SUM"),"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2" t="b">
        <f>AA1332=AF1332</f>
        <v>1</v>
      </c>
    </row>
    <row r="1333" spans="1:33">
      <c r="A1333" s="48">
        <f>IF(B1333=INT(B1333),ROW(),"")</f>
        <v>1333</v>
      </c>
      <c r="B1333" s="47">
        <f>IF(AND(MID(C1333,2,1)&lt;&gt;"/",MID(C1333,1,1)="/"),INT(B1332)+1,B1332+0.01)</f>
        <v>1303</v>
      </c>
      <c r="C1333" s="89" t="s">
        <v>3769</v>
      </c>
      <c r="D1333" s="89" t="s">
        <v>7</v>
      </c>
      <c r="E1333" s="109" t="str">
        <f>CHAR(34)&amp;IF(B1333&lt;10,"000",IF(B1333&lt;100,"00",IF(B1333&lt;1000,"0","")))&amp;$B1333&amp;CHAR(34)</f>
        <v>"1303"</v>
      </c>
      <c r="F1333" s="90" t="str">
        <f>E1333</f>
        <v>"1303"</v>
      </c>
      <c r="G1333" s="294">
        <v>0</v>
      </c>
      <c r="H1333" s="294">
        <v>0</v>
      </c>
      <c r="I1333" s="139" t="s">
        <v>28</v>
      </c>
      <c r="J1333" s="91" t="s">
        <v>1376</v>
      </c>
      <c r="K1333" s="92" t="s">
        <v>3783</v>
      </c>
      <c r="L1333" s="17" t="s">
        <v>4768</v>
      </c>
      <c r="M1333" s="55" t="s">
        <v>4827</v>
      </c>
      <c r="N1333" s="55" t="s">
        <v>2238</v>
      </c>
      <c r="O1333" s="17"/>
      <c r="P1333" s="259" t="str">
        <f>"ITM_"&amp;IF(B1333&lt;10,"000",IF(B1333&lt;100,"00",IF(B1333&lt;1000,"0","")))&amp;$B1333</f>
        <v>ITM_1303</v>
      </c>
      <c r="Q1333" s="16"/>
      <c r="R1333"/>
      <c r="S1333" t="str">
        <f>IF(E1333=F1333,"","NOT EQUAL")</f>
        <v/>
      </c>
      <c r="T1333" s="44" t="str">
        <f>IF(ISNA(VLOOKUP(P1333,Sheet1!E:F,2,0)),"--","PRESENT")</f>
        <v>--</v>
      </c>
      <c r="U1333"/>
      <c r="V1333">
        <f>IF(AA1333&lt;&gt;"",V1332+1,V1332)</f>
        <v>236</v>
      </c>
      <c r="W1333" s="88" t="s">
        <v>2238</v>
      </c>
      <c r="X1333" s="92" t="s">
        <v>2238</v>
      </c>
      <c r="Y1333" s="92" t="s">
        <v>2238</v>
      </c>
      <c r="Z1333" s="25" t="str">
        <f>IF( OR(X1333="CNST", I1333="CAT_REGS"),IF(E1333=CHAR(34)&amp;CHAR(34),F1333,E1333),
IF(X1333="YES",UPPER(IF(E1333=CHAR(34)&amp;CHAR(34),F1333,E1333)),
IF(   AND(X1333&lt;&gt;"NO",I1333="CAT_FNCT",D1333&lt;&gt;"multiply", D1333&lt;&gt;"divide"),IF(J1333="SLS_ENABLED",   UPPER(IF(E1333=CHAR(34)&amp;CHAR(34),F1333,E1333)),""),"")))</f>
        <v/>
      </c>
      <c r="AA1333" s="25" t="str">
        <f>IF(LEN(Y1333)&gt;0,Y1333,SUBSTITUTE(SUBSTITUTE(SUBSTITUTE(SUBSTITUTE(SUBSTITUTE(SUBSTITUTE(SUBSTITUTE(SUBSTITUTE(SUBSTITUTE(SUBSTITUTE(SUBSTITUTE( (SUBSTITUTE( SUBSTITUTE( SUBSTITUTE( SUBSTITUTE(Z1333,"STD_SIGMA","SUM"),"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3" s="1">
        <f>B1333</f>
        <v>1303</v>
      </c>
      <c r="AC1333" t="str">
        <f>P1333</f>
        <v>ITM_1303</v>
      </c>
      <c r="AD1333" s="126" t="str">
        <f>IF(ISNA(VLOOKUP(AA1333,'XEQM Shortlist'!J:J,1,0)),"//","")</f>
        <v/>
      </c>
      <c r="AF1333" s="88" t="str">
        <f>IF(LEN(AA1333)=0,"",SUBSTITUTE(SUBSTITUTE(SUBSTITUTE(SUBSTITUTE(SUBSTITUTE(SUBSTITUTE(SUBSTITUTE(SUBSTITUTE(SUBSTITUTE(SUBSTITUTE(SUBSTITUTE(SUBSTITUTE(SUBSTITUTE(SUBSTITUTE(SUBSTITUTE(SUBSTITUTE(SUBSTITUTE( (SUBSTITUTE( SUBSTITUTE( SUBSTITUTE( SUBSTITUTE(Z1333,"STD_SIGMA","SUM"),"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3" t="b">
        <f>AA1333=AF1333</f>
        <v>1</v>
      </c>
    </row>
    <row r="1334" spans="1:33">
      <c r="A1334" s="48">
        <f>IF(B1334=INT(B1334),ROW(),"")</f>
        <v>1334</v>
      </c>
      <c r="B1334" s="47">
        <f>IF(AND(MID(C1334,2,1)&lt;&gt;"/",MID(C1334,1,1)="/"),INT(B1333)+1,B1333+0.01)</f>
        <v>1304</v>
      </c>
      <c r="C1334" s="89" t="s">
        <v>3769</v>
      </c>
      <c r="D1334" s="89" t="s">
        <v>7</v>
      </c>
      <c r="E1334" s="109" t="str">
        <f>CHAR(34)&amp;IF(B1334&lt;10,"000",IF(B1334&lt;100,"00",IF(B1334&lt;1000,"0","")))&amp;$B1334&amp;CHAR(34)</f>
        <v>"1304"</v>
      </c>
      <c r="F1334" s="90" t="str">
        <f>E1334</f>
        <v>"1304"</v>
      </c>
      <c r="G1334" s="294">
        <v>0</v>
      </c>
      <c r="H1334" s="294">
        <v>0</v>
      </c>
      <c r="I1334" s="139" t="s">
        <v>28</v>
      </c>
      <c r="J1334" s="91" t="s">
        <v>1376</v>
      </c>
      <c r="K1334" s="92" t="s">
        <v>3783</v>
      </c>
      <c r="L1334" s="17" t="s">
        <v>4768</v>
      </c>
      <c r="M1334" s="55" t="s">
        <v>4827</v>
      </c>
      <c r="N1334" s="55" t="s">
        <v>2238</v>
      </c>
      <c r="O1334" s="17"/>
      <c r="P1334" s="259" t="str">
        <f>"ITM_"&amp;IF(B1334&lt;10,"000",IF(B1334&lt;100,"00",IF(B1334&lt;1000,"0","")))&amp;$B1334</f>
        <v>ITM_1304</v>
      </c>
      <c r="Q1334" s="16"/>
      <c r="R1334"/>
      <c r="S1334" t="str">
        <f>IF(E1334=F1334,"","NOT EQUAL")</f>
        <v/>
      </c>
      <c r="T1334" s="44" t="str">
        <f>IF(ISNA(VLOOKUP(P1334,Sheet1!E:F,2,0)),"--","PRESENT")</f>
        <v>--</v>
      </c>
      <c r="U1334"/>
      <c r="V1334">
        <f>IF(AA1334&lt;&gt;"",V1333+1,V1333)</f>
        <v>236</v>
      </c>
      <c r="W1334" s="88" t="s">
        <v>2238</v>
      </c>
      <c r="X1334" s="92" t="s">
        <v>2238</v>
      </c>
      <c r="Y1334" s="92" t="s">
        <v>2238</v>
      </c>
      <c r="Z1334" s="25" t="str">
        <f>IF( OR(X1334="CNST", I1334="CAT_REGS"),IF(E1334=CHAR(34)&amp;CHAR(34),F1334,E1334),
IF(X1334="YES",UPPER(IF(E1334=CHAR(34)&amp;CHAR(34),F1334,E1334)),
IF(   AND(X1334&lt;&gt;"NO",I1334="CAT_FNCT",D1334&lt;&gt;"multiply", D1334&lt;&gt;"divide"),IF(J1334="SLS_ENABLED",   UPPER(IF(E1334=CHAR(34)&amp;CHAR(34),F1334,E1334)),""),"")))</f>
        <v/>
      </c>
      <c r="AA1334" s="25" t="str">
        <f>IF(LEN(Y1334)&gt;0,Y1334,SUBSTITUTE(SUBSTITUTE(SUBSTITUTE(SUBSTITUTE(SUBSTITUTE(SUBSTITUTE(SUBSTITUTE(SUBSTITUTE(SUBSTITUTE(SUBSTITUTE(SUBSTITUTE( (SUBSTITUTE( SUBSTITUTE( SUBSTITUTE( SUBSTITUTE(Z1334,"STD_SIGMA","SUM"),"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4" s="1">
        <f>B1334</f>
        <v>1304</v>
      </c>
      <c r="AC1334" t="str">
        <f>P1334</f>
        <v>ITM_1304</v>
      </c>
      <c r="AD1334" s="126" t="str">
        <f>IF(ISNA(VLOOKUP(AA1334,'XEQM Shortlist'!J:J,1,0)),"//","")</f>
        <v/>
      </c>
      <c r="AF1334" s="88" t="str">
        <f>IF(LEN(AA1334)=0,"",SUBSTITUTE(SUBSTITUTE(SUBSTITUTE(SUBSTITUTE(SUBSTITUTE(SUBSTITUTE(SUBSTITUTE(SUBSTITUTE(SUBSTITUTE(SUBSTITUTE(SUBSTITUTE(SUBSTITUTE(SUBSTITUTE(SUBSTITUTE(SUBSTITUTE(SUBSTITUTE(SUBSTITUTE( (SUBSTITUTE( SUBSTITUTE( SUBSTITUTE( SUBSTITUTE(Z1334,"STD_SIGMA","SUM"),"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4" t="b">
        <f>AA1334=AF1334</f>
        <v>1</v>
      </c>
    </row>
    <row r="1335" spans="1:33">
      <c r="A1335" s="48">
        <f>IF(B1335=INT(B1335),ROW(),"")</f>
        <v>1335</v>
      </c>
      <c r="B1335" s="47">
        <f>IF(AND(MID(C1335,2,1)&lt;&gt;"/",MID(C1335,1,1)="/"),INT(B1334)+1,B1334+0.01)</f>
        <v>1305</v>
      </c>
      <c r="C1335" s="89" t="s">
        <v>3769</v>
      </c>
      <c r="D1335" s="89" t="s">
        <v>7</v>
      </c>
      <c r="E1335" s="109" t="str">
        <f>CHAR(34)&amp;IF(B1335&lt;10,"000",IF(B1335&lt;100,"00",IF(B1335&lt;1000,"0","")))&amp;$B1335&amp;CHAR(34)</f>
        <v>"1305"</v>
      </c>
      <c r="F1335" s="90" t="str">
        <f>E1335</f>
        <v>"1305"</v>
      </c>
      <c r="G1335" s="294">
        <v>0</v>
      </c>
      <c r="H1335" s="294">
        <v>0</v>
      </c>
      <c r="I1335" s="139" t="s">
        <v>28</v>
      </c>
      <c r="J1335" s="91" t="s">
        <v>1376</v>
      </c>
      <c r="K1335" s="92" t="s">
        <v>3783</v>
      </c>
      <c r="L1335" s="17" t="s">
        <v>4768</v>
      </c>
      <c r="M1335" s="55" t="s">
        <v>4827</v>
      </c>
      <c r="N1335" s="55" t="s">
        <v>2238</v>
      </c>
      <c r="O1335" s="17"/>
      <c r="P1335" s="259" t="str">
        <f>"ITM_"&amp;IF(B1335&lt;10,"000",IF(B1335&lt;100,"00",IF(B1335&lt;1000,"0","")))&amp;$B1335</f>
        <v>ITM_1305</v>
      </c>
      <c r="Q1335" s="16"/>
      <c r="R1335"/>
      <c r="S1335" t="str">
        <f>IF(E1335=F1335,"","NOT EQUAL")</f>
        <v/>
      </c>
      <c r="T1335" s="44" t="str">
        <f>IF(ISNA(VLOOKUP(P1335,Sheet1!E:F,2,0)),"--","PRESENT")</f>
        <v>--</v>
      </c>
      <c r="U1335"/>
      <c r="V1335">
        <f>IF(AA1335&lt;&gt;"",V1334+1,V1334)</f>
        <v>236</v>
      </c>
      <c r="W1335" s="88" t="s">
        <v>2238</v>
      </c>
      <c r="X1335" s="92" t="s">
        <v>2238</v>
      </c>
      <c r="Y1335" s="92" t="s">
        <v>2238</v>
      </c>
      <c r="Z1335" s="25" t="str">
        <f>IF( OR(X1335="CNST", I1335="CAT_REGS"),IF(E1335=CHAR(34)&amp;CHAR(34),F1335,E1335),
IF(X1335="YES",UPPER(IF(E1335=CHAR(34)&amp;CHAR(34),F1335,E1335)),
IF(   AND(X1335&lt;&gt;"NO",I1335="CAT_FNCT",D1335&lt;&gt;"multiply", D1335&lt;&gt;"divide"),IF(J1335="SLS_ENABLED",   UPPER(IF(E1335=CHAR(34)&amp;CHAR(34),F1335,E1335)),""),"")))</f>
        <v/>
      </c>
      <c r="AA1335" s="25" t="str">
        <f>IF(LEN(Y1335)&gt;0,Y1335,SUBSTITUTE(SUBSTITUTE(SUBSTITUTE(SUBSTITUTE(SUBSTITUTE(SUBSTITUTE(SUBSTITUTE(SUBSTITUTE(SUBSTITUTE(SUBSTITUTE(SUBSTITUTE( (SUBSTITUTE( SUBSTITUTE( SUBSTITUTE( SUBSTITUTE(Z1335,"STD_SIGMA","SUM"),"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5" s="1">
        <f>B1335</f>
        <v>1305</v>
      </c>
      <c r="AC1335" t="str">
        <f>P1335</f>
        <v>ITM_1305</v>
      </c>
      <c r="AD1335" s="126" t="str">
        <f>IF(ISNA(VLOOKUP(AA1335,'XEQM Shortlist'!J:J,1,0)),"//","")</f>
        <v/>
      </c>
      <c r="AF1335" s="88" t="str">
        <f>IF(LEN(AA1335)=0,"",SUBSTITUTE(SUBSTITUTE(SUBSTITUTE(SUBSTITUTE(SUBSTITUTE(SUBSTITUTE(SUBSTITUTE(SUBSTITUTE(SUBSTITUTE(SUBSTITUTE(SUBSTITUTE(SUBSTITUTE(SUBSTITUTE(SUBSTITUTE(SUBSTITUTE(SUBSTITUTE(SUBSTITUTE( (SUBSTITUTE( SUBSTITUTE( SUBSTITUTE( SUBSTITUTE(Z1335,"STD_SIGMA","SUM"),"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5" t="b">
        <f>AA1335=AF1335</f>
        <v>1</v>
      </c>
    </row>
    <row r="1336" spans="1:33">
      <c r="A1336" s="48">
        <f>IF(B1336=INT(B1336),ROW(),"")</f>
        <v>1336</v>
      </c>
      <c r="B1336" s="47">
        <f>IF(AND(MID(C1336,2,1)&lt;&gt;"/",MID(C1336,1,1)="/"),INT(B1335)+1,B1335+0.01)</f>
        <v>1306</v>
      </c>
      <c r="C1336" s="89" t="s">
        <v>3769</v>
      </c>
      <c r="D1336" s="89" t="s">
        <v>7</v>
      </c>
      <c r="E1336" s="109" t="str">
        <f>CHAR(34)&amp;IF(B1336&lt;10,"000",IF(B1336&lt;100,"00",IF(B1336&lt;1000,"0","")))&amp;$B1336&amp;CHAR(34)</f>
        <v>"1306"</v>
      </c>
      <c r="F1336" s="90" t="str">
        <f>E1336</f>
        <v>"1306"</v>
      </c>
      <c r="G1336" s="294">
        <v>0</v>
      </c>
      <c r="H1336" s="294">
        <v>0</v>
      </c>
      <c r="I1336" s="139" t="s">
        <v>28</v>
      </c>
      <c r="J1336" s="91" t="s">
        <v>1376</v>
      </c>
      <c r="K1336" s="92" t="s">
        <v>3783</v>
      </c>
      <c r="L1336" s="17" t="s">
        <v>4768</v>
      </c>
      <c r="M1336" s="55" t="s">
        <v>4827</v>
      </c>
      <c r="N1336" s="55" t="s">
        <v>2238</v>
      </c>
      <c r="O1336" s="17"/>
      <c r="P1336" s="259" t="str">
        <f>"ITM_"&amp;IF(B1336&lt;10,"000",IF(B1336&lt;100,"00",IF(B1336&lt;1000,"0","")))&amp;$B1336</f>
        <v>ITM_1306</v>
      </c>
      <c r="Q1336" s="16"/>
      <c r="R1336"/>
      <c r="S1336" t="str">
        <f>IF(E1336=F1336,"","NOT EQUAL")</f>
        <v/>
      </c>
      <c r="T1336" s="44" t="str">
        <f>IF(ISNA(VLOOKUP(P1336,Sheet1!E:F,2,0)),"--","PRESENT")</f>
        <v>--</v>
      </c>
      <c r="U1336"/>
      <c r="V1336">
        <f>IF(AA1336&lt;&gt;"",V1335+1,V1335)</f>
        <v>236</v>
      </c>
      <c r="W1336" s="88" t="s">
        <v>2238</v>
      </c>
      <c r="X1336" s="92" t="s">
        <v>2238</v>
      </c>
      <c r="Y1336" s="92" t="s">
        <v>2238</v>
      </c>
      <c r="Z1336" s="25" t="str">
        <f>IF( OR(X1336="CNST", I1336="CAT_REGS"),IF(E1336=CHAR(34)&amp;CHAR(34),F1336,E1336),
IF(X1336="YES",UPPER(IF(E1336=CHAR(34)&amp;CHAR(34),F1336,E1336)),
IF(   AND(X1336&lt;&gt;"NO",I1336="CAT_FNCT",D1336&lt;&gt;"multiply", D1336&lt;&gt;"divide"),IF(J1336="SLS_ENABLED",   UPPER(IF(E1336=CHAR(34)&amp;CHAR(34),F1336,E1336)),""),"")))</f>
        <v/>
      </c>
      <c r="AA1336" s="25" t="str">
        <f>IF(LEN(Y1336)&gt;0,Y1336,SUBSTITUTE(SUBSTITUTE(SUBSTITUTE(SUBSTITUTE(SUBSTITUTE(SUBSTITUTE(SUBSTITUTE(SUBSTITUTE(SUBSTITUTE(SUBSTITUTE(SUBSTITUTE( (SUBSTITUTE( SUBSTITUTE( SUBSTITUTE( SUBSTITUTE(Z1336,"STD_SIGMA","SUM"),"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6" s="1">
        <f>B1336</f>
        <v>1306</v>
      </c>
      <c r="AC1336" t="str">
        <f>P1336</f>
        <v>ITM_1306</v>
      </c>
      <c r="AD1336" s="126" t="str">
        <f>IF(ISNA(VLOOKUP(AA1336,'XEQM Shortlist'!J:J,1,0)),"//","")</f>
        <v/>
      </c>
      <c r="AF1336" s="88" t="str">
        <f>IF(LEN(AA1336)=0,"",SUBSTITUTE(SUBSTITUTE(SUBSTITUTE(SUBSTITUTE(SUBSTITUTE(SUBSTITUTE(SUBSTITUTE(SUBSTITUTE(SUBSTITUTE(SUBSTITUTE(SUBSTITUTE(SUBSTITUTE(SUBSTITUTE(SUBSTITUTE(SUBSTITUTE(SUBSTITUTE(SUBSTITUTE( (SUBSTITUTE( SUBSTITUTE( SUBSTITUTE( SUBSTITUTE(Z1336,"STD_SIGMA","SUM"),"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6" t="b">
        <f>AA1336=AF1336</f>
        <v>1</v>
      </c>
    </row>
    <row r="1337" spans="1:33">
      <c r="A1337" s="48">
        <f>IF(B1337=INT(B1337),ROW(),"")</f>
        <v>1337</v>
      </c>
      <c r="B1337" s="47">
        <f>IF(AND(MID(C1337,2,1)&lt;&gt;"/",MID(C1337,1,1)="/"),INT(B1336)+1,B1336+0.01)</f>
        <v>1307</v>
      </c>
      <c r="C1337" s="89" t="s">
        <v>3769</v>
      </c>
      <c r="D1337" s="89" t="s">
        <v>7</v>
      </c>
      <c r="E1337" s="109" t="str">
        <f>CHAR(34)&amp;IF(B1337&lt;10,"000",IF(B1337&lt;100,"00",IF(B1337&lt;1000,"0","")))&amp;$B1337&amp;CHAR(34)</f>
        <v>"1307"</v>
      </c>
      <c r="F1337" s="90" t="str">
        <f>E1337</f>
        <v>"1307"</v>
      </c>
      <c r="G1337" s="294">
        <v>0</v>
      </c>
      <c r="H1337" s="294">
        <v>0</v>
      </c>
      <c r="I1337" s="139" t="s">
        <v>28</v>
      </c>
      <c r="J1337" s="91" t="s">
        <v>1376</v>
      </c>
      <c r="K1337" s="92" t="s">
        <v>3783</v>
      </c>
      <c r="L1337" s="17" t="s">
        <v>4768</v>
      </c>
      <c r="M1337" s="55" t="s">
        <v>4827</v>
      </c>
      <c r="N1337" s="55" t="s">
        <v>2238</v>
      </c>
      <c r="O1337" s="17"/>
      <c r="P1337" s="259" t="str">
        <f>"ITM_"&amp;IF(B1337&lt;10,"000",IF(B1337&lt;100,"00",IF(B1337&lt;1000,"0","")))&amp;$B1337</f>
        <v>ITM_1307</v>
      </c>
      <c r="Q1337" s="16"/>
      <c r="R1337"/>
      <c r="S1337" t="str">
        <f>IF(E1337=F1337,"","NOT EQUAL")</f>
        <v/>
      </c>
      <c r="T1337" s="44" t="str">
        <f>IF(ISNA(VLOOKUP(P1337,Sheet1!E:F,2,0)),"--","PRESENT")</f>
        <v>--</v>
      </c>
      <c r="U1337"/>
      <c r="V1337">
        <f>IF(AA1337&lt;&gt;"",V1336+1,V1336)</f>
        <v>236</v>
      </c>
      <c r="W1337" s="88" t="s">
        <v>2238</v>
      </c>
      <c r="X1337" s="92" t="s">
        <v>2238</v>
      </c>
      <c r="Y1337" s="92" t="s">
        <v>2238</v>
      </c>
      <c r="Z1337" s="25" t="str">
        <f>IF( OR(X1337="CNST", I1337="CAT_REGS"),IF(E1337=CHAR(34)&amp;CHAR(34),F1337,E1337),
IF(X1337="YES",UPPER(IF(E1337=CHAR(34)&amp;CHAR(34),F1337,E1337)),
IF(   AND(X1337&lt;&gt;"NO",I1337="CAT_FNCT",D1337&lt;&gt;"multiply", D1337&lt;&gt;"divide"),IF(J1337="SLS_ENABLED",   UPPER(IF(E1337=CHAR(34)&amp;CHAR(34),F1337,E1337)),""),"")))</f>
        <v/>
      </c>
      <c r="AA1337" s="25" t="str">
        <f>IF(LEN(Y1337)&gt;0,Y1337,SUBSTITUTE(SUBSTITUTE(SUBSTITUTE(SUBSTITUTE(SUBSTITUTE(SUBSTITUTE(SUBSTITUTE(SUBSTITUTE(SUBSTITUTE(SUBSTITUTE(SUBSTITUTE( (SUBSTITUTE( SUBSTITUTE( SUBSTITUTE( SUBSTITUTE(Z1337,"STD_SIGMA","SUM"),"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7" s="1">
        <f>B1337</f>
        <v>1307</v>
      </c>
      <c r="AC1337" t="str">
        <f>P1337</f>
        <v>ITM_1307</v>
      </c>
      <c r="AD1337" s="126" t="str">
        <f>IF(ISNA(VLOOKUP(AA1337,'XEQM Shortlist'!J:J,1,0)),"//","")</f>
        <v/>
      </c>
      <c r="AF1337" s="88" t="str">
        <f>IF(LEN(AA1337)=0,"",SUBSTITUTE(SUBSTITUTE(SUBSTITUTE(SUBSTITUTE(SUBSTITUTE(SUBSTITUTE(SUBSTITUTE(SUBSTITUTE(SUBSTITUTE(SUBSTITUTE(SUBSTITUTE(SUBSTITUTE(SUBSTITUTE(SUBSTITUTE(SUBSTITUTE(SUBSTITUTE(SUBSTITUTE( (SUBSTITUTE( SUBSTITUTE( SUBSTITUTE( SUBSTITUTE(Z1337,"STD_SIGMA","SUM"),"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7" t="b">
        <f>AA1337=AF1337</f>
        <v>1</v>
      </c>
    </row>
    <row r="1338" spans="1:33">
      <c r="A1338" s="48">
        <f>IF(B1338=INT(B1338),ROW(),"")</f>
        <v>1338</v>
      </c>
      <c r="B1338" s="47">
        <f>IF(AND(MID(C1338,2,1)&lt;&gt;"/",MID(C1338,1,1)="/"),INT(B1337)+1,B1337+0.01)</f>
        <v>1308</v>
      </c>
      <c r="C1338" s="89" t="s">
        <v>3769</v>
      </c>
      <c r="D1338" s="89" t="s">
        <v>7</v>
      </c>
      <c r="E1338" s="109" t="str">
        <f>CHAR(34)&amp;IF(B1338&lt;10,"000",IF(B1338&lt;100,"00",IF(B1338&lt;1000,"0","")))&amp;$B1338&amp;CHAR(34)</f>
        <v>"1308"</v>
      </c>
      <c r="F1338" s="90" t="str">
        <f>E1338</f>
        <v>"1308"</v>
      </c>
      <c r="G1338" s="294">
        <v>0</v>
      </c>
      <c r="H1338" s="294">
        <v>0</v>
      </c>
      <c r="I1338" s="139" t="s">
        <v>28</v>
      </c>
      <c r="J1338" s="91" t="s">
        <v>1376</v>
      </c>
      <c r="K1338" s="92" t="s">
        <v>3783</v>
      </c>
      <c r="L1338" s="17" t="s">
        <v>4768</v>
      </c>
      <c r="M1338" s="55" t="s">
        <v>4827</v>
      </c>
      <c r="N1338" s="55" t="s">
        <v>2238</v>
      </c>
      <c r="O1338" s="17"/>
      <c r="P1338" s="259" t="str">
        <f>"ITM_"&amp;IF(B1338&lt;10,"000",IF(B1338&lt;100,"00",IF(B1338&lt;1000,"0","")))&amp;$B1338</f>
        <v>ITM_1308</v>
      </c>
      <c r="Q1338" s="16"/>
      <c r="R1338"/>
      <c r="S1338" t="str">
        <f>IF(E1338=F1338,"","NOT EQUAL")</f>
        <v/>
      </c>
      <c r="T1338" s="44" t="str">
        <f>IF(ISNA(VLOOKUP(P1338,Sheet1!E:F,2,0)),"--","PRESENT")</f>
        <v>--</v>
      </c>
      <c r="U1338"/>
      <c r="V1338">
        <f>IF(AA1338&lt;&gt;"",V1337+1,V1337)</f>
        <v>236</v>
      </c>
      <c r="W1338" s="88" t="s">
        <v>2238</v>
      </c>
      <c r="X1338" s="92" t="s">
        <v>2238</v>
      </c>
      <c r="Y1338" s="92" t="s">
        <v>2238</v>
      </c>
      <c r="Z1338" s="25" t="str">
        <f>IF( OR(X1338="CNST", I1338="CAT_REGS"),IF(E1338=CHAR(34)&amp;CHAR(34),F1338,E1338),
IF(X1338="YES",UPPER(IF(E1338=CHAR(34)&amp;CHAR(34),F1338,E1338)),
IF(   AND(X1338&lt;&gt;"NO",I1338="CAT_FNCT",D1338&lt;&gt;"multiply", D1338&lt;&gt;"divide"),IF(J1338="SLS_ENABLED",   UPPER(IF(E1338=CHAR(34)&amp;CHAR(34),F1338,E1338)),""),"")))</f>
        <v/>
      </c>
      <c r="AA1338" s="25" t="str">
        <f>IF(LEN(Y1338)&gt;0,Y1338,SUBSTITUTE(SUBSTITUTE(SUBSTITUTE(SUBSTITUTE(SUBSTITUTE(SUBSTITUTE(SUBSTITUTE(SUBSTITUTE(SUBSTITUTE(SUBSTITUTE(SUBSTITUTE( (SUBSTITUTE( SUBSTITUTE( SUBSTITUTE( SUBSTITUTE(Z1338,"STD_SIGMA","SUM"),"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8" s="1">
        <f>B1338</f>
        <v>1308</v>
      </c>
      <c r="AC1338" t="str">
        <f>P1338</f>
        <v>ITM_1308</v>
      </c>
      <c r="AD1338" s="126" t="str">
        <f>IF(ISNA(VLOOKUP(AA1338,'XEQM Shortlist'!J:J,1,0)),"//","")</f>
        <v/>
      </c>
      <c r="AF1338" s="88" t="str">
        <f>IF(LEN(AA1338)=0,"",SUBSTITUTE(SUBSTITUTE(SUBSTITUTE(SUBSTITUTE(SUBSTITUTE(SUBSTITUTE(SUBSTITUTE(SUBSTITUTE(SUBSTITUTE(SUBSTITUTE(SUBSTITUTE(SUBSTITUTE(SUBSTITUTE(SUBSTITUTE(SUBSTITUTE(SUBSTITUTE(SUBSTITUTE( (SUBSTITUTE( SUBSTITUTE( SUBSTITUTE( SUBSTITUTE(Z1338,"STD_SIGMA","SUM"),"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8" t="b">
        <f>AA1338=AF1338</f>
        <v>1</v>
      </c>
    </row>
    <row r="1339" spans="1:33">
      <c r="A1339" s="48">
        <f>IF(B1339=INT(B1339),ROW(),"")</f>
        <v>1339</v>
      </c>
      <c r="B1339" s="47">
        <f>IF(AND(MID(C1339,2,1)&lt;&gt;"/",MID(C1339,1,1)="/"),INT(B1338)+1,B1338+0.01)</f>
        <v>1309</v>
      </c>
      <c r="C1339" s="89" t="s">
        <v>3769</v>
      </c>
      <c r="D1339" s="89" t="s">
        <v>7</v>
      </c>
      <c r="E1339" s="109" t="str">
        <f>CHAR(34)&amp;IF(B1339&lt;10,"000",IF(B1339&lt;100,"00",IF(B1339&lt;1000,"0","")))&amp;$B1339&amp;CHAR(34)</f>
        <v>"1309"</v>
      </c>
      <c r="F1339" s="90" t="str">
        <f>E1339</f>
        <v>"1309"</v>
      </c>
      <c r="G1339" s="294">
        <v>0</v>
      </c>
      <c r="H1339" s="294">
        <v>0</v>
      </c>
      <c r="I1339" s="139" t="s">
        <v>28</v>
      </c>
      <c r="J1339" s="91" t="s">
        <v>1376</v>
      </c>
      <c r="K1339" s="92" t="s">
        <v>3783</v>
      </c>
      <c r="L1339" s="17" t="s">
        <v>4768</v>
      </c>
      <c r="M1339" s="55" t="s">
        <v>4827</v>
      </c>
      <c r="N1339" s="55" t="s">
        <v>2238</v>
      </c>
      <c r="O1339" s="17"/>
      <c r="P1339" s="259" t="str">
        <f>"ITM_"&amp;IF(B1339&lt;10,"000",IF(B1339&lt;100,"00",IF(B1339&lt;1000,"0","")))&amp;$B1339</f>
        <v>ITM_1309</v>
      </c>
      <c r="Q1339" s="16"/>
      <c r="R1339"/>
      <c r="S1339" t="str">
        <f>IF(E1339=F1339,"","NOT EQUAL")</f>
        <v/>
      </c>
      <c r="T1339" s="44" t="str">
        <f>IF(ISNA(VLOOKUP(P1339,Sheet1!E:F,2,0)),"--","PRESENT")</f>
        <v>--</v>
      </c>
      <c r="U1339"/>
      <c r="V1339">
        <f>IF(AA1339&lt;&gt;"",V1338+1,V1338)</f>
        <v>236</v>
      </c>
      <c r="W1339" s="88" t="s">
        <v>2238</v>
      </c>
      <c r="X1339" s="92" t="s">
        <v>2238</v>
      </c>
      <c r="Y1339" s="92" t="s">
        <v>2238</v>
      </c>
      <c r="Z1339" s="25" t="str">
        <f>IF( OR(X1339="CNST", I1339="CAT_REGS"),IF(E1339=CHAR(34)&amp;CHAR(34),F1339,E1339),
IF(X1339="YES",UPPER(IF(E1339=CHAR(34)&amp;CHAR(34),F1339,E1339)),
IF(   AND(X1339&lt;&gt;"NO",I1339="CAT_FNCT",D1339&lt;&gt;"multiply", D1339&lt;&gt;"divide"),IF(J1339="SLS_ENABLED",   UPPER(IF(E1339=CHAR(34)&amp;CHAR(34),F1339,E1339)),""),"")))</f>
        <v/>
      </c>
      <c r="AA1339" s="25" t="str">
        <f>IF(LEN(Y1339)&gt;0,Y1339,SUBSTITUTE(SUBSTITUTE(SUBSTITUTE(SUBSTITUTE(SUBSTITUTE(SUBSTITUTE(SUBSTITUTE(SUBSTITUTE(SUBSTITUTE(SUBSTITUTE(SUBSTITUTE( (SUBSTITUTE( SUBSTITUTE( SUBSTITUTE( SUBSTITUTE(Z1339,"STD_SIGMA","SUM"),"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39" s="1">
        <f>B1339</f>
        <v>1309</v>
      </c>
      <c r="AC1339" t="str">
        <f>P1339</f>
        <v>ITM_1309</v>
      </c>
      <c r="AD1339" s="126" t="str">
        <f>IF(ISNA(VLOOKUP(AA1339,'XEQM Shortlist'!J:J,1,0)),"//","")</f>
        <v/>
      </c>
      <c r="AF1339" s="88" t="str">
        <f>IF(LEN(AA1339)=0,"",SUBSTITUTE(SUBSTITUTE(SUBSTITUTE(SUBSTITUTE(SUBSTITUTE(SUBSTITUTE(SUBSTITUTE(SUBSTITUTE(SUBSTITUTE(SUBSTITUTE(SUBSTITUTE(SUBSTITUTE(SUBSTITUTE(SUBSTITUTE(SUBSTITUTE(SUBSTITUTE(SUBSTITUTE( (SUBSTITUTE( SUBSTITUTE( SUBSTITUTE( SUBSTITUTE(Z1339,"STD_SIGMA","SUM"),"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39" t="b">
        <f>AA1339=AF1339</f>
        <v>1</v>
      </c>
    </row>
    <row r="1340" spans="1:33">
      <c r="A1340" s="48">
        <f>IF(B1340=INT(B1340),ROW(),"")</f>
        <v>1340</v>
      </c>
      <c r="B1340" s="47">
        <f>IF(AND(MID(C1340,2,1)&lt;&gt;"/",MID(C1340,1,1)="/"),INT(B1339)+1,B1339+0.01)</f>
        <v>1310</v>
      </c>
      <c r="C1340" s="89" t="s">
        <v>3769</v>
      </c>
      <c r="D1340" s="89" t="s">
        <v>7</v>
      </c>
      <c r="E1340" s="109" t="str">
        <f>CHAR(34)&amp;IF(B1340&lt;10,"000",IF(B1340&lt;100,"00",IF(B1340&lt;1000,"0","")))&amp;$B1340&amp;CHAR(34)</f>
        <v>"1310"</v>
      </c>
      <c r="F1340" s="90" t="str">
        <f>E1340</f>
        <v>"1310"</v>
      </c>
      <c r="G1340" s="294">
        <v>0</v>
      </c>
      <c r="H1340" s="294">
        <v>0</v>
      </c>
      <c r="I1340" s="139" t="s">
        <v>28</v>
      </c>
      <c r="J1340" s="91" t="s">
        <v>1376</v>
      </c>
      <c r="K1340" s="92" t="s">
        <v>3783</v>
      </c>
      <c r="L1340" s="17" t="s">
        <v>4768</v>
      </c>
      <c r="M1340" s="55" t="s">
        <v>4827</v>
      </c>
      <c r="N1340" s="55" t="s">
        <v>2238</v>
      </c>
      <c r="O1340" s="17"/>
      <c r="P1340" s="259" t="str">
        <f>"ITM_"&amp;IF(B1340&lt;10,"000",IF(B1340&lt;100,"00",IF(B1340&lt;1000,"0","")))&amp;$B1340</f>
        <v>ITM_1310</v>
      </c>
      <c r="Q1340" s="16"/>
      <c r="R1340"/>
      <c r="S1340" t="str">
        <f>IF(E1340=F1340,"","NOT EQUAL")</f>
        <v/>
      </c>
      <c r="T1340" s="44" t="str">
        <f>IF(ISNA(VLOOKUP(P1340,Sheet1!E:F,2,0)),"--","PRESENT")</f>
        <v>--</v>
      </c>
      <c r="U1340"/>
      <c r="V1340">
        <f>IF(AA1340&lt;&gt;"",V1339+1,V1339)</f>
        <v>236</v>
      </c>
      <c r="W1340" s="88" t="s">
        <v>2238</v>
      </c>
      <c r="X1340" s="92" t="s">
        <v>2238</v>
      </c>
      <c r="Y1340" s="92" t="s">
        <v>2238</v>
      </c>
      <c r="Z1340" s="25" t="str">
        <f>IF( OR(X1340="CNST", I1340="CAT_REGS"),IF(E1340=CHAR(34)&amp;CHAR(34),F1340,E1340),
IF(X1340="YES",UPPER(IF(E1340=CHAR(34)&amp;CHAR(34),F1340,E1340)),
IF(   AND(X1340&lt;&gt;"NO",I1340="CAT_FNCT",D1340&lt;&gt;"multiply", D1340&lt;&gt;"divide"),IF(J1340="SLS_ENABLED",   UPPER(IF(E1340=CHAR(34)&amp;CHAR(34),F1340,E1340)),""),"")))</f>
        <v/>
      </c>
      <c r="AA1340" s="25" t="str">
        <f>IF(LEN(Y1340)&gt;0,Y1340,SUBSTITUTE(SUBSTITUTE(SUBSTITUTE(SUBSTITUTE(SUBSTITUTE(SUBSTITUTE(SUBSTITUTE(SUBSTITUTE(SUBSTITUTE(SUBSTITUTE(SUBSTITUTE( (SUBSTITUTE( SUBSTITUTE( SUBSTITUTE( SUBSTITUTE(Z1340,"STD_SIGMA","SUM"),"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0" s="1">
        <f>B1340</f>
        <v>1310</v>
      </c>
      <c r="AC1340" t="str">
        <f>P1340</f>
        <v>ITM_1310</v>
      </c>
      <c r="AD1340" s="126" t="str">
        <f>IF(ISNA(VLOOKUP(AA1340,'XEQM Shortlist'!J:J,1,0)),"//","")</f>
        <v/>
      </c>
      <c r="AF1340" s="88" t="str">
        <f>IF(LEN(AA1340)=0,"",SUBSTITUTE(SUBSTITUTE(SUBSTITUTE(SUBSTITUTE(SUBSTITUTE(SUBSTITUTE(SUBSTITUTE(SUBSTITUTE(SUBSTITUTE(SUBSTITUTE(SUBSTITUTE(SUBSTITUTE(SUBSTITUTE(SUBSTITUTE(SUBSTITUTE(SUBSTITUTE(SUBSTITUTE( (SUBSTITUTE( SUBSTITUTE( SUBSTITUTE( SUBSTITUTE(Z1340,"STD_SIGMA","SUM"),"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0" t="b">
        <f>AA1340=AF1340</f>
        <v>1</v>
      </c>
    </row>
    <row r="1341" spans="1:33" s="17" customFormat="1">
      <c r="A1341" s="48">
        <f>IF(B1341=INT(B1341),ROW(),"")</f>
        <v>1341</v>
      </c>
      <c r="B1341" s="47">
        <f>IF(AND(MID(C1341,2,1)&lt;&gt;"/",MID(C1341,1,1)="/"),INT(B1340)+1,B1340+0.01)</f>
        <v>1311</v>
      </c>
      <c r="C1341" s="89" t="s">
        <v>3769</v>
      </c>
      <c r="D1341" s="89" t="s">
        <v>7</v>
      </c>
      <c r="E1341" s="109" t="str">
        <f>CHAR(34)&amp;IF(B1341&lt;10,"000",IF(B1341&lt;100,"00",IF(B1341&lt;1000,"0","")))&amp;$B1341&amp;CHAR(34)</f>
        <v>"1311"</v>
      </c>
      <c r="F1341" s="90" t="str">
        <f>E1341</f>
        <v>"1311"</v>
      </c>
      <c r="G1341" s="145">
        <v>0</v>
      </c>
      <c r="H1341" s="145">
        <v>0</v>
      </c>
      <c r="I1341" s="139" t="s">
        <v>28</v>
      </c>
      <c r="J1341" s="91" t="s">
        <v>1376</v>
      </c>
      <c r="K1341" s="92" t="s">
        <v>3783</v>
      </c>
      <c r="L1341" s="17" t="s">
        <v>4768</v>
      </c>
      <c r="M1341" s="55" t="s">
        <v>4827</v>
      </c>
      <c r="N1341" s="55" t="s">
        <v>2238</v>
      </c>
      <c r="P1341" s="259" t="str">
        <f>"ITM_"&amp;IF(B1341&lt;10,"000",IF(B1341&lt;100,"00",IF(B1341&lt;1000,"0","")))&amp;$B1341</f>
        <v>ITM_1311</v>
      </c>
      <c r="Q1341" s="16"/>
      <c r="R1341"/>
      <c r="S1341" t="str">
        <f>IF(E1341=F1341,"","NOT EQUAL")</f>
        <v/>
      </c>
      <c r="T1341" s="44" t="str">
        <f>IF(ISNA(VLOOKUP(P1341,Sheet1!E:F,2,0)),"--","PRESENT")</f>
        <v>--</v>
      </c>
      <c r="U1341"/>
      <c r="V1341">
        <f>IF(AA1341&lt;&gt;"",V1340+1,V1340)</f>
        <v>236</v>
      </c>
      <c r="W1341" s="88" t="s">
        <v>2238</v>
      </c>
      <c r="X1341" s="92" t="s">
        <v>2238</v>
      </c>
      <c r="Y1341" s="92" t="s">
        <v>2238</v>
      </c>
      <c r="Z1341" s="25" t="str">
        <f>IF( OR(X1341="CNST", I1341="CAT_REGS"),IF(E1341=CHAR(34)&amp;CHAR(34),F1341,E1341),
IF(X1341="YES",UPPER(IF(E1341=CHAR(34)&amp;CHAR(34),F1341,E1341)),
IF(   AND(X1341&lt;&gt;"NO",I1341="CAT_FNCT",D1341&lt;&gt;"multiply", D1341&lt;&gt;"divide"),IF(J1341="SLS_ENABLED",   UPPER(IF(E1341=CHAR(34)&amp;CHAR(34),F1341,E1341)),""),"")))</f>
        <v/>
      </c>
      <c r="AA1341" s="25" t="str">
        <f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>B1341</f>
        <v>1311</v>
      </c>
      <c r="AC1341" t="str">
        <f>P1341</f>
        <v>ITM_1311</v>
      </c>
      <c r="AD1341" s="126" t="str">
        <f>IF(ISNA(VLOOKUP(AA1341,'XEQM Shortlist'!J:J,1,0)),"//","")</f>
        <v/>
      </c>
      <c r="AE1341"/>
      <c r="AF1341" s="88" t="str">
        <f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>AA1341=AF1341</f>
        <v>1</v>
      </c>
    </row>
    <row r="1342" spans="1:33" s="17" customFormat="1">
      <c r="A1342" s="48">
        <f>IF(B1342=INT(B1342),ROW(),"")</f>
        <v>1342</v>
      </c>
      <c r="B1342" s="47">
        <f>IF(AND(MID(C1342,2,1)&lt;&gt;"/",MID(C1342,1,1)="/"),INT(B1341)+1,B1341+0.01)</f>
        <v>1312</v>
      </c>
      <c r="C1342" s="89" t="s">
        <v>3769</v>
      </c>
      <c r="D1342" s="89" t="s">
        <v>7</v>
      </c>
      <c r="E1342" s="109" t="str">
        <f>CHAR(34)&amp;IF(B1342&lt;10,"000",IF(B1342&lt;100,"00",IF(B1342&lt;1000,"0","")))&amp;$B1342&amp;CHAR(34)</f>
        <v>"1312"</v>
      </c>
      <c r="F1342" s="90" t="str">
        <f>E1342</f>
        <v>"1312"</v>
      </c>
      <c r="G1342" s="145">
        <v>0</v>
      </c>
      <c r="H1342" s="145">
        <v>0</v>
      </c>
      <c r="I1342" s="139" t="s">
        <v>28</v>
      </c>
      <c r="J1342" s="91" t="s">
        <v>1376</v>
      </c>
      <c r="K1342" s="92" t="s">
        <v>3783</v>
      </c>
      <c r="L1342" s="17" t="s">
        <v>4768</v>
      </c>
      <c r="M1342" s="55" t="s">
        <v>4827</v>
      </c>
      <c r="N1342" s="55" t="s">
        <v>2238</v>
      </c>
      <c r="P1342" s="259" t="str">
        <f>"ITM_"&amp;IF(B1342&lt;10,"000",IF(B1342&lt;100,"00",IF(B1342&lt;1000,"0","")))&amp;$B1342</f>
        <v>ITM_1312</v>
      </c>
      <c r="Q1342" s="16"/>
      <c r="R1342"/>
      <c r="S1342" t="str">
        <f>IF(E1342=F1342,"","NOT EQUAL")</f>
        <v/>
      </c>
      <c r="T1342" s="44" t="str">
        <f>IF(ISNA(VLOOKUP(P1342,Sheet1!E:F,2,0)),"--","PRESENT")</f>
        <v>--</v>
      </c>
      <c r="U1342"/>
      <c r="V1342">
        <f>IF(AA1342&lt;&gt;"",V1341+1,V1341)</f>
        <v>236</v>
      </c>
      <c r="W1342" s="88" t="s">
        <v>2238</v>
      </c>
      <c r="X1342" s="92" t="s">
        <v>2238</v>
      </c>
      <c r="Y1342" s="92" t="s">
        <v>2238</v>
      </c>
      <c r="Z1342" s="25" t="str">
        <f>IF( OR(X1342="CNST", I1342="CAT_REGS"),IF(E1342=CHAR(34)&amp;CHAR(34),F1342,E1342),
IF(X1342="YES",UPPER(IF(E1342=CHAR(34)&amp;CHAR(34),F1342,E1342)),
IF(   AND(X1342&lt;&gt;"NO",I1342="CAT_FNCT",D1342&lt;&gt;"multiply", D1342&lt;&gt;"divide"),IF(J1342="SLS_ENABLED",   UPPER(IF(E1342=CHAR(34)&amp;CHAR(34),F1342,E1342)),""),"")))</f>
        <v/>
      </c>
      <c r="AA1342" s="25" t="str">
        <f>IF(LEN(Y1342)&gt;0,Y1342,SUBSTITUTE(SUBSTITUTE(SUBSTITUTE(SUBSTITUTE(SUBSTITUTE(SUBSTITUTE(SUBSTITUTE(SUBSTITUTE(SUBSTITUTE(SUBSTITUTE(SUBSTITUTE( (SUBSTITUTE( SUBSTITUTE( SUBSTITUTE( SUBSTITUTE(Z1342,"STD_SIGMA","SUM"),"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2" s="1">
        <f>B1342</f>
        <v>1312</v>
      </c>
      <c r="AC1342" t="str">
        <f>P1342</f>
        <v>ITM_1312</v>
      </c>
      <c r="AD1342" s="126" t="str">
        <f>IF(ISNA(VLOOKUP(AA1342,'XEQM Shortlist'!J:J,1,0)),"//","")</f>
        <v/>
      </c>
      <c r="AE1342"/>
      <c r="AF1342" s="88" t="str">
        <f>IF(LEN(AA1342)=0,"",SUBSTITUTE(SUBSTITUTE(SUBSTITUTE(SUBSTITUTE(SUBSTITUTE(SUBSTITUTE(SUBSTITUTE(SUBSTITUTE(SUBSTITUTE(SUBSTITUTE(SUBSTITUTE(SUBSTITUTE(SUBSTITUTE(SUBSTITUTE(SUBSTITUTE(SUBSTITUTE(SUBSTITUTE( (SUBSTITUTE( SUBSTITUTE( SUBSTITUTE( SUBSTITUTE(Z1342,"STD_SIGMA","SUM"),"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2" t="b">
        <f>AA1342=AF1342</f>
        <v>1</v>
      </c>
    </row>
    <row r="1343" spans="1:33" s="17" customFormat="1">
      <c r="A1343" s="48">
        <f>IF(B1343=INT(B1343),ROW(),"")</f>
        <v>1343</v>
      </c>
      <c r="B1343" s="47">
        <f>IF(AND(MID(C1343,2,1)&lt;&gt;"/",MID(C1343,1,1)="/"),INT(B1342)+1,B1342+0.01)</f>
        <v>1313</v>
      </c>
      <c r="C1343" s="89" t="s">
        <v>3769</v>
      </c>
      <c r="D1343" s="89" t="s">
        <v>7</v>
      </c>
      <c r="E1343" s="109" t="str">
        <f>CHAR(34)&amp;IF(B1343&lt;10,"000",IF(B1343&lt;100,"00",IF(B1343&lt;1000,"0","")))&amp;$B1343&amp;CHAR(34)</f>
        <v>"1313"</v>
      </c>
      <c r="F1343" s="90" t="str">
        <f>E1343</f>
        <v>"1313"</v>
      </c>
      <c r="G1343" s="145">
        <v>0</v>
      </c>
      <c r="H1343" s="145">
        <v>0</v>
      </c>
      <c r="I1343" s="139" t="s">
        <v>28</v>
      </c>
      <c r="J1343" s="91" t="s">
        <v>1376</v>
      </c>
      <c r="K1343" s="92" t="s">
        <v>3783</v>
      </c>
      <c r="L1343" s="17" t="s">
        <v>4768</v>
      </c>
      <c r="M1343" s="55" t="s">
        <v>4827</v>
      </c>
      <c r="N1343" s="55" t="s">
        <v>2238</v>
      </c>
      <c r="P1343" s="259" t="str">
        <f>"ITM_"&amp;IF(B1343&lt;10,"000",IF(B1343&lt;100,"00",IF(B1343&lt;1000,"0","")))&amp;$B1343</f>
        <v>ITM_1313</v>
      </c>
      <c r="Q1343" s="16"/>
      <c r="R1343"/>
      <c r="S1343" t="str">
        <f>IF(E1343=F1343,"","NOT EQUAL")</f>
        <v/>
      </c>
      <c r="T1343" s="44" t="str">
        <f>IF(ISNA(VLOOKUP(P1343,Sheet1!E:F,2,0)),"--","PRESENT")</f>
        <v>--</v>
      </c>
      <c r="U1343"/>
      <c r="V1343">
        <f>IF(AA1343&lt;&gt;"",V1342+1,V1342)</f>
        <v>236</v>
      </c>
      <c r="W1343" s="88" t="s">
        <v>2238</v>
      </c>
      <c r="X1343" s="92" t="s">
        <v>2238</v>
      </c>
      <c r="Y1343" s="92" t="s">
        <v>2238</v>
      </c>
      <c r="Z1343" s="25" t="str">
        <f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>B1343</f>
        <v>1313</v>
      </c>
      <c r="AC1343" t="str">
        <f>P1343</f>
        <v>ITM_1313</v>
      </c>
      <c r="AD1343" s="126" t="str">
        <f>IF(ISNA(VLOOKUP(AA1343,'XEQM Shortlist'!J:J,1,0)),"//","")</f>
        <v/>
      </c>
      <c r="AE1343"/>
      <c r="AF1343" s="88" t="str">
        <f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>AA1343=AF1343</f>
        <v>1</v>
      </c>
    </row>
    <row r="1344" spans="1:33" s="17" customFormat="1">
      <c r="A1344" s="48">
        <f>IF(B1344=INT(B1344),ROW(),"")</f>
        <v>1344</v>
      </c>
      <c r="B1344" s="47">
        <f>IF(AND(MID(C1344,2,1)&lt;&gt;"/",MID(C1344,1,1)="/"),INT(B1343)+1,B1343+0.01)</f>
        <v>1314</v>
      </c>
      <c r="C1344" s="89" t="s">
        <v>3769</v>
      </c>
      <c r="D1344" s="89" t="s">
        <v>7</v>
      </c>
      <c r="E1344" s="109" t="str">
        <f>CHAR(34)&amp;IF(B1344&lt;10,"000",IF(B1344&lt;100,"00",IF(B1344&lt;1000,"0","")))&amp;$B1344&amp;CHAR(34)</f>
        <v>"1314"</v>
      </c>
      <c r="F1344" s="90" t="str">
        <f>E1344</f>
        <v>"1314"</v>
      </c>
      <c r="G1344" s="145">
        <v>0</v>
      </c>
      <c r="H1344" s="145">
        <v>0</v>
      </c>
      <c r="I1344" s="139" t="s">
        <v>28</v>
      </c>
      <c r="J1344" s="91" t="s">
        <v>1376</v>
      </c>
      <c r="K1344" s="92" t="s">
        <v>3783</v>
      </c>
      <c r="L1344" s="17" t="s">
        <v>4768</v>
      </c>
      <c r="M1344" s="55" t="s">
        <v>4827</v>
      </c>
      <c r="N1344" s="55" t="s">
        <v>2238</v>
      </c>
      <c r="P1344" s="259" t="str">
        <f>"ITM_"&amp;IF(B1344&lt;10,"000",IF(B1344&lt;100,"00",IF(B1344&lt;1000,"0","")))&amp;$B1344</f>
        <v>ITM_1314</v>
      </c>
      <c r="Q1344" s="16"/>
      <c r="R1344"/>
      <c r="S1344" t="str">
        <f>IF(E1344=F1344,"","NOT EQUAL")</f>
        <v/>
      </c>
      <c r="T1344" s="44" t="str">
        <f>IF(ISNA(VLOOKUP(P1344,Sheet1!E:F,2,0)),"--","PRESENT")</f>
        <v>--</v>
      </c>
      <c r="U1344"/>
      <c r="V1344">
        <f>IF(AA1344&lt;&gt;"",V1343+1,V1343)</f>
        <v>236</v>
      </c>
      <c r="W1344" s="88" t="s">
        <v>2238</v>
      </c>
      <c r="X1344" s="92" t="s">
        <v>2238</v>
      </c>
      <c r="Y1344" s="92" t="s">
        <v>2238</v>
      </c>
      <c r="Z1344" s="25" t="str">
        <f>IF( OR(X1344="CNST", I1344="CAT_REGS"),IF(E1344=CHAR(34)&amp;CHAR(34),F1344,E1344),
IF(X1344="YES",UPPER(IF(E1344=CHAR(34)&amp;CHAR(34),F1344,E1344)),
IF(   AND(X1344&lt;&gt;"NO",I1344="CAT_FNCT",D1344&lt;&gt;"multiply", D1344&lt;&gt;"divide"),IF(J1344="SLS_ENABLED",   UPPER(IF(E1344=CHAR(34)&amp;CHAR(34),F1344,E1344)),""),"")))</f>
        <v/>
      </c>
      <c r="AA1344" s="25" t="str">
        <f>IF(LEN(Y1344)&gt;0,Y1344,SUBSTITUTE(SUBSTITUTE(SUBSTITUTE(SUBSTITUTE(SUBSTITUTE(SUBSTITUTE(SUBSTITUTE(SUBSTITUTE(SUBSTITUTE(SUBSTITUTE(SUBSTITUTE( (SUBSTITUTE( SUBSTITUTE( SUBSTITUTE( SUBSTITUTE(Z1344,"STD_SIGMA","SUM"),"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4" s="1">
        <f>B1344</f>
        <v>1314</v>
      </c>
      <c r="AC1344" t="str">
        <f>P1344</f>
        <v>ITM_1314</v>
      </c>
      <c r="AD1344" s="126" t="str">
        <f>IF(ISNA(VLOOKUP(AA1344,'XEQM Shortlist'!J:J,1,0)),"//","")</f>
        <v/>
      </c>
      <c r="AE1344"/>
      <c r="AF1344" s="88" t="str">
        <f>IF(LEN(AA1344)=0,"",SUBSTITUTE(SUBSTITUTE(SUBSTITUTE(SUBSTITUTE(SUBSTITUTE(SUBSTITUTE(SUBSTITUTE(SUBSTITUTE(SUBSTITUTE(SUBSTITUTE(SUBSTITUTE(SUBSTITUTE(SUBSTITUTE(SUBSTITUTE(SUBSTITUTE(SUBSTITUTE(SUBSTITUTE( (SUBSTITUTE( SUBSTITUTE( SUBSTITUTE( SUBSTITUTE(Z1344,"STD_SIGMA","SUM"),"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4" t="b">
        <f>AA1344=AF1344</f>
        <v>1</v>
      </c>
    </row>
    <row r="1345" spans="1:33" s="17" customFormat="1">
      <c r="A1345" s="48" t="str">
        <f>IF(B1345=INT(B1345),ROW(),"")</f>
        <v/>
      </c>
      <c r="B1345" s="47">
        <f>IF(AND(MID(C1345,2,1)&lt;&gt;"/",MID(C1345,1,1)="/"),INT(B1344)+1,B1344+0.01)</f>
        <v>1314.01</v>
      </c>
      <c r="C1345" s="50" t="s">
        <v>2238</v>
      </c>
      <c r="D1345" s="51"/>
      <c r="E1345" s="54"/>
      <c r="F1345" s="54"/>
      <c r="G1345" s="75"/>
      <c r="H1345" s="75"/>
      <c r="I1345" s="56"/>
      <c r="J1345" s="56"/>
      <c r="K1345" s="57"/>
      <c r="L1345" s="55"/>
      <c r="M1345" s="55"/>
      <c r="N1345" s="55" t="s">
        <v>2238</v>
      </c>
      <c r="O1345" s="50"/>
      <c r="P1345" s="259" t="s">
        <v>2238</v>
      </c>
      <c r="Q1345" s="43"/>
      <c r="R1345" s="44"/>
      <c r="S1345" s="44"/>
      <c r="T1345" s="44" t="str">
        <f>IF(ISNA(VLOOKUP(P1345,Sheet1!E:F,2,0)),"--","PRESENT")</f>
        <v>--</v>
      </c>
      <c r="U1345" s="44"/>
      <c r="V1345">
        <f>IF(AA1345&lt;&gt;"",V1344+1,V1344)</f>
        <v>236</v>
      </c>
      <c r="W1345" s="75" t="s">
        <v>2238</v>
      </c>
      <c r="X1345" s="74" t="s">
        <v>2238</v>
      </c>
      <c r="Y1345" s="74" t="s">
        <v>2238</v>
      </c>
      <c r="Z1345" s="25" t="str">
        <f>IF( OR(X1345="CNST", I1345="CAT_REGS"),IF(E1345=CHAR(34)&amp;CHAR(34),F1345,E1345),
IF(X1345="YES",UPPER(IF(E1345=CHAR(34)&amp;CHAR(34),F1345,E1345)),
IF(   AND(X1345&lt;&gt;"NO",I1345="CAT_FNCT",D1345&lt;&gt;"multiply", D1345&lt;&gt;"divide"),IF(J1345="SLS_ENABLED",   UPPER(IF(E1345=CHAR(34)&amp;CHAR(34),F1345,E1345)),""),"")))</f>
        <v/>
      </c>
      <c r="AA1345" s="25" t="str">
        <f>IF(LEN(Y1345)&gt;0,Y1345,SUBSTITUTE(SUBSTITUTE(SUBSTITUTE(SUBSTITUTE(SUBSTITUTE(SUBSTITUTE(SUBSTITUTE(SUBSTITUTE(SUBSTITUTE(SUBSTITUTE(SUBSTITUTE( (SUBSTITUTE( SUBSTITUTE( SUBSTITUTE( SUBSTITUTE(Z1345,"STD_SIGMA","SUM"),"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5" s="1">
        <f>B1345</f>
        <v>1314.01</v>
      </c>
      <c r="AC1345" t="str">
        <f>P1345</f>
        <v/>
      </c>
      <c r="AD1345" s="126" t="str">
        <f>IF(ISNA(VLOOKUP(AA1345,'XEQM Shortlist'!J:J,1,0)),"//","")</f>
        <v/>
      </c>
      <c r="AE1345" s="42"/>
      <c r="AF1345" s="88" t="str">
        <f>IF(LEN(AA1345)=0,"",SUBSTITUTE(SUBSTITUTE(SUBSTITUTE(SUBSTITUTE(SUBSTITUTE(SUBSTITUTE(SUBSTITUTE(SUBSTITUTE(SUBSTITUTE(SUBSTITUTE(SUBSTITUTE(SUBSTITUTE(SUBSTITUTE(SUBSTITUTE(SUBSTITUTE(SUBSTITUTE(SUBSTITUTE( (SUBSTITUTE( SUBSTITUTE( SUBSTITUTE( SUBSTITUTE(Z1345,"STD_SIGMA","SUM"),"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5" t="b">
        <f>AA1345=AF1345</f>
        <v>1</v>
      </c>
    </row>
    <row r="1346" spans="1:33" s="42" customFormat="1">
      <c r="A1346" s="48" t="str">
        <f>IF(B1346=INT(B1346),ROW(),"")</f>
        <v/>
      </c>
      <c r="B1346" s="47">
        <f>IF(AND(MID(C1346,2,1)&lt;&gt;"/",MID(C1346,1,1)="/"),INT(B1345)+1,B1345+0.01)</f>
        <v>1314.02</v>
      </c>
      <c r="C1346" s="50" t="s">
        <v>2238</v>
      </c>
      <c r="D1346" s="51"/>
      <c r="E1346" s="54"/>
      <c r="F1346" s="54"/>
      <c r="G1346" s="75"/>
      <c r="H1346" s="75"/>
      <c r="I1346" s="56"/>
      <c r="J1346" s="56"/>
      <c r="K1346" s="57"/>
      <c r="L1346" s="55"/>
      <c r="M1346" s="55"/>
      <c r="N1346" s="55" t="s">
        <v>2238</v>
      </c>
      <c r="O1346" s="50"/>
      <c r="P1346" s="259" t="s">
        <v>2238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>IF(AA1346&lt;&gt;"",V1345+1,V1345)</f>
        <v>236</v>
      </c>
      <c r="W1346" s="75" t="s">
        <v>2238</v>
      </c>
      <c r="X1346" s="74" t="s">
        <v>2238</v>
      </c>
      <c r="Y1346" s="74" t="s">
        <v>2238</v>
      </c>
      <c r="Z1346" s="25" t="str">
        <f>IF( OR(X1346="CNST", I1346="CAT_REGS"),IF(E1346=CHAR(34)&amp;CHAR(34),F1346,E1346),
IF(X1346="YES",UPPER(IF(E1346=CHAR(34)&amp;CHAR(34),F1346,E1346)),
IF(   AND(X1346&lt;&gt;"NO",I1346="CAT_FNCT",D1346&lt;&gt;"multiply", D1346&lt;&gt;"divide"),IF(J1346="SLS_ENABLED",   UPPER(IF(E1346=CHAR(34)&amp;CHAR(34),F1346,E1346)),""),"")))</f>
        <v/>
      </c>
      <c r="AA1346" s="25" t="str">
        <f>IF(LEN(Y1346)&gt;0,Y1346,SUBSTITUTE(SUBSTITUTE(SUBSTITUTE(SUBSTITUTE(SUBSTITUTE(SUBSTITUTE(SUBSTITUTE(SUBSTITUTE(SUBSTITUTE(SUBSTITUTE(SUBSTITUTE( (SUBSTITUTE( SUBSTITUTE( SUBSTITUTE( SUBSTITUTE(Z1346,"STD_SIGMA","SUM"),"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6" s="1">
        <f>B1346</f>
        <v>1314.02</v>
      </c>
      <c r="AC1346" t="str">
        <f>P1346</f>
        <v/>
      </c>
      <c r="AD1346" s="126" t="str">
        <f>IF(ISNA(VLOOKUP(AA1346,'XEQM Shortlist'!J:J,1,0)),"//","")</f>
        <v/>
      </c>
      <c r="AF1346" s="88" t="str">
        <f>IF(LEN(AA1346)=0,"",SUBSTITUTE(SUBSTITUTE(SUBSTITUTE(SUBSTITUTE(SUBSTITUTE(SUBSTITUTE(SUBSTITUTE(SUBSTITUTE(SUBSTITUTE(SUBSTITUTE(SUBSTITUTE(SUBSTITUTE(SUBSTITUTE(SUBSTITUTE(SUBSTITUTE(SUBSTITUTE(SUBSTITUTE( (SUBSTITUTE( SUBSTITUTE( SUBSTITUTE( SUBSTITUTE(Z1346,"STD_SIGMA","SUM"),"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6" t="b">
        <f>AA1346=AF1346</f>
        <v>1</v>
      </c>
    </row>
    <row r="1347" spans="1:33" s="42" customFormat="1">
      <c r="A1347" s="48" t="str">
        <f>IF(B1347=INT(B1347),ROW(),"")</f>
        <v/>
      </c>
      <c r="B1347" s="47">
        <f>IF(AND(MID(C1347,2,1)&lt;&gt;"/",MID(C1347,1,1)="/"),INT(B1346)+1,B1346+0.01)</f>
        <v>1314.03</v>
      </c>
      <c r="C1347" s="50" t="s">
        <v>2697</v>
      </c>
      <c r="D1347" s="51"/>
      <c r="E1347" s="54"/>
      <c r="F1347" s="54"/>
      <c r="G1347" s="75"/>
      <c r="H1347" s="75"/>
      <c r="I1347" s="56"/>
      <c r="J1347" s="56"/>
      <c r="K1347" s="57"/>
      <c r="L1347" s="55"/>
      <c r="M1347" s="55"/>
      <c r="N1347" s="55" t="s">
        <v>2238</v>
      </c>
      <c r="O1347" s="50"/>
      <c r="P1347" s="263" t="str">
        <f>C1347</f>
        <v>// Curve fitting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>IF(AA1347&lt;&gt;"",V1346+1,V1346)</f>
        <v>236</v>
      </c>
      <c r="W1347" s="75" t="s">
        <v>2238</v>
      </c>
      <c r="X1347" s="74" t="s">
        <v>2238</v>
      </c>
      <c r="Y1347" s="74" t="s">
        <v>2238</v>
      </c>
      <c r="Z1347" s="25" t="str">
        <f>IF( OR(X1347="CNST", I1347="CAT_REGS"),IF(E1347=CHAR(34)&amp;CHAR(34),F1347,E1347),
IF(X1347="YES",UPPER(IF(E1347=CHAR(34)&amp;CHAR(34),F1347,E1347)),
IF(   AND(X1347&lt;&gt;"NO",I1347="CAT_FNCT",D1347&lt;&gt;"multiply", D1347&lt;&gt;"divide"),IF(J1347="SLS_ENABLED",   UPPER(IF(E1347=CHAR(34)&amp;CHAR(34),F1347,E1347)),""),"")))</f>
        <v/>
      </c>
      <c r="AA1347" s="25" t="str">
        <f>IF(LEN(Y1347)&gt;0,Y1347,SUBSTITUTE(SUBSTITUTE(SUBSTITUTE(SUBSTITUTE(SUBSTITUTE(SUBSTITUTE(SUBSTITUTE(SUBSTITUTE(SUBSTITUTE(SUBSTITUTE(SUBSTITUTE( (SUBSTITUTE( SUBSTITUTE( SUBSTITUTE( SUBSTITUTE(Z1347,"STD_SIGMA","SUM"),"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7" s="1">
        <f>B1347</f>
        <v>1314.03</v>
      </c>
      <c r="AC1347" t="str">
        <f>P1347</f>
        <v>// Curve fitting</v>
      </c>
      <c r="AD1347" s="126" t="str">
        <f>IF(ISNA(VLOOKUP(AA1347,'XEQM Shortlist'!J:J,1,0)),"//","")</f>
        <v/>
      </c>
      <c r="AF1347" s="88" t="str">
        <f>IF(LEN(AA1347)=0,"",SUBSTITUTE(SUBSTITUTE(SUBSTITUTE(SUBSTITUTE(SUBSTITUTE(SUBSTITUTE(SUBSTITUTE(SUBSTITUTE(SUBSTITUTE(SUBSTITUTE(SUBSTITUTE(SUBSTITUTE(SUBSTITUTE(SUBSTITUTE(SUBSTITUTE(SUBSTITUTE(SUBSTITUTE( (SUBSTITUTE( SUBSTITUTE( SUBSTITUTE( SUBSTITUTE(Z1347,"STD_SIGMA","SUM"),"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7" t="b">
        <f>AA1347=AF1347</f>
        <v>1</v>
      </c>
    </row>
    <row r="1348" spans="1:33" s="42" customFormat="1">
      <c r="A1348" s="48">
        <f>IF(B1348=INT(B1348),ROW(),"")</f>
        <v>1348</v>
      </c>
      <c r="B1348" s="47">
        <f>IF(AND(MID(C1348,2,1)&lt;&gt;"/",MID(C1348,1,1)="/"),INT(B1347)+1,B1347+0.01)</f>
        <v>1315</v>
      </c>
      <c r="C1348" s="51" t="s">
        <v>3565</v>
      </c>
      <c r="D1348" s="51" t="s">
        <v>12</v>
      </c>
      <c r="E1348" s="56" t="s">
        <v>1032</v>
      </c>
      <c r="F1348" s="56" t="s">
        <v>1032</v>
      </c>
      <c r="G1348" s="75">
        <v>0</v>
      </c>
      <c r="H1348" s="75">
        <v>510</v>
      </c>
      <c r="I1348" s="135" t="s">
        <v>3</v>
      </c>
      <c r="J1348" s="56" t="s">
        <v>1375</v>
      </c>
      <c r="K1348" s="57" t="s">
        <v>3945</v>
      </c>
      <c r="L1348" s="55" t="s">
        <v>4768</v>
      </c>
      <c r="M1348" s="55" t="s">
        <v>4834</v>
      </c>
      <c r="N1348" s="55" t="s">
        <v>2238</v>
      </c>
      <c r="O1348" s="55"/>
      <c r="P1348" s="259" t="s">
        <v>1429</v>
      </c>
      <c r="Q1348" s="13"/>
      <c r="R1348"/>
      <c r="S1348" t="str">
        <f>IF(E1348=F1348,"","NOT EQUAL")</f>
        <v/>
      </c>
      <c r="T1348" s="44" t="str">
        <f>IF(ISNA(VLOOKUP(P1348,Sheet1!E:F,2,0)),"--","PRESENT")</f>
        <v>--</v>
      </c>
      <c r="U1348"/>
      <c r="V1348">
        <f>IF(AA1348&lt;&gt;"",V1347+1,V1347)</f>
        <v>237</v>
      </c>
      <c r="W1348" s="75" t="s">
        <v>2238</v>
      </c>
      <c r="X1348" s="57" t="s">
        <v>2238</v>
      </c>
      <c r="Y1348" s="57" t="s">
        <v>2238</v>
      </c>
      <c r="Z1348" s="25" t="str">
        <f>IF( OR(X1348="CNST", I1348="CAT_REGS"),IF(E1348=CHAR(34)&amp;CHAR(34),F1348,E1348),
IF(X1348="YES",UPPER(IF(E1348=CHAR(34)&amp;CHAR(34),F1348,E1348)),
IF(   AND(X1348&lt;&gt;"NO",I1348="CAT_FNCT",D1348&lt;&gt;"multiply", D1348&lt;&gt;"divide"),IF(J1348="SLS_ENABLED",   UPPER(IF(E1348=CHAR(34)&amp;CHAR(34),F1348,E1348)),""),"")))</f>
        <v>"BESTF"</v>
      </c>
      <c r="AA1348" s="25" t="str">
        <f>IF(LEN(Y1348)&gt;0,Y1348,SUBSTITUTE(SUBSTITUTE(SUBSTITUTE(SUBSTITUTE(SUBSTITUTE(SUBSTITUTE(SUBSTITUTE(SUBSTITUTE(SUBSTITUTE(SUBSTITUTE(SUBSTITUTE( (SUBSTITUTE( SUBSTITUTE( SUBSTITUTE( SUBSTITUTE(Z1348,"STD_SIGMA","SUM"),"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BESTF</v>
      </c>
      <c r="AB1348" s="1">
        <f>B1348</f>
        <v>1315</v>
      </c>
      <c r="AC1348" t="str">
        <f>P1348</f>
        <v>ITM_BESTF</v>
      </c>
      <c r="AD1348" s="126" t="str">
        <f>IF(ISNA(VLOOKUP(AA1348,'XEQM Shortlist'!J:J,1,0)),"//","")</f>
        <v>//</v>
      </c>
      <c r="AE1348"/>
      <c r="AF1348" s="88" t="str">
        <f>IF(LEN(AA1348)=0,"",SUBSTITUTE(SUBSTITUTE(SUBSTITUTE(SUBSTITUTE(SUBSTITUTE(SUBSTITUTE(SUBSTITUTE(SUBSTITUTE(SUBSTITUTE(SUBSTITUTE(SUBSTITUTE(SUBSTITUTE(SUBSTITUTE(SUBSTITUTE(SUBSTITUTE(SUBSTITUTE(SUBSTITUTE( (SUBSTITUTE( SUBSTITUTE( SUBSTITUTE( SUBSTITUTE(Z1348,"STD_SIGMA","SUM"),"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G1348" t="b">
        <f>AA1348=AF1348</f>
        <v>1</v>
      </c>
    </row>
    <row r="1349" spans="1:33">
      <c r="A1349" s="48">
        <f>IF(B1349=INT(B1349),ROW(),"")</f>
        <v>1349</v>
      </c>
      <c r="B1349" s="47">
        <f>IF(AND(MID(C1349,2,1)&lt;&gt;"/",MID(C1349,1,1)="/"),INT(B1348)+1,B1348+0.01)</f>
        <v>1316</v>
      </c>
      <c r="C1349" s="89" t="s">
        <v>3769</v>
      </c>
      <c r="D1349" s="89" t="s">
        <v>7</v>
      </c>
      <c r="E1349" s="109" t="str">
        <f>CHAR(34)&amp;IF(B1349&lt;10,"000",IF(B1349&lt;100,"00",IF(B1349&lt;1000,"0","")))&amp;$B1349&amp;CHAR(34)</f>
        <v>"1316"</v>
      </c>
      <c r="F1349" s="90" t="str">
        <f>E1349</f>
        <v>"1316"</v>
      </c>
      <c r="G1349" s="145">
        <v>0</v>
      </c>
      <c r="H1349" s="145">
        <v>0</v>
      </c>
      <c r="I1349" s="139" t="s">
        <v>28</v>
      </c>
      <c r="J1349" s="56" t="s">
        <v>1375</v>
      </c>
      <c r="K1349" s="92" t="s">
        <v>3783</v>
      </c>
      <c r="L1349" s="17" t="s">
        <v>4768</v>
      </c>
      <c r="M1349" s="55" t="s">
        <v>4827</v>
      </c>
      <c r="N1349" s="55" t="s">
        <v>2238</v>
      </c>
      <c r="O1349" s="17"/>
      <c r="P1349" s="259" t="str">
        <f>"ITM_"&amp;IF(B1349&lt;10,"000",IF(B1349&lt;100,"00",IF(B1349&lt;1000,"0","")))&amp;$B1349</f>
        <v>ITM_1316</v>
      </c>
      <c r="Q1349" s="16"/>
      <c r="R1349"/>
      <c r="S1349" t="str">
        <f>IF(E1349=F1349,"","NOT EQUAL")</f>
        <v/>
      </c>
      <c r="T1349" s="44" t="str">
        <f>IF(ISNA(VLOOKUP(P1349,Sheet1!E:F,2,0)),"--","PRESENT")</f>
        <v>--</v>
      </c>
      <c r="U1349"/>
      <c r="V1349">
        <f>IF(AA1349&lt;&gt;"",V1348+1,V1348)</f>
        <v>237</v>
      </c>
      <c r="W1349" s="88" t="s">
        <v>2238</v>
      </c>
      <c r="X1349" s="92" t="s">
        <v>2238</v>
      </c>
      <c r="Y1349" s="92" t="s">
        <v>2238</v>
      </c>
      <c r="Z1349" s="25" t="str">
        <f>IF( OR(X1349="CNST", I1349="CAT_REGS"),IF(E1349=CHAR(34)&amp;CHAR(34),F1349,E1349),
IF(X1349="YES",UPPER(IF(E1349=CHAR(34)&amp;CHAR(34),F1349,E1349)),
IF(   AND(X1349&lt;&gt;"NO",I1349="CAT_FNCT",D1349&lt;&gt;"multiply", D1349&lt;&gt;"divide"),IF(J1349="SLS_ENABLED",   UPPER(IF(E1349=CHAR(34)&amp;CHAR(34),F1349,E1349)),""),"")))</f>
        <v/>
      </c>
      <c r="AA1349" s="25" t="str">
        <f>IF(LEN(Y1349)&gt;0,Y1349,SUBSTITUTE(SUBSTITUTE(SUBSTITUTE(SUBSTITUTE(SUBSTITUTE(SUBSTITUTE(SUBSTITUTE(SUBSTITUTE(SUBSTITUTE(SUBSTITUTE(SUBSTITUTE( (SUBSTITUTE( SUBSTITUTE( SUBSTITUTE( SUBSTITUTE(Z1349,"STD_SIGMA","SUM"),"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9" s="1">
        <f>B1349</f>
        <v>1316</v>
      </c>
      <c r="AC1349" t="str">
        <f>P1349</f>
        <v>ITM_1316</v>
      </c>
      <c r="AD1349" s="126" t="str">
        <f>IF(ISNA(VLOOKUP(AA1349,'XEQM Shortlist'!J:J,1,0)),"//","")</f>
        <v/>
      </c>
      <c r="AF1349" s="88" t="str">
        <f>IF(LEN(AA1349)=0,"",SUBSTITUTE(SUBSTITUTE(SUBSTITUTE(SUBSTITUTE(SUBSTITUTE(SUBSTITUTE(SUBSTITUTE(SUBSTITUTE(SUBSTITUTE(SUBSTITUTE(SUBSTITUTE(SUBSTITUTE(SUBSTITUTE(SUBSTITUTE(SUBSTITUTE(SUBSTITUTE(SUBSTITUTE( (SUBSTITUTE( SUBSTITUTE( SUBSTITUTE( SUBSTITUTE(Z1349,"STD_SIGMA","SUM"),"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9" t="b">
        <f>AA1349=AF1349</f>
        <v>1</v>
      </c>
    </row>
    <row r="1350" spans="1:33">
      <c r="A1350" s="48">
        <f>IF(B1350=INT(B1350),ROW(),"")</f>
        <v>1350</v>
      </c>
      <c r="B1350" s="47">
        <f>IF(AND(MID(C1350,2,1)&lt;&gt;"/",MID(C1350,1,1)="/"),INT(B1349)+1,B1349+0.01)</f>
        <v>1317</v>
      </c>
      <c r="C1350" s="89" t="s">
        <v>3769</v>
      </c>
      <c r="D1350" s="89" t="s">
        <v>7</v>
      </c>
      <c r="E1350" s="109" t="str">
        <f>CHAR(34)&amp;IF(B1350&lt;10,"000",IF(B1350&lt;100,"00",IF(B1350&lt;1000,"0","")))&amp;$B1350&amp;CHAR(34)</f>
        <v>"1317"</v>
      </c>
      <c r="F1350" s="90" t="str">
        <f>E1350</f>
        <v>"1317"</v>
      </c>
      <c r="G1350" s="294">
        <v>0</v>
      </c>
      <c r="H1350" s="294">
        <v>0</v>
      </c>
      <c r="I1350" s="139" t="s">
        <v>28</v>
      </c>
      <c r="J1350" s="56" t="s">
        <v>1375</v>
      </c>
      <c r="K1350" s="92" t="s">
        <v>3783</v>
      </c>
      <c r="L1350" s="17" t="s">
        <v>4768</v>
      </c>
      <c r="M1350" s="55" t="s">
        <v>4827</v>
      </c>
      <c r="N1350" s="55" t="s">
        <v>2238</v>
      </c>
      <c r="O1350" s="17"/>
      <c r="P1350" s="259" t="str">
        <f>"ITM_"&amp;IF(B1350&lt;10,"000",IF(B1350&lt;100,"00",IF(B1350&lt;1000,"0","")))&amp;$B1350</f>
        <v>ITM_1317</v>
      </c>
      <c r="Q1350" s="16"/>
      <c r="R1350"/>
      <c r="S1350" t="str">
        <f>IF(E1350=F1350,"","NOT EQUAL")</f>
        <v/>
      </c>
      <c r="T1350" s="44" t="str">
        <f>IF(ISNA(VLOOKUP(P1350,Sheet1!E:F,2,0)),"--","PRESENT")</f>
        <v>--</v>
      </c>
      <c r="U1350"/>
      <c r="V1350">
        <f>IF(AA1350&lt;&gt;"",V1349+1,V1349)</f>
        <v>237</v>
      </c>
      <c r="W1350" s="88" t="s">
        <v>2238</v>
      </c>
      <c r="X1350" s="92" t="s">
        <v>2238</v>
      </c>
      <c r="Y1350" s="92" t="s">
        <v>2238</v>
      </c>
      <c r="Z1350" s="25" t="str">
        <f>IF( OR(X1350="CNST", I1350="CAT_REGS"),IF(E1350=CHAR(34)&amp;CHAR(34),F1350,E1350),
IF(X1350="YES",UPPER(IF(E1350=CHAR(34)&amp;CHAR(34),F1350,E1350)),
IF(   AND(X1350&lt;&gt;"NO",I1350="CAT_FNCT",D1350&lt;&gt;"multiply", D1350&lt;&gt;"divide"),IF(J1350="SLS_ENABLED",   UPPER(IF(E1350=CHAR(34)&amp;CHAR(34),F1350,E1350)),""),"")))</f>
        <v/>
      </c>
      <c r="AA1350" s="25" t="str">
        <f>IF(LEN(Y1350)&gt;0,Y1350,SUBSTITUTE(SUBSTITUTE(SUBSTITUTE(SUBSTITUTE(SUBSTITUTE(SUBSTITUTE(SUBSTITUTE(SUBSTITUTE(SUBSTITUTE(SUBSTITUTE(SUBSTITUTE( (SUBSTITUTE( SUBSTITUTE( SUBSTITUTE( SUBSTITUTE(Z1350,"STD_SIGMA","SUM"),"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0" s="1">
        <f>B1350</f>
        <v>1317</v>
      </c>
      <c r="AC1350" t="str">
        <f>P1350</f>
        <v>ITM_1317</v>
      </c>
      <c r="AD1350" s="126" t="str">
        <f>IF(ISNA(VLOOKUP(AA1350,'XEQM Shortlist'!J:J,1,0)),"//","")</f>
        <v/>
      </c>
      <c r="AF1350" s="88" t="str">
        <f>IF(LEN(AA1350)=0,"",SUBSTITUTE(SUBSTITUTE(SUBSTITUTE(SUBSTITUTE(SUBSTITUTE(SUBSTITUTE(SUBSTITUTE(SUBSTITUTE(SUBSTITUTE(SUBSTITUTE(SUBSTITUTE(SUBSTITUTE(SUBSTITUTE(SUBSTITUTE(SUBSTITUTE(SUBSTITUTE(SUBSTITUTE( (SUBSTITUTE( SUBSTITUTE( SUBSTITUTE( SUBSTITUTE(Z1350,"STD_SIGMA","SUM"),"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0" t="b">
        <f>AA1350=AF1350</f>
        <v>1</v>
      </c>
    </row>
    <row r="1351" spans="1:33">
      <c r="A1351" s="48">
        <f>IF(B1351=INT(B1351),ROW(),"")</f>
        <v>1351</v>
      </c>
      <c r="B1351" s="47">
        <f>IF(AND(MID(C1351,2,1)&lt;&gt;"/",MID(C1351,1,1)="/"),INT(B1350)+1,B1350+0.01)</f>
        <v>1318</v>
      </c>
      <c r="C1351" s="89" t="s">
        <v>3769</v>
      </c>
      <c r="D1351" s="89" t="s">
        <v>7</v>
      </c>
      <c r="E1351" s="109" t="str">
        <f>CHAR(34)&amp;IF(B1351&lt;10,"000",IF(B1351&lt;100,"00",IF(B1351&lt;1000,"0","")))&amp;$B1351&amp;CHAR(34)</f>
        <v>"1318"</v>
      </c>
      <c r="F1351" s="90" t="str">
        <f>E1351</f>
        <v>"1318"</v>
      </c>
      <c r="G1351" s="294">
        <v>0</v>
      </c>
      <c r="H1351" s="294">
        <v>0</v>
      </c>
      <c r="I1351" s="139" t="s">
        <v>28</v>
      </c>
      <c r="J1351" s="56" t="s">
        <v>1375</v>
      </c>
      <c r="K1351" s="92" t="s">
        <v>3783</v>
      </c>
      <c r="L1351" s="17" t="s">
        <v>4768</v>
      </c>
      <c r="M1351" s="55" t="s">
        <v>4827</v>
      </c>
      <c r="N1351" s="55" t="s">
        <v>2238</v>
      </c>
      <c r="O1351" s="17"/>
      <c r="P1351" s="259" t="str">
        <f>"ITM_"&amp;IF(B1351&lt;10,"000",IF(B1351&lt;100,"00",IF(B1351&lt;1000,"0","")))&amp;$B1351</f>
        <v>ITM_1318</v>
      </c>
      <c r="Q1351" s="16"/>
      <c r="R1351"/>
      <c r="S1351" t="str">
        <f>IF(E1351=F1351,"","NOT EQUAL")</f>
        <v/>
      </c>
      <c r="T1351" s="44" t="str">
        <f>IF(ISNA(VLOOKUP(P1351,Sheet1!E:F,2,0)),"--","PRESENT")</f>
        <v>--</v>
      </c>
      <c r="U1351"/>
      <c r="V1351">
        <f>IF(AA1351&lt;&gt;"",V1350+1,V1350)</f>
        <v>237</v>
      </c>
      <c r="W1351" s="88" t="s">
        <v>2238</v>
      </c>
      <c r="X1351" s="92" t="s">
        <v>2238</v>
      </c>
      <c r="Y1351" s="92" t="s">
        <v>2238</v>
      </c>
      <c r="Z1351" s="25" t="str">
        <f>IF( OR(X1351="CNST", I1351="CAT_REGS"),IF(E1351=CHAR(34)&amp;CHAR(34),F1351,E1351),
IF(X1351="YES",UPPER(IF(E1351=CHAR(34)&amp;CHAR(34),F1351,E1351)),
IF(   AND(X1351&lt;&gt;"NO",I1351="CAT_FNCT",D1351&lt;&gt;"multiply", D1351&lt;&gt;"divide"),IF(J1351="SLS_ENABLED",   UPPER(IF(E1351=CHAR(34)&amp;CHAR(34),F1351,E1351)),""),"")))</f>
        <v/>
      </c>
      <c r="AA1351" s="25" t="str">
        <f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>B1351</f>
        <v>1318</v>
      </c>
      <c r="AC1351" t="str">
        <f>P1351</f>
        <v>ITM_1318</v>
      </c>
      <c r="AD1351" s="126" t="str">
        <f>IF(ISNA(VLOOKUP(AA1351,'XEQM Shortlist'!J:J,1,0)),"//","")</f>
        <v/>
      </c>
      <c r="AF1351" s="88" t="str">
        <f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>AA1351=AF1351</f>
        <v>1</v>
      </c>
    </row>
    <row r="1352" spans="1:33">
      <c r="A1352" s="48">
        <f>IF(B1352=INT(B1352),ROW(),"")</f>
        <v>1352</v>
      </c>
      <c r="B1352" s="47">
        <f>IF(AND(MID(C1352,2,1)&lt;&gt;"/",MID(C1352,1,1)="/"),INT(B1351)+1,B1351+0.01)</f>
        <v>1319</v>
      </c>
      <c r="C1352" s="89" t="s">
        <v>3769</v>
      </c>
      <c r="D1352" s="89" t="s">
        <v>7</v>
      </c>
      <c r="E1352" s="109" t="str">
        <f>CHAR(34)&amp;IF(B1352&lt;10,"000",IF(B1352&lt;100,"00",IF(B1352&lt;1000,"0","")))&amp;$B1352&amp;CHAR(34)</f>
        <v>"1319"</v>
      </c>
      <c r="F1352" s="90" t="str">
        <f>E1352</f>
        <v>"1319"</v>
      </c>
      <c r="G1352" s="294">
        <v>0</v>
      </c>
      <c r="H1352" s="294">
        <v>0</v>
      </c>
      <c r="I1352" s="139" t="s">
        <v>28</v>
      </c>
      <c r="J1352" s="56" t="s">
        <v>1375</v>
      </c>
      <c r="K1352" s="92" t="s">
        <v>3783</v>
      </c>
      <c r="L1352" s="17" t="s">
        <v>4768</v>
      </c>
      <c r="M1352" s="55" t="s">
        <v>4827</v>
      </c>
      <c r="N1352" s="55" t="s">
        <v>2238</v>
      </c>
      <c r="O1352" s="17"/>
      <c r="P1352" s="259" t="str">
        <f>"ITM_"&amp;IF(B1352&lt;10,"000",IF(B1352&lt;100,"00",IF(B1352&lt;1000,"0","")))&amp;$B1352</f>
        <v>ITM_1319</v>
      </c>
      <c r="Q1352" s="16"/>
      <c r="R1352"/>
      <c r="S1352" t="str">
        <f>IF(E1352=F1352,"","NOT EQUAL")</f>
        <v/>
      </c>
      <c r="T1352" s="44" t="str">
        <f>IF(ISNA(VLOOKUP(P1352,Sheet1!E:F,2,0)),"--","PRESENT")</f>
        <v>--</v>
      </c>
      <c r="U1352"/>
      <c r="V1352">
        <f>IF(AA1352&lt;&gt;"",V1351+1,V1351)</f>
        <v>237</v>
      </c>
      <c r="W1352" s="88" t="s">
        <v>2238</v>
      </c>
      <c r="X1352" s="92" t="s">
        <v>2238</v>
      </c>
      <c r="Y1352" s="92" t="s">
        <v>2238</v>
      </c>
      <c r="Z1352" s="25" t="str">
        <f>IF( OR(X1352="CNST", I1352="CAT_REGS"),IF(E1352=CHAR(34)&amp;CHAR(34),F1352,E1352),
IF(X1352="YES",UPPER(IF(E1352=CHAR(34)&amp;CHAR(34),F1352,E1352)),
IF(   AND(X1352&lt;&gt;"NO",I1352="CAT_FNCT",D1352&lt;&gt;"multiply", D1352&lt;&gt;"divide"),IF(J1352="SLS_ENABLED",   UPPER(IF(E1352=CHAR(34)&amp;CHAR(34),F1352,E1352)),""),"")))</f>
        <v/>
      </c>
      <c r="AA1352" s="25" t="str">
        <f>IF(LEN(Y1352)&gt;0,Y1352,SUBSTITUTE(SUBSTITUTE(SUBSTITUTE(SUBSTITUTE(SUBSTITUTE(SUBSTITUTE(SUBSTITUTE(SUBSTITUTE(SUBSTITUTE(SUBSTITUTE(SUBSTITUTE( (SUBSTITUTE( SUBSTITUTE( SUBSTITUTE( SUBSTITUTE(Z1352,"STD_SIGMA","SUM"),"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2" s="1">
        <f>B1352</f>
        <v>1319</v>
      </c>
      <c r="AC1352" t="str">
        <f>P1352</f>
        <v>ITM_1319</v>
      </c>
      <c r="AD1352" s="126" t="str">
        <f>IF(ISNA(VLOOKUP(AA1352,'XEQM Shortlist'!J:J,1,0)),"//","")</f>
        <v/>
      </c>
      <c r="AF1352" s="88" t="str">
        <f>IF(LEN(AA1352)=0,"",SUBSTITUTE(SUBSTITUTE(SUBSTITUTE(SUBSTITUTE(SUBSTITUTE(SUBSTITUTE(SUBSTITUTE(SUBSTITUTE(SUBSTITUTE(SUBSTITUTE(SUBSTITUTE(SUBSTITUTE(SUBSTITUTE(SUBSTITUTE(SUBSTITUTE(SUBSTITUTE(SUBSTITUTE( (SUBSTITUTE( SUBSTITUTE( SUBSTITUTE( SUBSTITUTE(Z1352,"STD_SIGMA","SUM"),"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2" t="b">
        <f>AA1352=AF1352</f>
        <v>1</v>
      </c>
    </row>
    <row r="1353" spans="1:33">
      <c r="A1353" s="48">
        <f>IF(B1353=INT(B1353),ROW(),"")</f>
        <v>1353</v>
      </c>
      <c r="B1353" s="47">
        <f>IF(AND(MID(C1353,2,1)&lt;&gt;"/",MID(C1353,1,1)="/"),INT(B1352)+1,B1352+0.01)</f>
        <v>1320</v>
      </c>
      <c r="C1353" s="89" t="s">
        <v>3769</v>
      </c>
      <c r="D1353" s="89" t="s">
        <v>7</v>
      </c>
      <c r="E1353" s="109" t="str">
        <f>CHAR(34)&amp;IF(B1353&lt;10,"000",IF(B1353&lt;100,"00",IF(B1353&lt;1000,"0","")))&amp;$B1353&amp;CHAR(34)</f>
        <v>"1320"</v>
      </c>
      <c r="F1353" s="90" t="str">
        <f>E1353</f>
        <v>"1320"</v>
      </c>
      <c r="G1353" s="294">
        <v>0</v>
      </c>
      <c r="H1353" s="294">
        <v>0</v>
      </c>
      <c r="I1353" s="139" t="s">
        <v>28</v>
      </c>
      <c r="J1353" s="56" t="s">
        <v>1375</v>
      </c>
      <c r="K1353" s="92" t="s">
        <v>3783</v>
      </c>
      <c r="L1353" s="17" t="s">
        <v>4768</v>
      </c>
      <c r="M1353" s="55" t="s">
        <v>4827</v>
      </c>
      <c r="N1353" s="55" t="s">
        <v>2238</v>
      </c>
      <c r="O1353" s="17"/>
      <c r="P1353" s="259" t="str">
        <f>"ITM_"&amp;IF(B1353&lt;10,"000",IF(B1353&lt;100,"00",IF(B1353&lt;1000,"0","")))&amp;$B1353</f>
        <v>ITM_1320</v>
      </c>
      <c r="Q1353" s="16"/>
      <c r="R1353"/>
      <c r="S1353" t="str">
        <f>IF(E1353=F1353,"","NOT EQUAL")</f>
        <v/>
      </c>
      <c r="T1353" s="44" t="str">
        <f>IF(ISNA(VLOOKUP(P1353,Sheet1!E:F,2,0)),"--","PRESENT")</f>
        <v>--</v>
      </c>
      <c r="U1353"/>
      <c r="V1353">
        <f>IF(AA1353&lt;&gt;"",V1352+1,V1352)</f>
        <v>237</v>
      </c>
      <c r="W1353" s="88" t="s">
        <v>2238</v>
      </c>
      <c r="X1353" s="92" t="s">
        <v>2238</v>
      </c>
      <c r="Y1353" s="92" t="s">
        <v>2238</v>
      </c>
      <c r="Z1353" s="25" t="str">
        <f>IF( OR(X1353="CNST", I1353="CAT_REGS"),IF(E1353=CHAR(34)&amp;CHAR(34),F1353,E1353),
IF(X1353="YES",UPPER(IF(E1353=CHAR(34)&amp;CHAR(34),F1353,E1353)),
IF(   AND(X1353&lt;&gt;"NO",I1353="CAT_FNCT",D1353&lt;&gt;"multiply", D1353&lt;&gt;"divide"),IF(J1353="SLS_ENABLED",   UPPER(IF(E1353=CHAR(34)&amp;CHAR(34),F1353,E1353)),""),"")))</f>
        <v/>
      </c>
      <c r="AA1353" s="25" t="str">
        <f>IF(LEN(Y1353)&gt;0,Y1353,SUBSTITUTE(SUBSTITUTE(SUBSTITUTE(SUBSTITUTE(SUBSTITUTE(SUBSTITUTE(SUBSTITUTE(SUBSTITUTE(SUBSTITUTE(SUBSTITUTE(SUBSTITUTE( (SUBSTITUTE( SUBSTITUTE( SUBSTITUTE( SUBSTITUTE(Z1353,"STD_SIGMA","SUM"),"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3" s="1">
        <f>B1353</f>
        <v>1320</v>
      </c>
      <c r="AC1353" t="str">
        <f>P1353</f>
        <v>ITM_1320</v>
      </c>
      <c r="AD1353" s="126" t="str">
        <f>IF(ISNA(VLOOKUP(AA1353,'XEQM Shortlist'!J:J,1,0)),"//","")</f>
        <v/>
      </c>
      <c r="AF1353" s="88" t="str">
        <f>IF(LEN(AA1353)=0,"",SUBSTITUTE(SUBSTITUTE(SUBSTITUTE(SUBSTITUTE(SUBSTITUTE(SUBSTITUTE(SUBSTITUTE(SUBSTITUTE(SUBSTITUTE(SUBSTITUTE(SUBSTITUTE(SUBSTITUTE(SUBSTITUTE(SUBSTITUTE(SUBSTITUTE(SUBSTITUTE(SUBSTITUTE( (SUBSTITUTE( SUBSTITUTE( SUBSTITUTE( SUBSTITUTE(Z1353,"STD_SIGMA","SUM"),"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3" t="b">
        <f>AA1353=AF1353</f>
        <v>1</v>
      </c>
    </row>
    <row r="1354" spans="1:33">
      <c r="A1354" s="48" t="str">
        <f>IF(B1354=INT(B1354),ROW(),"")</f>
        <v/>
      </c>
      <c r="B1354" s="47">
        <f>IF(AND(MID(C1354,2,1)&lt;&gt;"/",MID(C1354,1,1)="/"),INT(B1353)+1,B1353+0.01)</f>
        <v>1320.01</v>
      </c>
      <c r="C1354" s="50" t="s">
        <v>2238</v>
      </c>
      <c r="D1354" s="51"/>
      <c r="E1354" s="54"/>
      <c r="F1354" s="54"/>
      <c r="G1354" s="144"/>
      <c r="H1354" s="144"/>
      <c r="I1354" s="56"/>
      <c r="J1354" s="56"/>
      <c r="K1354" s="57"/>
      <c r="L1354" s="55"/>
      <c r="M1354" s="55"/>
      <c r="N1354" s="55" t="s">
        <v>2238</v>
      </c>
      <c r="O1354" s="50"/>
      <c r="P1354" s="259" t="s">
        <v>2238</v>
      </c>
      <c r="Q1354" s="43"/>
      <c r="R1354" s="44"/>
      <c r="S1354" s="44"/>
      <c r="T1354" s="44" t="str">
        <f>IF(ISNA(VLOOKUP(P1354,Sheet1!E:F,2,0)),"--","PRESENT")</f>
        <v>--</v>
      </c>
      <c r="U1354" s="44"/>
      <c r="V1354">
        <f>IF(AA1354&lt;&gt;"",V1353+1,V1353)</f>
        <v>237</v>
      </c>
      <c r="W1354" s="75" t="s">
        <v>2238</v>
      </c>
      <c r="X1354" s="74" t="s">
        <v>2238</v>
      </c>
      <c r="Y1354" s="74" t="s">
        <v>2238</v>
      </c>
      <c r="Z1354" s="25" t="str">
        <f>IF( OR(X1354="CNST", I1354="CAT_REGS"),IF(E1354=CHAR(34)&amp;CHAR(34),F1354,E1354),
IF(X1354="YES",UPPER(IF(E1354=CHAR(34)&amp;CHAR(34),F1354,E1354)),
IF(   AND(X1354&lt;&gt;"NO",I1354="CAT_FNCT",D1354&lt;&gt;"multiply", D1354&lt;&gt;"divide"),IF(J1354="SLS_ENABLED",   UPPER(IF(E1354=CHAR(34)&amp;CHAR(34),F1354,E1354)),""),"")))</f>
        <v/>
      </c>
      <c r="AA1354" s="25" t="str">
        <f>IF(LEN(Y1354)&gt;0,Y1354,SUBSTITUTE(SUBSTITUTE(SUBSTITUTE(SUBSTITUTE(SUBSTITUTE(SUBSTITUTE(SUBSTITUTE(SUBSTITUTE(SUBSTITUTE(SUBSTITUTE(SUBSTITUTE( (SUBSTITUTE( SUBSTITUTE( SUBSTITUTE( SUBSTITUTE(Z1354,"STD_SIGMA","SUM"),"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4" s="1">
        <f>B1354</f>
        <v>1320.01</v>
      </c>
      <c r="AC1354" t="str">
        <f>P1354</f>
        <v/>
      </c>
      <c r="AD1354" s="126" t="str">
        <f>IF(ISNA(VLOOKUP(AA1354,'XEQM Shortlist'!J:J,1,0)),"//","")</f>
        <v/>
      </c>
      <c r="AE1354" s="42"/>
      <c r="AF1354" s="88" t="str">
        <f>IF(LEN(AA1354)=0,"",SUBSTITUTE(SUBSTITUTE(SUBSTITUTE(SUBSTITUTE(SUBSTITUTE(SUBSTITUTE(SUBSTITUTE(SUBSTITUTE(SUBSTITUTE(SUBSTITUTE(SUBSTITUTE(SUBSTITUTE(SUBSTITUTE(SUBSTITUTE(SUBSTITUTE(SUBSTITUTE(SUBSTITUTE( (SUBSTITUTE( SUBSTITUTE( SUBSTITUTE( SUBSTITUTE(Z1354,"STD_SIGMA","SUM"),"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4" t="b">
        <f>AA1354=AF1354</f>
        <v>1</v>
      </c>
    </row>
    <row r="1355" spans="1:33">
      <c r="A1355" s="48" t="str">
        <f>IF(B1355=INT(B1355),ROW(),"")</f>
        <v/>
      </c>
      <c r="B1355" s="47">
        <f>IF(AND(MID(C1355,2,1)&lt;&gt;"/",MID(C1355,1,1)="/"),INT(B1354)+1,B1354+0.01)</f>
        <v>1320.02</v>
      </c>
      <c r="C1355" s="50" t="s">
        <v>2238</v>
      </c>
      <c r="D1355" s="51"/>
      <c r="E1355" s="54"/>
      <c r="F1355" s="54"/>
      <c r="G1355" s="144"/>
      <c r="H1355" s="144"/>
      <c r="I1355" s="56"/>
      <c r="J1355" s="56"/>
      <c r="K1355" s="57"/>
      <c r="L1355" s="55"/>
      <c r="M1355" s="55"/>
      <c r="N1355" s="55" t="s">
        <v>2238</v>
      </c>
      <c r="O1355" s="50"/>
      <c r="P1355" s="259" t="s">
        <v>2238</v>
      </c>
      <c r="Q1355" s="43"/>
      <c r="R1355" s="44"/>
      <c r="S1355" s="44"/>
      <c r="T1355" s="44" t="str">
        <f>IF(ISNA(VLOOKUP(P1355,Sheet1!E:F,2,0)),"--","PRESENT")</f>
        <v>--</v>
      </c>
      <c r="U1355" s="44"/>
      <c r="V1355">
        <f>IF(AA1355&lt;&gt;"",V1354+1,V1354)</f>
        <v>237</v>
      </c>
      <c r="W1355" s="75" t="s">
        <v>2238</v>
      </c>
      <c r="X1355" s="74" t="s">
        <v>2238</v>
      </c>
      <c r="Y1355" s="74" t="s">
        <v>2238</v>
      </c>
      <c r="Z1355" s="25" t="str">
        <f>IF( OR(X1355="CNST", I1355="CAT_REGS"),IF(E1355=CHAR(34)&amp;CHAR(34),F1355,E1355),
IF(X1355="YES",UPPER(IF(E1355=CHAR(34)&amp;CHAR(34),F1355,E1355)),
IF(   AND(X1355&lt;&gt;"NO",I1355="CAT_FNCT",D1355&lt;&gt;"multiply", D1355&lt;&gt;"divide"),IF(J1355="SLS_ENABLED",   UPPER(IF(E1355=CHAR(34)&amp;CHAR(34),F1355,E1355)),""),"")))</f>
        <v/>
      </c>
      <c r="AA1355" s="25" t="str">
        <f>IF(LEN(Y1355)&gt;0,Y1355,SUBSTITUTE(SUBSTITUTE(SUBSTITUTE(SUBSTITUTE(SUBSTITUTE(SUBSTITUTE(SUBSTITUTE(SUBSTITUTE(SUBSTITUTE(SUBSTITUTE(SUBSTITUTE( (SUBSTITUTE( SUBSTITUTE( SUBSTITUTE( SUBSTITUTE(Z1355,"STD_SIGMA","SUM"),"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5" s="1">
        <f>B1355</f>
        <v>1320.02</v>
      </c>
      <c r="AC1355" t="str">
        <f>P1355</f>
        <v/>
      </c>
      <c r="AD1355" s="126" t="str">
        <f>IF(ISNA(VLOOKUP(AA1355,'XEQM Shortlist'!J:J,1,0)),"//","")</f>
        <v/>
      </c>
      <c r="AE1355" s="42"/>
      <c r="AF1355" s="88" t="str">
        <f>IF(LEN(AA1355)=0,"",SUBSTITUTE(SUBSTITUTE(SUBSTITUTE(SUBSTITUTE(SUBSTITUTE(SUBSTITUTE(SUBSTITUTE(SUBSTITUTE(SUBSTITUTE(SUBSTITUTE(SUBSTITUTE(SUBSTITUTE(SUBSTITUTE(SUBSTITUTE(SUBSTITUTE(SUBSTITUTE(SUBSTITUTE( (SUBSTITUTE( SUBSTITUTE( SUBSTITUTE( SUBSTITUTE(Z1355,"STD_SIGMA","SUM"),"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5" t="b">
        <f>AA1355=AF1355</f>
        <v>1</v>
      </c>
    </row>
    <row r="1356" spans="1:33">
      <c r="A1356" s="48" t="str">
        <f>IF(B1356=INT(B1356),ROW(),"")</f>
        <v/>
      </c>
      <c r="B1356" s="47">
        <f>IF(AND(MID(C1356,2,1)&lt;&gt;"/",MID(C1356,1,1)="/"),INT(B1355)+1,B1355+0.01)</f>
        <v>1320.03</v>
      </c>
      <c r="C1356" s="50" t="s">
        <v>2698</v>
      </c>
      <c r="D1356" s="51"/>
      <c r="E1356" s="54"/>
      <c r="F1356" s="54"/>
      <c r="G1356" s="144"/>
      <c r="H1356" s="144"/>
      <c r="I1356" s="56"/>
      <c r="J1356" s="56"/>
      <c r="K1356" s="57"/>
      <c r="L1356" s="55"/>
      <c r="M1356" s="55"/>
      <c r="N1356" s="55" t="s">
        <v>2238</v>
      </c>
      <c r="O1356" s="50"/>
      <c r="P1356" s="263" t="str">
        <f>C1356</f>
        <v>// Menus</v>
      </c>
      <c r="Q1356" s="43"/>
      <c r="R1356" s="44"/>
      <c r="S1356" s="44"/>
      <c r="T1356" s="44" t="str">
        <f>IF(ISNA(VLOOKUP(P1356,Sheet1!E:F,2,0)),"--","PRESENT")</f>
        <v>--</v>
      </c>
      <c r="U1356" s="44"/>
      <c r="V1356">
        <f>IF(AA1356&lt;&gt;"",V1355+1,V1355)</f>
        <v>237</v>
      </c>
      <c r="W1356" s="75" t="s">
        <v>2238</v>
      </c>
      <c r="X1356" s="74" t="s">
        <v>2238</v>
      </c>
      <c r="Y1356" s="74" t="s">
        <v>2238</v>
      </c>
      <c r="Z1356" s="25" t="str">
        <f>IF( OR(X1356="CNST", I1356="CAT_REGS"),IF(E1356=CHAR(34)&amp;CHAR(34),F1356,E1356),
IF(X1356="YES",UPPER(IF(E1356=CHAR(34)&amp;CHAR(34),F1356,E1356)),
IF(   AND(X1356&lt;&gt;"NO",I1356="CAT_FNCT",D1356&lt;&gt;"multiply", D1356&lt;&gt;"divide"),IF(J1356="SLS_ENABLED",   UPPER(IF(E1356=CHAR(34)&amp;CHAR(34),F1356,E1356)),""),"")))</f>
        <v/>
      </c>
      <c r="AA1356" s="25" t="str">
        <f>IF(LEN(Y1356)&gt;0,Y1356,SUBSTITUTE(SUBSTITUTE(SUBSTITUTE(SUBSTITUTE(SUBSTITUTE(SUBSTITUTE(SUBSTITUTE(SUBSTITUTE(SUBSTITUTE(SUBSTITUTE(SUBSTITUTE( (SUBSTITUTE( SUBSTITUTE( SUBSTITUTE( SUBSTITUTE(Z1356,"STD_SIGMA","SUM"),"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6" s="1">
        <f>B1356</f>
        <v>1320.03</v>
      </c>
      <c r="AC1356" t="str">
        <f>P1356</f>
        <v>// Menus</v>
      </c>
      <c r="AD1356" s="126" t="str">
        <f>IF(ISNA(VLOOKUP(AA1356,'XEQM Shortlist'!J:J,1,0)),"//","")</f>
        <v/>
      </c>
      <c r="AE1356" s="42"/>
      <c r="AF1356" s="88" t="str">
        <f>IF(LEN(AA1356)=0,"",SUBSTITUTE(SUBSTITUTE(SUBSTITUTE(SUBSTITUTE(SUBSTITUTE(SUBSTITUTE(SUBSTITUTE(SUBSTITUTE(SUBSTITUTE(SUBSTITUTE(SUBSTITUTE(SUBSTITUTE(SUBSTITUTE(SUBSTITUTE(SUBSTITUTE(SUBSTITUTE(SUBSTITUTE( (SUBSTITUTE( SUBSTITUTE( SUBSTITUTE( SUBSTITUTE(Z1356,"STD_SIGMA","SUM"),"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6" t="b">
        <f>AA1356=AF1356</f>
        <v>1</v>
      </c>
    </row>
    <row r="1357" spans="1:33">
      <c r="A1357" s="48">
        <f>IF(B1357=INT(B1357),ROW(),"")</f>
        <v>1357</v>
      </c>
      <c r="B1357" s="47">
        <f>IF(AND(MID(C1357,2,1)&lt;&gt;"/",MID(C1357,1,1)="/"),INT(B1356)+1,B1356+0.01)</f>
        <v>1321</v>
      </c>
      <c r="C1357" s="51" t="s">
        <v>3769</v>
      </c>
      <c r="D1357" s="51" t="s">
        <v>7</v>
      </c>
      <c r="E1357" s="56" t="s">
        <v>1020</v>
      </c>
      <c r="F1357" s="56" t="s">
        <v>1020</v>
      </c>
      <c r="G1357" s="144">
        <v>0</v>
      </c>
      <c r="H1357" s="144">
        <v>0</v>
      </c>
      <c r="I1357" s="140" t="s">
        <v>16</v>
      </c>
      <c r="J1357" s="56" t="s">
        <v>1376</v>
      </c>
      <c r="K1357" s="57" t="s">
        <v>3783</v>
      </c>
      <c r="L1357" s="55" t="s">
        <v>4768</v>
      </c>
      <c r="M1357" s="55" t="s">
        <v>4827</v>
      </c>
      <c r="N1357" s="55" t="s">
        <v>2238</v>
      </c>
      <c r="O1357" s="55"/>
      <c r="P1357" s="259" t="s">
        <v>1404</v>
      </c>
      <c r="Q1357" s="13"/>
      <c r="R1357"/>
      <c r="S1357" t="str">
        <f>IF(E1357=F1357,"","NOT EQUAL")</f>
        <v/>
      </c>
      <c r="T1357" s="44" t="str">
        <f>IF(ISNA(VLOOKUP(P1357,Sheet1!E:F,2,0)),"--","PRESENT")</f>
        <v>--</v>
      </c>
      <c r="U1357"/>
      <c r="V1357">
        <f>IF(AA1357&lt;&gt;"",V1356+1,V1356)</f>
        <v>237</v>
      </c>
      <c r="W1357" s="75" t="s">
        <v>2238</v>
      </c>
      <c r="X1357" s="57" t="s">
        <v>2238</v>
      </c>
      <c r="Y1357" s="57" t="s">
        <v>2238</v>
      </c>
      <c r="Z1357" s="25" t="str">
        <f>IF( OR(X1357="CNST", I1357="CAT_REGS"),IF(E1357=CHAR(34)&amp;CHAR(34),F1357,E1357),
IF(X1357="YES",UPPER(IF(E1357=CHAR(34)&amp;CHAR(34),F1357,E1357)),
IF(   AND(X1357&lt;&gt;"NO",I1357="CAT_FNCT",D1357&lt;&gt;"multiply", D1357&lt;&gt;"divide"),IF(J1357="SLS_ENABLED",   UPPER(IF(E1357=CHAR(34)&amp;CHAR(34),F1357,E1357)),""),"")))</f>
        <v/>
      </c>
      <c r="AA1357" s="25" t="str">
        <f>IF(LEN(Y1357)&gt;0,Y1357,SUBSTITUTE(SUBSTITUTE(SUBSTITUTE(SUBSTITUTE(SUBSTITUTE(SUBSTITUTE(SUBSTITUTE(SUBSTITUTE(SUBSTITUTE(SUBSTITUTE(SUBSTITUTE( (SUBSTITUTE( SUBSTITUTE( SUBSTITUTE( SUBSTITUTE(Z1357,"STD_SIGMA","SUM"),"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7" s="1">
        <f>B1357</f>
        <v>1321</v>
      </c>
      <c r="AC1357" t="str">
        <f>P1357</f>
        <v>MNU_ADV</v>
      </c>
      <c r="AD1357" s="126" t="str">
        <f>IF(ISNA(VLOOKUP(AA1357,'XEQM Shortlist'!J:J,1,0)),"//","")</f>
        <v/>
      </c>
      <c r="AF1357" s="88" t="str">
        <f>IF(LEN(AA1357)=0,"",SUBSTITUTE(SUBSTITUTE(SUBSTITUTE(SUBSTITUTE(SUBSTITUTE(SUBSTITUTE(SUBSTITUTE(SUBSTITUTE(SUBSTITUTE(SUBSTITUTE(SUBSTITUTE(SUBSTITUTE(SUBSTITUTE(SUBSTITUTE(SUBSTITUTE(SUBSTITUTE(SUBSTITUTE( (SUBSTITUTE( SUBSTITUTE( SUBSTITUTE( SUBSTITUTE(Z1357,"STD_SIGMA","SUM"),"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7" t="b">
        <f>AA1357=AF1357</f>
        <v>1</v>
      </c>
    </row>
    <row r="1358" spans="1:33">
      <c r="A1358" s="48">
        <f>IF(B1358=INT(B1358),ROW(),"")</f>
        <v>1358</v>
      </c>
      <c r="B1358" s="47">
        <f>IF(AND(MID(C1358,2,1)&lt;&gt;"/",MID(C1358,1,1)="/"),INT(B1357)+1,B1357+0.01)</f>
        <v>1322</v>
      </c>
      <c r="C1358" s="51" t="s">
        <v>3769</v>
      </c>
      <c r="D1358" s="51" t="s">
        <v>7</v>
      </c>
      <c r="E1358" s="56" t="s">
        <v>15</v>
      </c>
      <c r="F1358" s="56" t="s">
        <v>15</v>
      </c>
      <c r="G1358" s="144">
        <v>0</v>
      </c>
      <c r="H1358" s="144">
        <v>0</v>
      </c>
      <c r="I1358" s="140" t="s">
        <v>16</v>
      </c>
      <c r="J1358" s="56" t="s">
        <v>1376</v>
      </c>
      <c r="K1358" s="57" t="s">
        <v>3783</v>
      </c>
      <c r="L1358" s="55" t="s">
        <v>4768</v>
      </c>
      <c r="M1358" s="55" t="s">
        <v>4827</v>
      </c>
      <c r="N1358" s="55" t="s">
        <v>2238</v>
      </c>
      <c r="O1358" s="55"/>
      <c r="P1358" s="259" t="s">
        <v>1410</v>
      </c>
      <c r="Q1358" s="13"/>
      <c r="R1358"/>
      <c r="S1358" t="str">
        <f>IF(E1358=F1358,"","NOT EQUAL")</f>
        <v/>
      </c>
      <c r="T1358" s="44" t="str">
        <f>IF(ISNA(VLOOKUP(P1358,Sheet1!E:F,2,0)),"--","PRESENT")</f>
        <v>--</v>
      </c>
      <c r="U1358"/>
      <c r="V1358">
        <f>IF(AA1358&lt;&gt;"",V1357+1,V1357)</f>
        <v>237</v>
      </c>
      <c r="W1358" s="75" t="s">
        <v>2238</v>
      </c>
      <c r="X1358" s="57" t="s">
        <v>2238</v>
      </c>
      <c r="Y1358" s="57" t="s">
        <v>2238</v>
      </c>
      <c r="Z1358" s="25" t="str">
        <f>IF( OR(X1358="CNST", I1358="CAT_REGS"),IF(E1358=CHAR(34)&amp;CHAR(34),F1358,E1358),
IF(X1358="YES",UPPER(IF(E1358=CHAR(34)&amp;CHAR(34),F1358,E1358)),
IF(   AND(X1358&lt;&gt;"NO",I1358="CAT_FNCT",D1358&lt;&gt;"multiply", D1358&lt;&gt;"divide"),IF(J1358="SLS_ENABLED",   UPPER(IF(E1358=CHAR(34)&amp;CHAR(34),F1358,E1358)),""),"")))</f>
        <v/>
      </c>
      <c r="AA1358" s="25" t="str">
        <f>IF(LEN(Y1358)&gt;0,Y1358,SUBSTITUTE(SUBSTITUTE(SUBSTITUTE(SUBSTITUTE(SUBSTITUTE(SUBSTITUTE(SUBSTITUTE(SUBSTITUTE(SUBSTITUTE(SUBSTITUTE(SUBSTITUTE( (SUBSTITUTE( SUBSTITUTE( SUBSTITUTE( SUBSTITUTE(Z1358,"STD_SIGMA","SUM"),"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8" s="1">
        <f>B1358</f>
        <v>1322</v>
      </c>
      <c r="AC1358" t="str">
        <f>P1358</f>
        <v>MNU_ANGLES</v>
      </c>
      <c r="AD1358" s="126" t="str">
        <f>IF(ISNA(VLOOKUP(AA1358,'XEQM Shortlist'!J:J,1,0)),"//","")</f>
        <v/>
      </c>
      <c r="AF1358" s="88" t="str">
        <f>IF(LEN(AA1358)=0,"",SUBSTITUTE(SUBSTITUTE(SUBSTITUTE(SUBSTITUTE(SUBSTITUTE(SUBSTITUTE(SUBSTITUTE(SUBSTITUTE(SUBSTITUTE(SUBSTITUTE(SUBSTITUTE(SUBSTITUTE(SUBSTITUTE(SUBSTITUTE(SUBSTITUTE(SUBSTITUTE(SUBSTITUTE( (SUBSTITUTE( SUBSTITUTE( SUBSTITUTE( SUBSTITUTE(Z1358,"STD_SIGMA","SUM"),"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8" t="b">
        <f>AA1358=AF1358</f>
        <v>1</v>
      </c>
    </row>
    <row r="1359" spans="1:33">
      <c r="A1359" s="48">
        <f>IF(B1359=INT(B1359),ROW(),"")</f>
        <v>1359</v>
      </c>
      <c r="B1359" s="47">
        <f>IF(AND(MID(C1359,2,1)&lt;&gt;"/",MID(C1359,1,1)="/"),INT(B1358)+1,B1358+0.01)</f>
        <v>1323</v>
      </c>
      <c r="C1359" s="51" t="s">
        <v>3769</v>
      </c>
      <c r="D1359" s="51" t="s">
        <v>7</v>
      </c>
      <c r="E1359" s="56" t="s">
        <v>2285</v>
      </c>
      <c r="F1359" s="56" t="s">
        <v>2285</v>
      </c>
      <c r="G1359" s="144">
        <v>0</v>
      </c>
      <c r="H1359" s="144">
        <v>0</v>
      </c>
      <c r="I1359" s="140" t="s">
        <v>16</v>
      </c>
      <c r="J1359" s="56" t="s">
        <v>1376</v>
      </c>
      <c r="K1359" s="57" t="s">
        <v>3783</v>
      </c>
      <c r="L1359" s="55" t="s">
        <v>4768</v>
      </c>
      <c r="M1359" s="55" t="s">
        <v>4827</v>
      </c>
      <c r="N1359" s="55" t="s">
        <v>2238</v>
      </c>
      <c r="O1359" s="55"/>
      <c r="P1359" s="259" t="s">
        <v>2280</v>
      </c>
      <c r="Q1359" s="13"/>
      <c r="R1359"/>
      <c r="S1359" t="str">
        <f>IF(E1359=F1359,"","NOT EQUAL")</f>
        <v/>
      </c>
      <c r="T1359" s="44" t="str">
        <f>IF(ISNA(VLOOKUP(P1359,Sheet1!E:F,2,0)),"--","PRESENT")</f>
        <v>--</v>
      </c>
      <c r="U1359"/>
      <c r="V1359">
        <f>IF(AA1359&lt;&gt;"",V1358+1,V1358)</f>
        <v>237</v>
      </c>
      <c r="W1359" s="75" t="s">
        <v>2238</v>
      </c>
      <c r="X1359" s="57" t="s">
        <v>2238</v>
      </c>
      <c r="Y1359" s="57" t="s">
        <v>2238</v>
      </c>
      <c r="Z1359" s="25" t="str">
        <f>IF( OR(X1359="CNST", I1359="CAT_REGS"),IF(E1359=CHAR(34)&amp;CHAR(34),F1359,E1359),
IF(X1359="YES",UPPER(IF(E1359=CHAR(34)&amp;CHAR(34),F1359,E1359)),
IF(   AND(X1359&lt;&gt;"NO",I1359="CAT_FNCT",D1359&lt;&gt;"multiply", D1359&lt;&gt;"divide"),IF(J1359="SLS_ENABLED",   UPPER(IF(E1359=CHAR(34)&amp;CHAR(34),F1359,E1359)),""),"")))</f>
        <v/>
      </c>
      <c r="AA1359" s="25" t="str">
        <f>IF(LEN(Y1359)&gt;0,Y1359,SUBSTITUTE(SUBSTITUTE(SUBSTITUTE(SUBSTITUTE(SUBSTITUTE(SUBSTITUTE(SUBSTITUTE(SUBSTITUTE(SUBSTITUTE(SUBSTITUTE(SUBSTITUTE( (SUBSTITUTE( SUBSTITUTE( SUBSTITUTE( SUBSTITUTE(Z1359,"STD_SIGMA","SUM"),"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9" s="1">
        <f>B1359</f>
        <v>1323</v>
      </c>
      <c r="AC1359" t="str">
        <f>P1359</f>
        <v>MNU_PRINT</v>
      </c>
      <c r="AD1359" s="126" t="str">
        <f>IF(ISNA(VLOOKUP(AA1359,'XEQM Shortlist'!J:J,1,0)),"//","")</f>
        <v/>
      </c>
      <c r="AF1359" s="88" t="str">
        <f>IF(LEN(AA1359)=0,"",SUBSTITUTE(SUBSTITUTE(SUBSTITUTE(SUBSTITUTE(SUBSTITUTE(SUBSTITUTE(SUBSTITUTE(SUBSTITUTE(SUBSTITUTE(SUBSTITUTE(SUBSTITUTE(SUBSTITUTE(SUBSTITUTE(SUBSTITUTE(SUBSTITUTE(SUBSTITUTE(SUBSTITUTE( (SUBSTITUTE( SUBSTITUTE( SUBSTITUTE( SUBSTITUTE(Z1359,"STD_SIGMA","SUM"),"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9" t="b">
        <f>AA1359=AF1359</f>
        <v>1</v>
      </c>
    </row>
    <row r="1360" spans="1:33">
      <c r="A1360" s="48">
        <f>IF(B1360=INT(B1360),ROW(),"")</f>
        <v>1360</v>
      </c>
      <c r="B1360" s="47">
        <f>IF(AND(MID(C1360,2,1)&lt;&gt;"/",MID(C1360,1,1)="/"),INT(B1359)+1,B1359+0.01)</f>
        <v>1324</v>
      </c>
      <c r="C1360" s="51" t="s">
        <v>3769</v>
      </c>
      <c r="D1360" s="59" t="s">
        <v>2792</v>
      </c>
      <c r="E1360" s="121" t="s">
        <v>2246</v>
      </c>
      <c r="F1360" s="121" t="s">
        <v>2246</v>
      </c>
      <c r="G1360" s="144">
        <v>0</v>
      </c>
      <c r="H1360" s="144">
        <v>0</v>
      </c>
      <c r="I1360" s="140" t="s">
        <v>16</v>
      </c>
      <c r="J1360" s="56" t="s">
        <v>1376</v>
      </c>
      <c r="K1360" s="57" t="s">
        <v>3783</v>
      </c>
      <c r="L1360" s="55" t="s">
        <v>4768</v>
      </c>
      <c r="M1360" s="55" t="s">
        <v>4827</v>
      </c>
      <c r="N1360" s="55" t="s">
        <v>2238</v>
      </c>
      <c r="O1360" s="55"/>
      <c r="P1360" s="259" t="s">
        <v>1421</v>
      </c>
      <c r="Q1360" s="13"/>
      <c r="R1360"/>
      <c r="S1360" t="str">
        <f>IF(E1360=F1360,"","NOT EQUAL")</f>
        <v/>
      </c>
      <c r="T1360" s="44" t="str">
        <f>IF(ISNA(VLOOKUP(P1360,Sheet1!E:F,2,0)),"--","PRESENT")</f>
        <v>--</v>
      </c>
      <c r="U1360"/>
      <c r="V1360">
        <f>IF(AA1360&lt;&gt;"",V1359+1,V1359)</f>
        <v>237</v>
      </c>
      <c r="W1360" s="75" t="s">
        <v>2238</v>
      </c>
      <c r="X1360" s="57" t="s">
        <v>2238</v>
      </c>
      <c r="Y1360" s="57" t="s">
        <v>2238</v>
      </c>
      <c r="Z1360" s="25" t="str">
        <f>IF( OR(X1360="CNST", I1360="CAT_REGS"),IF(E1360=CHAR(34)&amp;CHAR(34),F1360,E1360),
IF(X1360="YES",UPPER(IF(E1360=CHAR(34)&amp;CHAR(34),F1360,E1360)),
IF(   AND(X1360&lt;&gt;"NO",I1360="CAT_FNCT",D1360&lt;&gt;"multiply", D1360&lt;&gt;"divide"),IF(J1360="SLS_ENABLED",   UPPER(IF(E1360=CHAR(34)&amp;CHAR(34),F1360,E1360)),""),"")))</f>
        <v/>
      </c>
      <c r="AA1360" s="25" t="str">
        <f>IF(LEN(Y1360)&gt;0,Y1360,SUBSTITUTE(SUBSTITUTE(SUBSTITUTE(SUBSTITUTE(SUBSTITUTE(SUBSTITUTE(SUBSTITUTE(SUBSTITUTE(SUBSTITUTE(SUBSTITUTE(SUBSTITUTE( (SUBSTITUTE( SUBSTITUTE( SUBSTITUTE( SUBSTITUTE(Z1360,"STD_SIGMA","SUM"),"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0" s="1">
        <f>B1360</f>
        <v>1324</v>
      </c>
      <c r="AC1360" t="str">
        <f>P1360</f>
        <v>MNU_CONVA</v>
      </c>
      <c r="AD1360" s="126" t="str">
        <f>IF(ISNA(VLOOKUP(AA1360,'XEQM Shortlist'!J:J,1,0)),"//","")</f>
        <v/>
      </c>
      <c r="AF1360" s="88" t="str">
        <f>IF(LEN(AA1360)=0,"",SUBSTITUTE(SUBSTITUTE(SUBSTITUTE(SUBSTITUTE(SUBSTITUTE(SUBSTITUTE(SUBSTITUTE(SUBSTITUTE(SUBSTITUTE(SUBSTITUTE(SUBSTITUTE(SUBSTITUTE(SUBSTITUTE(SUBSTITUTE(SUBSTITUTE(SUBSTITUTE(SUBSTITUTE( (SUBSTITUTE( SUBSTITUTE( SUBSTITUTE( SUBSTITUTE(Z1360,"STD_SIGMA","SUM"),"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0" t="b">
        <f>AA1360=AF1360</f>
        <v>1</v>
      </c>
    </row>
    <row r="1361" spans="1:33">
      <c r="A1361" s="48">
        <f>IF(B1361=INT(B1361),ROW(),"")</f>
        <v>1361</v>
      </c>
      <c r="B1361" s="47">
        <f>IF(AND(MID(C1361,2,1)&lt;&gt;"/",MID(C1361,1,1)="/"),INT(B1360)+1,B1360+0.01)</f>
        <v>1325</v>
      </c>
      <c r="C1361" s="51" t="s">
        <v>3769</v>
      </c>
      <c r="D1361" s="59" t="s">
        <v>2792</v>
      </c>
      <c r="E1361" s="72" t="s">
        <v>4892</v>
      </c>
      <c r="F1361" s="72" t="s">
        <v>4892</v>
      </c>
      <c r="G1361" s="144">
        <v>0</v>
      </c>
      <c r="H1361" s="144">
        <v>0</v>
      </c>
      <c r="I1361" s="140" t="s">
        <v>16</v>
      </c>
      <c r="J1361" s="56" t="s">
        <v>1376</v>
      </c>
      <c r="K1361" s="57" t="s">
        <v>3783</v>
      </c>
      <c r="L1361" s="55" t="s">
        <v>4768</v>
      </c>
      <c r="M1361" s="55" t="s">
        <v>4827</v>
      </c>
      <c r="N1361" s="55" t="s">
        <v>2238</v>
      </c>
      <c r="O1361" s="55"/>
      <c r="P1361" s="259" t="s">
        <v>1435</v>
      </c>
      <c r="Q1361" s="13"/>
      <c r="R1361"/>
      <c r="S1361" t="str">
        <f>IF(E1361=F1361,"","NOT EQUAL")</f>
        <v/>
      </c>
      <c r="T1361" s="44" t="str">
        <f>IF(ISNA(VLOOKUP(P1361,Sheet1!E:F,2,0)),"--","PRESENT")</f>
        <v>--</v>
      </c>
      <c r="U1361"/>
      <c r="V1361">
        <f>IF(AA1361&lt;&gt;"",V1360+1,V1360)</f>
        <v>237</v>
      </c>
      <c r="W1361" s="75" t="s">
        <v>2238</v>
      </c>
      <c r="X1361" s="57" t="s">
        <v>2238</v>
      </c>
      <c r="Y1361" s="57" t="s">
        <v>2238</v>
      </c>
      <c r="Z1361" s="25" t="str">
        <f>IF( OR(X1361="CNST", I1361="CAT_REGS"),IF(E1361=CHAR(34)&amp;CHAR(34),F1361,E1361),
IF(X1361="YES",UPPER(IF(E1361=CHAR(34)&amp;CHAR(34),F1361,E1361)),
IF(   AND(X1361&lt;&gt;"NO",I1361="CAT_FNCT",D1361&lt;&gt;"multiply", D1361&lt;&gt;"divide"),IF(J1361="SLS_ENABLED",   UPPER(IF(E1361=CHAR(34)&amp;CHAR(34),F1361,E1361)),""),"")))</f>
        <v/>
      </c>
      <c r="AA1361" s="25" t="str">
        <f>IF(LEN(Y1361)&gt;0,Y1361,SUBSTITUTE(SUBSTITUTE(SUBSTITUTE(SUBSTITUTE(SUBSTITUTE(SUBSTITUTE(SUBSTITUTE(SUBSTITUTE(SUBSTITUTE(SUBSTITUTE(SUBSTITUTE( (SUBSTITUTE( SUBSTITUTE( SUBSTITUTE( SUBSTITUTE(Z1361,"STD_SIGMA","SUM"),"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1" s="1">
        <f>B1361</f>
        <v>1325</v>
      </c>
      <c r="AC1361" t="str">
        <f>P1361</f>
        <v>MNU_BITS</v>
      </c>
      <c r="AD1361" s="126" t="str">
        <f>IF(ISNA(VLOOKUP(AA1361,'XEQM Shortlist'!J:J,1,0)),"//","")</f>
        <v/>
      </c>
      <c r="AF1361" s="88" t="str">
        <f>IF(LEN(AA1361)=0,"",SUBSTITUTE(SUBSTITUTE(SUBSTITUTE(SUBSTITUTE(SUBSTITUTE(SUBSTITUTE(SUBSTITUTE(SUBSTITUTE(SUBSTITUTE(SUBSTITUTE(SUBSTITUTE(SUBSTITUTE(SUBSTITUTE(SUBSTITUTE(SUBSTITUTE(SUBSTITUTE(SUBSTITUTE( (SUBSTITUTE( SUBSTITUTE( SUBSTITUTE( SUBSTITUTE(Z1361,"STD_SIGMA","SUM"),"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1" t="b">
        <f>AA1361=AF1361</f>
        <v>1</v>
      </c>
    </row>
    <row r="1362" spans="1:33">
      <c r="A1362" s="48">
        <f>IF(B1362=INT(B1362),ROW(),"")</f>
        <v>1362</v>
      </c>
      <c r="B1362" s="47">
        <f>IF(AND(MID(C1362,2,1)&lt;&gt;"/",MID(C1362,1,1)="/"),INT(B1361)+1,B1361+0.01)</f>
        <v>1326</v>
      </c>
      <c r="C1362" s="51" t="s">
        <v>3769</v>
      </c>
      <c r="D1362" s="59" t="s">
        <v>2792</v>
      </c>
      <c r="E1362" s="121" t="s">
        <v>1039</v>
      </c>
      <c r="F1362" s="121" t="s">
        <v>1040</v>
      </c>
      <c r="G1362" s="144">
        <v>0</v>
      </c>
      <c r="H1362" s="144">
        <v>0</v>
      </c>
      <c r="I1362" s="140" t="s">
        <v>16</v>
      </c>
      <c r="J1362" s="56" t="s">
        <v>1376</v>
      </c>
      <c r="K1362" s="57" t="s">
        <v>3783</v>
      </c>
      <c r="L1362" s="55" t="s">
        <v>4768</v>
      </c>
      <c r="M1362" s="55" t="s">
        <v>4827</v>
      </c>
      <c r="N1362" s="55" t="s">
        <v>2238</v>
      </c>
      <c r="O1362" s="51" t="s">
        <v>1384</v>
      </c>
      <c r="P1362" s="259" t="s">
        <v>1445</v>
      </c>
      <c r="Q1362" s="13"/>
      <c r="R1362"/>
      <c r="S1362" t="str">
        <f>IF(E1362=F1362,"","NOT EQUAL")</f>
        <v>NOT EQUAL</v>
      </c>
      <c r="T1362" s="44" t="str">
        <f>IF(ISNA(VLOOKUP(P1362,Sheet1!E:F,2,0)),"--","PRESENT")</f>
        <v>--</v>
      </c>
      <c r="U1362"/>
      <c r="V1362">
        <f>IF(AA1362&lt;&gt;"",V1361+1,V1361)</f>
        <v>237</v>
      </c>
      <c r="W1362" s="75" t="s">
        <v>2238</v>
      </c>
      <c r="X1362" s="57" t="s">
        <v>2238</v>
      </c>
      <c r="Y1362" s="57" t="s">
        <v>2238</v>
      </c>
      <c r="Z1362" s="25" t="str">
        <f>IF( OR(X1362="CNST", I1362="CAT_REGS"),IF(E1362=CHAR(34)&amp;CHAR(34),F1362,E1362),
IF(X1362="YES",UPPER(IF(E1362=CHAR(34)&amp;CHAR(34),F1362,E1362)),
IF(   AND(X1362&lt;&gt;"NO",I1362="CAT_FNCT",D1362&lt;&gt;"multiply", D1362&lt;&gt;"divide"),IF(J1362="SLS_ENABLED",   UPPER(IF(E1362=CHAR(34)&amp;CHAR(34),F1362,E1362)),""),"")))</f>
        <v/>
      </c>
      <c r="AA1362" s="25" t="str">
        <f>IF(LEN(Y1362)&gt;0,Y1362,SUBSTITUTE(SUBSTITUTE(SUBSTITUTE(SUBSTITUTE(SUBSTITUTE(SUBSTITUTE(SUBSTITUTE(SUBSTITUTE(SUBSTITUTE(SUBSTITUTE(SUBSTITUTE( (SUBSTITUTE( SUBSTITUTE( SUBSTITUTE( SUBSTITUTE(Z1362,"STD_SIGMA","SUM"),"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2" s="1">
        <f>B1362</f>
        <v>1326</v>
      </c>
      <c r="AC1362" t="str">
        <f>P1362</f>
        <v>MNU_CATALOG</v>
      </c>
      <c r="AD1362" s="126" t="str">
        <f>IF(ISNA(VLOOKUP(AA1362,'XEQM Shortlist'!J:J,1,0)),"//","")</f>
        <v/>
      </c>
      <c r="AF1362" s="88" t="str">
        <f>IF(LEN(AA1362)=0,"",SUBSTITUTE(SUBSTITUTE(SUBSTITUTE(SUBSTITUTE(SUBSTITUTE(SUBSTITUTE(SUBSTITUTE(SUBSTITUTE(SUBSTITUTE(SUBSTITUTE(SUBSTITUTE(SUBSTITUTE(SUBSTITUTE(SUBSTITUTE(SUBSTITUTE(SUBSTITUTE(SUBSTITUTE( (SUBSTITUTE( SUBSTITUTE( SUBSTITUTE( SUBSTITUTE(Z1362,"STD_SIGMA","SUM"),"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2" t="b">
        <f>AA1362=AF1362</f>
        <v>1</v>
      </c>
    </row>
    <row r="1363" spans="1:33">
      <c r="A1363" s="48">
        <f>IF(B1363=INT(B1363),ROW(),"")</f>
        <v>1363</v>
      </c>
      <c r="B1363" s="47">
        <f>IF(AND(MID(C1363,2,1)&lt;&gt;"/",MID(C1363,1,1)="/"),INT(B1362)+1,B1362+0.01)</f>
        <v>1327</v>
      </c>
      <c r="C1363" s="51" t="s">
        <v>3769</v>
      </c>
      <c r="D1363" s="51" t="s">
        <v>7</v>
      </c>
      <c r="E1363" s="121" t="s">
        <v>1043</v>
      </c>
      <c r="F1363" s="121" t="s">
        <v>1043</v>
      </c>
      <c r="G1363" s="144">
        <v>0</v>
      </c>
      <c r="H1363" s="144">
        <v>0</v>
      </c>
      <c r="I1363" s="140" t="s">
        <v>16</v>
      </c>
      <c r="J1363" s="56" t="s">
        <v>1376</v>
      </c>
      <c r="K1363" s="57" t="s">
        <v>3783</v>
      </c>
      <c r="L1363" s="55" t="s">
        <v>4768</v>
      </c>
      <c r="M1363" s="55" t="s">
        <v>4827</v>
      </c>
      <c r="N1363" s="55" t="s">
        <v>2238</v>
      </c>
      <c r="O1363" s="55"/>
      <c r="P1363" s="259" t="s">
        <v>1454</v>
      </c>
      <c r="Q1363" s="13"/>
      <c r="R1363"/>
      <c r="S1363" t="str">
        <f>IF(E1363=F1363,"","NOT EQUAL")</f>
        <v/>
      </c>
      <c r="T1363" s="44" t="str">
        <f>IF(ISNA(VLOOKUP(P1363,Sheet1!E:F,2,0)),"--","PRESENT")</f>
        <v>--</v>
      </c>
      <c r="U1363"/>
      <c r="V1363">
        <f>IF(AA1363&lt;&gt;"",V1362+1,V1362)</f>
        <v>237</v>
      </c>
      <c r="W1363" s="75" t="s">
        <v>2238</v>
      </c>
      <c r="X1363" s="57" t="s">
        <v>2238</v>
      </c>
      <c r="Y1363" s="57" t="s">
        <v>2238</v>
      </c>
      <c r="Z1363" s="25" t="str">
        <f>IF( OR(X1363="CNST", I1363="CAT_REGS"),IF(E1363=CHAR(34)&amp;CHAR(34),F1363,E1363),
IF(X1363="YES",UPPER(IF(E1363=CHAR(34)&amp;CHAR(34),F1363,E1363)),
IF(   AND(X1363&lt;&gt;"NO",I1363="CAT_FNCT",D1363&lt;&gt;"multiply", D1363&lt;&gt;"divide"),IF(J1363="SLS_ENABLED",   UPPER(IF(E1363=CHAR(34)&amp;CHAR(34),F1363,E1363)),""),"")))</f>
        <v/>
      </c>
      <c r="AA1363" s="25" t="str">
        <f>IF(LEN(Y1363)&gt;0,Y1363,SUBSTITUTE(SUBSTITUTE(SUBSTITUTE(SUBSTITUTE(SUBSTITUTE(SUBSTITUTE(SUBSTITUTE(SUBSTITUTE(SUBSTITUTE(SUBSTITUTE(SUBSTITUTE( (SUBSTITUTE( SUBSTITUTE( SUBSTITUTE( SUBSTITUTE(Z1363,"STD_SIGMA","SUM"),"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3" s="1">
        <f>B1363</f>
        <v>1327</v>
      </c>
      <c r="AC1363" t="str">
        <f>P1363</f>
        <v>MNU_CHARS</v>
      </c>
      <c r="AD1363" s="126" t="str">
        <f>IF(ISNA(VLOOKUP(AA1363,'XEQM Shortlist'!J:J,1,0)),"//","")</f>
        <v/>
      </c>
      <c r="AF1363" s="88" t="str">
        <f>IF(LEN(AA1363)=0,"",SUBSTITUTE(SUBSTITUTE(SUBSTITUTE(SUBSTITUTE(SUBSTITUTE(SUBSTITUTE(SUBSTITUTE(SUBSTITUTE(SUBSTITUTE(SUBSTITUTE(SUBSTITUTE(SUBSTITUTE(SUBSTITUTE(SUBSTITUTE(SUBSTITUTE(SUBSTITUTE(SUBSTITUTE( (SUBSTITUTE( SUBSTITUTE( SUBSTITUTE( SUBSTITUTE(Z1363,"STD_SIGMA","SUM"),"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3" t="b">
        <f>AA1363=AF1363</f>
        <v>1</v>
      </c>
    </row>
    <row r="1364" spans="1:33">
      <c r="A1364" s="48">
        <f>IF(B1364=INT(B1364),ROW(),"")</f>
        <v>1364</v>
      </c>
      <c r="B1364" s="47">
        <f>IF(AND(MID(C1364,2,1)&lt;&gt;"/",MID(C1364,1,1)="/"),INT(B1363)+1,B1363+0.01)</f>
        <v>1328</v>
      </c>
      <c r="C1364" s="51" t="s">
        <v>3769</v>
      </c>
      <c r="D1364" s="51" t="s">
        <v>7</v>
      </c>
      <c r="E1364" s="121" t="s">
        <v>1047</v>
      </c>
      <c r="F1364" s="121" t="s">
        <v>1047</v>
      </c>
      <c r="G1364" s="144">
        <v>0</v>
      </c>
      <c r="H1364" s="144">
        <v>0</v>
      </c>
      <c r="I1364" s="140" t="s">
        <v>16</v>
      </c>
      <c r="J1364" s="56" t="s">
        <v>1376</v>
      </c>
      <c r="K1364" s="57" t="s">
        <v>3783</v>
      </c>
      <c r="L1364" s="55" t="s">
        <v>4768</v>
      </c>
      <c r="M1364" s="55" t="s">
        <v>4827</v>
      </c>
      <c r="N1364" s="55" t="s">
        <v>2238</v>
      </c>
      <c r="O1364" s="55"/>
      <c r="P1364" s="259" t="s">
        <v>1458</v>
      </c>
      <c r="Q1364" s="13"/>
      <c r="R1364"/>
      <c r="S1364" t="str">
        <f>IF(E1364=F1364,"","NOT EQUAL")</f>
        <v/>
      </c>
      <c r="T1364" s="44" t="str">
        <f>IF(ISNA(VLOOKUP(P1364,Sheet1!E:F,2,0)),"--","PRESENT")</f>
        <v>--</v>
      </c>
      <c r="U1364"/>
      <c r="V1364">
        <f>IF(AA1364&lt;&gt;"",V1363+1,V1363)</f>
        <v>237</v>
      </c>
      <c r="W1364" s="75" t="s">
        <v>2238</v>
      </c>
      <c r="X1364" s="57" t="s">
        <v>2238</v>
      </c>
      <c r="Y1364" s="57" t="s">
        <v>2238</v>
      </c>
      <c r="Z1364" s="25" t="str">
        <f>IF( OR(X1364="CNST", I1364="CAT_REGS"),IF(E1364=CHAR(34)&amp;CHAR(34),F1364,E1364),
IF(X1364="YES",UPPER(IF(E1364=CHAR(34)&amp;CHAR(34),F1364,E1364)),
IF(   AND(X1364&lt;&gt;"NO",I1364="CAT_FNCT",D1364&lt;&gt;"multiply", D1364&lt;&gt;"divide"),IF(J1364="SLS_ENABLED",   UPPER(IF(E1364=CHAR(34)&amp;CHAR(34),F1364,E1364)),""),"")))</f>
        <v/>
      </c>
      <c r="AA1364" s="25" t="str">
        <f>IF(LEN(Y1364)&gt;0,Y1364,SUBSTITUTE(SUBSTITUTE(SUBSTITUTE(SUBSTITUTE(SUBSTITUTE(SUBSTITUTE(SUBSTITUTE(SUBSTITUTE(SUBSTITUTE(SUBSTITUTE(SUBSTITUTE( (SUBSTITUTE( SUBSTITUTE( SUBSTITUTE( SUBSTITUTE(Z1364,"STD_SIGMA","SUM"),"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4" s="1">
        <f>B1364</f>
        <v>1328</v>
      </c>
      <c r="AC1364" t="str">
        <f>P1364</f>
        <v>MNU_CLK</v>
      </c>
      <c r="AD1364" s="126" t="str">
        <f>IF(ISNA(VLOOKUP(AA1364,'XEQM Shortlist'!J:J,1,0)),"//","")</f>
        <v/>
      </c>
      <c r="AF1364" s="88" t="str">
        <f>IF(LEN(AA1364)=0,"",SUBSTITUTE(SUBSTITUTE(SUBSTITUTE(SUBSTITUTE(SUBSTITUTE(SUBSTITUTE(SUBSTITUTE(SUBSTITUTE(SUBSTITUTE(SUBSTITUTE(SUBSTITUTE(SUBSTITUTE(SUBSTITUTE(SUBSTITUTE(SUBSTITUTE(SUBSTITUTE(SUBSTITUTE( (SUBSTITUTE( SUBSTITUTE( SUBSTITUTE( SUBSTITUTE(Z1364,"STD_SIGMA","SUM"),"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4" t="b">
        <f>AA1364=AF1364</f>
        <v>1</v>
      </c>
    </row>
    <row r="1365" spans="1:33">
      <c r="A1365" s="48">
        <f>IF(B1365=INT(B1365),ROW(),"")</f>
        <v>1365</v>
      </c>
      <c r="B1365" s="47">
        <f>IF(AND(MID(C1365,2,1)&lt;&gt;"/",MID(C1365,1,1)="/"),INT(B1364)+1,B1364+0.01)</f>
        <v>1329</v>
      </c>
      <c r="C1365" s="51" t="s">
        <v>3769</v>
      </c>
      <c r="D1365" s="51" t="s">
        <v>7</v>
      </c>
      <c r="E1365" s="121" t="s">
        <v>1051</v>
      </c>
      <c r="F1365" s="121" t="s">
        <v>1051</v>
      </c>
      <c r="G1365" s="144">
        <v>0</v>
      </c>
      <c r="H1365" s="144">
        <v>0</v>
      </c>
      <c r="I1365" s="140" t="s">
        <v>16</v>
      </c>
      <c r="J1365" s="56" t="s">
        <v>1376</v>
      </c>
      <c r="K1365" s="57" t="s">
        <v>3783</v>
      </c>
      <c r="L1365" s="55" t="s">
        <v>4768</v>
      </c>
      <c r="M1365" s="55" t="s">
        <v>4827</v>
      </c>
      <c r="N1365" s="55" t="s">
        <v>2238</v>
      </c>
      <c r="O1365" s="55"/>
      <c r="P1365" s="259" t="s">
        <v>1465</v>
      </c>
      <c r="Q1365" s="13"/>
      <c r="R1365"/>
      <c r="S1365" t="str">
        <f>IF(E1365=F1365,"","NOT EQUAL")</f>
        <v/>
      </c>
      <c r="T1365" s="44" t="str">
        <f>IF(ISNA(VLOOKUP(P1365,Sheet1!E:F,2,0)),"--","PRESENT")</f>
        <v>--</v>
      </c>
      <c r="U1365"/>
      <c r="V1365">
        <f>IF(AA1365&lt;&gt;"",V1364+1,V1364)</f>
        <v>237</v>
      </c>
      <c r="W1365" s="75" t="s">
        <v>2238</v>
      </c>
      <c r="X1365" s="57" t="s">
        <v>2238</v>
      </c>
      <c r="Y1365" s="57" t="s">
        <v>2238</v>
      </c>
      <c r="Z1365" s="25" t="str">
        <f>IF( OR(X1365="CNST", I1365="CAT_REGS"),IF(E1365=CHAR(34)&amp;CHAR(34),F1365,E1365),
IF(X1365="YES",UPPER(IF(E1365=CHAR(34)&amp;CHAR(34),F1365,E1365)),
IF(   AND(X1365&lt;&gt;"NO",I1365="CAT_FNCT",D1365&lt;&gt;"multiply", D1365&lt;&gt;"divide"),IF(J1365="SLS_ENABLED",   UPPER(IF(E1365=CHAR(34)&amp;CHAR(34),F1365,E1365)),""),"")))</f>
        <v/>
      </c>
      <c r="AA1365" s="25" t="str">
        <f>IF(LEN(Y1365)&gt;0,Y1365,SUBSTITUTE(SUBSTITUTE(SUBSTITUTE(SUBSTITUTE(SUBSTITUTE(SUBSTITUTE(SUBSTITUTE(SUBSTITUTE(SUBSTITUTE(SUBSTITUTE(SUBSTITUTE( (SUBSTITUTE( SUBSTITUTE( SUBSTITUTE( SUBSTITUTE(Z1365,"STD_SIGMA","SUM"),"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5" s="1">
        <f>B1365</f>
        <v>1329</v>
      </c>
      <c r="AC1365" t="str">
        <f>P1365</f>
        <v>MNU_CLR</v>
      </c>
      <c r="AD1365" s="126" t="str">
        <f>IF(ISNA(VLOOKUP(AA1365,'XEQM Shortlist'!J:J,1,0)),"//","")</f>
        <v/>
      </c>
      <c r="AF1365" s="88" t="str">
        <f>IF(LEN(AA1365)=0,"",SUBSTITUTE(SUBSTITUTE(SUBSTITUTE(SUBSTITUTE(SUBSTITUTE(SUBSTITUTE(SUBSTITUTE(SUBSTITUTE(SUBSTITUTE(SUBSTITUTE(SUBSTITUTE(SUBSTITUTE(SUBSTITUTE(SUBSTITUTE(SUBSTITUTE(SUBSTITUTE(SUBSTITUTE( (SUBSTITUTE( SUBSTITUTE( SUBSTITUTE( SUBSTITUTE(Z1365,"STD_SIGMA","SUM"),"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5" t="b">
        <f>AA1365=AF1365</f>
        <v>1</v>
      </c>
    </row>
    <row r="1366" spans="1:33">
      <c r="A1366" s="48">
        <f>IF(B1366=INT(B1366),ROW(),"")</f>
        <v>1366</v>
      </c>
      <c r="B1366" s="47">
        <f>IF(AND(MID(C1366,2,1)&lt;&gt;"/",MID(C1366,1,1)="/"),INT(B1365)+1,B1365+0.01)</f>
        <v>1330</v>
      </c>
      <c r="C1366" s="51" t="s">
        <v>3769</v>
      </c>
      <c r="D1366" s="59" t="s">
        <v>2792</v>
      </c>
      <c r="E1366" s="121" t="s">
        <v>52</v>
      </c>
      <c r="F1366" s="121" t="s">
        <v>52</v>
      </c>
      <c r="G1366" s="144">
        <v>0</v>
      </c>
      <c r="H1366" s="144">
        <v>0</v>
      </c>
      <c r="I1366" s="140" t="s">
        <v>16</v>
      </c>
      <c r="J1366" s="56" t="s">
        <v>1376</v>
      </c>
      <c r="K1366" s="57" t="s">
        <v>3783</v>
      </c>
      <c r="L1366" s="55" t="s">
        <v>4768</v>
      </c>
      <c r="M1366" s="55" t="s">
        <v>4827</v>
      </c>
      <c r="N1366" s="55" t="s">
        <v>2238</v>
      </c>
      <c r="O1366" s="51" t="s">
        <v>2290</v>
      </c>
      <c r="P1366" s="259" t="s">
        <v>2288</v>
      </c>
      <c r="Q1366" s="13"/>
      <c r="R1366"/>
      <c r="S1366" t="str">
        <f>IF(E1366=F1366,"","NOT EQUAL")</f>
        <v/>
      </c>
      <c r="T1366" s="44" t="str">
        <f>IF(ISNA(VLOOKUP(P1366,Sheet1!E:F,2,0)),"--","PRESENT")</f>
        <v>--</v>
      </c>
      <c r="U1366"/>
      <c r="V1366">
        <f>IF(AA1366&lt;&gt;"",V1365+1,V1365)</f>
        <v>237</v>
      </c>
      <c r="W1366" s="75" t="s">
        <v>2238</v>
      </c>
      <c r="X1366" s="57" t="s">
        <v>2238</v>
      </c>
      <c r="Y1366" s="57" t="s">
        <v>2238</v>
      </c>
      <c r="Z1366" s="25" t="str">
        <f>IF( OR(X1366="CNST", I1366="CAT_REGS"),IF(E1366=CHAR(34)&amp;CHAR(34),F1366,E1366),
IF(X1366="YES",UPPER(IF(E1366=CHAR(34)&amp;CHAR(34),F1366,E1366)),
IF(   AND(X1366&lt;&gt;"NO",I1366="CAT_FNCT",D1366&lt;&gt;"multiply", D1366&lt;&gt;"divide"),IF(J1366="SLS_ENABLED",   UPPER(IF(E1366=CHAR(34)&amp;CHAR(34),F1366,E1366)),""),"")))</f>
        <v/>
      </c>
      <c r="AA1366" s="25" t="str">
        <f>IF(LEN(Y1366)&gt;0,Y1366,SUBSTITUTE(SUBSTITUTE(SUBSTITUTE(SUBSTITUTE(SUBSTITUTE(SUBSTITUTE(SUBSTITUTE(SUBSTITUTE(SUBSTITUTE(SUBSTITUTE(SUBSTITUTE( (SUBSTITUTE( SUBSTITUTE( SUBSTITUTE( SUBSTITUTE(Z1366,"STD_SIGMA","SUM"),"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6" s="1">
        <f>B1366</f>
        <v>1330</v>
      </c>
      <c r="AC1366" t="str">
        <f>P1366</f>
        <v>MNU_CONST</v>
      </c>
      <c r="AD1366" s="126" t="str">
        <f>IF(ISNA(VLOOKUP(AA1366,'XEQM Shortlist'!J:J,1,0)),"//","")</f>
        <v/>
      </c>
      <c r="AF1366" s="88" t="str">
        <f>IF(LEN(AA1366)=0,"",SUBSTITUTE(SUBSTITUTE(SUBSTITUTE(SUBSTITUTE(SUBSTITUTE(SUBSTITUTE(SUBSTITUTE(SUBSTITUTE(SUBSTITUTE(SUBSTITUTE(SUBSTITUTE(SUBSTITUTE(SUBSTITUTE(SUBSTITUTE(SUBSTITUTE(SUBSTITUTE(SUBSTITUTE( (SUBSTITUTE( SUBSTITUTE( SUBSTITUTE( SUBSTITUTE(Z1366,"STD_SIGMA","SUM"),"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6" t="b">
        <f>AA1366=AF1366</f>
        <v>1</v>
      </c>
    </row>
    <row r="1367" spans="1:33">
      <c r="A1367" s="48">
        <f>IF(B1367=INT(B1367),ROW(),"")</f>
        <v>1367</v>
      </c>
      <c r="B1367" s="47">
        <f>IF(AND(MID(C1367,2,1)&lt;&gt;"/",MID(C1367,1,1)="/"),INT(B1366)+1,B1366+0.01)</f>
        <v>1331</v>
      </c>
      <c r="C1367" s="51" t="s">
        <v>3769</v>
      </c>
      <c r="D1367" s="51" t="s">
        <v>7</v>
      </c>
      <c r="E1367" s="121" t="s">
        <v>1060</v>
      </c>
      <c r="F1367" s="121" t="s">
        <v>1060</v>
      </c>
      <c r="G1367" s="144">
        <v>0</v>
      </c>
      <c r="H1367" s="144">
        <v>0</v>
      </c>
      <c r="I1367" s="140" t="s">
        <v>16</v>
      </c>
      <c r="J1367" s="56" t="s">
        <v>1376</v>
      </c>
      <c r="K1367" s="57" t="s">
        <v>3783</v>
      </c>
      <c r="L1367" s="55" t="s">
        <v>4768</v>
      </c>
      <c r="M1367" s="55" t="s">
        <v>4827</v>
      </c>
      <c r="N1367" s="55" t="s">
        <v>2238</v>
      </c>
      <c r="O1367" s="55"/>
      <c r="P1367" s="259" t="s">
        <v>1477</v>
      </c>
      <c r="Q1367" s="13"/>
      <c r="R1367"/>
      <c r="S1367" t="str">
        <f>IF(E1367=F1367,"","NOT EQUAL")</f>
        <v/>
      </c>
      <c r="T1367" s="44" t="str">
        <f>IF(ISNA(VLOOKUP(P1367,Sheet1!E:F,2,0)),"--","PRESENT")</f>
        <v>--</v>
      </c>
      <c r="U1367"/>
      <c r="V1367">
        <f>IF(AA1367&lt;&gt;"",V1366+1,V1366)</f>
        <v>237</v>
      </c>
      <c r="W1367" s="75" t="s">
        <v>2238</v>
      </c>
      <c r="X1367" s="57" t="s">
        <v>2238</v>
      </c>
      <c r="Y1367" s="57" t="s">
        <v>2238</v>
      </c>
      <c r="Z1367" s="25" t="str">
        <f>IF( OR(X1367="CNST", I1367="CAT_REGS"),IF(E1367=CHAR(34)&amp;CHAR(34),F1367,E1367),
IF(X1367="YES",UPPER(IF(E1367=CHAR(34)&amp;CHAR(34),F1367,E1367)),
IF(   AND(X1367&lt;&gt;"NO",I1367="CAT_FNCT",D1367&lt;&gt;"multiply", D1367&lt;&gt;"divide"),IF(J1367="SLS_ENABLED",   UPPER(IF(E1367=CHAR(34)&amp;CHAR(34),F1367,E1367)),""),"")))</f>
        <v/>
      </c>
      <c r="AA1367" s="25" t="str">
        <f>IF(LEN(Y1367)&gt;0,Y1367,SUBSTITUTE(SUBSTITUTE(SUBSTITUTE(SUBSTITUTE(SUBSTITUTE(SUBSTITUTE(SUBSTITUTE(SUBSTITUTE(SUBSTITUTE(SUBSTITUTE(SUBSTITUTE( (SUBSTITUTE( SUBSTITUTE( SUBSTITUTE( SUBSTITUTE(Z1367,"STD_SIGMA","SUM"),"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7" s="1">
        <f>B1367</f>
        <v>1331</v>
      </c>
      <c r="AC1367" t="str">
        <f>P1367</f>
        <v>MNU_CPX</v>
      </c>
      <c r="AD1367" s="126" t="str">
        <f>IF(ISNA(VLOOKUP(AA1367,'XEQM Shortlist'!J:J,1,0)),"//","")</f>
        <v/>
      </c>
      <c r="AF1367" s="88" t="str">
        <f>IF(LEN(AA1367)=0,"",SUBSTITUTE(SUBSTITUTE(SUBSTITUTE(SUBSTITUTE(SUBSTITUTE(SUBSTITUTE(SUBSTITUTE(SUBSTITUTE(SUBSTITUTE(SUBSTITUTE(SUBSTITUTE(SUBSTITUTE(SUBSTITUTE(SUBSTITUTE(SUBSTITUTE(SUBSTITUTE(SUBSTITUTE( (SUBSTITUTE( SUBSTITUTE( SUBSTITUTE( SUBSTITUTE(Z1367,"STD_SIGMA","SUM"),"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7" t="b">
        <f>AA1367=AF1367</f>
        <v>1</v>
      </c>
    </row>
    <row r="1368" spans="1:33">
      <c r="A1368" s="48">
        <f>IF(B1368=INT(B1368),ROW(),"")</f>
        <v>1368</v>
      </c>
      <c r="B1368" s="47">
        <f>IF(AND(MID(C1368,2,1)&lt;&gt;"/",MID(C1368,1,1)="/"),INT(B1367)+1,B1367+0.01)</f>
        <v>1332</v>
      </c>
      <c r="C1368" s="51" t="s">
        <v>3769</v>
      </c>
      <c r="D1368" s="51" t="s">
        <v>7</v>
      </c>
      <c r="E1368" s="121" t="s">
        <v>61</v>
      </c>
      <c r="F1368" s="121" t="s">
        <v>61</v>
      </c>
      <c r="G1368" s="144">
        <v>0</v>
      </c>
      <c r="H1368" s="144">
        <v>0</v>
      </c>
      <c r="I1368" s="140" t="s">
        <v>16</v>
      </c>
      <c r="J1368" s="56" t="s">
        <v>1376</v>
      </c>
      <c r="K1368" s="57" t="s">
        <v>3783</v>
      </c>
      <c r="L1368" s="55" t="s">
        <v>4768</v>
      </c>
      <c r="M1368" s="55" t="s">
        <v>4827</v>
      </c>
      <c r="N1368" s="55" t="s">
        <v>2238</v>
      </c>
      <c r="O1368" s="55"/>
      <c r="P1368" s="259" t="s">
        <v>1478</v>
      </c>
      <c r="Q1368" s="13"/>
      <c r="R1368"/>
      <c r="S1368" t="str">
        <f>IF(E1368=F1368,"","NOT EQUAL")</f>
        <v/>
      </c>
      <c r="T1368" s="44" t="str">
        <f>IF(ISNA(VLOOKUP(P1368,Sheet1!E:F,2,0)),"--","PRESENT")</f>
        <v>--</v>
      </c>
      <c r="U1368"/>
      <c r="V1368">
        <f>IF(AA1368&lt;&gt;"",V1367+1,V1367)</f>
        <v>237</v>
      </c>
      <c r="W1368" s="75" t="s">
        <v>2238</v>
      </c>
      <c r="X1368" s="57" t="s">
        <v>2238</v>
      </c>
      <c r="Y1368" s="57" t="s">
        <v>2238</v>
      </c>
      <c r="Z1368" s="25" t="str">
        <f>IF( OR(X1368="CNST", I1368="CAT_REGS"),IF(E1368=CHAR(34)&amp;CHAR(34),F1368,E1368),
IF(X1368="YES",UPPER(IF(E1368=CHAR(34)&amp;CHAR(34),F1368,E1368)),
IF(   AND(X1368&lt;&gt;"NO",I1368="CAT_FNCT",D1368&lt;&gt;"multiply", D1368&lt;&gt;"divide"),IF(J1368="SLS_ENABLED",   UPPER(IF(E1368=CHAR(34)&amp;CHAR(34),F1368,E1368)),""),"")))</f>
        <v/>
      </c>
      <c r="AA1368" s="25" t="str">
        <f>IF(LEN(Y1368)&gt;0,Y1368,SUBSTITUTE(SUBSTITUTE(SUBSTITUTE(SUBSTITUTE(SUBSTITUTE(SUBSTITUTE(SUBSTITUTE(SUBSTITUTE(SUBSTITUTE(SUBSTITUTE(SUBSTITUTE( (SUBSTITUTE( SUBSTITUTE( SUBSTITUTE( SUBSTITUTE(Z1368,"STD_SIGMA","SUM"),"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8" s="1">
        <f>B1368</f>
        <v>1332</v>
      </c>
      <c r="AC1368" t="str">
        <f>P1368</f>
        <v>MNU_CPXS</v>
      </c>
      <c r="AD1368" s="126" t="str">
        <f>IF(ISNA(VLOOKUP(AA1368,'XEQM Shortlist'!J:J,1,0)),"//","")</f>
        <v/>
      </c>
      <c r="AF1368" s="88" t="str">
        <f>IF(LEN(AA1368)=0,"",SUBSTITUTE(SUBSTITUTE(SUBSTITUTE(SUBSTITUTE(SUBSTITUTE(SUBSTITUTE(SUBSTITUTE(SUBSTITUTE(SUBSTITUTE(SUBSTITUTE(SUBSTITUTE(SUBSTITUTE(SUBSTITUTE(SUBSTITUTE(SUBSTITUTE(SUBSTITUTE(SUBSTITUTE( (SUBSTITUTE( SUBSTITUTE( SUBSTITUTE( SUBSTITUTE(Z1368,"STD_SIGMA","SUM"),"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8" t="b">
        <f>AA1368=AF1368</f>
        <v>1</v>
      </c>
    </row>
    <row r="1369" spans="1:33">
      <c r="A1369" s="48">
        <f>IF(B1369=INT(B1369),ROW(),"")</f>
        <v>1369</v>
      </c>
      <c r="B1369" s="47">
        <f>IF(AND(MID(C1369,2,1)&lt;&gt;"/",MID(C1369,1,1)="/"),INT(B1368)+1,B1368+0.01)</f>
        <v>1333</v>
      </c>
      <c r="C1369" s="51" t="s">
        <v>3769</v>
      </c>
      <c r="D1369" s="51" t="s">
        <v>7</v>
      </c>
      <c r="E1369" s="121" t="s">
        <v>1064</v>
      </c>
      <c r="F1369" s="121" t="s">
        <v>1064</v>
      </c>
      <c r="G1369" s="144">
        <v>0</v>
      </c>
      <c r="H1369" s="144">
        <v>0</v>
      </c>
      <c r="I1369" s="140" t="s">
        <v>16</v>
      </c>
      <c r="J1369" s="56" t="s">
        <v>1376</v>
      </c>
      <c r="K1369" s="57" t="s">
        <v>3783</v>
      </c>
      <c r="L1369" s="55" t="s">
        <v>4768</v>
      </c>
      <c r="M1369" s="55" t="s">
        <v>4827</v>
      </c>
      <c r="N1369" s="55" t="s">
        <v>2238</v>
      </c>
      <c r="O1369" s="55"/>
      <c r="P1369" s="259" t="s">
        <v>1484</v>
      </c>
      <c r="Q1369" s="13"/>
      <c r="R1369"/>
      <c r="S1369" t="str">
        <f>IF(E1369=F1369,"","NOT EQUAL")</f>
        <v/>
      </c>
      <c r="T1369" s="44" t="str">
        <f>IF(ISNA(VLOOKUP(P1369,Sheet1!E:F,2,0)),"--","PRESENT")</f>
        <v>--</v>
      </c>
      <c r="U1369"/>
      <c r="V1369">
        <f>IF(AA1369&lt;&gt;"",V1368+1,V1368)</f>
        <v>237</v>
      </c>
      <c r="W1369" s="75" t="s">
        <v>2238</v>
      </c>
      <c r="X1369" s="57" t="s">
        <v>2238</v>
      </c>
      <c r="Y1369" s="57" t="s">
        <v>2238</v>
      </c>
      <c r="Z1369" s="25" t="str">
        <f>IF( OR(X1369="CNST", I1369="CAT_REGS"),IF(E1369=CHAR(34)&amp;CHAR(34),F1369,E1369),
IF(X1369="YES",UPPER(IF(E1369=CHAR(34)&amp;CHAR(34),F1369,E1369)),
IF(   AND(X1369&lt;&gt;"NO",I1369="CAT_FNCT",D1369&lt;&gt;"multiply", D1369&lt;&gt;"divide"),IF(J1369="SLS_ENABLED",   UPPER(IF(E1369=CHAR(34)&amp;CHAR(34),F1369,E1369)),""),"")))</f>
        <v/>
      </c>
      <c r="AA1369" s="25" t="str">
        <f>IF(LEN(Y1369)&gt;0,Y1369,SUBSTITUTE(SUBSTITUTE(SUBSTITUTE(SUBSTITUTE(SUBSTITUTE(SUBSTITUTE(SUBSTITUTE(SUBSTITUTE(SUBSTITUTE(SUBSTITUTE(SUBSTITUTE( (SUBSTITUTE( SUBSTITUTE( SUBSTITUTE( SUBSTITUTE(Z1369,"STD_SIGMA","SUM"),"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69" s="1">
        <f>B1369</f>
        <v>1333</v>
      </c>
      <c r="AC1369" t="str">
        <f>P1369</f>
        <v>MNU_DATES</v>
      </c>
      <c r="AD1369" s="126" t="str">
        <f>IF(ISNA(VLOOKUP(AA1369,'XEQM Shortlist'!J:J,1,0)),"//","")</f>
        <v/>
      </c>
      <c r="AF1369" s="88" t="str">
        <f>IF(LEN(AA1369)=0,"",SUBSTITUTE(SUBSTITUTE(SUBSTITUTE(SUBSTITUTE(SUBSTITUTE(SUBSTITUTE(SUBSTITUTE(SUBSTITUTE(SUBSTITUTE(SUBSTITUTE(SUBSTITUTE(SUBSTITUTE(SUBSTITUTE(SUBSTITUTE(SUBSTITUTE(SUBSTITUTE(SUBSTITUTE( (SUBSTITUTE( SUBSTITUTE( SUBSTITUTE( SUBSTITUTE(Z1369,"STD_SIGMA","SUM"),"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69" t="b">
        <f>AA1369=AF1369</f>
        <v>1</v>
      </c>
    </row>
    <row r="1370" spans="1:33">
      <c r="A1370" s="48">
        <f>IF(B1370=INT(B1370),ROW(),"")</f>
        <v>1370</v>
      </c>
      <c r="B1370" s="47">
        <f>IF(AND(MID(C1370,2,1)&lt;&gt;"/",MID(C1370,1,1)="/"),INT(B1369)+1,B1369+0.01)</f>
        <v>1334</v>
      </c>
      <c r="C1370" s="51" t="s">
        <v>3769</v>
      </c>
      <c r="D1370" s="51" t="s">
        <v>7</v>
      </c>
      <c r="E1370" s="121" t="s">
        <v>74</v>
      </c>
      <c r="F1370" s="121" t="s">
        <v>74</v>
      </c>
      <c r="G1370" s="144">
        <v>0</v>
      </c>
      <c r="H1370" s="144">
        <v>0</v>
      </c>
      <c r="I1370" s="140" t="s">
        <v>16</v>
      </c>
      <c r="J1370" s="56" t="s">
        <v>1376</v>
      </c>
      <c r="K1370" s="57" t="s">
        <v>3783</v>
      </c>
      <c r="L1370" s="55" t="s">
        <v>4768</v>
      </c>
      <c r="M1370" s="55" t="s">
        <v>4827</v>
      </c>
      <c r="N1370" s="55" t="s">
        <v>2238</v>
      </c>
      <c r="O1370" s="55"/>
      <c r="P1370" s="259" t="s">
        <v>4550</v>
      </c>
      <c r="Q1370" s="13"/>
      <c r="R1370"/>
      <c r="S1370" t="str">
        <f>IF(E1370=F1370,"","NOT EQUAL")</f>
        <v/>
      </c>
      <c r="T1370" s="44" t="str">
        <f>IF(ISNA(VLOOKUP(P1370,Sheet1!E:F,2,0)),"--","PRESENT")</f>
        <v>--</v>
      </c>
      <c r="U1370"/>
      <c r="V1370">
        <f>IF(AA1370&lt;&gt;"",V1369+1,V1369)</f>
        <v>237</v>
      </c>
      <c r="W1370" s="75" t="s">
        <v>2238</v>
      </c>
      <c r="X1370" s="57" t="s">
        <v>2238</v>
      </c>
      <c r="Y1370" s="57" t="s">
        <v>2238</v>
      </c>
      <c r="Z1370" s="25" t="str">
        <f>IF( OR(X1370="CNST", I1370="CAT_REGS"),IF(E1370=CHAR(34)&amp;CHAR(34),F1370,E1370),
IF(X1370="YES",UPPER(IF(E1370=CHAR(34)&amp;CHAR(34),F1370,E1370)),
IF(   AND(X1370&lt;&gt;"NO",I1370="CAT_FNCT",D1370&lt;&gt;"multiply", D1370&lt;&gt;"divide"),IF(J1370="SLS_ENABLED",   UPPER(IF(E1370=CHAR(34)&amp;CHAR(34),F1370,E1370)),""),"")))</f>
        <v/>
      </c>
      <c r="AA1370" s="25" t="str">
        <f>IF(LEN(Y1370)&gt;0,Y1370,SUBSTITUTE(SUBSTITUTE(SUBSTITUTE(SUBSTITUTE(SUBSTITUTE(SUBSTITUTE(SUBSTITUTE(SUBSTITUTE(SUBSTITUTE(SUBSTITUTE(SUBSTITUTE( (SUBSTITUTE( SUBSTITUTE( SUBSTITUTE( SUBSTITUTE(Z1370,"STD_SIGMA","SUM"),"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0" s="1">
        <f>B1370</f>
        <v>1334</v>
      </c>
      <c r="AC1370" t="str">
        <f>P1370</f>
        <v>MNU_DISP</v>
      </c>
      <c r="AD1370" s="126" t="str">
        <f>IF(ISNA(VLOOKUP(AA1370,'XEQM Shortlist'!J:J,1,0)),"//","")</f>
        <v/>
      </c>
      <c r="AF1370" s="88" t="str">
        <f>IF(LEN(AA1370)=0,"",SUBSTITUTE(SUBSTITUTE(SUBSTITUTE(SUBSTITUTE(SUBSTITUTE(SUBSTITUTE(SUBSTITUTE(SUBSTITUTE(SUBSTITUTE(SUBSTITUTE(SUBSTITUTE(SUBSTITUTE(SUBSTITUTE(SUBSTITUTE(SUBSTITUTE(SUBSTITUTE(SUBSTITUTE( (SUBSTITUTE( SUBSTITUTE( SUBSTITUTE( SUBSTITUTE(Z1370,"STD_SIGMA","SUM"),"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0" t="b">
        <f>AA1370=AF1370</f>
        <v>1</v>
      </c>
    </row>
    <row r="1371" spans="1:33">
      <c r="A1371" s="48">
        <f>IF(B1371=INT(B1371),ROW(),"")</f>
        <v>1371</v>
      </c>
      <c r="B1371" s="47">
        <f>IF(AND(MID(C1371,2,1)&lt;&gt;"/",MID(C1371,1,1)="/"),INT(B1370)+1,B1370+0.01)</f>
        <v>1335</v>
      </c>
      <c r="C1371" s="51" t="s">
        <v>3769</v>
      </c>
      <c r="D1371" s="51" t="s">
        <v>7</v>
      </c>
      <c r="E1371" s="121" t="s">
        <v>1083</v>
      </c>
      <c r="F1371" s="121" t="s">
        <v>1083</v>
      </c>
      <c r="G1371" s="144">
        <v>0</v>
      </c>
      <c r="H1371" s="144">
        <v>0</v>
      </c>
      <c r="I1371" s="140" t="s">
        <v>16</v>
      </c>
      <c r="J1371" s="56" t="s">
        <v>1376</v>
      </c>
      <c r="K1371" s="57" t="s">
        <v>3783</v>
      </c>
      <c r="L1371" s="55" t="s">
        <v>4768</v>
      </c>
      <c r="M1371" s="55" t="s">
        <v>4827</v>
      </c>
      <c r="N1371" s="55" t="s">
        <v>2238</v>
      </c>
      <c r="O1371" s="55"/>
      <c r="P1371" s="259" t="s">
        <v>1517</v>
      </c>
      <c r="Q1371" s="13"/>
      <c r="R1371"/>
      <c r="S1371" t="str">
        <f>IF(E1371=F1371,"","NOT EQUAL")</f>
        <v/>
      </c>
      <c r="T1371" s="44" t="str">
        <f>IF(ISNA(VLOOKUP(P1371,Sheet1!E:F,2,0)),"--","PRESENT")</f>
        <v>--</v>
      </c>
      <c r="U1371"/>
      <c r="V1371">
        <f>IF(AA1371&lt;&gt;"",V1370+1,V1370)</f>
        <v>237</v>
      </c>
      <c r="W1371" s="75" t="s">
        <v>2238</v>
      </c>
      <c r="X1371" s="57" t="s">
        <v>2238</v>
      </c>
      <c r="Y1371" s="57" t="s">
        <v>2238</v>
      </c>
      <c r="Z1371" s="25" t="str">
        <f>IF( OR(X1371="CNST", I1371="CAT_REGS"),IF(E1371=CHAR(34)&amp;CHAR(34),F1371,E1371),
IF(X1371="YES",UPPER(IF(E1371=CHAR(34)&amp;CHAR(34),F1371,E1371)),
IF(   AND(X1371&lt;&gt;"NO",I1371="CAT_FNCT",D1371&lt;&gt;"multiply", D1371&lt;&gt;"divide"),IF(J1371="SLS_ENABLED",   UPPER(IF(E1371=CHAR(34)&amp;CHAR(34),F1371,E1371)),""),"")))</f>
        <v/>
      </c>
      <c r="AA1371" s="25" t="str">
        <f>IF(LEN(Y1371)&gt;0,Y1371,SUBSTITUTE(SUBSTITUTE(SUBSTITUTE(SUBSTITUTE(SUBSTITUTE(SUBSTITUTE(SUBSTITUTE(SUBSTITUTE(SUBSTITUTE(SUBSTITUTE(SUBSTITUTE( (SUBSTITUTE( SUBSTITUTE( SUBSTITUTE( SUBSTITUTE(Z1371,"STD_SIGMA","SUM"),"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1" s="1">
        <f>B1371</f>
        <v>1335</v>
      </c>
      <c r="AC1371" t="str">
        <f>P1371</f>
        <v>MNU_EQN</v>
      </c>
      <c r="AD1371" s="126" t="str">
        <f>IF(ISNA(VLOOKUP(AA1371,'XEQM Shortlist'!J:J,1,0)),"//","")</f>
        <v/>
      </c>
      <c r="AF1371" s="88" t="str">
        <f>IF(LEN(AA1371)=0,"",SUBSTITUTE(SUBSTITUTE(SUBSTITUTE(SUBSTITUTE(SUBSTITUTE(SUBSTITUTE(SUBSTITUTE(SUBSTITUTE(SUBSTITUTE(SUBSTITUTE(SUBSTITUTE(SUBSTITUTE(SUBSTITUTE(SUBSTITUTE(SUBSTITUTE(SUBSTITUTE(SUBSTITUTE( (SUBSTITUTE( SUBSTITUTE( SUBSTITUTE( SUBSTITUTE(Z1371,"STD_SIGMA","SUM"),"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1" t="b">
        <f>AA1371=AF1371</f>
        <v>1</v>
      </c>
    </row>
    <row r="1372" spans="1:33">
      <c r="A1372" s="48">
        <f>IF(B1372=INT(B1372),ROW(),"")</f>
        <v>1372</v>
      </c>
      <c r="B1372" s="47">
        <f>IF(AND(MID(C1372,2,1)&lt;&gt;"/",MID(C1372,1,1)="/"),INT(B1371)+1,B1371+0.01)</f>
        <v>1336</v>
      </c>
      <c r="C1372" s="51" t="s">
        <v>3769</v>
      </c>
      <c r="D1372" s="51" t="s">
        <v>7</v>
      </c>
      <c r="E1372" s="121" t="s">
        <v>1093</v>
      </c>
      <c r="F1372" s="121" t="s">
        <v>1093</v>
      </c>
      <c r="G1372" s="144">
        <v>0</v>
      </c>
      <c r="H1372" s="144">
        <v>0</v>
      </c>
      <c r="I1372" s="140" t="s">
        <v>16</v>
      </c>
      <c r="J1372" s="56" t="s">
        <v>1376</v>
      </c>
      <c r="K1372" s="57" t="s">
        <v>3783</v>
      </c>
      <c r="L1372" s="55" t="s">
        <v>4768</v>
      </c>
      <c r="M1372" s="55" t="s">
        <v>4827</v>
      </c>
      <c r="N1372" s="55" t="s">
        <v>2238</v>
      </c>
      <c r="O1372" s="55"/>
      <c r="P1372" s="259" t="s">
        <v>1526</v>
      </c>
      <c r="Q1372" s="13"/>
      <c r="R1372"/>
      <c r="S1372" t="str">
        <f>IF(E1372=F1372,"","NOT EQUAL")</f>
        <v/>
      </c>
      <c r="T1372" s="44" t="str">
        <f>IF(ISNA(VLOOKUP(P1372,Sheet1!E:F,2,0)),"--","PRESENT")</f>
        <v>--</v>
      </c>
      <c r="U1372"/>
      <c r="V1372">
        <f>IF(AA1372&lt;&gt;"",V1371+1,V1371)</f>
        <v>237</v>
      </c>
      <c r="W1372" s="75" t="s">
        <v>2238</v>
      </c>
      <c r="X1372" s="57" t="s">
        <v>2238</v>
      </c>
      <c r="Y1372" s="57" t="s">
        <v>2238</v>
      </c>
      <c r="Z1372" s="25" t="str">
        <f>IF( OR(X1372="CNST", I1372="CAT_REGS"),IF(E1372=CHAR(34)&amp;CHAR(34),F1372,E1372),
IF(X1372="YES",UPPER(IF(E1372=CHAR(34)&amp;CHAR(34),F1372,E1372)),
IF(   AND(X1372&lt;&gt;"NO",I1372="CAT_FNCT",D1372&lt;&gt;"multiply", D1372&lt;&gt;"divide"),IF(J1372="SLS_ENABLED",   UPPER(IF(E1372=CHAR(34)&amp;CHAR(34),F1372,E1372)),""),"")))</f>
        <v/>
      </c>
      <c r="AA1372" s="25" t="str">
        <f>IF(LEN(Y1372)&gt;0,Y1372,SUBSTITUTE(SUBSTITUTE(SUBSTITUTE(SUBSTITUTE(SUBSTITUTE(SUBSTITUTE(SUBSTITUTE(SUBSTITUTE(SUBSTITUTE(SUBSTITUTE(SUBSTITUTE( (SUBSTITUTE( SUBSTITUTE( SUBSTITUTE( SUBSTITUTE(Z1372,"STD_SIGMA","SUM"),"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2" s="1">
        <f>B1372</f>
        <v>1336</v>
      </c>
      <c r="AC1372" t="str">
        <f>P1372</f>
        <v>MNU_EXP</v>
      </c>
      <c r="AD1372" s="126" t="str">
        <f>IF(ISNA(VLOOKUP(AA1372,'XEQM Shortlist'!J:J,1,0)),"//","")</f>
        <v/>
      </c>
      <c r="AF1372" s="88" t="str">
        <f>IF(LEN(AA1372)=0,"",SUBSTITUTE(SUBSTITUTE(SUBSTITUTE(SUBSTITUTE(SUBSTITUTE(SUBSTITUTE(SUBSTITUTE(SUBSTITUTE(SUBSTITUTE(SUBSTITUTE(SUBSTITUTE(SUBSTITUTE(SUBSTITUTE(SUBSTITUTE(SUBSTITUTE(SUBSTITUTE(SUBSTITUTE( (SUBSTITUTE( SUBSTITUTE( SUBSTITUTE( SUBSTITUTE(Z1372,"STD_SIGMA","SUM"),"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2" t="b">
        <f>AA1372=AF1372</f>
        <v>1</v>
      </c>
    </row>
    <row r="1373" spans="1:33">
      <c r="A1373" s="48">
        <f>IF(B1373=INT(B1373),ROW(),"")</f>
        <v>1373</v>
      </c>
      <c r="B1373" s="47">
        <f>IF(AND(MID(C1373,2,1)&lt;&gt;"/",MID(C1373,1,1)="/"),INT(B1372)+1,B1372+0.01)</f>
        <v>1337</v>
      </c>
      <c r="C1373" s="51" t="s">
        <v>3769</v>
      </c>
      <c r="D1373" s="59" t="s">
        <v>2792</v>
      </c>
      <c r="E1373" s="121" t="s">
        <v>2244</v>
      </c>
      <c r="F1373" s="121" t="s">
        <v>2244</v>
      </c>
      <c r="G1373" s="144">
        <v>0</v>
      </c>
      <c r="H1373" s="144">
        <v>0</v>
      </c>
      <c r="I1373" s="140" t="s">
        <v>16</v>
      </c>
      <c r="J1373" s="56" t="s">
        <v>1376</v>
      </c>
      <c r="K1373" s="57" t="s">
        <v>3783</v>
      </c>
      <c r="L1373" s="55" t="s">
        <v>4768</v>
      </c>
      <c r="M1373" s="55" t="s">
        <v>4827</v>
      </c>
      <c r="N1373" s="55" t="s">
        <v>2238</v>
      </c>
      <c r="O1373" s="55"/>
      <c r="P1373" s="259" t="s">
        <v>1536</v>
      </c>
      <c r="Q1373" s="13"/>
      <c r="R1373"/>
      <c r="S1373" t="str">
        <f>IF(E1373=F1373,"","NOT EQUAL")</f>
        <v/>
      </c>
      <c r="T1373" s="44" t="str">
        <f>IF(ISNA(VLOOKUP(P1373,Sheet1!E:F,2,0)),"--","PRESENT")</f>
        <v>--</v>
      </c>
      <c r="U1373"/>
      <c r="V1373">
        <f>IF(AA1373&lt;&gt;"",V1372+1,V1372)</f>
        <v>237</v>
      </c>
      <c r="W1373" s="75" t="s">
        <v>2238</v>
      </c>
      <c r="X1373" s="57" t="s">
        <v>2238</v>
      </c>
      <c r="Y1373" s="57" t="s">
        <v>2238</v>
      </c>
      <c r="Z1373" s="25" t="str">
        <f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>IF(LEN(Y1373)&gt;0,Y1373,SUBSTITUTE(SUBSTITUTE(SUBSTITUTE(SUBSTITUTE(SUBSTITUTE(SUBSTITUTE(SUBSTITUTE(SUBSTITUTE(SUBSTITUTE(SUBSTITUTE(SUBSTITUTE( (SUBSTITUTE( SUBSTITUTE( SUBSTITUTE( SUBSTITUTE(Z1373,"STD_SIGMA","SUM"),"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3" s="1">
        <f>B1373</f>
        <v>1337</v>
      </c>
      <c r="AC1373" t="str">
        <f>P1373</f>
        <v>MNU_CONVE</v>
      </c>
      <c r="AD1373" s="126" t="str">
        <f>IF(ISNA(VLOOKUP(AA1373,'XEQM Shortlist'!J:J,1,0)),"//","")</f>
        <v/>
      </c>
      <c r="AF1373" s="88" t="str">
        <f>IF(LEN(AA1373)=0,"",SUBSTITUTE(SUBSTITUTE(SUBSTITUTE(SUBSTITUTE(SUBSTITUTE(SUBSTITUTE(SUBSTITUTE(SUBSTITUTE(SUBSTITUTE(SUBSTITUTE(SUBSTITUTE(SUBSTITUTE(SUBSTITUTE(SUBSTITUTE(SUBSTITUTE(SUBSTITUTE(SUBSTITUTE( (SUBSTITUTE( SUBSTITUTE( SUBSTITUTE( SUBSTITUTE(Z1373,"STD_SIGMA","SUM"),"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3" t="b">
        <f>AA1373=AF1373</f>
        <v>1</v>
      </c>
    </row>
    <row r="1374" spans="1:33">
      <c r="A1374" s="48">
        <f>IF(B1374=INT(B1374),ROW(),"")</f>
        <v>1374</v>
      </c>
      <c r="B1374" s="47">
        <f>IF(AND(MID(C1374,2,1)&lt;&gt;"/",MID(C1374,1,1)="/"),INT(B1373)+1,B1373+0.01)</f>
        <v>1338</v>
      </c>
      <c r="C1374" s="51" t="s">
        <v>3769</v>
      </c>
      <c r="D1374" s="51" t="s">
        <v>7</v>
      </c>
      <c r="E1374" s="121" t="s">
        <v>96</v>
      </c>
      <c r="F1374" s="121" t="s">
        <v>96</v>
      </c>
      <c r="G1374" s="144">
        <v>0</v>
      </c>
      <c r="H1374" s="144">
        <v>0</v>
      </c>
      <c r="I1374" s="140" t="s">
        <v>16</v>
      </c>
      <c r="J1374" s="56" t="s">
        <v>1376</v>
      </c>
      <c r="K1374" s="57" t="s">
        <v>3783</v>
      </c>
      <c r="L1374" s="55" t="s">
        <v>4768</v>
      </c>
      <c r="M1374" s="55" t="s">
        <v>4827</v>
      </c>
      <c r="N1374" s="55" t="s">
        <v>2238</v>
      </c>
      <c r="O1374" s="55"/>
      <c r="P1374" s="259" t="s">
        <v>1539</v>
      </c>
      <c r="Q1374" s="13"/>
      <c r="R1374"/>
      <c r="S1374" t="str">
        <f>IF(E1374=F1374,"","NOT EQUAL")</f>
        <v/>
      </c>
      <c r="T1374" s="44" t="str">
        <f>IF(ISNA(VLOOKUP(P1374,Sheet1!E:F,2,0)),"--","PRESENT")</f>
        <v>--</v>
      </c>
      <c r="U1374"/>
      <c r="V1374">
        <f>IF(AA1374&lt;&gt;"",V1373+1,V1373)</f>
        <v>237</v>
      </c>
      <c r="W1374" s="75" t="s">
        <v>2238</v>
      </c>
      <c r="X1374" s="57" t="s">
        <v>2238</v>
      </c>
      <c r="Y1374" s="57" t="s">
        <v>2238</v>
      </c>
      <c r="Z1374" s="25" t="str">
        <f>IF( OR(X1374="CNST", I1374="CAT_REGS"),IF(E1374=CHAR(34)&amp;CHAR(34),F1374,E1374),
IF(X1374="YES",UPPER(IF(E1374=CHAR(34)&amp;CHAR(34),F1374,E1374)),
IF(   AND(X1374&lt;&gt;"NO",I1374="CAT_FNCT",D1374&lt;&gt;"multiply", D1374&lt;&gt;"divide"),IF(J1374="SLS_ENABLED",   UPPER(IF(E1374=CHAR(34)&amp;CHAR(34),F1374,E1374)),""),"")))</f>
        <v/>
      </c>
      <c r="AA1374" s="25" t="str">
        <f>IF(LEN(Y1374)&gt;0,Y1374,SUBSTITUTE(SUBSTITUTE(SUBSTITUTE(SUBSTITUTE(SUBSTITUTE(SUBSTITUTE(SUBSTITUTE(SUBSTITUTE(SUBSTITUTE(SUBSTITUTE(SUBSTITUTE( (SUBSTITUTE( SUBSTITUTE( SUBSTITUTE( SUBSTITUTE(Z1374,"STD_SIGMA","SUM"),"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4" s="1">
        <f>B1374</f>
        <v>1338</v>
      </c>
      <c r="AC1374" t="str">
        <f>P1374</f>
        <v>MNU_FCNS</v>
      </c>
      <c r="AD1374" s="126" t="str">
        <f>IF(ISNA(VLOOKUP(AA1374,'XEQM Shortlist'!J:J,1,0)),"//","")</f>
        <v/>
      </c>
      <c r="AF1374" s="88" t="str">
        <f>IF(LEN(AA1374)=0,"",SUBSTITUTE(SUBSTITUTE(SUBSTITUTE(SUBSTITUTE(SUBSTITUTE(SUBSTITUTE(SUBSTITUTE(SUBSTITUTE(SUBSTITUTE(SUBSTITUTE(SUBSTITUTE(SUBSTITUTE(SUBSTITUTE(SUBSTITUTE(SUBSTITUTE(SUBSTITUTE(SUBSTITUTE( (SUBSTITUTE( SUBSTITUTE( SUBSTITUTE( SUBSTITUTE(Z1374,"STD_SIGMA","SUM"),"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4" t="b">
        <f>AA1374=AF1374</f>
        <v>1</v>
      </c>
    </row>
    <row r="1375" spans="1:33">
      <c r="A1375" s="48">
        <f>IF(B1375=INT(B1375),ROW(),"")</f>
        <v>1375</v>
      </c>
      <c r="B1375" s="47">
        <f>IF(AND(MID(C1375,2,1)&lt;&gt;"/",MID(C1375,1,1)="/"),INT(B1374)+1,B1374+0.01)</f>
        <v>1339</v>
      </c>
      <c r="C1375" s="51" t="s">
        <v>3769</v>
      </c>
      <c r="D1375" s="51" t="s">
        <v>7</v>
      </c>
      <c r="E1375" s="121" t="s">
        <v>1098</v>
      </c>
      <c r="F1375" s="121" t="s">
        <v>1098</v>
      </c>
      <c r="G1375" s="144">
        <v>0</v>
      </c>
      <c r="H1375" s="144">
        <v>0</v>
      </c>
      <c r="I1375" s="140" t="s">
        <v>16</v>
      </c>
      <c r="J1375" s="56" t="s">
        <v>1376</v>
      </c>
      <c r="K1375" s="57" t="s">
        <v>3783</v>
      </c>
      <c r="L1375" s="55" t="s">
        <v>4768</v>
      </c>
      <c r="M1375" s="55" t="s">
        <v>4827</v>
      </c>
      <c r="N1375" s="55" t="s">
        <v>2238</v>
      </c>
      <c r="O1375" s="55"/>
      <c r="P1375" s="259" t="s">
        <v>1548</v>
      </c>
      <c r="Q1375" s="13"/>
      <c r="R1375"/>
      <c r="S1375" t="str">
        <f>IF(E1375=F1375,"","NOT EQUAL")</f>
        <v/>
      </c>
      <c r="T1375" s="44" t="str">
        <f>IF(ISNA(VLOOKUP(P1375,Sheet1!E:F,2,0)),"--","PRESENT")</f>
        <v>--</v>
      </c>
      <c r="U1375"/>
      <c r="V1375">
        <f>IF(AA1375&lt;&gt;"",V1374+1,V1374)</f>
        <v>237</v>
      </c>
      <c r="W1375" s="75" t="s">
        <v>2238</v>
      </c>
      <c r="X1375" s="57" t="s">
        <v>2238</v>
      </c>
      <c r="Y1375" s="57" t="s">
        <v>2238</v>
      </c>
      <c r="Z1375" s="25" t="str">
        <f>IF( OR(X1375="CNST", I1375="CAT_REGS"),IF(E1375=CHAR(34)&amp;CHAR(34),F1375,E1375),
IF(X1375="YES",UPPER(IF(E1375=CHAR(34)&amp;CHAR(34),F1375,E1375)),
IF(   AND(X1375&lt;&gt;"NO",I1375="CAT_FNCT",D1375&lt;&gt;"multiply", D1375&lt;&gt;"divide"),IF(J1375="SLS_ENABLED",   UPPER(IF(E1375=CHAR(34)&amp;CHAR(34),F1375,E1375)),""),"")))</f>
        <v/>
      </c>
      <c r="AA1375" s="25" t="str">
        <f>IF(LEN(Y1375)&gt;0,Y1375,SUBSTITUTE(SUBSTITUTE(SUBSTITUTE(SUBSTITUTE(SUBSTITUTE(SUBSTITUTE(SUBSTITUTE(SUBSTITUTE(SUBSTITUTE(SUBSTITUTE(SUBSTITUTE( (SUBSTITUTE( SUBSTITUTE( SUBSTITUTE( SUBSTITUTE(Z1375,"STD_SIGMA","SUM"),"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5" s="1">
        <f>B1375</f>
        <v>1339</v>
      </c>
      <c r="AC1375" t="str">
        <f>P1375</f>
        <v>MNU_FIN</v>
      </c>
      <c r="AD1375" s="126" t="str">
        <f>IF(ISNA(VLOOKUP(AA1375,'XEQM Shortlist'!J:J,1,0)),"//","")</f>
        <v/>
      </c>
      <c r="AF1375" s="88" t="str">
        <f>IF(LEN(AA1375)=0,"",SUBSTITUTE(SUBSTITUTE(SUBSTITUTE(SUBSTITUTE(SUBSTITUTE(SUBSTITUTE(SUBSTITUTE(SUBSTITUTE(SUBSTITUTE(SUBSTITUTE(SUBSTITUTE(SUBSTITUTE(SUBSTITUTE(SUBSTITUTE(SUBSTITUTE(SUBSTITUTE(SUBSTITUTE( (SUBSTITUTE( SUBSTITUTE( SUBSTITUTE( SUBSTITUTE(Z1375,"STD_SIGMA","SUM"),"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5" t="b">
        <f>AA1375=AF1375</f>
        <v>1</v>
      </c>
    </row>
    <row r="1376" spans="1:33">
      <c r="A1376" s="48">
        <f>IF(B1376=INT(B1376),ROW(),"")</f>
        <v>1376</v>
      </c>
      <c r="B1376" s="47">
        <f>IF(AND(MID(C1376,2,1)&lt;&gt;"/",MID(C1376,1,1)="/"),INT(B1375)+1,B1375+0.01)</f>
        <v>1340</v>
      </c>
      <c r="C1376" s="51" t="s">
        <v>3769</v>
      </c>
      <c r="D1376" s="51" t="s">
        <v>7</v>
      </c>
      <c r="E1376" s="121" t="s">
        <v>103</v>
      </c>
      <c r="F1376" s="121" t="s">
        <v>103</v>
      </c>
      <c r="G1376" s="144">
        <v>0</v>
      </c>
      <c r="H1376" s="144">
        <v>0</v>
      </c>
      <c r="I1376" s="140" t="s">
        <v>16</v>
      </c>
      <c r="J1376" s="56" t="s">
        <v>1376</v>
      </c>
      <c r="K1376" s="57" t="s">
        <v>3783</v>
      </c>
      <c r="L1376" s="55" t="s">
        <v>4768</v>
      </c>
      <c r="M1376" s="55" t="s">
        <v>4827</v>
      </c>
      <c r="N1376" s="55" t="s">
        <v>2238</v>
      </c>
      <c r="O1376" s="55"/>
      <c r="P1376" s="259" t="s">
        <v>2281</v>
      </c>
      <c r="Q1376" s="13"/>
      <c r="R1376"/>
      <c r="S1376" t="str">
        <f>IF(E1376=F1376,"","NOT EQUAL")</f>
        <v/>
      </c>
      <c r="T1376" s="44" t="str">
        <f>IF(ISNA(VLOOKUP(P1376,Sheet1!E:F,2,0)),"--","PRESENT")</f>
        <v>--</v>
      </c>
      <c r="U1376"/>
      <c r="V1376">
        <f>IF(AA1376&lt;&gt;"",V1375+1,V1375)</f>
        <v>237</v>
      </c>
      <c r="W1376" s="75" t="s">
        <v>2238</v>
      </c>
      <c r="X1376" s="57" t="s">
        <v>2238</v>
      </c>
      <c r="Y1376" s="57" t="s">
        <v>2238</v>
      </c>
      <c r="Z1376" s="25" t="str">
        <f>IF( OR(X1376="CNST", I1376="CAT_REGS"),IF(E1376=CHAR(34)&amp;CHAR(34),F1376,E1376),
IF(X1376="YES",UPPER(IF(E1376=CHAR(34)&amp;CHAR(34),F1376,E1376)),
IF(   AND(X1376&lt;&gt;"NO",I1376="CAT_FNCT",D1376&lt;&gt;"multiply", D1376&lt;&gt;"divide"),IF(J1376="SLS_ENABLED",   UPPER(IF(E1376=CHAR(34)&amp;CHAR(34),F1376,E1376)),""),"")))</f>
        <v/>
      </c>
      <c r="AA1376" s="25" t="str">
        <f>IF(LEN(Y1376)&gt;0,Y1376,SUBSTITUTE(SUBSTITUTE(SUBSTITUTE(SUBSTITUTE(SUBSTITUTE(SUBSTITUTE(SUBSTITUTE(SUBSTITUTE(SUBSTITUTE(SUBSTITUTE(SUBSTITUTE( (SUBSTITUTE( SUBSTITUTE( SUBSTITUTE( SUBSTITUTE(Z1376,"STD_SIGMA","SUM"),"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6" s="1">
        <f>B1376</f>
        <v>1340</v>
      </c>
      <c r="AC1376" t="str">
        <f>P1376</f>
        <v>MNU_SINTS</v>
      </c>
      <c r="AD1376" s="126" t="str">
        <f>IF(ISNA(VLOOKUP(AA1376,'XEQM Shortlist'!J:J,1,0)),"//","")</f>
        <v/>
      </c>
      <c r="AF1376" s="88" t="str">
        <f>IF(LEN(AA1376)=0,"",SUBSTITUTE(SUBSTITUTE(SUBSTITUTE(SUBSTITUTE(SUBSTITUTE(SUBSTITUTE(SUBSTITUTE(SUBSTITUTE(SUBSTITUTE(SUBSTITUTE(SUBSTITUTE(SUBSTITUTE(SUBSTITUTE(SUBSTITUTE(SUBSTITUTE(SUBSTITUTE(SUBSTITUTE( (SUBSTITUTE( SUBSTITUTE( SUBSTITUTE( SUBSTITUTE(Z1376,"STD_SIGMA","SUM"),"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6" t="b">
        <f>AA1376=AF1376</f>
        <v>1</v>
      </c>
    </row>
    <row r="1377" spans="1:33">
      <c r="A1377" s="48">
        <f>IF(B1377=INT(B1377),ROW(),"")</f>
        <v>1377</v>
      </c>
      <c r="B1377" s="47">
        <f>IF(AND(MID(C1377,2,1)&lt;&gt;"/",MID(C1377,1,1)="/"),INT(B1376)+1,B1376+0.01)</f>
        <v>1341</v>
      </c>
      <c r="C1377" s="51" t="s">
        <v>3769</v>
      </c>
      <c r="D1377" s="51" t="s">
        <v>7</v>
      </c>
      <c r="E1377" s="72" t="s">
        <v>4890</v>
      </c>
      <c r="F1377" s="72" t="s">
        <v>4890</v>
      </c>
      <c r="G1377" s="144">
        <v>0</v>
      </c>
      <c r="H1377" s="144">
        <v>0</v>
      </c>
      <c r="I1377" s="140" t="s">
        <v>16</v>
      </c>
      <c r="J1377" s="56" t="s">
        <v>1376</v>
      </c>
      <c r="K1377" s="57" t="s">
        <v>3783</v>
      </c>
      <c r="L1377" s="55" t="s">
        <v>4768</v>
      </c>
      <c r="M1377" s="55" t="s">
        <v>4827</v>
      </c>
      <c r="N1377" s="55" t="s">
        <v>2238</v>
      </c>
      <c r="O1377" s="55"/>
      <c r="P1377" s="259" t="s">
        <v>1550</v>
      </c>
      <c r="Q1377" s="13"/>
      <c r="R1377"/>
      <c r="S1377" t="str">
        <f>IF(E1377=F1377,"","NOT EQUAL")</f>
        <v/>
      </c>
      <c r="T1377" s="44" t="str">
        <f>IF(ISNA(VLOOKUP(P1377,Sheet1!E:F,2,0)),"--","PRESENT")</f>
        <v>--</v>
      </c>
      <c r="U1377"/>
      <c r="V1377">
        <f>IF(AA1377&lt;&gt;"",V1376+1,V1376)</f>
        <v>237</v>
      </c>
      <c r="W1377" s="75" t="s">
        <v>2238</v>
      </c>
      <c r="X1377" s="57" t="s">
        <v>2238</v>
      </c>
      <c r="Y1377" s="57" t="s">
        <v>2238</v>
      </c>
      <c r="Z1377" s="25" t="str">
        <f>IF( OR(X1377="CNST", I1377="CAT_REGS"),IF(E1377=CHAR(34)&amp;CHAR(34),F1377,E1377),
IF(X1377="YES",UPPER(IF(E1377=CHAR(34)&amp;CHAR(34),F1377,E1377)),
IF(   AND(X1377&lt;&gt;"NO",I1377="CAT_FNCT",D1377&lt;&gt;"multiply", D1377&lt;&gt;"divide"),IF(J1377="SLS_ENABLED",   UPPER(IF(E1377=CHAR(34)&amp;CHAR(34),F1377,E1377)),""),"")))</f>
        <v/>
      </c>
      <c r="AA1377" s="25" t="str">
        <f>IF(LEN(Y1377)&gt;0,Y1377,SUBSTITUTE(SUBSTITUTE(SUBSTITUTE(SUBSTITUTE(SUBSTITUTE(SUBSTITUTE(SUBSTITUTE(SUBSTITUTE(SUBSTITUTE(SUBSTITUTE(SUBSTITUTE( (SUBSTITUTE( SUBSTITUTE( SUBSTITUTE( SUBSTITUTE(Z1377,"STD_SIGMA","SUM"),"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7" s="1">
        <f>B1377</f>
        <v>1341</v>
      </c>
      <c r="AC1377" t="str">
        <f>P1377</f>
        <v>MNU_FLAGS</v>
      </c>
      <c r="AD1377" s="126" t="str">
        <f>IF(ISNA(VLOOKUP(AA1377,'XEQM Shortlist'!J:J,1,0)),"//","")</f>
        <v/>
      </c>
      <c r="AF1377" s="88" t="str">
        <f>IF(LEN(AA1377)=0,"",SUBSTITUTE(SUBSTITUTE(SUBSTITUTE(SUBSTITUTE(SUBSTITUTE(SUBSTITUTE(SUBSTITUTE(SUBSTITUTE(SUBSTITUTE(SUBSTITUTE(SUBSTITUTE(SUBSTITUTE(SUBSTITUTE(SUBSTITUTE(SUBSTITUTE(SUBSTITUTE(SUBSTITUTE( (SUBSTITUTE( SUBSTITUTE( SUBSTITUTE( SUBSTITUTE(Z1377,"STD_SIGMA","SUM"),"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7" t="b">
        <f>AA1377=AF1377</f>
        <v>1</v>
      </c>
    </row>
    <row r="1378" spans="1:33">
      <c r="A1378" s="48">
        <f>IF(B1378=INT(B1378),ROW(),"")</f>
        <v>1378</v>
      </c>
      <c r="B1378" s="47">
        <f>IF(AND(MID(C1378,2,1)&lt;&gt;"/",MID(C1378,1,1)="/"),INT(B1377)+1,B1377+0.01)</f>
        <v>1342</v>
      </c>
      <c r="C1378" s="51" t="s">
        <v>3769</v>
      </c>
      <c r="D1378" s="51" t="s">
        <v>7</v>
      </c>
      <c r="E1378" s="121" t="s">
        <v>1099</v>
      </c>
      <c r="F1378" s="121" t="s">
        <v>1099</v>
      </c>
      <c r="G1378" s="144">
        <v>0</v>
      </c>
      <c r="H1378" s="144">
        <v>0</v>
      </c>
      <c r="I1378" s="140" t="s">
        <v>16</v>
      </c>
      <c r="J1378" s="56" t="s">
        <v>1376</v>
      </c>
      <c r="K1378" s="57" t="s">
        <v>3783</v>
      </c>
      <c r="L1378" s="55" t="s">
        <v>4768</v>
      </c>
      <c r="M1378" s="55" t="s">
        <v>4827</v>
      </c>
      <c r="N1378" s="55" t="s">
        <v>2238</v>
      </c>
      <c r="O1378" s="55"/>
      <c r="P1378" s="259" t="s">
        <v>1551</v>
      </c>
      <c r="Q1378" s="13"/>
      <c r="R1378"/>
      <c r="S1378" t="str">
        <f>IF(E1378=F1378,"","NOT EQUAL")</f>
        <v/>
      </c>
      <c r="T1378" s="44" t="str">
        <f>IF(ISNA(VLOOKUP(P1378,Sheet1!E:F,2,0)),"--","PRESENT")</f>
        <v>--</v>
      </c>
      <c r="U1378"/>
      <c r="V1378">
        <f>IF(AA1378&lt;&gt;"",V1377+1,V1377)</f>
        <v>237</v>
      </c>
      <c r="W1378" s="75" t="s">
        <v>2238</v>
      </c>
      <c r="X1378" s="57" t="s">
        <v>2238</v>
      </c>
      <c r="Y1378" s="57" t="s">
        <v>2238</v>
      </c>
      <c r="Z1378" s="25" t="str">
        <f>IF( OR(X1378="CNST", I1378="CAT_REGS"),IF(E1378=CHAR(34)&amp;CHAR(34),F1378,E1378),
IF(X1378="YES",UPPER(IF(E1378=CHAR(34)&amp;CHAR(34),F1378,E1378)),
IF(   AND(X1378&lt;&gt;"NO",I1378="CAT_FNCT",D1378&lt;&gt;"multiply", D1378&lt;&gt;"divide"),IF(J1378="SLS_ENABLED",   UPPER(IF(E1378=CHAR(34)&amp;CHAR(34),F1378,E1378)),""),"")))</f>
        <v/>
      </c>
      <c r="AA1378" s="25" t="str">
        <f>IF(LEN(Y1378)&gt;0,Y1378,SUBSTITUTE(SUBSTITUTE(SUBSTITUTE(SUBSTITUTE(SUBSTITUTE(SUBSTITUTE(SUBSTITUTE(SUBSTITUTE(SUBSTITUTE(SUBSTITUTE(SUBSTITUTE( (SUBSTITUTE( SUBSTITUTE( SUBSTITUTE( SUBSTITUTE(Z1378,"STD_SIGMA","SUM"),"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8" s="1">
        <f>B1378</f>
        <v>1342</v>
      </c>
      <c r="AC1378" t="str">
        <f>P1378</f>
        <v>MNU_FLASH</v>
      </c>
      <c r="AD1378" s="126" t="str">
        <f>IF(ISNA(VLOOKUP(AA1378,'XEQM Shortlist'!J:J,1,0)),"//","")</f>
        <v/>
      </c>
      <c r="AF1378" s="88" t="str">
        <f>IF(LEN(AA1378)=0,"",SUBSTITUTE(SUBSTITUTE(SUBSTITUTE(SUBSTITUTE(SUBSTITUTE(SUBSTITUTE(SUBSTITUTE(SUBSTITUTE(SUBSTITUTE(SUBSTITUTE(SUBSTITUTE(SUBSTITUTE(SUBSTITUTE(SUBSTITUTE(SUBSTITUTE(SUBSTITUTE(SUBSTITUTE( (SUBSTITUTE( SUBSTITUTE( SUBSTITUTE( SUBSTITUTE(Z1378,"STD_SIGMA","SUM"),"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8" t="b">
        <f>AA1378=AF1378</f>
        <v>1</v>
      </c>
    </row>
    <row r="1379" spans="1:33">
      <c r="A1379" s="48">
        <f>IF(B1379=INT(B1379),ROW(),"")</f>
        <v>1379</v>
      </c>
      <c r="B1379" s="47">
        <f>IF(AND(MID(C1379,2,1)&lt;&gt;"/",MID(C1379,1,1)="/"),INT(B1378)+1,B1378+0.01)</f>
        <v>1343</v>
      </c>
      <c r="C1379" s="51" t="s">
        <v>3769</v>
      </c>
      <c r="D1379" s="51" t="s">
        <v>7</v>
      </c>
      <c r="E1379" s="121" t="s">
        <v>117</v>
      </c>
      <c r="F1379" s="121" t="s">
        <v>117</v>
      </c>
      <c r="G1379" s="144">
        <v>0</v>
      </c>
      <c r="H1379" s="144">
        <v>0</v>
      </c>
      <c r="I1379" s="140" t="s">
        <v>16</v>
      </c>
      <c r="J1379" s="56" t="s">
        <v>1376</v>
      </c>
      <c r="K1379" s="57" t="s">
        <v>3783</v>
      </c>
      <c r="L1379" s="55" t="s">
        <v>4768</v>
      </c>
      <c r="M1379" s="55" t="s">
        <v>4827</v>
      </c>
      <c r="N1379" s="55" t="s">
        <v>2238</v>
      </c>
      <c r="O1379" s="55"/>
      <c r="P1379" s="259" t="s">
        <v>1569</v>
      </c>
      <c r="Q1379" s="13"/>
      <c r="R1379"/>
      <c r="S1379" t="str">
        <f>IF(E1379=F1379,"","NOT EQUAL")</f>
        <v/>
      </c>
      <c r="T1379" s="44" t="str">
        <f>IF(ISNA(VLOOKUP(P1379,Sheet1!E:F,2,0)),"--","PRESENT")</f>
        <v>--</v>
      </c>
      <c r="U1379"/>
      <c r="V1379">
        <f>IF(AA1379&lt;&gt;"",V1378+1,V1378)</f>
        <v>237</v>
      </c>
      <c r="W1379" s="75" t="s">
        <v>2238</v>
      </c>
      <c r="X1379" s="57" t="s">
        <v>2238</v>
      </c>
      <c r="Y1379" s="57" t="s">
        <v>2238</v>
      </c>
      <c r="Z1379" s="25" t="str">
        <f>IF( OR(X1379="CNST", I1379="CAT_REGS"),IF(E1379=CHAR(34)&amp;CHAR(34),F1379,E1379),
IF(X1379="YES",UPPER(IF(E1379=CHAR(34)&amp;CHAR(34),F1379,E1379)),
IF(   AND(X1379&lt;&gt;"NO",I1379="CAT_FNCT",D1379&lt;&gt;"multiply", D1379&lt;&gt;"divide"),IF(J1379="SLS_ENABLED",   UPPER(IF(E1379=CHAR(34)&amp;CHAR(34),F1379,E1379)),""),"")))</f>
        <v/>
      </c>
      <c r="AA1379" s="25" t="str">
        <f>IF(LEN(Y1379)&gt;0,Y1379,SUBSTITUTE(SUBSTITUTE(SUBSTITUTE(SUBSTITUTE(SUBSTITUTE(SUBSTITUTE(SUBSTITUTE(SUBSTITUTE(SUBSTITUTE(SUBSTITUTE(SUBSTITUTE( (SUBSTITUTE( SUBSTITUTE( SUBSTITUTE( SUBSTITUTE(Z1379,"STD_SIGMA","SUM"),"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79" s="1">
        <f>B1379</f>
        <v>1343</v>
      </c>
      <c r="AC1379" t="str">
        <f>P1379</f>
        <v>MNU_1STDERIV</v>
      </c>
      <c r="AD1379" s="126" t="str">
        <f>IF(ISNA(VLOOKUP(AA1379,'XEQM Shortlist'!J:J,1,0)),"//","")</f>
        <v/>
      </c>
      <c r="AF1379" s="88" t="str">
        <f>IF(LEN(AA1379)=0,"",SUBSTITUTE(SUBSTITUTE(SUBSTITUTE(SUBSTITUTE(SUBSTITUTE(SUBSTITUTE(SUBSTITUTE(SUBSTITUTE(SUBSTITUTE(SUBSTITUTE(SUBSTITUTE(SUBSTITUTE(SUBSTITUTE(SUBSTITUTE(SUBSTITUTE(SUBSTITUTE(SUBSTITUTE( (SUBSTITUTE( SUBSTITUTE( SUBSTITUTE( SUBSTITUTE(Z1379,"STD_SIGMA","SUM"),"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79" t="b">
        <f>AA1379=AF1379</f>
        <v>1</v>
      </c>
    </row>
    <row r="1380" spans="1:33">
      <c r="A1380" s="48">
        <f>IF(B1380=INT(B1380),ROW(),"")</f>
        <v>1380</v>
      </c>
      <c r="B1380" s="47">
        <f>IF(AND(MID(C1380,2,1)&lt;&gt;"/",MID(C1380,1,1)="/"),INT(B1379)+1,B1379+0.01)</f>
        <v>1344</v>
      </c>
      <c r="C1380" s="51" t="s">
        <v>3769</v>
      </c>
      <c r="D1380" s="51" t="s">
        <v>7</v>
      </c>
      <c r="E1380" s="121" t="s">
        <v>1107</v>
      </c>
      <c r="F1380" s="121" t="s">
        <v>1107</v>
      </c>
      <c r="G1380" s="144">
        <v>0</v>
      </c>
      <c r="H1380" s="144">
        <v>0</v>
      </c>
      <c r="I1380" s="140" t="s">
        <v>16</v>
      </c>
      <c r="J1380" s="56" t="s">
        <v>1376</v>
      </c>
      <c r="K1380" s="57" t="s">
        <v>3783</v>
      </c>
      <c r="L1380" s="55" t="s">
        <v>4768</v>
      </c>
      <c r="M1380" s="55" t="s">
        <v>4827</v>
      </c>
      <c r="N1380" s="55" t="s">
        <v>2238</v>
      </c>
      <c r="O1380" s="55"/>
      <c r="P1380" s="259" t="s">
        <v>1570</v>
      </c>
      <c r="Q1380" s="13"/>
      <c r="R1380"/>
      <c r="S1380" t="str">
        <f>IF(E1380=F1380,"","NOT EQUAL")</f>
        <v/>
      </c>
      <c r="T1380" s="44" t="str">
        <f>IF(ISNA(VLOOKUP(P1380,Sheet1!E:F,2,0)),"--","PRESENT")</f>
        <v>--</v>
      </c>
      <c r="U1380"/>
      <c r="V1380">
        <f>IF(AA1380&lt;&gt;"",V1379+1,V1379)</f>
        <v>237</v>
      </c>
      <c r="W1380" s="75" t="s">
        <v>2238</v>
      </c>
      <c r="X1380" s="57" t="s">
        <v>2238</v>
      </c>
      <c r="Y1380" s="57" t="s">
        <v>2238</v>
      </c>
      <c r="Z1380" s="25" t="str">
        <f>IF( OR(X1380="CNST", I1380="CAT_REGS"),IF(E1380=CHAR(34)&amp;CHAR(34),F1380,E1380),
IF(X1380="YES",UPPER(IF(E1380=CHAR(34)&amp;CHAR(34),F1380,E1380)),
IF(   AND(X1380&lt;&gt;"NO",I1380="CAT_FNCT",D1380&lt;&gt;"multiply", D1380&lt;&gt;"divide"),IF(J1380="SLS_ENABLED",   UPPER(IF(E1380=CHAR(34)&amp;CHAR(34),F1380,E1380)),""),"")))</f>
        <v/>
      </c>
      <c r="AA1380" s="25" t="str">
        <f>IF(LEN(Y1380)&gt;0,Y1380,SUBSTITUTE(SUBSTITUTE(SUBSTITUTE(SUBSTITUTE(SUBSTITUTE(SUBSTITUTE(SUBSTITUTE(SUBSTITUTE(SUBSTITUTE(SUBSTITUTE(SUBSTITUTE( (SUBSTITUTE( SUBSTITUTE( SUBSTITUTE( SUBSTITUTE(Z1380,"STD_SIGMA","SUM"),"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0" s="1">
        <f>B1380</f>
        <v>1344</v>
      </c>
      <c r="AC1380" t="str">
        <f>P1380</f>
        <v>MNU_2NDDERIV</v>
      </c>
      <c r="AD1380" s="126" t="str">
        <f>IF(ISNA(VLOOKUP(AA1380,'XEQM Shortlist'!J:J,1,0)),"//","")</f>
        <v/>
      </c>
      <c r="AF1380" s="88" t="str">
        <f>IF(LEN(AA1380)=0,"",SUBSTITUTE(SUBSTITUTE(SUBSTITUTE(SUBSTITUTE(SUBSTITUTE(SUBSTITUTE(SUBSTITUTE(SUBSTITUTE(SUBSTITUTE(SUBSTITUTE(SUBSTITUTE(SUBSTITUTE(SUBSTITUTE(SUBSTITUTE(SUBSTITUTE(SUBSTITUTE(SUBSTITUTE( (SUBSTITUTE( SUBSTITUTE( SUBSTITUTE( SUBSTITUTE(Z1380,"STD_SIGMA","SUM"),"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0" t="b">
        <f>AA1380=AF1380</f>
        <v>1</v>
      </c>
    </row>
    <row r="1381" spans="1:33">
      <c r="A1381" s="48">
        <f>IF(B1381=INT(B1381),ROW(),"")</f>
        <v>1381</v>
      </c>
      <c r="B1381" s="47">
        <f>IF(AND(MID(C1381,2,1)&lt;&gt;"/",MID(C1381,1,1)="/"),INT(B1380)+1,B1380+0.01)</f>
        <v>1345</v>
      </c>
      <c r="C1381" s="51" t="s">
        <v>3769</v>
      </c>
      <c r="D1381" s="51" t="s">
        <v>7</v>
      </c>
      <c r="E1381" s="121" t="s">
        <v>119</v>
      </c>
      <c r="F1381" s="121" t="s">
        <v>119</v>
      </c>
      <c r="G1381" s="144">
        <v>0</v>
      </c>
      <c r="H1381" s="144">
        <v>0</v>
      </c>
      <c r="I1381" s="140" t="s">
        <v>16</v>
      </c>
      <c r="J1381" s="56" t="s">
        <v>1376</v>
      </c>
      <c r="K1381" s="57" t="s">
        <v>3783</v>
      </c>
      <c r="L1381" s="55" t="s">
        <v>4768</v>
      </c>
      <c r="M1381" s="55" t="s">
        <v>4827</v>
      </c>
      <c r="N1381" s="55" t="s">
        <v>2238</v>
      </c>
      <c r="O1381" s="55"/>
      <c r="P1381" s="259" t="s">
        <v>1573</v>
      </c>
      <c r="Q1381" s="13"/>
      <c r="R1381"/>
      <c r="S1381" t="str">
        <f>IF(E1381=F1381,"","NOT EQUAL")</f>
        <v/>
      </c>
      <c r="T1381" s="44" t="str">
        <f>IF(ISNA(VLOOKUP(P1381,Sheet1!E:F,2,0)),"--","PRESENT")</f>
        <v>--</v>
      </c>
      <c r="U1381"/>
      <c r="V1381">
        <f>IF(AA1381&lt;&gt;"",V1380+1,V1380)</f>
        <v>237</v>
      </c>
      <c r="W1381" s="75" t="s">
        <v>2238</v>
      </c>
      <c r="X1381" s="57" t="s">
        <v>2238</v>
      </c>
      <c r="Y1381" s="57" t="s">
        <v>2238</v>
      </c>
      <c r="Z1381" s="25" t="str">
        <f>IF( OR(X1381="CNST", I1381="CAT_REGS"),IF(E1381=CHAR(34)&amp;CHAR(34),F1381,E1381),
IF(X1381="YES",UPPER(IF(E1381=CHAR(34)&amp;CHAR(34),F1381,E1381)),
IF(   AND(X1381&lt;&gt;"NO",I1381="CAT_FNCT",D1381&lt;&gt;"multiply", D1381&lt;&gt;"divide"),IF(J1381="SLS_ENABLED",   UPPER(IF(E1381=CHAR(34)&amp;CHAR(34),F1381,E1381)),""),"")))</f>
        <v/>
      </c>
      <c r="AA1381" s="25" t="str">
        <f>IF(LEN(Y1381)&gt;0,Y1381,SUBSTITUTE(SUBSTITUTE(SUBSTITUTE(SUBSTITUTE(SUBSTITUTE(SUBSTITUTE(SUBSTITUTE(SUBSTITUTE(SUBSTITUTE(SUBSTITUTE(SUBSTITUTE( (SUBSTITUTE( SUBSTITUTE( SUBSTITUTE( SUBSTITUTE(Z1381,"STD_SIGMA","SUM"),"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1" s="1">
        <f>B1381</f>
        <v>1345</v>
      </c>
      <c r="AC1381" t="str">
        <f>P1381</f>
        <v>MNU_CONVFP</v>
      </c>
      <c r="AD1381" s="126" t="str">
        <f>IF(ISNA(VLOOKUP(AA1381,'XEQM Shortlist'!J:J,1,0)),"//","")</f>
        <v/>
      </c>
      <c r="AF1381" s="88" t="str">
        <f>IF(LEN(AA1381)=0,"",SUBSTITUTE(SUBSTITUTE(SUBSTITUTE(SUBSTITUTE(SUBSTITUTE(SUBSTITUTE(SUBSTITUTE(SUBSTITUTE(SUBSTITUTE(SUBSTITUTE(SUBSTITUTE(SUBSTITUTE(SUBSTITUTE(SUBSTITUTE(SUBSTITUTE(SUBSTITUTE(SUBSTITUTE( (SUBSTITUTE( SUBSTITUTE( SUBSTITUTE( SUBSTITUTE(Z1381,"STD_SIGMA","SUM"),"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1" t="b">
        <f>AA1381=AF1381</f>
        <v>1</v>
      </c>
    </row>
    <row r="1382" spans="1:33">
      <c r="A1382" s="48">
        <f>IF(B1382=INT(B1382),ROW(),"")</f>
        <v>1382</v>
      </c>
      <c r="B1382" s="47">
        <f>IF(AND(MID(C1382,2,1)&lt;&gt;"/",MID(C1382,1,1)="/"),INT(B1381)+1,B1381+0.01)</f>
        <v>1346</v>
      </c>
      <c r="C1382" s="51" t="s">
        <v>3769</v>
      </c>
      <c r="D1382" s="51" t="s">
        <v>7</v>
      </c>
      <c r="E1382" s="121" t="s">
        <v>142</v>
      </c>
      <c r="F1382" s="121" t="s">
        <v>142</v>
      </c>
      <c r="G1382" s="144">
        <v>0</v>
      </c>
      <c r="H1382" s="144">
        <v>0</v>
      </c>
      <c r="I1382" s="140" t="s">
        <v>16</v>
      </c>
      <c r="J1382" s="56" t="s">
        <v>1376</v>
      </c>
      <c r="K1382" s="57" t="s">
        <v>3783</v>
      </c>
      <c r="L1382" s="55" t="s">
        <v>4768</v>
      </c>
      <c r="M1382" s="55" t="s">
        <v>4827</v>
      </c>
      <c r="N1382" s="55" t="s">
        <v>2238</v>
      </c>
      <c r="O1382" s="55"/>
      <c r="P1382" s="259" t="s">
        <v>2282</v>
      </c>
      <c r="Q1382" s="13"/>
      <c r="R1382"/>
      <c r="S1382" t="str">
        <f>IF(E1382=F1382,"","NOT EQUAL")</f>
        <v/>
      </c>
      <c r="T1382" s="44" t="str">
        <f>IF(ISNA(VLOOKUP(P1382,Sheet1!E:F,2,0)),"--","PRESENT")</f>
        <v>--</v>
      </c>
      <c r="U1382"/>
      <c r="V1382">
        <f>IF(AA1382&lt;&gt;"",V1381+1,V1381)</f>
        <v>237</v>
      </c>
      <c r="W1382" s="75" t="s">
        <v>2238</v>
      </c>
      <c r="X1382" s="57" t="s">
        <v>2238</v>
      </c>
      <c r="Y1382" s="57" t="s">
        <v>2238</v>
      </c>
      <c r="Z1382" s="25" t="str">
        <f>IF( OR(X1382="CNST", I1382="CAT_REGS"),IF(E1382=CHAR(34)&amp;CHAR(34),F1382,E1382),
IF(X1382="YES",UPPER(IF(E1382=CHAR(34)&amp;CHAR(34),F1382,E1382)),
IF(   AND(X1382&lt;&gt;"NO",I1382="CAT_FNCT",D1382&lt;&gt;"multiply", D1382&lt;&gt;"divide"),IF(J1382="SLS_ENABLED",   UPPER(IF(E1382=CHAR(34)&amp;CHAR(34),F1382,E1382)),""),"")))</f>
        <v/>
      </c>
      <c r="AA1382" s="25" t="str">
        <f>IF(LEN(Y1382)&gt;0,Y1382,SUBSTITUTE(SUBSTITUTE(SUBSTITUTE(SUBSTITUTE(SUBSTITUTE(SUBSTITUTE(SUBSTITUTE(SUBSTITUTE(SUBSTITUTE(SUBSTITUTE(SUBSTITUTE( (SUBSTITUTE( SUBSTITUTE( SUBSTITUTE( SUBSTITUTE(Z1382,"STD_SIGMA","SUM"),"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2" s="1">
        <f>B1382</f>
        <v>1346</v>
      </c>
      <c r="AC1382" t="str">
        <f>P1382</f>
        <v>MNU_LINTS</v>
      </c>
      <c r="AD1382" s="126" t="str">
        <f>IF(ISNA(VLOOKUP(AA1382,'XEQM Shortlist'!J:J,1,0)),"//","")</f>
        <v/>
      </c>
      <c r="AF1382" s="88" t="str">
        <f>IF(LEN(AA1382)=0,"",SUBSTITUTE(SUBSTITUTE(SUBSTITUTE(SUBSTITUTE(SUBSTITUTE(SUBSTITUTE(SUBSTITUTE(SUBSTITUTE(SUBSTITUTE(SUBSTITUTE(SUBSTITUTE(SUBSTITUTE(SUBSTITUTE(SUBSTITUTE(SUBSTITUTE(SUBSTITUTE(SUBSTITUTE( (SUBSTITUTE( SUBSTITUTE( SUBSTITUTE( SUBSTITUTE(Z1382,"STD_SIGMA","SUM"),"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2" t="b">
        <f>AA1382=AF1382</f>
        <v>1</v>
      </c>
    </row>
    <row r="1383" spans="1:33">
      <c r="A1383" s="48">
        <f>IF(B1383=INT(B1383),ROW(),"")</f>
        <v>1383</v>
      </c>
      <c r="B1383" s="47">
        <f>IF(AND(MID(C1383,2,1)&lt;&gt;"/",MID(C1383,1,1)="/"),INT(B1382)+1,B1382+0.01)</f>
        <v>1347</v>
      </c>
      <c r="C1383" s="51" t="s">
        <v>3769</v>
      </c>
      <c r="D1383" s="51" t="s">
        <v>7</v>
      </c>
      <c r="E1383" s="121" t="s">
        <v>144</v>
      </c>
      <c r="F1383" s="121" t="s">
        <v>144</v>
      </c>
      <c r="G1383" s="144">
        <v>0</v>
      </c>
      <c r="H1383" s="144">
        <v>0</v>
      </c>
      <c r="I1383" s="140" t="s">
        <v>16</v>
      </c>
      <c r="J1383" s="56" t="s">
        <v>1376</v>
      </c>
      <c r="K1383" s="57" t="s">
        <v>3783</v>
      </c>
      <c r="L1383" s="55" t="s">
        <v>4768</v>
      </c>
      <c r="M1383" s="55" t="s">
        <v>4827</v>
      </c>
      <c r="N1383" s="55" t="s">
        <v>2238</v>
      </c>
      <c r="O1383" s="55"/>
      <c r="P1383" s="259" t="s">
        <v>1609</v>
      </c>
      <c r="Q1383" s="13"/>
      <c r="R1383"/>
      <c r="S1383" t="str">
        <f>IF(E1383=F1383,"","NOT EQUAL")</f>
        <v/>
      </c>
      <c r="T1383" s="44" t="str">
        <f>IF(ISNA(VLOOKUP(P1383,Sheet1!E:F,2,0)),"--","PRESENT")</f>
        <v>--</v>
      </c>
      <c r="U1383"/>
      <c r="V1383">
        <f>IF(AA1383&lt;&gt;"",V1382+1,V1382)</f>
        <v>237</v>
      </c>
      <c r="W1383" s="75" t="s">
        <v>2238</v>
      </c>
      <c r="X1383" s="57" t="s">
        <v>2238</v>
      </c>
      <c r="Y1383" s="57" t="s">
        <v>2238</v>
      </c>
      <c r="Z1383" s="25" t="str">
        <f>IF( OR(X1383="CNST", I1383="CAT_REGS"),IF(E1383=CHAR(34)&amp;CHAR(34),F1383,E1383),
IF(X1383="YES",UPPER(IF(E1383=CHAR(34)&amp;CHAR(34),F1383,E1383)),
IF(   AND(X1383&lt;&gt;"NO",I1383="CAT_FNCT",D1383&lt;&gt;"multiply", D1383&lt;&gt;"divide"),IF(J1383="SLS_ENABLED",   UPPER(IF(E1383=CHAR(34)&amp;CHAR(34),F1383,E1383)),""),"")))</f>
        <v/>
      </c>
      <c r="AA1383" s="25" t="str">
        <f>IF(LEN(Y1383)&gt;0,Y1383,SUBSTITUTE(SUBSTITUTE(SUBSTITUTE(SUBSTITUTE(SUBSTITUTE(SUBSTITUTE(SUBSTITUTE(SUBSTITUTE(SUBSTITUTE(SUBSTITUTE(SUBSTITUTE( (SUBSTITUTE( SUBSTITUTE( SUBSTITUTE( SUBSTITUTE(Z1383,"STD_SIGMA","SUM"),"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3" s="1">
        <f>B1383</f>
        <v>1347</v>
      </c>
      <c r="AC1383" t="str">
        <f>P1383</f>
        <v>MNU_INFO</v>
      </c>
      <c r="AD1383" s="126" t="str">
        <f>IF(ISNA(VLOOKUP(AA1383,'XEQM Shortlist'!J:J,1,0)),"//","")</f>
        <v/>
      </c>
      <c r="AF1383" s="88" t="str">
        <f>IF(LEN(AA1383)=0,"",SUBSTITUTE(SUBSTITUTE(SUBSTITUTE(SUBSTITUTE(SUBSTITUTE(SUBSTITUTE(SUBSTITUTE(SUBSTITUTE(SUBSTITUTE(SUBSTITUTE(SUBSTITUTE(SUBSTITUTE(SUBSTITUTE(SUBSTITUTE(SUBSTITUTE(SUBSTITUTE(SUBSTITUTE( (SUBSTITUTE( SUBSTITUTE( SUBSTITUTE( SUBSTITUTE(Z1383,"STD_SIGMA","SUM"),"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3" t="b">
        <f>AA1383=AF1383</f>
        <v>1</v>
      </c>
    </row>
    <row r="1384" spans="1:33">
      <c r="A1384" s="48">
        <f>IF(B1384=INT(B1384),ROW(),"")</f>
        <v>1384</v>
      </c>
      <c r="B1384" s="47">
        <f>IF(AND(MID(C1384,2,1)&lt;&gt;"/",MID(C1384,1,1)="/"),INT(B1383)+1,B1383+0.01)</f>
        <v>1348</v>
      </c>
      <c r="C1384" s="51" t="s">
        <v>3769</v>
      </c>
      <c r="D1384" s="51" t="s">
        <v>7</v>
      </c>
      <c r="E1384" s="121" t="s">
        <v>145</v>
      </c>
      <c r="F1384" s="121" t="s">
        <v>145</v>
      </c>
      <c r="G1384" s="144">
        <v>0</v>
      </c>
      <c r="H1384" s="144">
        <v>0</v>
      </c>
      <c r="I1384" s="140" t="s">
        <v>16</v>
      </c>
      <c r="J1384" s="56" t="s">
        <v>1376</v>
      </c>
      <c r="K1384" s="57" t="s">
        <v>3783</v>
      </c>
      <c r="L1384" s="55" t="s">
        <v>4768</v>
      </c>
      <c r="M1384" s="55" t="s">
        <v>4827</v>
      </c>
      <c r="N1384" s="55" t="s">
        <v>2238</v>
      </c>
      <c r="O1384" s="55"/>
      <c r="P1384" s="259" t="s">
        <v>1611</v>
      </c>
      <c r="Q1384" s="13"/>
      <c r="R1384"/>
      <c r="S1384" t="str">
        <f>IF(E1384=F1384,"","NOT EQUAL")</f>
        <v/>
      </c>
      <c r="T1384" s="44" t="str">
        <f>IF(ISNA(VLOOKUP(P1384,Sheet1!E:F,2,0)),"--","PRESENT")</f>
        <v>--</v>
      </c>
      <c r="U1384"/>
      <c r="V1384">
        <f>IF(AA1384&lt;&gt;"",V1383+1,V1383)</f>
        <v>237</v>
      </c>
      <c r="W1384" s="75" t="s">
        <v>2684</v>
      </c>
      <c r="X1384" s="57" t="s">
        <v>2238</v>
      </c>
      <c r="Y1384" s="57" t="s">
        <v>2238</v>
      </c>
      <c r="Z1384" s="25" t="str">
        <f>IF( OR(X1384="CNST", I1384="CAT_REGS"),IF(E1384=CHAR(34)&amp;CHAR(34),F1384,E1384),
IF(X1384="YES",UPPER(IF(E1384=CHAR(34)&amp;CHAR(34),F1384,E1384)),
IF(   AND(X1384&lt;&gt;"NO",I1384="CAT_FNCT",D1384&lt;&gt;"multiply", D1384&lt;&gt;"divide"),IF(J1384="SLS_ENABLED",   UPPER(IF(E1384=CHAR(34)&amp;CHAR(34),F1384,E1384)),""),"")))</f>
        <v/>
      </c>
      <c r="AA1384" s="25" t="str">
        <f>IF(LEN(Y1384)&gt;0,Y1384,SUBSTITUTE(SUBSTITUTE(SUBSTITUTE(SUBSTITUTE(SUBSTITUTE(SUBSTITUTE(SUBSTITUTE(SUBSTITUTE(SUBSTITUTE(SUBSTITUTE(SUBSTITUTE( (SUBSTITUTE( SUBSTITUTE( SUBSTITUTE( SUBSTITUTE(Z1384,"STD_SIGMA","SUM"),"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4" s="1">
        <f>B1384</f>
        <v>1348</v>
      </c>
      <c r="AC1384" t="str">
        <f>P1384</f>
        <v>MNU_INTS</v>
      </c>
      <c r="AD1384" s="126" t="str">
        <f>IF(ISNA(VLOOKUP(AA1384,'XEQM Shortlist'!J:J,1,0)),"//","")</f>
        <v/>
      </c>
      <c r="AF1384" s="88" t="str">
        <f>IF(LEN(AA1384)=0,"",SUBSTITUTE(SUBSTITUTE(SUBSTITUTE(SUBSTITUTE(SUBSTITUTE(SUBSTITUTE(SUBSTITUTE(SUBSTITUTE(SUBSTITUTE(SUBSTITUTE(SUBSTITUTE(SUBSTITUTE(SUBSTITUTE(SUBSTITUTE(SUBSTITUTE(SUBSTITUTE(SUBSTITUTE( (SUBSTITUTE( SUBSTITUTE( SUBSTITUTE( SUBSTITUTE(Z1384,"STD_SIGMA","SUM"),"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4" t="b">
        <f>AA1384=AF1384</f>
        <v>1</v>
      </c>
    </row>
    <row r="1385" spans="1:33">
      <c r="A1385" s="48">
        <f>IF(B1385=INT(B1385),ROW(),"")</f>
        <v>1385</v>
      </c>
      <c r="B1385" s="47">
        <f>IF(AND(MID(C1385,2,1)&lt;&gt;"/",MID(C1385,1,1)="/"),INT(B1384)+1,B1384+0.01)</f>
        <v>1349</v>
      </c>
      <c r="C1385" s="51" t="s">
        <v>3769</v>
      </c>
      <c r="D1385" s="51" t="s">
        <v>7</v>
      </c>
      <c r="E1385" s="121" t="s">
        <v>1126</v>
      </c>
      <c r="F1385" s="121" t="s">
        <v>1126</v>
      </c>
      <c r="G1385" s="144">
        <v>0</v>
      </c>
      <c r="H1385" s="144">
        <v>0</v>
      </c>
      <c r="I1385" s="140" t="s">
        <v>16</v>
      </c>
      <c r="J1385" s="56" t="s">
        <v>1376</v>
      </c>
      <c r="K1385" s="57" t="s">
        <v>3783</v>
      </c>
      <c r="L1385" s="55" t="s">
        <v>4768</v>
      </c>
      <c r="M1385" s="55" t="s">
        <v>4827</v>
      </c>
      <c r="N1385" s="55" t="s">
        <v>2238</v>
      </c>
      <c r="O1385" s="55"/>
      <c r="P1385" s="259" t="s">
        <v>1622</v>
      </c>
      <c r="Q1385" s="13"/>
      <c r="R1385"/>
      <c r="S1385" t="str">
        <f>IF(E1385=F1385,"","NOT EQUAL")</f>
        <v/>
      </c>
      <c r="T1385" s="44" t="str">
        <f>IF(ISNA(VLOOKUP(P1385,Sheet1!E:F,2,0)),"--","PRESENT")</f>
        <v>--</v>
      </c>
      <c r="U1385"/>
      <c r="V1385">
        <f>IF(AA1385&lt;&gt;"",V1384+1,V1384)</f>
        <v>237</v>
      </c>
      <c r="W1385" s="75" t="s">
        <v>2238</v>
      </c>
      <c r="X1385" s="57" t="s">
        <v>2238</v>
      </c>
      <c r="Y1385" s="57" t="s">
        <v>2238</v>
      </c>
      <c r="Z1385" s="25" t="str">
        <f>IF( OR(X1385="CNST", I1385="CAT_REGS"),IF(E1385=CHAR(34)&amp;CHAR(34),F1385,E1385),
IF(X1385="YES",UPPER(IF(E1385=CHAR(34)&amp;CHAR(34),F1385,E1385)),
IF(   AND(X1385&lt;&gt;"NO",I1385="CAT_FNCT",D1385&lt;&gt;"multiply", D1385&lt;&gt;"divide"),IF(J1385="SLS_ENABLED",   UPPER(IF(E1385=CHAR(34)&amp;CHAR(34),F1385,E1385)),""),"")))</f>
        <v/>
      </c>
      <c r="AA1385" s="25" t="str">
        <f>IF(LEN(Y1385)&gt;0,Y1385,SUBSTITUTE(SUBSTITUTE(SUBSTITUTE(SUBSTITUTE(SUBSTITUTE(SUBSTITUTE(SUBSTITUTE(SUBSTITUTE(SUBSTITUTE(SUBSTITUTE(SUBSTITUTE( (SUBSTITUTE( SUBSTITUTE( SUBSTITUTE( SUBSTITUTE(Z1385,"STD_SIGMA","SUM"),"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5" s="1">
        <f>B1385</f>
        <v>1349</v>
      </c>
      <c r="AC1385" t="str">
        <f>P1385</f>
        <v>MNU_IO</v>
      </c>
      <c r="AD1385" s="126" t="str">
        <f>IF(ISNA(VLOOKUP(AA1385,'XEQM Shortlist'!J:J,1,0)),"//","")</f>
        <v/>
      </c>
      <c r="AF1385" s="88" t="str">
        <f>IF(LEN(AA1385)=0,"",SUBSTITUTE(SUBSTITUTE(SUBSTITUTE(SUBSTITUTE(SUBSTITUTE(SUBSTITUTE(SUBSTITUTE(SUBSTITUTE(SUBSTITUTE(SUBSTITUTE(SUBSTITUTE(SUBSTITUTE(SUBSTITUTE(SUBSTITUTE(SUBSTITUTE(SUBSTITUTE(SUBSTITUTE( (SUBSTITUTE( SUBSTITUTE( SUBSTITUTE( SUBSTITUTE(Z1385,"STD_SIGMA","SUM"),"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5" t="b">
        <f>AA1385=AF1385</f>
        <v>1</v>
      </c>
    </row>
    <row r="1386" spans="1:33">
      <c r="A1386" s="48">
        <f>IF(B1386=INT(B1386),ROW(),"")</f>
        <v>1386</v>
      </c>
      <c r="B1386" s="47">
        <f>IF(AND(MID(C1386,2,1)&lt;&gt;"/",MID(C1386,1,1)="/"),INT(B1385)+1,B1385+0.01)</f>
        <v>1350</v>
      </c>
      <c r="C1386" s="51" t="s">
        <v>3769</v>
      </c>
      <c r="D1386" s="51" t="s">
        <v>7</v>
      </c>
      <c r="E1386" s="121" t="s">
        <v>187</v>
      </c>
      <c r="F1386" s="121" t="s">
        <v>187</v>
      </c>
      <c r="G1386" s="144">
        <v>0</v>
      </c>
      <c r="H1386" s="144">
        <v>0</v>
      </c>
      <c r="I1386" s="140" t="s">
        <v>16</v>
      </c>
      <c r="J1386" s="56" t="s">
        <v>1376</v>
      </c>
      <c r="K1386" s="57" t="s">
        <v>3783</v>
      </c>
      <c r="L1386" s="55" t="s">
        <v>4768</v>
      </c>
      <c r="M1386" s="55" t="s">
        <v>4827</v>
      </c>
      <c r="N1386" s="55" t="s">
        <v>2238</v>
      </c>
      <c r="O1386" s="55"/>
      <c r="P1386" s="259" t="s">
        <v>1675</v>
      </c>
      <c r="Q1386" s="13"/>
      <c r="R1386"/>
      <c r="S1386" t="str">
        <f>IF(E1386=F1386,"","NOT EQUAL")</f>
        <v/>
      </c>
      <c r="T1386" s="44" t="str">
        <f>IF(ISNA(VLOOKUP(P1386,Sheet1!E:F,2,0)),"--","PRESENT")</f>
        <v>--</v>
      </c>
      <c r="U1386"/>
      <c r="V1386">
        <f>IF(AA1386&lt;&gt;"",V1385+1,V1385)</f>
        <v>237</v>
      </c>
      <c r="W1386" s="75" t="s">
        <v>2238</v>
      </c>
      <c r="X1386" s="57" t="s">
        <v>2238</v>
      </c>
      <c r="Y1386" s="57" t="s">
        <v>2238</v>
      </c>
      <c r="Z1386" s="25" t="str">
        <f>IF( OR(X1386="CNST", I1386="CAT_REGS"),IF(E1386=CHAR(34)&amp;CHAR(34),F1386,E1386),
IF(X1386="YES",UPPER(IF(E1386=CHAR(34)&amp;CHAR(34),F1386,E1386)),
IF(   AND(X1386&lt;&gt;"NO",I1386="CAT_FNCT",D1386&lt;&gt;"multiply", D1386&lt;&gt;"divide"),IF(J1386="SLS_ENABLED",   UPPER(IF(E1386=CHAR(34)&amp;CHAR(34),F1386,E1386)),""),"")))</f>
        <v/>
      </c>
      <c r="AA1386" s="25" t="str">
        <f>IF(LEN(Y1386)&gt;0,Y1386,SUBSTITUTE(SUBSTITUTE(SUBSTITUTE(SUBSTITUTE(SUBSTITUTE(SUBSTITUTE(SUBSTITUTE(SUBSTITUTE(SUBSTITUTE(SUBSTITUTE(SUBSTITUTE( (SUBSTITUTE( SUBSTITUTE( SUBSTITUTE( SUBSTITUTE(Z1386,"STD_SIGMA","SUM"),"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6" s="1">
        <f>B1386</f>
        <v>1350</v>
      </c>
      <c r="AC1386" t="str">
        <f>P1386</f>
        <v>MNU_LOOP</v>
      </c>
      <c r="AD1386" s="126" t="str">
        <f>IF(ISNA(VLOOKUP(AA1386,'XEQM Shortlist'!J:J,1,0)),"//","")</f>
        <v/>
      </c>
      <c r="AF1386" s="88" t="str">
        <f>IF(LEN(AA1386)=0,"",SUBSTITUTE(SUBSTITUTE(SUBSTITUTE(SUBSTITUTE(SUBSTITUTE(SUBSTITUTE(SUBSTITUTE(SUBSTITUTE(SUBSTITUTE(SUBSTITUTE(SUBSTITUTE(SUBSTITUTE(SUBSTITUTE(SUBSTITUTE(SUBSTITUTE(SUBSTITUTE(SUBSTITUTE( (SUBSTITUTE( SUBSTITUTE( SUBSTITUTE( SUBSTITUTE(Z1386,"STD_SIGMA","SUM"),"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6" t="b">
        <f>AA1386=AF1386</f>
        <v>1</v>
      </c>
    </row>
    <row r="1387" spans="1:33">
      <c r="A1387" s="48">
        <f>IF(B1387=INT(B1387),ROW(),"")</f>
        <v>1387</v>
      </c>
      <c r="B1387" s="47">
        <f>IF(AND(MID(C1387,2,1)&lt;&gt;"/",MID(C1387,1,1)="/"),INT(B1386)+1,B1386+0.01)</f>
        <v>1351</v>
      </c>
      <c r="C1387" s="51" t="s">
        <v>3769</v>
      </c>
      <c r="D1387" s="51" t="s">
        <v>7</v>
      </c>
      <c r="E1387" s="121" t="s">
        <v>1149</v>
      </c>
      <c r="F1387" s="121" t="s">
        <v>1149</v>
      </c>
      <c r="G1387" s="144">
        <v>0</v>
      </c>
      <c r="H1387" s="144">
        <v>0</v>
      </c>
      <c r="I1387" s="140" t="s">
        <v>16</v>
      </c>
      <c r="J1387" s="56" t="s">
        <v>1376</v>
      </c>
      <c r="K1387" s="57" t="s">
        <v>3783</v>
      </c>
      <c r="L1387" s="55" t="s">
        <v>4768</v>
      </c>
      <c r="M1387" s="55" t="s">
        <v>4827</v>
      </c>
      <c r="N1387" s="55" t="s">
        <v>2238</v>
      </c>
      <c r="O1387" s="55"/>
      <c r="P1387" s="259" t="s">
        <v>1682</v>
      </c>
      <c r="Q1387" s="13"/>
      <c r="R1387"/>
      <c r="S1387" t="str">
        <f>IF(E1387=F1387,"","NOT EQUAL")</f>
        <v/>
      </c>
      <c r="T1387" s="44" t="str">
        <f>IF(ISNA(VLOOKUP(P1387,Sheet1!E:F,2,0)),"--","PRESENT")</f>
        <v>--</v>
      </c>
      <c r="U1387"/>
      <c r="V1387">
        <f>IF(AA1387&lt;&gt;"",V1386+1,V1386)</f>
        <v>237</v>
      </c>
      <c r="W1387" s="75" t="s">
        <v>2238</v>
      </c>
      <c r="X1387" s="57" t="s">
        <v>2238</v>
      </c>
      <c r="Y1387" s="57" t="s">
        <v>2238</v>
      </c>
      <c r="Z1387" s="25" t="str">
        <f>IF( OR(X1387="CNST", I1387="CAT_REGS"),IF(E1387=CHAR(34)&amp;CHAR(34),F1387,E1387),
IF(X1387="YES",UPPER(IF(E1387=CHAR(34)&amp;CHAR(34),F1387,E1387)),
IF(   AND(X1387&lt;&gt;"NO",I1387="CAT_FNCT",D1387&lt;&gt;"multiply", D1387&lt;&gt;"divide"),IF(J1387="SLS_ENABLED",   UPPER(IF(E1387=CHAR(34)&amp;CHAR(34),F1387,E1387)),""),"")))</f>
        <v/>
      </c>
      <c r="AA1387" s="25" t="str">
        <f>IF(LEN(Y1387)&gt;0,Y1387,SUBSTITUTE(SUBSTITUTE(SUBSTITUTE(SUBSTITUTE(SUBSTITUTE(SUBSTITUTE(SUBSTITUTE(SUBSTITUTE(SUBSTITUTE(SUBSTITUTE(SUBSTITUTE( (SUBSTITUTE( SUBSTITUTE( SUBSTITUTE( SUBSTITUTE(Z1387,"STD_SIGMA","SUM"),"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7" s="1">
        <f>B1387</f>
        <v>1351</v>
      </c>
      <c r="AC1387" t="str">
        <f>P1387</f>
        <v>MNU_MATRS</v>
      </c>
      <c r="AD1387" s="126" t="str">
        <f>IF(ISNA(VLOOKUP(AA1387,'XEQM Shortlist'!J:J,1,0)),"//","")</f>
        <v/>
      </c>
      <c r="AF1387" s="88" t="str">
        <f>IF(LEN(AA1387)=0,"",SUBSTITUTE(SUBSTITUTE(SUBSTITUTE(SUBSTITUTE(SUBSTITUTE(SUBSTITUTE(SUBSTITUTE(SUBSTITUTE(SUBSTITUTE(SUBSTITUTE(SUBSTITUTE(SUBSTITUTE(SUBSTITUTE(SUBSTITUTE(SUBSTITUTE(SUBSTITUTE(SUBSTITUTE( (SUBSTITUTE( SUBSTITUTE( SUBSTITUTE( SUBSTITUTE(Z1387,"STD_SIGMA","SUM"),"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7" t="b">
        <f>AA1387=AF1387</f>
        <v>1</v>
      </c>
    </row>
    <row r="1388" spans="1:33">
      <c r="A1388" s="48">
        <f>IF(B1388=INT(B1388),ROW(),"")</f>
        <v>1388</v>
      </c>
      <c r="B1388" s="47">
        <f>IF(AND(MID(C1388,2,1)&lt;&gt;"/",MID(C1388,1,1)="/"),INT(B1387)+1,B1387+0.01)</f>
        <v>1352</v>
      </c>
      <c r="C1388" s="51" t="s">
        <v>3769</v>
      </c>
      <c r="D1388" s="51" t="s">
        <v>7</v>
      </c>
      <c r="E1388" s="121" t="s">
        <v>191</v>
      </c>
      <c r="F1388" s="121" t="s">
        <v>191</v>
      </c>
      <c r="G1388" s="144">
        <v>0</v>
      </c>
      <c r="H1388" s="144">
        <v>0</v>
      </c>
      <c r="I1388" s="140" t="s">
        <v>16</v>
      </c>
      <c r="J1388" s="56" t="s">
        <v>1376</v>
      </c>
      <c r="K1388" s="57" t="s">
        <v>3783</v>
      </c>
      <c r="L1388" s="55" t="s">
        <v>4768</v>
      </c>
      <c r="M1388" s="55" t="s">
        <v>4827</v>
      </c>
      <c r="N1388" s="55" t="s">
        <v>2238</v>
      </c>
      <c r="O1388" s="55"/>
      <c r="P1388" s="259" t="s">
        <v>1684</v>
      </c>
      <c r="Q1388" s="13"/>
      <c r="R1388"/>
      <c r="S1388" t="str">
        <f>IF(E1388=F1388,"","NOT EQUAL")</f>
        <v/>
      </c>
      <c r="T1388" s="44" t="str">
        <f>IF(ISNA(VLOOKUP(P1388,Sheet1!E:F,2,0)),"--","PRESENT")</f>
        <v>--</v>
      </c>
      <c r="U1388"/>
      <c r="V1388">
        <f>IF(AA1388&lt;&gt;"",V1387+1,V1387)</f>
        <v>237</v>
      </c>
      <c r="W1388" s="75" t="s">
        <v>2238</v>
      </c>
      <c r="X1388" s="57" t="s">
        <v>2238</v>
      </c>
      <c r="Y1388" s="57" t="s">
        <v>2238</v>
      </c>
      <c r="Z1388" s="25" t="str">
        <f>IF( OR(X1388="CNST", I1388="CAT_REGS"),IF(E1388=CHAR(34)&amp;CHAR(34),F1388,E1388),
IF(X1388="YES",UPPER(IF(E1388=CHAR(34)&amp;CHAR(34),F1388,E1388)),
IF(   AND(X1388&lt;&gt;"NO",I1388="CAT_FNCT",D1388&lt;&gt;"multiply", D1388&lt;&gt;"divide"),IF(J1388="SLS_ENABLED",   UPPER(IF(E1388=CHAR(34)&amp;CHAR(34),F1388,E1388)),""),"")))</f>
        <v/>
      </c>
      <c r="AA1388" s="25" t="str">
        <f>IF(LEN(Y1388)&gt;0,Y1388,SUBSTITUTE(SUBSTITUTE(SUBSTITUTE(SUBSTITUTE(SUBSTITUTE(SUBSTITUTE(SUBSTITUTE(SUBSTITUTE(SUBSTITUTE(SUBSTITUTE(SUBSTITUTE( (SUBSTITUTE( SUBSTITUTE( SUBSTITUTE( SUBSTITUTE(Z1388,"STD_SIGMA","SUM"),"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8" s="1">
        <f>B1388</f>
        <v>1352</v>
      </c>
      <c r="AC1388" t="str">
        <f>P1388</f>
        <v>MNU_MATX</v>
      </c>
      <c r="AD1388" s="126" t="str">
        <f>IF(ISNA(VLOOKUP(AA1388,'XEQM Shortlist'!J:J,1,0)),"//","")</f>
        <v/>
      </c>
      <c r="AF1388" s="88" t="str">
        <f>IF(LEN(AA1388)=0,"",SUBSTITUTE(SUBSTITUTE(SUBSTITUTE(SUBSTITUTE(SUBSTITUTE(SUBSTITUTE(SUBSTITUTE(SUBSTITUTE(SUBSTITUTE(SUBSTITUTE(SUBSTITUTE(SUBSTITUTE(SUBSTITUTE(SUBSTITUTE(SUBSTITUTE(SUBSTITUTE(SUBSTITUTE( (SUBSTITUTE( SUBSTITUTE( SUBSTITUTE( SUBSTITUTE(Z1388,"STD_SIGMA","SUM"),"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8" t="b">
        <f>AA1388=AF1388</f>
        <v>1</v>
      </c>
    </row>
    <row r="1389" spans="1:33">
      <c r="A1389" s="48">
        <f>IF(B1389=INT(B1389),ROW(),"")</f>
        <v>1389</v>
      </c>
      <c r="B1389" s="47">
        <f>IF(AND(MID(C1389,2,1)&lt;&gt;"/",MID(C1389,1,1)="/"),INT(B1388)+1,B1388+0.01)</f>
        <v>1353</v>
      </c>
      <c r="C1389" s="51" t="s">
        <v>3769</v>
      </c>
      <c r="D1389" s="51" t="s">
        <v>7</v>
      </c>
      <c r="E1389" s="121" t="s">
        <v>1155</v>
      </c>
      <c r="F1389" s="121" t="s">
        <v>1155</v>
      </c>
      <c r="G1389" s="144">
        <v>0</v>
      </c>
      <c r="H1389" s="144">
        <v>0</v>
      </c>
      <c r="I1389" s="140" t="s">
        <v>16</v>
      </c>
      <c r="J1389" s="56" t="s">
        <v>1376</v>
      </c>
      <c r="K1389" s="57" t="s">
        <v>3783</v>
      </c>
      <c r="L1389" s="55" t="s">
        <v>4768</v>
      </c>
      <c r="M1389" s="55" t="s">
        <v>4827</v>
      </c>
      <c r="N1389" s="55" t="s">
        <v>2238</v>
      </c>
      <c r="O1389" s="55"/>
      <c r="P1389" s="259" t="s">
        <v>1689</v>
      </c>
      <c r="Q1389" s="13"/>
      <c r="R1389"/>
      <c r="S1389" t="str">
        <f>IF(E1389=F1389,"","NOT EQUAL")</f>
        <v/>
      </c>
      <c r="T1389" s="44" t="str">
        <f>IF(ISNA(VLOOKUP(P1389,Sheet1!E:F,2,0)),"--","PRESENT")</f>
        <v>--</v>
      </c>
      <c r="U1389"/>
      <c r="V1389">
        <f>IF(AA1389&lt;&gt;"",V1388+1,V1388)</f>
        <v>237</v>
      </c>
      <c r="W1389" s="75" t="s">
        <v>2238</v>
      </c>
      <c r="X1389" s="57" t="s">
        <v>2238</v>
      </c>
      <c r="Y1389" s="57" t="s">
        <v>2238</v>
      </c>
      <c r="Z1389" s="25" t="str">
        <f>IF( OR(X1389="CNST", I1389="CAT_REGS"),IF(E1389=CHAR(34)&amp;CHAR(34),F1389,E1389),
IF(X1389="YES",UPPER(IF(E1389=CHAR(34)&amp;CHAR(34),F1389,E1389)),
IF(   AND(X1389&lt;&gt;"NO",I1389="CAT_FNCT",D1389&lt;&gt;"multiply", D1389&lt;&gt;"divide"),IF(J1389="SLS_ENABLED",   UPPER(IF(E1389=CHAR(34)&amp;CHAR(34),F1389,E1389)),""),"")))</f>
        <v/>
      </c>
      <c r="AA1389" s="25" t="str">
        <f>IF(LEN(Y1389)&gt;0,Y1389,SUBSTITUTE(SUBSTITUTE(SUBSTITUTE(SUBSTITUTE(SUBSTITUTE(SUBSTITUTE(SUBSTITUTE(SUBSTITUTE(SUBSTITUTE(SUBSTITUTE(SUBSTITUTE( (SUBSTITUTE( SUBSTITUTE( SUBSTITUTE( SUBSTITUTE(Z1389,"STD_SIGMA","SUM"),"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89" s="1">
        <f>B1389</f>
        <v>1353</v>
      </c>
      <c r="AC1389" t="str">
        <f>P1389</f>
        <v>MNU_MENUS</v>
      </c>
      <c r="AD1389" s="126" t="str">
        <f>IF(ISNA(VLOOKUP(AA1389,'XEQM Shortlist'!J:J,1,0)),"//","")</f>
        <v/>
      </c>
      <c r="AF1389" s="88" t="str">
        <f>IF(LEN(AA1389)=0,"",SUBSTITUTE(SUBSTITUTE(SUBSTITUTE(SUBSTITUTE(SUBSTITUTE(SUBSTITUTE(SUBSTITUTE(SUBSTITUTE(SUBSTITUTE(SUBSTITUTE(SUBSTITUTE(SUBSTITUTE(SUBSTITUTE(SUBSTITUTE(SUBSTITUTE(SUBSTITUTE(SUBSTITUTE( (SUBSTITUTE( SUBSTITUTE( SUBSTITUTE( SUBSTITUTE(Z1389,"STD_SIGMA","SUM"),"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89" t="b">
        <f>AA1389=AF1389</f>
        <v>1</v>
      </c>
    </row>
    <row r="1390" spans="1:33">
      <c r="A1390" s="48">
        <f>IF(B1390=INT(B1390),ROW(),"")</f>
        <v>1390</v>
      </c>
      <c r="B1390" s="47">
        <f>IF(AND(MID(C1390,2,1)&lt;&gt;"/",MID(C1390,1,1)="/"),INT(B1389)+1,B1389+0.01)</f>
        <v>1354</v>
      </c>
      <c r="C1390" s="51" t="s">
        <v>3769</v>
      </c>
      <c r="D1390" s="51" t="s">
        <v>7</v>
      </c>
      <c r="E1390" s="121" t="s">
        <v>199</v>
      </c>
      <c r="F1390" s="121" t="s">
        <v>199</v>
      </c>
      <c r="G1390" s="144">
        <v>0</v>
      </c>
      <c r="H1390" s="144">
        <v>0</v>
      </c>
      <c r="I1390" s="140" t="s">
        <v>16</v>
      </c>
      <c r="J1390" s="56" t="s">
        <v>1376</v>
      </c>
      <c r="K1390" s="57" t="s">
        <v>3783</v>
      </c>
      <c r="L1390" s="55" t="s">
        <v>4768</v>
      </c>
      <c r="M1390" s="55" t="s">
        <v>4827</v>
      </c>
      <c r="N1390" s="55" t="s">
        <v>2238</v>
      </c>
      <c r="O1390" s="55"/>
      <c r="P1390" s="259" t="s">
        <v>1696</v>
      </c>
      <c r="Q1390" s="13"/>
      <c r="R1390"/>
      <c r="S1390" t="str">
        <f>IF(E1390=F1390,"","NOT EQUAL")</f>
        <v/>
      </c>
      <c r="T1390" s="44" t="str">
        <f>IF(ISNA(VLOOKUP(P1390,Sheet1!E:F,2,0)),"--","PRESENT")</f>
        <v>--</v>
      </c>
      <c r="U1390"/>
      <c r="V1390">
        <f>IF(AA1390&lt;&gt;"",V1389+1,V1389)</f>
        <v>237</v>
      </c>
      <c r="W1390" s="75" t="s">
        <v>2238</v>
      </c>
      <c r="X1390" s="57" t="s">
        <v>2238</v>
      </c>
      <c r="Y1390" s="57" t="s">
        <v>2238</v>
      </c>
      <c r="Z1390" s="25" t="str">
        <f>IF( OR(X1390="CNST", I1390="CAT_REGS"),IF(E1390=CHAR(34)&amp;CHAR(34),F1390,E1390),
IF(X1390="YES",UPPER(IF(E1390=CHAR(34)&amp;CHAR(34),F1390,E1390)),
IF(   AND(X1390&lt;&gt;"NO",I1390="CAT_FNCT",D1390&lt;&gt;"multiply", D1390&lt;&gt;"divide"),IF(J1390="SLS_ENABLED",   UPPER(IF(E1390=CHAR(34)&amp;CHAR(34),F1390,E1390)),""),"")))</f>
        <v/>
      </c>
      <c r="AA1390" s="25" t="str">
        <f>IF(LEN(Y1390)&gt;0,Y1390,SUBSTITUTE(SUBSTITUTE(SUBSTITUTE(SUBSTITUTE(SUBSTITUTE(SUBSTITUTE(SUBSTITUTE(SUBSTITUTE(SUBSTITUTE(SUBSTITUTE(SUBSTITUTE( (SUBSTITUTE( SUBSTITUTE( SUBSTITUTE( SUBSTITUTE(Z1390,"STD_SIGMA","SUM"),"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0" s="1">
        <f>B1390</f>
        <v>1354</v>
      </c>
      <c r="AC1390" t="str">
        <f>P1390</f>
        <v>MNU_MODE</v>
      </c>
      <c r="AD1390" s="126" t="str">
        <f>IF(ISNA(VLOOKUP(AA1390,'XEQM Shortlist'!J:J,1,0)),"//","")</f>
        <v/>
      </c>
      <c r="AF1390" s="88" t="str">
        <f>IF(LEN(AA1390)=0,"",SUBSTITUTE(SUBSTITUTE(SUBSTITUTE(SUBSTITUTE(SUBSTITUTE(SUBSTITUTE(SUBSTITUTE(SUBSTITUTE(SUBSTITUTE(SUBSTITUTE(SUBSTITUTE(SUBSTITUTE(SUBSTITUTE(SUBSTITUTE(SUBSTITUTE(SUBSTITUTE(SUBSTITUTE( (SUBSTITUTE( SUBSTITUTE( SUBSTITUTE( SUBSTITUTE(Z1390,"STD_SIGMA","SUM"),"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0" t="b">
        <f>AA1390=AF1390</f>
        <v>1</v>
      </c>
    </row>
    <row r="1391" spans="1:33">
      <c r="A1391" s="48">
        <f>IF(B1391=INT(B1391),ROW(),"")</f>
        <v>1391</v>
      </c>
      <c r="B1391" s="47">
        <f>IF(AND(MID(C1391,2,1)&lt;&gt;"/",MID(C1391,1,1)="/"),INT(B1390)+1,B1390+0.01)</f>
        <v>1355</v>
      </c>
      <c r="C1391" s="51" t="s">
        <v>3769</v>
      </c>
      <c r="D1391" s="51" t="s">
        <v>7</v>
      </c>
      <c r="E1391" s="110" t="s">
        <v>218</v>
      </c>
      <c r="F1391" s="110" t="s">
        <v>218</v>
      </c>
      <c r="G1391" s="64">
        <v>0</v>
      </c>
      <c r="H1391" s="64">
        <v>0</v>
      </c>
      <c r="I1391" s="140" t="s">
        <v>16</v>
      </c>
      <c r="J1391" s="56" t="s">
        <v>1376</v>
      </c>
      <c r="K1391" s="57" t="s">
        <v>3783</v>
      </c>
      <c r="L1391" s="55" t="s">
        <v>4768</v>
      </c>
      <c r="M1391" s="55" t="s">
        <v>4827</v>
      </c>
      <c r="N1391" s="55" t="s">
        <v>2238</v>
      </c>
      <c r="O1391" s="55"/>
      <c r="P1391" s="259" t="s">
        <v>2538</v>
      </c>
      <c r="Q1391" s="20"/>
      <c r="R1391"/>
      <c r="S1391" t="str">
        <f>IF(E1391=F1391,"","NOT EQUAL")</f>
        <v/>
      </c>
      <c r="T1391" s="44" t="str">
        <f>IF(ISNA(VLOOKUP(P1391,Sheet1!E:F,2,0)),"--","PRESENT")</f>
        <v>--</v>
      </c>
      <c r="U1391"/>
      <c r="V1391">
        <f>IF(AA1391&lt;&gt;"",V1390+1,V1390)</f>
        <v>237</v>
      </c>
      <c r="W1391" s="75" t="s">
        <v>2238</v>
      </c>
      <c r="X1391" s="57" t="s">
        <v>2238</v>
      </c>
      <c r="Y1391" s="57" t="s">
        <v>2238</v>
      </c>
      <c r="Z1391" s="25" t="str">
        <f>IF( OR(X1391="CNST", I1391="CAT_REGS"),IF(E1391=CHAR(34)&amp;CHAR(34),F1391,E1391),
IF(X1391="YES",UPPER(IF(E1391=CHAR(34)&amp;CHAR(34),F1391,E1391)),
IF(   AND(X1391&lt;&gt;"NO",I1391="CAT_FNCT",D1391&lt;&gt;"multiply", D1391&lt;&gt;"divide"),IF(J1391="SLS_ENABLED",   UPPER(IF(E1391=CHAR(34)&amp;CHAR(34),F1391,E1391)),""),"")))</f>
        <v/>
      </c>
      <c r="AA1391" s="25" t="str">
        <f>IF(LEN(Y1391)&gt;0,Y1391,SUBSTITUTE(SUBSTITUTE(SUBSTITUTE(SUBSTITUTE(SUBSTITUTE(SUBSTITUTE(SUBSTITUTE(SUBSTITUTE(SUBSTITUTE(SUBSTITUTE(SUBSTITUTE( (SUBSTITUTE( SUBSTITUTE( SUBSTITUTE( SUBSTITUTE(Z1391,"STD_SIGMA","SUM"),"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1" s="1">
        <f>B1391</f>
        <v>1355</v>
      </c>
      <c r="AC1391" t="str">
        <f>P1391</f>
        <v>MNU_SIMQ</v>
      </c>
      <c r="AD1391" s="126" t="str">
        <f>IF(ISNA(VLOOKUP(AA1391,'XEQM Shortlist'!J:J,1,0)),"//","")</f>
        <v/>
      </c>
      <c r="AF1391" s="88" t="str">
        <f>IF(LEN(AA1391)=0,"",SUBSTITUTE(SUBSTITUTE(SUBSTITUTE(SUBSTITUTE(SUBSTITUTE(SUBSTITUTE(SUBSTITUTE(SUBSTITUTE(SUBSTITUTE(SUBSTITUTE(SUBSTITUTE(SUBSTITUTE(SUBSTITUTE(SUBSTITUTE(SUBSTITUTE(SUBSTITUTE(SUBSTITUTE( (SUBSTITUTE( SUBSTITUTE( SUBSTITUTE( SUBSTITUTE(Z1391,"STD_SIGMA","SUM"),"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1" t="b">
        <f>AA1391=AF1391</f>
        <v>1</v>
      </c>
    </row>
    <row r="1392" spans="1:33">
      <c r="A1392" s="48">
        <f>IF(B1392=INT(B1392),ROW(),"")</f>
        <v>1392</v>
      </c>
      <c r="B1392" s="47">
        <f>IF(AND(MID(C1392,2,1)&lt;&gt;"/",MID(C1392,1,1)="/"),INT(B1391)+1,B1391+0.01)</f>
        <v>1356</v>
      </c>
      <c r="C1392" s="51" t="s">
        <v>3769</v>
      </c>
      <c r="D1392" s="51" t="s">
        <v>7</v>
      </c>
      <c r="E1392" s="110" t="s">
        <v>1166</v>
      </c>
      <c r="F1392" s="110" t="s">
        <v>1166</v>
      </c>
      <c r="G1392" s="64">
        <v>0</v>
      </c>
      <c r="H1392" s="64">
        <v>0</v>
      </c>
      <c r="I1392" s="140" t="s">
        <v>16</v>
      </c>
      <c r="J1392" s="56" t="s">
        <v>1376</v>
      </c>
      <c r="K1392" s="57" t="s">
        <v>3783</v>
      </c>
      <c r="L1392" s="55" t="s">
        <v>4768</v>
      </c>
      <c r="M1392" s="55" t="s">
        <v>4827</v>
      </c>
      <c r="N1392" s="55" t="s">
        <v>2238</v>
      </c>
      <c r="O1392" s="55"/>
      <c r="P1392" s="259" t="s">
        <v>2539</v>
      </c>
      <c r="Q1392" s="20"/>
      <c r="R1392"/>
      <c r="S1392" t="str">
        <f>IF(E1392=F1392,"","NOT EQUAL")</f>
        <v/>
      </c>
      <c r="T1392" s="44" t="str">
        <f>IF(ISNA(VLOOKUP(P1392,Sheet1!E:F,2,0)),"--","PRESENT")</f>
        <v>--</v>
      </c>
      <c r="U1392"/>
      <c r="V1392">
        <f>IF(AA1392&lt;&gt;"",V1391+1,V1391)</f>
        <v>237</v>
      </c>
      <c r="W1392" s="75" t="s">
        <v>2238</v>
      </c>
      <c r="X1392" s="57" t="s">
        <v>2238</v>
      </c>
      <c r="Y1392" s="57" t="s">
        <v>2238</v>
      </c>
      <c r="Z1392" s="25" t="str">
        <f>IF( OR(X1392="CNST", I1392="CAT_REGS"),IF(E1392=CHAR(34)&amp;CHAR(34),F1392,E1392),
IF(X1392="YES",UPPER(IF(E1392=CHAR(34)&amp;CHAR(34),F1392,E1392)),
IF(   AND(X1392&lt;&gt;"NO",I1392="CAT_FNCT",D1392&lt;&gt;"multiply", D1392&lt;&gt;"divide"),IF(J1392="SLS_ENABLED",   UPPER(IF(E1392=CHAR(34)&amp;CHAR(34),F1392,E1392)),""),"")))</f>
        <v/>
      </c>
      <c r="AA1392" s="25" t="str">
        <f>IF(LEN(Y1392)&gt;0,Y1392,SUBSTITUTE(SUBSTITUTE(SUBSTITUTE(SUBSTITUTE(SUBSTITUTE(SUBSTITUTE(SUBSTITUTE(SUBSTITUTE(SUBSTITUTE(SUBSTITUTE(SUBSTITUTE( (SUBSTITUTE( SUBSTITUTE( SUBSTITUTE( SUBSTITUTE(Z1392,"STD_SIGMA","SUM"),"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2" s="1">
        <f>B1392</f>
        <v>1356</v>
      </c>
      <c r="AC1392" t="str">
        <f>P1392</f>
        <v>MNU_M_EDIT</v>
      </c>
      <c r="AD1392" s="126" t="str">
        <f>IF(ISNA(VLOOKUP(AA1392,'XEQM Shortlist'!J:J,1,0)),"//","")</f>
        <v/>
      </c>
      <c r="AF1392" s="88" t="str">
        <f>IF(LEN(AA1392)=0,"",SUBSTITUTE(SUBSTITUTE(SUBSTITUTE(SUBSTITUTE(SUBSTITUTE(SUBSTITUTE(SUBSTITUTE(SUBSTITUTE(SUBSTITUTE(SUBSTITUTE(SUBSTITUTE(SUBSTITUTE(SUBSTITUTE(SUBSTITUTE(SUBSTITUTE(SUBSTITUTE(SUBSTITUTE( (SUBSTITUTE( SUBSTITUTE( SUBSTITUTE( SUBSTITUTE(Z1392,"STD_SIGMA","SUM"),"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2" t="b">
        <f>AA1392=AF1392</f>
        <v>1</v>
      </c>
    </row>
    <row r="1393" spans="1:33">
      <c r="A1393" s="48">
        <f>IF(B1393=INT(B1393),ROW(),"")</f>
        <v>1393</v>
      </c>
      <c r="B1393" s="47">
        <f>IF(AND(MID(C1393,2,1)&lt;&gt;"/",MID(C1393,1,1)="/"),INT(B1392)+1,B1392+0.01)</f>
        <v>1357</v>
      </c>
      <c r="C1393" s="51" t="s">
        <v>3769</v>
      </c>
      <c r="D1393" s="59" t="s">
        <v>2792</v>
      </c>
      <c r="E1393" s="121" t="s">
        <v>208</v>
      </c>
      <c r="F1393" s="121" t="s">
        <v>2256</v>
      </c>
      <c r="G1393" s="144">
        <v>0</v>
      </c>
      <c r="H1393" s="144">
        <v>0</v>
      </c>
      <c r="I1393" s="140" t="s">
        <v>16</v>
      </c>
      <c r="J1393" s="56" t="s">
        <v>1376</v>
      </c>
      <c r="K1393" s="57" t="s">
        <v>3783</v>
      </c>
      <c r="L1393" s="55" t="s">
        <v>4768</v>
      </c>
      <c r="M1393" s="55" t="s">
        <v>4827</v>
      </c>
      <c r="N1393" s="55" t="s">
        <v>2238</v>
      </c>
      <c r="O1393" s="55"/>
      <c r="P1393" s="259" t="s">
        <v>1706</v>
      </c>
      <c r="Q1393" s="13"/>
      <c r="R1393"/>
      <c r="S1393" t="str">
        <f>IF(E1393=F1393,"","NOT EQUAL")</f>
        <v>NOT EQUAL</v>
      </c>
      <c r="T1393" s="44" t="str">
        <f>IF(ISNA(VLOOKUP(P1393,Sheet1!E:F,2,0)),"--","PRESENT")</f>
        <v>--</v>
      </c>
      <c r="U1393"/>
      <c r="V1393">
        <f>IF(AA1393&lt;&gt;"",V1392+1,V1392)</f>
        <v>237</v>
      </c>
      <c r="W1393" s="75" t="s">
        <v>2238</v>
      </c>
      <c r="X1393" s="57" t="s">
        <v>2238</v>
      </c>
      <c r="Y1393" s="57" t="s">
        <v>2238</v>
      </c>
      <c r="Z1393" s="25" t="str">
        <f>IF( OR(X1393="CNST", I1393="CAT_REGS"),IF(E1393=CHAR(34)&amp;CHAR(34),F1393,E1393),
IF(X1393="YES",UPPER(IF(E1393=CHAR(34)&amp;CHAR(34),F1393,E1393)),
IF(   AND(X1393&lt;&gt;"NO",I1393="CAT_FNCT",D1393&lt;&gt;"multiply", D1393&lt;&gt;"divide"),IF(J1393="SLS_ENABLED",   UPPER(IF(E1393=CHAR(34)&amp;CHAR(34),F1393,E1393)),""),"")))</f>
        <v/>
      </c>
      <c r="AA1393" s="25" t="str">
        <f>IF(LEN(Y1393)&gt;0,Y1393,SUBSTITUTE(SUBSTITUTE(SUBSTITUTE(SUBSTITUTE(SUBSTITUTE(SUBSTITUTE(SUBSTITUTE(SUBSTITUTE(SUBSTITUTE(SUBSTITUTE(SUBSTITUTE( (SUBSTITUTE( SUBSTITUTE( SUBSTITUTE( SUBSTITUTE(Z1393,"STD_SIGMA","SUM"),"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3" s="1">
        <f>B1393</f>
        <v>1357</v>
      </c>
      <c r="AC1393" t="str">
        <f>P1393</f>
        <v>MNU_MyMenu</v>
      </c>
      <c r="AD1393" s="126" t="str">
        <f>IF(ISNA(VLOOKUP(AA1393,'XEQM Shortlist'!J:J,1,0)),"//","")</f>
        <v/>
      </c>
      <c r="AF1393" s="88" t="str">
        <f>IF(LEN(AA1393)=0,"",SUBSTITUTE(SUBSTITUTE(SUBSTITUTE(SUBSTITUTE(SUBSTITUTE(SUBSTITUTE(SUBSTITUTE(SUBSTITUTE(SUBSTITUTE(SUBSTITUTE(SUBSTITUTE(SUBSTITUTE(SUBSTITUTE(SUBSTITUTE(SUBSTITUTE(SUBSTITUTE(SUBSTITUTE( (SUBSTITUTE( SUBSTITUTE( SUBSTITUTE( SUBSTITUTE(Z1393,"STD_SIGMA","SUM"),"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3" t="b">
        <f>AA1393=AF1393</f>
        <v>1</v>
      </c>
    </row>
    <row r="1394" spans="1:33">
      <c r="A1394" s="48">
        <f>IF(B1394=INT(B1394),ROW(),"")</f>
        <v>1394</v>
      </c>
      <c r="B1394" s="47">
        <f>IF(AND(MID(C1394,2,1)&lt;&gt;"/",MID(C1394,1,1)="/"),INT(B1393)+1,B1393+0.01)</f>
        <v>1358</v>
      </c>
      <c r="C1394" s="51" t="s">
        <v>3769</v>
      </c>
      <c r="D1394" s="51" t="s">
        <v>7</v>
      </c>
      <c r="E1394" s="121" t="s">
        <v>209</v>
      </c>
      <c r="F1394" s="121" t="s">
        <v>209</v>
      </c>
      <c r="G1394" s="144">
        <v>0</v>
      </c>
      <c r="H1394" s="144">
        <v>0</v>
      </c>
      <c r="I1394" s="140" t="s">
        <v>16</v>
      </c>
      <c r="J1394" s="56" t="s">
        <v>1376</v>
      </c>
      <c r="K1394" s="57" t="s">
        <v>3783</v>
      </c>
      <c r="L1394" s="55" t="s">
        <v>4768</v>
      </c>
      <c r="M1394" s="55" t="s">
        <v>4827</v>
      </c>
      <c r="N1394" s="55" t="s">
        <v>2238</v>
      </c>
      <c r="O1394" s="55"/>
      <c r="P1394" s="259" t="s">
        <v>1707</v>
      </c>
      <c r="Q1394" s="13"/>
      <c r="R1394"/>
      <c r="S1394" t="str">
        <f>IF(E1394=F1394,"","NOT EQUAL")</f>
        <v/>
      </c>
      <c r="T1394" s="44" t="str">
        <f>IF(ISNA(VLOOKUP(P1394,Sheet1!E:F,2,0)),"--","PRESENT")</f>
        <v>--</v>
      </c>
      <c r="U1394"/>
      <c r="V1394">
        <f>IF(AA1394&lt;&gt;"",V1393+1,V1393)</f>
        <v>237</v>
      </c>
      <c r="W1394" s="75" t="s">
        <v>2238</v>
      </c>
      <c r="X1394" s="57" t="s">
        <v>2238</v>
      </c>
      <c r="Y1394" s="57" t="s">
        <v>2238</v>
      </c>
      <c r="Z1394" s="25" t="str">
        <f>IF( OR(X1394="CNST", I1394="CAT_REGS"),IF(E1394=CHAR(34)&amp;CHAR(34),F1394,E1394),
IF(X1394="YES",UPPER(IF(E1394=CHAR(34)&amp;CHAR(34),F1394,E1394)),
IF(   AND(X1394&lt;&gt;"NO",I1394="CAT_FNCT",D1394&lt;&gt;"multiply", D1394&lt;&gt;"divide"),IF(J1394="SLS_ENABLED",   UPPER(IF(E1394=CHAR(34)&amp;CHAR(34),F1394,E1394)),""),"")))</f>
        <v/>
      </c>
      <c r="AA1394" s="25" t="str">
        <f>IF(LEN(Y1394)&gt;0,Y1394,SUBSTITUTE(SUBSTITUTE(SUBSTITUTE(SUBSTITUTE(SUBSTITUTE(SUBSTITUTE(SUBSTITUTE(SUBSTITUTE(SUBSTITUTE(SUBSTITUTE(SUBSTITUTE( (SUBSTITUTE( SUBSTITUTE( SUBSTITUTE( SUBSTITUTE(Z1394,"STD_SIGMA","SUM"),"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4" s="1">
        <f>B1394</f>
        <v>1358</v>
      </c>
      <c r="AC1394" t="str">
        <f>P1394</f>
        <v>MNU_MyAlpha</v>
      </c>
      <c r="AD1394" s="126" t="str">
        <f>IF(ISNA(VLOOKUP(AA1394,'XEQM Shortlist'!J:J,1,0)),"//","")</f>
        <v/>
      </c>
      <c r="AF1394" s="88" t="str">
        <f>IF(LEN(AA1394)=0,"",SUBSTITUTE(SUBSTITUTE(SUBSTITUTE(SUBSTITUTE(SUBSTITUTE(SUBSTITUTE(SUBSTITUTE(SUBSTITUTE(SUBSTITUTE(SUBSTITUTE(SUBSTITUTE(SUBSTITUTE(SUBSTITUTE(SUBSTITUTE(SUBSTITUTE(SUBSTITUTE(SUBSTITUTE( (SUBSTITUTE( SUBSTITUTE( SUBSTITUTE( SUBSTITUTE(Z1394,"STD_SIGMA","SUM"),"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4" t="b">
        <f>AA1394=AF1394</f>
        <v>1</v>
      </c>
    </row>
    <row r="1395" spans="1:33">
      <c r="A1395" s="48">
        <f>IF(B1395=INT(B1395),ROW(),"")</f>
        <v>1395</v>
      </c>
      <c r="B1395" s="47">
        <f>IF(AND(MID(C1395,2,1)&lt;&gt;"/",MID(C1395,1,1)="/"),INT(B1394)+1,B1394+0.01)</f>
        <v>1359</v>
      </c>
      <c r="C1395" s="51" t="s">
        <v>3769</v>
      </c>
      <c r="D1395" s="59" t="s">
        <v>2792</v>
      </c>
      <c r="E1395" s="121" t="s">
        <v>2249</v>
      </c>
      <c r="F1395" s="121" t="s">
        <v>2249</v>
      </c>
      <c r="G1395" s="144">
        <v>0</v>
      </c>
      <c r="H1395" s="144">
        <v>0</v>
      </c>
      <c r="I1395" s="140" t="s">
        <v>16</v>
      </c>
      <c r="J1395" s="56" t="s">
        <v>1376</v>
      </c>
      <c r="K1395" s="57" t="s">
        <v>3783</v>
      </c>
      <c r="L1395" s="55" t="s">
        <v>4768</v>
      </c>
      <c r="M1395" s="55" t="s">
        <v>4827</v>
      </c>
      <c r="N1395" s="55" t="s">
        <v>2238</v>
      </c>
      <c r="O1395" s="55"/>
      <c r="P1395" s="259" t="s">
        <v>1724</v>
      </c>
      <c r="Q1395" s="13"/>
      <c r="R1395"/>
      <c r="S1395" t="str">
        <f>IF(E1395=F1395,"","NOT EQUAL")</f>
        <v/>
      </c>
      <c r="T1395" s="44" t="str">
        <f>IF(ISNA(VLOOKUP(P1395,Sheet1!E:F,2,0)),"--","PRESENT")</f>
        <v>--</v>
      </c>
      <c r="U1395"/>
      <c r="V1395">
        <f>IF(AA1395&lt;&gt;"",V1394+1,V1394)</f>
        <v>237</v>
      </c>
      <c r="W1395" s="75" t="s">
        <v>2238</v>
      </c>
      <c r="X1395" s="57" t="s">
        <v>2238</v>
      </c>
      <c r="Y1395" s="57" t="s">
        <v>2238</v>
      </c>
      <c r="Z1395" s="25" t="str">
        <f>IF( OR(X1395="CNST", I1395="CAT_REGS"),IF(E1395=CHAR(34)&amp;CHAR(34),F1395,E1395),
IF(X1395="YES",UPPER(IF(E1395=CHAR(34)&amp;CHAR(34),F1395,E1395)),
IF(   AND(X1395&lt;&gt;"NO",I1395="CAT_FNCT",D1395&lt;&gt;"multiply", D1395&lt;&gt;"divide"),IF(J1395="SLS_ENABLED",   UPPER(IF(E1395=CHAR(34)&amp;CHAR(34),F1395,E1395)),""),"")))</f>
        <v/>
      </c>
      <c r="AA1395" s="25" t="str">
        <f>IF(LEN(Y1395)&gt;0,Y1395,SUBSTITUTE(SUBSTITUTE(SUBSTITUTE(SUBSTITUTE(SUBSTITUTE(SUBSTITUTE(SUBSTITUTE(SUBSTITUTE(SUBSTITUTE(SUBSTITUTE(SUBSTITUTE( (SUBSTITUTE( SUBSTITUTE( SUBSTITUTE( SUBSTITUTE(Z1395,"STD_SIGMA","SUM"),"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5" s="1">
        <f>B1395</f>
        <v>1359</v>
      </c>
      <c r="AC1395" t="str">
        <f>P1395</f>
        <v>MNU_CONVM</v>
      </c>
      <c r="AD1395" s="126" t="str">
        <f>IF(ISNA(VLOOKUP(AA1395,'XEQM Shortlist'!J:J,1,0)),"//","")</f>
        <v/>
      </c>
      <c r="AF1395" s="88" t="str">
        <f>IF(LEN(AA1395)=0,"",SUBSTITUTE(SUBSTITUTE(SUBSTITUTE(SUBSTITUTE(SUBSTITUTE(SUBSTITUTE(SUBSTITUTE(SUBSTITUTE(SUBSTITUTE(SUBSTITUTE(SUBSTITUTE(SUBSTITUTE(SUBSTITUTE(SUBSTITUTE(SUBSTITUTE(SUBSTITUTE(SUBSTITUTE( (SUBSTITUTE( SUBSTITUTE( SUBSTITUTE( SUBSTITUTE(Z1395,"STD_SIGMA","SUM"),"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5" t="b">
        <f>AA1395=AF1395</f>
        <v>1</v>
      </c>
    </row>
    <row r="1396" spans="1:33">
      <c r="A1396" s="48">
        <f>IF(B1396=INT(B1396),ROW(),"")</f>
        <v>1396</v>
      </c>
      <c r="B1396" s="47">
        <f>IF(AND(MID(C1396,2,1)&lt;&gt;"/",MID(C1396,1,1)="/"),INT(B1395)+1,B1395+0.01)</f>
        <v>1360</v>
      </c>
      <c r="C1396" s="51" t="s">
        <v>3769</v>
      </c>
      <c r="D1396" s="51" t="s">
        <v>7</v>
      </c>
      <c r="E1396" s="121" t="s">
        <v>1190</v>
      </c>
      <c r="F1396" s="121" t="s">
        <v>240</v>
      </c>
      <c r="G1396" s="144">
        <v>0</v>
      </c>
      <c r="H1396" s="144">
        <v>0</v>
      </c>
      <c r="I1396" s="140" t="s">
        <v>16</v>
      </c>
      <c r="J1396" s="56" t="s">
        <v>1376</v>
      </c>
      <c r="K1396" s="57" t="s">
        <v>3783</v>
      </c>
      <c r="L1396" s="55" t="s">
        <v>4768</v>
      </c>
      <c r="M1396" s="55" t="s">
        <v>4827</v>
      </c>
      <c r="N1396" s="55" t="s">
        <v>2238</v>
      </c>
      <c r="O1396" s="55"/>
      <c r="P1396" s="259" t="s">
        <v>1758</v>
      </c>
      <c r="Q1396" s="13"/>
      <c r="R1396"/>
      <c r="S1396" t="str">
        <f>IF(E1396=F1396,"","NOT EQUAL")</f>
        <v/>
      </c>
      <c r="T1396" s="44" t="str">
        <f>IF(ISNA(VLOOKUP(P1396,Sheet1!E:F,2,0)),"--","PRESENT")</f>
        <v>--</v>
      </c>
      <c r="U1396"/>
      <c r="V1396">
        <f>IF(AA1396&lt;&gt;"",V1395+1,V1395)</f>
        <v>237</v>
      </c>
      <c r="W1396" s="75" t="s">
        <v>2238</v>
      </c>
      <c r="X1396" s="57" t="s">
        <v>2238</v>
      </c>
      <c r="Y1396" s="57" t="s">
        <v>2238</v>
      </c>
      <c r="Z1396" s="25" t="str">
        <f>IF( OR(X1396="CNST", I1396="CAT_REGS"),IF(E1396=CHAR(34)&amp;CHAR(34),F1396,E1396),
IF(X1396="YES",UPPER(IF(E1396=CHAR(34)&amp;CHAR(34),F1396,E1396)),
IF(   AND(X1396&lt;&gt;"NO",I1396="CAT_FNCT",D1396&lt;&gt;"multiply", D1396&lt;&gt;"divide"),IF(J1396="SLS_ENABLED",   UPPER(IF(E1396=CHAR(34)&amp;CHAR(34),F1396,E1396)),""),"")))</f>
        <v/>
      </c>
      <c r="AA1396" s="25" t="str">
        <f>IF(LEN(Y1396)&gt;0,Y1396,SUBSTITUTE(SUBSTITUTE(SUBSTITUTE(SUBSTITUTE(SUBSTITUTE(SUBSTITUTE(SUBSTITUTE(SUBSTITUTE(SUBSTITUTE(SUBSTITUTE(SUBSTITUTE( (SUBSTITUTE( SUBSTITUTE( SUBSTITUTE( SUBSTITUTE(Z1396,"STD_SIGMA","SUM"),"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6" s="1">
        <f>B1396</f>
        <v>1360</v>
      </c>
      <c r="AC1396" t="str">
        <f>P1396</f>
        <v>MNU_ORTHOG</v>
      </c>
      <c r="AD1396" s="126" t="str">
        <f>IF(ISNA(VLOOKUP(AA1396,'XEQM Shortlist'!J:J,1,0)),"//","")</f>
        <v/>
      </c>
      <c r="AF1396" s="88" t="str">
        <f>IF(LEN(AA1396)=0,"",SUBSTITUTE(SUBSTITUTE(SUBSTITUTE(SUBSTITUTE(SUBSTITUTE(SUBSTITUTE(SUBSTITUTE(SUBSTITUTE(SUBSTITUTE(SUBSTITUTE(SUBSTITUTE(SUBSTITUTE(SUBSTITUTE(SUBSTITUTE(SUBSTITUTE(SUBSTITUTE(SUBSTITUTE( (SUBSTITUTE( SUBSTITUTE( SUBSTITUTE( SUBSTITUTE(Z1396,"STD_SIGMA","SUM"),"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6" t="b">
        <f>AA1396=AF1396</f>
        <v>1</v>
      </c>
    </row>
    <row r="1397" spans="1:33">
      <c r="A1397" s="48">
        <f>IF(B1397=INT(B1397),ROW(),"")</f>
        <v>1397</v>
      </c>
      <c r="B1397" s="47">
        <f>IF(AND(MID(C1397,2,1)&lt;&gt;"/",MID(C1397,1,1)="/"),INT(B1396)+1,B1396+0.01)</f>
        <v>1361</v>
      </c>
      <c r="C1397" s="51" t="s">
        <v>3769</v>
      </c>
      <c r="D1397" s="51" t="s">
        <v>7</v>
      </c>
      <c r="E1397" s="72" t="s">
        <v>4891</v>
      </c>
      <c r="F1397" s="72" t="s">
        <v>4891</v>
      </c>
      <c r="G1397" s="144">
        <v>0</v>
      </c>
      <c r="H1397" s="144">
        <v>0</v>
      </c>
      <c r="I1397" s="140" t="s">
        <v>16</v>
      </c>
      <c r="J1397" s="56" t="s">
        <v>1376</v>
      </c>
      <c r="K1397" s="57" t="s">
        <v>3783</v>
      </c>
      <c r="L1397" s="55" t="s">
        <v>4768</v>
      </c>
      <c r="M1397" s="55" t="s">
        <v>4827</v>
      </c>
      <c r="N1397" s="55" t="s">
        <v>2238</v>
      </c>
      <c r="O1397" s="55"/>
      <c r="P1397" s="259" t="s">
        <v>1765</v>
      </c>
      <c r="Q1397" s="13"/>
      <c r="R1397"/>
      <c r="S1397" t="str">
        <f>IF(E1397=F1397,"","NOT EQUAL")</f>
        <v/>
      </c>
      <c r="T1397" s="44" t="str">
        <f>IF(ISNA(VLOOKUP(P1397,Sheet1!E:F,2,0)),"--","PRESENT")</f>
        <v>--</v>
      </c>
      <c r="U1397"/>
      <c r="V1397">
        <f>IF(AA1397&lt;&gt;"",V1396+1,V1396)</f>
        <v>237</v>
      </c>
      <c r="W1397" s="75" t="s">
        <v>2238</v>
      </c>
      <c r="X1397" s="57" t="s">
        <v>2238</v>
      </c>
      <c r="Y1397" s="57" t="s">
        <v>2238</v>
      </c>
      <c r="Z1397" s="25" t="str">
        <f>IF( OR(X1397="CNST", I1397="CAT_REGS"),IF(E1397=CHAR(34)&amp;CHAR(34),F1397,E1397),
IF(X1397="YES",UPPER(IF(E1397=CHAR(34)&amp;CHAR(34),F1397,E1397)),
IF(   AND(X1397&lt;&gt;"NO",I1397="CAT_FNCT",D1397&lt;&gt;"multiply", D1397&lt;&gt;"divide"),IF(J1397="SLS_ENABLED",   UPPER(IF(E1397=CHAR(34)&amp;CHAR(34),F1397,E1397)),""),"")))</f>
        <v/>
      </c>
      <c r="AA1397" s="25" t="str">
        <f>IF(LEN(Y1397)&gt;0,Y1397,SUBSTITUTE(SUBSTITUTE(SUBSTITUTE(SUBSTITUTE(SUBSTITUTE(SUBSTITUTE(SUBSTITUTE(SUBSTITUTE(SUBSTITUTE(SUBSTITUTE(SUBSTITUTE( (SUBSTITUTE( SUBSTITUTE( SUBSTITUTE( SUBSTITUTE(Z1397,"STD_SIGMA","SUM"),"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7" s="1">
        <f>B1397</f>
        <v>1361</v>
      </c>
      <c r="AC1397" t="str">
        <f>P1397</f>
        <v>MNU_PARTS</v>
      </c>
      <c r="AD1397" s="126" t="str">
        <f>IF(ISNA(VLOOKUP(AA1397,'XEQM Shortlist'!J:J,1,0)),"//","")</f>
        <v/>
      </c>
      <c r="AF1397" s="88" t="str">
        <f>IF(LEN(AA1397)=0,"",SUBSTITUTE(SUBSTITUTE(SUBSTITUTE(SUBSTITUTE(SUBSTITUTE(SUBSTITUTE(SUBSTITUTE(SUBSTITUTE(SUBSTITUTE(SUBSTITUTE(SUBSTITUTE(SUBSTITUTE(SUBSTITUTE(SUBSTITUTE(SUBSTITUTE(SUBSTITUTE(SUBSTITUTE( (SUBSTITUTE( SUBSTITUTE( SUBSTITUTE( SUBSTITUTE(Z1397,"STD_SIGMA","SUM"),"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7" t="b">
        <f>AA1397=AF1397</f>
        <v>1</v>
      </c>
    </row>
    <row r="1398" spans="1:33">
      <c r="A1398" s="48">
        <f>IF(B1398=INT(B1398),ROW(),"")</f>
        <v>1398</v>
      </c>
      <c r="B1398" s="47">
        <f>IF(AND(MID(C1398,2,1)&lt;&gt;"/",MID(C1398,1,1)="/"),INT(B1397)+1,B1397+0.01)</f>
        <v>1362</v>
      </c>
      <c r="C1398" s="51" t="s">
        <v>3769</v>
      </c>
      <c r="D1398" s="51" t="s">
        <v>7</v>
      </c>
      <c r="E1398" s="121" t="s">
        <v>258</v>
      </c>
      <c r="F1398" s="121" t="s">
        <v>258</v>
      </c>
      <c r="G1398" s="144">
        <v>0</v>
      </c>
      <c r="H1398" s="144">
        <v>0</v>
      </c>
      <c r="I1398" s="140" t="s">
        <v>16</v>
      </c>
      <c r="J1398" s="56" t="s">
        <v>1376</v>
      </c>
      <c r="K1398" s="57" t="s">
        <v>3783</v>
      </c>
      <c r="L1398" s="55" t="s">
        <v>4768</v>
      </c>
      <c r="M1398" s="55" t="s">
        <v>4827</v>
      </c>
      <c r="N1398" s="55" t="s">
        <v>2238</v>
      </c>
      <c r="O1398" s="55"/>
      <c r="P1398" s="259" t="s">
        <v>1784</v>
      </c>
      <c r="Q1398" s="13"/>
      <c r="R1398"/>
      <c r="S1398" t="str">
        <f>IF(E1398=F1398,"","NOT EQUAL")</f>
        <v/>
      </c>
      <c r="T1398" s="44" t="str">
        <f>IF(ISNA(VLOOKUP(P1398,Sheet1!E:F,2,0)),"--","PRESENT")</f>
        <v>--</v>
      </c>
      <c r="U1398"/>
      <c r="V1398">
        <f>IF(AA1398&lt;&gt;"",V1397+1,V1397)</f>
        <v>237</v>
      </c>
      <c r="W1398" s="75" t="s">
        <v>2238</v>
      </c>
      <c r="X1398" s="57" t="s">
        <v>2238</v>
      </c>
      <c r="Y1398" s="57" t="s">
        <v>2238</v>
      </c>
      <c r="Z1398" s="25" t="str">
        <f>IF( OR(X1398="CNST", I1398="CAT_REGS"),IF(E1398=CHAR(34)&amp;CHAR(34),F1398,E1398),
IF(X1398="YES",UPPER(IF(E1398=CHAR(34)&amp;CHAR(34),F1398,E1398)),
IF(   AND(X1398&lt;&gt;"NO",I1398="CAT_FNCT",D1398&lt;&gt;"multiply", D1398&lt;&gt;"divide"),IF(J1398="SLS_ENABLED",   UPPER(IF(E1398=CHAR(34)&amp;CHAR(34),F1398,E1398)),""),"")))</f>
        <v/>
      </c>
      <c r="AA1398" s="25" t="str">
        <f>IF(LEN(Y1398)&gt;0,Y1398,SUBSTITUTE(SUBSTITUTE(SUBSTITUTE(SUBSTITUTE(SUBSTITUTE(SUBSTITUTE(SUBSTITUTE(SUBSTITUTE(SUBSTITUTE(SUBSTITUTE(SUBSTITUTE( (SUBSTITUTE( SUBSTITUTE( SUBSTITUTE( SUBSTITUTE(Z1398,"STD_SIGMA","SUM"),"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8" s="1">
        <f>B1398</f>
        <v>1362</v>
      </c>
      <c r="AC1398" t="str">
        <f>P1398</f>
        <v>MNU_PROB</v>
      </c>
      <c r="AD1398" s="126" t="str">
        <f>IF(ISNA(VLOOKUP(AA1398,'XEQM Shortlist'!J:J,1,0)),"//","")</f>
        <v/>
      </c>
      <c r="AF1398" s="88" t="str">
        <f>IF(LEN(AA1398)=0,"",SUBSTITUTE(SUBSTITUTE(SUBSTITUTE(SUBSTITUTE(SUBSTITUTE(SUBSTITUTE(SUBSTITUTE(SUBSTITUTE(SUBSTITUTE(SUBSTITUTE(SUBSTITUTE(SUBSTITUTE(SUBSTITUTE(SUBSTITUTE(SUBSTITUTE(SUBSTITUTE(SUBSTITUTE( (SUBSTITUTE( SUBSTITUTE( SUBSTITUTE( SUBSTITUTE(Z1398,"STD_SIGMA","SUM"),"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8" t="b">
        <f>AA1398=AF1398</f>
        <v>1</v>
      </c>
    </row>
    <row r="1399" spans="1:33">
      <c r="A1399" s="48">
        <f>IF(B1399=INT(B1399),ROW(),"")</f>
        <v>1399</v>
      </c>
      <c r="B1399" s="47">
        <f>IF(AND(MID(C1399,2,1)&lt;&gt;"/",MID(C1399,1,1)="/"),INT(B1398)+1,B1398+0.01)</f>
        <v>1363</v>
      </c>
      <c r="C1399" s="51" t="s">
        <v>3769</v>
      </c>
      <c r="D1399" s="51" t="s">
        <v>7</v>
      </c>
      <c r="E1399" s="121" t="s">
        <v>1201</v>
      </c>
      <c r="F1399" s="121" t="s">
        <v>1201</v>
      </c>
      <c r="G1399" s="144">
        <v>0</v>
      </c>
      <c r="H1399" s="144">
        <v>0</v>
      </c>
      <c r="I1399" s="140" t="s">
        <v>16</v>
      </c>
      <c r="J1399" s="56" t="s">
        <v>1376</v>
      </c>
      <c r="K1399" s="57" t="s">
        <v>3783</v>
      </c>
      <c r="L1399" s="55" t="s">
        <v>4768</v>
      </c>
      <c r="M1399" s="55" t="s">
        <v>4827</v>
      </c>
      <c r="N1399" s="55" t="s">
        <v>2238</v>
      </c>
      <c r="O1399" s="55"/>
      <c r="P1399" s="259" t="s">
        <v>1785</v>
      </c>
      <c r="Q1399" s="13"/>
      <c r="R1399"/>
      <c r="S1399" t="str">
        <f>IF(E1399=F1399,"","NOT EQUAL")</f>
        <v/>
      </c>
      <c r="T1399" s="44" t="str">
        <f>IF(ISNA(VLOOKUP(P1399,Sheet1!E:F,2,0)),"--","PRESENT")</f>
        <v>--</v>
      </c>
      <c r="U1399"/>
      <c r="V1399">
        <f>IF(AA1399&lt;&gt;"",V1398+1,V1398)</f>
        <v>237</v>
      </c>
      <c r="W1399" s="75" t="s">
        <v>2238</v>
      </c>
      <c r="X1399" s="57" t="s">
        <v>2238</v>
      </c>
      <c r="Y1399" s="57" t="s">
        <v>2238</v>
      </c>
      <c r="Z1399" s="25" t="str">
        <f>IF( OR(X1399="CNST", I1399="CAT_REGS"),IF(E1399=CHAR(34)&amp;CHAR(34),F1399,E1399),
IF(X1399="YES",UPPER(IF(E1399=CHAR(34)&amp;CHAR(34),F1399,E1399)),
IF(   AND(X1399&lt;&gt;"NO",I1399="CAT_FNCT",D1399&lt;&gt;"multiply", D1399&lt;&gt;"divide"),IF(J1399="SLS_ENABLED",   UPPER(IF(E1399=CHAR(34)&amp;CHAR(34),F1399,E1399)),""),"")))</f>
        <v/>
      </c>
      <c r="AA1399" s="25" t="str">
        <f>IF(LEN(Y1399)&gt;0,Y1399,SUBSTITUTE(SUBSTITUTE(SUBSTITUTE(SUBSTITUTE(SUBSTITUTE(SUBSTITUTE(SUBSTITUTE(SUBSTITUTE(SUBSTITUTE(SUBSTITUTE(SUBSTITUTE( (SUBSTITUTE( SUBSTITUTE( SUBSTITUTE( SUBSTITUTE(Z1399,"STD_SIGMA","SUM"),"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99" s="1">
        <f>B1399</f>
        <v>1363</v>
      </c>
      <c r="AC1399" t="str">
        <f>P1399</f>
        <v>MNU_PROGS</v>
      </c>
      <c r="AD1399" s="126" t="str">
        <f>IF(ISNA(VLOOKUP(AA1399,'XEQM Shortlist'!J:J,1,0)),"//","")</f>
        <v/>
      </c>
      <c r="AF1399" s="88" t="str">
        <f>IF(LEN(AA1399)=0,"",SUBSTITUTE(SUBSTITUTE(SUBSTITUTE(SUBSTITUTE(SUBSTITUTE(SUBSTITUTE(SUBSTITUTE(SUBSTITUTE(SUBSTITUTE(SUBSTITUTE(SUBSTITUTE(SUBSTITUTE(SUBSTITUTE(SUBSTITUTE(SUBSTITUTE(SUBSTITUTE(SUBSTITUTE( (SUBSTITUTE( SUBSTITUTE( SUBSTITUTE( SUBSTITUTE(Z1399,"STD_SIGMA","SUM"),"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99" t="b">
        <f>AA1399=AF1399</f>
        <v>1</v>
      </c>
    </row>
    <row r="1400" spans="1:33">
      <c r="A1400" s="48">
        <f>IF(B1400=INT(B1400),ROW(),"")</f>
        <v>1400</v>
      </c>
      <c r="B1400" s="47">
        <f>IF(AND(MID(C1400,2,1)&lt;&gt;"/",MID(C1400,1,1)="/"),INT(B1399)+1,B1399+0.01)</f>
        <v>1364</v>
      </c>
      <c r="C1400" s="51" t="s">
        <v>3769</v>
      </c>
      <c r="D1400" s="51" t="s">
        <v>7</v>
      </c>
      <c r="E1400" s="121" t="s">
        <v>263</v>
      </c>
      <c r="F1400" s="121" t="s">
        <v>263</v>
      </c>
      <c r="G1400" s="144">
        <v>0</v>
      </c>
      <c r="H1400" s="144">
        <v>0</v>
      </c>
      <c r="I1400" s="140" t="s">
        <v>16</v>
      </c>
      <c r="J1400" s="56" t="s">
        <v>1376</v>
      </c>
      <c r="K1400" s="57" t="s">
        <v>3783</v>
      </c>
      <c r="L1400" s="55" t="s">
        <v>4768</v>
      </c>
      <c r="M1400" s="55" t="s">
        <v>4827</v>
      </c>
      <c r="N1400" s="55" t="s">
        <v>2238</v>
      </c>
      <c r="O1400" s="55"/>
      <c r="P1400" s="259" t="s">
        <v>1789</v>
      </c>
      <c r="Q1400" s="13"/>
      <c r="R1400"/>
      <c r="S1400" t="str">
        <f>IF(E1400=F1400,"","NOT EQUAL")</f>
        <v/>
      </c>
      <c r="T1400" s="44" t="str">
        <f>IF(ISNA(VLOOKUP(P1400,Sheet1!E:F,2,0)),"--","PRESENT")</f>
        <v>--</v>
      </c>
      <c r="U1400"/>
      <c r="V1400">
        <f>IF(AA1400&lt;&gt;"",V1399+1,V1399)</f>
        <v>237</v>
      </c>
      <c r="W1400" s="75" t="s">
        <v>2238</v>
      </c>
      <c r="X1400" s="57" t="s">
        <v>2238</v>
      </c>
      <c r="Y1400" s="57" t="s">
        <v>2238</v>
      </c>
      <c r="Z1400" s="25" t="str">
        <f>IF( OR(X1400="CNST", I1400="CAT_REGS"),IF(E1400=CHAR(34)&amp;CHAR(34),F1400,E1400),
IF(X1400="YES",UPPER(IF(E1400=CHAR(34)&amp;CHAR(34),F1400,E1400)),
IF(   AND(X1400&lt;&gt;"NO",I1400="CAT_FNCT",D1400&lt;&gt;"multiply", D1400&lt;&gt;"divide"),IF(J1400="SLS_ENABLED",   UPPER(IF(E1400=CHAR(34)&amp;CHAR(34),F1400,E1400)),""),"")))</f>
        <v/>
      </c>
      <c r="AA1400" s="25" t="str">
        <f>IF(LEN(Y1400)&gt;0,Y1400,SUBSTITUTE(SUBSTITUTE(SUBSTITUTE(SUBSTITUTE(SUBSTITUTE(SUBSTITUTE(SUBSTITUTE(SUBSTITUTE(SUBSTITUTE(SUBSTITUTE(SUBSTITUTE( (SUBSTITUTE( SUBSTITUTE( SUBSTITUTE( SUBSTITUTE(Z1400,"STD_SIGMA","SUM"),"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0" s="1">
        <f>B1400</f>
        <v>1364</v>
      </c>
      <c r="AC1400" t="str">
        <f>P1400</f>
        <v>MNU_PFN</v>
      </c>
      <c r="AD1400" s="126" t="str">
        <f>IF(ISNA(VLOOKUP(AA1400,'XEQM Shortlist'!J:J,1,0)),"//","")</f>
        <v/>
      </c>
      <c r="AF1400" s="88" t="str">
        <f>IF(LEN(AA1400)=0,"",SUBSTITUTE(SUBSTITUTE(SUBSTITUTE(SUBSTITUTE(SUBSTITUTE(SUBSTITUTE(SUBSTITUTE(SUBSTITUTE(SUBSTITUTE(SUBSTITUTE(SUBSTITUTE(SUBSTITUTE(SUBSTITUTE(SUBSTITUTE(SUBSTITUTE(SUBSTITUTE(SUBSTITUTE( (SUBSTITUTE( SUBSTITUTE( SUBSTITUTE( SUBSTITUTE(Z1400,"STD_SIGMA","SUM"),"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0" t="b">
        <f>AA1400=AF1400</f>
        <v>1</v>
      </c>
    </row>
    <row r="1401" spans="1:33">
      <c r="A1401" s="48">
        <f>IF(B1401=INT(B1401),ROW(),"")</f>
        <v>1401</v>
      </c>
      <c r="B1401" s="47">
        <f>IF(AND(MID(C1401,2,1)&lt;&gt;"/",MID(C1401,1,1)="/"),INT(B1400)+1,B1400+0.01)</f>
        <v>1365</v>
      </c>
      <c r="C1401" s="51" t="s">
        <v>3769</v>
      </c>
      <c r="D1401" s="51" t="s">
        <v>7</v>
      </c>
      <c r="E1401" s="121" t="s">
        <v>1202</v>
      </c>
      <c r="F1401" s="121" t="s">
        <v>1202</v>
      </c>
      <c r="G1401" s="144">
        <v>0</v>
      </c>
      <c r="H1401" s="144">
        <v>0</v>
      </c>
      <c r="I1401" s="140" t="s">
        <v>16</v>
      </c>
      <c r="J1401" s="56" t="s">
        <v>1376</v>
      </c>
      <c r="K1401" s="57" t="s">
        <v>3783</v>
      </c>
      <c r="L1401" s="55" t="s">
        <v>4768</v>
      </c>
      <c r="M1401" s="55" t="s">
        <v>4827</v>
      </c>
      <c r="N1401" s="55" t="s">
        <v>2238</v>
      </c>
      <c r="O1401" s="55"/>
      <c r="P1401" s="259" t="s">
        <v>1790</v>
      </c>
      <c r="Q1401" s="13"/>
      <c r="R1401"/>
      <c r="S1401" t="str">
        <f>IF(E1401=F1401,"","NOT EQUAL")</f>
        <v/>
      </c>
      <c r="T1401" s="44" t="str">
        <f>IF(ISNA(VLOOKUP(P1401,Sheet1!E:F,2,0)),"--","PRESENT")</f>
        <v>--</v>
      </c>
      <c r="U1401"/>
      <c r="V1401">
        <f>IF(AA1401&lt;&gt;"",V1400+1,V1400)</f>
        <v>237</v>
      </c>
      <c r="W1401" s="75" t="s">
        <v>2238</v>
      </c>
      <c r="X1401" s="57" t="s">
        <v>2238</v>
      </c>
      <c r="Y1401" s="57" t="s">
        <v>2238</v>
      </c>
      <c r="Z1401" s="25" t="str">
        <f>IF( OR(X1401="CNST", I1401="CAT_REGS"),IF(E1401=CHAR(34)&amp;CHAR(34),F1401,E1401),
IF(X1401="YES",UPPER(IF(E1401=CHAR(34)&amp;CHAR(34),F1401,E1401)),
IF(   AND(X1401&lt;&gt;"NO",I1401="CAT_FNCT",D1401&lt;&gt;"multiply", D1401&lt;&gt;"divide"),IF(J1401="SLS_ENABLED",   UPPER(IF(E1401=CHAR(34)&amp;CHAR(34),F1401,E1401)),""),"")))</f>
        <v/>
      </c>
      <c r="AA1401" s="25" t="str">
        <f>IF(LEN(Y1401)&gt;0,Y1401,SUBSTITUTE(SUBSTITUTE(SUBSTITUTE(SUBSTITUTE(SUBSTITUTE(SUBSTITUTE(SUBSTITUTE(SUBSTITUTE(SUBSTITUTE(SUBSTITUTE(SUBSTITUTE( (SUBSTITUTE( SUBSTITUTE( SUBSTITUTE( SUBSTITUTE(Z1401,"STD_SIGMA","SUM"),"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1" s="1">
        <f>B1401</f>
        <v>1365</v>
      </c>
      <c r="AC1401" t="str">
        <f>P1401</f>
        <v>MNU_PFN2</v>
      </c>
      <c r="AD1401" s="126" t="str">
        <f>IF(ISNA(VLOOKUP(AA1401,'XEQM Shortlist'!J:J,1,0)),"//","")</f>
        <v/>
      </c>
      <c r="AF1401" s="88" t="str">
        <f>IF(LEN(AA1401)=0,"",SUBSTITUTE(SUBSTITUTE(SUBSTITUTE(SUBSTITUTE(SUBSTITUTE(SUBSTITUTE(SUBSTITUTE(SUBSTITUTE(SUBSTITUTE(SUBSTITUTE(SUBSTITUTE(SUBSTITUTE(SUBSTITUTE(SUBSTITUTE(SUBSTITUTE(SUBSTITUTE(SUBSTITUTE( (SUBSTITUTE( SUBSTITUTE( SUBSTITUTE( SUBSTITUTE(Z1401,"STD_SIGMA","SUM"),"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1" t="b">
        <f>AA1401=AF1401</f>
        <v>1</v>
      </c>
    </row>
    <row r="1402" spans="1:33">
      <c r="A1402" s="48">
        <f>IF(B1402=INT(B1402),ROW(),"")</f>
        <v>1402</v>
      </c>
      <c r="B1402" s="47">
        <f>IF(AND(MID(C1402,2,1)&lt;&gt;"/",MID(C1402,1,1)="/"),INT(B1401)+1,B1401+0.01)</f>
        <v>1366</v>
      </c>
      <c r="C1402" s="51" t="s">
        <v>3769</v>
      </c>
      <c r="D1402" s="59" t="s">
        <v>2792</v>
      </c>
      <c r="E1402" s="121" t="s">
        <v>2245</v>
      </c>
      <c r="F1402" s="121" t="s">
        <v>2245</v>
      </c>
      <c r="G1402" s="144">
        <v>0</v>
      </c>
      <c r="H1402" s="144">
        <v>0</v>
      </c>
      <c r="I1402" s="140" t="s">
        <v>16</v>
      </c>
      <c r="J1402" s="56" t="s">
        <v>1376</v>
      </c>
      <c r="K1402" s="57" t="s">
        <v>3783</v>
      </c>
      <c r="L1402" s="55" t="s">
        <v>4768</v>
      </c>
      <c r="M1402" s="55" t="s">
        <v>4827</v>
      </c>
      <c r="N1402" s="55" t="s">
        <v>2238</v>
      </c>
      <c r="O1402" s="55"/>
      <c r="P1402" s="259" t="s">
        <v>1791</v>
      </c>
      <c r="Q1402" s="13"/>
      <c r="R1402"/>
      <c r="S1402" t="str">
        <f>IF(E1402=F1402,"","NOT EQUAL")</f>
        <v/>
      </c>
      <c r="T1402" s="44" t="str">
        <f>IF(ISNA(VLOOKUP(P1402,Sheet1!E:F,2,0)),"--","PRESENT")</f>
        <v>--</v>
      </c>
      <c r="U1402"/>
      <c r="V1402">
        <f>IF(AA1402&lt;&gt;"",V1401+1,V1401)</f>
        <v>237</v>
      </c>
      <c r="W1402" s="75" t="s">
        <v>2238</v>
      </c>
      <c r="X1402" s="57" t="s">
        <v>2238</v>
      </c>
      <c r="Y1402" s="57" t="s">
        <v>2238</v>
      </c>
      <c r="Z1402" s="25" t="str">
        <f>IF( OR(X1402="CNST", I1402="CAT_REGS"),IF(E1402=CHAR(34)&amp;CHAR(34),F1402,E1402),
IF(X1402="YES",UPPER(IF(E1402=CHAR(34)&amp;CHAR(34),F1402,E1402)),
IF(   AND(X1402&lt;&gt;"NO",I1402="CAT_FNCT",D1402&lt;&gt;"multiply", D1402&lt;&gt;"divide"),IF(J1402="SLS_ENABLED",   UPPER(IF(E1402=CHAR(34)&amp;CHAR(34),F1402,E1402)),""),"")))</f>
        <v/>
      </c>
      <c r="AA1402" s="25" t="str">
        <f>IF(LEN(Y1402)&gt;0,Y1402,SUBSTITUTE(SUBSTITUTE(SUBSTITUTE(SUBSTITUTE(SUBSTITUTE(SUBSTITUTE(SUBSTITUTE(SUBSTITUTE(SUBSTITUTE(SUBSTITUTE(SUBSTITUTE( (SUBSTITUTE( SUBSTITUTE( SUBSTITUTE( SUBSTITUTE(Z1402,"STD_SIGMA","SUM"),"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2" s="1">
        <f>B1402</f>
        <v>1366</v>
      </c>
      <c r="AC1402" t="str">
        <f>P1402</f>
        <v>MNU_CONVP</v>
      </c>
      <c r="AD1402" s="126" t="str">
        <f>IF(ISNA(VLOOKUP(AA1402,'XEQM Shortlist'!J:J,1,0)),"//","")</f>
        <v/>
      </c>
      <c r="AF1402" s="88" t="str">
        <f>IF(LEN(AA1402)=0,"",SUBSTITUTE(SUBSTITUTE(SUBSTITUTE(SUBSTITUTE(SUBSTITUTE(SUBSTITUTE(SUBSTITUTE(SUBSTITUTE(SUBSTITUTE(SUBSTITUTE(SUBSTITUTE(SUBSTITUTE(SUBSTITUTE(SUBSTITUTE(SUBSTITUTE(SUBSTITUTE(SUBSTITUTE( (SUBSTITUTE( SUBSTITUTE( SUBSTITUTE( SUBSTITUTE(Z1402,"STD_SIGMA","SUM"),"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2" t="b">
        <f>AA1402=AF1402</f>
        <v>1</v>
      </c>
    </row>
    <row r="1403" spans="1:33">
      <c r="A1403" s="48">
        <f>IF(B1403=INT(B1403),ROW(),"")</f>
        <v>1403</v>
      </c>
      <c r="B1403" s="47">
        <f>IF(AND(MID(C1403,2,1)&lt;&gt;"/",MID(C1403,1,1)="/"),INT(B1402)+1,B1402+0.01)</f>
        <v>1367</v>
      </c>
      <c r="C1403" s="51" t="s">
        <v>3769</v>
      </c>
      <c r="D1403" s="51" t="s">
        <v>7</v>
      </c>
      <c r="E1403" s="121" t="s">
        <v>1206</v>
      </c>
      <c r="F1403" s="121" t="s">
        <v>1206</v>
      </c>
      <c r="G1403" s="144">
        <v>0</v>
      </c>
      <c r="H1403" s="144">
        <v>0</v>
      </c>
      <c r="I1403" s="140" t="s">
        <v>16</v>
      </c>
      <c r="J1403" s="56" t="s">
        <v>1376</v>
      </c>
      <c r="K1403" s="57" t="s">
        <v>3783</v>
      </c>
      <c r="L1403" s="55" t="s">
        <v>4768</v>
      </c>
      <c r="M1403" s="55" t="s">
        <v>4827</v>
      </c>
      <c r="N1403" s="55" t="s">
        <v>2238</v>
      </c>
      <c r="O1403" s="55"/>
      <c r="P1403" s="259" t="s">
        <v>1795</v>
      </c>
      <c r="Q1403" s="13"/>
      <c r="R1403"/>
      <c r="S1403" t="str">
        <f>IF(E1403=F1403,"","NOT EQUAL")</f>
        <v/>
      </c>
      <c r="T1403" s="44" t="str">
        <f>IF(ISNA(VLOOKUP(P1403,Sheet1!E:F,2,0)),"--","PRESENT")</f>
        <v>--</v>
      </c>
      <c r="U1403"/>
      <c r="V1403">
        <f>IF(AA1403&lt;&gt;"",V1402+1,V1402)</f>
        <v>237</v>
      </c>
      <c r="W1403" s="75" t="s">
        <v>2238</v>
      </c>
      <c r="X1403" s="57" t="s">
        <v>2238</v>
      </c>
      <c r="Y1403" s="57" t="s">
        <v>2238</v>
      </c>
      <c r="Z1403" s="25" t="str">
        <f>IF( OR(X1403="CNST", I1403="CAT_REGS"),IF(E1403=CHAR(34)&amp;CHAR(34),F1403,E1403),
IF(X1403="YES",UPPER(IF(E1403=CHAR(34)&amp;CHAR(34),F1403,E1403)),
IF(   AND(X1403&lt;&gt;"NO",I1403="CAT_FNCT",D1403&lt;&gt;"multiply", D1403&lt;&gt;"divide"),IF(J1403="SLS_ENABLED",   UPPER(IF(E1403=CHAR(34)&amp;CHAR(34),F1403,E1403)),""),"")))</f>
        <v/>
      </c>
      <c r="AA1403" s="25" t="str">
        <f>IF(LEN(Y1403)&gt;0,Y1403,SUBSTITUTE(SUBSTITUTE(SUBSTITUTE(SUBSTITUTE(SUBSTITUTE(SUBSTITUTE(SUBSTITUTE(SUBSTITUTE(SUBSTITUTE(SUBSTITUTE(SUBSTITUTE( (SUBSTITUTE( SUBSTITUTE( SUBSTITUTE( SUBSTITUTE(Z1403,"STD_SIGMA","SUM"),"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3" s="1">
        <f>B1403</f>
        <v>1367</v>
      </c>
      <c r="AC1403" t="str">
        <f>P1403</f>
        <v>MNU_RAM</v>
      </c>
      <c r="AD1403" s="126" t="str">
        <f>IF(ISNA(VLOOKUP(AA1403,'XEQM Shortlist'!J:J,1,0)),"//","")</f>
        <v/>
      </c>
      <c r="AF1403" s="88" t="str">
        <f>IF(LEN(AA1403)=0,"",SUBSTITUTE(SUBSTITUTE(SUBSTITUTE(SUBSTITUTE(SUBSTITUTE(SUBSTITUTE(SUBSTITUTE(SUBSTITUTE(SUBSTITUTE(SUBSTITUTE(SUBSTITUTE(SUBSTITUTE(SUBSTITUTE(SUBSTITUTE(SUBSTITUTE(SUBSTITUTE(SUBSTITUTE( (SUBSTITUTE( SUBSTITUTE( SUBSTITUTE( SUBSTITUTE(Z1403,"STD_SIGMA","SUM"),"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3" t="b">
        <f>AA1403=AF1403</f>
        <v>1</v>
      </c>
    </row>
    <row r="1404" spans="1:33">
      <c r="A1404" s="48">
        <f>IF(B1404=INT(B1404),ROW(),"")</f>
        <v>1404</v>
      </c>
      <c r="B1404" s="47">
        <f>IF(AND(MID(C1404,2,1)&lt;&gt;"/",MID(C1404,1,1)="/"),INT(B1403)+1,B1403+0.01)</f>
        <v>1368</v>
      </c>
      <c r="C1404" s="51" t="s">
        <v>3769</v>
      </c>
      <c r="D1404" s="51" t="s">
        <v>7</v>
      </c>
      <c r="E1404" s="121" t="s">
        <v>1215</v>
      </c>
      <c r="F1404" s="121" t="s">
        <v>1215</v>
      </c>
      <c r="G1404" s="144">
        <v>0</v>
      </c>
      <c r="H1404" s="144">
        <v>0</v>
      </c>
      <c r="I1404" s="140" t="s">
        <v>16</v>
      </c>
      <c r="J1404" s="56" t="s">
        <v>1376</v>
      </c>
      <c r="K1404" s="57" t="s">
        <v>3783</v>
      </c>
      <c r="L1404" s="55" t="s">
        <v>4768</v>
      </c>
      <c r="M1404" s="55" t="s">
        <v>4827</v>
      </c>
      <c r="N1404" s="55" t="s">
        <v>2238</v>
      </c>
      <c r="O1404" s="55"/>
      <c r="P1404" s="259" t="s">
        <v>1811</v>
      </c>
      <c r="Q1404" s="13"/>
      <c r="R1404"/>
      <c r="S1404" t="str">
        <f>IF(E1404=F1404,"","NOT EQUAL")</f>
        <v/>
      </c>
      <c r="T1404" s="44" t="str">
        <f>IF(ISNA(VLOOKUP(P1404,Sheet1!E:F,2,0)),"--","PRESENT")</f>
        <v>--</v>
      </c>
      <c r="U1404"/>
      <c r="V1404">
        <f>IF(AA1404&lt;&gt;"",V1403+1,V1403)</f>
        <v>237</v>
      </c>
      <c r="W1404" s="75" t="s">
        <v>2238</v>
      </c>
      <c r="X1404" s="57" t="s">
        <v>2238</v>
      </c>
      <c r="Y1404" s="57" t="s">
        <v>2238</v>
      </c>
      <c r="Z1404" s="25" t="str">
        <f>IF( OR(X1404="CNST", I1404="CAT_REGS"),IF(E1404=CHAR(34)&amp;CHAR(34),F1404,E1404),
IF(X1404="YES",UPPER(IF(E1404=CHAR(34)&amp;CHAR(34),F1404,E1404)),
IF(   AND(X1404&lt;&gt;"NO",I1404="CAT_FNCT",D1404&lt;&gt;"multiply", D1404&lt;&gt;"divide"),IF(J1404="SLS_ENABLED",   UPPER(IF(E1404=CHAR(34)&amp;CHAR(34),F1404,E1404)),""),"")))</f>
        <v/>
      </c>
      <c r="AA1404" s="25" t="str">
        <f>IF(LEN(Y1404)&gt;0,Y1404,SUBSTITUTE(SUBSTITUTE(SUBSTITUTE(SUBSTITUTE(SUBSTITUTE(SUBSTITUTE(SUBSTITUTE(SUBSTITUTE(SUBSTITUTE(SUBSTITUTE(SUBSTITUTE( (SUBSTITUTE( SUBSTITUTE( SUBSTITUTE( SUBSTITUTE(Z1404,"STD_SIGMA","SUM"),"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4" s="1">
        <f>B1404</f>
        <v>1368</v>
      </c>
      <c r="AC1404" t="str">
        <f>P1404</f>
        <v>MNU_REALS</v>
      </c>
      <c r="AD1404" s="126" t="str">
        <f>IF(ISNA(VLOOKUP(AA1404,'XEQM Shortlist'!J:J,1,0)),"//","")</f>
        <v/>
      </c>
      <c r="AF1404" s="88" t="str">
        <f>IF(LEN(AA1404)=0,"",SUBSTITUTE(SUBSTITUTE(SUBSTITUTE(SUBSTITUTE(SUBSTITUTE(SUBSTITUTE(SUBSTITUTE(SUBSTITUTE(SUBSTITUTE(SUBSTITUTE(SUBSTITUTE(SUBSTITUTE(SUBSTITUTE(SUBSTITUTE(SUBSTITUTE(SUBSTITUTE(SUBSTITUTE( (SUBSTITUTE( SUBSTITUTE( SUBSTITUTE( SUBSTITUTE(Z1404,"STD_SIGMA","SUM"),"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4" t="b">
        <f>AA1404=AF1404</f>
        <v>1</v>
      </c>
    </row>
    <row r="1405" spans="1:33">
      <c r="A1405" s="48">
        <f>IF(B1405=INT(B1405),ROW(),"")</f>
        <v>1405</v>
      </c>
      <c r="B1405" s="47">
        <f>IF(AND(MID(C1405,2,1)&lt;&gt;"/",MID(C1405,1,1)="/"),INT(B1404)+1,B1404+0.01)</f>
        <v>1369</v>
      </c>
      <c r="C1405" s="51" t="s">
        <v>3769</v>
      </c>
      <c r="D1405" s="51" t="s">
        <v>7</v>
      </c>
      <c r="E1405" s="121" t="s">
        <v>326</v>
      </c>
      <c r="F1405" s="121" t="s">
        <v>326</v>
      </c>
      <c r="G1405" s="144">
        <v>0</v>
      </c>
      <c r="H1405" s="144">
        <v>0</v>
      </c>
      <c r="I1405" s="140" t="s">
        <v>16</v>
      </c>
      <c r="J1405" s="56" t="s">
        <v>1376</v>
      </c>
      <c r="K1405" s="57" t="s">
        <v>3783</v>
      </c>
      <c r="L1405" s="55" t="s">
        <v>4768</v>
      </c>
      <c r="M1405" s="55" t="s">
        <v>4827</v>
      </c>
      <c r="N1405" s="55" t="s">
        <v>2238</v>
      </c>
      <c r="O1405" s="55"/>
      <c r="P1405" s="259" t="s">
        <v>1879</v>
      </c>
      <c r="Q1405" s="13"/>
      <c r="R1405"/>
      <c r="S1405" t="str">
        <f>IF(E1405=F1405,"","NOT EQUAL")</f>
        <v/>
      </c>
      <c r="T1405" s="44" t="str">
        <f>IF(ISNA(VLOOKUP(P1405,Sheet1!E:F,2,0)),"--","PRESENT")</f>
        <v>--</v>
      </c>
      <c r="U1405"/>
      <c r="V1405">
        <f>IF(AA1405&lt;&gt;"",V1404+1,V1404)</f>
        <v>237</v>
      </c>
      <c r="W1405" s="75" t="s">
        <v>2238</v>
      </c>
      <c r="X1405" s="57" t="s">
        <v>2238</v>
      </c>
      <c r="Y1405" s="57" t="s">
        <v>2238</v>
      </c>
      <c r="Z1405" s="25" t="str">
        <f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>B1405</f>
        <v>1369</v>
      </c>
      <c r="AC1405" t="str">
        <f>P1405</f>
        <v>MNU_Solver</v>
      </c>
      <c r="AD1405" s="126" t="str">
        <f>IF(ISNA(VLOOKUP(AA1405,'XEQM Shortlist'!J:J,1,0)),"//","")</f>
        <v/>
      </c>
      <c r="AF1405" s="88" t="str">
        <f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>AA1405=AF1405</f>
        <v>1</v>
      </c>
    </row>
    <row r="1406" spans="1:33">
      <c r="A1406" s="48">
        <f>IF(B1406=INT(B1406),ROW(),"")</f>
        <v>1406</v>
      </c>
      <c r="B1406" s="47">
        <f>IF(AND(MID(C1406,2,1)&lt;&gt;"/",MID(C1406,1,1)="/"),INT(B1405)+1,B1405+0.01)</f>
        <v>1370</v>
      </c>
      <c r="C1406" s="51" t="s">
        <v>3769</v>
      </c>
      <c r="D1406" s="51" t="s">
        <v>7</v>
      </c>
      <c r="E1406" s="121" t="s">
        <v>330</v>
      </c>
      <c r="F1406" s="121" t="s">
        <v>330</v>
      </c>
      <c r="G1406" s="144">
        <v>0</v>
      </c>
      <c r="H1406" s="144">
        <v>0</v>
      </c>
      <c r="I1406" s="140" t="s">
        <v>16</v>
      </c>
      <c r="J1406" s="56" t="s">
        <v>1376</v>
      </c>
      <c r="K1406" s="57" t="s">
        <v>3783</v>
      </c>
      <c r="L1406" s="55" t="s">
        <v>4768</v>
      </c>
      <c r="M1406" s="55" t="s">
        <v>4827</v>
      </c>
      <c r="N1406" s="55" t="s">
        <v>2238</v>
      </c>
      <c r="O1406" s="55"/>
      <c r="P1406" s="259" t="s">
        <v>1883</v>
      </c>
      <c r="Q1406" s="13"/>
      <c r="R1406"/>
      <c r="S1406" t="str">
        <f>IF(E1406=F1406,"","NOT EQUAL")</f>
        <v/>
      </c>
      <c r="T1406" s="44" t="str">
        <f>IF(ISNA(VLOOKUP(P1406,Sheet1!E:F,2,0)),"--","PRESENT")</f>
        <v>--</v>
      </c>
      <c r="U1406"/>
      <c r="V1406">
        <f>IF(AA1406&lt;&gt;"",V1405+1,V1405)</f>
        <v>237</v>
      </c>
      <c r="W1406" s="75" t="s">
        <v>2238</v>
      </c>
      <c r="X1406" s="57" t="s">
        <v>2238</v>
      </c>
      <c r="Y1406" s="57" t="s">
        <v>2238</v>
      </c>
      <c r="Z1406" s="25" t="str">
        <f>IF( OR(X1406="CNST", I1406="CAT_REGS"),IF(E1406=CHAR(34)&amp;CHAR(34),F1406,E1406),
IF(X1406="YES",UPPER(IF(E1406=CHAR(34)&amp;CHAR(34),F1406,E1406)),
IF(   AND(X1406&lt;&gt;"NO",I1406="CAT_FNCT",D1406&lt;&gt;"multiply", D1406&lt;&gt;"divide"),IF(J1406="SLS_ENABLED",   UPPER(IF(E1406=CHAR(34)&amp;CHAR(34),F1406,E1406)),""),"")))</f>
        <v/>
      </c>
      <c r="AA1406" s="25" t="str">
        <f>IF(LEN(Y1406)&gt;0,Y1406,SUBSTITUTE(SUBSTITUTE(SUBSTITUTE(SUBSTITUTE(SUBSTITUTE(SUBSTITUTE(SUBSTITUTE(SUBSTITUTE(SUBSTITUTE(SUBSTITUTE(SUBSTITUTE( (SUBSTITUTE( SUBSTITUTE( SUBSTITUTE( SUBSTITUTE(Z1406,"STD_SIGMA","SUM"),"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6" s="1">
        <f>B1406</f>
        <v>1370</v>
      </c>
      <c r="AC1406" t="str">
        <f>P1406</f>
        <v>MNU_STAT</v>
      </c>
      <c r="AD1406" s="126" t="str">
        <f>IF(ISNA(VLOOKUP(AA1406,'XEQM Shortlist'!J:J,1,0)),"//","")</f>
        <v/>
      </c>
      <c r="AF1406" s="88" t="str">
        <f>IF(LEN(AA1406)=0,"",SUBSTITUTE(SUBSTITUTE(SUBSTITUTE(SUBSTITUTE(SUBSTITUTE(SUBSTITUTE(SUBSTITUTE(SUBSTITUTE(SUBSTITUTE(SUBSTITUTE(SUBSTITUTE(SUBSTITUTE(SUBSTITUTE(SUBSTITUTE(SUBSTITUTE(SUBSTITUTE(SUBSTITUTE( (SUBSTITUTE( SUBSTITUTE( SUBSTITUTE( SUBSTITUTE(Z1406,"STD_SIGMA","SUM"),"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6" t="b">
        <f>AA1406=AF1406</f>
        <v>1</v>
      </c>
    </row>
    <row r="1407" spans="1:33">
      <c r="A1407" s="48">
        <f>IF(B1407=INT(B1407),ROW(),"")</f>
        <v>1407</v>
      </c>
      <c r="B1407" s="47">
        <f>IF(AND(MID(C1407,2,1)&lt;&gt;"/",MID(C1407,1,1)="/"),INT(B1406)+1,B1406+0.01)</f>
        <v>1371</v>
      </c>
      <c r="C1407" s="51" t="s">
        <v>3769</v>
      </c>
      <c r="D1407" s="51" t="s">
        <v>7</v>
      </c>
      <c r="E1407" s="121" t="s">
        <v>1244</v>
      </c>
      <c r="F1407" s="121" t="s">
        <v>1244</v>
      </c>
      <c r="G1407" s="144">
        <v>0</v>
      </c>
      <c r="H1407" s="144">
        <v>0</v>
      </c>
      <c r="I1407" s="140" t="s">
        <v>16</v>
      </c>
      <c r="J1407" s="56" t="s">
        <v>1376</v>
      </c>
      <c r="K1407" s="57" t="s">
        <v>3783</v>
      </c>
      <c r="L1407" s="55" t="s">
        <v>4768</v>
      </c>
      <c r="M1407" s="55" t="s">
        <v>4827</v>
      </c>
      <c r="N1407" s="55" t="s">
        <v>2238</v>
      </c>
      <c r="O1407" s="55"/>
      <c r="P1407" s="259" t="s">
        <v>1885</v>
      </c>
      <c r="Q1407" s="13"/>
      <c r="R1407"/>
      <c r="S1407" t="str">
        <f>IF(E1407=F1407,"","NOT EQUAL")</f>
        <v/>
      </c>
      <c r="T1407" s="44" t="str">
        <f>IF(ISNA(VLOOKUP(P1407,Sheet1!E:F,2,0)),"--","PRESENT")</f>
        <v>--</v>
      </c>
      <c r="U1407"/>
      <c r="V1407">
        <f>IF(AA1407&lt;&gt;"",V1406+1,V1406)</f>
        <v>237</v>
      </c>
      <c r="W1407" s="75" t="s">
        <v>2238</v>
      </c>
      <c r="X1407" s="57" t="s">
        <v>2238</v>
      </c>
      <c r="Y1407" s="57" t="s">
        <v>2238</v>
      </c>
      <c r="Z1407" s="25" t="str">
        <f>IF( OR(X1407="CNST", I1407="CAT_REGS"),IF(E1407=CHAR(34)&amp;CHAR(34),F1407,E1407),
IF(X1407="YES",UPPER(IF(E1407=CHAR(34)&amp;CHAR(34),F1407,E1407)),
IF(   AND(X1407&lt;&gt;"NO",I1407="CAT_FNCT",D1407&lt;&gt;"multiply", D1407&lt;&gt;"divide"),IF(J1407="SLS_ENABLED",   UPPER(IF(E1407=CHAR(34)&amp;CHAR(34),F1407,E1407)),""),"")))</f>
        <v/>
      </c>
      <c r="AA1407" s="25" t="str">
        <f>IF(LEN(Y1407)&gt;0,Y1407,SUBSTITUTE(SUBSTITUTE(SUBSTITUTE(SUBSTITUTE(SUBSTITUTE(SUBSTITUTE(SUBSTITUTE(SUBSTITUTE(SUBSTITUTE(SUBSTITUTE(SUBSTITUTE( (SUBSTITUTE( SUBSTITUTE( SUBSTITUTE( SUBSTITUTE(Z1407,"STD_SIGMA","SUM"),"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7" s="1">
        <f>B1407</f>
        <v>1371</v>
      </c>
      <c r="AC1407" t="str">
        <f>P1407</f>
        <v>MNU_STK</v>
      </c>
      <c r="AD1407" s="126" t="str">
        <f>IF(ISNA(VLOOKUP(AA1407,'XEQM Shortlist'!J:J,1,0)),"//","")</f>
        <v/>
      </c>
      <c r="AF1407" s="88" t="str">
        <f>IF(LEN(AA1407)=0,"",SUBSTITUTE(SUBSTITUTE(SUBSTITUTE(SUBSTITUTE(SUBSTITUTE(SUBSTITUTE(SUBSTITUTE(SUBSTITUTE(SUBSTITUTE(SUBSTITUTE(SUBSTITUTE(SUBSTITUTE(SUBSTITUTE(SUBSTITUTE(SUBSTITUTE(SUBSTITUTE(SUBSTITUTE( (SUBSTITUTE( SUBSTITUTE( SUBSTITUTE( SUBSTITUTE(Z1407,"STD_SIGMA","SUM"),"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7" t="b">
        <f>AA1407=AF1407</f>
        <v>1</v>
      </c>
    </row>
    <row r="1408" spans="1:33">
      <c r="A1408" s="48">
        <f>IF(B1408=INT(B1408),ROW(),"")</f>
        <v>1408</v>
      </c>
      <c r="B1408" s="47">
        <f>IF(AND(MID(C1408,2,1)&lt;&gt;"/",MID(C1408,1,1)="/"),INT(B1407)+1,B1407+0.01)</f>
        <v>1372</v>
      </c>
      <c r="C1408" s="51" t="s">
        <v>3769</v>
      </c>
      <c r="D1408" s="51" t="s">
        <v>7</v>
      </c>
      <c r="E1408" s="121" t="s">
        <v>338</v>
      </c>
      <c r="F1408" s="121" t="s">
        <v>338</v>
      </c>
      <c r="G1408" s="144">
        <v>0</v>
      </c>
      <c r="H1408" s="144">
        <v>0</v>
      </c>
      <c r="I1408" s="140" t="s">
        <v>16</v>
      </c>
      <c r="J1408" s="56" t="s">
        <v>1376</v>
      </c>
      <c r="K1408" s="57" t="s">
        <v>3783</v>
      </c>
      <c r="L1408" s="55" t="s">
        <v>4768</v>
      </c>
      <c r="M1408" s="55" t="s">
        <v>4827</v>
      </c>
      <c r="N1408" s="55" t="s">
        <v>2238</v>
      </c>
      <c r="O1408" s="55"/>
      <c r="P1408" s="259" t="s">
        <v>3383</v>
      </c>
      <c r="Q1408" s="13"/>
      <c r="R1408"/>
      <c r="S1408" t="str">
        <f>IF(E1408=F1408,"","NOT EQUAL")</f>
        <v/>
      </c>
      <c r="T1408" s="44" t="str">
        <f>IF(ISNA(VLOOKUP(P1408,Sheet1!E:F,2,0)),"--","PRESENT")</f>
        <v>--</v>
      </c>
      <c r="U1408"/>
      <c r="V1408">
        <f>IF(AA1408&lt;&gt;"",V1407+1,V1407)</f>
        <v>237</v>
      </c>
      <c r="W1408" s="75"/>
      <c r="X1408" s="57"/>
      <c r="Y1408" s="57"/>
      <c r="Z1408" s="25" t="str">
        <f>IF( OR(X1408="CNST", I1408="CAT_REGS"),IF(E1408=CHAR(34)&amp;CHAR(34),F1408,E1408),
IF(X1408="YES",UPPER(IF(E1408=CHAR(34)&amp;CHAR(34),F1408,E1408)),
IF(   AND(X1408&lt;&gt;"NO",I1408="CAT_FNCT",D1408&lt;&gt;"multiply", D1408&lt;&gt;"divide"),IF(J1408="SLS_ENABLED",   UPPER(IF(E1408=CHAR(34)&amp;CHAR(34),F1408,E1408)),""),"")))</f>
        <v/>
      </c>
      <c r="AA1408" s="25" t="str">
        <f>IF(LEN(Y1408)&gt;0,Y1408,SUBSTITUTE(SUBSTITUTE(SUBSTITUTE(SUBSTITUTE(SUBSTITUTE(SUBSTITUTE(SUBSTITUTE(SUBSTITUTE(SUBSTITUTE(SUBSTITUTE(SUBSTITUTE( (SUBSTITUTE( SUBSTITUTE( SUBSTITUTE( SUBSTITUTE(Z1408,"STD_SIGMA","SUM"),"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8" s="1">
        <f>B1408</f>
        <v>1372</v>
      </c>
      <c r="AC1408" t="str">
        <f>P1408</f>
        <v>MNU_STRINGS</v>
      </c>
      <c r="AD1408" s="126" t="str">
        <f>IF(ISNA(VLOOKUP(AA1408,'XEQM Shortlist'!J:J,1,0)),"//","")</f>
        <v/>
      </c>
      <c r="AF1408" s="88" t="str">
        <f>IF(LEN(AA1408)=0,"",SUBSTITUTE(SUBSTITUTE(SUBSTITUTE(SUBSTITUTE(SUBSTITUTE(SUBSTITUTE(SUBSTITUTE(SUBSTITUTE(SUBSTITUTE(SUBSTITUTE(SUBSTITUTE(SUBSTITUTE(SUBSTITUTE(SUBSTITUTE(SUBSTITUTE(SUBSTITUTE(SUBSTITUTE( (SUBSTITUTE( SUBSTITUTE( SUBSTITUTE( SUBSTITUTE(Z1408,"STD_SIGMA","SUM"),"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8" t="b">
        <f>AA1408=AF1408</f>
        <v>1</v>
      </c>
    </row>
    <row r="1409" spans="1:33">
      <c r="A1409" s="48">
        <f>IF(B1409=INT(B1409),ROW(),"")</f>
        <v>1409</v>
      </c>
      <c r="B1409" s="47">
        <f>IF(AND(MID(C1409,2,1)&lt;&gt;"/",MID(C1409,1,1)="/"),INT(B1408)+1,B1408+0.01)</f>
        <v>1373</v>
      </c>
      <c r="C1409" s="51" t="s">
        <v>3769</v>
      </c>
      <c r="D1409" s="51" t="s">
        <v>7</v>
      </c>
      <c r="E1409" s="121" t="s">
        <v>347</v>
      </c>
      <c r="F1409" s="121" t="s">
        <v>347</v>
      </c>
      <c r="G1409" s="144">
        <v>0</v>
      </c>
      <c r="H1409" s="144">
        <v>0</v>
      </c>
      <c r="I1409" s="140" t="s">
        <v>16</v>
      </c>
      <c r="J1409" s="56" t="s">
        <v>1376</v>
      </c>
      <c r="K1409" s="57" t="s">
        <v>3783</v>
      </c>
      <c r="L1409" s="55" t="s">
        <v>4768</v>
      </c>
      <c r="M1409" s="55" t="s">
        <v>4827</v>
      </c>
      <c r="N1409" s="55" t="s">
        <v>2238</v>
      </c>
      <c r="O1409" s="55"/>
      <c r="P1409" s="259" t="s">
        <v>1907</v>
      </c>
      <c r="Q1409" s="13"/>
      <c r="R1409"/>
      <c r="S1409" t="str">
        <f>IF(E1409=F1409,"","NOT EQUAL")</f>
        <v/>
      </c>
      <c r="T1409" s="44" t="str">
        <f>IF(ISNA(VLOOKUP(P1409,Sheet1!E:F,2,0)),"--","PRESENT")</f>
        <v>--</v>
      </c>
      <c r="U1409"/>
      <c r="V1409">
        <f>IF(AA1409&lt;&gt;"",V1408+1,V1408)</f>
        <v>237</v>
      </c>
      <c r="W1409" s="75" t="s">
        <v>2238</v>
      </c>
      <c r="X1409" s="57" t="s">
        <v>2238</v>
      </c>
      <c r="Y1409" s="57" t="s">
        <v>2238</v>
      </c>
      <c r="Z1409" s="25" t="str">
        <f>IF( OR(X1409="CNST", I1409="CAT_REGS"),IF(E1409=CHAR(34)&amp;CHAR(34),F1409,E1409),
IF(X1409="YES",UPPER(IF(E1409=CHAR(34)&amp;CHAR(34),F1409,E1409)),
IF(   AND(X1409&lt;&gt;"NO",I1409="CAT_FNCT",D1409&lt;&gt;"multiply", D1409&lt;&gt;"divide"),IF(J1409="SLS_ENABLED",   UPPER(IF(E1409=CHAR(34)&amp;CHAR(34),F1409,E1409)),""),"")))</f>
        <v/>
      </c>
      <c r="AA1409" s="25" t="str">
        <f>IF(LEN(Y1409)&gt;0,Y1409,SUBSTITUTE(SUBSTITUTE(SUBSTITUTE(SUBSTITUTE(SUBSTITUTE(SUBSTITUTE(SUBSTITUTE(SUBSTITUTE(SUBSTITUTE(SUBSTITUTE(SUBSTITUTE( (SUBSTITUTE( SUBSTITUTE( SUBSTITUTE( SUBSTITUTE(Z1409,"STD_SIGMA","SUM"),"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9" s="1">
        <f>B1409</f>
        <v>1373</v>
      </c>
      <c r="AC1409" t="str">
        <f>P1409</f>
        <v>MNU_TEST</v>
      </c>
      <c r="AD1409" s="126" t="str">
        <f>IF(ISNA(VLOOKUP(AA1409,'XEQM Shortlist'!J:J,1,0)),"//","")</f>
        <v/>
      </c>
      <c r="AF1409" s="88" t="str">
        <f>IF(LEN(AA1409)=0,"",SUBSTITUTE(SUBSTITUTE(SUBSTITUTE(SUBSTITUTE(SUBSTITUTE(SUBSTITUTE(SUBSTITUTE(SUBSTITUTE(SUBSTITUTE(SUBSTITUTE(SUBSTITUTE(SUBSTITUTE(SUBSTITUTE(SUBSTITUTE(SUBSTITUTE(SUBSTITUTE(SUBSTITUTE( (SUBSTITUTE( SUBSTITUTE( SUBSTITUTE( SUBSTITUTE(Z1409,"STD_SIGMA","SUM"),"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9" t="b">
        <f>AA1409=AF1409</f>
        <v>1</v>
      </c>
    </row>
    <row r="1410" spans="1:33">
      <c r="A1410" s="48">
        <f>IF(B1410=INT(B1410),ROW(),"")</f>
        <v>1410</v>
      </c>
      <c r="B1410" s="47">
        <f>IF(AND(MID(C1410,2,1)&lt;&gt;"/",MID(C1410,1,1)="/"),INT(B1409)+1,B1409+0.01)</f>
        <v>1374</v>
      </c>
      <c r="C1410" s="51" t="s">
        <v>3769</v>
      </c>
      <c r="D1410" s="51" t="s">
        <v>7</v>
      </c>
      <c r="E1410" s="121" t="s">
        <v>1261</v>
      </c>
      <c r="F1410" s="121" t="s">
        <v>1261</v>
      </c>
      <c r="G1410" s="144">
        <v>0</v>
      </c>
      <c r="H1410" s="144">
        <v>0</v>
      </c>
      <c r="I1410" s="140" t="s">
        <v>16</v>
      </c>
      <c r="J1410" s="56" t="s">
        <v>1376</v>
      </c>
      <c r="K1410" s="57" t="s">
        <v>3783</v>
      </c>
      <c r="L1410" s="55" t="s">
        <v>4768</v>
      </c>
      <c r="M1410" s="55" t="s">
        <v>4827</v>
      </c>
      <c r="N1410" s="55" t="s">
        <v>2238</v>
      </c>
      <c r="O1410" s="55"/>
      <c r="P1410" s="259" t="s">
        <v>1911</v>
      </c>
      <c r="Q1410" s="13"/>
      <c r="R1410"/>
      <c r="S1410" t="str">
        <f>IF(E1410=F1410,"","NOT EQUAL")</f>
        <v/>
      </c>
      <c r="T1410" s="44" t="str">
        <f>IF(ISNA(VLOOKUP(P1410,Sheet1!E:F,2,0)),"--","PRESENT")</f>
        <v>--</v>
      </c>
      <c r="U1410"/>
      <c r="V1410">
        <f>IF(AA1410&lt;&gt;"",V1409+1,V1409)</f>
        <v>237</v>
      </c>
      <c r="W1410" s="75" t="s">
        <v>2238</v>
      </c>
      <c r="X1410" s="57" t="s">
        <v>2238</v>
      </c>
      <c r="Y1410" s="57" t="s">
        <v>2238</v>
      </c>
      <c r="Z1410" s="25" t="str">
        <f>IF( OR(X1410="CNST", I1410="CAT_REGS"),IF(E1410=CHAR(34)&amp;CHAR(34),F1410,E1410),
IF(X1410="YES",UPPER(IF(E1410=CHAR(34)&amp;CHAR(34),F1410,E1410)),
IF(   AND(X1410&lt;&gt;"NO",I1410="CAT_FNCT",D1410&lt;&gt;"multiply", D1410&lt;&gt;"divide"),IF(J1410="SLS_ENABLED",   UPPER(IF(E1410=CHAR(34)&amp;CHAR(34),F1410,E1410)),""),"")))</f>
        <v/>
      </c>
      <c r="AA1410" s="25" t="str">
        <f>IF(LEN(Y1410)&gt;0,Y1410,SUBSTITUTE(SUBSTITUTE(SUBSTITUTE(SUBSTITUTE(SUBSTITUTE(SUBSTITUTE(SUBSTITUTE(SUBSTITUTE(SUBSTITUTE(SUBSTITUTE(SUBSTITUTE( (SUBSTITUTE( SUBSTITUTE( SUBSTITUTE( SUBSTITUTE(Z1410,"STD_SIGMA","SUM"),"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0" s="1">
        <f>B1410</f>
        <v>1374</v>
      </c>
      <c r="AC1410" t="str">
        <f>P1410</f>
        <v>MNU_TIMES</v>
      </c>
      <c r="AD1410" s="126" t="str">
        <f>IF(ISNA(VLOOKUP(AA1410,'XEQM Shortlist'!J:J,1,0)),"//","")</f>
        <v/>
      </c>
      <c r="AF1410" s="88" t="str">
        <f>IF(LEN(AA1410)=0,"",SUBSTITUTE(SUBSTITUTE(SUBSTITUTE(SUBSTITUTE(SUBSTITUTE(SUBSTITUTE(SUBSTITUTE(SUBSTITUTE(SUBSTITUTE(SUBSTITUTE(SUBSTITUTE(SUBSTITUTE(SUBSTITUTE(SUBSTITUTE(SUBSTITUTE(SUBSTITUTE(SUBSTITUTE( (SUBSTITUTE( SUBSTITUTE( SUBSTITUTE( SUBSTITUTE(Z1410,"STD_SIGMA","SUM"),"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0" t="b">
        <f>AA1410=AF1410</f>
        <v>1</v>
      </c>
    </row>
    <row r="1411" spans="1:33">
      <c r="A1411" s="48">
        <f>IF(B1411=INT(B1411),ROW(),"")</f>
        <v>1411</v>
      </c>
      <c r="B1411" s="47">
        <f>IF(AND(MID(C1411,2,1)&lt;&gt;"/",MID(C1411,1,1)="/"),INT(B1410)+1,B1410+0.01)</f>
        <v>1375</v>
      </c>
      <c r="C1411" s="51" t="s">
        <v>3769</v>
      </c>
      <c r="D1411" s="59" t="s">
        <v>2792</v>
      </c>
      <c r="E1411" s="121" t="s">
        <v>1266</v>
      </c>
      <c r="F1411" s="121" t="s">
        <v>1266</v>
      </c>
      <c r="G1411" s="144">
        <v>0</v>
      </c>
      <c r="H1411" s="144">
        <v>0</v>
      </c>
      <c r="I1411" s="140" t="s">
        <v>16</v>
      </c>
      <c r="J1411" s="56" t="s">
        <v>1376</v>
      </c>
      <c r="K1411" s="57" t="s">
        <v>3783</v>
      </c>
      <c r="L1411" s="55" t="s">
        <v>4768</v>
      </c>
      <c r="M1411" s="55" t="s">
        <v>4827</v>
      </c>
      <c r="N1411" s="55" t="s">
        <v>2238</v>
      </c>
      <c r="O1411" s="51" t="s">
        <v>18</v>
      </c>
      <c r="P1411" s="259" t="s">
        <v>1922</v>
      </c>
      <c r="Q1411" s="13"/>
      <c r="R1411"/>
      <c r="S1411" t="str">
        <f>IF(E1411=F1411,"","NOT EQUAL")</f>
        <v/>
      </c>
      <c r="T1411" s="44" t="str">
        <f>IF(ISNA(VLOOKUP(P1411,Sheet1!E:F,2,0)),"--","PRESENT")</f>
        <v>--</v>
      </c>
      <c r="U1411"/>
      <c r="V1411">
        <f>IF(AA1411&lt;&gt;"",V1410+1,V1410)</f>
        <v>237</v>
      </c>
      <c r="W1411" s="75" t="s">
        <v>2238</v>
      </c>
      <c r="X1411" s="57" t="s">
        <v>2238</v>
      </c>
      <c r="Y1411" s="57" t="s">
        <v>2238</v>
      </c>
      <c r="Z1411" s="25" t="str">
        <f>IF( OR(X1411="CNST", I1411="CAT_REGS"),IF(E1411=CHAR(34)&amp;CHAR(34),F1411,E1411),
IF(X1411="YES",UPPER(IF(E1411=CHAR(34)&amp;CHAR(34),F1411,E1411)),
IF(   AND(X1411&lt;&gt;"NO",I1411="CAT_FNCT",D1411&lt;&gt;"multiply", D1411&lt;&gt;"divide"),IF(J1411="SLS_ENABLED",   UPPER(IF(E1411=CHAR(34)&amp;CHAR(34),F1411,E1411)),""),"")))</f>
        <v/>
      </c>
      <c r="AA1411" s="25" t="str">
        <f>IF(LEN(Y1411)&gt;0,Y1411,SUBSTITUTE(SUBSTITUTE(SUBSTITUTE(SUBSTITUTE(SUBSTITUTE(SUBSTITUTE(SUBSTITUTE(SUBSTITUTE(SUBSTITUTE(SUBSTITUTE(SUBSTITUTE( (SUBSTITUTE( SUBSTITUTE( SUBSTITUTE( SUBSTITUTE(Z1411,"STD_SIGMA","SUM"),"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1" s="1">
        <f>B1411</f>
        <v>1375</v>
      </c>
      <c r="AC1411" t="str">
        <f>P1411</f>
        <v>MNU_TRI</v>
      </c>
      <c r="AD1411" s="126" t="str">
        <f>IF(ISNA(VLOOKUP(AA1411,'XEQM Shortlist'!J:J,1,0)),"//","")</f>
        <v/>
      </c>
      <c r="AF1411" s="88" t="str">
        <f>IF(LEN(AA1411)=0,"",SUBSTITUTE(SUBSTITUTE(SUBSTITUTE(SUBSTITUTE(SUBSTITUTE(SUBSTITUTE(SUBSTITUTE(SUBSTITUTE(SUBSTITUTE(SUBSTITUTE(SUBSTITUTE(SUBSTITUTE(SUBSTITUTE(SUBSTITUTE(SUBSTITUTE(SUBSTITUTE(SUBSTITUTE( (SUBSTITUTE( SUBSTITUTE( SUBSTITUTE( SUBSTITUTE(Z1411,"STD_SIGMA","SUM"),"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1" t="b">
        <f>AA1411=AF1411</f>
        <v>1</v>
      </c>
    </row>
    <row r="1412" spans="1:33">
      <c r="A1412" s="48">
        <f>IF(B1412=INT(B1412),ROW(),"")</f>
        <v>1412</v>
      </c>
      <c r="B1412" s="47">
        <f>IF(AND(MID(C1412,2,1)&lt;&gt;"/",MID(C1412,1,1)="/"),INT(B1411)+1,B1411+0.01)</f>
        <v>1376</v>
      </c>
      <c r="C1412" s="51" t="s">
        <v>3769</v>
      </c>
      <c r="D1412" s="51" t="s">
        <v>7</v>
      </c>
      <c r="E1412" s="121" t="s">
        <v>1267</v>
      </c>
      <c r="F1412" s="121" t="s">
        <v>1267</v>
      </c>
      <c r="G1412" s="144">
        <v>0</v>
      </c>
      <c r="H1412" s="144">
        <v>0</v>
      </c>
      <c r="I1412" s="140" t="s">
        <v>16</v>
      </c>
      <c r="J1412" s="56" t="s">
        <v>1376</v>
      </c>
      <c r="K1412" s="57" t="s">
        <v>3783</v>
      </c>
      <c r="L1412" s="55" t="s">
        <v>4768</v>
      </c>
      <c r="M1412" s="55" t="s">
        <v>4827</v>
      </c>
      <c r="N1412" s="55" t="s">
        <v>2238</v>
      </c>
      <c r="O1412" s="55"/>
      <c r="P1412" s="259" t="s">
        <v>1923</v>
      </c>
      <c r="Q1412" s="13"/>
      <c r="R1412"/>
      <c r="S1412" t="str">
        <f>IF(E1412=F1412,"","NOT EQUAL")</f>
        <v/>
      </c>
      <c r="T1412" s="44" t="str">
        <f>IF(ISNA(VLOOKUP(P1412,Sheet1!E:F,2,0)),"--","PRESENT")</f>
        <v>--</v>
      </c>
      <c r="U1412"/>
      <c r="V1412">
        <f>IF(AA1412&lt;&gt;"",V1411+1,V1411)</f>
        <v>237</v>
      </c>
      <c r="W1412" s="75" t="s">
        <v>2238</v>
      </c>
      <c r="X1412" s="57" t="s">
        <v>2238</v>
      </c>
      <c r="Y1412" s="57" t="s">
        <v>2238</v>
      </c>
      <c r="Z1412" s="25" t="str">
        <f>IF( OR(X1412="CNST", I1412="CAT_REGS"),IF(E1412=CHAR(34)&amp;CHAR(34),F1412,E1412),
IF(X1412="YES",UPPER(IF(E1412=CHAR(34)&amp;CHAR(34),F1412,E1412)),
IF(   AND(X1412&lt;&gt;"NO",I1412="CAT_FNCT",D1412&lt;&gt;"multiply", D1412&lt;&gt;"divide"),IF(J1412="SLS_ENABLED",   UPPER(IF(E1412=CHAR(34)&amp;CHAR(34),F1412,E1412)),""),"")))</f>
        <v/>
      </c>
      <c r="AA1412" s="25" t="str">
        <f>IF(LEN(Y1412)&gt;0,Y1412,SUBSTITUTE(SUBSTITUTE(SUBSTITUTE(SUBSTITUTE(SUBSTITUTE(SUBSTITUTE(SUBSTITUTE(SUBSTITUTE(SUBSTITUTE(SUBSTITUTE(SUBSTITUTE( (SUBSTITUTE( SUBSTITUTE( SUBSTITUTE( SUBSTITUTE(Z1412,"STD_SIGMA","SUM"),"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2" s="1">
        <f>B1412</f>
        <v>1376</v>
      </c>
      <c r="AC1412" t="str">
        <f>P1412</f>
        <v>MNU_TVM</v>
      </c>
      <c r="AD1412" s="126" t="str">
        <f>IF(ISNA(VLOOKUP(AA1412,'XEQM Shortlist'!J:J,1,0)),"//","")</f>
        <v/>
      </c>
      <c r="AF1412" s="88" t="str">
        <f>IF(LEN(AA1412)=0,"",SUBSTITUTE(SUBSTITUTE(SUBSTITUTE(SUBSTITUTE(SUBSTITUTE(SUBSTITUTE(SUBSTITUTE(SUBSTITUTE(SUBSTITUTE(SUBSTITUTE(SUBSTITUTE(SUBSTITUTE(SUBSTITUTE(SUBSTITUTE(SUBSTITUTE(SUBSTITUTE(SUBSTITUTE( (SUBSTITUTE( SUBSTITUTE( SUBSTITUTE( SUBSTITUTE(Z1412,"STD_SIGMA","SUM"),"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2" t="b">
        <f>AA1412=AF1412</f>
        <v>1</v>
      </c>
    </row>
    <row r="1413" spans="1:33">
      <c r="A1413" s="48">
        <f>IF(B1413=INT(B1413),ROW(),"")</f>
        <v>1413</v>
      </c>
      <c r="B1413" s="47">
        <f>IF(AND(MID(C1413,2,1)&lt;&gt;"/",MID(C1413,1,1)="/"),INT(B1412)+1,B1412+0.01)</f>
        <v>1377</v>
      </c>
      <c r="C1413" s="51" t="s">
        <v>3769</v>
      </c>
      <c r="D1413" s="59" t="s">
        <v>2792</v>
      </c>
      <c r="E1413" s="121" t="s">
        <v>360</v>
      </c>
      <c r="F1413" s="121" t="s">
        <v>360</v>
      </c>
      <c r="G1413" s="144">
        <v>0</v>
      </c>
      <c r="H1413" s="144">
        <v>0</v>
      </c>
      <c r="I1413" s="140" t="s">
        <v>16</v>
      </c>
      <c r="J1413" s="56" t="s">
        <v>1376</v>
      </c>
      <c r="K1413" s="57" t="s">
        <v>3783</v>
      </c>
      <c r="L1413" s="55" t="s">
        <v>4768</v>
      </c>
      <c r="M1413" s="55" t="s">
        <v>4827</v>
      </c>
      <c r="N1413" s="55" t="s">
        <v>2238</v>
      </c>
      <c r="O1413" s="51" t="s">
        <v>361</v>
      </c>
      <c r="P1413" s="259" t="s">
        <v>1929</v>
      </c>
      <c r="Q1413" s="13"/>
      <c r="R1413"/>
      <c r="S1413" t="str">
        <f>IF(E1413=F1413,"","NOT EQUAL")</f>
        <v/>
      </c>
      <c r="T1413" s="44" t="str">
        <f>IF(ISNA(VLOOKUP(P1413,Sheet1!E:F,2,0)),"--","PRESENT")</f>
        <v>--</v>
      </c>
      <c r="U1413"/>
      <c r="V1413">
        <f>IF(AA1413&lt;&gt;"",V1412+1,V1412)</f>
        <v>237</v>
      </c>
      <c r="W1413" s="75" t="s">
        <v>2238</v>
      </c>
      <c r="X1413" s="57" t="s">
        <v>2238</v>
      </c>
      <c r="Y1413" s="57" t="s">
        <v>2238</v>
      </c>
      <c r="Z1413" s="25" t="str">
        <f>IF( OR(X1413="CNST", I1413="CAT_REGS"),IF(E1413=CHAR(34)&amp;CHAR(34),F1413,E1413),
IF(X1413="YES",UPPER(IF(E1413=CHAR(34)&amp;CHAR(34),F1413,E1413)),
IF(   AND(X1413&lt;&gt;"NO",I1413="CAT_FNCT",D1413&lt;&gt;"multiply", D1413&lt;&gt;"divide"),IF(J1413="SLS_ENABLED",   UPPER(IF(E1413=CHAR(34)&amp;CHAR(34),F1413,E1413)),""),"")))</f>
        <v/>
      </c>
      <c r="AA1413" s="25" t="str">
        <f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>B1413</f>
        <v>1377</v>
      </c>
      <c r="AC1413" t="str">
        <f>P1413</f>
        <v>MNU_UNITCONV</v>
      </c>
      <c r="AD1413" s="126" t="str">
        <f>IF(ISNA(VLOOKUP(AA1413,'XEQM Shortlist'!J:J,1,0)),"//","")</f>
        <v/>
      </c>
      <c r="AF1413" s="88" t="str">
        <f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>AA1413=AF1413</f>
        <v>1</v>
      </c>
    </row>
    <row r="1414" spans="1:33">
      <c r="A1414" s="48">
        <f>IF(B1414=INT(B1414),ROW(),"")</f>
        <v>1414</v>
      </c>
      <c r="B1414" s="47">
        <f>IF(AND(MID(C1414,2,1)&lt;&gt;"/",MID(C1414,1,1)="/"),INT(B1413)+1,B1413+0.01)</f>
        <v>1378</v>
      </c>
      <c r="C1414" s="51" t="s">
        <v>3769</v>
      </c>
      <c r="D1414" s="51" t="s">
        <v>7</v>
      </c>
      <c r="E1414" s="121" t="s">
        <v>363</v>
      </c>
      <c r="F1414" s="121" t="s">
        <v>363</v>
      </c>
      <c r="G1414" s="144">
        <v>0</v>
      </c>
      <c r="H1414" s="144">
        <v>0</v>
      </c>
      <c r="I1414" s="140" t="s">
        <v>16</v>
      </c>
      <c r="J1414" s="56" t="s">
        <v>1376</v>
      </c>
      <c r="K1414" s="57" t="s">
        <v>3783</v>
      </c>
      <c r="L1414" s="55" t="s">
        <v>4768</v>
      </c>
      <c r="M1414" s="55" t="s">
        <v>4827</v>
      </c>
      <c r="N1414" s="55" t="s">
        <v>2238</v>
      </c>
      <c r="O1414" s="55"/>
      <c r="P1414" s="259" t="s">
        <v>1931</v>
      </c>
      <c r="Q1414" s="13"/>
      <c r="R1414"/>
      <c r="S1414" t="str">
        <f>IF(E1414=F1414,"","NOT EQUAL")</f>
        <v/>
      </c>
      <c r="T1414" s="44" t="str">
        <f>IF(ISNA(VLOOKUP(P1414,Sheet1!E:F,2,0)),"--","PRESENT")</f>
        <v>--</v>
      </c>
      <c r="U1414"/>
      <c r="V1414">
        <f>IF(AA1414&lt;&gt;"",V1413+1,V1413)</f>
        <v>237</v>
      </c>
      <c r="W1414" s="75" t="s">
        <v>2238</v>
      </c>
      <c r="X1414" s="57" t="s">
        <v>2238</v>
      </c>
      <c r="Y1414" s="57" t="s">
        <v>2238</v>
      </c>
      <c r="Z1414" s="25" t="str">
        <f>IF( OR(X1414="CNST", I1414="CAT_REGS"),IF(E1414=CHAR(34)&amp;CHAR(34),F1414,E1414),
IF(X1414="YES",UPPER(IF(E1414=CHAR(34)&amp;CHAR(34),F1414,E1414)),
IF(   AND(X1414&lt;&gt;"NO",I1414="CAT_FNCT",D1414&lt;&gt;"multiply", D1414&lt;&gt;"divide"),IF(J1414="SLS_ENABLED",   UPPER(IF(E1414=CHAR(34)&amp;CHAR(34),F1414,E1414)),""),"")))</f>
        <v/>
      </c>
      <c r="AA1414" s="25" t="str">
        <f>IF(LEN(Y1414)&gt;0,Y1414,SUBSTITUTE(SUBSTITUTE(SUBSTITUTE(SUBSTITUTE(SUBSTITUTE(SUBSTITUTE(SUBSTITUTE(SUBSTITUTE(SUBSTITUTE(SUBSTITUTE(SUBSTITUTE( (SUBSTITUTE( SUBSTITUTE( SUBSTITUTE( SUBSTITUTE(Z1414,"STD_SIGMA","SUM"),"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4" s="1">
        <f>B1414</f>
        <v>1378</v>
      </c>
      <c r="AC1414" t="str">
        <f>P1414</f>
        <v>MNU_VARS</v>
      </c>
      <c r="AD1414" s="126" t="str">
        <f>IF(ISNA(VLOOKUP(AA1414,'XEQM Shortlist'!J:J,1,0)),"//","")</f>
        <v/>
      </c>
      <c r="AF1414" s="88" t="str">
        <f>IF(LEN(AA1414)=0,"",SUBSTITUTE(SUBSTITUTE(SUBSTITUTE(SUBSTITUTE(SUBSTITUTE(SUBSTITUTE(SUBSTITUTE(SUBSTITUTE(SUBSTITUTE(SUBSTITUTE(SUBSTITUTE(SUBSTITUTE(SUBSTITUTE(SUBSTITUTE(SUBSTITUTE(SUBSTITUTE(SUBSTITUTE( (SUBSTITUTE( SUBSTITUTE( SUBSTITUTE( SUBSTITUTE(Z1414,"STD_SIGMA","SUM"),"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4" t="b">
        <f>AA1414=AF1414</f>
        <v>1</v>
      </c>
    </row>
    <row r="1415" spans="1:33">
      <c r="A1415" s="48">
        <f>IF(B1415=INT(B1415),ROW(),"")</f>
        <v>1415</v>
      </c>
      <c r="B1415" s="47">
        <f>IF(AND(MID(C1415,2,1)&lt;&gt;"/",MID(C1415,1,1)="/"),INT(B1414)+1,B1414+0.01)</f>
        <v>1379</v>
      </c>
      <c r="C1415" s="51" t="s">
        <v>3769</v>
      </c>
      <c r="D1415" s="59" t="s">
        <v>2792</v>
      </c>
      <c r="E1415" s="121" t="s">
        <v>2250</v>
      </c>
      <c r="F1415" s="121" t="s">
        <v>2250</v>
      </c>
      <c r="G1415" s="144">
        <v>0</v>
      </c>
      <c r="H1415" s="144">
        <v>0</v>
      </c>
      <c r="I1415" s="140" t="s">
        <v>16</v>
      </c>
      <c r="J1415" s="56" t="s">
        <v>1376</v>
      </c>
      <c r="K1415" s="57" t="s">
        <v>3783</v>
      </c>
      <c r="L1415" s="55" t="s">
        <v>4768</v>
      </c>
      <c r="M1415" s="55" t="s">
        <v>4827</v>
      </c>
      <c r="N1415" s="55" t="s">
        <v>2238</v>
      </c>
      <c r="O1415" s="55"/>
      <c r="P1415" s="259" t="s">
        <v>1935</v>
      </c>
      <c r="Q1415" s="13"/>
      <c r="R1415"/>
      <c r="S1415" t="str">
        <f>IF(E1415=F1415,"","NOT EQUAL")</f>
        <v/>
      </c>
      <c r="T1415" s="44" t="str">
        <f>IF(ISNA(VLOOKUP(P1415,Sheet1!E:F,2,0)),"--","PRESENT")</f>
        <v>--</v>
      </c>
      <c r="U1415"/>
      <c r="V1415">
        <f>IF(AA1415&lt;&gt;"",V1414+1,V1414)</f>
        <v>237</v>
      </c>
      <c r="W1415" s="75" t="s">
        <v>2238</v>
      </c>
      <c r="X1415" s="57" t="s">
        <v>2238</v>
      </c>
      <c r="Y1415" s="57" t="s">
        <v>2238</v>
      </c>
      <c r="Z1415" s="25" t="str">
        <f>IF( OR(X1415="CNST", I1415="CAT_REGS"),IF(E1415=CHAR(34)&amp;CHAR(34),F1415,E1415),
IF(X1415="YES",UPPER(IF(E1415=CHAR(34)&amp;CHAR(34),F1415,E1415)),
IF(   AND(X1415&lt;&gt;"NO",I1415="CAT_FNCT",D1415&lt;&gt;"multiply", D1415&lt;&gt;"divide"),IF(J1415="SLS_ENABLED",   UPPER(IF(E1415=CHAR(34)&amp;CHAR(34),F1415,E1415)),""),"")))</f>
        <v/>
      </c>
      <c r="AA1415" s="25" t="str">
        <f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>B1415</f>
        <v>1379</v>
      </c>
      <c r="AC1415" t="str">
        <f>P1415</f>
        <v>MNU_CONVV</v>
      </c>
      <c r="AD1415" s="126" t="str">
        <f>IF(ISNA(VLOOKUP(AA1415,'XEQM Shortlist'!J:J,1,0)),"//","")</f>
        <v/>
      </c>
      <c r="AF1415" s="88" t="str">
        <f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>AA1415=AF1415</f>
        <v>1</v>
      </c>
    </row>
    <row r="1416" spans="1:33">
      <c r="A1416" s="48">
        <f>IF(B1416=INT(B1416),ROW(),"")</f>
        <v>1416</v>
      </c>
      <c r="B1416" s="47">
        <f>IF(AND(MID(C1416,2,1)&lt;&gt;"/",MID(C1416,1,1)="/"),INT(B1415)+1,B1415+0.01)</f>
        <v>1380</v>
      </c>
      <c r="C1416" s="51" t="s">
        <v>3769</v>
      </c>
      <c r="D1416" s="51" t="s">
        <v>7</v>
      </c>
      <c r="E1416" s="121" t="s">
        <v>377</v>
      </c>
      <c r="F1416" s="121" t="s">
        <v>377</v>
      </c>
      <c r="G1416" s="144">
        <v>0</v>
      </c>
      <c r="H1416" s="144">
        <v>0</v>
      </c>
      <c r="I1416" s="140" t="s">
        <v>16</v>
      </c>
      <c r="J1416" s="56" t="s">
        <v>1376</v>
      </c>
      <c r="K1416" s="57" t="s">
        <v>3783</v>
      </c>
      <c r="L1416" s="55" t="s">
        <v>4768</v>
      </c>
      <c r="M1416" s="55" t="s">
        <v>4827</v>
      </c>
      <c r="N1416" s="55" t="s">
        <v>2238</v>
      </c>
      <c r="O1416" s="55"/>
      <c r="P1416" s="259" t="s">
        <v>1960</v>
      </c>
      <c r="Q1416" s="13"/>
      <c r="R1416"/>
      <c r="S1416" t="str">
        <f>IF(E1416=F1416,"","NOT EQUAL")</f>
        <v/>
      </c>
      <c r="T1416" s="44" t="str">
        <f>IF(ISNA(VLOOKUP(P1416,Sheet1!E:F,2,0)),"--","PRESENT")</f>
        <v>--</v>
      </c>
      <c r="U1416"/>
      <c r="V1416">
        <f>IF(AA1416&lt;&gt;"",V1415+1,V1415)</f>
        <v>237</v>
      </c>
      <c r="W1416" s="75" t="s">
        <v>2238</v>
      </c>
      <c r="X1416" s="57" t="s">
        <v>2238</v>
      </c>
      <c r="Y1416" s="57" t="s">
        <v>2238</v>
      </c>
      <c r="Z1416" s="25" t="str">
        <f>IF( OR(X1416="CNST", I1416="CAT_REGS"),IF(E1416=CHAR(34)&amp;CHAR(34),F1416,E1416),
IF(X1416="YES",UPPER(IF(E1416=CHAR(34)&amp;CHAR(34),F1416,E1416)),
IF(   AND(X1416&lt;&gt;"NO",I1416="CAT_FNCT",D1416&lt;&gt;"multiply", D1416&lt;&gt;"divide"),IF(J1416="SLS_ENABLED",   UPPER(IF(E1416=CHAR(34)&amp;CHAR(34),F1416,E1416)),""),"")))</f>
        <v/>
      </c>
      <c r="AA1416" s="25" t="str">
        <f>IF(LEN(Y1416)&gt;0,Y1416,SUBSTITUTE(SUBSTITUTE(SUBSTITUTE(SUBSTITUTE(SUBSTITUTE(SUBSTITUTE(SUBSTITUTE(SUBSTITUTE(SUBSTITUTE(SUBSTITUTE(SUBSTITUTE( (SUBSTITUTE( SUBSTITUTE( SUBSTITUTE( SUBSTITUTE(Z1416,"STD_SIGMA","SUM"),"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6" s="1">
        <f>B1416</f>
        <v>1380</v>
      </c>
      <c r="AC1416" t="str">
        <f>P1416</f>
        <v>MNU_XFN</v>
      </c>
      <c r="AD1416" s="126" t="str">
        <f>IF(ISNA(VLOOKUP(AA1416,'XEQM Shortlist'!J:J,1,0)),"//","")</f>
        <v/>
      </c>
      <c r="AF1416" s="88" t="str">
        <f>IF(LEN(AA1416)=0,"",SUBSTITUTE(SUBSTITUTE(SUBSTITUTE(SUBSTITUTE(SUBSTITUTE(SUBSTITUTE(SUBSTITUTE(SUBSTITUTE(SUBSTITUTE(SUBSTITUTE(SUBSTITUTE(SUBSTITUTE(SUBSTITUTE(SUBSTITUTE(SUBSTITUTE(SUBSTITUTE(SUBSTITUTE( (SUBSTITUTE( SUBSTITUTE( SUBSTITUTE( SUBSTITUTE(Z1416,"STD_SIGMA","SUM"),"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6" t="b">
        <f>AA1416=AF1416</f>
        <v>1</v>
      </c>
    </row>
    <row r="1417" spans="1:33">
      <c r="A1417" s="48">
        <f>IF(B1417=INT(B1417),ROW(),"")</f>
        <v>1417</v>
      </c>
      <c r="B1417" s="47">
        <f>IF(AND(MID(C1417,2,1)&lt;&gt;"/",MID(C1417,1,1)="/"),INT(B1416)+1,B1416+0.01)</f>
        <v>1381</v>
      </c>
      <c r="C1417" s="51" t="s">
        <v>3769</v>
      </c>
      <c r="D1417" s="59" t="s">
        <v>2792</v>
      </c>
      <c r="E1417" s="121" t="s">
        <v>2270</v>
      </c>
      <c r="F1417" s="121" t="s">
        <v>2270</v>
      </c>
      <c r="G1417" s="144">
        <v>0</v>
      </c>
      <c r="H1417" s="144">
        <v>0</v>
      </c>
      <c r="I1417" s="140" t="s">
        <v>16</v>
      </c>
      <c r="J1417" s="56" t="s">
        <v>1376</v>
      </c>
      <c r="K1417" s="57" t="s">
        <v>3783</v>
      </c>
      <c r="L1417" s="55" t="s">
        <v>4768</v>
      </c>
      <c r="M1417" s="55" t="s">
        <v>4827</v>
      </c>
      <c r="N1417" s="55" t="s">
        <v>2238</v>
      </c>
      <c r="O1417" s="55"/>
      <c r="P1417" s="259" t="s">
        <v>1962</v>
      </c>
      <c r="Q1417" s="13"/>
      <c r="R1417"/>
      <c r="S1417" t="str">
        <f>IF(E1417=F1417,"","NOT EQUAL")</f>
        <v/>
      </c>
      <c r="T1417" s="44" t="str">
        <f>IF(ISNA(VLOOKUP(P1417,Sheet1!E:F,2,0)),"--","PRESENT")</f>
        <v>--</v>
      </c>
      <c r="U1417"/>
      <c r="V1417">
        <f>IF(AA1417&lt;&gt;"",V1416+1,V1416)</f>
        <v>237</v>
      </c>
      <c r="W1417" s="75" t="s">
        <v>2238</v>
      </c>
      <c r="X1417" s="57" t="s">
        <v>2238</v>
      </c>
      <c r="Y1417" s="57" t="s">
        <v>2238</v>
      </c>
      <c r="Z1417" s="25" t="str">
        <f>IF( OR(X1417="CNST", I1417="CAT_REGS"),IF(E1417=CHAR(34)&amp;CHAR(34),F1417,E1417),
IF(X1417="YES",UPPER(IF(E1417=CHAR(34)&amp;CHAR(34),F1417,E1417)),
IF(   AND(X1417&lt;&gt;"NO",I1417="CAT_FNCT",D1417&lt;&gt;"multiply", D1417&lt;&gt;"divide"),IF(J1417="SLS_ENABLED",   UPPER(IF(E1417=CHAR(34)&amp;CHAR(34),F1417,E1417)),""),"")))</f>
        <v/>
      </c>
      <c r="AA1417" s="25" t="str">
        <f>IF(LEN(Y1417)&gt;0,Y1417,SUBSTITUTE(SUBSTITUTE(SUBSTITUTE(SUBSTITUTE(SUBSTITUTE(SUBSTITUTE(SUBSTITUTE(SUBSTITUTE(SUBSTITUTE(SUBSTITUTE(SUBSTITUTE( (SUBSTITUTE( SUBSTITUTE( SUBSTITUTE( SUBSTITUTE(Z1417,"STD_SIGMA","SUM"),"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7" s="1">
        <f>B1417</f>
        <v>1381</v>
      </c>
      <c r="AC1417" t="str">
        <f>P1417</f>
        <v>MNU_CONVX</v>
      </c>
      <c r="AD1417" s="126" t="str">
        <f>IF(ISNA(VLOOKUP(AA1417,'XEQM Shortlist'!J:J,1,0)),"//","")</f>
        <v/>
      </c>
      <c r="AF1417" s="88" t="str">
        <f>IF(LEN(AA1417)=0,"",SUBSTITUTE(SUBSTITUTE(SUBSTITUTE(SUBSTITUTE(SUBSTITUTE(SUBSTITUTE(SUBSTITUTE(SUBSTITUTE(SUBSTITUTE(SUBSTITUTE(SUBSTITUTE(SUBSTITUTE(SUBSTITUTE(SUBSTITUTE(SUBSTITUTE(SUBSTITUTE(SUBSTITUTE( (SUBSTITUTE( SUBSTITUTE( SUBSTITUTE( SUBSTITUTE(Z1417,"STD_SIGMA","SUM"),"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7" t="b">
        <f>AA1417=AF1417</f>
        <v>1</v>
      </c>
    </row>
    <row r="1418" spans="1:33">
      <c r="A1418" s="48">
        <f>IF(B1418=INT(B1418),ROW(),"")</f>
        <v>1418</v>
      </c>
      <c r="B1418" s="47">
        <f>IF(AND(MID(C1418,2,1)&lt;&gt;"/",MID(C1418,1,1)="/"),INT(B1417)+1,B1417+0.01)</f>
        <v>1382</v>
      </c>
      <c r="C1418" s="51" t="s">
        <v>3769</v>
      </c>
      <c r="D1418" s="51" t="s">
        <v>7</v>
      </c>
      <c r="E1418" s="56" t="s">
        <v>390</v>
      </c>
      <c r="F1418" s="56" t="s">
        <v>390</v>
      </c>
      <c r="G1418" s="144">
        <v>0</v>
      </c>
      <c r="H1418" s="144">
        <v>0</v>
      </c>
      <c r="I1418" s="140" t="s">
        <v>16</v>
      </c>
      <c r="J1418" s="56" t="s">
        <v>1376</v>
      </c>
      <c r="K1418" s="57" t="s">
        <v>3783</v>
      </c>
      <c r="L1418" s="55" t="s">
        <v>4768</v>
      </c>
      <c r="M1418" s="55" t="s">
        <v>4827</v>
      </c>
      <c r="N1418" s="55" t="s">
        <v>2238</v>
      </c>
      <c r="O1418" s="55"/>
      <c r="P1418" s="259" t="s">
        <v>1987</v>
      </c>
      <c r="Q1418" s="13"/>
      <c r="R1418"/>
      <c r="S1418" t="str">
        <f>IF(E1418=F1418,"","NOT EQUAL")</f>
        <v/>
      </c>
      <c r="T1418" s="44" t="str">
        <f>IF(ISNA(VLOOKUP(P1418,Sheet1!E:F,2,0)),"--","PRESENT")</f>
        <v>--</v>
      </c>
      <c r="U1418"/>
      <c r="V1418">
        <f>IF(AA1418&lt;&gt;"",V1417+1,V1417)</f>
        <v>237</v>
      </c>
      <c r="W1418" s="75" t="s">
        <v>2238</v>
      </c>
      <c r="X1418" s="57" t="s">
        <v>2238</v>
      </c>
      <c r="Y1418" s="57" t="s">
        <v>2238</v>
      </c>
      <c r="Z1418" s="25" t="str">
        <f>IF( OR(X1418="CNST", I1418="CAT_REGS"),IF(E1418=CHAR(34)&amp;CHAR(34),F1418,E1418),
IF(X1418="YES",UPPER(IF(E1418=CHAR(34)&amp;CHAR(34),F1418,E1418)),
IF(   AND(X1418&lt;&gt;"NO",I1418="CAT_FNCT",D1418&lt;&gt;"multiply", D1418&lt;&gt;"divide"),IF(J1418="SLS_ENABLED",   UPPER(IF(E1418=CHAR(34)&amp;CHAR(34),F1418,E1418)),""),"")))</f>
        <v/>
      </c>
      <c r="AA1418" s="25" t="str">
        <f>IF(LEN(Y1418)&gt;0,Y1418,SUBSTITUTE(SUBSTITUTE(SUBSTITUTE(SUBSTITUTE(SUBSTITUTE(SUBSTITUTE(SUBSTITUTE(SUBSTITUTE(SUBSTITUTE(SUBSTITUTE(SUBSTITUTE( (SUBSTITUTE( SUBSTITUTE( SUBSTITUTE( SUBSTITUTE(Z1418,"STD_SIGMA","SUM"),"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8" s="1">
        <f>B1418</f>
        <v>1382</v>
      </c>
      <c r="AC1418" t="str">
        <f>P1418</f>
        <v>MNU_ALPHAINTL</v>
      </c>
      <c r="AD1418" s="126" t="str">
        <f>IF(ISNA(VLOOKUP(AA1418,'XEQM Shortlist'!J:J,1,0)),"//","")</f>
        <v/>
      </c>
      <c r="AF1418" s="88" t="str">
        <f>IF(LEN(AA1418)=0,"",SUBSTITUTE(SUBSTITUTE(SUBSTITUTE(SUBSTITUTE(SUBSTITUTE(SUBSTITUTE(SUBSTITUTE(SUBSTITUTE(SUBSTITUTE(SUBSTITUTE(SUBSTITUTE(SUBSTITUTE(SUBSTITUTE(SUBSTITUTE(SUBSTITUTE(SUBSTITUTE(SUBSTITUTE( (SUBSTITUTE( SUBSTITUTE( SUBSTITUTE( SUBSTITUTE(Z1418,"STD_SIGMA","SUM"),"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8" t="b">
        <f>AA1418=AF1418</f>
        <v>1</v>
      </c>
    </row>
    <row r="1419" spans="1:33">
      <c r="A1419" s="48">
        <f>IF(B1419=INT(B1419),ROW(),"")</f>
        <v>1419</v>
      </c>
      <c r="B1419" s="47">
        <f>IF(AND(MID(C1419,2,1)&lt;&gt;"/",MID(C1419,1,1)="/"),INT(B1418)+1,B1418+0.01)</f>
        <v>1383</v>
      </c>
      <c r="C1419" s="51" t="s">
        <v>3769</v>
      </c>
      <c r="D1419" s="51" t="s">
        <v>7</v>
      </c>
      <c r="E1419" s="56" t="s">
        <v>391</v>
      </c>
      <c r="F1419" s="56" t="s">
        <v>391</v>
      </c>
      <c r="G1419" s="144">
        <v>0</v>
      </c>
      <c r="H1419" s="144">
        <v>0</v>
      </c>
      <c r="I1419" s="140" t="s">
        <v>16</v>
      </c>
      <c r="J1419" s="56" t="s">
        <v>1376</v>
      </c>
      <c r="K1419" s="57" t="s">
        <v>3783</v>
      </c>
      <c r="L1419" s="55" t="s">
        <v>4768</v>
      </c>
      <c r="M1419" s="55" t="s">
        <v>4827</v>
      </c>
      <c r="N1419" s="55" t="s">
        <v>2238</v>
      </c>
      <c r="O1419" s="55"/>
      <c r="P1419" s="259" t="s">
        <v>1989</v>
      </c>
      <c r="Q1419" s="13"/>
      <c r="R1419"/>
      <c r="S1419" t="str">
        <f>IF(E1419=F1419,"","NOT EQUAL")</f>
        <v/>
      </c>
      <c r="T1419" s="44" t="str">
        <f>IF(ISNA(VLOOKUP(P1419,Sheet1!E:F,2,0)),"--","PRESENT")</f>
        <v>--</v>
      </c>
      <c r="U1419"/>
      <c r="V1419">
        <f>IF(AA1419&lt;&gt;"",V1418+1,V1418)</f>
        <v>237</v>
      </c>
      <c r="W1419" s="75" t="s">
        <v>2238</v>
      </c>
      <c r="X1419" s="57" t="s">
        <v>2238</v>
      </c>
      <c r="Y1419" s="57" t="s">
        <v>2238</v>
      </c>
      <c r="Z1419" s="25" t="str">
        <f>IF( OR(X1419="CNST", I1419="CAT_REGS"),IF(E1419=CHAR(34)&amp;CHAR(34),F1419,E1419),
IF(X1419="YES",UPPER(IF(E1419=CHAR(34)&amp;CHAR(34),F1419,E1419)),
IF(   AND(X1419&lt;&gt;"NO",I1419="CAT_FNCT",D1419&lt;&gt;"multiply", D1419&lt;&gt;"divide"),IF(J1419="SLS_ENABLED",   UPPER(IF(E1419=CHAR(34)&amp;CHAR(34),F1419,E1419)),""),"")))</f>
        <v/>
      </c>
      <c r="AA1419" s="25" t="str">
        <f>IF(LEN(Y1419)&gt;0,Y1419,SUBSTITUTE(SUBSTITUTE(SUBSTITUTE(SUBSTITUTE(SUBSTITUTE(SUBSTITUTE(SUBSTITUTE(SUBSTITUTE(SUBSTITUTE(SUBSTITUTE(SUBSTITUTE( (SUBSTITUTE( SUBSTITUTE( SUBSTITUTE( SUBSTITUTE(Z1419,"STD_SIGMA","SUM"),"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9" s="1">
        <f>B1419</f>
        <v>1383</v>
      </c>
      <c r="AC1419" t="str">
        <f>P1419</f>
        <v>MNU_ALPHAMATH</v>
      </c>
      <c r="AD1419" s="126" t="str">
        <f>IF(ISNA(VLOOKUP(AA1419,'XEQM Shortlist'!J:J,1,0)),"//","")</f>
        <v/>
      </c>
      <c r="AF1419" s="88" t="str">
        <f>IF(LEN(AA1419)=0,"",SUBSTITUTE(SUBSTITUTE(SUBSTITUTE(SUBSTITUTE(SUBSTITUTE(SUBSTITUTE(SUBSTITUTE(SUBSTITUTE(SUBSTITUTE(SUBSTITUTE(SUBSTITUTE(SUBSTITUTE(SUBSTITUTE(SUBSTITUTE(SUBSTITUTE(SUBSTITUTE(SUBSTITUTE( (SUBSTITUTE( SUBSTITUTE( SUBSTITUTE( SUBSTITUTE(Z1419,"STD_SIGMA","SUM"),"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9" t="b">
        <f>AA1419=AF1419</f>
        <v>1</v>
      </c>
    </row>
    <row r="1420" spans="1:33">
      <c r="A1420" s="48">
        <f>IF(B1420=INT(B1420),ROW(),"")</f>
        <v>1420</v>
      </c>
      <c r="B1420" s="47">
        <f>IF(AND(MID(C1420,2,1)&lt;&gt;"/",MID(C1420,1,1)="/"),INT(B1419)+1,B1419+0.01)</f>
        <v>1384</v>
      </c>
      <c r="C1420" s="51" t="s">
        <v>3769</v>
      </c>
      <c r="D1420" s="59" t="s">
        <v>2792</v>
      </c>
      <c r="E1420" s="56" t="s">
        <v>1295</v>
      </c>
      <c r="F1420" s="56" t="s">
        <v>1295</v>
      </c>
      <c r="G1420" s="144">
        <v>0</v>
      </c>
      <c r="H1420" s="144">
        <v>0</v>
      </c>
      <c r="I1420" s="140" t="s">
        <v>16</v>
      </c>
      <c r="J1420" s="56" t="s">
        <v>1376</v>
      </c>
      <c r="K1420" s="57" t="s">
        <v>3783</v>
      </c>
      <c r="L1420" s="55" t="s">
        <v>4768</v>
      </c>
      <c r="M1420" s="55" t="s">
        <v>4827</v>
      </c>
      <c r="N1420" s="55" t="s">
        <v>2238</v>
      </c>
      <c r="O1420" s="51" t="s">
        <v>396</v>
      </c>
      <c r="P1420" s="259" t="s">
        <v>1994</v>
      </c>
      <c r="Q1420" s="13"/>
      <c r="R1420"/>
      <c r="S1420" t="str">
        <f>IF(E1420=F1420,"","NOT EQUAL")</f>
        <v/>
      </c>
      <c r="T1420" s="44" t="str">
        <f>IF(ISNA(VLOOKUP(P1420,Sheet1!E:F,2,0)),"--","PRESENT")</f>
        <v>--</v>
      </c>
      <c r="U1420"/>
      <c r="V1420">
        <f>IF(AA1420&lt;&gt;"",V1419+1,V1419)</f>
        <v>237</v>
      </c>
      <c r="W1420" s="75" t="s">
        <v>2238</v>
      </c>
      <c r="X1420" s="57" t="s">
        <v>2238</v>
      </c>
      <c r="Y1420" s="57" t="s">
        <v>2238</v>
      </c>
      <c r="Z1420" s="25" t="str">
        <f>IF( OR(X1420="CNST", I1420="CAT_REGS"),IF(E1420=CHAR(34)&amp;CHAR(34),F1420,E1420),
IF(X1420="YES",UPPER(IF(E1420=CHAR(34)&amp;CHAR(34),F1420,E1420)),
IF(   AND(X1420&lt;&gt;"NO",I1420="CAT_FNCT",D1420&lt;&gt;"multiply", D1420&lt;&gt;"divide"),IF(J1420="SLS_ENABLED",   UPPER(IF(E1420=CHAR(34)&amp;CHAR(34),F1420,E1420)),""),"")))</f>
        <v/>
      </c>
      <c r="AA1420" s="25" t="str">
        <f>IF(LEN(Y1420)&gt;0,Y1420,SUBSTITUTE(SUBSTITUTE(SUBSTITUTE(SUBSTITUTE(SUBSTITUTE(SUBSTITUTE(SUBSTITUTE(SUBSTITUTE(SUBSTITUTE(SUBSTITUTE(SUBSTITUTE( (SUBSTITUTE( SUBSTITUTE( SUBSTITUTE( SUBSTITUTE(Z1420,"STD_SIGMA","SUM"),"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0" s="1">
        <f>B1420</f>
        <v>1384</v>
      </c>
      <c r="AC1420" t="str">
        <f>P1420</f>
        <v>MNU_ALPHAFN</v>
      </c>
      <c r="AD1420" s="126" t="str">
        <f>IF(ISNA(VLOOKUP(AA1420,'XEQM Shortlist'!J:J,1,0)),"//","")</f>
        <v/>
      </c>
      <c r="AF1420" s="88" t="str">
        <f>IF(LEN(AA1420)=0,"",SUBSTITUTE(SUBSTITUTE(SUBSTITUTE(SUBSTITUTE(SUBSTITUTE(SUBSTITUTE(SUBSTITUTE(SUBSTITUTE(SUBSTITUTE(SUBSTITUTE(SUBSTITUTE(SUBSTITUTE(SUBSTITUTE(SUBSTITUTE(SUBSTITUTE(SUBSTITUTE(SUBSTITUTE( (SUBSTITUTE( SUBSTITUTE( SUBSTITUTE( SUBSTITUTE(Z1420,"STD_SIGMA","SUM"),"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0" t="b">
        <f>AA1420=AF1420</f>
        <v>1</v>
      </c>
    </row>
    <row r="1421" spans="1:33">
      <c r="A1421" s="48">
        <f>IF(B1421=INT(B1421),ROW(),"")</f>
        <v>1421</v>
      </c>
      <c r="B1421" s="47">
        <f>IF(AND(MID(C1421,2,1)&lt;&gt;"/",MID(C1421,1,1)="/"),INT(B1420)+1,B1420+0.01)</f>
        <v>1385</v>
      </c>
      <c r="C1421" s="51" t="s">
        <v>3769</v>
      </c>
      <c r="D1421" s="51" t="s">
        <v>7</v>
      </c>
      <c r="E1421" s="56" t="s">
        <v>397</v>
      </c>
      <c r="F1421" s="56" t="s">
        <v>397</v>
      </c>
      <c r="G1421" s="144">
        <v>0</v>
      </c>
      <c r="H1421" s="144">
        <v>0</v>
      </c>
      <c r="I1421" s="140" t="s">
        <v>16</v>
      </c>
      <c r="J1421" s="56" t="s">
        <v>1376</v>
      </c>
      <c r="K1421" s="57" t="s">
        <v>3783</v>
      </c>
      <c r="L1421" s="55" t="s">
        <v>4768</v>
      </c>
      <c r="M1421" s="55" t="s">
        <v>4827</v>
      </c>
      <c r="N1421" s="55" t="s">
        <v>2238</v>
      </c>
      <c r="O1421" s="55" t="s">
        <v>3179</v>
      </c>
      <c r="P1421" s="259" t="s">
        <v>1995</v>
      </c>
      <c r="Q1421" s="13"/>
      <c r="R1421"/>
      <c r="S1421" t="str">
        <f>IF(E1421=F1421,"","NOT EQUAL")</f>
        <v/>
      </c>
      <c r="T1421" s="44" t="str">
        <f>IF(ISNA(VLOOKUP(P1421,Sheet1!E:F,2,0)),"--","PRESENT")</f>
        <v>--</v>
      </c>
      <c r="U1421"/>
      <c r="V1421">
        <f>IF(AA1421&lt;&gt;"",V1420+1,V1420)</f>
        <v>237</v>
      </c>
      <c r="W1421" s="75" t="s">
        <v>2238</v>
      </c>
      <c r="X1421" s="57" t="s">
        <v>2238</v>
      </c>
      <c r="Y1421" s="57" t="s">
        <v>2238</v>
      </c>
      <c r="Z1421" s="25" t="str">
        <f>IF( OR(X1421="CNST", I1421="CAT_REGS"),IF(E1421=CHAR(34)&amp;CHAR(34),F1421,E1421),
IF(X1421="YES",UPPER(IF(E1421=CHAR(34)&amp;CHAR(34),F1421,E1421)),
IF(   AND(X1421&lt;&gt;"NO",I1421="CAT_FNCT",D1421&lt;&gt;"multiply", D1421&lt;&gt;"divide"),IF(J1421="SLS_ENABLED",   UPPER(IF(E1421=CHAR(34)&amp;CHAR(34),F1421,E1421)),""),"")))</f>
        <v/>
      </c>
      <c r="AA1421" s="25" t="str">
        <f>IF(LEN(Y1421)&gt;0,Y1421,SUBSTITUTE(SUBSTITUTE(SUBSTITUTE(SUBSTITUTE(SUBSTITUTE(SUBSTITUTE(SUBSTITUTE(SUBSTITUTE(SUBSTITUTE(SUBSTITUTE(SUBSTITUTE( (SUBSTITUTE( SUBSTITUTE( SUBSTITUTE( SUBSTITUTE(Z1421,"STD_SIGMA","SUM"),"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1" s="1">
        <f>B1421</f>
        <v>1385</v>
      </c>
      <c r="AC1421" t="str">
        <f>P1421</f>
        <v>MNU_ALPHA_OMEGA</v>
      </c>
      <c r="AD1421" s="126" t="str">
        <f>IF(ISNA(VLOOKUP(AA1421,'XEQM Shortlist'!J:J,1,0)),"//","")</f>
        <v/>
      </c>
      <c r="AF1421" s="88" t="str">
        <f>IF(LEN(AA1421)=0,"",SUBSTITUTE(SUBSTITUTE(SUBSTITUTE(SUBSTITUTE(SUBSTITUTE(SUBSTITUTE(SUBSTITUTE(SUBSTITUTE(SUBSTITUTE(SUBSTITUTE(SUBSTITUTE(SUBSTITUTE(SUBSTITUTE(SUBSTITUTE(SUBSTITUTE(SUBSTITUTE(SUBSTITUTE( (SUBSTITUTE( SUBSTITUTE( SUBSTITUTE( SUBSTITUTE(Z1421,"STD_SIGMA","SUM"),"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1" t="b">
        <f>AA1421=AF1421</f>
        <v>1</v>
      </c>
    </row>
    <row r="1422" spans="1:33">
      <c r="A1422" s="48">
        <f>IF(B1422=INT(B1422),ROW(),"")</f>
        <v>1422</v>
      </c>
      <c r="B1422" s="47">
        <f>IF(AND(MID(C1422,2,1)&lt;&gt;"/",MID(C1422,1,1)="/"),INT(B1421)+1,B1421+0.01)</f>
        <v>1386</v>
      </c>
      <c r="C1422" s="51" t="s">
        <v>3769</v>
      </c>
      <c r="D1422" s="51" t="s">
        <v>7</v>
      </c>
      <c r="E1422" s="56" t="s">
        <v>2286</v>
      </c>
      <c r="F1422" s="56" t="s">
        <v>2286</v>
      </c>
      <c r="G1422" s="144">
        <v>0</v>
      </c>
      <c r="H1422" s="144">
        <v>0</v>
      </c>
      <c r="I1422" s="140" t="s">
        <v>16</v>
      </c>
      <c r="J1422" s="56" t="s">
        <v>1376</v>
      </c>
      <c r="K1422" s="57" t="s">
        <v>3783</v>
      </c>
      <c r="L1422" s="55" t="s">
        <v>4768</v>
      </c>
      <c r="M1422" s="55" t="s">
        <v>4827</v>
      </c>
      <c r="N1422" s="55" t="s">
        <v>2238</v>
      </c>
      <c r="O1422" s="55" t="s">
        <v>3180</v>
      </c>
      <c r="P1422" s="259" t="s">
        <v>1996</v>
      </c>
      <c r="Q1422" s="13"/>
      <c r="R1422"/>
      <c r="S1422" t="str">
        <f>IF(E1422=F1422,"","NOT EQUAL")</f>
        <v/>
      </c>
      <c r="T1422" s="44" t="str">
        <f>IF(ISNA(VLOOKUP(P1422,Sheet1!E:F,2,0)),"--","PRESENT")</f>
        <v>--</v>
      </c>
      <c r="U1422"/>
      <c r="V1422">
        <f>IF(AA1422&lt;&gt;"",V1421+1,V1421)</f>
        <v>237</v>
      </c>
      <c r="W1422" s="75" t="s">
        <v>2238</v>
      </c>
      <c r="X1422" s="57" t="s">
        <v>2238</v>
      </c>
      <c r="Y1422" s="57" t="s">
        <v>2238</v>
      </c>
      <c r="Z1422" s="25" t="str">
        <f>IF( OR(X1422="CNST", I1422="CAT_REGS"),IF(E1422=CHAR(34)&amp;CHAR(34),F1422,E1422),
IF(X1422="YES",UPPER(IF(E1422=CHAR(34)&amp;CHAR(34),F1422,E1422)),
IF(   AND(X1422&lt;&gt;"NO",I1422="CAT_FNCT",D1422&lt;&gt;"multiply", D1422&lt;&gt;"divide"),IF(J1422="SLS_ENABLED",   UPPER(IF(E1422=CHAR(34)&amp;CHAR(34),F1422,E1422)),""),"")))</f>
        <v/>
      </c>
      <c r="AA1422" s="25" t="str">
        <f>IF(LEN(Y1422)&gt;0,Y1422,SUBSTITUTE(SUBSTITUTE(SUBSTITUTE(SUBSTITUTE(SUBSTITUTE(SUBSTITUTE(SUBSTITUTE(SUBSTITUTE(SUBSTITUTE(SUBSTITUTE(SUBSTITUTE( (SUBSTITUTE( SUBSTITUTE( SUBSTITUTE( SUBSTITUTE(Z1422,"STD_SIGMA","SUM"),"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2" s="1">
        <f>B1422</f>
        <v>1386</v>
      </c>
      <c r="AC1422" t="str">
        <f>P1422</f>
        <v>MNU_ALPHADOT</v>
      </c>
      <c r="AD1422" s="126" t="str">
        <f>IF(ISNA(VLOOKUP(AA1422,'XEQM Shortlist'!J:J,1,0)),"//","")</f>
        <v/>
      </c>
      <c r="AF1422" s="88" t="str">
        <f>IF(LEN(AA1422)=0,"",SUBSTITUTE(SUBSTITUTE(SUBSTITUTE(SUBSTITUTE(SUBSTITUTE(SUBSTITUTE(SUBSTITUTE(SUBSTITUTE(SUBSTITUTE(SUBSTITUTE(SUBSTITUTE(SUBSTITUTE(SUBSTITUTE(SUBSTITUTE(SUBSTITUTE(SUBSTITUTE(SUBSTITUTE( (SUBSTITUTE( SUBSTITUTE( SUBSTITUTE( SUBSTITUTE(Z1422,"STD_SIGMA","SUM"),"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2" t="b">
        <f>AA1422=AF1422</f>
        <v>1</v>
      </c>
    </row>
    <row r="1423" spans="1:33">
      <c r="A1423" s="48">
        <f>IF(B1423=INT(B1423),ROW(),"")</f>
        <v>1423</v>
      </c>
      <c r="B1423" s="47">
        <f>IF(AND(MID(C1423,2,1)&lt;&gt;"/",MID(C1423,1,1)="/"),INT(B1422)+1,B1422+0.01)</f>
        <v>1387</v>
      </c>
      <c r="C1423" s="51" t="s">
        <v>3769</v>
      </c>
      <c r="D1423" s="51" t="s">
        <v>7</v>
      </c>
      <c r="E1423" s="56" t="s">
        <v>2287</v>
      </c>
      <c r="F1423" s="56" t="s">
        <v>2287</v>
      </c>
      <c r="G1423" s="144">
        <v>0</v>
      </c>
      <c r="H1423" s="144">
        <v>0</v>
      </c>
      <c r="I1423" s="140" t="s">
        <v>16</v>
      </c>
      <c r="J1423" s="56" t="s">
        <v>1376</v>
      </c>
      <c r="K1423" s="57" t="s">
        <v>3783</v>
      </c>
      <c r="L1423" s="55" t="s">
        <v>4768</v>
      </c>
      <c r="M1423" s="55" t="s">
        <v>4827</v>
      </c>
      <c r="N1423" s="55" t="s">
        <v>2238</v>
      </c>
      <c r="O1423" s="55"/>
      <c r="P1423" s="259" t="s">
        <v>2284</v>
      </c>
      <c r="Q1423" s="13"/>
      <c r="R1423"/>
      <c r="S1423" t="str">
        <f>IF(E1423=F1423,"","NOT EQUAL")</f>
        <v/>
      </c>
      <c r="T1423" s="44" t="str">
        <f>IF(ISNA(VLOOKUP(P1423,Sheet1!E:F,2,0)),"--","PRESENT")</f>
        <v>--</v>
      </c>
      <c r="U1423"/>
      <c r="V1423">
        <f>IF(AA1423&lt;&gt;"",V1422+1,V1422)</f>
        <v>237</v>
      </c>
      <c r="W1423" s="75" t="s">
        <v>2238</v>
      </c>
      <c r="X1423" s="57" t="s">
        <v>2238</v>
      </c>
      <c r="Y1423" s="57" t="s">
        <v>2238</v>
      </c>
      <c r="Z1423" s="25" t="str">
        <f>IF( OR(X1423="CNST", I1423="CAT_REGS"),IF(E1423=CHAR(34)&amp;CHAR(34),F1423,E1423),
IF(X1423="YES",UPPER(IF(E1423=CHAR(34)&amp;CHAR(34),F1423,E1423)),
IF(   AND(X1423&lt;&gt;"NO",I1423="CAT_FNCT",D1423&lt;&gt;"multiply", D1423&lt;&gt;"divide"),IF(J1423="SLS_ENABLED",   UPPER(IF(E1423=CHAR(34)&amp;CHAR(34),F1423,E1423)),""),"")))</f>
        <v/>
      </c>
      <c r="AA1423" s="25" t="str">
        <f>IF(LEN(Y1423)&gt;0,Y1423,SUBSTITUTE(SUBSTITUTE(SUBSTITUTE(SUBSTITUTE(SUBSTITUTE(SUBSTITUTE(SUBSTITUTE(SUBSTITUTE(SUBSTITUTE(SUBSTITUTE(SUBSTITUTE( (SUBSTITUTE( SUBSTITUTE( SUBSTITUTE( SUBSTITUTE(Z1423,"STD_SIGMA","SUM"),"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3" s="1">
        <f>B1423</f>
        <v>1387</v>
      </c>
      <c r="AC1423" t="str">
        <f>P1423</f>
        <v>MNU_SYSFL</v>
      </c>
      <c r="AD1423" s="126" t="str">
        <f>IF(ISNA(VLOOKUP(AA1423,'XEQM Shortlist'!J:J,1,0)),"//","")</f>
        <v/>
      </c>
      <c r="AF1423" s="88" t="str">
        <f>IF(LEN(AA1423)=0,"",SUBSTITUTE(SUBSTITUTE(SUBSTITUTE(SUBSTITUTE(SUBSTITUTE(SUBSTITUTE(SUBSTITUTE(SUBSTITUTE(SUBSTITUTE(SUBSTITUTE(SUBSTITUTE(SUBSTITUTE(SUBSTITUTE(SUBSTITUTE(SUBSTITUTE(SUBSTITUTE(SUBSTITUTE( (SUBSTITUTE( SUBSTITUTE( SUBSTITUTE( SUBSTITUTE(Z1423,"STD_SIGMA","SUM"),"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3" t="b">
        <f>AA1423=AF1423</f>
        <v>1</v>
      </c>
    </row>
    <row r="1424" spans="1:33">
      <c r="A1424" s="48">
        <f>IF(B1424=INT(B1424),ROW(),"")</f>
        <v>1424</v>
      </c>
      <c r="B1424" s="47">
        <f>IF(AND(MID(C1424,2,1)&lt;&gt;"/",MID(C1424,1,1)="/"),INT(B1423)+1,B1423+0.01)</f>
        <v>1388</v>
      </c>
      <c r="C1424" s="51" t="s">
        <v>3769</v>
      </c>
      <c r="D1424" s="51" t="s">
        <v>7</v>
      </c>
      <c r="E1424" s="56" t="s">
        <v>448</v>
      </c>
      <c r="F1424" s="56" t="s">
        <v>448</v>
      </c>
      <c r="G1424" s="144">
        <v>0</v>
      </c>
      <c r="H1424" s="144">
        <v>0</v>
      </c>
      <c r="I1424" s="140" t="s">
        <v>16</v>
      </c>
      <c r="J1424" s="56" t="s">
        <v>1376</v>
      </c>
      <c r="K1424" s="57" t="s">
        <v>3783</v>
      </c>
      <c r="L1424" s="55" t="s">
        <v>4768</v>
      </c>
      <c r="M1424" s="55" t="s">
        <v>4827</v>
      </c>
      <c r="N1424" s="55" t="s">
        <v>2238</v>
      </c>
      <c r="O1424" s="55"/>
      <c r="P1424" s="259" t="s">
        <v>2073</v>
      </c>
      <c r="Q1424" s="13"/>
      <c r="R1424"/>
      <c r="S1424" t="str">
        <f>IF(E1424=F1424,"","NOT EQUAL")</f>
        <v/>
      </c>
      <c r="T1424" s="44" t="str">
        <f>IF(ISNA(VLOOKUP(P1424,Sheet1!E:F,2,0)),"--","PRESENT")</f>
        <v>--</v>
      </c>
      <c r="U1424"/>
      <c r="V1424">
        <f>IF(AA1424&lt;&gt;"",V1423+1,V1423)</f>
        <v>237</v>
      </c>
      <c r="W1424" s="75" t="s">
        <v>2238</v>
      </c>
      <c r="X1424" s="57" t="s">
        <v>2238</v>
      </c>
      <c r="Y1424" s="57" t="s">
        <v>2238</v>
      </c>
      <c r="Z1424" s="25" t="str">
        <f>IF( OR(X1424="CNST", I1424="CAT_REGS"),IF(E1424=CHAR(34)&amp;CHAR(34),F1424,E1424),
IF(X1424="YES",UPPER(IF(E1424=CHAR(34)&amp;CHAR(34),F1424,E1424)),
IF(   AND(X1424&lt;&gt;"NO",I1424="CAT_FNCT",D1424&lt;&gt;"multiply", D1424&lt;&gt;"divide"),IF(J1424="SLS_ENABLED",   UPPER(IF(E1424=CHAR(34)&amp;CHAR(34),F1424,E1424)),""),"")))</f>
        <v/>
      </c>
      <c r="AA1424" s="25" t="str">
        <f>IF(LEN(Y1424)&gt;0,Y1424,SUBSTITUTE(SUBSTITUTE(SUBSTITUTE(SUBSTITUTE(SUBSTITUTE(SUBSTITUTE(SUBSTITUTE(SUBSTITUTE(SUBSTITUTE(SUBSTITUTE(SUBSTITUTE( (SUBSTITUTE( SUBSTITUTE( SUBSTITUTE( SUBSTITUTE(Z1424,"STD_SIGMA","SUM"),"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4" s="1">
        <f>B1424</f>
        <v>1388</v>
      </c>
      <c r="AC1424" t="str">
        <f>P1424</f>
        <v>MNU_Sf</v>
      </c>
      <c r="AD1424" s="126" t="str">
        <f>IF(ISNA(VLOOKUP(AA1424,'XEQM Shortlist'!J:J,1,0)),"//","")</f>
        <v/>
      </c>
      <c r="AF1424" s="88" t="str">
        <f>IF(LEN(AA1424)=0,"",SUBSTITUTE(SUBSTITUTE(SUBSTITUTE(SUBSTITUTE(SUBSTITUTE(SUBSTITUTE(SUBSTITUTE(SUBSTITUTE(SUBSTITUTE(SUBSTITUTE(SUBSTITUTE(SUBSTITUTE(SUBSTITUTE(SUBSTITUTE(SUBSTITUTE(SUBSTITUTE(SUBSTITUTE( (SUBSTITUTE( SUBSTITUTE( SUBSTITUTE( SUBSTITUTE(Z1424,"STD_SIGMA","SUM"),"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4" t="b">
        <f>AA1424=AF1424</f>
        <v>1</v>
      </c>
    </row>
    <row r="1425" spans="1:33">
      <c r="A1425" s="48">
        <f>IF(B1425=INT(B1425),ROW(),"")</f>
        <v>1425</v>
      </c>
      <c r="B1425" s="47">
        <f>IF(AND(MID(C1425,2,1)&lt;&gt;"/",MID(C1425,1,1)="/"),INT(B1424)+1,B1424+0.01)</f>
        <v>1389</v>
      </c>
      <c r="C1425" s="51" t="s">
        <v>4877</v>
      </c>
      <c r="D1425" s="51" t="s">
        <v>2791</v>
      </c>
      <c r="E1425" s="56" t="s">
        <v>449</v>
      </c>
      <c r="F1425" s="56" t="s">
        <v>449</v>
      </c>
      <c r="G1425" s="144">
        <v>0</v>
      </c>
      <c r="H1425" s="144">
        <v>0</v>
      </c>
      <c r="I1425" s="140" t="s">
        <v>16</v>
      </c>
      <c r="J1425" s="56" t="s">
        <v>1376</v>
      </c>
      <c r="K1425" s="57" t="s">
        <v>3783</v>
      </c>
      <c r="L1425" s="55" t="s">
        <v>4768</v>
      </c>
      <c r="M1425" s="55" t="s">
        <v>4827</v>
      </c>
      <c r="N1425" s="55" t="s">
        <v>2238</v>
      </c>
      <c r="O1425" s="55"/>
      <c r="P1425" s="259" t="s">
        <v>2074</v>
      </c>
      <c r="Q1425" s="13"/>
      <c r="R1425"/>
      <c r="S1425" t="str">
        <f>IF(E1425=F1425,"","NOT EQUAL")</f>
        <v/>
      </c>
      <c r="T1425" s="44" t="str">
        <f>IF(ISNA(VLOOKUP(P1425,Sheet1!E:F,2,0)),"--","PRESENT")</f>
        <v>--</v>
      </c>
      <c r="U1425"/>
      <c r="V1425">
        <f>IF(AA1425&lt;&gt;"",V1424+1,V1424)</f>
        <v>237</v>
      </c>
      <c r="W1425" s="75" t="s">
        <v>2238</v>
      </c>
      <c r="X1425" s="57" t="s">
        <v>2238</v>
      </c>
      <c r="Y1425" s="57" t="s">
        <v>2238</v>
      </c>
      <c r="Z1425" s="25" t="str">
        <f>IF( OR(X1425="CNST", I1425="CAT_REGS"),IF(E1425=CHAR(34)&amp;CHAR(34),F1425,E1425),
IF(X1425="YES",UPPER(IF(E1425=CHAR(34)&amp;CHAR(34),F1425,E1425)),
IF(   AND(X1425&lt;&gt;"NO",I1425="CAT_FNCT",D1425&lt;&gt;"multiply", D1425&lt;&gt;"divide"),IF(J1425="SLS_ENABLED",   UPPER(IF(E1425=CHAR(34)&amp;CHAR(34),F1425,E1425)),""),"")))</f>
        <v/>
      </c>
      <c r="AA1425" s="25" t="str">
        <f>IF(LEN(Y1425)&gt;0,Y1425,SUBSTITUTE(SUBSTITUTE(SUBSTITUTE(SUBSTITUTE(SUBSTITUTE(SUBSTITUTE(SUBSTITUTE(SUBSTITUTE(SUBSTITUTE(SUBSTITUTE(SUBSTITUTE( (SUBSTITUTE( SUBSTITUTE( SUBSTITUTE( SUBSTITUTE(Z1425,"STD_SIGMA","SUM"),"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5" s="1">
        <f>B1425</f>
        <v>1389</v>
      </c>
      <c r="AC1425" t="str">
        <f>P1425</f>
        <v>MNU_Sfdx</v>
      </c>
      <c r="AD1425" s="126" t="str">
        <f>IF(ISNA(VLOOKUP(AA1425,'XEQM Shortlist'!J:J,1,0)),"//","")</f>
        <v/>
      </c>
      <c r="AF1425" s="88" t="str">
        <f>IF(LEN(AA1425)=0,"",SUBSTITUTE(SUBSTITUTE(SUBSTITUTE(SUBSTITUTE(SUBSTITUTE(SUBSTITUTE(SUBSTITUTE(SUBSTITUTE(SUBSTITUTE(SUBSTITUTE(SUBSTITUTE(SUBSTITUTE(SUBSTITUTE(SUBSTITUTE(SUBSTITUTE(SUBSTITUTE(SUBSTITUTE( (SUBSTITUTE( SUBSTITUTE( SUBSTITUTE( SUBSTITUTE(Z1425,"STD_SIGMA","SUM"),"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5" t="b">
        <f>AA1425=AF1425</f>
        <v>1</v>
      </c>
    </row>
    <row r="1426" spans="1:33">
      <c r="A1426" s="48">
        <f>IF(B1426=INT(B1426),ROW(),"")</f>
        <v>1426</v>
      </c>
      <c r="B1426" s="47">
        <f>IF(AND(MID(C1426,2,1)&lt;&gt;"/",MID(C1426,1,1)="/"),INT(B1425)+1,B1425+0.01)</f>
        <v>1390</v>
      </c>
      <c r="C1426" s="51" t="s">
        <v>3769</v>
      </c>
      <c r="D1426" s="59" t="s">
        <v>2792</v>
      </c>
      <c r="E1426" s="56" t="s">
        <v>455</v>
      </c>
      <c r="F1426" s="56" t="s">
        <v>455</v>
      </c>
      <c r="G1426" s="144">
        <v>0</v>
      </c>
      <c r="H1426" s="144">
        <v>0</v>
      </c>
      <c r="I1426" s="140" t="s">
        <v>16</v>
      </c>
      <c r="J1426" s="56" t="s">
        <v>1376</v>
      </c>
      <c r="K1426" s="57" t="s">
        <v>3783</v>
      </c>
      <c r="L1426" s="55" t="s">
        <v>4768</v>
      </c>
      <c r="M1426" s="55" t="s">
        <v>4827</v>
      </c>
      <c r="N1426" s="55" t="s">
        <v>2238</v>
      </c>
      <c r="O1426" s="51" t="s">
        <v>456</v>
      </c>
      <c r="P1426" s="259" t="s">
        <v>2083</v>
      </c>
      <c r="Q1426" s="13"/>
      <c r="R1426"/>
      <c r="S1426" t="str">
        <f>IF(E1426=F1426,"","NOT EQUAL")</f>
        <v/>
      </c>
      <c r="T1426" s="44" t="str">
        <f>IF(ISNA(VLOOKUP(P1426,Sheet1!E:F,2,0)),"--","PRESENT")</f>
        <v>--</v>
      </c>
      <c r="U1426"/>
      <c r="V1426">
        <f>IF(AA1426&lt;&gt;"",V1425+1,V1425)</f>
        <v>237</v>
      </c>
      <c r="W1426" s="75" t="s">
        <v>2238</v>
      </c>
      <c r="X1426" s="57" t="s">
        <v>2238</v>
      </c>
      <c r="Y1426" s="57" t="s">
        <v>2238</v>
      </c>
      <c r="Z1426" s="25" t="str">
        <f>IF( OR(X1426="CNST", I1426="CAT_REGS"),IF(E1426=CHAR(34)&amp;CHAR(34),F1426,E1426),
IF(X1426="YES",UPPER(IF(E1426=CHAR(34)&amp;CHAR(34),F1426,E1426)),
IF(   AND(X1426&lt;&gt;"NO",I1426="CAT_FNCT",D1426&lt;&gt;"multiply", D1426&lt;&gt;"divide"),IF(J1426="SLS_ENABLED",   UPPER(IF(E1426=CHAR(34)&amp;CHAR(34),F1426,E1426)),""),"")))</f>
        <v/>
      </c>
      <c r="AA1426" s="25" t="str">
        <f>IF(LEN(Y1426)&gt;0,Y1426,SUBSTITUTE(SUBSTITUTE(SUBSTITUTE(SUBSTITUTE(SUBSTITUTE(SUBSTITUTE(SUBSTITUTE(SUBSTITUTE(SUBSTITUTE(SUBSTITUTE(SUBSTITUTE( (SUBSTITUTE( SUBSTITUTE( SUBSTITUTE( SUBSTITUTE(Z1426,"STD_SIGMA","SUM"),"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6" s="1">
        <f>B1426</f>
        <v>1390</v>
      </c>
      <c r="AC1426" t="str">
        <f>P1426</f>
        <v>MNU_ANGLECONV</v>
      </c>
      <c r="AD1426" s="126" t="str">
        <f>IF(ISNA(VLOOKUP(AA1426,'XEQM Shortlist'!J:J,1,0)),"//","")</f>
        <v/>
      </c>
      <c r="AF1426" s="88" t="str">
        <f>IF(LEN(AA1426)=0,"",SUBSTITUTE(SUBSTITUTE(SUBSTITUTE(SUBSTITUTE(SUBSTITUTE(SUBSTITUTE(SUBSTITUTE(SUBSTITUTE(SUBSTITUTE(SUBSTITUTE(SUBSTITUTE(SUBSTITUTE(SUBSTITUTE(SUBSTITUTE(SUBSTITUTE(SUBSTITUTE(SUBSTITUTE( (SUBSTITUTE( SUBSTITUTE( SUBSTITUTE( SUBSTITUTE(Z1426,"STD_SIGMA","SUM"),"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6" t="b">
        <f>AA1426=AF1426</f>
        <v>1</v>
      </c>
    </row>
    <row r="1427" spans="1:33">
      <c r="A1427" s="48">
        <f>IF(B1427=INT(B1427),ROW(),"")</f>
        <v>1427</v>
      </c>
      <c r="B1427" s="47">
        <f>IF(AND(MID(C1427,2,1)&lt;&gt;"/",MID(C1427,1,1)="/"),INT(B1426)+1,B1426+0.01)</f>
        <v>1391</v>
      </c>
      <c r="C1427" s="51" t="s">
        <v>3769</v>
      </c>
      <c r="D1427" s="51" t="s">
        <v>7</v>
      </c>
      <c r="E1427" s="56" t="s">
        <v>467</v>
      </c>
      <c r="F1427" s="56" t="s">
        <v>467</v>
      </c>
      <c r="G1427" s="61">
        <v>0</v>
      </c>
      <c r="H1427" s="61">
        <v>0</v>
      </c>
      <c r="I1427" s="140" t="s">
        <v>16</v>
      </c>
      <c r="J1427" s="56" t="s">
        <v>1376</v>
      </c>
      <c r="K1427" s="57" t="s">
        <v>3783</v>
      </c>
      <c r="L1427" s="55" t="s">
        <v>4768</v>
      </c>
      <c r="M1427" s="55" t="s">
        <v>4827</v>
      </c>
      <c r="N1427" s="55" t="s">
        <v>2238</v>
      </c>
      <c r="O1427" s="51" t="s">
        <v>3181</v>
      </c>
      <c r="P1427" s="259" t="s">
        <v>2121</v>
      </c>
      <c r="Q1427" s="13"/>
      <c r="R1427"/>
      <c r="S1427" t="str">
        <f>IF(E1427=F1427,"","NOT EQUAL")</f>
        <v/>
      </c>
      <c r="T1427" s="44" t="str">
        <f>IF(ISNA(VLOOKUP(P1427,Sheet1!E:F,2,0)),"--","PRESENT")</f>
        <v>--</v>
      </c>
      <c r="U1427"/>
      <c r="V1427">
        <f>IF(AA1427&lt;&gt;"",V1426+1,V1426)</f>
        <v>237</v>
      </c>
      <c r="W1427" s="75" t="s">
        <v>2238</v>
      </c>
      <c r="X1427" s="57" t="s">
        <v>2238</v>
      </c>
      <c r="Y1427" s="57" t="s">
        <v>2238</v>
      </c>
      <c r="Z1427" s="25" t="str">
        <f>IF( OR(X1427="CNST", I1427="CAT_REGS"),IF(E1427=CHAR(34)&amp;CHAR(34),F1427,E1427),
IF(X1427="YES",UPPER(IF(E1427=CHAR(34)&amp;CHAR(34),F1427,E1427)),
IF(   AND(X1427&lt;&gt;"NO",I1427="CAT_FNCT",D1427&lt;&gt;"multiply", D1427&lt;&gt;"divide"),IF(J1427="SLS_ENABLED",   UPPER(IF(E1427=CHAR(34)&amp;CHAR(34),F1427,E1427)),""),"")))</f>
        <v/>
      </c>
      <c r="AA1427" s="25" t="str">
        <f>IF(LEN(Y1427)&gt;0,Y1427,SUBSTITUTE(SUBSTITUTE(SUBSTITUTE(SUBSTITUTE(SUBSTITUTE(SUBSTITUTE(SUBSTITUTE(SUBSTITUTE(SUBSTITUTE(SUBSTITUTE(SUBSTITUTE( (SUBSTITUTE( SUBSTITUTE( SUBSTITUTE( SUBSTITUTE(Z1427,"STD_SIGMA","SUM"),"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7" s="1">
        <f>B1427</f>
        <v>1391</v>
      </c>
      <c r="AC1427" t="str">
        <f>P1427</f>
        <v>MNU_alpha_omega</v>
      </c>
      <c r="AD1427" s="126" t="str">
        <f>IF(ISNA(VLOOKUP(AA1427,'XEQM Shortlist'!J:J,1,0)),"//","")</f>
        <v/>
      </c>
      <c r="AF1427" s="88" t="str">
        <f>IF(LEN(AA1427)=0,"",SUBSTITUTE(SUBSTITUTE(SUBSTITUTE(SUBSTITUTE(SUBSTITUTE(SUBSTITUTE(SUBSTITUTE(SUBSTITUTE(SUBSTITUTE(SUBSTITUTE(SUBSTITUTE(SUBSTITUTE(SUBSTITUTE(SUBSTITUTE(SUBSTITUTE(SUBSTITUTE(SUBSTITUTE( (SUBSTITUTE( SUBSTITUTE( SUBSTITUTE( SUBSTITUTE(Z1427,"STD_SIGMA","SUM"),"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7" t="b">
        <f>AA1427=AF1427</f>
        <v>1</v>
      </c>
    </row>
    <row r="1428" spans="1:33">
      <c r="A1428" s="48">
        <f>IF(B1428=INT(B1428),ROW(),"")</f>
        <v>1428</v>
      </c>
      <c r="B1428" s="47">
        <f>IF(AND(MID(C1428,2,1)&lt;&gt;"/",MID(C1428,1,1)="/"),INT(B1427)+1,B1427+0.01)</f>
        <v>1392</v>
      </c>
      <c r="C1428" s="51" t="s">
        <v>3769</v>
      </c>
      <c r="D1428" s="51" t="s">
        <v>7</v>
      </c>
      <c r="E1428" s="56" t="s">
        <v>468</v>
      </c>
      <c r="F1428" s="56" t="s">
        <v>468</v>
      </c>
      <c r="G1428" s="61">
        <v>0</v>
      </c>
      <c r="H1428" s="61">
        <v>0</v>
      </c>
      <c r="I1428" s="140" t="s">
        <v>16</v>
      </c>
      <c r="J1428" s="56" t="s">
        <v>1376</v>
      </c>
      <c r="K1428" s="57" t="s">
        <v>3783</v>
      </c>
      <c r="L1428" s="55" t="s">
        <v>4768</v>
      </c>
      <c r="M1428" s="55" t="s">
        <v>4827</v>
      </c>
      <c r="N1428" s="55" t="s">
        <v>2238</v>
      </c>
      <c r="O1428" s="51" t="s">
        <v>3182</v>
      </c>
      <c r="P1428" s="259" t="s">
        <v>2122</v>
      </c>
      <c r="Q1428" s="13"/>
      <c r="R1428"/>
      <c r="S1428" t="str">
        <f>IF(E1428=F1428,"","NOT EQUAL")</f>
        <v/>
      </c>
      <c r="T1428" s="44" t="str">
        <f>IF(ISNA(VLOOKUP(P1428,Sheet1!E:F,2,0)),"--","PRESENT")</f>
        <v>--</v>
      </c>
      <c r="U1428"/>
      <c r="V1428">
        <f>IF(AA1428&lt;&gt;"",V1427+1,V1427)</f>
        <v>237</v>
      </c>
      <c r="W1428" s="75" t="s">
        <v>2238</v>
      </c>
      <c r="X1428" s="57" t="s">
        <v>2238</v>
      </c>
      <c r="Y1428" s="57" t="s">
        <v>2238</v>
      </c>
      <c r="Z1428" s="25" t="str">
        <f>IF( OR(X1428="CNST", I1428="CAT_REGS"),IF(E1428=CHAR(34)&amp;CHAR(34),F1428,E1428),
IF(X1428="YES",UPPER(IF(E1428=CHAR(34)&amp;CHAR(34),F1428,E1428)),
IF(   AND(X1428&lt;&gt;"NO",I1428="CAT_FNCT",D1428&lt;&gt;"multiply", D1428&lt;&gt;"divide"),IF(J1428="SLS_ENABLED",   UPPER(IF(E1428=CHAR(34)&amp;CHAR(34),F1428,E1428)),""),"")))</f>
        <v/>
      </c>
      <c r="AA1428" s="25" t="str">
        <f>IF(LEN(Y1428)&gt;0,Y1428,SUBSTITUTE(SUBSTITUTE(SUBSTITUTE(SUBSTITUTE(SUBSTITUTE(SUBSTITUTE(SUBSTITUTE(SUBSTITUTE(SUBSTITUTE(SUBSTITUTE(SUBSTITUTE( (SUBSTITUTE( SUBSTITUTE( SUBSTITUTE( SUBSTITUTE(Z1428,"STD_SIGMA","SUM"),"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8" s="1">
        <f>B1428</f>
        <v>1392</v>
      </c>
      <c r="AC1428" t="str">
        <f>P1428</f>
        <v>MNU_ALPHAintl</v>
      </c>
      <c r="AD1428" s="126" t="str">
        <f>IF(ISNA(VLOOKUP(AA1428,'XEQM Shortlist'!J:J,1,0)),"//","")</f>
        <v/>
      </c>
      <c r="AF1428" s="88" t="str">
        <f>IF(LEN(AA1428)=0,"",SUBSTITUTE(SUBSTITUTE(SUBSTITUTE(SUBSTITUTE(SUBSTITUTE(SUBSTITUTE(SUBSTITUTE(SUBSTITUTE(SUBSTITUTE(SUBSTITUTE(SUBSTITUTE(SUBSTITUTE(SUBSTITUTE(SUBSTITUTE(SUBSTITUTE(SUBSTITUTE(SUBSTITUTE( (SUBSTITUTE( SUBSTITUTE( SUBSTITUTE( SUBSTITUTE(Z1428,"STD_SIGMA","SUM"),"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8" t="b">
        <f>AA1428=AF1428</f>
        <v>1</v>
      </c>
    </row>
    <row r="1429" spans="1:33">
      <c r="A1429" s="48">
        <f>IF(B1429=INT(B1429),ROW(),"")</f>
        <v>1429</v>
      </c>
      <c r="B1429" s="47">
        <f>IF(AND(MID(C1429,2,1)&lt;&gt;"/",MID(C1429,1,1)="/"),INT(B1428)+1,B1428+0.01)</f>
        <v>1393</v>
      </c>
      <c r="C1429" s="51" t="s">
        <v>3769</v>
      </c>
      <c r="D1429" s="51" t="s">
        <v>7</v>
      </c>
      <c r="E1429" s="56" t="s">
        <v>519</v>
      </c>
      <c r="F1429" s="56" t="s">
        <v>885</v>
      </c>
      <c r="G1429" s="293">
        <v>0</v>
      </c>
      <c r="H1429" s="293">
        <v>0</v>
      </c>
      <c r="I1429" s="56" t="s">
        <v>1</v>
      </c>
      <c r="J1429" s="56" t="s">
        <v>1376</v>
      </c>
      <c r="K1429" s="57" t="s">
        <v>3783</v>
      </c>
      <c r="L1429" s="55" t="s">
        <v>4768</v>
      </c>
      <c r="M1429" s="55" t="s">
        <v>4827</v>
      </c>
      <c r="N1429" s="55" t="s">
        <v>2238</v>
      </c>
      <c r="O1429" s="55"/>
      <c r="P1429" s="259" t="s">
        <v>2138</v>
      </c>
      <c r="Q1429" s="13"/>
      <c r="R1429"/>
      <c r="S1429" t="str">
        <f>IF(E1429=F1429,"","NOT EQUAL")</f>
        <v>NOT EQUAL</v>
      </c>
      <c r="T1429" s="44" t="str">
        <f>IF(ISNA(VLOOKUP(P1429,Sheet1!E:F,2,0)),"--","PRESENT")</f>
        <v>--</v>
      </c>
      <c r="U1429"/>
      <c r="V1429">
        <f>IF(AA1429&lt;&gt;"",V1428+1,V1428)</f>
        <v>237</v>
      </c>
      <c r="W1429" s="75" t="s">
        <v>2238</v>
      </c>
      <c r="X1429" s="57" t="s">
        <v>2238</v>
      </c>
      <c r="Y1429" s="57" t="s">
        <v>2238</v>
      </c>
      <c r="Z1429" s="25" t="str">
        <f>IF( OR(X1429="CNST", I1429="CAT_REGS"),IF(E1429=CHAR(34)&amp;CHAR(34),F1429,E1429),
IF(X1429="YES",UPPER(IF(E1429=CHAR(34)&amp;CHAR(34),F1429,E1429)),
IF(   AND(X1429&lt;&gt;"NO",I1429="CAT_FNCT",D1429&lt;&gt;"multiply", D1429&lt;&gt;"divide"),IF(J1429="SLS_ENABLED",   UPPER(IF(E1429=CHAR(34)&amp;CHAR(34),F1429,E1429)),""),"")))</f>
        <v/>
      </c>
      <c r="AA1429" s="25" t="str">
        <f>IF(LEN(Y1429)&gt;0,Y1429,SUBSTITUTE(SUBSTITUTE(SUBSTITUTE(SUBSTITUTE(SUBSTITUTE(SUBSTITUTE(SUBSTITUTE(SUBSTITUTE(SUBSTITUTE(SUBSTITUTE(SUBSTITUTE( (SUBSTITUTE( SUBSTITUTE( SUBSTITUTE( SUBSTITUTE(Z1429,"STD_SIGMA","SUM"),"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29" s="1">
        <f>B1429</f>
        <v>1393</v>
      </c>
      <c r="AC1429" t="str">
        <f>P1429</f>
        <v>MNU_TAM</v>
      </c>
      <c r="AD1429" s="126" t="str">
        <f>IF(ISNA(VLOOKUP(AA1429,'XEQM Shortlist'!J:J,1,0)),"//","")</f>
        <v/>
      </c>
      <c r="AF1429" s="88" t="str">
        <f>IF(LEN(AA1429)=0,"",SUBSTITUTE(SUBSTITUTE(SUBSTITUTE(SUBSTITUTE(SUBSTITUTE(SUBSTITUTE(SUBSTITUTE(SUBSTITUTE(SUBSTITUTE(SUBSTITUTE(SUBSTITUTE(SUBSTITUTE(SUBSTITUTE(SUBSTITUTE(SUBSTITUTE(SUBSTITUTE(SUBSTITUTE( (SUBSTITUTE( SUBSTITUTE( SUBSTITUTE( SUBSTITUTE(Z1429,"STD_SIGMA","SUM"),"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29" t="b">
        <f>AA1429=AF1429</f>
        <v>1</v>
      </c>
    </row>
    <row r="1430" spans="1:33">
      <c r="A1430" s="48">
        <f>IF(B1430=INT(B1430),ROW(),"")</f>
        <v>1430</v>
      </c>
      <c r="B1430" s="47">
        <f>IF(AND(MID(C1430,2,1)&lt;&gt;"/",MID(C1430,1,1)="/"),INT(B1429)+1,B1429+0.01)</f>
        <v>1394</v>
      </c>
      <c r="C1430" s="51" t="s">
        <v>3769</v>
      </c>
      <c r="D1430" s="51" t="s">
        <v>7</v>
      </c>
      <c r="E1430" s="56" t="s">
        <v>519</v>
      </c>
      <c r="F1430" s="56" t="s">
        <v>886</v>
      </c>
      <c r="G1430" s="293">
        <v>0</v>
      </c>
      <c r="H1430" s="293">
        <v>0</v>
      </c>
      <c r="I1430" s="56" t="s">
        <v>1</v>
      </c>
      <c r="J1430" s="56" t="s">
        <v>1376</v>
      </c>
      <c r="K1430" s="57" t="s">
        <v>3783</v>
      </c>
      <c r="L1430" s="55" t="s">
        <v>4768</v>
      </c>
      <c r="M1430" s="55" t="s">
        <v>4827</v>
      </c>
      <c r="N1430" s="55" t="s">
        <v>2238</v>
      </c>
      <c r="O1430" s="55"/>
      <c r="P1430" s="259" t="s">
        <v>2139</v>
      </c>
      <c r="Q1430" s="13"/>
      <c r="R1430"/>
      <c r="S1430" t="str">
        <f>IF(E1430=F1430,"","NOT EQUAL")</f>
        <v>NOT EQUAL</v>
      </c>
      <c r="T1430" s="44" t="str">
        <f>IF(ISNA(VLOOKUP(P1430,Sheet1!E:F,2,0)),"--","PRESENT")</f>
        <v>--</v>
      </c>
      <c r="U1430"/>
      <c r="V1430">
        <f>IF(AA1430&lt;&gt;"",V1429+1,V1429)</f>
        <v>237</v>
      </c>
      <c r="W1430" s="75" t="s">
        <v>2238</v>
      </c>
      <c r="X1430" s="57" t="s">
        <v>2238</v>
      </c>
      <c r="Y1430" s="57" t="s">
        <v>2238</v>
      </c>
      <c r="Z1430" s="25" t="str">
        <f>IF( OR(X1430="CNST", I1430="CAT_REGS"),IF(E1430=CHAR(34)&amp;CHAR(34),F1430,E1430),
IF(X1430="YES",UPPER(IF(E1430=CHAR(34)&amp;CHAR(34),F1430,E1430)),
IF(   AND(X1430&lt;&gt;"NO",I1430="CAT_FNCT",D1430&lt;&gt;"multiply", D1430&lt;&gt;"divide"),IF(J1430="SLS_ENABLED",   UPPER(IF(E1430=CHAR(34)&amp;CHAR(34),F1430,E1430)),""),"")))</f>
        <v/>
      </c>
      <c r="AA1430" s="25" t="str">
        <f>IF(LEN(Y1430)&gt;0,Y1430,SUBSTITUTE(SUBSTITUTE(SUBSTITUTE(SUBSTITUTE(SUBSTITUTE(SUBSTITUTE(SUBSTITUTE(SUBSTITUTE(SUBSTITUTE(SUBSTITUTE(SUBSTITUTE( (SUBSTITUTE( SUBSTITUTE( SUBSTITUTE( SUBSTITUTE(Z1430,"STD_SIGMA","SUM"),"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0" s="1">
        <f>B1430</f>
        <v>1394</v>
      </c>
      <c r="AC1430" t="str">
        <f>P1430</f>
        <v>MNU_TAMCMP</v>
      </c>
      <c r="AD1430" s="126" t="str">
        <f>IF(ISNA(VLOOKUP(AA1430,'XEQM Shortlist'!J:J,1,0)),"//","")</f>
        <v/>
      </c>
      <c r="AF1430" s="88" t="str">
        <f>IF(LEN(AA1430)=0,"",SUBSTITUTE(SUBSTITUTE(SUBSTITUTE(SUBSTITUTE(SUBSTITUTE(SUBSTITUTE(SUBSTITUTE(SUBSTITUTE(SUBSTITUTE(SUBSTITUTE(SUBSTITUTE(SUBSTITUTE(SUBSTITUTE(SUBSTITUTE(SUBSTITUTE(SUBSTITUTE(SUBSTITUTE( (SUBSTITUTE( SUBSTITUTE( SUBSTITUTE( SUBSTITUTE(Z1430,"STD_SIGMA","SUM"),"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0" t="b">
        <f>AA1430=AF1430</f>
        <v>1</v>
      </c>
    </row>
    <row r="1431" spans="1:33">
      <c r="A1431" s="48">
        <f>IF(B1431=INT(B1431),ROW(),"")</f>
        <v>1431</v>
      </c>
      <c r="B1431" s="47">
        <f>IF(AND(MID(C1431,2,1)&lt;&gt;"/",MID(C1431,1,1)="/"),INT(B1430)+1,B1430+0.01)</f>
        <v>1395</v>
      </c>
      <c r="C1431" s="51" t="s">
        <v>3769</v>
      </c>
      <c r="D1431" s="51" t="s">
        <v>7</v>
      </c>
      <c r="E1431" s="56" t="s">
        <v>519</v>
      </c>
      <c r="F1431" s="56" t="s">
        <v>887</v>
      </c>
      <c r="G1431" s="293">
        <v>0</v>
      </c>
      <c r="H1431" s="293">
        <v>0</v>
      </c>
      <c r="I1431" s="56" t="s">
        <v>1</v>
      </c>
      <c r="J1431" s="56" t="s">
        <v>1376</v>
      </c>
      <c r="K1431" s="57" t="s">
        <v>3783</v>
      </c>
      <c r="L1431" s="55" t="s">
        <v>4768</v>
      </c>
      <c r="M1431" s="55" t="s">
        <v>4827</v>
      </c>
      <c r="N1431" s="55" t="s">
        <v>2238</v>
      </c>
      <c r="O1431" s="55"/>
      <c r="P1431" s="259" t="s">
        <v>2140</v>
      </c>
      <c r="Q1431" s="13"/>
      <c r="R1431"/>
      <c r="S1431" t="str">
        <f>IF(E1431=F1431,"","NOT EQUAL")</f>
        <v>NOT EQUAL</v>
      </c>
      <c r="T1431" s="44" t="str">
        <f>IF(ISNA(VLOOKUP(P1431,Sheet1!E:F,2,0)),"--","PRESENT")</f>
        <v>--</v>
      </c>
      <c r="U1431"/>
      <c r="V1431">
        <f>IF(AA1431&lt;&gt;"",V1430+1,V1430)</f>
        <v>237</v>
      </c>
      <c r="W1431" s="75" t="s">
        <v>2238</v>
      </c>
      <c r="X1431" s="57" t="s">
        <v>2238</v>
      </c>
      <c r="Y1431" s="57" t="s">
        <v>2238</v>
      </c>
      <c r="Z1431" s="25" t="str">
        <f>IF( OR(X1431="CNST", I1431="CAT_REGS"),IF(E1431=CHAR(34)&amp;CHAR(34),F1431,E1431),
IF(X1431="YES",UPPER(IF(E1431=CHAR(34)&amp;CHAR(34),F1431,E1431)),
IF(   AND(X1431&lt;&gt;"NO",I1431="CAT_FNCT",D1431&lt;&gt;"multiply", D1431&lt;&gt;"divide"),IF(J1431="SLS_ENABLED",   UPPER(IF(E1431=CHAR(34)&amp;CHAR(34),F1431,E1431)),""),"")))</f>
        <v/>
      </c>
      <c r="AA1431" s="25" t="str">
        <f>IF(LEN(Y1431)&gt;0,Y1431,SUBSTITUTE(SUBSTITUTE(SUBSTITUTE(SUBSTITUTE(SUBSTITUTE(SUBSTITUTE(SUBSTITUTE(SUBSTITUTE(SUBSTITUTE(SUBSTITUTE(SUBSTITUTE( (SUBSTITUTE( SUBSTITUTE( SUBSTITUTE( SUBSTITUTE(Z1431,"STD_SIGMA","SUM"),"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1" s="1">
        <f>B1431</f>
        <v>1395</v>
      </c>
      <c r="AC1431" t="str">
        <f>P1431</f>
        <v>MNU_TAMSTORCL</v>
      </c>
      <c r="AD1431" s="126" t="str">
        <f>IF(ISNA(VLOOKUP(AA1431,'XEQM Shortlist'!J:J,1,0)),"//","")</f>
        <v/>
      </c>
      <c r="AF1431" s="88" t="str">
        <f>IF(LEN(AA1431)=0,"",SUBSTITUTE(SUBSTITUTE(SUBSTITUTE(SUBSTITUTE(SUBSTITUTE(SUBSTITUTE(SUBSTITUTE(SUBSTITUTE(SUBSTITUTE(SUBSTITUTE(SUBSTITUTE(SUBSTITUTE(SUBSTITUTE(SUBSTITUTE(SUBSTITUTE(SUBSTITUTE(SUBSTITUTE( (SUBSTITUTE( SUBSTITUTE( SUBSTITUTE( SUBSTITUTE(Z1431,"STD_SIGMA","SUM"),"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1" t="b">
        <f>AA1431=AF1431</f>
        <v>1</v>
      </c>
    </row>
    <row r="1432" spans="1:33" s="152" customFormat="1">
      <c r="A1432" s="48">
        <f>IF(B1432=INT(B1432),ROW(),"")</f>
        <v>1432</v>
      </c>
      <c r="B1432" s="47">
        <f>IF(AND(MID(C1432,2,1)&lt;&gt;"/",MID(C1432,1,1)="/"),INT(B1431)+1,B1431+0.01)</f>
        <v>1396</v>
      </c>
      <c r="C1432" s="51" t="s">
        <v>3769</v>
      </c>
      <c r="D1432" s="68" t="s">
        <v>2792</v>
      </c>
      <c r="E1432" s="56" t="s">
        <v>1255</v>
      </c>
      <c r="F1432" s="56" t="s">
        <v>1255</v>
      </c>
      <c r="G1432" s="293">
        <v>0</v>
      </c>
      <c r="H1432" s="293">
        <v>0</v>
      </c>
      <c r="I1432" s="140" t="s">
        <v>16</v>
      </c>
      <c r="J1432" s="56" t="s">
        <v>1376</v>
      </c>
      <c r="K1432" s="57" t="s">
        <v>3783</v>
      </c>
      <c r="L1432" s="55" t="s">
        <v>4768</v>
      </c>
      <c r="M1432" s="55" t="s">
        <v>4827</v>
      </c>
      <c r="N1432" s="55" t="s">
        <v>2238</v>
      </c>
      <c r="O1432" s="55"/>
      <c r="P1432" s="259" t="s">
        <v>2159</v>
      </c>
      <c r="Q1432" s="13"/>
      <c r="R1432"/>
      <c r="S1432" t="str">
        <f>IF(E1432=F1432,"","NOT EQUAL")</f>
        <v/>
      </c>
      <c r="T1432" s="44" t="str">
        <f>IF(ISNA(VLOOKUP(P1432,Sheet1!E:F,2,0)),"--","PRESENT")</f>
        <v>--</v>
      </c>
      <c r="U1432"/>
      <c r="V1432">
        <f>IF(AA1432&lt;&gt;"",V1431+1,V1431)</f>
        <v>237</v>
      </c>
      <c r="W1432" s="75" t="s">
        <v>2238</v>
      </c>
      <c r="X1432" s="57" t="s">
        <v>2238</v>
      </c>
      <c r="Y1432" s="57" t="s">
        <v>2238</v>
      </c>
      <c r="Z1432" s="25" t="str">
        <f>IF( OR(X1432="CNST", I1432="CAT_REGS"),IF(E1432=CHAR(34)&amp;CHAR(34),F1432,E1432),
IF(X1432="YES",UPPER(IF(E1432=CHAR(34)&amp;CHAR(34),F1432,E1432)),
IF(   AND(X1432&lt;&gt;"NO",I1432="CAT_FNCT",D1432&lt;&gt;"multiply", D1432&lt;&gt;"divide"),IF(J1432="SLS_ENABLED",   UPPER(IF(E1432=CHAR(34)&amp;CHAR(34),F1432,E1432)),""),"")))</f>
        <v/>
      </c>
      <c r="AA1432" s="25" t="str">
        <f>IF(LEN(Y1432)&gt;0,Y1432,SUBSTITUTE(SUBSTITUTE(SUBSTITUTE(SUBSTITUTE(SUBSTITUTE(SUBSTITUTE(SUBSTITUTE(SUBSTITUTE(SUBSTITUTE(SUBSTITUTE(SUBSTITUTE( (SUBSTITUTE( SUBSTITUTE( SUBSTITUTE( SUBSTITUTE(Z1432,"STD_SIGMA","SUM"),"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2" s="1">
        <f>B1432</f>
        <v>1396</v>
      </c>
      <c r="AC1432" t="str">
        <f>P1432</f>
        <v>MNU_SUMS</v>
      </c>
      <c r="AD1432" s="126" t="str">
        <f>IF(ISNA(VLOOKUP(AA1432,'XEQM Shortlist'!J:J,1,0)),"//","")</f>
        <v/>
      </c>
      <c r="AE1432"/>
      <c r="AF1432" s="88" t="str">
        <f>IF(LEN(AA1432)=0,"",SUBSTITUTE(SUBSTITUTE(SUBSTITUTE(SUBSTITUTE(SUBSTITUTE(SUBSTITUTE(SUBSTITUTE(SUBSTITUTE(SUBSTITUTE(SUBSTITUTE(SUBSTITUTE(SUBSTITUTE(SUBSTITUTE(SUBSTITUTE(SUBSTITUTE(SUBSTITUTE(SUBSTITUTE( (SUBSTITUTE( SUBSTITUTE( SUBSTITUTE( SUBSTITUTE(Z1432,"STD_SIGMA","SUM"),"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2" t="b">
        <f>AA1432=AF1432</f>
        <v>1</v>
      </c>
    </row>
    <row r="1433" spans="1:33">
      <c r="A1433" s="48">
        <f>IF(B1433=INT(B1433),ROW(),"")</f>
        <v>1433</v>
      </c>
      <c r="B1433" s="47">
        <f>IF(AND(MID(C1433,2,1)&lt;&gt;"/",MID(C1433,1,1)="/"),INT(B1432)+1,B1432+0.01)</f>
        <v>1397</v>
      </c>
      <c r="C1433" s="51" t="s">
        <v>3769</v>
      </c>
      <c r="D1433" s="51" t="s">
        <v>7</v>
      </c>
      <c r="E1433" s="110" t="s">
        <v>2338</v>
      </c>
      <c r="F1433" s="110" t="s">
        <v>2338</v>
      </c>
      <c r="G1433" s="301">
        <v>0</v>
      </c>
      <c r="H1433" s="301">
        <v>0</v>
      </c>
      <c r="I1433" s="140" t="s">
        <v>16</v>
      </c>
      <c r="J1433" s="56" t="s">
        <v>1376</v>
      </c>
      <c r="K1433" s="57" t="s">
        <v>3783</v>
      </c>
      <c r="L1433" s="55" t="s">
        <v>4768</v>
      </c>
      <c r="M1433" s="55" t="s">
        <v>4827</v>
      </c>
      <c r="N1433" s="55" t="s">
        <v>2238</v>
      </c>
      <c r="O1433" s="55"/>
      <c r="P1433" s="259" t="s">
        <v>2340</v>
      </c>
      <c r="Q1433" s="13"/>
      <c r="R1433"/>
      <c r="S1433" t="str">
        <f>IF(E1433=F1433,"","NOT EQUAL")</f>
        <v/>
      </c>
      <c r="T1433" s="44" t="str">
        <f>IF(ISNA(VLOOKUP(P1433,Sheet1!E:F,2,0)),"--","PRESENT")</f>
        <v>--</v>
      </c>
      <c r="U1433"/>
      <c r="V1433">
        <f>IF(AA1433&lt;&gt;"",V1432+1,V1432)</f>
        <v>237</v>
      </c>
      <c r="W1433" s="75" t="s">
        <v>2238</v>
      </c>
      <c r="X1433" s="57" t="s">
        <v>2238</v>
      </c>
      <c r="Y1433" s="57" t="s">
        <v>2238</v>
      </c>
      <c r="Z1433" s="25" t="str">
        <f>IF( OR(X1433="CNST", I1433="CAT_REGS"),IF(E1433=CHAR(34)&amp;CHAR(34),F1433,E1433),
IF(X1433="YES",UPPER(IF(E1433=CHAR(34)&amp;CHAR(34),F1433,E1433)),
IF(   AND(X1433&lt;&gt;"NO",I1433="CAT_FNCT",D1433&lt;&gt;"multiply", D1433&lt;&gt;"divide"),IF(J1433="SLS_ENABLED",   UPPER(IF(E1433=CHAR(34)&amp;CHAR(34),F1433,E1433)),""),"")))</f>
        <v/>
      </c>
      <c r="AA1433" s="25" t="str">
        <f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>B1433</f>
        <v>1397</v>
      </c>
      <c r="AC1433" t="str">
        <f>P1433</f>
        <v>MNU_VAR</v>
      </c>
      <c r="AD1433" s="126" t="str">
        <f>IF(ISNA(VLOOKUP(AA1433,'XEQM Shortlist'!J:J,1,0)),"//","")</f>
        <v/>
      </c>
      <c r="AF1433" s="88" t="str">
        <f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>AA1433=AF1433</f>
        <v>1</v>
      </c>
    </row>
    <row r="1434" spans="1:33">
      <c r="A1434" s="48">
        <f>IF(B1434=INT(B1434),ROW(),"")</f>
        <v>1434</v>
      </c>
      <c r="B1434" s="47">
        <f>IF(AND(MID(C1434,2,1)&lt;&gt;"/",MID(C1434,1,1)="/"),INT(B1433)+1,B1433+0.01)</f>
        <v>1398</v>
      </c>
      <c r="C1434" s="51" t="s">
        <v>3769</v>
      </c>
      <c r="D1434" s="51" t="s">
        <v>7</v>
      </c>
      <c r="E1434" s="110" t="s">
        <v>519</v>
      </c>
      <c r="F1434" s="110" t="s">
        <v>2339</v>
      </c>
      <c r="G1434" s="301">
        <v>0</v>
      </c>
      <c r="H1434" s="301">
        <v>0</v>
      </c>
      <c r="I1434" s="56" t="s">
        <v>1</v>
      </c>
      <c r="J1434" s="56" t="s">
        <v>1376</v>
      </c>
      <c r="K1434" s="57" t="s">
        <v>3783</v>
      </c>
      <c r="L1434" s="55" t="s">
        <v>4768</v>
      </c>
      <c r="M1434" s="55" t="s">
        <v>4827</v>
      </c>
      <c r="N1434" s="55" t="s">
        <v>2238</v>
      </c>
      <c r="O1434" s="55"/>
      <c r="P1434" s="259" t="s">
        <v>2341</v>
      </c>
      <c r="Q1434" s="13"/>
      <c r="R1434"/>
      <c r="S1434" t="str">
        <f>IF(E1434=F1434,"","NOT EQUAL")</f>
        <v>NOT EQUAL</v>
      </c>
      <c r="T1434" s="44" t="str">
        <f>IF(ISNA(VLOOKUP(P1434,Sheet1!E:F,2,0)),"--","PRESENT")</f>
        <v>--</v>
      </c>
      <c r="U1434"/>
      <c r="V1434">
        <f>IF(AA1434&lt;&gt;"",V1433+1,V1433)</f>
        <v>237</v>
      </c>
      <c r="W1434" s="75" t="s">
        <v>2238</v>
      </c>
      <c r="X1434" s="57" t="s">
        <v>2238</v>
      </c>
      <c r="Y1434" s="57" t="s">
        <v>2238</v>
      </c>
      <c r="Z1434" s="25" t="str">
        <f>IF( OR(X1434="CNST", I1434="CAT_REGS"),IF(E1434=CHAR(34)&amp;CHAR(34),F1434,E1434),
IF(X1434="YES",UPPER(IF(E1434=CHAR(34)&amp;CHAR(34),F1434,E1434)),
IF(   AND(X1434&lt;&gt;"NO",I1434="CAT_FNCT",D1434&lt;&gt;"multiply", D1434&lt;&gt;"divide"),IF(J1434="SLS_ENABLED",   UPPER(IF(E1434=CHAR(34)&amp;CHAR(34),F1434,E1434)),""),"")))</f>
        <v/>
      </c>
      <c r="AA1434" s="25" t="str">
        <f>IF(LEN(Y1434)&gt;0,Y1434,SUBSTITUTE(SUBSTITUTE(SUBSTITUTE(SUBSTITUTE(SUBSTITUTE(SUBSTITUTE(SUBSTITUTE(SUBSTITUTE(SUBSTITUTE(SUBSTITUTE(SUBSTITUTE( (SUBSTITUTE( SUBSTITUTE( SUBSTITUTE( SUBSTITUTE(Z1434,"STD_SIGMA","SUM"),"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4" s="1">
        <f>B1434</f>
        <v>1398</v>
      </c>
      <c r="AC1434" t="str">
        <f>P1434</f>
        <v>MNU_TAMFLAG</v>
      </c>
      <c r="AD1434" s="126" t="str">
        <f>IF(ISNA(VLOOKUP(AA1434,'XEQM Shortlist'!J:J,1,0)),"//","")</f>
        <v/>
      </c>
      <c r="AF1434" s="88" t="str">
        <f>IF(LEN(AA1434)=0,"",SUBSTITUTE(SUBSTITUTE(SUBSTITUTE(SUBSTITUTE(SUBSTITUTE(SUBSTITUTE(SUBSTITUTE(SUBSTITUTE(SUBSTITUTE(SUBSTITUTE(SUBSTITUTE(SUBSTITUTE(SUBSTITUTE(SUBSTITUTE(SUBSTITUTE(SUBSTITUTE(SUBSTITUTE( (SUBSTITUTE( SUBSTITUTE( SUBSTITUTE( SUBSTITUTE(Z1434,"STD_SIGMA","SUM"),"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4" t="b">
        <f>AA1434=AF1434</f>
        <v>1</v>
      </c>
    </row>
    <row r="1435" spans="1:33">
      <c r="A1435" s="48">
        <f>IF(B1435=INT(B1435),ROW(),"")</f>
        <v>1435</v>
      </c>
      <c r="B1435" s="47">
        <f>IF(AND(MID(C1435,2,1)&lt;&gt;"/",MID(C1435,1,1)="/"),INT(B1434)+1,B1434+0.01)</f>
        <v>1399</v>
      </c>
      <c r="C1435" s="51" t="s">
        <v>3769</v>
      </c>
      <c r="D1435" s="51" t="s">
        <v>7</v>
      </c>
      <c r="E1435" s="110" t="s">
        <v>519</v>
      </c>
      <c r="F1435" s="110" t="s">
        <v>2511</v>
      </c>
      <c r="G1435" s="301">
        <v>0</v>
      </c>
      <c r="H1435" s="301">
        <v>0</v>
      </c>
      <c r="I1435" s="56" t="s">
        <v>1</v>
      </c>
      <c r="J1435" s="56" t="s">
        <v>1376</v>
      </c>
      <c r="K1435" s="57" t="s">
        <v>3783</v>
      </c>
      <c r="L1435" s="55" t="s">
        <v>4768</v>
      </c>
      <c r="M1435" s="55" t="s">
        <v>4827</v>
      </c>
      <c r="N1435" s="55" t="s">
        <v>2238</v>
      </c>
      <c r="O1435" s="53"/>
      <c r="P1435" s="259" t="s">
        <v>2510</v>
      </c>
      <c r="Q1435" s="13"/>
      <c r="R1435"/>
      <c r="S1435" t="str">
        <f>IF(E1435=F1435,"","NOT EQUAL")</f>
        <v>NOT EQUAL</v>
      </c>
      <c r="T1435" s="44" t="str">
        <f>IF(ISNA(VLOOKUP(P1435,Sheet1!E:F,2,0)),"--","PRESENT")</f>
        <v>--</v>
      </c>
      <c r="U1435"/>
      <c r="V1435">
        <f>IF(AA1435&lt;&gt;"",V1434+1,V1434)</f>
        <v>237</v>
      </c>
      <c r="W1435" s="75" t="s">
        <v>2238</v>
      </c>
      <c r="X1435" s="57" t="s">
        <v>2238</v>
      </c>
      <c r="Y1435" s="57" t="s">
        <v>2238</v>
      </c>
      <c r="Z1435" s="25" t="str">
        <f>IF( OR(X1435="CNST", I1435="CAT_REGS"),IF(E1435=CHAR(34)&amp;CHAR(34),F1435,E1435),
IF(X1435="YES",UPPER(IF(E1435=CHAR(34)&amp;CHAR(34),F1435,E1435)),
IF(   AND(X1435&lt;&gt;"NO",I1435="CAT_FNCT",D1435&lt;&gt;"multiply", D1435&lt;&gt;"divide"),IF(J1435="SLS_ENABLED",   UPPER(IF(E1435=CHAR(34)&amp;CHAR(34),F1435,E1435)),""),"")))</f>
        <v/>
      </c>
      <c r="AA1435" s="25" t="str">
        <f>IF(LEN(Y1435)&gt;0,Y1435,SUBSTITUTE(SUBSTITUTE(SUBSTITUTE(SUBSTITUTE(SUBSTITUTE(SUBSTITUTE(SUBSTITUTE(SUBSTITUTE(SUBSTITUTE(SUBSTITUTE(SUBSTITUTE( (SUBSTITUTE( SUBSTITUTE( SUBSTITUTE( SUBSTITUTE(Z1435,"STD_SIGMA","SUM"),"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5" s="1">
        <f>B1435</f>
        <v>1399</v>
      </c>
      <c r="AC1435" t="str">
        <f>P1435</f>
        <v>MNU_TAMSHUFFLE</v>
      </c>
      <c r="AD1435" s="126" t="str">
        <f>IF(ISNA(VLOOKUP(AA1435,'XEQM Shortlist'!J:J,1,0)),"//","")</f>
        <v/>
      </c>
      <c r="AF1435" s="88" t="str">
        <f>IF(LEN(AA1435)=0,"",SUBSTITUTE(SUBSTITUTE(SUBSTITUTE(SUBSTITUTE(SUBSTITUTE(SUBSTITUTE(SUBSTITUTE(SUBSTITUTE(SUBSTITUTE(SUBSTITUTE(SUBSTITUTE(SUBSTITUTE(SUBSTITUTE(SUBSTITUTE(SUBSTITUTE(SUBSTITUTE(SUBSTITUTE( (SUBSTITUTE( SUBSTITUTE( SUBSTITUTE( SUBSTITUTE(Z1435,"STD_SIGMA","SUM"),"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5" t="b">
        <f>AA1435=AF1435</f>
        <v>1</v>
      </c>
    </row>
    <row r="1436" spans="1:33">
      <c r="A1436" s="48">
        <f>IF(B1436=INT(B1436),ROW(),"")</f>
        <v>1436</v>
      </c>
      <c r="B1436" s="47">
        <f>IF(AND(MID(C1436,2,1)&lt;&gt;"/",MID(C1436,1,1)="/"),INT(B1435)+1,B1435+0.01)</f>
        <v>1400</v>
      </c>
      <c r="C1436" s="51" t="s">
        <v>3769</v>
      </c>
      <c r="D1436" s="51" t="s">
        <v>7</v>
      </c>
      <c r="E1436" s="110" t="s">
        <v>3183</v>
      </c>
      <c r="F1436" s="110" t="s">
        <v>3183</v>
      </c>
      <c r="G1436" s="301">
        <v>0</v>
      </c>
      <c r="H1436" s="301">
        <v>0</v>
      </c>
      <c r="I1436" s="140" t="s">
        <v>16</v>
      </c>
      <c r="J1436" s="56" t="s">
        <v>1376</v>
      </c>
      <c r="K1436" s="57" t="s">
        <v>3783</v>
      </c>
      <c r="L1436" s="55" t="s">
        <v>4768</v>
      </c>
      <c r="M1436" s="55" t="s">
        <v>4827</v>
      </c>
      <c r="N1436" s="55" t="s">
        <v>2238</v>
      </c>
      <c r="O1436" s="55"/>
      <c r="P1436" s="259" t="s">
        <v>3384</v>
      </c>
      <c r="Q1436" s="13"/>
      <c r="R1436"/>
      <c r="S1436" t="str">
        <f>IF(E1436=F1436,"","NOT EQUAL")</f>
        <v/>
      </c>
      <c r="T1436" s="44" t="str">
        <f>IF(ISNA(VLOOKUP(P1436,Sheet1!E:F,2,0)),"--","PRESENT")</f>
        <v>--</v>
      </c>
      <c r="U1436"/>
      <c r="V1436">
        <f>IF(AA1436&lt;&gt;"",V1435+1,V1435)</f>
        <v>237</v>
      </c>
      <c r="W1436" s="75"/>
      <c r="X1436" s="57"/>
      <c r="Y1436" s="57"/>
      <c r="Z1436" s="25" t="str">
        <f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>B1436</f>
        <v>1400</v>
      </c>
      <c r="AC1436" t="str">
        <f>P1436</f>
        <v>MNU_PROG</v>
      </c>
      <c r="AD1436" s="126" t="str">
        <f>IF(ISNA(VLOOKUP(AA1436,'XEQM Shortlist'!J:J,1,0)),"//","")</f>
        <v/>
      </c>
      <c r="AF1436" s="88" t="str">
        <f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>AA1436=AF1436</f>
        <v>1</v>
      </c>
    </row>
    <row r="1437" spans="1:33">
      <c r="A1437" s="48">
        <f>IF(B1437=INT(B1437),ROW(),"")</f>
        <v>1437</v>
      </c>
      <c r="B1437" s="47">
        <f>IF(AND(MID(C1437,2,1)&lt;&gt;"/",MID(C1437,1,1)="/"),INT(B1436)+1,B1436+0.01)</f>
        <v>1401</v>
      </c>
      <c r="C1437" s="51" t="s">
        <v>3769</v>
      </c>
      <c r="D1437" s="51" t="s">
        <v>7</v>
      </c>
      <c r="E1437" s="110" t="s">
        <v>519</v>
      </c>
      <c r="F1437" s="110" t="s">
        <v>3184</v>
      </c>
      <c r="G1437" s="63">
        <v>0</v>
      </c>
      <c r="H1437" s="63">
        <v>0</v>
      </c>
      <c r="I1437" s="56" t="s">
        <v>1</v>
      </c>
      <c r="J1437" s="56" t="s">
        <v>1376</v>
      </c>
      <c r="K1437" s="57" t="s">
        <v>3783</v>
      </c>
      <c r="L1437" s="55" t="s">
        <v>4768</v>
      </c>
      <c r="M1437" s="55" t="s">
        <v>4827</v>
      </c>
      <c r="N1437" s="55" t="s">
        <v>2238</v>
      </c>
      <c r="O1437" s="55"/>
      <c r="P1437" s="259" t="s">
        <v>3385</v>
      </c>
      <c r="Q1437" s="13"/>
      <c r="R1437"/>
      <c r="S1437" t="str">
        <f>IF(E1437=F1437,"","NOT EQUAL")</f>
        <v>NOT EQUAL</v>
      </c>
      <c r="T1437" s="44" t="str">
        <f>IF(ISNA(VLOOKUP(P1437,Sheet1!E:F,2,0)),"--","PRESENT")</f>
        <v>--</v>
      </c>
      <c r="U1437"/>
      <c r="V1437">
        <f>IF(AA1437&lt;&gt;"",V1436+1,V1436)</f>
        <v>237</v>
      </c>
      <c r="W1437" s="75"/>
      <c r="X1437" s="57"/>
      <c r="Y1437" s="57"/>
      <c r="Z1437" s="25" t="str">
        <f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>IF(LEN(Y1437)&gt;0,Y1437,SUBSTITUTE(SUBSTITUTE(SUBSTITUTE(SUBSTITUTE(SUBSTITUTE(SUBSTITUTE(SUBSTITUTE(SUBSTITUTE(SUBSTITUTE(SUBSTITUTE(SUBSTITUTE( (SUBSTITUTE( SUBSTITUTE( SUBSTITUTE( SUBSTITUTE(Z1437,"STD_SIGMA","SUM"),"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7" s="1">
        <f>B1437</f>
        <v>1401</v>
      </c>
      <c r="AC1437" t="str">
        <f>P1437</f>
        <v>MNU_TAMLABEL</v>
      </c>
      <c r="AD1437" s="126" t="str">
        <f>IF(ISNA(VLOOKUP(AA1437,'XEQM Shortlist'!J:J,1,0)),"//","")</f>
        <v/>
      </c>
      <c r="AF1437" s="88" t="str">
        <f>IF(LEN(AA1437)=0,"",SUBSTITUTE(SUBSTITUTE(SUBSTITUTE(SUBSTITUTE(SUBSTITUTE(SUBSTITUTE(SUBSTITUTE(SUBSTITUTE(SUBSTITUTE(SUBSTITUTE(SUBSTITUTE(SUBSTITUTE(SUBSTITUTE(SUBSTITUTE(SUBSTITUTE(SUBSTITUTE(SUBSTITUTE( (SUBSTITUTE( SUBSTITUTE( SUBSTITUTE( SUBSTITUTE(Z1437,"STD_SIGMA","SUM"),"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7" t="b">
        <f>AA1437=AF1437</f>
        <v>1</v>
      </c>
    </row>
    <row r="1438" spans="1:33">
      <c r="A1438" s="48">
        <f>IF(B1438=INT(B1438),ROW(),"")</f>
        <v>1438</v>
      </c>
      <c r="B1438" s="47">
        <f>IF(AND(MID(C1438,2,1)&lt;&gt;"/",MID(C1438,1,1)="/"),INT(B1437)+1,B1437+0.01)</f>
        <v>1402</v>
      </c>
      <c r="C1438" s="51" t="s">
        <v>3566</v>
      </c>
      <c r="D1438" s="51" t="s">
        <v>7</v>
      </c>
      <c r="E1438" s="110" t="s">
        <v>519</v>
      </c>
      <c r="F1438" s="110" t="s">
        <v>3185</v>
      </c>
      <c r="G1438" s="63">
        <v>0</v>
      </c>
      <c r="H1438" s="63">
        <v>0</v>
      </c>
      <c r="I1438" s="56" t="s">
        <v>1</v>
      </c>
      <c r="J1438" s="56" t="s">
        <v>1376</v>
      </c>
      <c r="K1438" s="57" t="s">
        <v>3783</v>
      </c>
      <c r="L1438" s="55" t="s">
        <v>4768</v>
      </c>
      <c r="M1438" s="55" t="s">
        <v>4827</v>
      </c>
      <c r="N1438" s="55" t="s">
        <v>2238</v>
      </c>
      <c r="O1438" s="55"/>
      <c r="P1438" s="259" t="s">
        <v>3386</v>
      </c>
      <c r="Q1438" s="13"/>
      <c r="R1438"/>
      <c r="S1438" t="str">
        <f>IF(E1438=F1438,"","NOT EQUAL")</f>
        <v>NOT EQUAL</v>
      </c>
      <c r="T1438" s="44" t="str">
        <f>IF(ISNA(VLOOKUP(P1438,Sheet1!E:F,2,0)),"--","PRESENT")</f>
        <v>--</v>
      </c>
      <c r="U1438"/>
      <c r="V1438">
        <f>IF(AA1438&lt;&gt;"",V1437+1,V1437)</f>
        <v>237</v>
      </c>
      <c r="W1438" s="75"/>
      <c r="X1438" s="57"/>
      <c r="Y1438" s="57"/>
      <c r="Z1438" s="25" t="str">
        <f>IF( OR(X1438="CNST", I1438="CAT_REGS"),IF(E1438=CHAR(34)&amp;CHAR(34),F1438,E1438),
IF(X1438="YES",UPPER(IF(E1438=CHAR(34)&amp;CHAR(34),F1438,E1438)),
IF(   AND(X1438&lt;&gt;"NO",I1438="CAT_FNCT",D1438&lt;&gt;"multiply", D1438&lt;&gt;"divide"),IF(J1438="SLS_ENABLED",   UPPER(IF(E1438=CHAR(34)&amp;CHAR(34),F1438,E1438)),""),"")))</f>
        <v/>
      </c>
      <c r="AA1438" s="25" t="str">
        <f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>B1438</f>
        <v>1402</v>
      </c>
      <c r="AC1438" t="str">
        <f>P1438</f>
        <v>MNU_DYNAMIC</v>
      </c>
      <c r="AD1438" s="126" t="str">
        <f>IF(ISNA(VLOOKUP(AA1438,'XEQM Shortlist'!J:J,1,0)),"//","")</f>
        <v/>
      </c>
      <c r="AF1438" s="88" t="str">
        <f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>AA1438=AF1438</f>
        <v>1</v>
      </c>
    </row>
    <row r="1439" spans="1:33">
      <c r="A1439" s="48">
        <f>IF(B1439=INT(B1439),ROW(),"")</f>
        <v>1439</v>
      </c>
      <c r="B1439" s="47">
        <f>IF(AND(MID(C1439,2,1)&lt;&gt;"/",MID(C1439,1,1)="/"),INT(B1438)+1,B1438+0.01)</f>
        <v>1403</v>
      </c>
      <c r="C1439" s="53" t="s">
        <v>3769</v>
      </c>
      <c r="D1439" s="53" t="s">
        <v>7</v>
      </c>
      <c r="E1439" s="73" t="s">
        <v>4412</v>
      </c>
      <c r="F1439" s="73" t="s">
        <v>4412</v>
      </c>
      <c r="G1439" s="64">
        <v>0</v>
      </c>
      <c r="H1439" s="64">
        <v>0</v>
      </c>
      <c r="I1439" s="56" t="s">
        <v>1</v>
      </c>
      <c r="J1439" s="56" t="s">
        <v>1376</v>
      </c>
      <c r="K1439" s="57" t="s">
        <v>3783</v>
      </c>
      <c r="L1439" s="55" t="s">
        <v>4768</v>
      </c>
      <c r="M1439" s="55" t="s">
        <v>4827</v>
      </c>
      <c r="N1439" s="55" t="s">
        <v>2238</v>
      </c>
      <c r="O1439" s="55"/>
      <c r="P1439" s="259" t="s">
        <v>4411</v>
      </c>
      <c r="Q1439" s="13"/>
      <c r="R1439"/>
      <c r="S1439" t="str">
        <f>IF(E1439=F1439,"","NOT EQUAL")</f>
        <v/>
      </c>
      <c r="T1439" s="44" t="str">
        <f>IF(ISNA(VLOOKUP(P1439,Sheet1!E:F,2,0)),"--","PRESENT")</f>
        <v>--</v>
      </c>
      <c r="U1439"/>
      <c r="V1439">
        <f>IF(AA1439&lt;&gt;"",V1438+1,V1438)</f>
        <v>237</v>
      </c>
      <c r="W1439" s="75" t="s">
        <v>2238</v>
      </c>
      <c r="X1439" s="57" t="s">
        <v>2238</v>
      </c>
      <c r="Y1439" s="57" t="s">
        <v>2238</v>
      </c>
      <c r="Z1439" s="25" t="str">
        <f>IF( OR(X1439="CNST", I1439="CAT_REGS"),IF(E1439=CHAR(34)&amp;CHAR(34),F1439,E1439),
IF(X1439="YES",UPPER(IF(E1439=CHAR(34)&amp;CHAR(34),F1439,E1439)),
IF(   AND(X1439&lt;&gt;"NO",I1439="CAT_FNCT",D1439&lt;&gt;"multiply", D1439&lt;&gt;"divide"),IF(J1439="SLS_ENABLED",   UPPER(IF(E1439=CHAR(34)&amp;CHAR(34),F1439,E1439)),""),"")))</f>
        <v/>
      </c>
      <c r="AA1439" s="25" t="str">
        <f>IF(LEN(Y1439)&gt;0,Y1439,SUBSTITUTE(SUBSTITUTE(SUBSTITUTE(SUBSTITUTE(SUBSTITUTE(SUBSTITUTE(SUBSTITUTE(SUBSTITUTE(SUBSTITUTE(SUBSTITUTE(SUBSTITUTE( (SUBSTITUTE( SUBSTITUTE( SUBSTITUTE( SUBSTITUTE(Z1439,"STD_SIGMA","SUM"),"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9" s="1">
        <f>B1439</f>
        <v>1403</v>
      </c>
      <c r="AC1439" t="str">
        <f>P1439</f>
        <v>MNU_PLOT_STAT</v>
      </c>
      <c r="AD1439" s="126" t="str">
        <f>IF(ISNA(VLOOKUP(AA1439,'XEQM Shortlist'!J:J,1,0)),"//","")</f>
        <v/>
      </c>
      <c r="AF1439" s="88" t="str">
        <f>IF(LEN(AA1439)=0,"",SUBSTITUTE(SUBSTITUTE(SUBSTITUTE(SUBSTITUTE(SUBSTITUTE(SUBSTITUTE(SUBSTITUTE(SUBSTITUTE(SUBSTITUTE(SUBSTITUTE(SUBSTITUTE(SUBSTITUTE(SUBSTITUTE(SUBSTITUTE(SUBSTITUTE(SUBSTITUTE(SUBSTITUTE( (SUBSTITUTE( SUBSTITUTE( SUBSTITUTE( SUBSTITUTE(Z1439,"STD_SIGMA","SUM"),"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9" t="b">
        <f>AA1439=AF1439</f>
        <v>1</v>
      </c>
    </row>
    <row r="1440" spans="1:33" s="42" customFormat="1">
      <c r="A1440" s="48">
        <f>IF(B1440=INT(B1440),ROW(),"")</f>
        <v>1440</v>
      </c>
      <c r="B1440" s="47">
        <f>IF(AND(MID(C1440,2,1)&lt;&gt;"/",MID(C1440,1,1)="/"),INT(B1439)+1,B1439+0.01)</f>
        <v>1404</v>
      </c>
      <c r="C1440" s="148" t="s">
        <v>3769</v>
      </c>
      <c r="D1440" s="148" t="s">
        <v>7</v>
      </c>
      <c r="E1440" s="154" t="s">
        <v>4427</v>
      </c>
      <c r="F1440" s="154" t="s">
        <v>4427</v>
      </c>
      <c r="G1440" s="149">
        <v>0</v>
      </c>
      <c r="H1440" s="149">
        <v>0</v>
      </c>
      <c r="I1440" s="150" t="s">
        <v>1</v>
      </c>
      <c r="J1440" s="150" t="s">
        <v>1376</v>
      </c>
      <c r="K1440" s="151" t="s">
        <v>3783</v>
      </c>
      <c r="L1440" s="152" t="s">
        <v>4768</v>
      </c>
      <c r="M1440" s="55" t="s">
        <v>4827</v>
      </c>
      <c r="N1440" s="55" t="s">
        <v>2238</v>
      </c>
      <c r="O1440" s="152"/>
      <c r="P1440" s="259" t="s">
        <v>4429</v>
      </c>
      <c r="Q1440" s="153"/>
      <c r="R1440"/>
      <c r="S1440" t="str">
        <f>IF(E1440=F1440,"","NOT EQUAL")</f>
        <v/>
      </c>
      <c r="T1440" s="44" t="str">
        <f>IF(ISNA(VLOOKUP(P1440,Sheet1!E:F,2,0)),"--","PRESENT")</f>
        <v>--</v>
      </c>
      <c r="U1440"/>
      <c r="V1440">
        <f>IF(AA1440&lt;&gt;"",V1439+1,V1439)</f>
        <v>237</v>
      </c>
      <c r="W1440" s="147" t="s">
        <v>2238</v>
      </c>
      <c r="X1440" s="151" t="s">
        <v>2238</v>
      </c>
      <c r="Y1440" s="151" t="s">
        <v>2238</v>
      </c>
      <c r="Z1440" s="25" t="str">
        <f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>B1440</f>
        <v>1404</v>
      </c>
      <c r="AC1440" t="str">
        <f>P1440</f>
        <v>MNU_PLOT_LR</v>
      </c>
      <c r="AD1440" s="126" t="str">
        <f>IF(ISNA(VLOOKUP(AA1440,'XEQM Shortlist'!J:J,1,0)),"//","")</f>
        <v/>
      </c>
      <c r="AE1440"/>
      <c r="AF1440" s="88" t="str">
        <f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>AA1440=AF1440</f>
        <v>1</v>
      </c>
    </row>
    <row r="1441" spans="1:33" s="42" customFormat="1">
      <c r="A1441" s="48">
        <f>IF(B1441=INT(B1441),ROW(),"")</f>
        <v>1441</v>
      </c>
      <c r="B1441" s="47">
        <f>IF(AND(MID(C1441,2,1)&lt;&gt;"/",MID(C1441,1,1)="/"),INT(B1440)+1,B1440+0.01)</f>
        <v>1405</v>
      </c>
      <c r="C1441" s="51" t="s">
        <v>3769</v>
      </c>
      <c r="D1441" s="51" t="s">
        <v>7</v>
      </c>
      <c r="E1441" s="54" t="s">
        <v>4600</v>
      </c>
      <c r="F1441" s="54" t="s">
        <v>4601</v>
      </c>
      <c r="G1441" s="63">
        <v>0</v>
      </c>
      <c r="H1441" s="63">
        <v>0</v>
      </c>
      <c r="I1441" s="56" t="s">
        <v>16</v>
      </c>
      <c r="J1441" s="56" t="s">
        <v>1376</v>
      </c>
      <c r="K1441" s="57" t="s">
        <v>3783</v>
      </c>
      <c r="L1441" s="55" t="s">
        <v>4768</v>
      </c>
      <c r="M1441" s="55" t="s">
        <v>4827</v>
      </c>
      <c r="N1441" s="55" t="s">
        <v>2238</v>
      </c>
      <c r="O1441" s="55"/>
      <c r="P1441" s="259" t="s">
        <v>4627</v>
      </c>
      <c r="Q1441" s="13"/>
      <c r="R1441"/>
      <c r="S1441" t="str">
        <f>IF(E1441=F1441,"","NOT EQUAL")</f>
        <v/>
      </c>
      <c r="T1441" s="44" t="str">
        <f>IF(ISNA(VLOOKUP(P1441,Sheet1!E:F,2,0)),"--","PRESENT")</f>
        <v>--</v>
      </c>
      <c r="U1441"/>
      <c r="V1441">
        <f>IF(AA1441&lt;&gt;"",V1440+1,V1440)</f>
        <v>237</v>
      </c>
      <c r="W1441" s="75"/>
      <c r="X1441" s="57"/>
      <c r="Y1441" s="57"/>
      <c r="Z1441" s="25" t="str">
        <f>IF( OR(X1441="CNST", I1441="CAT_REGS"),IF(E1441=CHAR(34)&amp;CHAR(34),F1441,E1441),
IF(X1441="YES",UPPER(IF(E1441=CHAR(34)&amp;CHAR(34),F1441,E1441)),
IF(   AND(X1441&lt;&gt;"NO",I1441="CAT_FNCT",D1441&lt;&gt;"multiply", D1441&lt;&gt;"divide"),IF(J1441="SLS_ENABLED",   UPPER(IF(E1441=CHAR(34)&amp;CHAR(34),F1441,E1441)),""),"")))</f>
        <v/>
      </c>
      <c r="AA1441" s="25" t="str">
        <f>IF(LEN(Y1441)&gt;0,Y1441,SUBSTITUTE(SUBSTITUTE(SUBSTITUTE(SUBSTITUTE(SUBSTITUTE(SUBSTITUTE(SUBSTITUTE(SUBSTITUTE(SUBSTITUTE(SUBSTITUTE(SUBSTITUTE( (SUBSTITUTE( SUBSTITUTE( SUBSTITUTE( SUBSTITUTE(Z1441,"STD_SIGMA","SUM"),"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1" s="1">
        <f>B1441</f>
        <v>1405</v>
      </c>
      <c r="AC1441" t="str">
        <f>P1441</f>
        <v>MNU_ELLIPT</v>
      </c>
      <c r="AD1441" s="126" t="str">
        <f>IF(ISNA(VLOOKUP(AA1441,'XEQM Shortlist'!J:J,1,0)),"//","")</f>
        <v/>
      </c>
      <c r="AE1441"/>
      <c r="AF1441" s="88" t="str">
        <f>IF(LEN(AA1441)=0,"",SUBSTITUTE(SUBSTITUTE(SUBSTITUTE(SUBSTITUTE(SUBSTITUTE(SUBSTITUTE(SUBSTITUTE(SUBSTITUTE(SUBSTITUTE(SUBSTITUTE(SUBSTITUTE(SUBSTITUTE(SUBSTITUTE(SUBSTITUTE(SUBSTITUTE(SUBSTITUTE(SUBSTITUTE( (SUBSTITUTE( SUBSTITUTE( SUBSTITUTE( SUBSTITUTE(Z1441,"STD_SIGMA","SUM"),"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1" t="b">
        <f>AA1441=AF1441</f>
        <v>1</v>
      </c>
    </row>
    <row r="1442" spans="1:33" s="42" customFormat="1">
      <c r="A1442" s="48">
        <f>IF(B1442=INT(B1442),ROW(),"")</f>
        <v>1442</v>
      </c>
      <c r="B1442" s="47">
        <f>IF(AND(MID(C1442,2,1)&lt;&gt;"/",MID(C1442,1,1)="/"),INT(B1441)+1,B1441+0.01)</f>
        <v>1406</v>
      </c>
      <c r="C1442" s="51" t="s">
        <v>3769</v>
      </c>
      <c r="D1442" s="51" t="s">
        <v>7</v>
      </c>
      <c r="E1442" s="54" t="s">
        <v>207</v>
      </c>
      <c r="F1442" s="54" t="s">
        <v>207</v>
      </c>
      <c r="G1442" s="63">
        <v>0</v>
      </c>
      <c r="H1442" s="63">
        <v>0</v>
      </c>
      <c r="I1442" s="56" t="s">
        <v>16</v>
      </c>
      <c r="J1442" s="56" t="s">
        <v>1376</v>
      </c>
      <c r="K1442" s="57" t="s">
        <v>3783</v>
      </c>
      <c r="L1442" s="55" t="s">
        <v>4768</v>
      </c>
      <c r="M1442" s="55" t="s">
        <v>4827</v>
      </c>
      <c r="N1442" s="55" t="s">
        <v>2238</v>
      </c>
      <c r="O1442" s="55" t="s">
        <v>4755</v>
      </c>
      <c r="P1442" s="259" t="s">
        <v>4722</v>
      </c>
      <c r="Q1442" s="13"/>
      <c r="R1442"/>
      <c r="S1442" t="str">
        <f>IF(E1442=F1442,"","NOT EQUAL")</f>
        <v/>
      </c>
      <c r="T1442" s="44" t="str">
        <f>IF(ISNA(VLOOKUP(P1442,Sheet1!E:F,2,0)),"--","PRESENT")</f>
        <v>--</v>
      </c>
      <c r="U1442"/>
      <c r="V1442">
        <f>IF(AA1442&lt;&gt;"",V1441+1,V1441)</f>
        <v>237</v>
      </c>
      <c r="W1442" s="75" t="s">
        <v>2238</v>
      </c>
      <c r="X1442" s="57" t="s">
        <v>2238</v>
      </c>
      <c r="Y1442" s="57" t="s">
        <v>2238</v>
      </c>
      <c r="Z1442" s="25" t="str">
        <f>IF( OR(X1442="CNST", I1442="CAT_REGS"),IF(E1442=CHAR(34)&amp;CHAR(34),F1442,E1442),
IF(X1442="YES",UPPER(IF(E1442=CHAR(34)&amp;CHAR(34),F1442,E1442)),
IF(   AND(X1442&lt;&gt;"NO",I1442="CAT_FNCT",D1442&lt;&gt;"multiply", D1442&lt;&gt;"divide"),IF(J1442="SLS_ENABLED",   UPPER(IF(E1442=CHAR(34)&amp;CHAR(34),F1442,E1442)),""),"")))</f>
        <v/>
      </c>
      <c r="AA1442" s="25" t="str">
        <f>IF(LEN(Y1442)&gt;0,Y1442,SUBSTITUTE(SUBSTITUTE(SUBSTITUTE(SUBSTITUTE(SUBSTITUTE(SUBSTITUTE(SUBSTITUTE(SUBSTITUTE(SUBSTITUTE(SUBSTITUTE(SUBSTITUTE( (SUBSTITUTE( SUBSTITUTE( SUBSTITUTE( SUBSTITUTE(Z1442,"STD_SIGMA","SUM"),"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2" s="1">
        <f>B1442</f>
        <v>1406</v>
      </c>
      <c r="AC1442" t="str">
        <f>P1442</f>
        <v>MNU_MVAR</v>
      </c>
      <c r="AD1442" s="126" t="str">
        <f>IF(ISNA(VLOOKUP(AA1442,'XEQM Shortlist'!J:J,1,0)),"//","")</f>
        <v/>
      </c>
      <c r="AE1442"/>
      <c r="AF1442" s="88" t="str">
        <f>IF(LEN(AA1442)=0,"",SUBSTITUTE(SUBSTITUTE(SUBSTITUTE(SUBSTITUTE(SUBSTITUTE(SUBSTITUTE(SUBSTITUTE(SUBSTITUTE(SUBSTITUTE(SUBSTITUTE(SUBSTITUTE(SUBSTITUTE(SUBSTITUTE(SUBSTITUTE(SUBSTITUTE(SUBSTITUTE(SUBSTITUTE( (SUBSTITUTE( SUBSTITUTE( SUBSTITUTE( SUBSTITUTE(Z1442,"STD_SIGMA","SUM"),"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2" t="b">
        <f>AA1442=AF1442</f>
        <v>1</v>
      </c>
    </row>
    <row r="1443" spans="1:33">
      <c r="A1443" s="48">
        <f>IF(B1443=INT(B1443),ROW(),"")</f>
        <v>1443</v>
      </c>
      <c r="B1443" s="47">
        <f>IF(AND(MID(C1443,2,1)&lt;&gt;"/",MID(C1443,1,1)="/"),INT(B1442)+1,B1442+0.01)</f>
        <v>1407</v>
      </c>
      <c r="C1443" s="51" t="s">
        <v>3769</v>
      </c>
      <c r="D1443" s="51" t="s">
        <v>7</v>
      </c>
      <c r="E1443" s="54" t="s">
        <v>4727</v>
      </c>
      <c r="F1443" s="54" t="s">
        <v>4727</v>
      </c>
      <c r="G1443" s="63">
        <v>0</v>
      </c>
      <c r="H1443" s="63">
        <v>0</v>
      </c>
      <c r="I1443" s="56" t="s">
        <v>16</v>
      </c>
      <c r="J1443" s="56" t="s">
        <v>1376</v>
      </c>
      <c r="K1443" s="57" t="s">
        <v>3783</v>
      </c>
      <c r="L1443" s="55" t="s">
        <v>4768</v>
      </c>
      <c r="M1443" s="55" t="s">
        <v>4827</v>
      </c>
      <c r="N1443" s="55" t="s">
        <v>2238</v>
      </c>
      <c r="O1443" s="55"/>
      <c r="P1443" s="259" t="s">
        <v>4736</v>
      </c>
      <c r="Q1443" s="13"/>
      <c r="R1443"/>
      <c r="S1443" t="str">
        <f>IF(E1443=F1443,"","NOT EQUAL")</f>
        <v/>
      </c>
      <c r="T1443" s="44" t="str">
        <f>IF(ISNA(VLOOKUP(P1443,Sheet1!E:F,2,0)),"--","PRESENT")</f>
        <v>--</v>
      </c>
      <c r="U1443"/>
      <c r="V1443">
        <f>IF(AA1443&lt;&gt;"",V1442+1,V1442)</f>
        <v>237</v>
      </c>
      <c r="W1443" s="75"/>
      <c r="X1443" s="57"/>
      <c r="Y1443" s="57"/>
      <c r="Z1443" s="25" t="str">
        <f>IF( OR(X1443="CNST", I1443="CAT_REGS"),IF(E1443=CHAR(34)&amp;CHAR(34),F1443,E1443),
IF(X1443="YES",UPPER(IF(E1443=CHAR(34)&amp;CHAR(34),F1443,E1443)),
IF(   AND(X1443&lt;&gt;"NO",I1443="CAT_FNCT",D1443&lt;&gt;"multiply", D1443&lt;&gt;"divide"),IF(J1443="SLS_ENABLED",   UPPER(IF(E1443=CHAR(34)&amp;CHAR(34),F1443,E1443)),""),"")))</f>
        <v/>
      </c>
      <c r="AA1443" s="25" t="str">
        <f>IF(LEN(Y1443)&gt;0,Y1443,SUBSTITUTE(SUBSTITUTE(SUBSTITUTE(SUBSTITUTE(SUBSTITUTE(SUBSTITUTE(SUBSTITUTE(SUBSTITUTE(SUBSTITUTE(SUBSTITUTE(SUBSTITUTE( (SUBSTITUTE( SUBSTITUTE( SUBSTITUTE( SUBSTITUTE(Z1443,"STD_SIGMA","SUM"),"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3" s="1">
        <f>B1443</f>
        <v>1407</v>
      </c>
      <c r="AC1443" t="str">
        <f>P1443</f>
        <v>MNU_EQ_EDIT</v>
      </c>
      <c r="AD1443" s="126" t="str">
        <f>IF(ISNA(VLOOKUP(AA1443,'XEQM Shortlist'!J:J,1,0)),"//","")</f>
        <v/>
      </c>
      <c r="AF1443" s="88" t="str">
        <f>IF(LEN(AA1443)=0,"",SUBSTITUTE(SUBSTITUTE(SUBSTITUTE(SUBSTITUTE(SUBSTITUTE(SUBSTITUTE(SUBSTITUTE(SUBSTITUTE(SUBSTITUTE(SUBSTITUTE(SUBSTITUTE(SUBSTITUTE(SUBSTITUTE(SUBSTITUTE(SUBSTITUTE(SUBSTITUTE(SUBSTITUTE( (SUBSTITUTE( SUBSTITUTE( SUBSTITUTE( SUBSTITUTE(Z1443,"STD_SIGMA","SUM"),"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3" t="b">
        <f>AA1443=AF1443</f>
        <v>1</v>
      </c>
    </row>
    <row r="1444" spans="1:33">
      <c r="A1444" s="48">
        <f>IF(B1444=INT(B1444),ROW(),"")</f>
        <v>1444</v>
      </c>
      <c r="B1444" s="47">
        <f>IF(AND(MID(C1444,2,1)&lt;&gt;"/",MID(C1444,1,1)="/"),INT(B1443)+1,B1443+0.01)</f>
        <v>1408</v>
      </c>
      <c r="C1444" s="51" t="s">
        <v>3769</v>
      </c>
      <c r="D1444" s="51" t="s">
        <v>7</v>
      </c>
      <c r="E1444" s="54" t="s">
        <v>4783</v>
      </c>
      <c r="F1444" s="54" t="s">
        <v>4783</v>
      </c>
      <c r="G1444" s="64">
        <v>0</v>
      </c>
      <c r="H1444" s="64">
        <v>0</v>
      </c>
      <c r="I1444" s="56" t="s">
        <v>16</v>
      </c>
      <c r="J1444" s="56" t="s">
        <v>1376</v>
      </c>
      <c r="K1444" s="57" t="s">
        <v>3783</v>
      </c>
      <c r="L1444" s="55" t="s">
        <v>4768</v>
      </c>
      <c r="M1444" s="55" t="s">
        <v>4827</v>
      </c>
      <c r="N1444" s="55" t="s">
        <v>2238</v>
      </c>
      <c r="O1444" s="55"/>
      <c r="P1444" s="259" t="s">
        <v>4782</v>
      </c>
      <c r="Q1444" s="13"/>
      <c r="R1444"/>
      <c r="S1444" t="str">
        <f>IF(E1444=F1444,"","NOT EQUAL")</f>
        <v/>
      </c>
      <c r="T1444" s="44" t="str">
        <f>IF(ISNA(VLOOKUP(P1444,Sheet1!E:F,2,0)),"--","PRESENT")</f>
        <v>--</v>
      </c>
      <c r="U1444"/>
      <c r="V1444">
        <f>IF(AA1444&lt;&gt;"",V1443+1,V1443)</f>
        <v>237</v>
      </c>
      <c r="W1444" s="75"/>
      <c r="X1444" s="57"/>
      <c r="Y1444" s="57"/>
      <c r="Z1444" s="25" t="str">
        <f>IF( OR(X1444="CNST", I1444="CAT_REGS"),IF(E1444=CHAR(34)&amp;CHAR(34),F1444,E1444),
IF(X1444="YES",UPPER(IF(E1444=CHAR(34)&amp;CHAR(34),F1444,E1444)),
IF(   AND(X1444&lt;&gt;"NO",I1444="CAT_FNCT",D1444&lt;&gt;"multiply", D1444&lt;&gt;"divide"),IF(J1444="SLS_ENABLED",   UPPER(IF(E1444=CHAR(34)&amp;CHAR(34),F1444,E1444)),""),"")))</f>
        <v/>
      </c>
      <c r="AA1444" s="25" t="str">
        <f>IF(LEN(Y1444)&gt;0,Y1444,SUBSTITUTE(SUBSTITUTE(SUBSTITUTE(SUBSTITUTE(SUBSTITUTE(SUBSTITUTE(SUBSTITUTE(SUBSTITUTE(SUBSTITUTE(SUBSTITUTE(SUBSTITUTE( (SUBSTITUTE( SUBSTITUTE( SUBSTITUTE( SUBSTITUTE(Z1444,"STD_SIGMA","SUM"),"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4" s="1">
        <f>B1444</f>
        <v>1408</v>
      </c>
      <c r="AC1444" t="str">
        <f>P1444</f>
        <v>MNU_TIMERF</v>
      </c>
      <c r="AD1444" s="126" t="str">
        <f>IF(ISNA(VLOOKUP(AA1444,'XEQM Shortlist'!J:J,1,0)),"//","")</f>
        <v/>
      </c>
      <c r="AF1444" s="88" t="str">
        <f>IF(LEN(AA1444)=0,"",SUBSTITUTE(SUBSTITUTE(SUBSTITUTE(SUBSTITUTE(SUBSTITUTE(SUBSTITUTE(SUBSTITUTE(SUBSTITUTE(SUBSTITUTE(SUBSTITUTE(SUBSTITUTE(SUBSTITUTE(SUBSTITUTE(SUBSTITUTE(SUBSTITUTE(SUBSTITUTE(SUBSTITUTE( (SUBSTITUTE( SUBSTITUTE( SUBSTITUTE( SUBSTITUTE(Z1444,"STD_SIGMA","SUM"),"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4" t="b">
        <f>AA1444=AF1444</f>
        <v>1</v>
      </c>
    </row>
    <row r="1445" spans="1:33">
      <c r="A1445" s="48">
        <f>IF(B1445=INT(B1445),ROW(),"")</f>
        <v>1445</v>
      </c>
      <c r="B1445" s="47">
        <f>IF(AND(MID(C1445,2,1)&lt;&gt;"/",MID(C1445,1,1)="/"),INT(B1444)+1,B1444+0.01)</f>
        <v>1409</v>
      </c>
      <c r="C1445" s="51" t="s">
        <v>3769</v>
      </c>
      <c r="D1445" s="51" t="s">
        <v>7</v>
      </c>
      <c r="E1445" s="54" t="s">
        <v>4944</v>
      </c>
      <c r="F1445" s="54" t="s">
        <v>4944</v>
      </c>
      <c r="G1445" s="64">
        <v>0</v>
      </c>
      <c r="H1445" s="64">
        <v>0</v>
      </c>
      <c r="I1445" s="56" t="s">
        <v>16</v>
      </c>
      <c r="J1445" s="56" t="s">
        <v>1376</v>
      </c>
      <c r="K1445" s="57" t="s">
        <v>3783</v>
      </c>
      <c r="L1445" s="55" t="s">
        <v>4768</v>
      </c>
      <c r="M1445" s="55" t="s">
        <v>4827</v>
      </c>
      <c r="N1445" s="55" t="s">
        <v>2238</v>
      </c>
      <c r="O1445" s="55"/>
      <c r="P1445" s="259" t="s">
        <v>4945</v>
      </c>
      <c r="Q1445" s="13"/>
      <c r="R1445"/>
      <c r="S1445" t="str">
        <f>IF(E1445=F1445,"","NOT EQUAL")</f>
        <v/>
      </c>
      <c r="T1445" s="44" t="str">
        <f>IF(ISNA(VLOOKUP(P1445,Sheet1!E:F,2,0)),"--","PRESENT")</f>
        <v>--</v>
      </c>
      <c r="U1445"/>
      <c r="V1445">
        <f>IF(AA1445&lt;&gt;"",V1444+1,V1444)</f>
        <v>237</v>
      </c>
      <c r="W1445" s="75" t="s">
        <v>2238</v>
      </c>
      <c r="X1445" s="57" t="s">
        <v>2238</v>
      </c>
      <c r="Y1445" s="57" t="s">
        <v>2238</v>
      </c>
      <c r="Z1445" s="25" t="str">
        <f>IF( OR(X1445="CNST", I1445="CAT_REGS"),IF(E1445=CHAR(34)&amp;CHAR(34),F1445,E1445),
IF(X1445="YES",UPPER(IF(E1445=CHAR(34)&amp;CHAR(34),F1445,E1445)),
IF(   AND(X1445&lt;&gt;"NO",I1445="CAT_FNCT",D1445&lt;&gt;"multiply", D1445&lt;&gt;"divide"),IF(J1445="SLS_ENABLED",   UPPER(IF(E1445=CHAR(34)&amp;CHAR(34),F1445,E1445)),""),"")))</f>
        <v/>
      </c>
      <c r="AA1445" s="25" t="str">
        <f>IF(LEN(Y1445)&gt;0,Y1445,SUBSTITUTE(SUBSTITUTE(SUBSTITUTE(SUBSTITUTE(SUBSTITUTE(SUBSTITUTE(SUBSTITUTE(SUBSTITUTE(SUBSTITUTE(SUBSTITUTE(SUBSTITUTE( (SUBSTITUTE( SUBSTITUTE( SUBSTITUTE( SUBSTITUTE(Z1445,"STD_SIGMA","SUM"),"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5" s="1">
        <f>B1445</f>
        <v>1409</v>
      </c>
      <c r="AC1445" t="str">
        <f>P1445</f>
        <v>MNU_HIST</v>
      </c>
      <c r="AD1445" s="126" t="str">
        <f>IF(ISNA(VLOOKUP(AA1445,'XEQM Shortlist'!J:J,1,0)),"//","")</f>
        <v/>
      </c>
      <c r="AF1445" s="88" t="str">
        <f>IF(LEN(AA1445)=0,"",SUBSTITUTE(SUBSTITUTE(SUBSTITUTE(SUBSTITUTE(SUBSTITUTE(SUBSTITUTE(SUBSTITUTE(SUBSTITUTE(SUBSTITUTE(SUBSTITUTE(SUBSTITUTE(SUBSTITUTE(SUBSTITUTE(SUBSTITUTE(SUBSTITUTE(SUBSTITUTE(SUBSTITUTE( (SUBSTITUTE( SUBSTITUTE( SUBSTITUTE( SUBSTITUTE(Z1445,"STD_SIGMA","SUM"),"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5" t="b">
        <f>AA1445=AF1445</f>
        <v>1</v>
      </c>
    </row>
    <row r="1446" spans="1:33">
      <c r="A1446" s="48">
        <f>IF(B1446=INT(B1446),ROW(),"")</f>
        <v>1446</v>
      </c>
      <c r="B1446" s="47">
        <f>IF(AND(MID(C1446,2,1)&lt;&gt;"/",MID(C1446,1,1)="/"),INT(B1445)+1,B1445+0.01)</f>
        <v>1410</v>
      </c>
      <c r="C1446" s="51" t="s">
        <v>3769</v>
      </c>
      <c r="D1446" s="51" t="s">
        <v>7</v>
      </c>
      <c r="E1446" s="54" t="s">
        <v>4935</v>
      </c>
      <c r="F1446" s="54" t="s">
        <v>4935</v>
      </c>
      <c r="G1446" s="64">
        <v>0</v>
      </c>
      <c r="H1446" s="64">
        <v>0</v>
      </c>
      <c r="I1446" s="56" t="s">
        <v>16</v>
      </c>
      <c r="J1446" s="56" t="s">
        <v>1376</v>
      </c>
      <c r="K1446" s="57" t="s">
        <v>3783</v>
      </c>
      <c r="L1446" s="55" t="s">
        <v>4768</v>
      </c>
      <c r="M1446" s="55" t="s">
        <v>4827</v>
      </c>
      <c r="N1446" s="55" t="s">
        <v>2238</v>
      </c>
      <c r="O1446" s="55"/>
      <c r="P1446" s="259" t="s">
        <v>4946</v>
      </c>
      <c r="Q1446" s="13"/>
      <c r="R1446"/>
      <c r="S1446" t="str">
        <f>IF(E1446=F1446,"","NOT EQUAL")</f>
        <v/>
      </c>
      <c r="T1446" s="44" t="str">
        <f>IF(ISNA(VLOOKUP(P1446,Sheet1!E:F,2,0)),"--","PRESENT")</f>
        <v>--</v>
      </c>
      <c r="U1446"/>
      <c r="V1446">
        <f>IF(AA1446&lt;&gt;"",V1445+1,V1445)</f>
        <v>237</v>
      </c>
      <c r="W1446" s="75" t="s">
        <v>2238</v>
      </c>
      <c r="X1446" s="57" t="s">
        <v>2238</v>
      </c>
      <c r="Y1446" s="57" t="s">
        <v>2238</v>
      </c>
      <c r="Z1446" s="25" t="str">
        <f>IF( OR(X1446="CNST", I1446="CAT_REGS"),IF(E1446=CHAR(34)&amp;CHAR(34),F1446,E1446),
IF(X1446="YES",UPPER(IF(E1446=CHAR(34)&amp;CHAR(34),F1446,E1446)),
IF(   AND(X1446&lt;&gt;"NO",I1446="CAT_FNCT",D1446&lt;&gt;"multiply", D1446&lt;&gt;"divide"),IF(J1446="SLS_ENABLED",   UPPER(IF(E1446=CHAR(34)&amp;CHAR(34),F1446,E1446)),""),"")))</f>
        <v/>
      </c>
      <c r="AA1446" s="25" t="str">
        <f>IF(LEN(Y1446)&gt;0,Y1446,SUBSTITUTE(SUBSTITUTE(SUBSTITUTE(SUBSTITUTE(SUBSTITUTE(SUBSTITUTE(SUBSTITUTE(SUBSTITUTE(SUBSTITUTE(SUBSTITUTE(SUBSTITUTE( (SUBSTITUTE( SUBSTITUTE( SUBSTITUTE( SUBSTITUTE(Z1446,"STD_SIGMA","SUM"),"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6" s="1">
        <f>B1446</f>
        <v>1410</v>
      </c>
      <c r="AC1446" t="str">
        <f>P1446</f>
        <v>MNU_HPLOT</v>
      </c>
      <c r="AD1446" s="126" t="str">
        <f>IF(ISNA(VLOOKUP(AA1446,'XEQM Shortlist'!J:J,1,0)),"//","")</f>
        <v/>
      </c>
      <c r="AF1446" s="88" t="str">
        <f>IF(LEN(AA1446)=0,"",SUBSTITUTE(SUBSTITUTE(SUBSTITUTE(SUBSTITUTE(SUBSTITUTE(SUBSTITUTE(SUBSTITUTE(SUBSTITUTE(SUBSTITUTE(SUBSTITUTE(SUBSTITUTE(SUBSTITUTE(SUBSTITUTE(SUBSTITUTE(SUBSTITUTE(SUBSTITUTE(SUBSTITUTE( (SUBSTITUTE( SUBSTITUTE( SUBSTITUTE( SUBSTITUTE(Z1446,"STD_SIGMA","SUM"),"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6" t="b">
        <f>AA1446=AF1446</f>
        <v>1</v>
      </c>
    </row>
    <row r="1447" spans="1:33">
      <c r="A1447" s="48">
        <f>IF(B1447=INT(B1447),ROW(),"")</f>
        <v>1447</v>
      </c>
      <c r="B1447" s="47">
        <f>IF(AND(MID(C1447,2,1)&lt;&gt;"/",MID(C1447,1,1)="/"),INT(B1446)+1,B1446+0.01)</f>
        <v>1411</v>
      </c>
      <c r="C1447" s="51" t="s">
        <v>3769</v>
      </c>
      <c r="D1447" s="51" t="s">
        <v>7</v>
      </c>
      <c r="E1447" s="72" t="s">
        <v>5273</v>
      </c>
      <c r="F1447" s="72" t="s">
        <v>5273</v>
      </c>
      <c r="G1447" s="144">
        <v>0</v>
      </c>
      <c r="H1447" s="144">
        <v>0</v>
      </c>
      <c r="I1447" s="140" t="s">
        <v>16</v>
      </c>
      <c r="J1447" s="56" t="s">
        <v>1376</v>
      </c>
      <c r="K1447" s="57" t="s">
        <v>3783</v>
      </c>
      <c r="L1447" s="55" t="s">
        <v>4768</v>
      </c>
      <c r="M1447" s="55" t="s">
        <v>4827</v>
      </c>
      <c r="N1447" s="55" t="s">
        <v>2238</v>
      </c>
      <c r="O1447" s="55"/>
      <c r="P1447" s="259" t="s">
        <v>5274</v>
      </c>
      <c r="Q1447" s="13"/>
      <c r="R1447"/>
      <c r="S1447" t="str">
        <f>IF(E1447=F1447,"","NOT EQUAL")</f>
        <v/>
      </c>
      <c r="T1447" s="44" t="str">
        <f>IF(ISNA(VLOOKUP(P1447,Sheet1!E:F,2,0)),"--","PRESENT")</f>
        <v>--</v>
      </c>
      <c r="U1447"/>
      <c r="V1447">
        <f>IF(AA1447&lt;&gt;"",V1446+1,V1446)</f>
        <v>237</v>
      </c>
      <c r="W1447" s="75" t="s">
        <v>2238</v>
      </c>
      <c r="X1447" s="57" t="s">
        <v>2238</v>
      </c>
      <c r="Y1447" s="57" t="s">
        <v>2238</v>
      </c>
      <c r="Z1447" s="25" t="str">
        <f>IF( OR(X1447="CNST", I1447="CAT_REGS"),IF(E1447=CHAR(34)&amp;CHAR(34),F1447,E1447),
IF(X1447="YES",UPPER(IF(E1447=CHAR(34)&amp;CHAR(34),F1447,E1447)),
IF(   AND(X1447&lt;&gt;"NO",I1447="CAT_FNCT",D1447&lt;&gt;"multiply", D1447&lt;&gt;"divide"),IF(J1447="SLS_ENABLED",   UPPER(IF(E1447=CHAR(34)&amp;CHAR(34),F1447,E1447)),""),"")))</f>
        <v/>
      </c>
      <c r="AA1447" s="25" t="str">
        <f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7" s="1">
        <f>B1447</f>
        <v>1411</v>
      </c>
      <c r="AC1447" t="str">
        <f>P1447</f>
        <v>MNU_PFN1</v>
      </c>
      <c r="AD1447" s="126" t="str">
        <f>IF(ISNA(VLOOKUP(AA1447,'XEQM Shortlist'!J:J,1,0)),"//","")</f>
        <v/>
      </c>
      <c r="AF1447" s="88" t="str">
        <f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7" t="b">
        <f>AA1447=AF1447</f>
        <v>1</v>
      </c>
    </row>
    <row r="1448" spans="1:33">
      <c r="A1448" s="48" t="str">
        <f>IF(B1448=INT(B1448),ROW(),"")</f>
        <v/>
      </c>
      <c r="B1448" s="47">
        <f>IF(AND(MID(C1448,2,1)&lt;&gt;"/",MID(C1448,1,1)="/"),INT(B1447)+1,B1447+0.01)</f>
        <v>1411.01</v>
      </c>
      <c r="C1448" s="50" t="s">
        <v>2238</v>
      </c>
      <c r="D1448" s="51"/>
      <c r="E1448" s="54"/>
      <c r="F1448" s="54"/>
      <c r="G1448" s="144"/>
      <c r="H1448" s="144"/>
      <c r="I1448" s="56"/>
      <c r="J1448" s="56"/>
      <c r="K1448" s="57"/>
      <c r="L1448" s="55"/>
      <c r="M1448" s="55"/>
      <c r="N1448" s="55" t="s">
        <v>2238</v>
      </c>
      <c r="O1448" s="50"/>
      <c r="P1448" s="259" t="s">
        <v>2238</v>
      </c>
      <c r="Q1448" s="43"/>
      <c r="R1448" s="44"/>
      <c r="S1448" s="44"/>
      <c r="T1448" s="44" t="str">
        <f>IF(ISNA(VLOOKUP(P1448,Sheet1!E:F,2,0)),"--","PRESENT")</f>
        <v>--</v>
      </c>
      <c r="U1448" s="44"/>
      <c r="V1448">
        <f>IF(AA1448&lt;&gt;"",V1447+1,V1447)</f>
        <v>237</v>
      </c>
      <c r="W1448" s="75" t="s">
        <v>2238</v>
      </c>
      <c r="X1448" s="74" t="s">
        <v>2238</v>
      </c>
      <c r="Y1448" s="74" t="s">
        <v>2238</v>
      </c>
      <c r="Z1448" s="25" t="str">
        <f>IF( OR(X1448="CNST", I1448="CAT_REGS"),IF(E1448=CHAR(34)&amp;CHAR(34),F1448,E1448),
IF(X1448="YES",UPPER(IF(E1448=CHAR(34)&amp;CHAR(34),F1448,E1448)),
IF(   AND(X1448&lt;&gt;"NO",I1448="CAT_FNCT",D1448&lt;&gt;"multiply", D1448&lt;&gt;"divide"),IF(J1448="SLS_ENABLED",   UPPER(IF(E1448=CHAR(34)&amp;CHAR(34),F1448,E1448)),""),"")))</f>
        <v/>
      </c>
      <c r="AA1448" s="25" t="str">
        <f>IF(LEN(Y1448)&gt;0,Y1448,SUBSTITUTE(SUBSTITUTE(SUBSTITUTE(SUBSTITUTE(SUBSTITUTE(SUBSTITUTE(SUBSTITUTE(SUBSTITUTE(SUBSTITUTE(SUBSTITUTE(SUBSTITUTE( (SUBSTITUTE( SUBSTITUTE( SUBSTITUTE( SUBSTITUTE(Z1448,"STD_SIGMA","SUM"),"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8" s="1">
        <f>B1448</f>
        <v>1411.01</v>
      </c>
      <c r="AC1448" t="str">
        <f>P1448</f>
        <v/>
      </c>
      <c r="AD1448" s="126" t="str">
        <f>IF(ISNA(VLOOKUP(AA1448,'XEQM Shortlist'!J:J,1,0)),"//","")</f>
        <v/>
      </c>
      <c r="AE1448" s="42"/>
      <c r="AF1448" s="88" t="str">
        <f>IF(LEN(AA1448)=0,"",SUBSTITUTE(SUBSTITUTE(SUBSTITUTE(SUBSTITUTE(SUBSTITUTE(SUBSTITUTE(SUBSTITUTE(SUBSTITUTE(SUBSTITUTE(SUBSTITUTE(SUBSTITUTE(SUBSTITUTE(SUBSTITUTE(SUBSTITUTE(SUBSTITUTE(SUBSTITUTE(SUBSTITUTE( (SUBSTITUTE( SUBSTITUTE( SUBSTITUTE( SUBSTITUTE(Z1448,"STD_SIGMA","SUM"),"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8" t="b">
        <f>AA1448=AF1448</f>
        <v>1</v>
      </c>
    </row>
    <row r="1449" spans="1:33">
      <c r="A1449" s="48" t="str">
        <f>IF(B1449=INT(B1449),ROW(),"")</f>
        <v/>
      </c>
      <c r="B1449" s="47">
        <f>IF(AND(MID(C1449,2,1)&lt;&gt;"/",MID(C1449,1,1)="/"),INT(B1448)+1,B1448+0.01)</f>
        <v>1411.02</v>
      </c>
      <c r="C1449" s="50" t="s">
        <v>2238</v>
      </c>
      <c r="D1449" s="51"/>
      <c r="E1449" s="54"/>
      <c r="F1449" s="54"/>
      <c r="G1449" s="144"/>
      <c r="H1449" s="144"/>
      <c r="I1449" s="56"/>
      <c r="J1449" s="56"/>
      <c r="K1449" s="57"/>
      <c r="L1449" s="55"/>
      <c r="M1449" s="55"/>
      <c r="N1449" s="55" t="s">
        <v>2238</v>
      </c>
      <c r="O1449" s="50"/>
      <c r="P1449" s="259" t="s">
        <v>2238</v>
      </c>
      <c r="Q1449" s="43"/>
      <c r="R1449" s="44"/>
      <c r="S1449" s="44"/>
      <c r="T1449" s="44" t="str">
        <f>IF(ISNA(VLOOKUP(P1449,Sheet1!E:F,2,0)),"--","PRESENT")</f>
        <v>--</v>
      </c>
      <c r="U1449" s="44"/>
      <c r="V1449">
        <f>IF(AA1449&lt;&gt;"",V1448+1,V1448)</f>
        <v>237</v>
      </c>
      <c r="W1449" s="75" t="s">
        <v>2238</v>
      </c>
      <c r="X1449" s="74" t="s">
        <v>2238</v>
      </c>
      <c r="Y1449" s="74" t="s">
        <v>2238</v>
      </c>
      <c r="Z1449" s="25" t="str">
        <f>IF( OR(X1449="CNST", I1449="CAT_REGS"),IF(E1449=CHAR(34)&amp;CHAR(34),F1449,E1449),
IF(X1449="YES",UPPER(IF(E1449=CHAR(34)&amp;CHAR(34),F1449,E1449)),
IF(   AND(X1449&lt;&gt;"NO",I1449="CAT_FNCT",D1449&lt;&gt;"multiply", D1449&lt;&gt;"divide"),IF(J1449="SLS_ENABLED",   UPPER(IF(E1449=CHAR(34)&amp;CHAR(34),F1449,E1449)),""),"")))</f>
        <v/>
      </c>
      <c r="AA1449" s="25" t="str">
        <f>IF(LEN(Y1449)&gt;0,Y1449,SUBSTITUTE(SUBSTITUTE(SUBSTITUTE(SUBSTITUTE(SUBSTITUTE(SUBSTITUTE(SUBSTITUTE(SUBSTITUTE(SUBSTITUTE(SUBSTITUTE(SUBSTITUTE( (SUBSTITUTE( SUBSTITUTE( SUBSTITUTE( SUBSTITUTE(Z1449,"STD_SIGMA","SUM"),"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9" s="1">
        <f>B1449</f>
        <v>1411.02</v>
      </c>
      <c r="AC1449" t="str">
        <f>P1449</f>
        <v/>
      </c>
      <c r="AD1449" s="126" t="str">
        <f>IF(ISNA(VLOOKUP(AA1449,'XEQM Shortlist'!J:J,1,0)),"//","")</f>
        <v/>
      </c>
      <c r="AE1449" s="42"/>
      <c r="AF1449" s="88" t="str">
        <f>IF(LEN(AA1449)=0,"",SUBSTITUTE(SUBSTITUTE(SUBSTITUTE(SUBSTITUTE(SUBSTITUTE(SUBSTITUTE(SUBSTITUTE(SUBSTITUTE(SUBSTITUTE(SUBSTITUTE(SUBSTITUTE(SUBSTITUTE(SUBSTITUTE(SUBSTITUTE(SUBSTITUTE(SUBSTITUTE(SUBSTITUTE( (SUBSTITUTE( SUBSTITUTE( SUBSTITUTE( SUBSTITUTE(Z1449,"STD_SIGMA","SUM"),"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9" t="b">
        <f>AA1449=AF1449</f>
        <v>1</v>
      </c>
    </row>
    <row r="1450" spans="1:33">
      <c r="A1450" s="48">
        <f>IF(B1450=INT(B1450),ROW(),"")</f>
        <v>1450</v>
      </c>
      <c r="B1450" s="47">
        <f>IF(AND(MID(C1450,2,1)&lt;&gt;"/",MID(C1450,1,1)="/"),INT(B1449)+1,B1449+0.01)</f>
        <v>1412</v>
      </c>
      <c r="C1450" s="50" t="s">
        <v>3567</v>
      </c>
      <c r="D1450" s="51" t="s">
        <v>976</v>
      </c>
      <c r="E1450" s="54" t="s">
        <v>4</v>
      </c>
      <c r="F1450" s="54" t="s">
        <v>4</v>
      </c>
      <c r="G1450" s="144">
        <v>0</v>
      </c>
      <c r="H1450" s="144">
        <v>0</v>
      </c>
      <c r="I1450" s="135" t="s">
        <v>3</v>
      </c>
      <c r="J1450" s="56" t="s">
        <v>1375</v>
      </c>
      <c r="K1450" s="57" t="s">
        <v>3945</v>
      </c>
      <c r="L1450" s="55" t="s">
        <v>4768</v>
      </c>
      <c r="M1450" s="55" t="s">
        <v>4825</v>
      </c>
      <c r="N1450" s="55" t="s">
        <v>2238</v>
      </c>
      <c r="O1450" s="50"/>
      <c r="P1450" s="259" t="s">
        <v>1396</v>
      </c>
      <c r="Q1450" s="43"/>
      <c r="R1450"/>
      <c r="S1450" t="str">
        <f>IF(E1450=F1450,"","NOT EQUAL")</f>
        <v/>
      </c>
      <c r="T1450" s="44" t="str">
        <f>IF(ISNA(VLOOKUP(P1450,Sheet1!E:F,2,0)),"--","PRESENT")</f>
        <v>--</v>
      </c>
      <c r="U1450"/>
      <c r="V1450">
        <f>IF(AA1450&lt;&gt;"",V1449+1,V1449)</f>
        <v>238</v>
      </c>
      <c r="W1450" s="75" t="s">
        <v>2683</v>
      </c>
      <c r="X1450" s="74" t="s">
        <v>2598</v>
      </c>
      <c r="Y1450" s="74" t="s">
        <v>2238</v>
      </c>
      <c r="Z1450" s="25" t="str">
        <f>IF( OR(X1450="CNST", I1450="CAT_REGS"),IF(E1450=CHAR(34)&amp;CHAR(34),F1450,E1450),
IF(X1450="YES",UPPER(IF(E1450=CHAR(34)&amp;CHAR(34),F1450,E1450)),
IF(   AND(X1450&lt;&gt;"NO",I1450="CAT_FNCT",D1450&lt;&gt;"multiply", D1450&lt;&gt;"divide"),IF(J1450="SLS_ENABLED",   UPPER(IF(E1450=CHAR(34)&amp;CHAR(34),F1450,E1450)),""),"")))</f>
        <v>"1COMPL"</v>
      </c>
      <c r="AA1450" s="25" t="str">
        <f>IF(LEN(Y1450)&gt;0,Y1450,SUBSTITUTE(SUBSTITUTE(SUBSTITUTE(SUBSTITUTE(SUBSTITUTE(SUBSTITUTE(SUBSTITUTE(SUBSTITUTE(SUBSTITUTE(SUBSTITUTE(SUBSTITUTE( (SUBSTITUTE( SUBSTITUTE( SUBSTITUTE( SUBSTITUTE(Z1450,"STD_SIGMA","SUM"),"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1COMPL</v>
      </c>
      <c r="AB1450" s="1">
        <f>B1450</f>
        <v>1412</v>
      </c>
      <c r="AC1450" t="str">
        <f>P1450</f>
        <v>ITM_1COMPL</v>
      </c>
      <c r="AD1450" s="126" t="str">
        <f>IF(ISNA(VLOOKUP(AA1450,'XEQM Shortlist'!J:J,1,0)),"//","")</f>
        <v>//</v>
      </c>
      <c r="AF1450" s="88" t="str">
        <f>IF(LEN(AA1450)=0,"",SUBSTITUTE(SUBSTITUTE(SUBSTITUTE(SUBSTITUTE(SUBSTITUTE(SUBSTITUTE(SUBSTITUTE(SUBSTITUTE(SUBSTITUTE(SUBSTITUTE(SUBSTITUTE(SUBSTITUTE(SUBSTITUTE(SUBSTITUTE(SUBSTITUTE(SUBSTITUTE(SUBSTITUTE( (SUBSTITUTE( SUBSTITUTE( SUBSTITUTE( SUBSTITUTE(Z1450,"STD_SIGMA","SUM"),"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1COMPL</v>
      </c>
      <c r="AG1450" t="b">
        <f>AA1450=AF1450</f>
        <v>1</v>
      </c>
    </row>
    <row r="1451" spans="1:33">
      <c r="A1451" s="48">
        <f>IF(B1451=INT(B1451),ROW(),"")</f>
        <v>1451</v>
      </c>
      <c r="B1451" s="47">
        <f>IF(AND(MID(C1451,2,1)&lt;&gt;"/",MID(C1451,1,1)="/"),INT(B1450)+1,B1450+0.01)</f>
        <v>1413</v>
      </c>
      <c r="C1451" s="51" t="s">
        <v>3568</v>
      </c>
      <c r="D1451" s="51" t="s">
        <v>7</v>
      </c>
      <c r="E1451" s="56" t="s">
        <v>2293</v>
      </c>
      <c r="F1451" s="56" t="s">
        <v>2293</v>
      </c>
      <c r="G1451" s="144">
        <v>0</v>
      </c>
      <c r="H1451" s="144">
        <v>0</v>
      </c>
      <c r="I1451" s="135" t="s">
        <v>3</v>
      </c>
      <c r="J1451" s="56" t="s">
        <v>1375</v>
      </c>
      <c r="K1451" s="57" t="s">
        <v>3945</v>
      </c>
      <c r="L1451" s="55" t="s">
        <v>4768</v>
      </c>
      <c r="M1451" s="55" t="s">
        <v>4825</v>
      </c>
      <c r="N1451" s="55" t="s">
        <v>2238</v>
      </c>
      <c r="O1451" s="55"/>
      <c r="P1451" s="259" t="s">
        <v>3944</v>
      </c>
      <c r="Q1451" s="13"/>
      <c r="R1451"/>
      <c r="S1451" t="str">
        <f>IF(E1451=F1451,"","NOT EQUAL")</f>
        <v/>
      </c>
      <c r="T1451" s="44" t="str">
        <f>IF(ISNA(VLOOKUP(P1451,Sheet1!E:F,2,0)),"--","PRESENT")</f>
        <v>PRESENT</v>
      </c>
      <c r="U1451"/>
      <c r="V1451">
        <f>IF(AA1451&lt;&gt;"",V1450+1,V1450)</f>
        <v>239</v>
      </c>
      <c r="W1451" s="75" t="s">
        <v>2680</v>
      </c>
      <c r="X1451" s="57" t="s">
        <v>2598</v>
      </c>
      <c r="Y1451" s="57" t="s">
        <v>2238</v>
      </c>
      <c r="Z1451" s="25" t="str">
        <f>IF( OR(X1451="CNST", I1451="CAT_REGS"),IF(E1451=CHAR(34)&amp;CHAR(34),F1451,E1451),
IF(X1451="YES",UPPER(IF(E1451=CHAR(34)&amp;CHAR(34),F1451,E1451)),
IF(   AND(X1451&lt;&gt;"NO",I1451="CAT_FNCT",D1451&lt;&gt;"multiply", D1451&lt;&gt;"divide"),IF(J1451="SLS_ENABLED",   UPPER(IF(E1451=CHAR(34)&amp;CHAR(34),F1451,E1451)),""),"")))</f>
        <v>"SNAP"</v>
      </c>
      <c r="AA1451" s="25" t="str">
        <f>IF(LEN(Y1451)&gt;0,Y1451,SUBSTITUTE(SUBSTITUTE(SUBSTITUTE(SUBSTITUTE(SUBSTITUTE(SUBSTITUTE(SUBSTITUTE(SUBSTITUTE(SUBSTITUTE(SUBSTITUTE(SUBSTITUTE( (SUBSTITUTE( SUBSTITUTE( SUBSTITUTE( SUBSTITUTE(Z1451,"STD_SIGMA","SUM"),"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SNAP</v>
      </c>
      <c r="AB1451" s="1">
        <f>B1451</f>
        <v>1413</v>
      </c>
      <c r="AC1451" t="str">
        <f>P1451</f>
        <v>ITM_SNAP</v>
      </c>
      <c r="AD1451" s="126" t="str">
        <f>IF(ISNA(VLOOKUP(AA1451,'XEQM Shortlist'!J:J,1,0)),"//","")</f>
        <v/>
      </c>
      <c r="AF1451" s="88" t="str">
        <f>IF(LEN(AA1451)=0,"",SUBSTITUTE(SUBSTITUTE(SUBSTITUTE(SUBSTITUTE(SUBSTITUTE(SUBSTITUTE(SUBSTITUTE(SUBSTITUTE(SUBSTITUTE(SUBSTITUTE(SUBSTITUTE(SUBSTITUTE(SUBSTITUTE(SUBSTITUTE(SUBSTITUTE(SUBSTITUTE(SUBSTITUTE( (SUBSTITUTE( SUBSTITUTE( SUBSTITUTE( SUBSTITUTE(Z1451,"STD_SIGMA","SUM"),"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SNAP</v>
      </c>
      <c r="AG1451" t="b">
        <f>AA1451=AF1451</f>
        <v>1</v>
      </c>
    </row>
    <row r="1452" spans="1:33">
      <c r="A1452" s="48">
        <f>IF(B1452=INT(B1452),ROW(),"")</f>
        <v>1452</v>
      </c>
      <c r="B1452" s="47">
        <f>IF(AND(MID(C1452,2,1)&lt;&gt;"/",MID(C1452,1,1)="/"),INT(B1451)+1,B1451+0.01)</f>
        <v>1414</v>
      </c>
      <c r="C1452" s="51" t="s">
        <v>3567</v>
      </c>
      <c r="D1452" s="51" t="s">
        <v>977</v>
      </c>
      <c r="E1452" s="56" t="s">
        <v>8</v>
      </c>
      <c r="F1452" s="56" t="s">
        <v>8</v>
      </c>
      <c r="G1452" s="144">
        <v>0</v>
      </c>
      <c r="H1452" s="144">
        <v>0</v>
      </c>
      <c r="I1452" s="135" t="s">
        <v>3</v>
      </c>
      <c r="J1452" s="56" t="s">
        <v>1375</v>
      </c>
      <c r="K1452" s="57" t="s">
        <v>3945</v>
      </c>
      <c r="L1452" s="55" t="s">
        <v>4768</v>
      </c>
      <c r="M1452" s="55" t="s">
        <v>4825</v>
      </c>
      <c r="N1452" s="55" t="s">
        <v>2238</v>
      </c>
      <c r="O1452" s="55"/>
      <c r="P1452" s="259" t="s">
        <v>1398</v>
      </c>
      <c r="Q1452" s="13"/>
      <c r="R1452"/>
      <c r="S1452" t="str">
        <f>IF(E1452=F1452,"","NOT EQUAL")</f>
        <v/>
      </c>
      <c r="T1452" s="44" t="str">
        <f>IF(ISNA(VLOOKUP(P1452,Sheet1!E:F,2,0)),"--","PRESENT")</f>
        <v>--</v>
      </c>
      <c r="U1452"/>
      <c r="V1452">
        <f>IF(AA1452&lt;&gt;"",V1451+1,V1451)</f>
        <v>240</v>
      </c>
      <c r="W1452" s="75" t="s">
        <v>2683</v>
      </c>
      <c r="X1452" s="76" t="s">
        <v>2598</v>
      </c>
      <c r="Y1452" s="77" t="s">
        <v>2238</v>
      </c>
      <c r="Z1452" s="25" t="str">
        <f>IF( OR(X1452="CNST", I1452="CAT_REGS"),IF(E1452=CHAR(34)&amp;CHAR(34),F1452,E1452),
IF(X1452="YES",UPPER(IF(E1452=CHAR(34)&amp;CHAR(34),F1452,E1452)),
IF(   AND(X1452&lt;&gt;"NO",I1452="CAT_FNCT",D1452&lt;&gt;"multiply", D1452&lt;&gt;"divide"),IF(J1452="SLS_ENABLED",   UPPER(IF(E1452=CHAR(34)&amp;CHAR(34),F1452,E1452)),""),"")))</f>
        <v>"2COMPL"</v>
      </c>
      <c r="AA1452" s="25" t="str">
        <f>IF(LEN(Y1452)&gt;0,Y1452,SUBSTITUTE(SUBSTITUTE(SUBSTITUTE(SUBSTITUTE(SUBSTITUTE(SUBSTITUTE(SUBSTITUTE(SUBSTITUTE(SUBSTITUTE(SUBSTITUTE(SUBSTITUTE( (SUBSTITUTE( SUBSTITUTE( SUBSTITUTE( SUBSTITUTE(Z1452,"STD_SIGMA","SUM"),"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2COMPL</v>
      </c>
      <c r="AB1452" s="1">
        <f>B1452</f>
        <v>1414</v>
      </c>
      <c r="AC1452" t="str">
        <f>P1452</f>
        <v>ITM_2COMPL</v>
      </c>
      <c r="AD1452" s="126" t="str">
        <f>IF(ISNA(VLOOKUP(AA1452,'XEQM Shortlist'!J:J,1,0)),"//","")</f>
        <v>//</v>
      </c>
      <c r="AF1452" s="88" t="str">
        <f>IF(LEN(AA1452)=0,"",SUBSTITUTE(SUBSTITUTE(SUBSTITUTE(SUBSTITUTE(SUBSTITUTE(SUBSTITUTE(SUBSTITUTE(SUBSTITUTE(SUBSTITUTE(SUBSTITUTE(SUBSTITUTE(SUBSTITUTE(SUBSTITUTE(SUBSTITUTE(SUBSTITUTE(SUBSTITUTE(SUBSTITUTE( (SUBSTITUTE( SUBSTITUTE( SUBSTITUTE( SUBSTITUTE(Z1452,"STD_SIGMA","SUM"),"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2COMPL</v>
      </c>
      <c r="AG1452" t="b">
        <f>AA1452=AF1452</f>
        <v>1</v>
      </c>
    </row>
    <row r="1453" spans="1:33">
      <c r="A1453" s="48">
        <f>IF(B1453=INT(B1453),ROW(),"")</f>
        <v>1453</v>
      </c>
      <c r="B1453" s="47">
        <f>IF(AND(MID(C1453,2,1)&lt;&gt;"/",MID(C1453,1,1)="/"),INT(B1452)+1,B1452+0.01)</f>
        <v>1415</v>
      </c>
      <c r="C1453" s="51" t="s">
        <v>3485</v>
      </c>
      <c r="D1453" s="51" t="s">
        <v>7</v>
      </c>
      <c r="E1453" s="56" t="s">
        <v>1017</v>
      </c>
      <c r="F1453" s="56" t="s">
        <v>1017</v>
      </c>
      <c r="G1453" s="144">
        <v>0</v>
      </c>
      <c r="H1453" s="144">
        <v>0</v>
      </c>
      <c r="I1453" s="180" t="s">
        <v>3</v>
      </c>
      <c r="J1453" s="56" t="s">
        <v>1375</v>
      </c>
      <c r="K1453" s="57" t="s">
        <v>3945</v>
      </c>
      <c r="L1453" s="55" t="s">
        <v>4769</v>
      </c>
      <c r="M1453" s="55" t="s">
        <v>4825</v>
      </c>
      <c r="N1453" s="55" t="s">
        <v>5450</v>
      </c>
      <c r="O1453" s="55"/>
      <c r="P1453" s="273" t="s">
        <v>1403</v>
      </c>
      <c r="Q1453" s="13"/>
      <c r="R1453"/>
      <c r="S1453" t="str">
        <f>IF(E1453=F1453,"","NOT EQUAL")</f>
        <v/>
      </c>
      <c r="T1453" s="44" t="str">
        <f>IF(ISNA(VLOOKUP(P1453,Sheet1!E:F,2,0)),"--","PRESENT")</f>
        <v>PRESENT</v>
      </c>
      <c r="U1453"/>
      <c r="V1453">
        <f>IF(AA1453&lt;&gt;"",V1452+1,V1452)</f>
        <v>241</v>
      </c>
      <c r="W1453" s="75" t="s">
        <v>2660</v>
      </c>
      <c r="X1453" s="57"/>
      <c r="Y1453" s="57" t="s">
        <v>2238</v>
      </c>
      <c r="Z1453" s="25" t="str">
        <f>IF( OR(X1453="CNST", I1453="CAT_REGS"),IF(E1453=CHAR(34)&amp;CHAR(34),F1453,E1453),
IF(X1453="YES",UPPER(IF(E1453=CHAR(34)&amp;CHAR(34),F1453,E1453)),
IF(   AND(X1453&lt;&gt;"NO",I1453="CAT_FNCT",D1453&lt;&gt;"multiply", D1453&lt;&gt;"divide"),IF(J1453="SLS_ENABLED",   UPPER(IF(E1453=CHAR(34)&amp;CHAR(34),F1453,E1453)),""),"")))</f>
        <v>"ABS"</v>
      </c>
      <c r="AA1453" s="25" t="str">
        <f>IF(LEN(Y1453)&gt;0,Y1453,SUBSTITUTE(SUBSTITUTE(SUBSTITUTE(SUBSTITUTE(SUBSTITUTE(SUBSTITUTE(SUBSTITUTE(SUBSTITUTE(SUBSTITUTE(SUBSTITUTE(SUBSTITUTE( (SUBSTITUTE( SUBSTITUTE( SUBSTITUTE( SUBSTITUTE(Z1453,"STD_SIGMA","SUM"),"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ABS</v>
      </c>
      <c r="AB1453" s="1">
        <f>B1453</f>
        <v>1415</v>
      </c>
      <c r="AC1453" t="str">
        <f>P1453</f>
        <v>ITM_ABS</v>
      </c>
      <c r="AD1453" s="126" t="str">
        <f>IF(ISNA(VLOOKUP(AA1453,'XEQM Shortlist'!J:J,1,0)),"//","")</f>
        <v/>
      </c>
      <c r="AF1453" s="88" t="str">
        <f>IF(LEN(AA1453)=0,"",SUBSTITUTE(SUBSTITUTE(SUBSTITUTE(SUBSTITUTE(SUBSTITUTE(SUBSTITUTE(SUBSTITUTE(SUBSTITUTE(SUBSTITUTE(SUBSTITUTE(SUBSTITUTE(SUBSTITUTE(SUBSTITUTE(SUBSTITUTE(SUBSTITUTE(SUBSTITUTE(SUBSTITUTE( (SUBSTITUTE( SUBSTITUTE( SUBSTITUTE( SUBSTITUTE(Z1453,"STD_SIGMA","SUM"),"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ABS</v>
      </c>
      <c r="AG1453" t="b">
        <f>AA1453=AF1453</f>
        <v>1</v>
      </c>
    </row>
    <row r="1454" spans="1:33">
      <c r="A1454" s="48">
        <f>IF(B1454=INT(B1454),ROW(),"")</f>
        <v>1454</v>
      </c>
      <c r="B1454" s="47">
        <f>IF(AND(MID(C1454,2,1)&lt;&gt;"/",MID(C1454,1,1)="/"),INT(B1453)+1,B1453+0.01)</f>
        <v>1416</v>
      </c>
      <c r="C1454" s="51" t="s">
        <v>3569</v>
      </c>
      <c r="D1454" s="51" t="s">
        <v>7</v>
      </c>
      <c r="E1454" s="56" t="s">
        <v>1021</v>
      </c>
      <c r="F1454" s="56" t="s">
        <v>1021</v>
      </c>
      <c r="G1454" s="144">
        <v>0</v>
      </c>
      <c r="H1454" s="144">
        <v>0</v>
      </c>
      <c r="I1454" s="135" t="s">
        <v>3</v>
      </c>
      <c r="J1454" s="56" t="s">
        <v>1375</v>
      </c>
      <c r="K1454" s="57" t="s">
        <v>3945</v>
      </c>
      <c r="L1454" s="55" t="s">
        <v>4768</v>
      </c>
      <c r="M1454" s="55" t="s">
        <v>4825</v>
      </c>
      <c r="N1454" s="55" t="s">
        <v>2238</v>
      </c>
      <c r="O1454" s="55"/>
      <c r="P1454" s="259" t="s">
        <v>1405</v>
      </c>
      <c r="Q1454" s="13"/>
      <c r="R1454"/>
      <c r="S1454" t="str">
        <f>IF(E1454=F1454,"","NOT EQUAL")</f>
        <v/>
      </c>
      <c r="T1454" s="44" t="str">
        <f>IF(ISNA(VLOOKUP(P1454,Sheet1!E:F,2,0)),"--","PRESENT")</f>
        <v>--</v>
      </c>
      <c r="U1454"/>
      <c r="V1454">
        <f>IF(AA1454&lt;&gt;"",V1453+1,V1453)</f>
        <v>242</v>
      </c>
      <c r="W1454" s="75" t="s">
        <v>2238</v>
      </c>
      <c r="X1454" s="57" t="s">
        <v>2238</v>
      </c>
      <c r="Y1454" s="57" t="s">
        <v>2238</v>
      </c>
      <c r="Z1454" s="25" t="str">
        <f>IF( OR(X1454="CNST", I1454="CAT_REGS"),IF(E1454=CHAR(34)&amp;CHAR(34),F1454,E1454),
IF(X1454="YES",UPPER(IF(E1454=CHAR(34)&amp;CHAR(34),F1454,E1454)),
IF(   AND(X1454&lt;&gt;"NO",I1454="CAT_FNCT",D1454&lt;&gt;"multiply", D1454&lt;&gt;"divide"),IF(J1454="SLS_ENABLED",   UPPER(IF(E1454=CHAR(34)&amp;CHAR(34),F1454,E1454)),""),"")))</f>
        <v>"AGM"</v>
      </c>
      <c r="AA1454" s="25" t="str">
        <f>IF(LEN(Y1454)&gt;0,Y1454,SUBSTITUTE(SUBSTITUTE(SUBSTITUTE(SUBSTITUTE(SUBSTITUTE(SUBSTITUTE(SUBSTITUTE(SUBSTITUTE(SUBSTITUTE(SUBSTITUTE(SUBSTITUTE( (SUBSTITUTE( SUBSTITUTE( SUBSTITUTE( SUBSTITUTE(Z1454,"STD_SIGMA","SUM"),"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AGM</v>
      </c>
      <c r="AB1454" s="1">
        <f>B1454</f>
        <v>1416</v>
      </c>
      <c r="AC1454" t="str">
        <f>P1454</f>
        <v>ITM_AGM</v>
      </c>
      <c r="AD1454" s="126" t="str">
        <f>IF(ISNA(VLOOKUP(AA1454,'XEQM Shortlist'!J:J,1,0)),"//","")</f>
        <v>//</v>
      </c>
      <c r="AF1454" s="88" t="str">
        <f>IF(LEN(AA1454)=0,"",SUBSTITUTE(SUBSTITUTE(SUBSTITUTE(SUBSTITUTE(SUBSTITUTE(SUBSTITUTE(SUBSTITUTE(SUBSTITUTE(SUBSTITUTE(SUBSTITUTE(SUBSTITUTE(SUBSTITUTE(SUBSTITUTE(SUBSTITUTE(SUBSTITUTE(SUBSTITUTE(SUBSTITUTE( (SUBSTITUTE( SUBSTITUTE( SUBSTITUTE( SUBSTITUTE(Z1454,"STD_SIGMA","SUM"),"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AGM</v>
      </c>
      <c r="AG1454" t="b">
        <f>AA1454=AF1454</f>
        <v>1</v>
      </c>
    </row>
    <row r="1455" spans="1:33">
      <c r="A1455" s="48">
        <f>IF(B1455=INT(B1455),ROW(),"")</f>
        <v>1455</v>
      </c>
      <c r="B1455" s="47">
        <f>IF(AND(MID(C1455,2,1)&lt;&gt;"/",MID(C1455,1,1)="/"),INT(B1454)+1,B1454+0.01)</f>
        <v>1417</v>
      </c>
      <c r="C1455" s="51" t="s">
        <v>5002</v>
      </c>
      <c r="D1455" s="51" t="s">
        <v>2279</v>
      </c>
      <c r="E1455" s="56" t="s">
        <v>11</v>
      </c>
      <c r="F1455" s="56" t="s">
        <v>11</v>
      </c>
      <c r="G1455" s="144">
        <v>0</v>
      </c>
      <c r="H1455" s="144">
        <v>99</v>
      </c>
      <c r="I1455" s="135" t="s">
        <v>3</v>
      </c>
      <c r="J1455" s="56" t="s">
        <v>1375</v>
      </c>
      <c r="K1455" s="57" t="s">
        <v>3945</v>
      </c>
      <c r="L1455" s="55" t="s">
        <v>4768</v>
      </c>
      <c r="M1455" s="55" t="s">
        <v>4830</v>
      </c>
      <c r="N1455" s="55" t="s">
        <v>2238</v>
      </c>
      <c r="O1455" s="55"/>
      <c r="P1455" s="259" t="s">
        <v>1406</v>
      </c>
      <c r="Q1455" s="13"/>
      <c r="R1455"/>
      <c r="S1455" t="str">
        <f>IF(E1455=F1455,"","NOT EQUAL")</f>
        <v/>
      </c>
      <c r="T1455" s="44" t="str">
        <f>IF(ISNA(VLOOKUP(P1455,Sheet1!E:F,2,0)),"--","PRESENT")</f>
        <v>--</v>
      </c>
      <c r="U1455"/>
      <c r="V1455">
        <f>IF(AA1455&lt;&gt;"",V1454+1,V1454)</f>
        <v>243</v>
      </c>
      <c r="W1455" s="75" t="s">
        <v>2238</v>
      </c>
      <c r="X1455" s="57" t="s">
        <v>2238</v>
      </c>
      <c r="Y1455" s="57" t="s">
        <v>2238</v>
      </c>
      <c r="Z1455" s="25" t="str">
        <f>IF( OR(X1455="CNST", I1455="CAT_REGS"),IF(E1455=CHAR(34)&amp;CHAR(34),F1455,E1455),
IF(X1455="YES",UPPER(IF(E1455=CHAR(34)&amp;CHAR(34),F1455,E1455)),
IF(   AND(X1455&lt;&gt;"NO",I1455="CAT_FNCT",D1455&lt;&gt;"multiply", D1455&lt;&gt;"divide"),IF(J1455="SLS_ENABLED",   UPPER(IF(E1455=CHAR(34)&amp;CHAR(34),F1455,E1455)),""),"")))</f>
        <v>"AGRAPH"</v>
      </c>
      <c r="AA1455" s="25" t="str">
        <f>IF(LEN(Y1455)&gt;0,Y1455,SUBSTITUTE(SUBSTITUTE(SUBSTITUTE(SUBSTITUTE(SUBSTITUTE(SUBSTITUTE(SUBSTITUTE(SUBSTITUTE(SUBSTITUTE(SUBSTITUTE(SUBSTITUTE( (SUBSTITUTE( SUBSTITUTE( SUBSTITUTE( SUBSTITUTE(Z1455,"STD_SIGMA","SUM"),"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55" s="1">
        <f>B1455</f>
        <v>1417</v>
      </c>
      <c r="AC1455" t="str">
        <f>P1455</f>
        <v>ITM_AGRAPH</v>
      </c>
      <c r="AD1455" s="126" t="str">
        <f>IF(ISNA(VLOOKUP(AA1455,'XEQM Shortlist'!J:J,1,0)),"//","")</f>
        <v>//</v>
      </c>
      <c r="AF1455" s="88" t="str">
        <f>IF(LEN(AA1455)=0,"",SUBSTITUTE(SUBSTITUTE(SUBSTITUTE(SUBSTITUTE(SUBSTITUTE(SUBSTITUTE(SUBSTITUTE(SUBSTITUTE(SUBSTITUTE(SUBSTITUTE(SUBSTITUTE(SUBSTITUTE(SUBSTITUTE(SUBSTITUTE(SUBSTITUTE(SUBSTITUTE(SUBSTITUTE( (SUBSTITUTE( SUBSTITUTE( SUBSTITUTE( SUBSTITUTE(Z1455,"STD_SIGMA","SUM"),"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55" t="b">
        <f>AA1455=AF1455</f>
        <v>1</v>
      </c>
    </row>
    <row r="1456" spans="1:33">
      <c r="A1456" s="48">
        <f>IF(B1456=INT(B1456),ROW(),"")</f>
        <v>1456</v>
      </c>
      <c r="B1456" s="47">
        <f>IF(AND(MID(C1456,2,1)&lt;&gt;"/",MID(C1456,1,1)="/"),INT(B1455)+1,B1455+0.01)</f>
        <v>1418</v>
      </c>
      <c r="C1456" s="51" t="s">
        <v>3570</v>
      </c>
      <c r="D1456" s="51" t="s">
        <v>12</v>
      </c>
      <c r="E1456" s="56" t="s">
        <v>13</v>
      </c>
      <c r="F1456" s="56" t="s">
        <v>14</v>
      </c>
      <c r="G1456" s="144">
        <v>0</v>
      </c>
      <c r="H1456" s="144" t="s">
        <v>5445</v>
      </c>
      <c r="I1456" s="135" t="s">
        <v>3</v>
      </c>
      <c r="J1456" s="56" t="s">
        <v>1375</v>
      </c>
      <c r="K1456" s="57" t="s">
        <v>3945</v>
      </c>
      <c r="L1456" s="55" t="s">
        <v>4768</v>
      </c>
      <c r="M1456" s="55" t="s">
        <v>4826</v>
      </c>
      <c r="N1456" s="55" t="s">
        <v>2238</v>
      </c>
      <c r="O1456" s="71"/>
      <c r="P1456" s="259" t="s">
        <v>1407</v>
      </c>
      <c r="Q1456" s="13"/>
      <c r="R1456"/>
      <c r="S1456" t="str">
        <f>IF(E1456=F1456,"","NOT EQUAL")</f>
        <v>NOT EQUAL</v>
      </c>
      <c r="T1456" s="44" t="str">
        <f>IF(ISNA(VLOOKUP(P1456,Sheet1!E:F,2,0)),"--","PRESENT")</f>
        <v>PRESENT</v>
      </c>
      <c r="U1456"/>
      <c r="V1456">
        <f>IF(AA1456&lt;&gt;"",V1455+1,V1455)</f>
        <v>244</v>
      </c>
      <c r="W1456" s="75" t="s">
        <v>2238</v>
      </c>
      <c r="X1456" s="57" t="s">
        <v>2598</v>
      </c>
      <c r="Y1456" s="57" t="s">
        <v>2238</v>
      </c>
      <c r="Z1456" s="25" t="str">
        <f>IF( OR(X1456="CNST", I1456="CAT_REGS"),IF(E1456=CHAR(34)&amp;CHAR(34),F1456,E1456),
IF(X1456="YES",UPPER(IF(E1456=CHAR(34)&amp;CHAR(34),F1456,E1456)),
IF(   AND(X1456&lt;&gt;"NO",I1456="CAT_FNCT",D1456&lt;&gt;"multiply", D1456&lt;&gt;"divide"),IF(J1456="SLS_ENABLED",   UPPER(IF(E1456=CHAR(34)&amp;CHAR(34),F1456,E1456)),""),"")))</f>
        <v xml:space="preserve">"ALL" </v>
      </c>
      <c r="AA1456" s="25" t="str">
        <f>IF(LEN(Y1456)&gt;0,Y1456,SUBSTITUTE(SUBSTITUTE(SUBSTITUTE(SUBSTITUTE(SUBSTITUTE(SUBSTITUTE(SUBSTITUTE(SUBSTITUTE(SUBSTITUTE(SUBSTITUTE(SUBSTITUTE( (SUBSTITUTE( SUBSTITUTE( SUBSTITUTE( SUBSTITUTE(Z1456,"STD_SIGMA","SUM"),"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ALL</v>
      </c>
      <c r="AB1456" s="1">
        <f>B1456</f>
        <v>1418</v>
      </c>
      <c r="AC1456" t="str">
        <f>P1456</f>
        <v>ITM_ALL</v>
      </c>
      <c r="AD1456" s="126" t="str">
        <f>IF(ISNA(VLOOKUP(AA1456,'XEQM Shortlist'!J:J,1,0)),"//","")</f>
        <v/>
      </c>
      <c r="AF1456" s="88" t="str">
        <f>IF(LEN(AA1456)=0,"",SUBSTITUTE(SUBSTITUTE(SUBSTITUTE(SUBSTITUTE(SUBSTITUTE(SUBSTITUTE(SUBSTITUTE(SUBSTITUTE(SUBSTITUTE(SUBSTITUTE(SUBSTITUTE(SUBSTITUTE(SUBSTITUTE(SUBSTITUTE(SUBSTITUTE(SUBSTITUTE(SUBSTITUTE( (SUBSTITUTE( SUBSTITUTE( SUBSTITUTE( SUBSTITUTE(Z1456,"STD_SIGMA","SUM"),"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ALL</v>
      </c>
      <c r="AG1456" t="b">
        <f>AA1456=AF1456</f>
        <v>1</v>
      </c>
    </row>
    <row r="1457" spans="1:33">
      <c r="A1457" s="48">
        <f>IF(B1457=INT(B1457),ROW(),"")</f>
        <v>1457</v>
      </c>
      <c r="B1457" s="47">
        <f>IF(AND(MID(C1457,2,1)&lt;&gt;"/",MID(C1457,1,1)="/"),INT(B1456)+1,B1456+0.01)</f>
        <v>1419</v>
      </c>
      <c r="C1457" s="51" t="s">
        <v>4781</v>
      </c>
      <c r="D1457" s="51" t="s">
        <v>4008</v>
      </c>
      <c r="E1457" s="56" t="s">
        <v>5003</v>
      </c>
      <c r="F1457" s="56" t="s">
        <v>24</v>
      </c>
      <c r="G1457" s="144">
        <v>0</v>
      </c>
      <c r="H1457" s="144">
        <v>0</v>
      </c>
      <c r="I1457" s="135" t="s">
        <v>3</v>
      </c>
      <c r="J1457" s="56" t="s">
        <v>1375</v>
      </c>
      <c r="K1457" s="57" t="s">
        <v>3945</v>
      </c>
      <c r="L1457" s="55" t="s">
        <v>4768</v>
      </c>
      <c r="M1457" s="256" t="s">
        <v>4825</v>
      </c>
      <c r="N1457" s="55" t="s">
        <v>2238</v>
      </c>
      <c r="O1457" s="55"/>
      <c r="P1457" s="259" t="s">
        <v>1418</v>
      </c>
      <c r="Q1457" s="13"/>
      <c r="R1457"/>
      <c r="S1457" t="str">
        <f>IF(E1457=F1457,"","NOT EQUAL")</f>
        <v>NOT EQUAL</v>
      </c>
      <c r="T1457" s="44" t="str">
        <f>IF(ISNA(VLOOKUP(P1457,Sheet1!E:F,2,0)),"--","PRESENT")</f>
        <v>--</v>
      </c>
      <c r="U1457"/>
      <c r="V1457">
        <f>IF(AA1457&lt;&gt;"",V1456+1,V1456)</f>
        <v>245</v>
      </c>
      <c r="W1457" s="75" t="s">
        <v>2238</v>
      </c>
      <c r="X1457" s="57" t="s">
        <v>2238</v>
      </c>
      <c r="Y1457" s="57" t="s">
        <v>2238</v>
      </c>
      <c r="Z1457" s="25" t="str">
        <f>IF( OR(X1457="CNST", I1457="CAT_REGS"),IF(E1457=CHAR(34)&amp;CHAR(34),F1457,E1457),
IF(X1457="YES",UPPER(IF(E1457=CHAR(34)&amp;CHAR(34),F1457,E1457)),
IF(   AND(X1457&lt;&gt;"NO",I1457="CAT_FNCT",D1457&lt;&gt;"multiply", D1457&lt;&gt;"divide"),IF(J1457="SLS_ENABLED",   UPPER(IF(E1457=CHAR(34)&amp;CHAR(34),F1457,E1457)),""),"")))</f>
        <v>"ASSIGN"</v>
      </c>
      <c r="AA1457" s="25" t="str">
        <f>IF(LEN(Y1457)&gt;0,Y1457,SUBSTITUTE(SUBSTITUTE(SUBSTITUTE(SUBSTITUTE(SUBSTITUTE(SUBSTITUTE(SUBSTITUTE(SUBSTITUTE(SUBSTITUTE(SUBSTITUTE(SUBSTITUTE( (SUBSTITUTE( SUBSTITUTE( SUBSTITUTE( SUBSTITUTE(Z1457,"STD_SIGMA","SUM"),"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ASSIGN</v>
      </c>
      <c r="AB1457" s="1">
        <f>B1457</f>
        <v>1419</v>
      </c>
      <c r="AC1457" t="str">
        <f>P1457</f>
        <v>ITM_ASSIGN</v>
      </c>
      <c r="AD1457" s="126" t="str">
        <f>IF(ISNA(VLOOKUP(AA1457,'XEQM Shortlist'!J:J,1,0)),"//","")</f>
        <v>//</v>
      </c>
      <c r="AF1457" s="88" t="str">
        <f>IF(LEN(AA1457)=0,"",SUBSTITUTE(SUBSTITUTE(SUBSTITUTE(SUBSTITUTE(SUBSTITUTE(SUBSTITUTE(SUBSTITUTE(SUBSTITUTE(SUBSTITUTE(SUBSTITUTE(SUBSTITUTE(SUBSTITUTE(SUBSTITUTE(SUBSTITUTE(SUBSTITUTE(SUBSTITUTE(SUBSTITUTE( (SUBSTITUTE( SUBSTITUTE( SUBSTITUTE( SUBSTITUTE(Z1457,"STD_SIGMA","SUM"),"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ASSIGN</v>
      </c>
      <c r="AG1457" t="b">
        <f>AA1457=AF1457</f>
        <v>1</v>
      </c>
    </row>
    <row r="1458" spans="1:33">
      <c r="A1458" s="48">
        <f>IF(B1458=INT(B1458),ROW(),"")</f>
        <v>1458</v>
      </c>
      <c r="B1458" s="47">
        <f>IF(AND(MID(C1458,2,1)&lt;&gt;"/",MID(C1458,1,1)="/"),INT(B1457)+1,B1457+0.01)</f>
        <v>1420</v>
      </c>
      <c r="C1458" s="51" t="s">
        <v>4811</v>
      </c>
      <c r="D1458" s="51" t="s">
        <v>12</v>
      </c>
      <c r="E1458" s="56" t="s">
        <v>29</v>
      </c>
      <c r="F1458" s="121" t="s">
        <v>29</v>
      </c>
      <c r="G1458" s="144">
        <v>0</v>
      </c>
      <c r="H1458" s="144">
        <v>255</v>
      </c>
      <c r="I1458" s="135" t="s">
        <v>3</v>
      </c>
      <c r="J1458" s="56" t="s">
        <v>1375</v>
      </c>
      <c r="K1458" s="57" t="s">
        <v>3945</v>
      </c>
      <c r="L1458" s="55" t="s">
        <v>4768</v>
      </c>
      <c r="M1458" s="55" t="s">
        <v>4853</v>
      </c>
      <c r="N1458" s="55" t="s">
        <v>2238</v>
      </c>
      <c r="O1458" s="55"/>
      <c r="P1458" s="259" t="s">
        <v>1423</v>
      </c>
      <c r="Q1458" s="13"/>
      <c r="R1458"/>
      <c r="S1458" t="str">
        <f>IF(E1458=F1458,"","NOT EQUAL")</f>
        <v/>
      </c>
      <c r="T1458" s="44" t="str">
        <f>IF(ISNA(VLOOKUP(P1458,Sheet1!E:F,2,0)),"--","PRESENT")</f>
        <v>--</v>
      </c>
      <c r="U1458"/>
      <c r="V1458">
        <f>IF(AA1458&lt;&gt;"",V1457+1,V1457)</f>
        <v>246</v>
      </c>
      <c r="W1458" s="75" t="s">
        <v>2238</v>
      </c>
      <c r="X1458" s="57" t="s">
        <v>2238</v>
      </c>
      <c r="Y1458" s="57" t="s">
        <v>2238</v>
      </c>
      <c r="Z1458" s="25" t="str">
        <f>IF( OR(X1458="CNST", I1458="CAT_REGS"),IF(E1458=CHAR(34)&amp;CHAR(34),F1458,E1458),
IF(X1458="YES",UPPER(IF(E1458=CHAR(34)&amp;CHAR(34),F1458,E1458)),
IF(   AND(X1458&lt;&gt;"NO",I1458="CAT_FNCT",D1458&lt;&gt;"multiply", D1458&lt;&gt;"divide"),IF(J1458="SLS_ENABLED",   UPPER(IF(E1458=CHAR(34)&amp;CHAR(34),F1458,E1458)),""),"")))</f>
        <v>"BACK"</v>
      </c>
      <c r="AA1458" s="25" t="str">
        <f>IF(LEN(Y1458)&gt;0,Y1458,SUBSTITUTE(SUBSTITUTE(SUBSTITUTE(SUBSTITUTE(SUBSTITUTE(SUBSTITUTE(SUBSTITUTE(SUBSTITUTE(SUBSTITUTE(SUBSTITUTE(SUBSTITUTE( (SUBSTITUTE( SUBSTITUTE( SUBSTITUTE( SUBSTITUTE(Z1458,"STD_SIGMA","SUM"),"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BACK</v>
      </c>
      <c r="AB1458" s="1">
        <f>B1458</f>
        <v>1420</v>
      </c>
      <c r="AC1458" t="str">
        <f>P1458</f>
        <v>ITM_BACK</v>
      </c>
      <c r="AD1458" s="126" t="str">
        <f>IF(ISNA(VLOOKUP(AA1458,'XEQM Shortlist'!J:J,1,0)),"//","")</f>
        <v>//</v>
      </c>
      <c r="AF1458" s="88" t="str">
        <f>IF(LEN(AA1458)=0,"",SUBSTITUTE(SUBSTITUTE(SUBSTITUTE(SUBSTITUTE(SUBSTITUTE(SUBSTITUTE(SUBSTITUTE(SUBSTITUTE(SUBSTITUTE(SUBSTITUTE(SUBSTITUTE(SUBSTITUTE(SUBSTITUTE(SUBSTITUTE(SUBSTITUTE(SUBSTITUTE(SUBSTITUTE( (SUBSTITUTE( SUBSTITUTE( SUBSTITUTE( SUBSTITUTE(Z1458,"STD_SIGMA","SUM"),"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BACK</v>
      </c>
      <c r="AG1458" t="b">
        <f>AA1458=AF1458</f>
        <v>1</v>
      </c>
    </row>
    <row r="1459" spans="1:33">
      <c r="A1459" s="48">
        <f>IF(B1459=INT(B1459),ROW(),"")</f>
        <v>1459</v>
      </c>
      <c r="B1459" s="47">
        <f>IF(AND(MID(C1459,2,1)&lt;&gt;"/",MID(C1459,1,1)="/"),INT(B1458)+1,B1458+0.01)</f>
        <v>1421</v>
      </c>
      <c r="C1459" s="51" t="s">
        <v>3571</v>
      </c>
      <c r="D1459" s="51" t="s">
        <v>7</v>
      </c>
      <c r="E1459" s="56" t="s">
        <v>1029</v>
      </c>
      <c r="F1459" s="56" t="s">
        <v>1029</v>
      </c>
      <c r="G1459" s="144">
        <v>0</v>
      </c>
      <c r="H1459" s="144">
        <v>0</v>
      </c>
      <c r="I1459" s="135" t="s">
        <v>3</v>
      </c>
      <c r="J1459" s="56" t="s">
        <v>1375</v>
      </c>
      <c r="K1459" s="57" t="s">
        <v>3945</v>
      </c>
      <c r="L1459" s="55" t="s">
        <v>4768</v>
      </c>
      <c r="M1459" s="55" t="s">
        <v>4825</v>
      </c>
      <c r="N1459" s="55" t="s">
        <v>2238</v>
      </c>
      <c r="O1459" s="55"/>
      <c r="P1459" s="259" t="s">
        <v>1425</v>
      </c>
      <c r="Q1459" s="13"/>
      <c r="R1459"/>
      <c r="S1459" t="str">
        <f>IF(E1459=F1459,"","NOT EQUAL")</f>
        <v/>
      </c>
      <c r="T1459" s="44" t="str">
        <f>IF(ISNA(VLOOKUP(P1459,Sheet1!E:F,2,0)),"--","PRESENT")</f>
        <v>PRESENT</v>
      </c>
      <c r="U1459"/>
      <c r="V1459">
        <f>IF(AA1459&lt;&gt;"",V1458+1,V1458)</f>
        <v>247</v>
      </c>
      <c r="W1459" s="75" t="s">
        <v>2680</v>
      </c>
      <c r="X1459" s="57" t="s">
        <v>2238</v>
      </c>
      <c r="Y1459" s="57" t="s">
        <v>2238</v>
      </c>
      <c r="Z1459" s="25" t="str">
        <f>IF( OR(X1459="CNST", I1459="CAT_REGS"),IF(E1459=CHAR(34)&amp;CHAR(34),F1459,E1459),
IF(X1459="YES",UPPER(IF(E1459=CHAR(34)&amp;CHAR(34),F1459,E1459)),
IF(   AND(X1459&lt;&gt;"NO",I1459="CAT_FNCT",D1459&lt;&gt;"multiply", D1459&lt;&gt;"divide"),IF(J1459="SLS_ENABLED",   UPPER(IF(E1459=CHAR(34)&amp;CHAR(34),F1459,E1459)),""),"")))</f>
        <v>"BATT?"</v>
      </c>
      <c r="AA1459" s="25" t="str">
        <f>IF(LEN(Y1459)&gt;0,Y1459,SUBSTITUTE(SUBSTITUTE(SUBSTITUTE(SUBSTITUTE(SUBSTITUTE(SUBSTITUTE(SUBSTITUTE(SUBSTITUTE(SUBSTITUTE(SUBSTITUTE(SUBSTITUTE( (SUBSTITUTE( SUBSTITUTE( SUBSTITUTE( SUBSTITUTE(Z1459,"STD_SIGMA","SUM"),"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BATT?</v>
      </c>
      <c r="AB1459" s="1">
        <f>B1459</f>
        <v>1421</v>
      </c>
      <c r="AC1459" t="str">
        <f>P1459</f>
        <v>ITM_BATT</v>
      </c>
      <c r="AD1459" s="126" t="str">
        <f>IF(ISNA(VLOOKUP(AA1459,'XEQM Shortlist'!J:J,1,0)),"//","")</f>
        <v/>
      </c>
      <c r="AF1459" s="88" t="str">
        <f>IF(LEN(AA1459)=0,"",SUBSTITUTE(SUBSTITUTE(SUBSTITUTE(SUBSTITUTE(SUBSTITUTE(SUBSTITUTE(SUBSTITUTE(SUBSTITUTE(SUBSTITUTE(SUBSTITUTE(SUBSTITUTE(SUBSTITUTE(SUBSTITUTE(SUBSTITUTE(SUBSTITUTE(SUBSTITUTE(SUBSTITUTE( (SUBSTITUTE( SUBSTITUTE( SUBSTITUTE( SUBSTITUTE(Z1459,"STD_SIGMA","SUM"),"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BATT?</v>
      </c>
      <c r="AG1459" t="b">
        <f>AA1459=AF1459</f>
        <v>1</v>
      </c>
    </row>
    <row r="1460" spans="1:33">
      <c r="A1460" s="48">
        <f>IF(B1460=INT(B1460),ROW(),"")</f>
        <v>1460</v>
      </c>
      <c r="B1460" s="47">
        <f>IF(AND(MID(C1460,2,1)&lt;&gt;"/",MID(C1460,1,1)="/"),INT(B1459)+1,B1459+0.01)</f>
        <v>1422</v>
      </c>
      <c r="C1460" s="51" t="s">
        <v>4634</v>
      </c>
      <c r="D1460" s="51" t="s">
        <v>7</v>
      </c>
      <c r="E1460" s="56" t="s">
        <v>31</v>
      </c>
      <c r="F1460" s="56" t="s">
        <v>31</v>
      </c>
      <c r="G1460" s="144">
        <v>0</v>
      </c>
      <c r="H1460" s="144">
        <v>0</v>
      </c>
      <c r="I1460" s="135" t="s">
        <v>3</v>
      </c>
      <c r="J1460" s="56" t="s">
        <v>1376</v>
      </c>
      <c r="K1460" s="57" t="s">
        <v>3783</v>
      </c>
      <c r="L1460" s="55" t="s">
        <v>4768</v>
      </c>
      <c r="M1460" s="55" t="s">
        <v>4825</v>
      </c>
      <c r="N1460" s="55" t="s">
        <v>2238</v>
      </c>
      <c r="O1460" s="55"/>
      <c r="P1460" s="259" t="s">
        <v>1427</v>
      </c>
      <c r="Q1460" s="13"/>
      <c r="R1460"/>
      <c r="S1460" t="str">
        <f>IF(E1460=F1460,"","NOT EQUAL")</f>
        <v/>
      </c>
      <c r="T1460" s="44" t="str">
        <f>IF(ISNA(VLOOKUP(P1460,Sheet1!E:F,2,0)),"--","PRESENT")</f>
        <v>--</v>
      </c>
      <c r="U1460"/>
      <c r="V1460">
        <f>IF(AA1460&lt;&gt;"",V1459+1,V1459)</f>
        <v>247</v>
      </c>
      <c r="W1460" s="75" t="s">
        <v>2238</v>
      </c>
      <c r="X1460" s="57" t="s">
        <v>2238</v>
      </c>
      <c r="Y1460" s="57" t="s">
        <v>2238</v>
      </c>
      <c r="Z1460" s="25" t="str">
        <f>IF( OR(X1460="CNST", I1460="CAT_REGS"),IF(E1460=CHAR(34)&amp;CHAR(34),F1460,E1460),
IF(X1460="YES",UPPER(IF(E1460=CHAR(34)&amp;CHAR(34),F1460,E1460)),
IF(   AND(X1460&lt;&gt;"NO",I1460="CAT_FNCT",D1460&lt;&gt;"multiply", D1460&lt;&gt;"divide"),IF(J1460="SLS_ENABLED",   UPPER(IF(E1460=CHAR(34)&amp;CHAR(34),F1460,E1460)),""),"")))</f>
        <v/>
      </c>
      <c r="AA1460" s="25" t="str">
        <f>IF(LEN(Y1460)&gt;0,Y1460,SUBSTITUTE(SUBSTITUTE(SUBSTITUTE(SUBSTITUTE(SUBSTITUTE(SUBSTITUTE(SUBSTITUTE(SUBSTITUTE(SUBSTITUTE(SUBSTITUTE(SUBSTITUTE( (SUBSTITUTE( SUBSTITUTE( SUBSTITUTE( SUBSTITUTE(Z1460,"STD_SIGMA","SUM"),"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60" s="1">
        <f>B1460</f>
        <v>1422</v>
      </c>
      <c r="AC1460" t="str">
        <f>P1460</f>
        <v>ITM_BEEP</v>
      </c>
      <c r="AD1460" s="126" t="str">
        <f>IF(ISNA(VLOOKUP(AA1460,'XEQM Shortlist'!J:J,1,0)),"//","")</f>
        <v/>
      </c>
      <c r="AF1460" s="88" t="str">
        <f>IF(LEN(AA1460)=0,"",SUBSTITUTE(SUBSTITUTE(SUBSTITUTE(SUBSTITUTE(SUBSTITUTE(SUBSTITUTE(SUBSTITUTE(SUBSTITUTE(SUBSTITUTE(SUBSTITUTE(SUBSTITUTE(SUBSTITUTE(SUBSTITUTE(SUBSTITUTE(SUBSTITUTE(SUBSTITUTE(SUBSTITUTE( (SUBSTITUTE( SUBSTITUTE( SUBSTITUTE( SUBSTITUTE(Z1460,"STD_SIGMA","SUM"),"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60" t="b">
        <f>AA1460=AF1460</f>
        <v>1</v>
      </c>
    </row>
    <row r="1461" spans="1:33">
      <c r="A1461" s="48">
        <f>IF(B1461=INT(B1461),ROW(),"")</f>
        <v>1461</v>
      </c>
      <c r="B1461" s="47">
        <f>IF(AND(MID(C1461,2,1)&lt;&gt;"/",MID(C1461,1,1)="/"),INT(B1460)+1,B1460+0.01)</f>
        <v>1423</v>
      </c>
      <c r="C1461" s="51" t="s">
        <v>4743</v>
      </c>
      <c r="D1461" s="51" t="s">
        <v>7</v>
      </c>
      <c r="E1461" s="56" t="s">
        <v>1031</v>
      </c>
      <c r="F1461" s="56" t="s">
        <v>32</v>
      </c>
      <c r="G1461" s="144">
        <v>0</v>
      </c>
      <c r="H1461" s="144">
        <v>0</v>
      </c>
      <c r="I1461" s="135" t="s">
        <v>3</v>
      </c>
      <c r="J1461" s="56" t="s">
        <v>1375</v>
      </c>
      <c r="K1461" s="57" t="s">
        <v>3945</v>
      </c>
      <c r="L1461" s="55" t="s">
        <v>4768</v>
      </c>
      <c r="M1461" s="55" t="s">
        <v>4825</v>
      </c>
      <c r="N1461" s="55" t="s">
        <v>2238</v>
      </c>
      <c r="O1461" s="55"/>
      <c r="P1461" s="259" t="s">
        <v>1428</v>
      </c>
      <c r="Q1461" s="13"/>
      <c r="R1461"/>
      <c r="S1461" t="str">
        <f>IF(E1461=F1461,"","NOT EQUAL")</f>
        <v>NOT EQUAL</v>
      </c>
      <c r="T1461" s="44" t="str">
        <f>IF(ISNA(VLOOKUP(P1461,Sheet1!E:F,2,0)),"--","PRESENT")</f>
        <v>--</v>
      </c>
      <c r="U1461"/>
      <c r="V1461">
        <f>IF(AA1461&lt;&gt;"",V1460+1,V1460)</f>
        <v>248</v>
      </c>
      <c r="W1461" s="75" t="s">
        <v>2238</v>
      </c>
      <c r="X1461" s="57" t="s">
        <v>2238</v>
      </c>
      <c r="Y1461" s="57" t="s">
        <v>2238</v>
      </c>
      <c r="Z1461" s="25" t="str">
        <f>IF( OR(X1461="CNST", I1461="CAT_REGS"),IF(E1461=CHAR(34)&amp;CHAR(34),F1461,E1461),
IF(X1461="YES",UPPER(IF(E1461=CHAR(34)&amp;CHAR(34),F1461,E1461)),
IF(   AND(X1461&lt;&gt;"NO",I1461="CAT_FNCT",D1461&lt;&gt;"multiply", D1461&lt;&gt;"divide"),IF(J1461="SLS_ENABLED",   UPPER(IF(E1461=CHAR(34)&amp;CHAR(34),F1461,E1461)),""),"")))</f>
        <v>"BEGINP"</v>
      </c>
      <c r="AA1461" s="25" t="str">
        <f>IF(LEN(Y1461)&gt;0,Y1461,SUBSTITUTE(SUBSTITUTE(SUBSTITUTE(SUBSTITUTE(SUBSTITUTE(SUBSTITUTE(SUBSTITUTE(SUBSTITUTE(SUBSTITUTE(SUBSTITUTE(SUBSTITUTE( (SUBSTITUTE( SUBSTITUTE( SUBSTITUTE( SUBSTITUTE(Z1461,"STD_SIGMA","SUM"),"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BEGINP</v>
      </c>
      <c r="AB1461" s="1">
        <f>B1461</f>
        <v>1423</v>
      </c>
      <c r="AC1461" t="str">
        <f>P1461</f>
        <v>ITM_BEGINP</v>
      </c>
      <c r="AD1461" s="126" t="str">
        <f>IF(ISNA(VLOOKUP(AA1461,'XEQM Shortlist'!J:J,1,0)),"//","")</f>
        <v>//</v>
      </c>
      <c r="AF1461" s="88" t="str">
        <f>IF(LEN(AA1461)=0,"",SUBSTITUTE(SUBSTITUTE(SUBSTITUTE(SUBSTITUTE(SUBSTITUTE(SUBSTITUTE(SUBSTITUTE(SUBSTITUTE(SUBSTITUTE(SUBSTITUTE(SUBSTITUTE(SUBSTITUTE(SUBSTITUTE(SUBSTITUTE(SUBSTITUTE(SUBSTITUTE(SUBSTITUTE( (SUBSTITUTE( SUBSTITUTE( SUBSTITUTE( SUBSTITUTE(Z1461,"STD_SIGMA","SUM"),"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BEGINP</v>
      </c>
      <c r="AG1461" t="b">
        <f>AA1461=AF1461</f>
        <v>1</v>
      </c>
    </row>
    <row r="1462" spans="1:33">
      <c r="A1462" s="48">
        <f>IF(B1462=INT(B1462),ROW(),"")</f>
        <v>1462</v>
      </c>
      <c r="B1462" s="47">
        <f>IF(AND(MID(C1462,2,1)&lt;&gt;"/",MID(C1462,1,1)="/"),INT(B1461)+1,B1461+0.01)</f>
        <v>1424</v>
      </c>
      <c r="C1462" s="51" t="s">
        <v>4277</v>
      </c>
      <c r="D1462" s="51" t="s">
        <v>7</v>
      </c>
      <c r="E1462" s="56" t="s">
        <v>1035</v>
      </c>
      <c r="F1462" s="56" t="s">
        <v>1035</v>
      </c>
      <c r="G1462" s="144">
        <v>0</v>
      </c>
      <c r="H1462" s="144">
        <v>0</v>
      </c>
      <c r="I1462" s="135" t="s">
        <v>3</v>
      </c>
      <c r="J1462" s="56" t="s">
        <v>1375</v>
      </c>
      <c r="K1462" s="57" t="s">
        <v>3945</v>
      </c>
      <c r="L1462" s="55" t="s">
        <v>4769</v>
      </c>
      <c r="M1462" s="55" t="s">
        <v>4825</v>
      </c>
      <c r="N1462" s="55" t="s">
        <v>2238</v>
      </c>
      <c r="O1462" s="55"/>
      <c r="P1462" s="259" t="s">
        <v>1436</v>
      </c>
      <c r="Q1462" s="13"/>
      <c r="R1462"/>
      <c r="S1462" t="str">
        <f>IF(E1462=F1462,"","NOT EQUAL")</f>
        <v/>
      </c>
      <c r="T1462" s="44" t="str">
        <f>IF(ISNA(VLOOKUP(P1462,Sheet1!E:F,2,0)),"--","PRESENT")</f>
        <v>--</v>
      </c>
      <c r="U1462"/>
      <c r="V1462">
        <f>IF(AA1462&lt;&gt;"",V1461+1,V1461)</f>
        <v>249</v>
      </c>
      <c r="W1462" s="75" t="s">
        <v>2238</v>
      </c>
      <c r="X1462" s="57" t="s">
        <v>2238</v>
      </c>
      <c r="Y1462" s="57" t="s">
        <v>2238</v>
      </c>
      <c r="Z1462" s="25" t="str">
        <f>IF( OR(X1462="CNST", I1462="CAT_REGS"),IF(E1462=CHAR(34)&amp;CHAR(34),F1462,E1462),
IF(X1462="YES",UPPER(IF(E1462=CHAR(34)&amp;CHAR(34),F1462,E1462)),
IF(   AND(X1462&lt;&gt;"NO",I1462="CAT_FNCT",D1462&lt;&gt;"multiply", D1462&lt;&gt;"divide"),IF(J1462="SLS_ENABLED",   UPPER(IF(E1462=CHAR(34)&amp;CHAR(34),F1462,E1462)),""),"")))</f>
        <v>"B" STD_SUB_N</v>
      </c>
      <c r="AA1462" s="25" t="str">
        <f>IF(LEN(Y1462)&gt;0,Y1462,SUBSTITUTE(SUBSTITUTE(SUBSTITUTE(SUBSTITUTE(SUBSTITUTE(SUBSTITUTE(SUBSTITUTE(SUBSTITUTE(SUBSTITUTE(SUBSTITUTE(SUBSTITUTE( (SUBSTITUTE( SUBSTITUTE( SUBSTITUTE( SUBSTITUTE(Z1462,"STD_SIGMA","SUM"),"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BN</v>
      </c>
      <c r="AB1462" s="1">
        <f>B1462</f>
        <v>1424</v>
      </c>
      <c r="AC1462" t="str">
        <f>P1462</f>
        <v>ITM_BN</v>
      </c>
      <c r="AD1462" s="126" t="str">
        <f>IF(ISNA(VLOOKUP(AA1462,'XEQM Shortlist'!J:J,1,0)),"//","")</f>
        <v>//</v>
      </c>
      <c r="AF1462" s="88" t="str">
        <f>IF(LEN(AA1462)=0,"",SUBSTITUTE(SUBSTITUTE(SUBSTITUTE(SUBSTITUTE(SUBSTITUTE(SUBSTITUTE(SUBSTITUTE(SUBSTITUTE(SUBSTITUTE(SUBSTITUTE(SUBSTITUTE(SUBSTITUTE(SUBSTITUTE(SUBSTITUTE(SUBSTITUTE(SUBSTITUTE(SUBSTITUTE( (SUBSTITUTE( SUBSTITUTE( SUBSTITUTE( SUBSTITUTE(Z1462,"STD_SIGMA","SUM"),"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BN</v>
      </c>
      <c r="AG1462" t="b">
        <f>AA1462=AF1462</f>
        <v>1</v>
      </c>
    </row>
    <row r="1463" spans="1:33">
      <c r="A1463" s="48">
        <f>IF(B1463=INT(B1463),ROW(),"")</f>
        <v>1463</v>
      </c>
      <c r="B1463" s="47">
        <f>IF(AND(MID(C1463,2,1)&lt;&gt;"/",MID(C1463,1,1)="/"),INT(B1462)+1,B1462+0.01)</f>
        <v>1425</v>
      </c>
      <c r="C1463" s="51" t="s">
        <v>4278</v>
      </c>
      <c r="D1463" s="51" t="s">
        <v>7</v>
      </c>
      <c r="E1463" s="56" t="s">
        <v>34</v>
      </c>
      <c r="F1463" s="56" t="s">
        <v>34</v>
      </c>
      <c r="G1463" s="144">
        <v>0</v>
      </c>
      <c r="H1463" s="144">
        <v>0</v>
      </c>
      <c r="I1463" s="135" t="s">
        <v>3</v>
      </c>
      <c r="J1463" s="56" t="s">
        <v>1375</v>
      </c>
      <c r="K1463" s="57" t="s">
        <v>3945</v>
      </c>
      <c r="L1463" s="55" t="s">
        <v>4769</v>
      </c>
      <c r="M1463" s="55" t="s">
        <v>4825</v>
      </c>
      <c r="N1463" s="55" t="s">
        <v>2238</v>
      </c>
      <c r="O1463" s="55"/>
      <c r="P1463" s="259" t="s">
        <v>1437</v>
      </c>
      <c r="Q1463" s="13"/>
      <c r="R1463"/>
      <c r="S1463" t="str">
        <f>IF(E1463=F1463,"","NOT EQUAL")</f>
        <v/>
      </c>
      <c r="T1463" s="44" t="str">
        <f>IF(ISNA(VLOOKUP(P1463,Sheet1!E:F,2,0)),"--","PRESENT")</f>
        <v>--</v>
      </c>
      <c r="U1463"/>
      <c r="V1463">
        <f>IF(AA1463&lt;&gt;"",V1462+1,V1462)</f>
        <v>250</v>
      </c>
      <c r="W1463" s="75" t="s">
        <v>2238</v>
      </c>
      <c r="X1463" s="57" t="s">
        <v>2238</v>
      </c>
      <c r="Y1463" s="57" t="s">
        <v>2238</v>
      </c>
      <c r="Z1463" s="25" t="str">
        <f>IF( OR(X1463="CNST", I1463="CAT_REGS"),IF(E1463=CHAR(34)&amp;CHAR(34),F1463,E1463),
IF(X1463="YES",UPPER(IF(E1463=CHAR(34)&amp;CHAR(34),F1463,E1463)),
IF(   AND(X1463&lt;&gt;"NO",I1463="CAT_FNCT",D1463&lt;&gt;"multiply", D1463&lt;&gt;"divide"),IF(J1463="SLS_ENABLED",   UPPER(IF(E1463=CHAR(34)&amp;CHAR(34),F1463,E1463)),""),"")))</f>
        <v>"B" STD_SUB_N STD_SUP_ASTERISK</v>
      </c>
      <c r="AA1463" s="25" t="str">
        <f>IF(LEN(Y1463)&gt;0,Y1463,SUBSTITUTE(SUBSTITUTE(SUBSTITUTE(SUBSTITUTE(SUBSTITUTE(SUBSTITUTE(SUBSTITUTE(SUBSTITUTE(SUBSTITUTE(SUBSTITUTE(SUBSTITUTE( (SUBSTITUTE( SUBSTITUTE( SUBSTITUTE( SUBSTITUTE(Z1463,"STD_SIGMA","SUM"),"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BN^ASTERISK</v>
      </c>
      <c r="AB1463" s="1">
        <f>B1463</f>
        <v>1425</v>
      </c>
      <c r="AC1463" t="str">
        <f>P1463</f>
        <v>ITM_BNS</v>
      </c>
      <c r="AD1463" s="126" t="str">
        <f>IF(ISNA(VLOOKUP(AA1463,'XEQM Shortlist'!J:J,1,0)),"//","")</f>
        <v>//</v>
      </c>
      <c r="AF1463" s="88" t="str">
        <f>IF(LEN(AA1463)=0,"",SUBSTITUTE(SUBSTITUTE(SUBSTITUTE(SUBSTITUTE(SUBSTITUTE(SUBSTITUTE(SUBSTITUTE(SUBSTITUTE(SUBSTITUTE(SUBSTITUTE(SUBSTITUTE(SUBSTITUTE(SUBSTITUTE(SUBSTITUTE(SUBSTITUTE(SUBSTITUTE(SUBSTITUTE( (SUBSTITUTE( SUBSTITUTE( SUBSTITUTE( SUBSTITUTE(Z1463,"STD_SIGMA","SUM"),"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BN^ASTERISK</v>
      </c>
      <c r="AG1463" t="b">
        <f>AA1463=AF1463</f>
        <v>1</v>
      </c>
    </row>
    <row r="1464" spans="1:33">
      <c r="A1464" s="48">
        <f>IF(B1464=INT(B1464),ROW(),"")</f>
        <v>1464</v>
      </c>
      <c r="B1464" s="47">
        <f>IF(AND(MID(C1464,2,1)&lt;&gt;"/",MID(C1464,1,1)="/"),INT(B1463)+1,B1463+0.01)</f>
        <v>1426</v>
      </c>
      <c r="C1464" s="51" t="s">
        <v>4812</v>
      </c>
      <c r="D1464" s="51" t="s">
        <v>2279</v>
      </c>
      <c r="E1464" s="56" t="s">
        <v>37</v>
      </c>
      <c r="F1464" s="56" t="s">
        <v>37</v>
      </c>
      <c r="G1464" s="144">
        <v>0</v>
      </c>
      <c r="H1464" s="144">
        <v>99</v>
      </c>
      <c r="I1464" s="135" t="s">
        <v>3</v>
      </c>
      <c r="J1464" s="56" t="s">
        <v>1375</v>
      </c>
      <c r="K1464" s="57" t="s">
        <v>3945</v>
      </c>
      <c r="L1464" s="55" t="s">
        <v>4768</v>
      </c>
      <c r="M1464" s="55" t="s">
        <v>4830</v>
      </c>
      <c r="N1464" s="55" t="s">
        <v>2238</v>
      </c>
      <c r="O1464" s="55"/>
      <c r="P1464" s="259" t="s">
        <v>1444</v>
      </c>
      <c r="Q1464" s="13"/>
      <c r="R1464"/>
      <c r="S1464" t="str">
        <f>IF(E1464=F1464,"","NOT EQUAL")</f>
        <v/>
      </c>
      <c r="T1464" s="44" t="str">
        <f>IF(ISNA(VLOOKUP(P1464,Sheet1!E:F,2,0)),"--","PRESENT")</f>
        <v>PRESENT</v>
      </c>
      <c r="U1464"/>
      <c r="V1464">
        <f>IF(AA1464&lt;&gt;"",V1463+1,V1463)</f>
        <v>251</v>
      </c>
      <c r="W1464" s="75" t="s">
        <v>2238</v>
      </c>
      <c r="X1464" s="57" t="s">
        <v>2598</v>
      </c>
      <c r="Y1464" s="57" t="s">
        <v>2238</v>
      </c>
      <c r="Z1464" s="25" t="str">
        <f>IF( OR(X1464="CNST", I1464="CAT_REGS"),IF(E1464=CHAR(34)&amp;CHAR(34),F1464,E1464),
IF(X1464="YES",UPPER(IF(E1464=CHAR(34)&amp;CHAR(34),F1464,E1464)),
IF(   AND(X1464&lt;&gt;"NO",I1464="CAT_FNCT",D1464&lt;&gt;"multiply", D1464&lt;&gt;"divide"),IF(J1464="SLS_ENABLED",   UPPER(IF(E1464=CHAR(34)&amp;CHAR(34),F1464,E1464)),""),"")))</f>
        <v>"CASE"</v>
      </c>
      <c r="AA1464" s="25" t="str">
        <f>IF(LEN(Y1464)&gt;0,Y1464,SUBSTITUTE(SUBSTITUTE(SUBSTITUTE(SUBSTITUTE(SUBSTITUTE(SUBSTITUTE(SUBSTITUTE(SUBSTITUTE(SUBSTITUTE(SUBSTITUTE(SUBSTITUTE( (SUBSTITUTE( SUBSTITUTE( SUBSTITUTE( SUBSTITUTE(Z1464,"STD_SIGMA","SUM"),"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CASE</v>
      </c>
      <c r="AB1464" s="1">
        <f>B1464</f>
        <v>1426</v>
      </c>
      <c r="AC1464" t="str">
        <f>P1464</f>
        <v>ITM_CASE</v>
      </c>
      <c r="AD1464" s="126" t="str">
        <f>IF(ISNA(VLOOKUP(AA1464,'XEQM Shortlist'!J:J,1,0)),"//","")</f>
        <v/>
      </c>
      <c r="AF1464" s="88" t="str">
        <f>IF(LEN(AA1464)=0,"",SUBSTITUTE(SUBSTITUTE(SUBSTITUTE(SUBSTITUTE(SUBSTITUTE(SUBSTITUTE(SUBSTITUTE(SUBSTITUTE(SUBSTITUTE(SUBSTITUTE(SUBSTITUTE(SUBSTITUTE(SUBSTITUTE(SUBSTITUTE(SUBSTITUTE(SUBSTITUTE(SUBSTITUTE( (SUBSTITUTE( SUBSTITUTE( SUBSTITUTE( SUBSTITUTE(Z1464,"STD_SIGMA","SUM"),"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CASE</v>
      </c>
      <c r="AG1464" t="b">
        <f>AA1464=AF1464</f>
        <v>1</v>
      </c>
    </row>
    <row r="1465" spans="1:33">
      <c r="A1465" s="48">
        <f>IF(B1465=INT(B1465),ROW(),"")</f>
        <v>1465</v>
      </c>
      <c r="B1465" s="47">
        <f>IF(AND(MID(C1465,2,1)&lt;&gt;"/",MID(C1465,1,1)="/"),INT(B1464)+1,B1464+0.01)</f>
        <v>1427</v>
      </c>
      <c r="C1465" s="51" t="s">
        <v>3572</v>
      </c>
      <c r="D1465" s="51" t="s">
        <v>48</v>
      </c>
      <c r="E1465" s="56" t="s">
        <v>1044</v>
      </c>
      <c r="F1465" s="56" t="s">
        <v>1045</v>
      </c>
      <c r="G1465" s="144">
        <v>0</v>
      </c>
      <c r="H1465" s="144">
        <v>0</v>
      </c>
      <c r="I1465" s="135" t="s">
        <v>3</v>
      </c>
      <c r="J1465" s="56" t="s">
        <v>1375</v>
      </c>
      <c r="K1465" s="57" t="s">
        <v>4578</v>
      </c>
      <c r="L1465" s="55" t="s">
        <v>4768</v>
      </c>
      <c r="M1465" s="55" t="s">
        <v>4827</v>
      </c>
      <c r="N1465" s="55" t="s">
        <v>2238</v>
      </c>
      <c r="O1465" s="55"/>
      <c r="P1465" s="259" t="s">
        <v>1455</v>
      </c>
      <c r="Q1465" s="13"/>
      <c r="R1465"/>
      <c r="S1465" t="str">
        <f>IF(E1465=F1465,"","NOT EQUAL")</f>
        <v/>
      </c>
      <c r="T1465" s="44" t="str">
        <f>IF(ISNA(VLOOKUP(P1465,Sheet1!E:F,2,0)),"--","PRESENT")</f>
        <v>--</v>
      </c>
      <c r="U1465"/>
      <c r="V1465">
        <f>IF(AA1465&lt;&gt;"",V1464+1,V1464)</f>
        <v>252</v>
      </c>
      <c r="W1465" s="75" t="s">
        <v>2238</v>
      </c>
      <c r="X1465" s="57" t="s">
        <v>2238</v>
      </c>
      <c r="Y1465" s="57" t="s">
        <v>2238</v>
      </c>
      <c r="Z1465" s="25" t="str">
        <f>IF( OR(X1465="CNST", I1465="CAT_REGS"),IF(E1465=CHAR(34)&amp;CHAR(34),F1465,E1465),
IF(X1465="YES",UPPER(IF(E1465=CHAR(34)&amp;CHAR(34),F1465,E1465)),
IF(   AND(X1465&lt;&gt;"NO",I1465="CAT_FNCT",D1465&lt;&gt;"multiply", D1465&lt;&gt;"divide"),IF(J1465="SLS_ENABLED",   UPPER(IF(E1465=CHAR(34)&amp;CHAR(34),F1465,E1465)),""),"")))</f>
        <v>"CLALL"</v>
      </c>
      <c r="AA1465" s="25" t="str">
        <f>IF(LEN(Y1465)&gt;0,Y1465,SUBSTITUTE(SUBSTITUTE(SUBSTITUTE(SUBSTITUTE(SUBSTITUTE(SUBSTITUTE(SUBSTITUTE(SUBSTITUTE(SUBSTITUTE(SUBSTITUTE(SUBSTITUTE( (SUBSTITUTE( SUBSTITUTE( SUBSTITUTE( SUBSTITUTE(Z1465,"STD_SIGMA","SUM"),"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CLALL</v>
      </c>
      <c r="AB1465" s="1">
        <f>B1465</f>
        <v>1427</v>
      </c>
      <c r="AC1465" t="str">
        <f>P1465</f>
        <v>ITM_CLALL</v>
      </c>
      <c r="AD1465" s="126" t="str">
        <f>IF(ISNA(VLOOKUP(AA1465,'XEQM Shortlist'!J:J,1,0)),"//","")</f>
        <v>//</v>
      </c>
      <c r="AF1465" s="88" t="str">
        <f>IF(LEN(AA1465)=0,"",SUBSTITUTE(SUBSTITUTE(SUBSTITUTE(SUBSTITUTE(SUBSTITUTE(SUBSTITUTE(SUBSTITUTE(SUBSTITUTE(SUBSTITUTE(SUBSTITUTE(SUBSTITUTE(SUBSTITUTE(SUBSTITUTE(SUBSTITUTE(SUBSTITUTE(SUBSTITUTE(SUBSTITUTE( (SUBSTITUTE( SUBSTITUTE( SUBSTITUTE( SUBSTITUTE(Z1465,"STD_SIGMA","SUM"),"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CLALL</v>
      </c>
      <c r="AG1465" t="b">
        <f>AA1465=AF1465</f>
        <v>1</v>
      </c>
    </row>
    <row r="1466" spans="1:33">
      <c r="A1466" s="48">
        <f>IF(B1466=INT(B1466),ROW(),"")</f>
        <v>1466</v>
      </c>
      <c r="B1466" s="47">
        <f>IF(AND(MID(C1466,2,1)&lt;&gt;"/",MID(C1466,1,1)="/"),INT(B1465)+1,B1465+0.01)</f>
        <v>1428</v>
      </c>
      <c r="C1466" s="51" t="s">
        <v>4824</v>
      </c>
      <c r="D1466" s="51" t="s">
        <v>7</v>
      </c>
      <c r="E1466" s="56" t="s">
        <v>41</v>
      </c>
      <c r="F1466" s="56" t="s">
        <v>41</v>
      </c>
      <c r="G1466" s="144">
        <v>0</v>
      </c>
      <c r="H1466" s="144">
        <v>0</v>
      </c>
      <c r="I1466" s="135" t="s">
        <v>3</v>
      </c>
      <c r="J1466" s="56" t="s">
        <v>1375</v>
      </c>
      <c r="K1466" s="57" t="s">
        <v>4578</v>
      </c>
      <c r="L1466" s="55" t="s">
        <v>4768</v>
      </c>
      <c r="M1466" s="55" t="s">
        <v>4825</v>
      </c>
      <c r="N1466" s="55" t="s">
        <v>2238</v>
      </c>
      <c r="O1466" s="55"/>
      <c r="P1466" s="259" t="s">
        <v>1456</v>
      </c>
      <c r="Q1466" s="13"/>
      <c r="R1466"/>
      <c r="S1466" t="str">
        <f>IF(E1466=F1466,"","NOT EQUAL")</f>
        <v/>
      </c>
      <c r="T1466" s="44" t="str">
        <f>IF(ISNA(VLOOKUP(P1466,Sheet1!E:F,2,0)),"--","PRESENT")</f>
        <v>--</v>
      </c>
      <c r="U1466"/>
      <c r="V1466">
        <f>IF(AA1466&lt;&gt;"",V1465+1,V1465)</f>
        <v>253</v>
      </c>
      <c r="W1466" s="75" t="s">
        <v>2238</v>
      </c>
      <c r="X1466" s="57" t="s">
        <v>2238</v>
      </c>
      <c r="Y1466" s="57" t="s">
        <v>2238</v>
      </c>
      <c r="Z1466" s="25" t="str">
        <f>IF( OR(X1466="CNST", I1466="CAT_REGS"),IF(E1466=CHAR(34)&amp;CHAR(34),F1466,E1466),
IF(X1466="YES",UPPER(IF(E1466=CHAR(34)&amp;CHAR(34),F1466,E1466)),
IF(   AND(X1466&lt;&gt;"NO",I1466="CAT_FNCT",D1466&lt;&gt;"multiply", D1466&lt;&gt;"divide"),IF(J1466="SLS_ENABLED",   UPPER(IF(E1466=CHAR(34)&amp;CHAR(34),F1466,E1466)),""),"")))</f>
        <v>"CLCVAR"</v>
      </c>
      <c r="AA1466" s="25" t="str">
        <f>IF(LEN(Y1466)&gt;0,Y1466,SUBSTITUTE(SUBSTITUTE(SUBSTITUTE(SUBSTITUTE(SUBSTITUTE(SUBSTITUTE(SUBSTITUTE(SUBSTITUTE(SUBSTITUTE(SUBSTITUTE(SUBSTITUTE( (SUBSTITUTE( SUBSTITUTE( SUBSTITUTE( SUBSTITUTE(Z1466,"STD_SIGMA","SUM"),"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CLCVAR</v>
      </c>
      <c r="AB1466" s="1">
        <f>B1466</f>
        <v>1428</v>
      </c>
      <c r="AC1466" t="str">
        <f>P1466</f>
        <v>ITM_CLCVAR</v>
      </c>
      <c r="AD1466" s="126" t="str">
        <f>IF(ISNA(VLOOKUP(AA1466,'XEQM Shortlist'!J:J,1,0)),"//","")</f>
        <v>//</v>
      </c>
      <c r="AF1466" s="88" t="str">
        <f>IF(LEN(AA1466)=0,"",SUBSTITUTE(SUBSTITUTE(SUBSTITUTE(SUBSTITUTE(SUBSTITUTE(SUBSTITUTE(SUBSTITUTE(SUBSTITUTE(SUBSTITUTE(SUBSTITUTE(SUBSTITUTE(SUBSTITUTE(SUBSTITUTE(SUBSTITUTE(SUBSTITUTE(SUBSTITUTE(SUBSTITUTE( (SUBSTITUTE( SUBSTITUTE( SUBSTITUTE( SUBSTITUTE(Z1466,"STD_SIGMA","SUM"),"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G1466" t="b">
        <f>AA1466=AF1466</f>
        <v>1</v>
      </c>
    </row>
    <row r="1467" spans="1:33">
      <c r="A1467" s="48">
        <f>IF(B1467=INT(B1467),ROW(),"")</f>
        <v>1467</v>
      </c>
      <c r="B1467" s="47">
        <f>IF(AND(MID(C1467,2,1)&lt;&gt;"/",MID(C1467,1,1)="/"),INT(B1466)+1,B1466+0.01)</f>
        <v>1429</v>
      </c>
      <c r="C1467" s="51" t="s">
        <v>3573</v>
      </c>
      <c r="D1467" s="51" t="s">
        <v>48</v>
      </c>
      <c r="E1467" s="56" t="s">
        <v>1046</v>
      </c>
      <c r="F1467" s="56" t="s">
        <v>42</v>
      </c>
      <c r="G1467" s="144">
        <v>0</v>
      </c>
      <c r="H1467" s="144">
        <v>0</v>
      </c>
      <c r="I1467" s="135" t="s">
        <v>3</v>
      </c>
      <c r="J1467" s="56" t="s">
        <v>1375</v>
      </c>
      <c r="K1467" s="57" t="s">
        <v>4578</v>
      </c>
      <c r="L1467" s="55" t="s">
        <v>4768</v>
      </c>
      <c r="M1467" s="55" t="s">
        <v>4825</v>
      </c>
      <c r="N1467" s="55" t="s">
        <v>2238</v>
      </c>
      <c r="O1467" s="55"/>
      <c r="P1467" s="259" t="s">
        <v>1457</v>
      </c>
      <c r="Q1467" s="13"/>
      <c r="R1467"/>
      <c r="S1467" t="str">
        <f>IF(E1467=F1467,"","NOT EQUAL")</f>
        <v/>
      </c>
      <c r="T1467" s="44" t="str">
        <f>IF(ISNA(VLOOKUP(P1467,Sheet1!E:F,2,0)),"--","PRESENT")</f>
        <v>--</v>
      </c>
      <c r="U1467"/>
      <c r="V1467">
        <f>IF(AA1467&lt;&gt;"",V1466+1,V1466)</f>
        <v>254</v>
      </c>
      <c r="W1467" s="75" t="s">
        <v>2663</v>
      </c>
      <c r="X1467" s="57" t="s">
        <v>2598</v>
      </c>
      <c r="Y1467" s="57" t="s">
        <v>2238</v>
      </c>
      <c r="Z1467" s="25" t="str">
        <f>IF( OR(X1467="CNST", I1467="CAT_REGS"),IF(E1467=CHAR(34)&amp;CHAR(34),F1467,E1467),
IF(X1467="YES",UPPER(IF(E1467=CHAR(34)&amp;CHAR(34),F1467,E1467)),
IF(   AND(X1467&lt;&gt;"NO",I1467="CAT_FNCT",D1467&lt;&gt;"multiply", D1467&lt;&gt;"divide"),IF(J1467="SLS_ENABLED",   UPPER(IF(E1467=CHAR(34)&amp;CHAR(34),F1467,E1467)),""),"")))</f>
        <v>"CLFALL"</v>
      </c>
      <c r="AA1467" s="25" t="str">
        <f>IF(LEN(Y1467)&gt;0,Y1467,SUBSTITUTE(SUBSTITUTE(SUBSTITUTE(SUBSTITUTE(SUBSTITUTE(SUBSTITUTE(SUBSTITUTE(SUBSTITUTE(SUBSTITUTE(SUBSTITUTE(SUBSTITUTE( (SUBSTITUTE( SUBSTITUTE( SUBSTITUTE( SUBSTITUTE(Z1467,"STD_SIGMA","SUM"),"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CLFALL</v>
      </c>
      <c r="AB1467" s="1">
        <f>B1467</f>
        <v>1429</v>
      </c>
      <c r="AC1467" t="str">
        <f>P1467</f>
        <v>ITM_CLFALL</v>
      </c>
      <c r="AD1467" s="126" t="str">
        <f>IF(ISNA(VLOOKUP(AA1467,'XEQM Shortlist'!J:J,1,0)),"//","")</f>
        <v>//</v>
      </c>
      <c r="AF1467" s="88" t="str">
        <f>IF(LEN(AA1467)=0,"",SUBSTITUTE(SUBSTITUTE(SUBSTITUTE(SUBSTITUTE(SUBSTITUTE(SUBSTITUTE(SUBSTITUTE(SUBSTITUTE(SUBSTITUTE(SUBSTITUTE(SUBSTITUTE(SUBSTITUTE(SUBSTITUTE(SUBSTITUTE(SUBSTITUTE(SUBSTITUTE(SUBSTITUTE( (SUBSTITUTE( SUBSTITUTE( SUBSTITUTE( SUBSTITUTE(Z1467,"STD_SIGMA","SUM"),"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CLFALL</v>
      </c>
      <c r="AG1467" t="b">
        <f>AA1467=AF1467</f>
        <v>1</v>
      </c>
    </row>
    <row r="1468" spans="1:33" s="101" customFormat="1">
      <c r="A1468" s="48">
        <f>IF(B1468=INT(B1468),ROW(),"")</f>
        <v>1468</v>
      </c>
      <c r="B1468" s="47">
        <f>IF(AND(MID(C1468,2,1)&lt;&gt;"/",MID(C1468,1,1)="/"),INT(B1467)+1,B1467+0.01)</f>
        <v>1430</v>
      </c>
      <c r="C1468" s="51" t="s">
        <v>3574</v>
      </c>
      <c r="D1468" s="51" t="s">
        <v>7</v>
      </c>
      <c r="E1468" s="56" t="s">
        <v>2359</v>
      </c>
      <c r="F1468" s="56" t="s">
        <v>2359</v>
      </c>
      <c r="G1468" s="295">
        <v>0</v>
      </c>
      <c r="H1468" s="295">
        <v>0</v>
      </c>
      <c r="I1468" s="56" t="s">
        <v>1</v>
      </c>
      <c r="J1468" s="56" t="s">
        <v>1375</v>
      </c>
      <c r="K1468" s="57" t="s">
        <v>3783</v>
      </c>
      <c r="L1468" s="55" t="s">
        <v>4768</v>
      </c>
      <c r="M1468" s="55" t="s">
        <v>4825</v>
      </c>
      <c r="N1468" s="55" t="s">
        <v>2238</v>
      </c>
      <c r="O1468" s="55"/>
      <c r="P1468" s="259" t="s">
        <v>2464</v>
      </c>
      <c r="Q1468" s="13"/>
      <c r="R1468"/>
      <c r="S1468" t="str">
        <f>IF(E1468=F1468,"","NOT EQUAL")</f>
        <v/>
      </c>
      <c r="T1468" s="44" t="str">
        <f>IF(ISNA(VLOOKUP(P1468,Sheet1!E:F,2,0)),"--","PRESENT")</f>
        <v>--</v>
      </c>
      <c r="U1468"/>
      <c r="V1468">
        <f>IF(AA1468&lt;&gt;"",V1467+1,V1467)</f>
        <v>254</v>
      </c>
      <c r="W1468" s="75" t="s">
        <v>2238</v>
      </c>
      <c r="X1468" s="57" t="s">
        <v>2238</v>
      </c>
      <c r="Y1468" s="57" t="s">
        <v>2238</v>
      </c>
      <c r="Z1468" s="25" t="str">
        <f>IF( OR(X1468="CNST", I1468="CAT_REGS"),IF(E1468=CHAR(34)&amp;CHAR(34),F1468,E1468),
IF(X1468="YES",UPPER(IF(E1468=CHAR(34)&amp;CHAR(34),F1468,E1468)),
IF(   AND(X1468&lt;&gt;"NO",I1468="CAT_FNCT",D1468&lt;&gt;"multiply", D1468&lt;&gt;"divide"),IF(J1468="SLS_ENABLED",   UPPER(IF(E1468=CHAR(34)&amp;CHAR(34),F1468,E1468)),""),"")))</f>
        <v/>
      </c>
      <c r="AA1468" s="25" t="str">
        <f>IF(LEN(Y1468)&gt;0,Y1468,SUBSTITUTE(SUBSTITUTE(SUBSTITUTE(SUBSTITUTE(SUBSTITUTE(SUBSTITUTE(SUBSTITUTE(SUBSTITUTE(SUBSTITUTE(SUBSTITUTE(SUBSTITUTE( (SUBSTITUTE( SUBSTITUTE( SUBSTITUTE( SUBSTITUTE(Z1468,"STD_SIGMA","SUM"),"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68" s="1">
        <f>B1468</f>
        <v>1430</v>
      </c>
      <c r="AC1468" t="str">
        <f>P1468</f>
        <v>ITM_TGLFRT</v>
      </c>
      <c r="AD1468" s="126" t="str">
        <f>IF(ISNA(VLOOKUP(AA1468,'XEQM Shortlist'!J:J,1,0)),"//","")</f>
        <v/>
      </c>
      <c r="AE1468"/>
      <c r="AF1468" s="88" t="str">
        <f>IF(LEN(AA1468)=0,"",SUBSTITUTE(SUBSTITUTE(SUBSTITUTE(SUBSTITUTE(SUBSTITUTE(SUBSTITUTE(SUBSTITUTE(SUBSTITUTE(SUBSTITUTE(SUBSTITUTE(SUBSTITUTE(SUBSTITUTE(SUBSTITUTE(SUBSTITUTE(SUBSTITUTE(SUBSTITUTE(SUBSTITUTE( (SUBSTITUTE( SUBSTITUTE( SUBSTITUTE( SUBSTITUTE(Z1468,"STD_SIGMA","SUM"),"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68" t="b">
        <f>AA1468=AF1468</f>
        <v>1</v>
      </c>
    </row>
    <row r="1469" spans="1:33">
      <c r="A1469" s="48">
        <f>IF(B1469=INT(B1469),ROW(),"")</f>
        <v>1469</v>
      </c>
      <c r="B1469" s="47">
        <f>IF(AND(MID(C1469,2,1)&lt;&gt;"/",MID(C1469,1,1)="/"),INT(B1468)+1,B1468+0.01)</f>
        <v>1431</v>
      </c>
      <c r="C1469" s="51" t="s">
        <v>5004</v>
      </c>
      <c r="D1469" s="51" t="s">
        <v>7</v>
      </c>
      <c r="E1469" s="56" t="s">
        <v>1048</v>
      </c>
      <c r="F1469" s="56" t="s">
        <v>1048</v>
      </c>
      <c r="G1469" s="144">
        <v>0</v>
      </c>
      <c r="H1469" s="144">
        <v>0</v>
      </c>
      <c r="I1469" s="135" t="s">
        <v>3</v>
      </c>
      <c r="J1469" s="56" t="s">
        <v>1375</v>
      </c>
      <c r="K1469" s="57" t="s">
        <v>4578</v>
      </c>
      <c r="L1469" s="55" t="s">
        <v>4768</v>
      </c>
      <c r="M1469" s="55" t="s">
        <v>4825</v>
      </c>
      <c r="N1469" s="55" t="s">
        <v>2238</v>
      </c>
      <c r="O1469" s="55"/>
      <c r="P1469" s="259" t="s">
        <v>1461</v>
      </c>
      <c r="Q1469" s="13"/>
      <c r="R1469"/>
      <c r="S1469" t="str">
        <f>IF(E1469=F1469,"","NOT EQUAL")</f>
        <v/>
      </c>
      <c r="T1469" s="44" t="str">
        <f>IF(ISNA(VLOOKUP(P1469,Sheet1!E:F,2,0)),"--","PRESENT")</f>
        <v>--</v>
      </c>
      <c r="U1469"/>
      <c r="V1469">
        <f>IF(AA1469&lt;&gt;"",V1468+1,V1468)</f>
        <v>255</v>
      </c>
      <c r="W1469" s="75" t="s">
        <v>2663</v>
      </c>
      <c r="X1469" s="57" t="s">
        <v>2598</v>
      </c>
      <c r="Y1469" s="57" t="s">
        <v>2238</v>
      </c>
      <c r="Z1469" s="25" t="str">
        <f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"CLLCD"</v>
      </c>
      <c r="AA1469" s="25" t="str">
        <f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CLLCD</v>
      </c>
      <c r="AB1469" s="1">
        <f>B1469</f>
        <v>1431</v>
      </c>
      <c r="AC1469" t="str">
        <f>P1469</f>
        <v>ITM_CLLCD</v>
      </c>
      <c r="AD1469" s="126" t="str">
        <f>IF(ISNA(VLOOKUP(AA1469,'XEQM Shortlist'!J:J,1,0)),"//","")</f>
        <v>//</v>
      </c>
      <c r="AF1469" s="88" t="str">
        <f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CLLCD</v>
      </c>
      <c r="AG1469" t="b">
        <f>AA1469=AF1469</f>
        <v>1</v>
      </c>
    </row>
    <row r="1470" spans="1:33" s="101" customFormat="1">
      <c r="A1470" s="48">
        <f>IF(B1470=INT(B1470),ROW(),"")</f>
        <v>1470</v>
      </c>
      <c r="B1470" s="47">
        <f>IF(AND(MID(C1470,2,1)&lt;&gt;"/",MID(C1470,1,1)="/"),INT(B1469)+1,B1469+0.01)</f>
        <v>1432</v>
      </c>
      <c r="C1470" s="51" t="s">
        <v>4840</v>
      </c>
      <c r="D1470" s="51" t="s">
        <v>7</v>
      </c>
      <c r="E1470" s="56" t="s">
        <v>47</v>
      </c>
      <c r="F1470" s="56" t="s">
        <v>47</v>
      </c>
      <c r="G1470" s="295">
        <v>0</v>
      </c>
      <c r="H1470" s="295">
        <v>0</v>
      </c>
      <c r="I1470" s="135" t="s">
        <v>3</v>
      </c>
      <c r="J1470" s="56" t="s">
        <v>1375</v>
      </c>
      <c r="K1470" s="57" t="s">
        <v>3783</v>
      </c>
      <c r="L1470" s="55" t="s">
        <v>4768</v>
      </c>
      <c r="M1470" s="55" t="s">
        <v>4825</v>
      </c>
      <c r="N1470" s="55" t="s">
        <v>2238</v>
      </c>
      <c r="O1470" s="55"/>
      <c r="P1470" s="259" t="s">
        <v>1462</v>
      </c>
      <c r="Q1470" s="13"/>
      <c r="R1470"/>
      <c r="S1470" t="str">
        <f>IF(E1470=F1470,"","NOT EQUAL")</f>
        <v/>
      </c>
      <c r="T1470" s="44" t="str">
        <f>IF(ISNA(VLOOKUP(P1470,Sheet1!E:F,2,0)),"--","PRESENT")</f>
        <v>--</v>
      </c>
      <c r="U1470"/>
      <c r="V1470">
        <f>IF(AA1470&lt;&gt;"",V1469+1,V1469)</f>
        <v>256</v>
      </c>
      <c r="W1470" s="75" t="s">
        <v>2663</v>
      </c>
      <c r="X1470" s="57" t="s">
        <v>2238</v>
      </c>
      <c r="Y1470" s="57" t="s">
        <v>2238</v>
      </c>
      <c r="Z1470" s="25" t="str">
        <f>IF( OR(X1470="CNST", I1470="CAT_REGS"),IF(E1470=CHAR(34)&amp;CHAR(34),F1470,E1470),
IF(X1470="YES",UPPER(IF(E1470=CHAR(34)&amp;CHAR(34),F1470,E1470)),
IF(   AND(X1470&lt;&gt;"NO",I1470="CAT_FNCT",D1470&lt;&gt;"multiply", D1470&lt;&gt;"divide"),IF(J1470="SLS_ENABLED",   UPPER(IF(E1470=CHAR(34)&amp;CHAR(34),F1470,E1470)),""),"")))</f>
        <v>"CLMENU"</v>
      </c>
      <c r="AA1470" s="25" t="str">
        <f>IF(LEN(Y1470)&gt;0,Y1470,SUBSTITUTE(SUBSTITUTE(SUBSTITUTE(SUBSTITUTE(SUBSTITUTE(SUBSTITUTE(SUBSTITUTE(SUBSTITUTE(SUBSTITUTE(SUBSTITUTE(SUBSTITUTE( (SUBSTITUTE( SUBSTITUTE( SUBSTITUTE( SUBSTITUTE(Z1470,"STD_SIGMA","SUM"),"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CLMENU</v>
      </c>
      <c r="AB1470" s="1">
        <f>B1470</f>
        <v>1432</v>
      </c>
      <c r="AC1470" t="str">
        <f>P1470</f>
        <v>ITM_CLMENU</v>
      </c>
      <c r="AD1470" s="126" t="str">
        <f>IF(ISNA(VLOOKUP(AA1470,'XEQM Shortlist'!J:J,1,0)),"//","")</f>
        <v>//</v>
      </c>
      <c r="AE1470"/>
      <c r="AF1470" s="88" t="str">
        <f>IF(LEN(AA1470)=0,"",SUBSTITUTE(SUBSTITUTE(SUBSTITUTE(SUBSTITUTE(SUBSTITUTE(SUBSTITUTE(SUBSTITUTE(SUBSTITUTE(SUBSTITUTE(SUBSTITUTE(SUBSTITUTE(SUBSTITUTE(SUBSTITUTE(SUBSTITUTE(SUBSTITUTE(SUBSTITUTE(SUBSTITUTE( (SUBSTITUTE( SUBSTITUTE( SUBSTITUTE( SUBSTITUTE(Z1470,"STD_SIGMA","SUM"),"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CLMENU</v>
      </c>
      <c r="AG1470" t="b">
        <f>AA1470=AF1470</f>
        <v>1</v>
      </c>
    </row>
    <row r="1471" spans="1:33">
      <c r="A1471" s="48">
        <f>IF(B1471=INT(B1471),ROW(),"")</f>
        <v>1471</v>
      </c>
      <c r="B1471" s="47">
        <f>IF(AND(MID(C1471,2,1)&lt;&gt;"/",MID(C1471,1,1)="/"),INT(B1470)+1,B1470+0.01)</f>
        <v>1433</v>
      </c>
      <c r="C1471" s="51" t="s">
        <v>3575</v>
      </c>
      <c r="D1471" s="51" t="s">
        <v>2791</v>
      </c>
      <c r="E1471" s="56" t="s">
        <v>1049</v>
      </c>
      <c r="F1471" s="56" t="s">
        <v>1049</v>
      </c>
      <c r="G1471" s="144">
        <v>0</v>
      </c>
      <c r="H1471" s="144">
        <v>0</v>
      </c>
      <c r="I1471" s="135" t="s">
        <v>3</v>
      </c>
      <c r="J1471" s="56" t="s">
        <v>1375</v>
      </c>
      <c r="K1471" s="57" t="s">
        <v>3946</v>
      </c>
      <c r="L1471" s="55" t="s">
        <v>4768</v>
      </c>
      <c r="M1471" s="55" t="s">
        <v>4827</v>
      </c>
      <c r="N1471" s="55" t="s">
        <v>2238</v>
      </c>
      <c r="O1471" s="55"/>
      <c r="P1471" s="259" t="s">
        <v>1463</v>
      </c>
      <c r="Q1471" s="13"/>
      <c r="R1471"/>
      <c r="S1471" t="str">
        <f>IF(E1471=F1471,"","NOT EQUAL")</f>
        <v/>
      </c>
      <c r="T1471" s="44" t="str">
        <f>IF(ISNA(VLOOKUP(P1471,Sheet1!E:F,2,0)),"--","PRESENT")</f>
        <v>--</v>
      </c>
      <c r="U1471"/>
      <c r="V1471">
        <f>IF(AA1471&lt;&gt;"",V1470+1,V1470)</f>
        <v>257</v>
      </c>
      <c r="W1471" s="75" t="s">
        <v>2238</v>
      </c>
      <c r="X1471" s="57" t="s">
        <v>2238</v>
      </c>
      <c r="Y1471" s="57" t="s">
        <v>2238</v>
      </c>
      <c r="Z1471" s="25" t="str">
        <f>IF( OR(X1471="CNST", I1471="CAT_REGS"),IF(E1471=CHAR(34)&amp;CHAR(34),F1471,E1471),
IF(X1471="YES",UPPER(IF(E1471=CHAR(34)&amp;CHAR(34),F1471,E1471)),
IF(   AND(X1471&lt;&gt;"NO",I1471="CAT_FNCT",D1471&lt;&gt;"multiply", D1471&lt;&gt;"divide"),IF(J1471="SLS_ENABLED",   UPPER(IF(E1471=CHAR(34)&amp;CHAR(34),F1471,E1471)),""),"")))</f>
        <v>"CLP"</v>
      </c>
      <c r="AA1471" s="25" t="str">
        <f>IF(LEN(Y1471)&gt;0,Y1471,SUBSTITUTE(SUBSTITUTE(SUBSTITUTE(SUBSTITUTE(SUBSTITUTE(SUBSTITUTE(SUBSTITUTE(SUBSTITUTE(SUBSTITUTE(SUBSTITUTE(SUBSTITUTE( (SUBSTITUTE( SUBSTITUTE( SUBSTITUTE( SUBSTITUTE(Z1471,"STD_SIGMA","SUM"),"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CLP</v>
      </c>
      <c r="AB1471" s="1">
        <f>B1471</f>
        <v>1433</v>
      </c>
      <c r="AC1471" t="str">
        <f>P1471</f>
        <v>ITM_CLP</v>
      </c>
      <c r="AD1471" s="126" t="str">
        <f>IF(ISNA(VLOOKUP(AA1471,'XEQM Shortlist'!J:J,1,0)),"//","")</f>
        <v>//</v>
      </c>
      <c r="AF1471" s="88" t="str">
        <f>IF(LEN(AA1471)=0,"",SUBSTITUTE(SUBSTITUTE(SUBSTITUTE(SUBSTITUTE(SUBSTITUTE(SUBSTITUTE(SUBSTITUTE(SUBSTITUTE(SUBSTITUTE(SUBSTITUTE(SUBSTITUTE(SUBSTITUTE(SUBSTITUTE(SUBSTITUTE(SUBSTITUTE(SUBSTITUTE(SUBSTITUTE( (SUBSTITUTE( SUBSTITUTE( SUBSTITUTE( SUBSTITUTE(Z1471,"STD_SIGMA","SUM"),"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CLP</v>
      </c>
      <c r="AG1471" t="b">
        <f>AA1471=AF1471</f>
        <v>1</v>
      </c>
    </row>
    <row r="1472" spans="1:33">
      <c r="A1472" s="48">
        <f>IF(B1472=INT(B1472),ROW(),"")</f>
        <v>1472</v>
      </c>
      <c r="B1472" s="47">
        <f>IF(AND(MID(C1472,2,1)&lt;&gt;"/",MID(C1472,1,1)="/"),INT(B1471)+1,B1471+0.01)</f>
        <v>1434</v>
      </c>
      <c r="C1472" s="51" t="s">
        <v>3576</v>
      </c>
      <c r="D1472" s="51" t="s">
        <v>48</v>
      </c>
      <c r="E1472" s="56" t="s">
        <v>1050</v>
      </c>
      <c r="F1472" s="56" t="s">
        <v>49</v>
      </c>
      <c r="G1472" s="144">
        <v>0</v>
      </c>
      <c r="H1472" s="144">
        <v>0</v>
      </c>
      <c r="I1472" s="135" t="s">
        <v>3</v>
      </c>
      <c r="J1472" s="56" t="s">
        <v>1375</v>
      </c>
      <c r="K1472" s="57" t="s">
        <v>3946</v>
      </c>
      <c r="L1472" s="55" t="s">
        <v>4768</v>
      </c>
      <c r="M1472" s="55" t="s">
        <v>4827</v>
      </c>
      <c r="N1472" s="55" t="s">
        <v>2238</v>
      </c>
      <c r="O1472" s="55"/>
      <c r="P1472" s="259" t="s">
        <v>1464</v>
      </c>
      <c r="Q1472" s="13"/>
      <c r="R1472"/>
      <c r="S1472" t="str">
        <f>IF(E1472=F1472,"","NOT EQUAL")</f>
        <v/>
      </c>
      <c r="T1472" s="44" t="str">
        <f>IF(ISNA(VLOOKUP(P1472,Sheet1!E:F,2,0)),"--","PRESENT")</f>
        <v>--</v>
      </c>
      <c r="U1472"/>
      <c r="V1472">
        <f>IF(AA1472&lt;&gt;"",V1471+1,V1471)</f>
        <v>258</v>
      </c>
      <c r="W1472" s="75" t="s">
        <v>2238</v>
      </c>
      <c r="X1472" s="57" t="s">
        <v>2238</v>
      </c>
      <c r="Y1472" s="57" t="s">
        <v>2238</v>
      </c>
      <c r="Z1472" s="25" t="str">
        <f>IF( OR(X1472="CNST", I1472="CAT_REGS"),IF(E1472=CHAR(34)&amp;CHAR(34),F1472,E1472),
IF(X1472="YES",UPPER(IF(E1472=CHAR(34)&amp;CHAR(34),F1472,E1472)),
IF(   AND(X1472&lt;&gt;"NO",I1472="CAT_FNCT",D1472&lt;&gt;"multiply", D1472&lt;&gt;"divide"),IF(J1472="SLS_ENABLED",   UPPER(IF(E1472=CHAR(34)&amp;CHAR(34),F1472,E1472)),""),"")))</f>
        <v>"CLPALL"</v>
      </c>
      <c r="AA1472" s="25" t="str">
        <f>IF(LEN(Y1472)&gt;0,Y1472,SUBSTITUTE(SUBSTITUTE(SUBSTITUTE(SUBSTITUTE(SUBSTITUTE(SUBSTITUTE(SUBSTITUTE(SUBSTITUTE(SUBSTITUTE(SUBSTITUTE(SUBSTITUTE( (SUBSTITUTE( SUBSTITUTE( SUBSTITUTE( SUBSTITUTE(Z1472,"STD_SIGMA","SUM"),"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CLPALL</v>
      </c>
      <c r="AB1472" s="1">
        <f>B1472</f>
        <v>1434</v>
      </c>
      <c r="AC1472" t="str">
        <f>P1472</f>
        <v>ITM_CLPALL</v>
      </c>
      <c r="AD1472" s="126" t="str">
        <f>IF(ISNA(VLOOKUP(AA1472,'XEQM Shortlist'!J:J,1,0)),"//","")</f>
        <v>//</v>
      </c>
      <c r="AF1472" s="88" t="str">
        <f>IF(LEN(AA1472)=0,"",SUBSTITUTE(SUBSTITUTE(SUBSTITUTE(SUBSTITUTE(SUBSTITUTE(SUBSTITUTE(SUBSTITUTE(SUBSTITUTE(SUBSTITUTE(SUBSTITUTE(SUBSTITUTE(SUBSTITUTE(SUBSTITUTE(SUBSTITUTE(SUBSTITUTE(SUBSTITUTE(SUBSTITUTE( (SUBSTITUTE( SUBSTITUTE( SUBSTITUTE( SUBSTITUTE(Z1472,"STD_SIGMA","SUM"),"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CLPALL</v>
      </c>
      <c r="AG1472" t="b">
        <f>AA1472=AF1472</f>
        <v>1</v>
      </c>
    </row>
    <row r="1473" spans="1:33">
      <c r="A1473" s="48">
        <f>IF(B1473=INT(B1473),ROW(),"")</f>
        <v>1473</v>
      </c>
      <c r="B1473" s="47">
        <f>IF(AND(MID(C1473,2,1)&lt;&gt;"/",MID(C1473,1,1)="/"),INT(B1472)+1,B1472+0.01)</f>
        <v>1435</v>
      </c>
      <c r="C1473" s="51" t="s">
        <v>3577</v>
      </c>
      <c r="D1473" s="51" t="s">
        <v>48</v>
      </c>
      <c r="E1473" s="56" t="s">
        <v>50</v>
      </c>
      <c r="F1473" s="56" t="s">
        <v>50</v>
      </c>
      <c r="G1473" s="144">
        <v>0</v>
      </c>
      <c r="H1473" s="144">
        <v>0</v>
      </c>
      <c r="I1473" s="135" t="s">
        <v>3</v>
      </c>
      <c r="J1473" s="56" t="s">
        <v>1375</v>
      </c>
      <c r="K1473" s="57" t="s">
        <v>3946</v>
      </c>
      <c r="L1473" s="55" t="s">
        <v>4768</v>
      </c>
      <c r="M1473" s="55" t="s">
        <v>4827</v>
      </c>
      <c r="N1473" s="55" t="s">
        <v>2238</v>
      </c>
      <c r="O1473" s="55"/>
      <c r="P1473" s="259" t="s">
        <v>1466</v>
      </c>
      <c r="Q1473" s="13"/>
      <c r="R1473"/>
      <c r="S1473" t="str">
        <f>IF(E1473=F1473,"","NOT EQUAL")</f>
        <v/>
      </c>
      <c r="T1473" s="44" t="str">
        <f>IF(ISNA(VLOOKUP(P1473,Sheet1!E:F,2,0)),"--","PRESENT")</f>
        <v>--</v>
      </c>
      <c r="U1473"/>
      <c r="V1473">
        <f>IF(AA1473&lt;&gt;"",V1472+1,V1472)</f>
        <v>259</v>
      </c>
      <c r="W1473" s="75" t="s">
        <v>2663</v>
      </c>
      <c r="X1473" s="57" t="s">
        <v>2598</v>
      </c>
      <c r="Y1473" s="57" t="s">
        <v>2238</v>
      </c>
      <c r="Z1473" s="25" t="str">
        <f>IF( OR(X1473="CNST", I1473="CAT_REGS"),IF(E1473=CHAR(34)&amp;CHAR(34),F1473,E1473),
IF(X1473="YES",UPPER(IF(E1473=CHAR(34)&amp;CHAR(34),F1473,E1473)),
IF(   AND(X1473&lt;&gt;"NO",I1473="CAT_FNCT",D1473&lt;&gt;"multiply", D1473&lt;&gt;"divide"),IF(J1473="SLS_ENABLED",   UPPER(IF(E1473=CHAR(34)&amp;CHAR(34),F1473,E1473)),""),"")))</f>
        <v>"CLREGS"</v>
      </c>
      <c r="AA1473" s="25" t="str">
        <f>IF(LEN(Y1473)&gt;0,Y1473,SUBSTITUTE(SUBSTITUTE(SUBSTITUTE(SUBSTITUTE(SUBSTITUTE(SUBSTITUTE(SUBSTITUTE(SUBSTITUTE(SUBSTITUTE(SUBSTITUTE(SUBSTITUTE( (SUBSTITUTE( SUBSTITUTE( SUBSTITUTE( SUBSTITUTE(Z1473,"STD_SIGMA","SUM"),"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CLREGS</v>
      </c>
      <c r="AB1473" s="1">
        <f>B1473</f>
        <v>1435</v>
      </c>
      <c r="AC1473" t="str">
        <f>P1473</f>
        <v>ITM_CLREGS</v>
      </c>
      <c r="AD1473" s="126" t="str">
        <f>IF(ISNA(VLOOKUP(AA1473,'XEQM Shortlist'!J:J,1,0)),"//","")</f>
        <v>//</v>
      </c>
      <c r="AF1473" s="88" t="str">
        <f>IF(LEN(AA1473)=0,"",SUBSTITUTE(SUBSTITUTE(SUBSTITUTE(SUBSTITUTE(SUBSTITUTE(SUBSTITUTE(SUBSTITUTE(SUBSTITUTE(SUBSTITUTE(SUBSTITUTE(SUBSTITUTE(SUBSTITUTE(SUBSTITUTE(SUBSTITUTE(SUBSTITUTE(SUBSTITUTE(SUBSTITUTE( (SUBSTITUTE( SUBSTITUTE( SUBSTITUTE( SUBSTITUTE(Z1473,"STD_SIGMA","SUM"),"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CLREGS</v>
      </c>
      <c r="AG1473" t="b">
        <f>AA1473=AF1473</f>
        <v>1</v>
      </c>
    </row>
    <row r="1474" spans="1:33">
      <c r="A1474" s="48">
        <f>IF(B1474=INT(B1474),ROW(),"")</f>
        <v>1474</v>
      </c>
      <c r="B1474" s="47">
        <f>IF(AND(MID(C1474,2,1)&lt;&gt;"/",MID(C1474,1,1)="/"),INT(B1473)+1,B1473+0.01)</f>
        <v>1436</v>
      </c>
      <c r="C1474" s="51" t="s">
        <v>3578</v>
      </c>
      <c r="D1474" s="51" t="s">
        <v>7</v>
      </c>
      <c r="E1474" s="56" t="s">
        <v>1052</v>
      </c>
      <c r="F1474" s="56" t="s">
        <v>1052</v>
      </c>
      <c r="G1474" s="144">
        <v>0</v>
      </c>
      <c r="H1474" s="144">
        <v>0</v>
      </c>
      <c r="I1474" s="135" t="s">
        <v>3</v>
      </c>
      <c r="J1474" s="56" t="s">
        <v>1375</v>
      </c>
      <c r="K1474" s="57" t="s">
        <v>4578</v>
      </c>
      <c r="L1474" s="55" t="s">
        <v>4768</v>
      </c>
      <c r="M1474" s="55" t="s">
        <v>4825</v>
      </c>
      <c r="N1474" s="55" t="s">
        <v>2238</v>
      </c>
      <c r="O1474" s="55"/>
      <c r="P1474" s="259" t="s">
        <v>1467</v>
      </c>
      <c r="Q1474" s="13"/>
      <c r="R1474"/>
      <c r="S1474" t="str">
        <f>IF(E1474=F1474,"","NOT EQUAL")</f>
        <v/>
      </c>
      <c r="T1474" s="44" t="str">
        <f>IF(ISNA(VLOOKUP(P1474,Sheet1!E:F,2,0)),"--","PRESENT")</f>
        <v>PRESENT</v>
      </c>
      <c r="U1474"/>
      <c r="V1474">
        <f>IF(AA1474&lt;&gt;"",V1473+1,V1473)</f>
        <v>260</v>
      </c>
      <c r="W1474" s="75" t="s">
        <v>2663</v>
      </c>
      <c r="X1474" s="57" t="s">
        <v>2598</v>
      </c>
      <c r="Y1474" s="57" t="s">
        <v>2238</v>
      </c>
      <c r="Z1474" s="25" t="str">
        <f>IF( OR(X1474="CNST", I1474="CAT_REGS"),IF(E1474=CHAR(34)&amp;CHAR(34),F1474,E1474),
IF(X1474="YES",UPPER(IF(E1474=CHAR(34)&amp;CHAR(34),F1474,E1474)),
IF(   AND(X1474&lt;&gt;"NO",I1474="CAT_FNCT",D1474&lt;&gt;"multiply", D1474&lt;&gt;"divide"),IF(J1474="SLS_ENABLED",   UPPER(IF(E1474=CHAR(34)&amp;CHAR(34),F1474,E1474)),""),"")))</f>
        <v>"CLSTK"</v>
      </c>
      <c r="AA1474" s="25" t="str">
        <f>IF(LEN(Y1474)&gt;0,Y1474,SUBSTITUTE(SUBSTITUTE(SUBSTITUTE(SUBSTITUTE(SUBSTITUTE(SUBSTITUTE(SUBSTITUTE(SUBSTITUTE(SUBSTITUTE(SUBSTITUTE(SUBSTITUTE( (SUBSTITUTE( SUBSTITUTE( SUBSTITUTE( SUBSTITUTE(Z1474,"STD_SIGMA","SUM"),"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CLSTK</v>
      </c>
      <c r="AB1474" s="1">
        <f>B1474</f>
        <v>1436</v>
      </c>
      <c r="AC1474" t="str">
        <f>P1474</f>
        <v>ITM_CLSTK</v>
      </c>
      <c r="AD1474" s="126" t="str">
        <f>IF(ISNA(VLOOKUP(AA1474,'XEQM Shortlist'!J:J,1,0)),"//","")</f>
        <v/>
      </c>
      <c r="AF1474" s="88" t="str">
        <f>IF(LEN(AA1474)=0,"",SUBSTITUTE(SUBSTITUTE(SUBSTITUTE(SUBSTITUTE(SUBSTITUTE(SUBSTITUTE(SUBSTITUTE(SUBSTITUTE(SUBSTITUTE(SUBSTITUTE(SUBSTITUTE(SUBSTITUTE(SUBSTITUTE(SUBSTITUTE(SUBSTITUTE(SUBSTITUTE(SUBSTITUTE( (SUBSTITUTE( SUBSTITUTE( SUBSTITUTE( SUBSTITUTE(Z1474,"STD_SIGMA","SUM"),"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CLSTK</v>
      </c>
      <c r="AG1474" t="b">
        <f>AA1474=AF1474</f>
        <v>1</v>
      </c>
    </row>
    <row r="1475" spans="1:33">
      <c r="A1475" s="48">
        <f>IF(B1475=INT(B1475),ROW(),"")</f>
        <v>1475</v>
      </c>
      <c r="B1475" s="47">
        <f>IF(AND(MID(C1475,2,1)&lt;&gt;"/",MID(C1475,1,1)="/"),INT(B1474)+1,B1474+0.01)</f>
        <v>1437</v>
      </c>
      <c r="C1475" s="51" t="s">
        <v>3579</v>
      </c>
      <c r="D1475" s="51" t="s">
        <v>7</v>
      </c>
      <c r="E1475" s="56" t="s">
        <v>51</v>
      </c>
      <c r="F1475" s="56" t="s">
        <v>51</v>
      </c>
      <c r="G1475" s="144">
        <v>0</v>
      </c>
      <c r="H1475" s="144">
        <v>0</v>
      </c>
      <c r="I1475" s="135" t="s">
        <v>3</v>
      </c>
      <c r="J1475" s="56" t="s">
        <v>1375</v>
      </c>
      <c r="K1475" s="57" t="s">
        <v>4578</v>
      </c>
      <c r="L1475" s="55" t="s">
        <v>4768</v>
      </c>
      <c r="M1475" s="55" t="s">
        <v>4825</v>
      </c>
      <c r="N1475" s="55" t="s">
        <v>2238</v>
      </c>
      <c r="O1475" s="55"/>
      <c r="P1475" s="259" t="s">
        <v>1469</v>
      </c>
      <c r="Q1475" s="13"/>
      <c r="R1475"/>
      <c r="S1475" t="str">
        <f>IF(E1475=F1475,"","NOT EQUAL")</f>
        <v/>
      </c>
      <c r="T1475" s="44" t="str">
        <f>IF(ISNA(VLOOKUP(P1475,Sheet1!E:F,2,0)),"--","PRESENT")</f>
        <v>PRESENT</v>
      </c>
      <c r="U1475"/>
      <c r="V1475">
        <f>IF(AA1475&lt;&gt;"",V1474+1,V1474)</f>
        <v>261</v>
      </c>
      <c r="W1475" s="75" t="s">
        <v>2663</v>
      </c>
      <c r="X1475" s="57" t="s">
        <v>2598</v>
      </c>
      <c r="Y1475" s="57" t="s">
        <v>2238</v>
      </c>
      <c r="Z1475" s="25" t="str">
        <f>IF( OR(X1475="CNST", I1475="CAT_REGS"),IF(E1475=CHAR(34)&amp;CHAR(34),F1475,E1475),
IF(X1475="YES",UPPER(IF(E1475=CHAR(34)&amp;CHAR(34),F1475,E1475)),
IF(   AND(X1475&lt;&gt;"NO",I1475="CAT_FNCT",D1475&lt;&gt;"multiply", D1475&lt;&gt;"divide"),IF(J1475="SLS_ENABLED",   UPPER(IF(E1475=CHAR(34)&amp;CHAR(34),F1475,E1475)),""),"")))</f>
        <v>"CL" STD_SIGMA</v>
      </c>
      <c r="AA1475" s="25" t="str">
        <f>IF(LEN(Y1475)&gt;0,Y1475,SUBSTITUTE(SUBSTITUTE(SUBSTITUTE(SUBSTITUTE(SUBSTITUTE(SUBSTITUTE(SUBSTITUTE(SUBSTITUTE(SUBSTITUTE(SUBSTITUTE(SUBSTITUTE( (SUBSTITUTE( SUBSTITUTE( SUBSTITUTE( SUBSTITUTE(Z1475,"STD_SIGMA","SUM"),"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CLSUM</v>
      </c>
      <c r="AB1475" s="1">
        <f>B1475</f>
        <v>1437</v>
      </c>
      <c r="AC1475" t="str">
        <f>P1475</f>
        <v>ITM_CLSIGMA</v>
      </c>
      <c r="AD1475" s="126" t="str">
        <f>IF(ISNA(VLOOKUP(AA1475,'XEQM Shortlist'!J:J,1,0)),"//","")</f>
        <v/>
      </c>
      <c r="AF1475" s="88" t="str">
        <f>IF(LEN(AA1475)=0,"",SUBSTITUTE(SUBSTITUTE(SUBSTITUTE(SUBSTITUTE(SUBSTITUTE(SUBSTITUTE(SUBSTITUTE(SUBSTITUTE(SUBSTITUTE(SUBSTITUTE(SUBSTITUTE(SUBSTITUTE(SUBSTITUTE(SUBSTITUTE(SUBSTITUTE(SUBSTITUTE(SUBSTITUTE( (SUBSTITUTE( SUBSTITUTE( SUBSTITUTE( SUBSTITUTE(Z1475,"STD_SIGMA","SUM"),"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CLSUM</v>
      </c>
      <c r="AG1475" t="b">
        <f>AA1475=AF1475</f>
        <v>1</v>
      </c>
    </row>
    <row r="1476" spans="1:33">
      <c r="A1476" s="48">
        <f>IF(B1476=INT(B1476),ROW(),"")</f>
        <v>1476</v>
      </c>
      <c r="B1476" s="47">
        <f>IF(AND(MID(C1476,2,1)&lt;&gt;"/",MID(C1476,1,1)="/"),INT(B1475)+1,B1475+0.01)</f>
        <v>1438</v>
      </c>
      <c r="C1476" s="98" t="s">
        <v>3430</v>
      </c>
      <c r="D1476" s="98" t="s">
        <v>7</v>
      </c>
      <c r="E1476" s="99" t="s">
        <v>1252</v>
      </c>
      <c r="F1476" s="99" t="s">
        <v>273</v>
      </c>
      <c r="G1476" s="143">
        <v>0</v>
      </c>
      <c r="H1476" s="143">
        <v>99</v>
      </c>
      <c r="I1476" s="135" t="s">
        <v>3</v>
      </c>
      <c r="J1476" s="56" t="s">
        <v>1375</v>
      </c>
      <c r="K1476" s="100" t="s">
        <v>3945</v>
      </c>
      <c r="L1476" s="101" t="s">
        <v>4768</v>
      </c>
      <c r="M1476" s="55" t="s">
        <v>4830</v>
      </c>
      <c r="N1476" s="55" t="s">
        <v>2238</v>
      </c>
      <c r="O1476" s="101"/>
      <c r="P1476" s="259" t="s">
        <v>1894</v>
      </c>
      <c r="Q1476" s="18"/>
      <c r="R1476" s="101"/>
      <c r="S1476" s="101" t="str">
        <f>IF(E1476=F1476,"","NOT EQUAL")</f>
        <v>NOT EQUAL</v>
      </c>
      <c r="T1476" s="44" t="str">
        <f>IF(ISNA(VLOOKUP(P1476,Sheet1!E:F,2,0)),"--","PRESENT")</f>
        <v>--</v>
      </c>
      <c r="U1476" s="101"/>
      <c r="V1476">
        <f>IF(AA1476&lt;&gt;"",V1475+1,V1475)</f>
        <v>261</v>
      </c>
      <c r="W1476" s="104" t="s">
        <v>2676</v>
      </c>
      <c r="X1476" s="100" t="s">
        <v>2592</v>
      </c>
      <c r="Y1476" s="100" t="s">
        <v>2238</v>
      </c>
      <c r="Z1476" s="25" t="str">
        <f>IF( OR(X1476="CNST", I1476="CAT_REGS"),IF(E1476=CHAR(34)&amp;CHAR(34),F1476,E1476),
IF(X1476="YES",UPPER(IF(E1476=CHAR(34)&amp;CHAR(34),F1476,E1476)),
IF(   AND(X1476&lt;&gt;"NO",I1476="CAT_FNCT",D1476&lt;&gt;"multiply", D1476&lt;&gt;"divide"),IF(J1476="SLS_ENABLED",   UPPER(IF(E1476=CHAR(34)&amp;CHAR(34),F1476,E1476)),""),"")))</f>
        <v/>
      </c>
      <c r="AA1476" s="25" t="str">
        <f>IF(LEN(Y1476)&gt;0,Y1476,SUBSTITUTE(SUBSTITUTE(SUBSTITUTE(SUBSTITUTE(SUBSTITUTE(SUBSTITUTE(SUBSTITUTE(SUBSTITUTE(SUBSTITUTE(SUBSTITUTE(SUBSTITUTE( (SUBSTITUTE( SUBSTITUTE( SUBSTITUTE( SUBSTITUTE(Z1476,"STD_SIGMA","SUM"),"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76" s="1">
        <f>B1476</f>
        <v>1438</v>
      </c>
      <c r="AC1476" t="str">
        <f>P1476</f>
        <v>ITM_STOMAX</v>
      </c>
      <c r="AD1476" s="126" t="str">
        <f>IF(ISNA(VLOOKUP(AA1476,'XEQM Shortlist'!J:J,1,0)),"//","")</f>
        <v/>
      </c>
      <c r="AE1476" s="101"/>
      <c r="AF1476" s="88" t="str">
        <f>IF(LEN(AA1476)=0,"",SUBSTITUTE(SUBSTITUTE(SUBSTITUTE(SUBSTITUTE(SUBSTITUTE(SUBSTITUTE(SUBSTITUTE(SUBSTITUTE(SUBSTITUTE(SUBSTITUTE(SUBSTITUTE(SUBSTITUTE(SUBSTITUTE(SUBSTITUTE(SUBSTITUTE(SUBSTITUTE(SUBSTITUTE( (SUBSTITUTE( SUBSTITUTE( SUBSTITUTE( SUBSTITUTE(Z1476,"STD_SIGMA","SUM"),"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76" t="b">
        <f>AA1476=AF1476</f>
        <v>1</v>
      </c>
    </row>
    <row r="1477" spans="1:33">
      <c r="A1477" s="48">
        <f>IF(B1477=INT(B1477),ROW(),"")</f>
        <v>1477</v>
      </c>
      <c r="B1477" s="47">
        <f>IF(AND(MID(C1477,2,1)&lt;&gt;"/",MID(C1477,1,1)="/"),INT(B1476)+1,B1476+0.01)</f>
        <v>1439</v>
      </c>
      <c r="C1477" s="51" t="s">
        <v>3581</v>
      </c>
      <c r="D1477" s="51" t="s">
        <v>7</v>
      </c>
      <c r="E1477" s="56" t="s">
        <v>1055</v>
      </c>
      <c r="F1477" s="56" t="s">
        <v>54</v>
      </c>
      <c r="G1477" s="144">
        <v>0</v>
      </c>
      <c r="H1477" s="144">
        <v>0</v>
      </c>
      <c r="I1477" s="135" t="s">
        <v>3</v>
      </c>
      <c r="J1477" s="56" t="s">
        <v>1375</v>
      </c>
      <c r="K1477" s="57" t="s">
        <v>3945</v>
      </c>
      <c r="L1477" s="55" t="s">
        <v>4768</v>
      </c>
      <c r="M1477" s="55" t="s">
        <v>4825</v>
      </c>
      <c r="N1477" s="55" t="s">
        <v>2238</v>
      </c>
      <c r="O1477" s="55"/>
      <c r="P1477" s="259" t="s">
        <v>1471</v>
      </c>
      <c r="Q1477" s="13"/>
      <c r="R1477"/>
      <c r="S1477" t="str">
        <f>IF(E1477=F1477,"","NOT EQUAL")</f>
        <v/>
      </c>
      <c r="T1477" s="44" t="str">
        <f>IF(ISNA(VLOOKUP(P1477,Sheet1!E:F,2,0)),"--","PRESENT")</f>
        <v>--</v>
      </c>
      <c r="U1477"/>
      <c r="V1477">
        <f>IF(AA1477&lt;&gt;"",V1476+1,V1476)</f>
        <v>262</v>
      </c>
      <c r="W1477" s="75" t="s">
        <v>2664</v>
      </c>
      <c r="X1477" s="57" t="s">
        <v>2238</v>
      </c>
      <c r="Y1477" s="57" t="s">
        <v>2238</v>
      </c>
      <c r="Z1477" s="25" t="str">
        <f>IF( OR(X1477="CNST", I1477="CAT_REGS"),IF(E1477=CHAR(34)&amp;CHAR(34),F1477,E1477),
IF(X1477="YES",UPPER(IF(E1477=CHAR(34)&amp;CHAR(34),F1477,E1477)),
IF(   AND(X1477&lt;&gt;"NO",I1477="CAT_FNCT",D1477&lt;&gt;"multiply", D1477&lt;&gt;"divide"),IF(J1477="SLS_ENABLED",   UPPER(IF(E1477=CHAR(34)&amp;CHAR(34),F1477,E1477)),""),"")))</f>
        <v>"CONJ"</v>
      </c>
      <c r="AA1477" s="25" t="str">
        <f>IF(LEN(Y1477)&gt;0,Y1477,SUBSTITUTE(SUBSTITUTE(SUBSTITUTE(SUBSTITUTE(SUBSTITUTE(SUBSTITUTE(SUBSTITUTE(SUBSTITUTE(SUBSTITUTE(SUBSTITUTE(SUBSTITUTE( (SUBSTITUTE( SUBSTITUTE( SUBSTITUTE( SUBSTITUTE(Z1477,"STD_SIGMA","SUM"),"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77" s="1">
        <f>B1477</f>
        <v>1439</v>
      </c>
      <c r="AC1477" t="str">
        <f>P1477</f>
        <v>ITM_CONJ</v>
      </c>
      <c r="AD1477" s="126" t="str">
        <f>IF(ISNA(VLOOKUP(AA1477,'XEQM Shortlist'!J:J,1,0)),"//","")</f>
        <v>//</v>
      </c>
      <c r="AF1477" s="88" t="str">
        <f>IF(LEN(AA1477)=0,"",SUBSTITUTE(SUBSTITUTE(SUBSTITUTE(SUBSTITUTE(SUBSTITUTE(SUBSTITUTE(SUBSTITUTE(SUBSTITUTE(SUBSTITUTE(SUBSTITUTE(SUBSTITUTE(SUBSTITUTE(SUBSTITUTE(SUBSTITUTE(SUBSTITUTE(SUBSTITUTE(SUBSTITUTE( (SUBSTITUTE( SUBSTITUTE( SUBSTITUTE( SUBSTITUTE(Z1477,"STD_SIGMA","SUM"),"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77" t="b">
        <f>AA1477=AF1477</f>
        <v>1</v>
      </c>
    </row>
    <row r="1478" spans="1:33">
      <c r="A1478" s="48">
        <f>IF(B1478=INT(B1478),ROW(),"")</f>
        <v>1478</v>
      </c>
      <c r="B1478" s="47">
        <f>IF(AND(MID(C1478,2,1)&lt;&gt;"/",MID(C1478,1,1)="/"),INT(B1477)+1,B1477+0.01)</f>
        <v>1440</v>
      </c>
      <c r="C1478" s="98" t="s">
        <v>3437</v>
      </c>
      <c r="D1478" s="98" t="s">
        <v>7</v>
      </c>
      <c r="E1478" s="99" t="s">
        <v>1213</v>
      </c>
      <c r="F1478" s="99" t="s">
        <v>273</v>
      </c>
      <c r="G1478" s="143">
        <v>0</v>
      </c>
      <c r="H1478" s="143">
        <v>99</v>
      </c>
      <c r="I1478" s="135" t="s">
        <v>3</v>
      </c>
      <c r="J1478" s="56" t="s">
        <v>1375</v>
      </c>
      <c r="K1478" s="100" t="s">
        <v>3945</v>
      </c>
      <c r="L1478" s="101" t="s">
        <v>4768</v>
      </c>
      <c r="M1478" s="55" t="s">
        <v>4830</v>
      </c>
      <c r="N1478" s="55" t="s">
        <v>2238</v>
      </c>
      <c r="O1478" s="101"/>
      <c r="P1478" s="259" t="s">
        <v>1805</v>
      </c>
      <c r="Q1478" s="18"/>
      <c r="R1478" s="101"/>
      <c r="S1478" s="101" t="str">
        <f>IF(E1478=F1478,"","NOT EQUAL")</f>
        <v>NOT EQUAL</v>
      </c>
      <c r="T1478" s="44" t="str">
        <f>IF(ISNA(VLOOKUP(P1478,Sheet1!E:F,2,0)),"--","PRESENT")</f>
        <v>--</v>
      </c>
      <c r="U1478" s="101"/>
      <c r="V1478">
        <f>IF(AA1478&lt;&gt;"",V1477+1,V1477)</f>
        <v>262</v>
      </c>
      <c r="W1478" s="104" t="s">
        <v>2676</v>
      </c>
      <c r="X1478" s="100" t="s">
        <v>2592</v>
      </c>
      <c r="Y1478" s="100" t="s">
        <v>2238</v>
      </c>
      <c r="Z1478" s="25" t="str">
        <f>IF( OR(X1478="CNST", I1478="CAT_REGS"),IF(E1478=CHAR(34)&amp;CHAR(34),F1478,E1478),
IF(X1478="YES",UPPER(IF(E1478=CHAR(34)&amp;CHAR(34),F1478,E1478)),
IF(   AND(X1478&lt;&gt;"NO",I1478="CAT_FNCT",D1478&lt;&gt;"multiply", D1478&lt;&gt;"divide"),IF(J1478="SLS_ENABLED",   UPPER(IF(E1478=CHAR(34)&amp;CHAR(34),F1478,E1478)),""),"")))</f>
        <v/>
      </c>
      <c r="AA1478" s="25" t="str">
        <f>IF(LEN(Y1478)&gt;0,Y1478,SUBSTITUTE(SUBSTITUTE(SUBSTITUTE(SUBSTITUTE(SUBSTITUTE(SUBSTITUTE(SUBSTITUTE(SUBSTITUTE(SUBSTITUTE(SUBSTITUTE(SUBSTITUTE( (SUBSTITUTE( SUBSTITUTE( SUBSTITUTE( SUBSTITUTE(Z1478,"STD_SIGMA","SUM"),"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78" s="1">
        <f>B1478</f>
        <v>1440</v>
      </c>
      <c r="AC1478" t="str">
        <f>P1478</f>
        <v>ITM_RCLMAX</v>
      </c>
      <c r="AD1478" s="126" t="str">
        <f>IF(ISNA(VLOOKUP(AA1478,'XEQM Shortlist'!J:J,1,0)),"//","")</f>
        <v/>
      </c>
      <c r="AE1478" s="101"/>
      <c r="AF1478" s="88" t="str">
        <f>IF(LEN(AA1478)=0,"",SUBSTITUTE(SUBSTITUTE(SUBSTITUTE(SUBSTITUTE(SUBSTITUTE(SUBSTITUTE(SUBSTITUTE(SUBSTITUTE(SUBSTITUTE(SUBSTITUTE(SUBSTITUTE(SUBSTITUTE(SUBSTITUTE(SUBSTITUTE(SUBSTITUTE(SUBSTITUTE(SUBSTITUTE( (SUBSTITUTE( SUBSTITUTE( SUBSTITUTE( SUBSTITUTE(Z1478,"STD_SIGMA","SUM"),"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78" t="b">
        <f>AA1478=AF1478</f>
        <v>1</v>
      </c>
    </row>
    <row r="1479" spans="1:33">
      <c r="A1479" s="48">
        <f>IF(B1479=INT(B1479),ROW(),"")</f>
        <v>1479</v>
      </c>
      <c r="B1479" s="47">
        <f>IF(AND(MID(C1479,2,1)&lt;&gt;"/",MID(C1479,1,1)="/"),INT(B1478)+1,B1478+0.01)</f>
        <v>1441</v>
      </c>
      <c r="C1479" s="51" t="s">
        <v>4419</v>
      </c>
      <c r="D1479" s="51" t="s">
        <v>7</v>
      </c>
      <c r="E1479" s="56" t="s">
        <v>1056</v>
      </c>
      <c r="F1479" s="56" t="s">
        <v>56</v>
      </c>
      <c r="G1479" s="144">
        <v>0</v>
      </c>
      <c r="H1479" s="144">
        <v>0</v>
      </c>
      <c r="I1479" s="135" t="s">
        <v>3</v>
      </c>
      <c r="J1479" s="56" t="s">
        <v>1375</v>
      </c>
      <c r="K1479" s="57" t="s">
        <v>3945</v>
      </c>
      <c r="L1479" s="55" t="s">
        <v>4768</v>
      </c>
      <c r="M1479" s="55" t="s">
        <v>4825</v>
      </c>
      <c r="N1479" s="55" t="s">
        <v>2238</v>
      </c>
      <c r="O1479" s="55"/>
      <c r="P1479" s="259" t="s">
        <v>1473</v>
      </c>
      <c r="Q1479" s="13"/>
      <c r="R1479"/>
      <c r="S1479" t="str">
        <f>IF(E1479=F1479,"","NOT EQUAL")</f>
        <v>NOT EQUAL</v>
      </c>
      <c r="T1479" s="44" t="str">
        <f>IF(ISNA(VLOOKUP(P1479,Sheet1!E:F,2,0)),"--","PRESENT")</f>
        <v>--</v>
      </c>
      <c r="U1479"/>
      <c r="V1479">
        <f>IF(AA1479&lt;&gt;"",V1478+1,V1478)</f>
        <v>263</v>
      </c>
      <c r="W1479" s="75" t="s">
        <v>2665</v>
      </c>
      <c r="X1479" s="57" t="s">
        <v>2238</v>
      </c>
      <c r="Y1479" s="57" t="s">
        <v>2238</v>
      </c>
      <c r="Z1479" s="25" t="str">
        <f>IF( OR(X1479="CNST", I1479="CAT_REGS"),IF(E1479=CHAR(34)&amp;CHAR(34),F1479,E1479),
IF(X1479="YES",UPPER(IF(E1479=CHAR(34)&amp;CHAR(34),F1479,E1479)),
IF(   AND(X1479&lt;&gt;"NO",I1479="CAT_FNCT",D1479&lt;&gt;"multiply", D1479&lt;&gt;"divide"),IF(J1479="SLS_ENABLED",   UPPER(IF(E1479=CHAR(34)&amp;CHAR(34),F1479,E1479)),""),"")))</f>
        <v>"CORR"</v>
      </c>
      <c r="AA1479" s="25" t="str">
        <f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CORR</v>
      </c>
      <c r="AB1479" s="1">
        <f>B1479</f>
        <v>1441</v>
      </c>
      <c r="AC1479" t="str">
        <f>P1479</f>
        <v>ITM_CORR</v>
      </c>
      <c r="AD1479" s="126" t="str">
        <f>IF(ISNA(VLOOKUP(AA1479,'XEQM Shortlist'!J:J,1,0)),"//","")</f>
        <v>//</v>
      </c>
      <c r="AF1479" s="88" t="str">
        <f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CORR</v>
      </c>
      <c r="AG1479" t="b">
        <f>AA1479=AF1479</f>
        <v>1</v>
      </c>
    </row>
    <row r="1480" spans="1:33">
      <c r="A1480" s="48">
        <f>IF(B1480=INT(B1480),ROW(),"")</f>
        <v>1480</v>
      </c>
      <c r="B1480" s="47">
        <f>IF(AND(MID(C1480,2,1)&lt;&gt;"/",MID(C1480,1,1)="/"),INT(B1479)+1,B1479+0.01)</f>
        <v>1442</v>
      </c>
      <c r="C1480" s="51" t="s">
        <v>4420</v>
      </c>
      <c r="D1480" s="51" t="s">
        <v>7</v>
      </c>
      <c r="E1480" s="56" t="s">
        <v>1058</v>
      </c>
      <c r="F1480" s="56" t="s">
        <v>1059</v>
      </c>
      <c r="G1480" s="144">
        <v>0</v>
      </c>
      <c r="H1480" s="144">
        <v>0</v>
      </c>
      <c r="I1480" s="135" t="s">
        <v>3</v>
      </c>
      <c r="J1480" s="56" t="s">
        <v>1375</v>
      </c>
      <c r="K1480" s="57" t="s">
        <v>3945</v>
      </c>
      <c r="L1480" s="55" t="s">
        <v>4768</v>
      </c>
      <c r="M1480" s="55" t="s">
        <v>4825</v>
      </c>
      <c r="N1480" s="55" t="s">
        <v>2238</v>
      </c>
      <c r="O1480" s="55"/>
      <c r="P1480" s="259" t="s">
        <v>1476</v>
      </c>
      <c r="Q1480" s="13"/>
      <c r="R1480"/>
      <c r="S1480" t="str">
        <f>IF(E1480=F1480,"","NOT EQUAL")</f>
        <v/>
      </c>
      <c r="T1480" s="44" t="str">
        <f>IF(ISNA(VLOOKUP(P1480,Sheet1!E:F,2,0)),"--","PRESENT")</f>
        <v>--</v>
      </c>
      <c r="U1480"/>
      <c r="V1480">
        <f>IF(AA1480&lt;&gt;"",V1479+1,V1479)</f>
        <v>264</v>
      </c>
      <c r="W1480" s="75" t="s">
        <v>2665</v>
      </c>
      <c r="X1480" s="57" t="s">
        <v>2238</v>
      </c>
      <c r="Y1480" s="57" t="s">
        <v>2238</v>
      </c>
      <c r="Z1480" s="25" t="str">
        <f>IF( OR(X1480="CNST", I1480="CAT_REGS"),IF(E1480=CHAR(34)&amp;CHAR(34),F1480,E1480),
IF(X1480="YES",UPPER(IF(E1480=CHAR(34)&amp;CHAR(34),F1480,E1480)),
IF(   AND(X1480&lt;&gt;"NO",I1480="CAT_FNCT",D1480&lt;&gt;"multiply", D1480&lt;&gt;"divide"),IF(J1480="SLS_ENABLED",   UPPER(IF(E1480=CHAR(34)&amp;CHAR(34),F1480,E1480)),""),"")))</f>
        <v>"COV"</v>
      </c>
      <c r="AA1480" s="25" t="str">
        <f>IF(LEN(Y1480)&gt;0,Y1480,SUBSTITUTE(SUBSTITUTE(SUBSTITUTE(SUBSTITUTE(SUBSTITUTE(SUBSTITUTE(SUBSTITUTE(SUBSTITUTE(SUBSTITUTE(SUBSTITUTE(SUBSTITUTE( (SUBSTITUTE( SUBSTITUTE( SUBSTITUTE( SUBSTITUTE(Z1480,"STD_SIGMA","SUM"),"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COV</v>
      </c>
      <c r="AB1480" s="1">
        <f>B1480</f>
        <v>1442</v>
      </c>
      <c r="AC1480" t="str">
        <f>P1480</f>
        <v>ITM_COV</v>
      </c>
      <c r="AD1480" s="126" t="str">
        <f>IF(ISNA(VLOOKUP(AA1480,'XEQM Shortlist'!J:J,1,0)),"//","")</f>
        <v>//</v>
      </c>
      <c r="AF1480" s="88" t="str">
        <f>IF(LEN(AA1480)=0,"",SUBSTITUTE(SUBSTITUTE(SUBSTITUTE(SUBSTITUTE(SUBSTITUTE(SUBSTITUTE(SUBSTITUTE(SUBSTITUTE(SUBSTITUTE(SUBSTITUTE(SUBSTITUTE(SUBSTITUTE(SUBSTITUTE(SUBSTITUTE(SUBSTITUTE(SUBSTITUTE(SUBSTITUTE( (SUBSTITUTE( SUBSTITUTE( SUBSTITUTE( SUBSTITUTE(Z1480,"STD_SIGMA","SUM"),"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COV</v>
      </c>
      <c r="AG1480" t="b">
        <f>AA1480=AF1480</f>
        <v>1</v>
      </c>
    </row>
    <row r="1481" spans="1:33">
      <c r="A1481" s="48">
        <f>IF(B1481=INT(B1481),ROW(),"")</f>
        <v>1481</v>
      </c>
      <c r="B1481" s="47">
        <f>IF(AND(MID(C1481,2,1)&lt;&gt;"/",MID(C1481,1,1)="/"),INT(B1480)+1,B1480+0.01)</f>
        <v>1443</v>
      </c>
      <c r="C1481" s="53" t="s">
        <v>4450</v>
      </c>
      <c r="D1481" s="51" t="s">
        <v>7</v>
      </c>
      <c r="E1481" s="56" t="s">
        <v>2526</v>
      </c>
      <c r="F1481" s="56" t="s">
        <v>2526</v>
      </c>
      <c r="G1481" s="144">
        <v>0</v>
      </c>
      <c r="H1481" s="144">
        <v>0</v>
      </c>
      <c r="I1481" s="135" t="s">
        <v>3</v>
      </c>
      <c r="J1481" s="56" t="s">
        <v>1375</v>
      </c>
      <c r="K1481" s="57" t="s">
        <v>3945</v>
      </c>
      <c r="L1481" s="55" t="s">
        <v>4768</v>
      </c>
      <c r="M1481" s="55" t="s">
        <v>4825</v>
      </c>
      <c r="N1481" s="55" t="s">
        <v>2238</v>
      </c>
      <c r="O1481" s="55"/>
      <c r="P1481" s="259" t="s">
        <v>2528</v>
      </c>
      <c r="Q1481" s="13"/>
      <c r="R1481"/>
      <c r="S1481" t="str">
        <f>IF(E1481=F1481,"","NOT EQUAL")</f>
        <v/>
      </c>
      <c r="T1481" s="44" t="str">
        <f>IF(ISNA(VLOOKUP(P1481,Sheet1!E:F,2,0)),"--","PRESENT")</f>
        <v>--</v>
      </c>
      <c r="U1481"/>
      <c r="V1481">
        <f>IF(AA1481&lt;&gt;"",V1480+1,V1480)</f>
        <v>265</v>
      </c>
      <c r="W1481" s="75" t="s">
        <v>2665</v>
      </c>
      <c r="X1481" s="57" t="s">
        <v>2238</v>
      </c>
      <c r="Y1481" s="57" t="s">
        <v>2238</v>
      </c>
      <c r="Z1481" s="25" t="str">
        <f>IF( OR(X1481="CNST", I1481="CAT_REGS"),IF(E1481=CHAR(34)&amp;CHAR(34),F1481,E1481),
IF(X1481="YES",UPPER(IF(E1481=CHAR(34)&amp;CHAR(34),F1481,E1481)),
IF(   AND(X1481&lt;&gt;"NO",I1481="CAT_FNCT",D1481&lt;&gt;"multiply", D1481&lt;&gt;"divide"),IF(J1481="SLS_ENABLED",   UPPER(IF(E1481=CHAR(34)&amp;CHAR(34),F1481,E1481)),""),"")))</f>
        <v>"BESTF?"</v>
      </c>
      <c r="AA1481" s="25" t="str">
        <f>IF(LEN(Y1481)&gt;0,Y1481,SUBSTITUTE(SUBSTITUTE(SUBSTITUTE(SUBSTITUTE(SUBSTITUTE(SUBSTITUTE(SUBSTITUTE(SUBSTITUTE(SUBSTITUTE(SUBSTITUTE(SUBSTITUTE( (SUBSTITUTE( SUBSTITUTE( SUBSTITUTE( SUBSTITUTE(Z1481,"STD_SIGMA","SUM"),"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BESTF?</v>
      </c>
      <c r="AB1481" s="1">
        <f>B1481</f>
        <v>1443</v>
      </c>
      <c r="AC1481" t="str">
        <f>P1481</f>
        <v>ITM_BESTFQ</v>
      </c>
      <c r="AD1481" s="126" t="str">
        <f>IF(ISNA(VLOOKUP(AA1481,'XEQM Shortlist'!J:J,1,0)),"//","")</f>
        <v>//</v>
      </c>
      <c r="AF1481" s="88" t="str">
        <f>IF(LEN(AA1481)=0,"",SUBSTITUTE(SUBSTITUTE(SUBSTITUTE(SUBSTITUTE(SUBSTITUTE(SUBSTITUTE(SUBSTITUTE(SUBSTITUTE(SUBSTITUTE(SUBSTITUTE(SUBSTITUTE(SUBSTITUTE(SUBSTITUTE(SUBSTITUTE(SUBSTITUTE(SUBSTITUTE(SUBSTITUTE( (SUBSTITUTE( SUBSTITUTE( SUBSTITUTE( SUBSTITUTE(Z1481,"STD_SIGMA","SUM"),"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BESTF?</v>
      </c>
      <c r="AG1481" t="b">
        <f>AA1481=AF1481</f>
        <v>1</v>
      </c>
    </row>
    <row r="1482" spans="1:33">
      <c r="A1482" s="48">
        <f>IF(B1482=INT(B1482),ROW(),"")</f>
        <v>1482</v>
      </c>
      <c r="B1482" s="47">
        <f>IF(AND(MID(C1482,2,1)&lt;&gt;"/",MID(C1482,1,1)="/"),INT(B1481)+1,B1481+0.01)</f>
        <v>1444</v>
      </c>
      <c r="C1482" s="51" t="s">
        <v>3582</v>
      </c>
      <c r="D1482" s="51" t="s">
        <v>7</v>
      </c>
      <c r="E1482" s="110" t="s">
        <v>1061</v>
      </c>
      <c r="F1482" s="110" t="s">
        <v>1062</v>
      </c>
      <c r="G1482" s="122">
        <v>0</v>
      </c>
      <c r="H1482" s="122">
        <v>0</v>
      </c>
      <c r="I1482" s="135" t="s">
        <v>3</v>
      </c>
      <c r="J1482" s="56" t="s">
        <v>1375</v>
      </c>
      <c r="K1482" s="57" t="s">
        <v>3945</v>
      </c>
      <c r="L1482" s="55" t="s">
        <v>4768</v>
      </c>
      <c r="M1482" s="55" t="s">
        <v>4825</v>
      </c>
      <c r="N1482" s="55" t="s">
        <v>2238</v>
      </c>
      <c r="O1482" s="55"/>
      <c r="P1482" s="259" t="s">
        <v>3387</v>
      </c>
      <c r="Q1482" s="20"/>
      <c r="R1482"/>
      <c r="S1482" t="str">
        <f>IF(E1482=F1482,"","NOT EQUAL")</f>
        <v/>
      </c>
      <c r="T1482" s="44" t="str">
        <f>IF(ISNA(VLOOKUP(P1482,Sheet1!E:F,2,0)),"--","PRESENT")</f>
        <v>--</v>
      </c>
      <c r="U1482"/>
      <c r="V1482">
        <f>IF(AA1482&lt;&gt;"",V1481+1,V1481)</f>
        <v>266</v>
      </c>
      <c r="W1482" s="75" t="s">
        <v>2664</v>
      </c>
      <c r="X1482" s="57"/>
      <c r="Y1482" s="57"/>
      <c r="Z1482" s="25" t="str">
        <f>IF( OR(X1482="CNST", I1482="CAT_REGS"),IF(E1482=CHAR(34)&amp;CHAR(34),F1482,E1482),
IF(X1482="YES",UPPER(IF(E1482=CHAR(34)&amp;CHAR(34),F1482,E1482)),
IF(   AND(X1482&lt;&gt;"NO",I1482="CAT_FNCT",D1482&lt;&gt;"multiply", D1482&lt;&gt;"divide"),IF(J1482="SLS_ENABLED",   UPPER(IF(E1482=CHAR(34)&amp;CHAR(34),F1482,E1482)),""),"")))</f>
        <v>"CROSS"</v>
      </c>
      <c r="AA1482" s="25" t="str">
        <f>IF(LEN(Y1482)&gt;0,Y1482,SUBSTITUTE(SUBSTITUTE(SUBSTITUTE(SUBSTITUTE(SUBSTITUTE(SUBSTITUTE(SUBSTITUTE(SUBSTITUTE(SUBSTITUTE(SUBSTITUTE(SUBSTITUTE( (SUBSTITUTE( SUBSTITUTE( SUBSTITUTE( SUBSTITUTE(Z1482,"STD_SIGMA","SUM"),"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CROSS</v>
      </c>
      <c r="AB1482" s="1">
        <f>B1482</f>
        <v>1444</v>
      </c>
      <c r="AC1482" t="str">
        <f>P1482</f>
        <v>ITM_CROSS_PROD</v>
      </c>
      <c r="AD1482" s="126" t="str">
        <f>IF(ISNA(VLOOKUP(AA1482,'XEQM Shortlist'!J:J,1,0)),"//","")</f>
        <v>//</v>
      </c>
      <c r="AF1482" s="88" t="str">
        <f>IF(LEN(AA1482)=0,"",SUBSTITUTE(SUBSTITUTE(SUBSTITUTE(SUBSTITUTE(SUBSTITUTE(SUBSTITUTE(SUBSTITUTE(SUBSTITUTE(SUBSTITUTE(SUBSTITUTE(SUBSTITUTE(SUBSTITUTE(SUBSTITUTE(SUBSTITUTE(SUBSTITUTE(SUBSTITUTE(SUBSTITUTE( (SUBSTITUTE( SUBSTITUTE( SUBSTITUTE( SUBSTITUTE(Z1482,"STD_SIGMA","SUM"),"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G1482" t="b">
        <f>AA1482=AF1482</f>
        <v>0</v>
      </c>
    </row>
    <row r="1483" spans="1:33">
      <c r="A1483" s="48">
        <f>IF(B1483=INT(B1483),ROW(),"")</f>
        <v>1483</v>
      </c>
      <c r="B1483" s="47">
        <f>IF(AND(MID(C1483,2,1)&lt;&gt;"/",MID(C1483,1,1)="/"),INT(B1482)+1,B1482+0.01)</f>
        <v>1445</v>
      </c>
      <c r="C1483" s="51" t="s">
        <v>3583</v>
      </c>
      <c r="D1483" s="51" t="s">
        <v>7</v>
      </c>
      <c r="E1483" s="121" t="s">
        <v>1063</v>
      </c>
      <c r="F1483" s="121" t="s">
        <v>1063</v>
      </c>
      <c r="G1483" s="122">
        <v>0</v>
      </c>
      <c r="H1483" s="122">
        <v>0</v>
      </c>
      <c r="I1483" s="135" t="s">
        <v>3</v>
      </c>
      <c r="J1483" s="56" t="s">
        <v>1375</v>
      </c>
      <c r="K1483" s="57" t="s">
        <v>3945</v>
      </c>
      <c r="L1483" s="55" t="s">
        <v>4768</v>
      </c>
      <c r="M1483" s="55" t="s">
        <v>4825</v>
      </c>
      <c r="N1483" s="55" t="s">
        <v>2238</v>
      </c>
      <c r="O1483" s="55"/>
      <c r="P1483" s="259" t="s">
        <v>1482</v>
      </c>
      <c r="Q1483" s="13"/>
      <c r="R1483"/>
      <c r="S1483" t="str">
        <f>IF(E1483=F1483,"","NOT EQUAL")</f>
        <v/>
      </c>
      <c r="T1483" s="44" t="str">
        <f>IF(ISNA(VLOOKUP(P1483,Sheet1!E:F,2,0)),"--","PRESENT")</f>
        <v>--</v>
      </c>
      <c r="U1483"/>
      <c r="V1483">
        <f>IF(AA1483&lt;&gt;"",V1482+1,V1482)</f>
        <v>267</v>
      </c>
      <c r="W1483" s="75" t="s">
        <v>2664</v>
      </c>
      <c r="X1483" s="57" t="s">
        <v>2238</v>
      </c>
      <c r="Y1483" s="57" t="s">
        <v>2238</v>
      </c>
      <c r="Z1483" s="25" t="str">
        <f>IF( OR(X1483="CNST", I1483="CAT_REGS"),IF(E1483=CHAR(34)&amp;CHAR(34),F1483,E1483),
IF(X1483="YES",UPPER(IF(E1483=CHAR(34)&amp;CHAR(34),F1483,E1483)),
IF(   AND(X1483&lt;&gt;"NO",I1483="CAT_FNCT",D1483&lt;&gt;"multiply", D1483&lt;&gt;"divide"),IF(J1483="SLS_ENABLED",   UPPER(IF(E1483=CHAR(34)&amp;CHAR(34),F1483,E1483)),""),"")))</f>
        <v>"CX" STD_RIGHT_ARROW "RE"</v>
      </c>
      <c r="AA1483" s="25" t="str">
        <f>IF(LEN(Y1483)&gt;0,Y1483,SUBSTITUTE(SUBSTITUTE(SUBSTITUTE(SUBSTITUTE(SUBSTITUTE(SUBSTITUTE(SUBSTITUTE(SUBSTITUTE(SUBSTITUTE(SUBSTITUTE(SUBSTITUTE( (SUBSTITUTE( SUBSTITUTE( SUBSTITUTE( SUBSTITUTE(Z1483,"STD_SIGMA","SUM"),"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CX&gt;RE</v>
      </c>
      <c r="AB1483" s="1">
        <f>B1483</f>
        <v>1445</v>
      </c>
      <c r="AC1483" t="str">
        <f>P1483</f>
        <v>ITM_CXtoRE</v>
      </c>
      <c r="AD1483" s="126" t="str">
        <f>IF(ISNA(VLOOKUP(AA1483,'XEQM Shortlist'!J:J,1,0)),"//","")</f>
        <v>//</v>
      </c>
      <c r="AF1483" s="88" t="str">
        <f>IF(LEN(AA1483)=0,"",SUBSTITUTE(SUBSTITUTE(SUBSTITUTE(SUBSTITUTE(SUBSTITUTE(SUBSTITUTE(SUBSTITUTE(SUBSTITUTE(SUBSTITUTE(SUBSTITUTE(SUBSTITUTE(SUBSTITUTE(SUBSTITUTE(SUBSTITUTE(SUBSTITUTE(SUBSTITUTE(SUBSTITUTE( (SUBSTITUTE( SUBSTITUTE( SUBSTITUTE( SUBSTITUTE(Z1483,"STD_SIGMA","SUM"),"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CX&gt;RE</v>
      </c>
      <c r="AG1483" t="b">
        <f>AA1483=AF1483</f>
        <v>1</v>
      </c>
    </row>
    <row r="1484" spans="1:33">
      <c r="A1484" s="48">
        <f>IF(B1484=INT(B1484),ROW(),"")</f>
        <v>1484</v>
      </c>
      <c r="B1484" s="47">
        <f>IF(AND(MID(C1484,2,1)&lt;&gt;"/",MID(C1484,1,1)="/"),INT(B1483)+1,B1483+0.01)</f>
        <v>1446</v>
      </c>
      <c r="C1484" s="51" t="s">
        <v>4220</v>
      </c>
      <c r="D1484" s="51" t="s">
        <v>7</v>
      </c>
      <c r="E1484" s="121" t="s">
        <v>64</v>
      </c>
      <c r="F1484" s="121" t="s">
        <v>64</v>
      </c>
      <c r="G1484" s="122">
        <v>0</v>
      </c>
      <c r="H1484" s="122">
        <v>0</v>
      </c>
      <c r="I1484" s="135" t="s">
        <v>3</v>
      </c>
      <c r="J1484" s="56" t="s">
        <v>1375</v>
      </c>
      <c r="K1484" s="57" t="s">
        <v>3945</v>
      </c>
      <c r="L1484" s="55" t="s">
        <v>4768</v>
      </c>
      <c r="M1484" s="55" t="s">
        <v>4825</v>
      </c>
      <c r="N1484" s="55" t="s">
        <v>2238</v>
      </c>
      <c r="O1484" s="55"/>
      <c r="P1484" s="259" t="s">
        <v>1483</v>
      </c>
      <c r="Q1484" s="13"/>
      <c r="R1484"/>
      <c r="S1484" t="str">
        <f>IF(E1484=F1484,"","NOT EQUAL")</f>
        <v/>
      </c>
      <c r="T1484" s="44" t="str">
        <f>IF(ISNA(VLOOKUP(P1484,Sheet1!E:F,2,0)),"--","PRESENT")</f>
        <v>--</v>
      </c>
      <c r="U1484"/>
      <c r="V1484">
        <f>IF(AA1484&lt;&gt;"",V1483+1,V1483)</f>
        <v>268</v>
      </c>
      <c r="W1484" s="75" t="s">
        <v>2238</v>
      </c>
      <c r="X1484" s="57" t="s">
        <v>2238</v>
      </c>
      <c r="Y1484" s="57" t="s">
        <v>2238</v>
      </c>
      <c r="Z1484" s="25" t="str">
        <f>IF( OR(X1484="CNST", I1484="CAT_REGS"),IF(E1484=CHAR(34)&amp;CHAR(34),F1484,E1484),
IF(X1484="YES",UPPER(IF(E1484=CHAR(34)&amp;CHAR(34),F1484,E1484)),
IF(   AND(X1484&lt;&gt;"NO",I1484="CAT_FNCT",D1484&lt;&gt;"multiply", D1484&lt;&gt;"divide"),IF(J1484="SLS_ENABLED",   UPPER(IF(E1484=CHAR(34)&amp;CHAR(34),F1484,E1484)),""),"")))</f>
        <v>"DATE"</v>
      </c>
      <c r="AA1484" s="25" t="str">
        <f>IF(LEN(Y1484)&gt;0,Y1484,SUBSTITUTE(SUBSTITUTE(SUBSTITUTE(SUBSTITUTE(SUBSTITUTE(SUBSTITUTE(SUBSTITUTE(SUBSTITUTE(SUBSTITUTE(SUBSTITUTE(SUBSTITUTE( (SUBSTITUTE( SUBSTITUTE( SUBSTITUTE( SUBSTITUTE(Z1484,"STD_SIGMA","SUM"),"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DATE</v>
      </c>
      <c r="AB1484" s="1">
        <f>B1484</f>
        <v>1446</v>
      </c>
      <c r="AC1484" t="str">
        <f>P1484</f>
        <v>ITM_DATE</v>
      </c>
      <c r="AD1484" s="126" t="str">
        <f>IF(ISNA(VLOOKUP(AA1484,'XEQM Shortlist'!J:J,1,0)),"//","")</f>
        <v>//</v>
      </c>
      <c r="AF1484" s="88" t="str">
        <f>IF(LEN(AA1484)=0,"",SUBSTITUTE(SUBSTITUTE(SUBSTITUTE(SUBSTITUTE(SUBSTITUTE(SUBSTITUTE(SUBSTITUTE(SUBSTITUTE(SUBSTITUTE(SUBSTITUTE(SUBSTITUTE(SUBSTITUTE(SUBSTITUTE(SUBSTITUTE(SUBSTITUTE(SUBSTITUTE(SUBSTITUTE( (SUBSTITUTE( SUBSTITUTE( SUBSTITUTE( SUBSTITUTE(Z1484,"STD_SIGMA","SUM"),"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DATE</v>
      </c>
      <c r="AG1484" t="b">
        <f>AA1484=AF1484</f>
        <v>1</v>
      </c>
    </row>
    <row r="1485" spans="1:33">
      <c r="A1485" s="48">
        <f>IF(B1485=INT(B1485),ROW(),"")</f>
        <v>1485</v>
      </c>
      <c r="B1485" s="47">
        <f>IF(AND(MID(C1485,2,1)&lt;&gt;"/",MID(C1485,1,1)="/"),INT(B1484)+1,B1484+0.01)</f>
        <v>1447</v>
      </c>
      <c r="C1485" s="51" t="s">
        <v>4221</v>
      </c>
      <c r="D1485" s="51" t="s">
        <v>7</v>
      </c>
      <c r="E1485" s="121" t="s">
        <v>65</v>
      </c>
      <c r="F1485" s="121" t="s">
        <v>65</v>
      </c>
      <c r="G1485" s="122">
        <v>0</v>
      </c>
      <c r="H1485" s="122">
        <v>0</v>
      </c>
      <c r="I1485" s="135" t="s">
        <v>3</v>
      </c>
      <c r="J1485" s="56" t="s">
        <v>1375</v>
      </c>
      <c r="K1485" s="57" t="s">
        <v>3945</v>
      </c>
      <c r="L1485" s="55" t="s">
        <v>4768</v>
      </c>
      <c r="M1485" s="55" t="s">
        <v>4825</v>
      </c>
      <c r="N1485" s="55" t="s">
        <v>2238</v>
      </c>
      <c r="O1485" s="55"/>
      <c r="P1485" s="259" t="s">
        <v>1485</v>
      </c>
      <c r="Q1485" s="13"/>
      <c r="R1485"/>
      <c r="S1485" t="str">
        <f>IF(E1485=F1485,"","NOT EQUAL")</f>
        <v/>
      </c>
      <c r="T1485" s="44" t="str">
        <f>IF(ISNA(VLOOKUP(P1485,Sheet1!E:F,2,0)),"--","PRESENT")</f>
        <v>--</v>
      </c>
      <c r="U1485"/>
      <c r="V1485">
        <f>IF(AA1485&lt;&gt;"",V1484+1,V1484)</f>
        <v>269</v>
      </c>
      <c r="W1485" s="75" t="s">
        <v>2238</v>
      </c>
      <c r="X1485" s="57" t="s">
        <v>2238</v>
      </c>
      <c r="Y1485" s="57" t="s">
        <v>2238</v>
      </c>
      <c r="Z1485" s="25" t="str">
        <f>IF( OR(X1485="CNST", I1485="CAT_REGS"),IF(E1485=CHAR(34)&amp;CHAR(34),F1485,E1485),
IF(X1485="YES",UPPER(IF(E1485=CHAR(34)&amp;CHAR(34),F1485,E1485)),
IF(   AND(X1485&lt;&gt;"NO",I1485="CAT_FNCT",D1485&lt;&gt;"multiply", D1485&lt;&gt;"divide"),IF(J1485="SLS_ENABLED",   UPPER(IF(E1485=CHAR(34)&amp;CHAR(34),F1485,E1485)),""),"")))</f>
        <v>"DATE" STD_RIGHT_ARROW</v>
      </c>
      <c r="AA1485" s="25" t="str">
        <f>IF(LEN(Y1485)&gt;0,Y1485,SUBSTITUTE(SUBSTITUTE(SUBSTITUTE(SUBSTITUTE(SUBSTITUTE(SUBSTITUTE(SUBSTITUTE(SUBSTITUTE(SUBSTITUTE(SUBSTITUTE(SUBSTITUTE( (SUBSTITUTE( SUBSTITUTE( SUBSTITUTE( SUBSTITUTE(Z1485,"STD_SIGMA","SUM"),"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DATE&gt;</v>
      </c>
      <c r="AB1485" s="1">
        <f>B1485</f>
        <v>1447</v>
      </c>
      <c r="AC1485" t="str">
        <f>P1485</f>
        <v>ITM_DATEto</v>
      </c>
      <c r="AD1485" s="126" t="str">
        <f>IF(ISNA(VLOOKUP(AA1485,'XEQM Shortlist'!J:J,1,0)),"//","")</f>
        <v>//</v>
      </c>
      <c r="AF1485" s="88" t="str">
        <f>IF(LEN(AA1485)=0,"",SUBSTITUTE(SUBSTITUTE(SUBSTITUTE(SUBSTITUTE(SUBSTITUTE(SUBSTITUTE(SUBSTITUTE(SUBSTITUTE(SUBSTITUTE(SUBSTITUTE(SUBSTITUTE(SUBSTITUTE(SUBSTITUTE(SUBSTITUTE(SUBSTITUTE(SUBSTITUTE(SUBSTITUTE( (SUBSTITUTE( SUBSTITUTE( SUBSTITUTE( SUBSTITUTE(Z1485,"STD_SIGMA","SUM"),"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DATE&gt;</v>
      </c>
      <c r="AG1485" t="b">
        <f>AA1485=AF1485</f>
        <v>1</v>
      </c>
    </row>
    <row r="1486" spans="1:33">
      <c r="A1486" s="48">
        <f>IF(B1486=INT(B1486),ROW(),"")</f>
        <v>1486</v>
      </c>
      <c r="B1486" s="47">
        <f>IF(AND(MID(C1486,2,1)&lt;&gt;"/",MID(C1486,1,1)="/"),INT(B1485)+1,B1485+0.01)</f>
        <v>1448</v>
      </c>
      <c r="C1486" s="51" t="s">
        <v>4222</v>
      </c>
      <c r="D1486" s="51" t="s">
        <v>7</v>
      </c>
      <c r="E1486" s="121" t="s">
        <v>1065</v>
      </c>
      <c r="F1486" s="121" t="s">
        <v>1065</v>
      </c>
      <c r="G1486" s="122">
        <v>0</v>
      </c>
      <c r="H1486" s="122">
        <v>0</v>
      </c>
      <c r="I1486" s="135" t="s">
        <v>3</v>
      </c>
      <c r="J1486" s="56" t="s">
        <v>1375</v>
      </c>
      <c r="K1486" s="57" t="s">
        <v>3945</v>
      </c>
      <c r="L1486" s="55" t="s">
        <v>4768</v>
      </c>
      <c r="M1486" s="55" t="s">
        <v>4825</v>
      </c>
      <c r="N1486" s="55" t="s">
        <v>2238</v>
      </c>
      <c r="O1486" s="55"/>
      <c r="P1486" s="259" t="s">
        <v>1486</v>
      </c>
      <c r="Q1486" s="13"/>
      <c r="R1486"/>
      <c r="S1486" t="str">
        <f>IF(E1486=F1486,"","NOT EQUAL")</f>
        <v/>
      </c>
      <c r="T1486" s="44" t="str">
        <f>IF(ISNA(VLOOKUP(P1486,Sheet1!E:F,2,0)),"--","PRESENT")</f>
        <v>--</v>
      </c>
      <c r="U1486"/>
      <c r="V1486">
        <f>IF(AA1486&lt;&gt;"",V1485+1,V1485)</f>
        <v>270</v>
      </c>
      <c r="W1486" s="75" t="s">
        <v>2238</v>
      </c>
      <c r="X1486" s="57" t="s">
        <v>2238</v>
      </c>
      <c r="Y1486" s="57" t="s">
        <v>2238</v>
      </c>
      <c r="Z1486" s="25" t="str">
        <f>IF( OR(X1486="CNST", I1486="CAT_REGS"),IF(E1486=CHAR(34)&amp;CHAR(34),F1486,E1486),
IF(X1486="YES",UPPER(IF(E1486=CHAR(34)&amp;CHAR(34),F1486,E1486)),
IF(   AND(X1486&lt;&gt;"NO",I1486="CAT_FNCT",D1486&lt;&gt;"multiply", D1486&lt;&gt;"divide"),IF(J1486="SLS_ENABLED",   UPPER(IF(E1486=CHAR(34)&amp;CHAR(34),F1486,E1486)),""),"")))</f>
        <v>"DAY"</v>
      </c>
      <c r="AA1486" s="25" t="str">
        <f>IF(LEN(Y1486)&gt;0,Y1486,SUBSTITUTE(SUBSTITUTE(SUBSTITUTE(SUBSTITUTE(SUBSTITUTE(SUBSTITUTE(SUBSTITUTE(SUBSTITUTE(SUBSTITUTE(SUBSTITUTE(SUBSTITUTE( (SUBSTITUTE( SUBSTITUTE( SUBSTITUTE( SUBSTITUTE(Z1486,"STD_SIGMA","SUM"),"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DAY</v>
      </c>
      <c r="AB1486" s="1">
        <f>B1486</f>
        <v>1448</v>
      </c>
      <c r="AC1486" t="str">
        <f>P1486</f>
        <v>ITM_DAY</v>
      </c>
      <c r="AD1486" s="126" t="str">
        <f>IF(ISNA(VLOOKUP(AA1486,'XEQM Shortlist'!J:J,1,0)),"//","")</f>
        <v>//</v>
      </c>
      <c r="AF1486" s="88" t="str">
        <f>IF(LEN(AA1486)=0,"",SUBSTITUTE(SUBSTITUTE(SUBSTITUTE(SUBSTITUTE(SUBSTITUTE(SUBSTITUTE(SUBSTITUTE(SUBSTITUTE(SUBSTITUTE(SUBSTITUTE(SUBSTITUTE(SUBSTITUTE(SUBSTITUTE(SUBSTITUTE(SUBSTITUTE(SUBSTITUTE(SUBSTITUTE( (SUBSTITUTE( SUBSTITUTE( SUBSTITUTE( SUBSTITUTE(Z1486,"STD_SIGMA","SUM"),"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DAY</v>
      </c>
      <c r="AG1486" t="b">
        <f>AA1486=AF1486</f>
        <v>1</v>
      </c>
    </row>
    <row r="1487" spans="1:33">
      <c r="A1487" s="48">
        <f>IF(B1487=INT(B1487),ROW(),"")</f>
        <v>1487</v>
      </c>
      <c r="B1487" s="47">
        <f>IF(AND(MID(C1487,2,1)&lt;&gt;"/",MID(C1487,1,1)="/"),INT(B1486)+1,B1486+0.01)</f>
        <v>1449</v>
      </c>
      <c r="C1487" s="51" t="s">
        <v>4243</v>
      </c>
      <c r="D1487" s="51" t="s">
        <v>7</v>
      </c>
      <c r="E1487" s="121" t="s">
        <v>66</v>
      </c>
      <c r="F1487" s="121" t="s">
        <v>66</v>
      </c>
      <c r="G1487" s="122">
        <v>0</v>
      </c>
      <c r="H1487" s="122">
        <v>0</v>
      </c>
      <c r="I1487" s="135" t="s">
        <v>3</v>
      </c>
      <c r="J1487" s="56" t="s">
        <v>1375</v>
      </c>
      <c r="K1487" s="57" t="s">
        <v>3945</v>
      </c>
      <c r="L1487" s="55" t="s">
        <v>4768</v>
      </c>
      <c r="M1487" s="55" t="s">
        <v>4825</v>
      </c>
      <c r="N1487" s="55" t="s">
        <v>2238</v>
      </c>
      <c r="O1487" s="55"/>
      <c r="P1487" s="259" t="s">
        <v>1487</v>
      </c>
      <c r="Q1487" s="13"/>
      <c r="R1487"/>
      <c r="S1487" t="str">
        <f>IF(E1487=F1487,"","NOT EQUAL")</f>
        <v/>
      </c>
      <c r="T1487" s="44" t="str">
        <f>IF(ISNA(VLOOKUP(P1487,Sheet1!E:F,2,0)),"--","PRESENT")</f>
        <v>--</v>
      </c>
      <c r="U1487"/>
      <c r="V1487">
        <f>IF(AA1487&lt;&gt;"",V1486+1,V1486)</f>
        <v>271</v>
      </c>
      <c r="W1487" s="75" t="s">
        <v>2238</v>
      </c>
      <c r="X1487" s="57" t="s">
        <v>2238</v>
      </c>
      <c r="Y1487" s="57" t="s">
        <v>2238</v>
      </c>
      <c r="Z1487" s="25" t="str">
        <f>IF( OR(X1487="CNST", I1487="CAT_REGS"),IF(E1487=CHAR(34)&amp;CHAR(34),F1487,E1487),
IF(X1487="YES",UPPER(IF(E1487=CHAR(34)&amp;CHAR(34),F1487,E1487)),
IF(   AND(X1487&lt;&gt;"NO",I1487="CAT_FNCT",D1487&lt;&gt;"multiply", D1487&lt;&gt;"divide"),IF(J1487="SLS_ENABLED",   UPPER(IF(E1487=CHAR(34)&amp;CHAR(34),F1487,E1487)),""),"")))</f>
        <v>"DBLR"</v>
      </c>
      <c r="AA1487" s="25" t="str">
        <f>IF(LEN(Y1487)&gt;0,Y1487,SUBSTITUTE(SUBSTITUTE(SUBSTITUTE(SUBSTITUTE(SUBSTITUTE(SUBSTITUTE(SUBSTITUTE(SUBSTITUTE(SUBSTITUTE(SUBSTITUTE(SUBSTITUTE( (SUBSTITUTE( SUBSTITUTE( SUBSTITUTE( SUBSTITUTE(Z1487,"STD_SIGMA","SUM"),"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87" s="1">
        <f>B1487</f>
        <v>1449</v>
      </c>
      <c r="AC1487" t="str">
        <f>P1487</f>
        <v>ITM_DBLR</v>
      </c>
      <c r="AD1487" s="126" t="str">
        <f>IF(ISNA(VLOOKUP(AA1487,'XEQM Shortlist'!J:J,1,0)),"//","")</f>
        <v>//</v>
      </c>
      <c r="AF1487" s="88" t="str">
        <f>IF(LEN(AA1487)=0,"",SUBSTITUTE(SUBSTITUTE(SUBSTITUTE(SUBSTITUTE(SUBSTITUTE(SUBSTITUTE(SUBSTITUTE(SUBSTITUTE(SUBSTITUTE(SUBSTITUTE(SUBSTITUTE(SUBSTITUTE(SUBSTITUTE(SUBSTITUTE(SUBSTITUTE(SUBSTITUTE(SUBSTITUTE( (SUBSTITUTE( SUBSTITUTE( SUBSTITUTE( SUBSTITUTE(Z1487,"STD_SIGMA","SUM"),"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87" t="b">
        <f>AA1487=AF1487</f>
        <v>1</v>
      </c>
    </row>
    <row r="1488" spans="1:33">
      <c r="A1488" s="48">
        <f>IF(B1488=INT(B1488),ROW(),"")</f>
        <v>1488</v>
      </c>
      <c r="B1488" s="47">
        <f>IF(AND(MID(C1488,2,1)&lt;&gt;"/",MID(C1488,1,1)="/"),INT(B1487)+1,B1487+0.01)</f>
        <v>1450</v>
      </c>
      <c r="C1488" s="51" t="s">
        <v>4244</v>
      </c>
      <c r="D1488" s="51" t="s">
        <v>7</v>
      </c>
      <c r="E1488" s="121" t="s">
        <v>1066</v>
      </c>
      <c r="F1488" s="121" t="s">
        <v>1066</v>
      </c>
      <c r="G1488" s="122">
        <v>0</v>
      </c>
      <c r="H1488" s="122">
        <v>0</v>
      </c>
      <c r="I1488" s="135" t="s">
        <v>3</v>
      </c>
      <c r="J1488" s="56" t="s">
        <v>1375</v>
      </c>
      <c r="K1488" s="57" t="s">
        <v>3945</v>
      </c>
      <c r="L1488" s="55" t="s">
        <v>4768</v>
      </c>
      <c r="M1488" s="55" t="s">
        <v>4825</v>
      </c>
      <c r="N1488" s="55" t="s">
        <v>2238</v>
      </c>
      <c r="O1488" s="55"/>
      <c r="P1488" s="259" t="s">
        <v>4011</v>
      </c>
      <c r="Q1488" s="13"/>
      <c r="R1488"/>
      <c r="S1488" t="str">
        <f>IF(E1488=F1488,"","NOT EQUAL")</f>
        <v/>
      </c>
      <c r="T1488" s="44" t="str">
        <f>IF(ISNA(VLOOKUP(P1488,Sheet1!E:F,2,0)),"--","PRESENT")</f>
        <v>--</v>
      </c>
      <c r="U1488"/>
      <c r="V1488">
        <f>IF(AA1488&lt;&gt;"",V1487+1,V1487)</f>
        <v>272</v>
      </c>
      <c r="W1488" s="75" t="s">
        <v>2238</v>
      </c>
      <c r="X1488" s="57" t="s">
        <v>2238</v>
      </c>
      <c r="Y1488" s="57" t="s">
        <v>2238</v>
      </c>
      <c r="Z1488" s="25" t="str">
        <f>IF( OR(X1488="CNST", I1488="CAT_REGS"),IF(E1488=CHAR(34)&amp;CHAR(34),F1488,E1488),
IF(X1488="YES",UPPER(IF(E1488=CHAR(34)&amp;CHAR(34),F1488,E1488)),
IF(   AND(X1488&lt;&gt;"NO",I1488="CAT_FNCT",D1488&lt;&gt;"multiply", D1488&lt;&gt;"divide"),IF(J1488="SLS_ENABLED",   UPPER(IF(E1488=CHAR(34)&amp;CHAR(34),F1488,E1488)),""),"")))</f>
        <v>"DBL" STD_CROSS</v>
      </c>
      <c r="AA1488" s="25" t="str">
        <f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DBLCROSS</v>
      </c>
      <c r="AB1488" s="1">
        <f>B1488</f>
        <v>1450</v>
      </c>
      <c r="AC1488" t="str">
        <f>P1488</f>
        <v>ITM_DBLMULT</v>
      </c>
      <c r="AD1488" s="126" t="str">
        <f>IF(ISNA(VLOOKUP(AA1488,'XEQM Shortlist'!J:J,1,0)),"//","")</f>
        <v>//</v>
      </c>
      <c r="AF1488" s="88" t="str">
        <f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DBL*</v>
      </c>
      <c r="AG1488" t="b">
        <f>AA1488=AF1488</f>
        <v>0</v>
      </c>
    </row>
    <row r="1489" spans="1:33">
      <c r="A1489" s="48">
        <f>IF(B1489=INT(B1489),ROW(),"")</f>
        <v>1489</v>
      </c>
      <c r="B1489" s="47">
        <f>IF(AND(MID(C1489,2,1)&lt;&gt;"/",MID(C1489,1,1)="/"),INT(B1488)+1,B1488+0.01)</f>
        <v>1451</v>
      </c>
      <c r="C1489" s="51" t="s">
        <v>4245</v>
      </c>
      <c r="D1489" s="51" t="s">
        <v>7</v>
      </c>
      <c r="E1489" s="121" t="s">
        <v>67</v>
      </c>
      <c r="F1489" s="121" t="s">
        <v>67</v>
      </c>
      <c r="G1489" s="122">
        <v>0</v>
      </c>
      <c r="H1489" s="122">
        <v>0</v>
      </c>
      <c r="I1489" s="135" t="s">
        <v>3</v>
      </c>
      <c r="J1489" s="56" t="s">
        <v>1375</v>
      </c>
      <c r="K1489" s="57" t="s">
        <v>3945</v>
      </c>
      <c r="L1489" s="55" t="s">
        <v>4768</v>
      </c>
      <c r="M1489" s="55" t="s">
        <v>4825</v>
      </c>
      <c r="N1489" s="55" t="s">
        <v>2238</v>
      </c>
      <c r="O1489" s="55"/>
      <c r="P1489" s="259" t="s">
        <v>4012</v>
      </c>
      <c r="Q1489" s="13"/>
      <c r="R1489"/>
      <c r="S1489" t="str">
        <f>IF(E1489=F1489,"","NOT EQUAL")</f>
        <v/>
      </c>
      <c r="T1489" s="44" t="str">
        <f>IF(ISNA(VLOOKUP(P1489,Sheet1!E:F,2,0)),"--","PRESENT")</f>
        <v>--</v>
      </c>
      <c r="U1489"/>
      <c r="V1489">
        <f>IF(AA1489&lt;&gt;"",V1488+1,V1488)</f>
        <v>273</v>
      </c>
      <c r="W1489" s="75" t="s">
        <v>2238</v>
      </c>
      <c r="X1489" s="57" t="s">
        <v>2238</v>
      </c>
      <c r="Y1489" s="57" t="s">
        <v>2238</v>
      </c>
      <c r="Z1489" s="25" t="str">
        <f>IF( OR(X1489="CNST", I1489="CAT_REGS"),IF(E1489=CHAR(34)&amp;CHAR(34),F1489,E1489),
IF(X1489="YES",UPPER(IF(E1489=CHAR(34)&amp;CHAR(34),F1489,E1489)),
IF(   AND(X1489&lt;&gt;"NO",I1489="CAT_FNCT",D1489&lt;&gt;"multiply", D1489&lt;&gt;"divide"),IF(J1489="SLS_ENABLED",   UPPER(IF(E1489=CHAR(34)&amp;CHAR(34),F1489,E1489)),""),"")))</f>
        <v>"DBL/"</v>
      </c>
      <c r="AA1489" s="25" t="str">
        <f>IF(LEN(Y1489)&gt;0,Y1489,SUBSTITUTE(SUBSTITUTE(SUBSTITUTE(SUBSTITUTE(SUBSTITUTE(SUBSTITUTE(SUBSTITUTE(SUBSTITUTE(SUBSTITUTE(SUBSTITUTE(SUBSTITUTE( (SUBSTITUTE( SUBSTITUTE( SUBSTITUTE( SUBSTITUTE(Z1489,"STD_SIGMA","SUM"),"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DBL/</v>
      </c>
      <c r="AB1489" s="1">
        <f>B1489</f>
        <v>1451</v>
      </c>
      <c r="AC1489" t="str">
        <f>P1489</f>
        <v>ITM_DBLDIV</v>
      </c>
      <c r="AD1489" s="126" t="str">
        <f>IF(ISNA(VLOOKUP(AA1489,'XEQM Shortlist'!J:J,1,0)),"//","")</f>
        <v>//</v>
      </c>
      <c r="AF1489" s="88" t="str">
        <f>IF(LEN(AA1489)=0,"",SUBSTITUTE(SUBSTITUTE(SUBSTITUTE(SUBSTITUTE(SUBSTITUTE(SUBSTITUTE(SUBSTITUTE(SUBSTITUTE(SUBSTITUTE(SUBSTITUTE(SUBSTITUTE(SUBSTITUTE(SUBSTITUTE(SUBSTITUTE(SUBSTITUTE(SUBSTITUTE(SUBSTITUTE( (SUBSTITUTE( SUBSTITUTE( SUBSTITUTE( SUBSTITUTE(Z1489,"STD_SIGMA","SUM"),"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DBL/</v>
      </c>
      <c r="AG1489" t="b">
        <f>AA1489=AF1489</f>
        <v>1</v>
      </c>
    </row>
    <row r="1490" spans="1:33">
      <c r="A1490" s="48">
        <f>IF(B1490=INT(B1490),ROW(),"")</f>
        <v>1490</v>
      </c>
      <c r="B1490" s="47">
        <f>IF(AND(MID(C1490,2,1)&lt;&gt;"/",MID(C1490,1,1)="/"),INT(B1489)+1,B1489+0.01)</f>
        <v>1452</v>
      </c>
      <c r="C1490" s="51" t="s">
        <v>3584</v>
      </c>
      <c r="D1490" s="51" t="s">
        <v>7</v>
      </c>
      <c r="E1490" s="121" t="s">
        <v>70</v>
      </c>
      <c r="F1490" s="121" t="s">
        <v>70</v>
      </c>
      <c r="G1490" s="122">
        <v>0</v>
      </c>
      <c r="H1490" s="122">
        <v>0</v>
      </c>
      <c r="I1490" s="135" t="s">
        <v>3</v>
      </c>
      <c r="J1490" s="56" t="s">
        <v>1375</v>
      </c>
      <c r="K1490" s="57" t="s">
        <v>3945</v>
      </c>
      <c r="L1490" s="55" t="s">
        <v>4768</v>
      </c>
      <c r="M1490" s="55" t="s">
        <v>4825</v>
      </c>
      <c r="N1490" s="55" t="s">
        <v>2238</v>
      </c>
      <c r="O1490" s="55"/>
      <c r="P1490" s="259" t="s">
        <v>1491</v>
      </c>
      <c r="Q1490" s="13"/>
      <c r="R1490"/>
      <c r="S1490" t="str">
        <f>IF(E1490=F1490,"","NOT EQUAL")</f>
        <v/>
      </c>
      <c r="T1490" s="44" t="str">
        <f>IF(ISNA(VLOOKUP(P1490,Sheet1!E:F,2,0)),"--","PRESENT")</f>
        <v>--</v>
      </c>
      <c r="U1490"/>
      <c r="V1490">
        <f>IF(AA1490&lt;&gt;"",V1489+1,V1489)</f>
        <v>274</v>
      </c>
      <c r="W1490" s="75" t="s">
        <v>2238</v>
      </c>
      <c r="X1490" s="57" t="s">
        <v>2238</v>
      </c>
      <c r="Y1490" s="57" t="s">
        <v>2238</v>
      </c>
      <c r="Z1490" s="25" t="str">
        <f>IF( OR(X1490="CNST", I1490="CAT_REGS"),IF(E1490=CHAR(34)&amp;CHAR(34),F1490,E1490),
IF(X1490="YES",UPPER(IF(E1490=CHAR(34)&amp;CHAR(34),F1490,E1490)),
IF(   AND(X1490&lt;&gt;"NO",I1490="CAT_FNCT",D1490&lt;&gt;"multiply", D1490&lt;&gt;"divide"),IF(J1490="SLS_ENABLED",   UPPER(IF(E1490=CHAR(34)&amp;CHAR(34),F1490,E1490)),""),"")))</f>
        <v>"DECOMP"</v>
      </c>
      <c r="AA1490" s="25" t="str">
        <f>IF(LEN(Y1490)&gt;0,Y1490,SUBSTITUTE(SUBSTITUTE(SUBSTITUTE(SUBSTITUTE(SUBSTITUTE(SUBSTITUTE(SUBSTITUTE(SUBSTITUTE(SUBSTITUTE(SUBSTITUTE(SUBSTITUTE( (SUBSTITUTE( SUBSTITUTE( SUBSTITUTE( SUBSTITUTE(Z1490,"STD_SIGMA","SUM"),"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DECOMP</v>
      </c>
      <c r="AB1490" s="1">
        <f>B1490</f>
        <v>1452</v>
      </c>
      <c r="AC1490" t="str">
        <f>P1490</f>
        <v>ITM_DECOMP</v>
      </c>
      <c r="AD1490" s="126" t="str">
        <f>IF(ISNA(VLOOKUP(AA1490,'XEQM Shortlist'!J:J,1,0)),"//","")</f>
        <v>//</v>
      </c>
      <c r="AF1490" s="88" t="str">
        <f>IF(LEN(AA1490)=0,"",SUBSTITUTE(SUBSTITUTE(SUBSTITUTE(SUBSTITUTE(SUBSTITUTE(SUBSTITUTE(SUBSTITUTE(SUBSTITUTE(SUBSTITUTE(SUBSTITUTE(SUBSTITUTE(SUBSTITUTE(SUBSTITUTE(SUBSTITUTE(SUBSTITUTE(SUBSTITUTE(SUBSTITUTE( (SUBSTITUTE( SUBSTITUTE( SUBSTITUTE( SUBSTITUTE(Z1490,"STD_SIGMA","SUM"),"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DECOMP</v>
      </c>
      <c r="AG1490" t="b">
        <f>AA1490=AF1490</f>
        <v>1</v>
      </c>
    </row>
    <row r="1491" spans="1:33">
      <c r="A1491" s="48">
        <f>IF(B1491=INT(B1491),ROW(),"")</f>
        <v>1491</v>
      </c>
      <c r="B1491" s="47">
        <f>IF(AND(MID(C1491,2,1)&lt;&gt;"/",MID(C1491,1,1)="/"),INT(B1490)+1,B1490+0.01)</f>
        <v>1453</v>
      </c>
      <c r="C1491" s="51" t="s">
        <v>3585</v>
      </c>
      <c r="D1491" s="51" t="s">
        <v>4414</v>
      </c>
      <c r="E1491" s="121" t="s">
        <v>1068</v>
      </c>
      <c r="F1491" s="121" t="s">
        <v>1068</v>
      </c>
      <c r="G1491" s="122">
        <v>0</v>
      </c>
      <c r="H1491" s="122">
        <v>0</v>
      </c>
      <c r="I1491" s="135" t="s">
        <v>3</v>
      </c>
      <c r="J1491" s="56" t="s">
        <v>1375</v>
      </c>
      <c r="K1491" s="57" t="s">
        <v>3945</v>
      </c>
      <c r="L1491" s="55" t="s">
        <v>4768</v>
      </c>
      <c r="M1491" s="55" t="s">
        <v>4825</v>
      </c>
      <c r="N1491" s="55" t="s">
        <v>2238</v>
      </c>
      <c r="O1491" s="55"/>
      <c r="P1491" s="259" t="s">
        <v>1492</v>
      </c>
      <c r="Q1491" s="13"/>
      <c r="R1491"/>
      <c r="S1491" t="str">
        <f>IF(E1491=F1491,"","NOT EQUAL")</f>
        <v/>
      </c>
      <c r="T1491" s="44" t="str">
        <f>IF(ISNA(VLOOKUP(P1491,Sheet1!E:F,2,0)),"--","PRESENT")</f>
        <v>PRESENT</v>
      </c>
      <c r="U1491"/>
      <c r="V1491">
        <f>IF(AA1491&lt;&gt;"",V1490+1,V1490)</f>
        <v>275</v>
      </c>
      <c r="W1491" s="75" t="s">
        <v>2659</v>
      </c>
      <c r="X1491" s="57" t="s">
        <v>2598</v>
      </c>
      <c r="Y1491" s="57" t="s">
        <v>2238</v>
      </c>
      <c r="Z1491" s="25" t="str">
        <f>IF( OR(X1491="CNST", I1491="CAT_REGS"),IF(E1491=CHAR(34)&amp;CHAR(34),F1491,E1491),
IF(X1491="YES",UPPER(IF(E1491=CHAR(34)&amp;CHAR(34),F1491,E1491)),
IF(   AND(X1491&lt;&gt;"NO",I1491="CAT_FNCT",D1491&lt;&gt;"multiply", D1491&lt;&gt;"divide"),IF(J1491="SLS_ENABLED",   UPPER(IF(E1491=CHAR(34)&amp;CHAR(34),F1491,E1491)),""),"")))</f>
        <v>"DEG"</v>
      </c>
      <c r="AA1491" s="25" t="str">
        <f>IF(LEN(Y1491)&gt;0,Y1491,SUBSTITUTE(SUBSTITUTE(SUBSTITUTE(SUBSTITUTE(SUBSTITUTE(SUBSTITUTE(SUBSTITUTE(SUBSTITUTE(SUBSTITUTE(SUBSTITUTE(SUBSTITUTE( (SUBSTITUTE( SUBSTITUTE( SUBSTITUTE( SUBSTITUTE(Z1491,"STD_SIGMA","SUM"),"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DEG</v>
      </c>
      <c r="AB1491" s="1">
        <f>B1491</f>
        <v>1453</v>
      </c>
      <c r="AC1491" t="str">
        <f>P1491</f>
        <v>ITM_DEG</v>
      </c>
      <c r="AD1491" s="126" t="str">
        <f>IF(ISNA(VLOOKUP(AA1491,'XEQM Shortlist'!J:J,1,0)),"//","")</f>
        <v/>
      </c>
      <c r="AF1491" s="88" t="str">
        <f>IF(LEN(AA1491)=0,"",SUBSTITUTE(SUBSTITUTE(SUBSTITUTE(SUBSTITUTE(SUBSTITUTE(SUBSTITUTE(SUBSTITUTE(SUBSTITUTE(SUBSTITUTE(SUBSTITUTE(SUBSTITUTE(SUBSTITUTE(SUBSTITUTE(SUBSTITUTE(SUBSTITUTE(SUBSTITUTE(SUBSTITUTE( (SUBSTITUTE( SUBSTITUTE( SUBSTITUTE( SUBSTITUTE(Z1491,"STD_SIGMA","SUM"),"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DEG</v>
      </c>
      <c r="AG1491" t="b">
        <f>AA1491=AF1491</f>
        <v>1</v>
      </c>
    </row>
    <row r="1492" spans="1:33">
      <c r="A1492" s="48">
        <f>IF(B1492=INT(B1492),ROW(),"")</f>
        <v>1492</v>
      </c>
      <c r="B1492" s="47">
        <f>IF(AND(MID(C1492,2,1)&lt;&gt;"/",MID(C1492,1,1)="/"),INT(B1491)+1,B1491+0.01)</f>
        <v>1454</v>
      </c>
      <c r="C1492" s="51" t="s">
        <v>4541</v>
      </c>
      <c r="D1492" s="51" t="s">
        <v>7</v>
      </c>
      <c r="E1492" s="121" t="s">
        <v>2527</v>
      </c>
      <c r="F1492" s="121" t="s">
        <v>2527</v>
      </c>
      <c r="G1492" s="122">
        <v>0</v>
      </c>
      <c r="H1492" s="122">
        <v>0</v>
      </c>
      <c r="I1492" s="135" t="s">
        <v>3</v>
      </c>
      <c r="J1492" s="56" t="s">
        <v>1375</v>
      </c>
      <c r="K1492" s="57" t="s">
        <v>3945</v>
      </c>
      <c r="L1492" s="55" t="s">
        <v>4768</v>
      </c>
      <c r="M1492" s="55" t="s">
        <v>4825</v>
      </c>
      <c r="N1492" s="55" t="s">
        <v>2238</v>
      </c>
      <c r="O1492" s="55"/>
      <c r="P1492" s="259" t="s">
        <v>2529</v>
      </c>
      <c r="Q1492" s="13"/>
      <c r="R1492"/>
      <c r="S1492" t="str">
        <f>IF(E1492=F1492,"","NOT EQUAL")</f>
        <v/>
      </c>
      <c r="T1492" s="44" t="str">
        <f>IF(ISNA(VLOOKUP(P1492,Sheet1!E:F,2,0)),"--","PRESENT")</f>
        <v>--</v>
      </c>
      <c r="U1492"/>
      <c r="V1492">
        <f>IF(AA1492&lt;&gt;"",V1491+1,V1491)</f>
        <v>276</v>
      </c>
      <c r="W1492" s="75" t="s">
        <v>2665</v>
      </c>
      <c r="X1492" s="57" t="s">
        <v>2238</v>
      </c>
      <c r="Y1492" s="57" t="s">
        <v>2238</v>
      </c>
      <c r="Z1492" s="25" t="str">
        <f>IF( OR(X1492="CNST", I1492="CAT_REGS"),IF(E1492=CHAR(34)&amp;CHAR(34),F1492,E1492),
IF(X1492="YES",UPPER(IF(E1492=CHAR(34)&amp;CHAR(34),F1492,E1492)),
IF(   AND(X1492&lt;&gt;"NO",I1492="CAT_FNCT",D1492&lt;&gt;"multiply", D1492&lt;&gt;"divide"),IF(J1492="SLS_ENABLED",   UPPER(IF(E1492=CHAR(34)&amp;CHAR(34),F1492,E1492)),""),"")))</f>
        <v>"S(A)"</v>
      </c>
      <c r="AA1492" s="25" t="str">
        <f>IF(LEN(Y1492)&gt;0,Y1492,SUBSTITUTE(SUBSTITUTE(SUBSTITUTE(SUBSTITUTE(SUBSTITUTE(SUBSTITUTE(SUBSTITUTE(SUBSTITUTE(SUBSTITUTE(SUBSTITUTE(SUBSTITUTE( (SUBSTITUTE( SUBSTITUTE( SUBSTITUTE( SUBSTITUTE(Z1492,"STD_SIGMA","SUM"),"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S(A)</v>
      </c>
      <c r="AB1492" s="1">
        <f>B1492</f>
        <v>1454</v>
      </c>
      <c r="AC1492" t="str">
        <f>P1492</f>
        <v>ITM_SA</v>
      </c>
      <c r="AD1492" s="126" t="str">
        <f>IF(ISNA(VLOOKUP(AA1492,'XEQM Shortlist'!J:J,1,0)),"//","")</f>
        <v>//</v>
      </c>
      <c r="AF1492" s="88" t="str">
        <f>IF(LEN(AA1492)=0,"",SUBSTITUTE(SUBSTITUTE(SUBSTITUTE(SUBSTITUTE(SUBSTITUTE(SUBSTITUTE(SUBSTITUTE(SUBSTITUTE(SUBSTITUTE(SUBSTITUTE(SUBSTITUTE(SUBSTITUTE(SUBSTITUTE(SUBSTITUTE(SUBSTITUTE(SUBSTITUTE(SUBSTITUTE( (SUBSTITUTE( SUBSTITUTE( SUBSTITUTE( SUBSTITUTE(Z1492,"STD_SIGMA","SUM"),"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S(A)</v>
      </c>
      <c r="AG1492" t="b">
        <f>AA1492=AF1492</f>
        <v>1</v>
      </c>
    </row>
    <row r="1493" spans="1:33">
      <c r="A1493" s="48">
        <f>IF(B1493=INT(B1493),ROW(),"")</f>
        <v>1493</v>
      </c>
      <c r="B1493" s="47">
        <f>IF(AND(MID(C1493,2,1)&lt;&gt;"/",MID(C1493,1,1)="/"),INT(B1492)+1,B1492+0.01)</f>
        <v>1455</v>
      </c>
      <c r="C1493" s="51" t="s">
        <v>3587</v>
      </c>
      <c r="D1493" s="51" t="s">
        <v>7</v>
      </c>
      <c r="E1493" s="110" t="s">
        <v>73</v>
      </c>
      <c r="F1493" s="110" t="s">
        <v>73</v>
      </c>
      <c r="G1493" s="122">
        <v>0</v>
      </c>
      <c r="H1493" s="122">
        <v>0</v>
      </c>
      <c r="I1493" s="244" t="s">
        <v>1</v>
      </c>
      <c r="J1493" s="56" t="s">
        <v>1375</v>
      </c>
      <c r="K1493" s="57" t="s">
        <v>3945</v>
      </c>
      <c r="L1493" s="55" t="s">
        <v>4768</v>
      </c>
      <c r="M1493" s="55" t="s">
        <v>4825</v>
      </c>
      <c r="N1493" s="55" t="s">
        <v>5450</v>
      </c>
      <c r="O1493" s="55"/>
      <c r="P1493" s="166" t="s">
        <v>1494</v>
      </c>
      <c r="Q1493" s="23"/>
      <c r="R1493"/>
      <c r="S1493" t="str">
        <f>IF(E1493=F1493,"","NOT EQUAL")</f>
        <v/>
      </c>
      <c r="T1493" s="44" t="str">
        <f>IF(ISNA(VLOOKUP(P1493,Sheet1!E:F,2,0)),"--","PRESENT")</f>
        <v>--</v>
      </c>
      <c r="U1493"/>
      <c r="V1493">
        <f>IF(AA1493&lt;&gt;"",V1492+1,V1492)</f>
        <v>277</v>
      </c>
      <c r="W1493" s="75" t="s">
        <v>2702</v>
      </c>
      <c r="X1493" s="57" t="s">
        <v>2598</v>
      </c>
      <c r="Y1493" s="57" t="s">
        <v>2238</v>
      </c>
      <c r="Z1493" s="25" t="str">
        <f>IF( OR(X1493="CNST", I1493="CAT_REGS"),IF(E1493=CHAR(34)&amp;CHAR(34),F1493,E1493),
IF(X1493="YES",UPPER(IF(E1493=CHAR(34)&amp;CHAR(34),F1493,E1493)),
IF(   AND(X1493&lt;&gt;"NO",I1493="CAT_FNCT",D1493&lt;&gt;"multiply", D1493&lt;&gt;"divide"),IF(J1493="SLS_ENABLED",   UPPER(IF(E1493=CHAR(34)&amp;CHAR(34),F1493,E1493)),""),"")))</f>
        <v>"DENMAX"</v>
      </c>
      <c r="AA1493" s="25" t="str">
        <f>IF(LEN(Y1493)&gt;0,Y1493,SUBSTITUTE(SUBSTITUTE(SUBSTITUTE(SUBSTITUTE(SUBSTITUTE(SUBSTITUTE(SUBSTITUTE(SUBSTITUTE(SUBSTITUTE(SUBSTITUTE(SUBSTITUTE( (SUBSTITUTE( SUBSTITUTE( SUBSTITUTE( SUBSTITUTE(Z1493,"STD_SIGMA","SUM"),"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DENMAX</v>
      </c>
      <c r="AB1493" s="1">
        <f>B1493</f>
        <v>1455</v>
      </c>
      <c r="AC1493" t="str">
        <f>P1493</f>
        <v>ITM_DENMAX</v>
      </c>
      <c r="AD1493" s="126" t="str">
        <f>IF(ISNA(VLOOKUP(AA1493,'XEQM Shortlist'!J:J,1,0)),"//","")</f>
        <v>//</v>
      </c>
      <c r="AF1493" s="88" t="str">
        <f>IF(LEN(AA1493)=0,"",SUBSTITUTE(SUBSTITUTE(SUBSTITUTE(SUBSTITUTE(SUBSTITUTE(SUBSTITUTE(SUBSTITUTE(SUBSTITUTE(SUBSTITUTE(SUBSTITUTE(SUBSTITUTE(SUBSTITUTE(SUBSTITUTE(SUBSTITUTE(SUBSTITUTE(SUBSTITUTE(SUBSTITUTE( (SUBSTITUTE( SUBSTITUTE( SUBSTITUTE( SUBSTITUTE(Z1493,"STD_SIGMA","SUM"),"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DENMAX</v>
      </c>
      <c r="AG1493" t="b">
        <f>AA1493=AF1493</f>
        <v>1</v>
      </c>
    </row>
    <row r="1494" spans="1:33">
      <c r="A1494" s="48">
        <f>IF(B1494=INT(B1494),ROW(),"")</f>
        <v>1494</v>
      </c>
      <c r="B1494" s="47">
        <f>IF(AND(MID(C1494,2,1)&lt;&gt;"/",MID(C1494,1,1)="/"),INT(B1493)+1,B1493+0.01)</f>
        <v>1456</v>
      </c>
      <c r="C1494" s="51" t="s">
        <v>3588</v>
      </c>
      <c r="D1494" s="51" t="s">
        <v>7</v>
      </c>
      <c r="E1494" s="121" t="s">
        <v>1070</v>
      </c>
      <c r="F1494" s="121" t="s">
        <v>1071</v>
      </c>
      <c r="G1494" s="122">
        <v>0</v>
      </c>
      <c r="H1494" s="122">
        <v>0</v>
      </c>
      <c r="I1494" s="135" t="s">
        <v>3</v>
      </c>
      <c r="J1494" s="56" t="s">
        <v>1375</v>
      </c>
      <c r="K1494" s="57" t="s">
        <v>3945</v>
      </c>
      <c r="L1494" s="55" t="s">
        <v>4768</v>
      </c>
      <c r="M1494" s="55" t="s">
        <v>4825</v>
      </c>
      <c r="N1494" s="55" t="s">
        <v>2238</v>
      </c>
      <c r="O1494" s="55"/>
      <c r="P1494" s="259" t="s">
        <v>3388</v>
      </c>
      <c r="Q1494" s="13"/>
      <c r="R1494"/>
      <c r="S1494" t="str">
        <f>IF(E1494=F1494,"","NOT EQUAL")</f>
        <v/>
      </c>
      <c r="T1494" s="44" t="str">
        <f>IF(ISNA(VLOOKUP(P1494,Sheet1!E:F,2,0)),"--","PRESENT")</f>
        <v>--</v>
      </c>
      <c r="U1494"/>
      <c r="V1494">
        <f>IF(AA1494&lt;&gt;"",V1493+1,V1493)</f>
        <v>278</v>
      </c>
      <c r="W1494" s="75"/>
      <c r="X1494" s="57"/>
      <c r="Y1494" s="57"/>
      <c r="Z1494" s="25" t="str">
        <f>IF( OR(X1494="CNST", I1494="CAT_REGS"),IF(E1494=CHAR(34)&amp;CHAR(34),F1494,E1494),
IF(X1494="YES",UPPER(IF(E1494=CHAR(34)&amp;CHAR(34),F1494,E1494)),
IF(   AND(X1494&lt;&gt;"NO",I1494="CAT_FNCT",D1494&lt;&gt;"multiply", D1494&lt;&gt;"divide"),IF(J1494="SLS_ENABLED",   UPPER(IF(E1494=CHAR(34)&amp;CHAR(34),F1494,E1494)),""),"")))</f>
        <v>"DOT"</v>
      </c>
      <c r="AA1494" s="25" t="str">
        <f>IF(LEN(Y1494)&gt;0,Y1494,SUBSTITUTE(SUBSTITUTE(SUBSTITUTE(SUBSTITUTE(SUBSTITUTE(SUBSTITUTE(SUBSTITUTE(SUBSTITUTE(SUBSTITUTE(SUBSTITUTE(SUBSTITUTE( (SUBSTITUTE( SUBSTITUTE( SUBSTITUTE( SUBSTITUTE(Z1494,"STD_SIGMA","SUM"),"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DOT</v>
      </c>
      <c r="AB1494" s="1">
        <f>B1494</f>
        <v>1456</v>
      </c>
      <c r="AC1494" t="str">
        <f>P1494</f>
        <v>ITM_DOT_PROD</v>
      </c>
      <c r="AD1494" s="126" t="str">
        <f>IF(ISNA(VLOOKUP(AA1494,'XEQM Shortlist'!J:J,1,0)),"//","")</f>
        <v>//</v>
      </c>
      <c r="AF1494" s="88" t="str">
        <f>IF(LEN(AA1494)=0,"",SUBSTITUTE(SUBSTITUTE(SUBSTITUTE(SUBSTITUTE(SUBSTITUTE(SUBSTITUTE(SUBSTITUTE(SUBSTITUTE(SUBSTITUTE(SUBSTITUTE(SUBSTITUTE(SUBSTITUTE(SUBSTITUTE(SUBSTITUTE(SUBSTITUTE(SUBSTITUTE(SUBSTITUTE( (SUBSTITUTE( SUBSTITUTE( SUBSTITUTE( SUBSTITUTE(Z1494,"STD_SIGMA","SUM"),"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DOT</v>
      </c>
      <c r="AG1494" t="b">
        <f>AA1494=AF1494</f>
        <v>1</v>
      </c>
    </row>
    <row r="1495" spans="1:33">
      <c r="A1495" s="48">
        <f>IF(B1495=INT(B1495),ROW(),"")</f>
        <v>1495</v>
      </c>
      <c r="B1495" s="47">
        <f>IF(AND(MID(C1495,2,1)&lt;&gt;"/",MID(C1495,1,1)="/"),INT(B1494)+1,B1494+0.01)</f>
        <v>1457</v>
      </c>
      <c r="C1495" s="51" t="s">
        <v>3589</v>
      </c>
      <c r="D1495" s="51" t="s">
        <v>12</v>
      </c>
      <c r="E1495" s="56" t="s">
        <v>77</v>
      </c>
      <c r="F1495" s="56" t="s">
        <v>77</v>
      </c>
      <c r="G1495" s="144">
        <v>1</v>
      </c>
      <c r="H1495" s="144">
        <v>4</v>
      </c>
      <c r="I1495" s="135" t="s">
        <v>3</v>
      </c>
      <c r="J1495" s="56" t="s">
        <v>1375</v>
      </c>
      <c r="K1495" s="57" t="s">
        <v>3945</v>
      </c>
      <c r="L1495" s="55" t="s">
        <v>4768</v>
      </c>
      <c r="M1495" s="55" t="s">
        <v>4826</v>
      </c>
      <c r="N1495" s="55" t="s">
        <v>2238</v>
      </c>
      <c r="O1495" s="55"/>
      <c r="P1495" s="259" t="s">
        <v>1500</v>
      </c>
      <c r="Q1495" s="13"/>
      <c r="R1495"/>
      <c r="S1495" t="str">
        <f>IF(E1495=F1495,"","NOT EQUAL")</f>
        <v/>
      </c>
      <c r="T1495" s="44" t="str">
        <f>IF(ISNA(VLOOKUP(P1495,Sheet1!E:F,2,0)),"--","PRESENT")</f>
        <v>--</v>
      </c>
      <c r="U1495"/>
      <c r="V1495">
        <f>IF(AA1495&lt;&gt;"",V1494+1,V1494)</f>
        <v>279</v>
      </c>
      <c r="W1495" s="75" t="s">
        <v>5360</v>
      </c>
      <c r="X1495" s="57" t="s">
        <v>2238</v>
      </c>
      <c r="Y1495" s="57" t="s">
        <v>2238</v>
      </c>
      <c r="Z1495" s="25" t="str">
        <f>IF( OR(X1495="CNST", I1495="CAT_REGS"),IF(E1495=CHAR(34)&amp;CHAR(34),F1495,E1495),
IF(X1495="YES",UPPER(IF(E1495=CHAR(34)&amp;CHAR(34),F1495,E1495)),
IF(   AND(X1495&lt;&gt;"NO",I1495="CAT_FNCT",D1495&lt;&gt;"multiply", D1495&lt;&gt;"divide"),IF(J1495="SLS_ENABLED",   UPPER(IF(E1495=CHAR(34)&amp;CHAR(34),F1495,E1495)),""),"")))</f>
        <v>"DSTACK"</v>
      </c>
      <c r="AA1495" s="25" t="str">
        <f>IF(LEN(Y1495)&gt;0,Y1495,SUBSTITUTE(SUBSTITUTE(SUBSTITUTE(SUBSTITUTE(SUBSTITUTE(SUBSTITUTE(SUBSTITUTE(SUBSTITUTE(SUBSTITUTE(SUBSTITUTE(SUBSTITUTE( (SUBSTITUTE( SUBSTITUTE( SUBSTITUTE( SUBSTITUTE(Z1495,"STD_SIGMA","SUM"),"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95" s="1">
        <f>B1495</f>
        <v>1457</v>
      </c>
      <c r="AC1495" t="str">
        <f>P1495</f>
        <v>ITM_DSTACK</v>
      </c>
      <c r="AD1495" s="126" t="str">
        <f>IF(ISNA(VLOOKUP(AA1495,'XEQM Shortlist'!J:J,1,0)),"//","")</f>
        <v>//</v>
      </c>
      <c r="AF1495" s="88" t="str">
        <f>IF(LEN(AA1495)=0,"",SUBSTITUTE(SUBSTITUTE(SUBSTITUTE(SUBSTITUTE(SUBSTITUTE(SUBSTITUTE(SUBSTITUTE(SUBSTITUTE(SUBSTITUTE(SUBSTITUTE(SUBSTITUTE(SUBSTITUTE(SUBSTITUTE(SUBSTITUTE(SUBSTITUTE(SUBSTITUTE(SUBSTITUTE( (SUBSTITUTE( SUBSTITUTE( SUBSTITUTE( SUBSTITUTE(Z1495,"STD_SIGMA","SUM"),"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95" t="b">
        <f>AA1495=AF1495</f>
        <v>1</v>
      </c>
    </row>
    <row r="1496" spans="1:33">
      <c r="A1496" s="48">
        <f>IF(B1496=INT(B1496),ROW(),"")</f>
        <v>1496</v>
      </c>
      <c r="B1496" s="47">
        <f>IF(AND(MID(C1496,2,1)&lt;&gt;"/",MID(C1496,1,1)="/"),INT(B1495)+1,B1495+0.01)</f>
        <v>1458</v>
      </c>
      <c r="C1496" s="51" t="s">
        <v>3585</v>
      </c>
      <c r="D1496" s="51" t="s">
        <v>4418</v>
      </c>
      <c r="E1496" s="56" t="s">
        <v>78</v>
      </c>
      <c r="F1496" s="56" t="s">
        <v>5150</v>
      </c>
      <c r="G1496" s="144">
        <v>0</v>
      </c>
      <c r="H1496" s="144">
        <v>0</v>
      </c>
      <c r="I1496" s="244" t="s">
        <v>1</v>
      </c>
      <c r="J1496" s="56" t="s">
        <v>1375</v>
      </c>
      <c r="K1496" s="57" t="s">
        <v>3945</v>
      </c>
      <c r="L1496" s="55" t="s">
        <v>4768</v>
      </c>
      <c r="M1496" s="55" t="s">
        <v>4825</v>
      </c>
      <c r="N1496" s="55" t="s">
        <v>5450</v>
      </c>
      <c r="O1496" s="55"/>
      <c r="P1496" s="166" t="s">
        <v>1502</v>
      </c>
      <c r="Q1496" s="13"/>
      <c r="R1496"/>
      <c r="S1496" t="str">
        <f>IF(E1496=F1496,"","NOT EQUAL")</f>
        <v/>
      </c>
      <c r="T1496" s="44" t="str">
        <f>IF(ISNA(VLOOKUP(P1496,Sheet1!E:F,2,0)),"--","PRESENT")</f>
        <v>--</v>
      </c>
      <c r="U1496"/>
      <c r="V1496">
        <f>IF(AA1496&lt;&gt;"",V1495+1,V1495)</f>
        <v>280</v>
      </c>
      <c r="W1496" s="75" t="s">
        <v>2659</v>
      </c>
      <c r="X1496" s="57" t="s">
        <v>2598</v>
      </c>
      <c r="Y1496" s="57" t="s">
        <v>2238</v>
      </c>
      <c r="Z1496" s="25" t="str">
        <f>IF( OR(X1496="CNST", I1496="CAT_REGS"),IF(E1496=CHAR(34)&amp;CHAR(34),F1496,E1496),
IF(X1496="YES",UPPER(IF(E1496=CHAR(34)&amp;CHAR(34),F1496,E1496)),
IF(   AND(X1496&lt;&gt;"NO",I1496="CAT_FNCT",D1496&lt;&gt;"multiply", D1496&lt;&gt;"divide"),IF(J1496="SLS_ENABLED",   UPPER(IF(E1496=CHAR(34)&amp;CHAR(34),F1496,E1496)),""),"")))</f>
        <v>"D.MS"</v>
      </c>
      <c r="AA1496" s="25" t="str">
        <f>IF(LEN(Y1496)&gt;0,Y1496,SUBSTITUTE(SUBSTITUTE(SUBSTITUTE(SUBSTITUTE(SUBSTITUTE(SUBSTITUTE(SUBSTITUTE(SUBSTITUTE(SUBSTITUTE(SUBSTITUTE(SUBSTITUTE( (SUBSTITUTE( SUBSTITUTE( SUBSTITUTE( SUBSTITUTE(Z1496,"STD_SIGMA","SUM"),"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AB1496" s="1">
        <f>B1496</f>
        <v>1458</v>
      </c>
      <c r="AC1496" t="str">
        <f>P1496</f>
        <v>ITM_DMS</v>
      </c>
      <c r="AD1496" s="126" t="str">
        <f>IF(ISNA(VLOOKUP(AA1496,'XEQM Shortlist'!J:J,1,0)),"//","")</f>
        <v>//</v>
      </c>
      <c r="AF1496" s="88" t="str">
        <f>IF(LEN(AA1496)=0,"",SUBSTITUTE(SUBSTITUTE(SUBSTITUTE(SUBSTITUTE(SUBSTITUTE(SUBSTITUTE(SUBSTITUTE(SUBSTITUTE(SUBSTITUTE(SUBSTITUTE(SUBSTITUTE(SUBSTITUTE(SUBSTITUTE(SUBSTITUTE(SUBSTITUTE(SUBSTITUTE(SUBSTITUTE( (SUBSTITUTE( SUBSTITUTE( SUBSTITUTE( SUBSTITUTE(Z1496,"STD_SIGMA","SUM"),"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D.MS</v>
      </c>
      <c r="AG1496" t="b">
        <f>AA1496=AF1496</f>
        <v>1</v>
      </c>
    </row>
    <row r="1497" spans="1:33">
      <c r="A1497" s="48">
        <f>IF(B1497=INT(B1497),ROW(),"")</f>
        <v>1497</v>
      </c>
      <c r="B1497" s="47">
        <f>IF(AND(MID(C1497,2,1)&lt;&gt;"/",MID(C1497,1,1)="/"),INT(B1496)+1,B1496+0.01)</f>
        <v>1459</v>
      </c>
      <c r="C1497" s="51" t="s">
        <v>4455</v>
      </c>
      <c r="D1497" s="51" t="s">
        <v>7</v>
      </c>
      <c r="E1497" s="56" t="s">
        <v>79</v>
      </c>
      <c r="F1497" s="56" t="s">
        <v>79</v>
      </c>
      <c r="G1497" s="144">
        <v>0</v>
      </c>
      <c r="H1497" s="144">
        <v>0</v>
      </c>
      <c r="I1497" s="244" t="s">
        <v>1</v>
      </c>
      <c r="J1497" s="56" t="s">
        <v>1375</v>
      </c>
      <c r="K1497" s="57" t="s">
        <v>3945</v>
      </c>
      <c r="L1497" s="55" t="s">
        <v>4768</v>
      </c>
      <c r="M1497" s="55" t="s">
        <v>4825</v>
      </c>
      <c r="N1497" s="55" t="s">
        <v>5450</v>
      </c>
      <c r="O1497" s="55"/>
      <c r="P1497" s="166" t="s">
        <v>1503</v>
      </c>
      <c r="Q1497" s="13"/>
      <c r="R1497"/>
      <c r="S1497" t="str">
        <f>IF(E1497=F1497,"","NOT EQUAL")</f>
        <v/>
      </c>
      <c r="T1497" s="44" t="str">
        <f>IF(ISNA(VLOOKUP(P1497,Sheet1!E:F,2,0)),"--","PRESENT")</f>
        <v>--</v>
      </c>
      <c r="U1497"/>
      <c r="V1497">
        <f>IF(AA1497&lt;&gt;"",V1496+1,V1496)</f>
        <v>280</v>
      </c>
      <c r="W1497" s="75" t="s">
        <v>2659</v>
      </c>
      <c r="X1497" s="57" t="s">
        <v>2238</v>
      </c>
      <c r="Y1497" s="57" t="s">
        <v>2238</v>
      </c>
      <c r="Z1497" s="25" t="str">
        <f>IF( OR(X1497="CNST", I1497="CAT_REGS"),IF(E1497=CHAR(34)&amp;CHAR(34),F1497,E1497),
IF(X1497="YES",UPPER(IF(E1497=CHAR(34)&amp;CHAR(34),F1497,E1497)),
IF(   AND(X1497&lt;&gt;"NO",I1497="CAT_FNCT",D1497&lt;&gt;"multiply", D1497&lt;&gt;"divide"),IF(J1497="SLS_ENABLED",   UPPER(IF(E1497=CHAR(34)&amp;CHAR(34),F1497,E1497)),""),"")))</f>
        <v/>
      </c>
      <c r="AA1497" s="25" t="str">
        <f>IF(LEN(Y1497)&gt;0,Y1497,SUBSTITUTE(SUBSTITUTE(SUBSTITUTE(SUBSTITUTE(SUBSTITUTE(SUBSTITUTE(SUBSTITUTE(SUBSTITUTE(SUBSTITUTE(SUBSTITUTE(SUBSTITUTE( (SUBSTITUTE( SUBSTITUTE( SUBSTITUTE( SUBSTITUTE(Z1497,"STD_SIGMA","SUM"),"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97" s="1">
        <f>B1497</f>
        <v>1459</v>
      </c>
      <c r="AC1497" t="str">
        <f>P1497</f>
        <v>ITM_DMSto</v>
      </c>
      <c r="AD1497" s="126" t="str">
        <f>IF(ISNA(VLOOKUP(AA1497,'XEQM Shortlist'!J:J,1,0)),"//","")</f>
        <v/>
      </c>
      <c r="AF1497" s="88" t="str">
        <f>IF(LEN(AA1497)=0,"",SUBSTITUTE(SUBSTITUTE(SUBSTITUTE(SUBSTITUTE(SUBSTITUTE(SUBSTITUTE(SUBSTITUTE(SUBSTITUTE(SUBSTITUTE(SUBSTITUTE(SUBSTITUTE(SUBSTITUTE(SUBSTITUTE(SUBSTITUTE(SUBSTITUTE(SUBSTITUTE(SUBSTITUTE( (SUBSTITUTE( SUBSTITUTE( SUBSTITUTE( SUBSTITUTE(Z1497,"STD_SIGMA","SUM"),"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97" t="b">
        <f>AA1497=AF1497</f>
        <v>1</v>
      </c>
    </row>
    <row r="1498" spans="1:33">
      <c r="A1498" s="48">
        <f>IF(B1498=INT(B1498),ROW(),"")</f>
        <v>1498</v>
      </c>
      <c r="B1498" s="47">
        <f>IF(AND(MID(C1498,2,1)&lt;&gt;"/",MID(C1498,1,1)="/"),INT(B1497)+1,B1497+0.01)</f>
        <v>1460</v>
      </c>
      <c r="C1498" s="51" t="s">
        <v>3590</v>
      </c>
      <c r="D1498" s="51" t="s">
        <v>1504</v>
      </c>
      <c r="E1498" s="56" t="s">
        <v>2401</v>
      </c>
      <c r="F1498" s="56" t="s">
        <v>2401</v>
      </c>
      <c r="G1498" s="144">
        <v>0</v>
      </c>
      <c r="H1498" s="144">
        <v>0</v>
      </c>
      <c r="I1498" s="135" t="s">
        <v>3</v>
      </c>
      <c r="J1498" s="56" t="s">
        <v>1375</v>
      </c>
      <c r="K1498" s="57" t="s">
        <v>3945</v>
      </c>
      <c r="L1498" s="55" t="s">
        <v>4768</v>
      </c>
      <c r="M1498" s="55" t="s">
        <v>4825</v>
      </c>
      <c r="N1498" s="55" t="s">
        <v>2238</v>
      </c>
      <c r="O1498" s="55"/>
      <c r="P1498" s="259" t="s">
        <v>1504</v>
      </c>
      <c r="Q1498" s="13"/>
      <c r="R1498"/>
      <c r="S1498" t="str">
        <f>IF(E1498=F1498,"","NOT EQUAL")</f>
        <v/>
      </c>
      <c r="T1498" s="44" t="str">
        <f>IF(ISNA(VLOOKUP(P1498,Sheet1!E:F,2,0)),"--","PRESENT")</f>
        <v>--</v>
      </c>
      <c r="U1498"/>
      <c r="V1498">
        <f>IF(AA1498&lt;&gt;"",V1497+1,V1497)</f>
        <v>281</v>
      </c>
      <c r="W1498" s="75" t="s">
        <v>2238</v>
      </c>
      <c r="X1498" s="57" t="s">
        <v>2238</v>
      </c>
      <c r="Y1498" s="57" t="s">
        <v>2238</v>
      </c>
      <c r="Z1498" s="25" t="str">
        <f>IF( OR(X1498="CNST", I1498="CAT_REGS"),IF(E1498=CHAR(34)&amp;CHAR(34),F1498,E1498),
IF(X1498="YES",UPPER(IF(E1498=CHAR(34)&amp;CHAR(34),F1498,E1498)),
IF(   AND(X1498&lt;&gt;"NO",I1498="CAT_FNCT",D1498&lt;&gt;"multiply", D1498&lt;&gt;"divide"),IF(J1498="SLS_ENABLED",   UPPER(IF(E1498=CHAR(34)&amp;CHAR(34),F1498,E1498)),""),"")))</f>
        <v>"DMY"</v>
      </c>
      <c r="AA1498" s="25" t="str">
        <f>IF(LEN(Y1498)&gt;0,Y1498,SUBSTITUTE(SUBSTITUTE(SUBSTITUTE(SUBSTITUTE(SUBSTITUTE(SUBSTITUTE(SUBSTITUTE(SUBSTITUTE(SUBSTITUTE(SUBSTITUTE(SUBSTITUTE( (SUBSTITUTE( SUBSTITUTE( SUBSTITUTE( SUBSTITUTE(Z1498,"STD_SIGMA","SUM"),"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DMY</v>
      </c>
      <c r="AB1498" s="1">
        <f>B1498</f>
        <v>1460</v>
      </c>
      <c r="AC1498" t="str">
        <f>P1498</f>
        <v>ITM_DMY</v>
      </c>
      <c r="AD1498" s="126" t="str">
        <f>IF(ISNA(VLOOKUP(AA1498,'XEQM Shortlist'!J:J,1,0)),"//","")</f>
        <v>//</v>
      </c>
      <c r="AF1498" s="88" t="str">
        <f>IF(LEN(AA1498)=0,"",SUBSTITUTE(SUBSTITUTE(SUBSTITUTE(SUBSTITUTE(SUBSTITUTE(SUBSTITUTE(SUBSTITUTE(SUBSTITUTE(SUBSTITUTE(SUBSTITUTE(SUBSTITUTE(SUBSTITUTE(SUBSTITUTE(SUBSTITUTE(SUBSTITUTE(SUBSTITUTE(SUBSTITUTE( (SUBSTITUTE( SUBSTITUTE( SUBSTITUTE( SUBSTITUTE(Z1498,"STD_SIGMA","SUM"),"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DMY</v>
      </c>
      <c r="AG1498" t="b">
        <f>AA1498=AF1498</f>
        <v>1</v>
      </c>
    </row>
    <row r="1499" spans="1:33">
      <c r="A1499" s="48">
        <f>IF(B1499=INT(B1499),ROW(),"")</f>
        <v>1499</v>
      </c>
      <c r="B1499" s="47">
        <f>IF(AND(MID(C1499,2,1)&lt;&gt;"/",MID(C1499,1,1)="/"),INT(B1498)+1,B1498+0.01)</f>
        <v>1461</v>
      </c>
      <c r="C1499" s="51" t="s">
        <v>4223</v>
      </c>
      <c r="D1499" s="51" t="s">
        <v>7</v>
      </c>
      <c r="E1499" s="56" t="s">
        <v>1077</v>
      </c>
      <c r="F1499" s="56" t="s">
        <v>1077</v>
      </c>
      <c r="G1499" s="144">
        <v>0</v>
      </c>
      <c r="H1499" s="144">
        <v>0</v>
      </c>
      <c r="I1499" s="135" t="s">
        <v>3</v>
      </c>
      <c r="J1499" s="56" t="s">
        <v>1375</v>
      </c>
      <c r="K1499" s="57" t="s">
        <v>3945</v>
      </c>
      <c r="L1499" s="55" t="s">
        <v>4768</v>
      </c>
      <c r="M1499" s="55" t="s">
        <v>4825</v>
      </c>
      <c r="N1499" s="55" t="s">
        <v>2238</v>
      </c>
      <c r="O1499" s="55"/>
      <c r="P1499" s="259" t="s">
        <v>1505</v>
      </c>
      <c r="Q1499" s="13"/>
      <c r="R1499"/>
      <c r="S1499" t="str">
        <f>IF(E1499=F1499,"","NOT EQUAL")</f>
        <v/>
      </c>
      <c r="T1499" s="44" t="str">
        <f>IF(ISNA(VLOOKUP(P1499,Sheet1!E:F,2,0)),"--","PRESENT")</f>
        <v>--</v>
      </c>
      <c r="U1499"/>
      <c r="V1499">
        <f>IF(AA1499&lt;&gt;"",V1498+1,V1498)</f>
        <v>282</v>
      </c>
      <c r="W1499" s="75" t="s">
        <v>2238</v>
      </c>
      <c r="X1499" s="57" t="s">
        <v>2238</v>
      </c>
      <c r="Y1499" s="57" t="s">
        <v>2238</v>
      </c>
      <c r="Z1499" s="25" t="str">
        <f>IF( OR(X1499="CNST", I1499="CAT_REGS"),IF(E1499=CHAR(34)&amp;CHAR(34),F1499,E1499),
IF(X1499="YES",UPPER(IF(E1499=CHAR(34)&amp;CHAR(34),F1499,E1499)),
IF(   AND(X1499&lt;&gt;"NO",I1499="CAT_FNCT",D1499&lt;&gt;"multiply", D1499&lt;&gt;"divide"),IF(J1499="SLS_ENABLED",   UPPER(IF(E1499=CHAR(34)&amp;CHAR(34),F1499,E1499)),""),"")))</f>
        <v>"D" STD_RIGHT_ARROW "J"</v>
      </c>
      <c r="AA1499" s="25" t="str">
        <f>IF(LEN(Y1499)&gt;0,Y1499,SUBSTITUTE(SUBSTITUTE(SUBSTITUTE(SUBSTITUTE(SUBSTITUTE(SUBSTITUTE(SUBSTITUTE(SUBSTITUTE(SUBSTITUTE(SUBSTITUTE(SUBSTITUTE( (SUBSTITUTE( SUBSTITUTE( SUBSTITUTE( SUBSTITUTE(Z1499,"STD_SIGMA","SUM"),"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D&gt;J</v>
      </c>
      <c r="AB1499" s="1">
        <f>B1499</f>
        <v>1461</v>
      </c>
      <c r="AC1499" t="str">
        <f>P1499</f>
        <v>ITM_DtoJ</v>
      </c>
      <c r="AD1499" s="126" t="str">
        <f>IF(ISNA(VLOOKUP(AA1499,'XEQM Shortlist'!J:J,1,0)),"//","")</f>
        <v>//</v>
      </c>
      <c r="AF1499" s="88" t="str">
        <f>IF(LEN(AA1499)=0,"",SUBSTITUTE(SUBSTITUTE(SUBSTITUTE(SUBSTITUTE(SUBSTITUTE(SUBSTITUTE(SUBSTITUTE(SUBSTITUTE(SUBSTITUTE(SUBSTITUTE(SUBSTITUTE(SUBSTITUTE(SUBSTITUTE(SUBSTITUTE(SUBSTITUTE(SUBSTITUTE(SUBSTITUTE( (SUBSTITUTE( SUBSTITUTE( SUBSTITUTE( SUBSTITUTE(Z1499,"STD_SIGMA","SUM"),"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D&gt;J</v>
      </c>
      <c r="AG1499" t="b">
        <f>AA1499=AF1499</f>
        <v>1</v>
      </c>
    </row>
    <row r="1500" spans="1:33" s="101" customFormat="1">
      <c r="A1500" s="48">
        <f>IF(B1500=INT(B1500),ROW(),"")</f>
        <v>1500</v>
      </c>
      <c r="B1500" s="47">
        <f>IF(AND(MID(C1500,2,1)&lt;&gt;"/",MID(C1500,1,1)="/"),INT(B1499)+1,B1499+0.01)</f>
        <v>1462</v>
      </c>
      <c r="C1500" s="51" t="s">
        <v>3769</v>
      </c>
      <c r="D1500" s="51" t="s">
        <v>7</v>
      </c>
      <c r="E1500" s="56" t="s">
        <v>4256</v>
      </c>
      <c r="F1500" s="56" t="s">
        <v>4256</v>
      </c>
      <c r="G1500" s="295">
        <v>0</v>
      </c>
      <c r="H1500" s="295">
        <v>0</v>
      </c>
      <c r="I1500" s="135" t="s">
        <v>3</v>
      </c>
      <c r="J1500" s="56" t="s">
        <v>1375</v>
      </c>
      <c r="K1500" s="57" t="s">
        <v>3945</v>
      </c>
      <c r="L1500" s="55" t="s">
        <v>4768</v>
      </c>
      <c r="M1500" s="55" t="s">
        <v>4829</v>
      </c>
      <c r="N1500" s="55" t="s">
        <v>2238</v>
      </c>
      <c r="O1500" s="55"/>
      <c r="P1500" s="259" t="s">
        <v>4255</v>
      </c>
      <c r="Q1500" s="13"/>
      <c r="R1500"/>
      <c r="S1500" t="str">
        <f>IF(E1500=F1500,"","NOT EQUAL")</f>
        <v/>
      </c>
      <c r="T1500" s="44" t="str">
        <f>IF(ISNA(VLOOKUP(P1500,Sheet1!E:F,2,0)),"--","PRESENT")</f>
        <v>--</v>
      </c>
      <c r="U1500"/>
      <c r="V1500">
        <f>IF(AA1500&lt;&gt;"",V1499+1,V1499)</f>
        <v>283</v>
      </c>
      <c r="W1500" s="75" t="s">
        <v>2238</v>
      </c>
      <c r="X1500" s="57" t="s">
        <v>2238</v>
      </c>
      <c r="Y1500" s="57" t="s">
        <v>2238</v>
      </c>
      <c r="Z1500" s="25" t="str">
        <f>IF( OR(X1500="CNST", I1500="CAT_REGS"),IF(E1500=CHAR(34)&amp;CHAR(34),F1500,E1500),
IF(X1500="YES",UPPER(IF(E1500=CHAR(34)&amp;CHAR(34),F1500,E1500)),
IF(   AND(X1500&lt;&gt;"NO",I1500="CAT_FNCT",D1500&lt;&gt;"multiply", D1500&lt;&gt;"divide"),IF(J1500="SLS_ENABLED",   UPPER(IF(E1500=CHAR(34)&amp;CHAR(34),F1500,E1500)),""),"")))</f>
        <v>"DELITM"</v>
      </c>
      <c r="AA1500" s="25" t="str">
        <f>IF(LEN(Y1500)&gt;0,Y1500,SUBSTITUTE(SUBSTITUTE(SUBSTITUTE(SUBSTITUTE(SUBSTITUTE(SUBSTITUTE(SUBSTITUTE(SUBSTITUTE(SUBSTITUTE(SUBSTITUTE(SUBSTITUTE( (SUBSTITUTE( SUBSTITUTE( SUBSTITUTE( SUBSTITUTE(Z1500,"STD_SIGMA","SUM"),"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AB1500" s="1">
        <f>B1500</f>
        <v>1462</v>
      </c>
      <c r="AC1500" t="str">
        <f>P1500</f>
        <v>ITM_DELITM</v>
      </c>
      <c r="AD1500" s="126" t="str">
        <f>IF(ISNA(VLOOKUP(AA1500,'XEQM Shortlist'!J:J,1,0)),"//","")</f>
        <v>//</v>
      </c>
      <c r="AE1500"/>
      <c r="AF1500" s="88" t="str">
        <f>IF(LEN(AA1500)=0,"",SUBSTITUTE(SUBSTITUTE(SUBSTITUTE(SUBSTITUTE(SUBSTITUTE(SUBSTITUTE(SUBSTITUTE(SUBSTITUTE(SUBSTITUTE(SUBSTITUTE(SUBSTITUTE(SUBSTITUTE(SUBSTITUTE(SUBSTITUTE(SUBSTITUTE(SUBSTITUTE(SUBSTITUTE( (SUBSTITUTE( SUBSTITUTE( SUBSTITUTE( SUBSTITUTE(Z1500,"STD_SIGMA","SUM"),"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G1500" t="b">
        <f>AA1500=AF1500</f>
        <v>1</v>
      </c>
    </row>
    <row r="1501" spans="1:33">
      <c r="A1501" s="48">
        <f>IF(B1501=INT(B1501),ROW(),"")</f>
        <v>1501</v>
      </c>
      <c r="B1501" s="47">
        <f>IF(AND(MID(C1501,2,1)&lt;&gt;"/",MID(C1501,1,1)="/"),INT(B1500)+1,B1500+0.01)</f>
        <v>1463</v>
      </c>
      <c r="C1501" s="51" t="s">
        <v>4542</v>
      </c>
      <c r="D1501" s="51" t="s">
        <v>7</v>
      </c>
      <c r="E1501" s="56" t="s">
        <v>80</v>
      </c>
      <c r="F1501" s="56" t="s">
        <v>80</v>
      </c>
      <c r="G1501" s="144">
        <v>0</v>
      </c>
      <c r="H1501" s="144">
        <v>0</v>
      </c>
      <c r="I1501" s="135" t="s">
        <v>3</v>
      </c>
      <c r="J1501" s="56" t="s">
        <v>1375</v>
      </c>
      <c r="K1501" s="57" t="s">
        <v>3945</v>
      </c>
      <c r="L1501" s="55" t="s">
        <v>4768</v>
      </c>
      <c r="M1501" s="55" t="s">
        <v>4825</v>
      </c>
      <c r="N1501" s="55" t="s">
        <v>2238</v>
      </c>
      <c r="O1501" s="55"/>
      <c r="P1501" s="259" t="s">
        <v>1509</v>
      </c>
      <c r="Q1501" s="13"/>
      <c r="R1501"/>
      <c r="S1501" t="str">
        <f>IF(E1501=F1501,"","NOT EQUAL")</f>
        <v/>
      </c>
      <c r="T1501" s="44" t="str">
        <f>IF(ISNA(VLOOKUP(P1501,Sheet1!E:F,2,0)),"--","PRESENT")</f>
        <v>--</v>
      </c>
      <c r="U1501"/>
      <c r="V1501">
        <f>IF(AA1501&lt;&gt;"",V1500+1,V1500)</f>
        <v>284</v>
      </c>
      <c r="W1501" s="75" t="s">
        <v>5361</v>
      </c>
      <c r="X1501" s="57" t="s">
        <v>2238</v>
      </c>
      <c r="Y1501" s="57" t="s">
        <v>2238</v>
      </c>
      <c r="Z1501" s="25" t="str">
        <f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"EIGVAL"</v>
      </c>
      <c r="AA1501" s="25" t="str">
        <f>IF(LEN(Y1501)&gt;0,Y1501,SUBSTITUTE(SUBSTITUTE(SUBSTITUTE(SUBSTITUTE(SUBSTITUTE(SUBSTITUTE(SUBSTITUTE(SUBSTITUTE(SUBSTITUTE(SUBSTITUTE(SUBSTITUTE( (SUBSTITUTE( SUBSTITUTE( SUBSTITUTE( SUBSTITUTE(Z1501,"STD_SIGMA","SUM"),"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EIGVAL</v>
      </c>
      <c r="AB1501" s="1">
        <f>B1501</f>
        <v>1463</v>
      </c>
      <c r="AC1501" t="str">
        <f>P1501</f>
        <v>ITM_EIGVAL</v>
      </c>
      <c r="AD1501" s="126" t="str">
        <f>IF(ISNA(VLOOKUP(AA1501,'XEQM Shortlist'!J:J,1,0)),"//","")</f>
        <v>//</v>
      </c>
      <c r="AF1501" s="88" t="str">
        <f>IF(LEN(AA1501)=0,"",SUBSTITUTE(SUBSTITUTE(SUBSTITUTE(SUBSTITUTE(SUBSTITUTE(SUBSTITUTE(SUBSTITUTE(SUBSTITUTE(SUBSTITUTE(SUBSTITUTE(SUBSTITUTE(SUBSTITUTE(SUBSTITUTE(SUBSTITUTE(SUBSTITUTE(SUBSTITUTE(SUBSTITUTE( (SUBSTITUTE( SUBSTITUTE( SUBSTITUTE( SUBSTITUTE(Z1501,"STD_SIGMA","SUM"),"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EIGVAL</v>
      </c>
      <c r="AG1501" t="b">
        <f>AA1501=AF1501</f>
        <v>1</v>
      </c>
    </row>
    <row r="1502" spans="1:33">
      <c r="A1502" s="48">
        <f>IF(B1502=INT(B1502),ROW(),"")</f>
        <v>1502</v>
      </c>
      <c r="B1502" s="47">
        <f>IF(AND(MID(C1502,2,1)&lt;&gt;"/",MID(C1502,1,1)="/"),INT(B1501)+1,B1501+0.01)</f>
        <v>1464</v>
      </c>
      <c r="C1502" s="51" t="s">
        <v>4543</v>
      </c>
      <c r="D1502" s="51" t="s">
        <v>7</v>
      </c>
      <c r="E1502" s="56" t="s">
        <v>81</v>
      </c>
      <c r="F1502" s="56" t="s">
        <v>81</v>
      </c>
      <c r="G1502" s="144">
        <v>0</v>
      </c>
      <c r="H1502" s="144">
        <v>0</v>
      </c>
      <c r="I1502" s="135" t="s">
        <v>3</v>
      </c>
      <c r="J1502" s="56" t="s">
        <v>1375</v>
      </c>
      <c r="K1502" s="57" t="s">
        <v>3945</v>
      </c>
      <c r="L1502" s="55" t="s">
        <v>4768</v>
      </c>
      <c r="M1502" s="55" t="s">
        <v>4825</v>
      </c>
      <c r="N1502" s="55" t="s">
        <v>2238</v>
      </c>
      <c r="O1502" s="55"/>
      <c r="P1502" s="259" t="s">
        <v>1510</v>
      </c>
      <c r="Q1502" s="13"/>
      <c r="R1502"/>
      <c r="S1502" t="str">
        <f>IF(E1502=F1502,"","NOT EQUAL")</f>
        <v/>
      </c>
      <c r="T1502" s="44" t="str">
        <f>IF(ISNA(VLOOKUP(P1502,Sheet1!E:F,2,0)),"--","PRESENT")</f>
        <v>--</v>
      </c>
      <c r="U1502"/>
      <c r="V1502">
        <f>IF(AA1502&lt;&gt;"",V1501+1,V1501)</f>
        <v>285</v>
      </c>
      <c r="W1502" s="75" t="s">
        <v>5361</v>
      </c>
      <c r="X1502" s="57" t="s">
        <v>2238</v>
      </c>
      <c r="Y1502" s="57" t="s">
        <v>2238</v>
      </c>
      <c r="Z1502" s="25" t="str">
        <f>IF( OR(X1502="CNST", I1502="CAT_REGS"),IF(E1502=CHAR(34)&amp;CHAR(34),F1502,E1502),
IF(X1502="YES",UPPER(IF(E1502=CHAR(34)&amp;CHAR(34),F1502,E1502)),
IF(   AND(X1502&lt;&gt;"NO",I1502="CAT_FNCT",D1502&lt;&gt;"multiply", D1502&lt;&gt;"divide"),IF(J1502="SLS_ENABLED",   UPPER(IF(E1502=CHAR(34)&amp;CHAR(34),F1502,E1502)),""),"")))</f>
        <v>"EIGVEC"</v>
      </c>
      <c r="AA1502" s="25" t="str">
        <f>IF(LEN(Y1502)&gt;0,Y1502,SUBSTITUTE(SUBSTITUTE(SUBSTITUTE(SUBSTITUTE(SUBSTITUTE(SUBSTITUTE(SUBSTITUTE(SUBSTITUTE(SUBSTITUTE(SUBSTITUTE(SUBSTITUTE( (SUBSTITUTE( SUBSTITUTE( SUBSTITUTE( SUBSTITUTE(Z1502,"STD_SIGMA","SUM"),"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EIGVEC</v>
      </c>
      <c r="AB1502" s="1">
        <f>B1502</f>
        <v>1464</v>
      </c>
      <c r="AC1502" t="str">
        <f>P1502</f>
        <v>ITM_EIGVEC</v>
      </c>
      <c r="AD1502" s="126" t="str">
        <f>IF(ISNA(VLOOKUP(AA1502,'XEQM Shortlist'!J:J,1,0)),"//","")</f>
        <v>//</v>
      </c>
      <c r="AF1502" s="88" t="str">
        <f>IF(LEN(AA1502)=0,"",SUBSTITUTE(SUBSTITUTE(SUBSTITUTE(SUBSTITUTE(SUBSTITUTE(SUBSTITUTE(SUBSTITUTE(SUBSTITUTE(SUBSTITUTE(SUBSTITUTE(SUBSTITUTE(SUBSTITUTE(SUBSTITUTE(SUBSTITUTE(SUBSTITUTE(SUBSTITUTE(SUBSTITUTE( (SUBSTITUTE( SUBSTITUTE( SUBSTITUTE( SUBSTITUTE(Z1502,"STD_SIGMA","SUM"),"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EIGVEC</v>
      </c>
      <c r="AG1502" t="b">
        <f>AA1502=AF1502</f>
        <v>1</v>
      </c>
    </row>
    <row r="1503" spans="1:33">
      <c r="A1503" s="48">
        <f>IF(B1503=INT(B1503),ROW(),"")</f>
        <v>1503</v>
      </c>
      <c r="B1503" s="47">
        <f>IF(AND(MID(C1503,2,1)&lt;&gt;"/",MID(C1503,1,1)="/"),INT(B1502)+1,B1502+0.01)</f>
        <v>1465</v>
      </c>
      <c r="C1503" s="51" t="s">
        <v>4809</v>
      </c>
      <c r="D1503" s="51" t="s">
        <v>4008</v>
      </c>
      <c r="E1503" s="56" t="s">
        <v>1080</v>
      </c>
      <c r="F1503" s="56" t="s">
        <v>1080</v>
      </c>
      <c r="G1503" s="144">
        <v>0</v>
      </c>
      <c r="H1503" s="144">
        <v>0</v>
      </c>
      <c r="I1503" s="135" t="s">
        <v>3</v>
      </c>
      <c r="J1503" s="56" t="s">
        <v>1376</v>
      </c>
      <c r="K1503" s="57" t="s">
        <v>3783</v>
      </c>
      <c r="L1503" s="55" t="s">
        <v>4768</v>
      </c>
      <c r="M1503" s="55" t="s">
        <v>4825</v>
      </c>
      <c r="N1503" s="55" t="s">
        <v>2238</v>
      </c>
      <c r="O1503" s="55"/>
      <c r="P1503" s="259" t="s">
        <v>1511</v>
      </c>
      <c r="Q1503" s="13"/>
      <c r="R1503"/>
      <c r="S1503" t="str">
        <f>IF(E1503=F1503,"","NOT EQUAL")</f>
        <v/>
      </c>
      <c r="T1503" s="44" t="str">
        <f>IF(ISNA(VLOOKUP(P1503,Sheet1!E:F,2,0)),"--","PRESENT")</f>
        <v>--</v>
      </c>
      <c r="U1503"/>
      <c r="V1503">
        <f>IF(AA1503&lt;&gt;"",V1502+1,V1502)</f>
        <v>285</v>
      </c>
      <c r="W1503" s="75" t="s">
        <v>2238</v>
      </c>
      <c r="X1503" s="57" t="s">
        <v>2592</v>
      </c>
      <c r="Y1503" s="57" t="s">
        <v>2238</v>
      </c>
      <c r="Z1503" s="25" t="str">
        <f>IF( OR(X1503="CNST", I1503="CAT_REGS"),IF(E1503=CHAR(34)&amp;CHAR(34),F1503,E1503),
IF(X1503="YES",UPPER(IF(E1503=CHAR(34)&amp;CHAR(34),F1503,E1503)),
IF(   AND(X1503&lt;&gt;"NO",I1503="CAT_FNCT",D1503&lt;&gt;"multiply", D1503&lt;&gt;"divide"),IF(J1503="SLS_ENABLED",   UPPER(IF(E1503=CHAR(34)&amp;CHAR(34),F1503,E1503)),""),"")))</f>
        <v/>
      </c>
      <c r="AA1503" s="25" t="str">
        <f>IF(LEN(Y1503)&gt;0,Y1503,SUBSTITUTE(SUBSTITUTE(SUBSTITUTE(SUBSTITUTE(SUBSTITUTE(SUBSTITUTE(SUBSTITUTE(SUBSTITUTE(SUBSTITUTE(SUBSTITUTE(SUBSTITUTE( (SUBSTITUTE( SUBSTITUTE( SUBSTITUTE( SUBSTITUTE(Z1503,"STD_SIGMA","SUM"),"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03" s="1">
        <f>B1503</f>
        <v>1465</v>
      </c>
      <c r="AC1503" t="str">
        <f>P1503</f>
        <v>ITM_END</v>
      </c>
      <c r="AD1503" s="126" t="str">
        <f>IF(ISNA(VLOOKUP(AA1503,'XEQM Shortlist'!J:J,1,0)),"//","")</f>
        <v/>
      </c>
      <c r="AF1503" s="88" t="str">
        <f>IF(LEN(AA1503)=0,"",SUBSTITUTE(SUBSTITUTE(SUBSTITUTE(SUBSTITUTE(SUBSTITUTE(SUBSTITUTE(SUBSTITUTE(SUBSTITUTE(SUBSTITUTE(SUBSTITUTE(SUBSTITUTE(SUBSTITUTE(SUBSTITUTE(SUBSTITUTE(SUBSTITUTE(SUBSTITUTE(SUBSTITUTE( (SUBSTITUTE( SUBSTITUTE( SUBSTITUTE( SUBSTITUTE(Z1503,"STD_SIGMA","SUM"),"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03" t="b">
        <f>AA1503=AF1503</f>
        <v>1</v>
      </c>
    </row>
    <row r="1504" spans="1:33">
      <c r="A1504" s="48">
        <f>IF(B1504=INT(B1504),ROW(),"")</f>
        <v>1504</v>
      </c>
      <c r="B1504" s="47">
        <f>IF(AND(MID(C1504,2,1)&lt;&gt;"/",MID(C1504,1,1)="/"),INT(B1503)+1,B1503+0.01)</f>
        <v>1466</v>
      </c>
      <c r="C1504" s="51" t="s">
        <v>4744</v>
      </c>
      <c r="D1504" s="51" t="s">
        <v>7</v>
      </c>
      <c r="E1504" s="56" t="s">
        <v>1081</v>
      </c>
      <c r="F1504" s="56" t="s">
        <v>82</v>
      </c>
      <c r="G1504" s="144">
        <v>0</v>
      </c>
      <c r="H1504" s="144">
        <v>0</v>
      </c>
      <c r="I1504" s="135" t="s">
        <v>3</v>
      </c>
      <c r="J1504" s="56" t="s">
        <v>1375</v>
      </c>
      <c r="K1504" s="57" t="s">
        <v>3945</v>
      </c>
      <c r="L1504" s="55" t="s">
        <v>4768</v>
      </c>
      <c r="M1504" s="55" t="s">
        <v>4825</v>
      </c>
      <c r="N1504" s="55" t="s">
        <v>2238</v>
      </c>
      <c r="O1504" s="55"/>
      <c r="P1504" s="259" t="s">
        <v>1512</v>
      </c>
      <c r="Q1504" s="13"/>
      <c r="R1504"/>
      <c r="S1504" t="str">
        <f>IF(E1504=F1504,"","NOT EQUAL")</f>
        <v>NOT EQUAL</v>
      </c>
      <c r="T1504" s="44" t="str">
        <f>IF(ISNA(VLOOKUP(P1504,Sheet1!E:F,2,0)),"--","PRESENT")</f>
        <v>--</v>
      </c>
      <c r="U1504"/>
      <c r="V1504">
        <f>IF(AA1504&lt;&gt;"",V1503+1,V1503)</f>
        <v>286</v>
      </c>
      <c r="W1504" s="75" t="s">
        <v>2238</v>
      </c>
      <c r="X1504" s="57" t="s">
        <v>2238</v>
      </c>
      <c r="Y1504" s="57" t="s">
        <v>2238</v>
      </c>
      <c r="Z1504" s="25" t="str">
        <f>IF( OR(X1504="CNST", I1504="CAT_REGS"),IF(E1504=CHAR(34)&amp;CHAR(34),F1504,E1504),
IF(X1504="YES",UPPER(IF(E1504=CHAR(34)&amp;CHAR(34),F1504,E1504)),
IF(   AND(X1504&lt;&gt;"NO",I1504="CAT_FNCT",D1504&lt;&gt;"multiply", D1504&lt;&gt;"divide"),IF(J1504="SLS_ENABLED",   UPPER(IF(E1504=CHAR(34)&amp;CHAR(34),F1504,E1504)),""),"")))</f>
        <v>"ENDP"</v>
      </c>
      <c r="AA1504" s="25" t="str">
        <f>IF(LEN(Y1504)&gt;0,Y1504,SUBSTITUTE(SUBSTITUTE(SUBSTITUTE(SUBSTITUTE(SUBSTITUTE(SUBSTITUTE(SUBSTITUTE(SUBSTITUTE(SUBSTITUTE(SUBSTITUTE(SUBSTITUTE( (SUBSTITUTE( SUBSTITUTE( SUBSTITUTE( SUBSTITUTE(Z1504,"STD_SIGMA","SUM"),"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ENDP</v>
      </c>
      <c r="AB1504" s="1">
        <f>B1504</f>
        <v>1466</v>
      </c>
      <c r="AC1504" t="str">
        <f>P1504</f>
        <v>ITM_ENDP</v>
      </c>
      <c r="AD1504" s="126" t="str">
        <f>IF(ISNA(VLOOKUP(AA1504,'XEQM Shortlist'!J:J,1,0)),"//","")</f>
        <v>//</v>
      </c>
      <c r="AF1504" s="88" t="str">
        <f>IF(LEN(AA1504)=0,"",SUBSTITUTE(SUBSTITUTE(SUBSTITUTE(SUBSTITUTE(SUBSTITUTE(SUBSTITUTE(SUBSTITUTE(SUBSTITUTE(SUBSTITUTE(SUBSTITUTE(SUBSTITUTE(SUBSTITUTE(SUBSTITUTE(SUBSTITUTE(SUBSTITUTE(SUBSTITUTE(SUBSTITUTE( (SUBSTITUTE( SUBSTITUTE( SUBSTITUTE( SUBSTITUTE(Z1504,"STD_SIGMA","SUM"),"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ENDP</v>
      </c>
      <c r="AG1504" t="b">
        <f>AA1504=AF1504</f>
        <v>1</v>
      </c>
    </row>
    <row r="1505" spans="1:33">
      <c r="A1505" s="48">
        <f>IF(B1505=INT(B1505),ROW(),"")</f>
        <v>1505</v>
      </c>
      <c r="B1505" s="47">
        <f>IF(AND(MID(C1505,2,1)&lt;&gt;"/",MID(C1505,1,1)="/"),INT(B1504)+1,B1504+0.01)</f>
        <v>1467</v>
      </c>
      <c r="C1505" s="51" t="s">
        <v>3592</v>
      </c>
      <c r="D1505" s="51" t="s">
        <v>12</v>
      </c>
      <c r="E1505" s="56" t="s">
        <v>83</v>
      </c>
      <c r="F1505" s="56" t="s">
        <v>83</v>
      </c>
      <c r="G1505" s="144">
        <v>0</v>
      </c>
      <c r="H1505" s="144" t="s">
        <v>5445</v>
      </c>
      <c r="I1505" s="135" t="s">
        <v>3</v>
      </c>
      <c r="J1505" s="56" t="s">
        <v>1375</v>
      </c>
      <c r="K1505" s="57" t="s">
        <v>3945</v>
      </c>
      <c r="L1505" s="55" t="s">
        <v>4768</v>
      </c>
      <c r="M1505" s="55" t="s">
        <v>4826</v>
      </c>
      <c r="N1505" s="55" t="s">
        <v>2238</v>
      </c>
      <c r="O1505" s="55"/>
      <c r="P1505" s="259" t="s">
        <v>1513</v>
      </c>
      <c r="Q1505" s="13"/>
      <c r="R1505"/>
      <c r="S1505" t="str">
        <f>IF(E1505=F1505,"","NOT EQUAL")</f>
        <v/>
      </c>
      <c r="T1505" s="44" t="str">
        <f>IF(ISNA(VLOOKUP(P1505,Sheet1!E:F,2,0)),"--","PRESENT")</f>
        <v>PRESENT</v>
      </c>
      <c r="U1505"/>
      <c r="V1505">
        <f>IF(AA1505&lt;&gt;"",V1504+1,V1504)</f>
        <v>287</v>
      </c>
      <c r="W1505" s="75" t="s">
        <v>2675</v>
      </c>
      <c r="X1505" s="57" t="s">
        <v>2598</v>
      </c>
      <c r="Y1505" s="57" t="s">
        <v>2238</v>
      </c>
      <c r="Z1505" s="25" t="str">
        <f>IF( OR(X1505="CNST", I1505="CAT_REGS"),IF(E1505=CHAR(34)&amp;CHAR(34),F1505,E1505),
IF(X1505="YES",UPPER(IF(E1505=CHAR(34)&amp;CHAR(34),F1505,E1505)),
IF(   AND(X1505&lt;&gt;"NO",I1505="CAT_FNCT",D1505&lt;&gt;"multiply", D1505&lt;&gt;"divide"),IF(J1505="SLS_ENABLED",   UPPER(IF(E1505=CHAR(34)&amp;CHAR(34),F1505,E1505)),""),"")))</f>
        <v>"ENG"</v>
      </c>
      <c r="AA1505" s="25" t="str">
        <f>IF(LEN(Y1505)&gt;0,Y1505,SUBSTITUTE(SUBSTITUTE(SUBSTITUTE(SUBSTITUTE(SUBSTITUTE(SUBSTITUTE(SUBSTITUTE(SUBSTITUTE(SUBSTITUTE(SUBSTITUTE(SUBSTITUTE( (SUBSTITUTE( SUBSTITUTE( SUBSTITUTE( SUBSTITUTE(Z1505,"STD_SIGMA","SUM"),"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ENG</v>
      </c>
      <c r="AB1505" s="1">
        <f>B1505</f>
        <v>1467</v>
      </c>
      <c r="AC1505" t="str">
        <f>P1505</f>
        <v>ITM_ENG</v>
      </c>
      <c r="AD1505" s="126" t="str">
        <f>IF(ISNA(VLOOKUP(AA1505,'XEQM Shortlist'!J:J,1,0)),"//","")</f>
        <v/>
      </c>
      <c r="AF1505" s="88" t="str">
        <f>IF(LEN(AA1505)=0,"",SUBSTITUTE(SUBSTITUTE(SUBSTITUTE(SUBSTITUTE(SUBSTITUTE(SUBSTITUTE(SUBSTITUTE(SUBSTITUTE(SUBSTITUTE(SUBSTITUTE(SUBSTITUTE(SUBSTITUTE(SUBSTITUTE(SUBSTITUTE(SUBSTITUTE(SUBSTITUTE(SUBSTITUTE( (SUBSTITUTE( SUBSTITUTE( SUBSTITUTE( SUBSTITUTE(Z1505,"STD_SIGMA","SUM"),"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ENG</v>
      </c>
      <c r="AG1505" t="b">
        <f>AA1505=AF1505</f>
        <v>1</v>
      </c>
    </row>
    <row r="1506" spans="1:33">
      <c r="A1506" s="48">
        <f>IF(B1506=INT(B1506),ROW(),"")</f>
        <v>1506</v>
      </c>
      <c r="B1506" s="47">
        <f>IF(AND(MID(C1506,2,1)&lt;&gt;"/",MID(C1506,1,1)="/"),INT(B1505)+1,B1505+0.01)</f>
        <v>1468</v>
      </c>
      <c r="C1506" s="51" t="s">
        <v>4509</v>
      </c>
      <c r="D1506" s="51" t="s">
        <v>7</v>
      </c>
      <c r="E1506" s="56" t="s">
        <v>1082</v>
      </c>
      <c r="F1506" s="56" t="s">
        <v>1082</v>
      </c>
      <c r="G1506" s="144">
        <v>0</v>
      </c>
      <c r="H1506" s="144">
        <v>0</v>
      </c>
      <c r="I1506" s="135" t="s">
        <v>3</v>
      </c>
      <c r="J1506" s="56" t="s">
        <v>1375</v>
      </c>
      <c r="K1506" s="57" t="s">
        <v>3945</v>
      </c>
      <c r="L1506" s="55" t="s">
        <v>4768</v>
      </c>
      <c r="M1506" s="55" t="s">
        <v>4825</v>
      </c>
      <c r="N1506" s="55" t="s">
        <v>2238</v>
      </c>
      <c r="O1506" s="55"/>
      <c r="P1506" s="259" t="s">
        <v>1514</v>
      </c>
      <c r="Q1506" s="13"/>
      <c r="R1506"/>
      <c r="S1506" t="str">
        <f>IF(E1506=F1506,"","NOT EQUAL")</f>
        <v/>
      </c>
      <c r="T1506" s="44" t="str">
        <f>IF(ISNA(VLOOKUP(P1506,Sheet1!E:F,2,0)),"--","PRESENT")</f>
        <v>--</v>
      </c>
      <c r="U1506"/>
      <c r="V1506">
        <f>IF(AA1506&lt;&gt;"",V1505+1,V1505)</f>
        <v>288</v>
      </c>
      <c r="W1506" s="75" t="s">
        <v>2238</v>
      </c>
      <c r="X1506" s="57" t="s">
        <v>2238</v>
      </c>
      <c r="Y1506" s="57" t="s">
        <v>2238</v>
      </c>
      <c r="Z1506" s="25" t="str">
        <f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"ENORM"</v>
      </c>
      <c r="AA1506" s="25" t="str">
        <f>IF(LEN(Y1506)&gt;0,Y1506,SUBSTITUTE(SUBSTITUTE(SUBSTITUTE(SUBSTITUTE(SUBSTITUTE(SUBSTITUTE(SUBSTITUTE(SUBSTITUTE(SUBSTITUTE(SUBSTITUTE(SUBSTITUTE( (SUBSTITUTE( SUBSTITUTE( SUBSTITUTE( SUBSTITUTE(Z1506,"STD_SIGMA","SUM"),"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ENORM</v>
      </c>
      <c r="AB1506" s="1">
        <f>B1506</f>
        <v>1468</v>
      </c>
      <c r="AC1506" t="str">
        <f>P1506</f>
        <v>ITM_ENORM</v>
      </c>
      <c r="AD1506" s="126" t="str">
        <f>IF(ISNA(VLOOKUP(AA1506,'XEQM Shortlist'!J:J,1,0)),"//","")</f>
        <v>//</v>
      </c>
      <c r="AF1506" s="88" t="str">
        <f>IF(LEN(AA1506)=0,"",SUBSTITUTE(SUBSTITUTE(SUBSTITUTE(SUBSTITUTE(SUBSTITUTE(SUBSTITUTE(SUBSTITUTE(SUBSTITUTE(SUBSTITUTE(SUBSTITUTE(SUBSTITUTE(SUBSTITUTE(SUBSTITUTE(SUBSTITUTE(SUBSTITUTE(SUBSTITUTE(SUBSTITUTE( (SUBSTITUTE( SUBSTITUTE( SUBSTITUTE( SUBSTITUTE(Z1506,"STD_SIGMA","SUM"),"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ENORM</v>
      </c>
      <c r="AG1506" t="b">
        <f>AA1506=AF1506</f>
        <v>1</v>
      </c>
    </row>
    <row r="1507" spans="1:33">
      <c r="A1507" s="48">
        <f>IF(B1507=INT(B1507),ROW(),"")</f>
        <v>1507</v>
      </c>
      <c r="B1507" s="47">
        <f>IF(AND(MID(C1507,2,1)&lt;&gt;"/",MID(C1507,1,1)="/"),INT(B1506)+1,B1506+0.01)</f>
        <v>1469</v>
      </c>
      <c r="C1507" s="98" t="s">
        <v>3794</v>
      </c>
      <c r="D1507" s="98" t="s">
        <v>7</v>
      </c>
      <c r="E1507" s="99" t="s">
        <v>3795</v>
      </c>
      <c r="F1507" s="99" t="s">
        <v>274</v>
      </c>
      <c r="G1507" s="143">
        <v>0</v>
      </c>
      <c r="H1507" s="143">
        <v>99</v>
      </c>
      <c r="I1507" s="135" t="s">
        <v>3</v>
      </c>
      <c r="J1507" s="56" t="s">
        <v>1375</v>
      </c>
      <c r="K1507" s="100" t="s">
        <v>3945</v>
      </c>
      <c r="L1507" s="101" t="s">
        <v>4768</v>
      </c>
      <c r="M1507" s="55" t="s">
        <v>4830</v>
      </c>
      <c r="N1507" s="55" t="s">
        <v>2238</v>
      </c>
      <c r="O1507" s="101"/>
      <c r="P1507" s="259" t="s">
        <v>3796</v>
      </c>
      <c r="Q1507" s="18"/>
      <c r="R1507" s="101"/>
      <c r="S1507" s="101" t="str">
        <f>IF(E1507=F1507,"","NOT EQUAL")</f>
        <v>NOT EQUAL</v>
      </c>
      <c r="T1507" s="44" t="str">
        <f>IF(ISNA(VLOOKUP(P1507,Sheet1!E:F,2,0)),"--","PRESENT")</f>
        <v>--</v>
      </c>
      <c r="U1507" s="101"/>
      <c r="V1507">
        <f>IF(AA1507&lt;&gt;"",V1506+1,V1506)</f>
        <v>288</v>
      </c>
      <c r="W1507" s="97" t="s">
        <v>2676</v>
      </c>
      <c r="X1507" s="100" t="s">
        <v>2592</v>
      </c>
      <c r="Y1507" s="100" t="s">
        <v>2238</v>
      </c>
      <c r="Z1507" s="25" t="str">
        <f>IF( OR(X1507="CNST", I1507="CAT_REGS"),IF(E1507=CHAR(34)&amp;CHAR(34),F1507,E1507),
IF(X1507="YES",UPPER(IF(E1507=CHAR(34)&amp;CHAR(34),F1507,E1507)),
IF(   AND(X1507&lt;&gt;"NO",I1507="CAT_FNCT",D1507&lt;&gt;"multiply", D1507&lt;&gt;"divide"),IF(J1507="SLS_ENABLED",   UPPER(IF(E1507=CHAR(34)&amp;CHAR(34),F1507,E1507)),""),"")))</f>
        <v/>
      </c>
      <c r="AA1507" s="25" t="str">
        <f>IF(LEN(Y1507)&gt;0,Y1507,SUBSTITUTE(SUBSTITUTE(SUBSTITUTE(SUBSTITUTE(SUBSTITUTE(SUBSTITUTE(SUBSTITUTE(SUBSTITUTE(SUBSTITUTE(SUBSTITUTE(SUBSTITUTE( (SUBSTITUTE( SUBSTITUTE( SUBSTITUTE( SUBSTITUTE(Z1507,"STD_SIGMA","SUM"),"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07" s="1">
        <f>B1507</f>
        <v>1469</v>
      </c>
      <c r="AC1507" t="str">
        <f>P1507</f>
        <v>ITM_RCLMIN</v>
      </c>
      <c r="AD1507" s="126" t="str">
        <f>IF(ISNA(VLOOKUP(AA1507,'XEQM Shortlist'!J:J,1,0)),"//","")</f>
        <v/>
      </c>
      <c r="AE1507" s="101"/>
      <c r="AF1507" s="88" t="str">
        <f>IF(LEN(AA1507)=0,"",SUBSTITUTE(SUBSTITUTE(SUBSTITUTE(SUBSTITUTE(SUBSTITUTE(SUBSTITUTE(SUBSTITUTE(SUBSTITUTE(SUBSTITUTE(SUBSTITUTE(SUBSTITUTE(SUBSTITUTE(SUBSTITUTE(SUBSTITUTE(SUBSTITUTE(SUBSTITUTE(SUBSTITUTE( (SUBSTITUTE( SUBSTITUTE( SUBSTITUTE( SUBSTITUTE(Z1507,"STD_SIGMA","SUM"),"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07" t="b">
        <f>AA1507=AF1507</f>
        <v>1</v>
      </c>
    </row>
    <row r="1508" spans="1:33">
      <c r="A1508" s="48">
        <f>IF(B1508=INT(B1508),ROW(),"")</f>
        <v>1508</v>
      </c>
      <c r="B1508" s="47">
        <f>IF(AND(MID(C1508,2,1)&lt;&gt;"/",MID(C1508,1,1)="/"),INT(B1507)+1,B1507+0.01)</f>
        <v>1470</v>
      </c>
      <c r="C1508" s="51" t="s">
        <v>4728</v>
      </c>
      <c r="D1508" s="51" t="s">
        <v>7</v>
      </c>
      <c r="E1508" s="56" t="s">
        <v>1084</v>
      </c>
      <c r="F1508" s="56" t="s">
        <v>86</v>
      </c>
      <c r="G1508" s="144">
        <v>0</v>
      </c>
      <c r="H1508" s="144">
        <v>0</v>
      </c>
      <c r="I1508" s="135" t="s">
        <v>1</v>
      </c>
      <c r="J1508" s="56" t="s">
        <v>1375</v>
      </c>
      <c r="K1508" s="57" t="s">
        <v>3945</v>
      </c>
      <c r="L1508" s="55" t="s">
        <v>4768</v>
      </c>
      <c r="M1508" s="55" t="s">
        <v>4827</v>
      </c>
      <c r="N1508" s="55" t="s">
        <v>2238</v>
      </c>
      <c r="O1508" s="55"/>
      <c r="P1508" s="259" t="s">
        <v>1518</v>
      </c>
      <c r="Q1508" s="13"/>
      <c r="R1508"/>
      <c r="S1508" t="str">
        <f>IF(E1508=F1508,"","NOT EQUAL")</f>
        <v>NOT EQUAL</v>
      </c>
      <c r="T1508" s="44" t="str">
        <f>IF(ISNA(VLOOKUP(P1508,Sheet1!E:F,2,0)),"--","PRESENT")</f>
        <v>--</v>
      </c>
      <c r="U1508"/>
      <c r="V1508">
        <f>IF(AA1508&lt;&gt;"",V1507+1,V1507)</f>
        <v>288</v>
      </c>
      <c r="W1508" s="75" t="s">
        <v>2238</v>
      </c>
      <c r="X1508" s="57"/>
      <c r="Y1508" s="57" t="s">
        <v>2238</v>
      </c>
      <c r="Z1508" s="25" t="str">
        <f>IF( OR(X1508="CNST", I1508="CAT_REGS"),IF(E1508=CHAR(34)&amp;CHAR(34),F1508,E1508),
IF(X1508="YES",UPPER(IF(E1508=CHAR(34)&amp;CHAR(34),F1508,E1508)),
IF(   AND(X1508&lt;&gt;"NO",I1508="CAT_FNCT",D1508&lt;&gt;"multiply", D1508&lt;&gt;"divide"),IF(J1508="SLS_ENABLED",   UPPER(IF(E1508=CHAR(34)&amp;CHAR(34),F1508,E1508)),""),"")))</f>
        <v/>
      </c>
      <c r="AA1508" s="25" t="str">
        <f>IF(LEN(Y1508)&gt;0,Y1508,SUBSTITUTE(SUBSTITUTE(SUBSTITUTE(SUBSTITUTE(SUBSTITUTE(SUBSTITUTE(SUBSTITUTE(SUBSTITUTE(SUBSTITUTE(SUBSTITUTE(SUBSTITUTE( (SUBSTITUTE( SUBSTITUTE( SUBSTITUTE( SUBSTITUTE(Z1508,"STD_SIGMA","SUM"),"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08" s="1">
        <f>B1508</f>
        <v>1470</v>
      </c>
      <c r="AC1508" t="str">
        <f>P1508</f>
        <v>ITM_EQ_DEL</v>
      </c>
      <c r="AD1508" s="126" t="str">
        <f>IF(ISNA(VLOOKUP(AA1508,'XEQM Shortlist'!J:J,1,0)),"//","")</f>
        <v/>
      </c>
      <c r="AF1508" s="88" t="str">
        <f>IF(LEN(AA1508)=0,"",SUBSTITUTE(SUBSTITUTE(SUBSTITUTE(SUBSTITUTE(SUBSTITUTE(SUBSTITUTE(SUBSTITUTE(SUBSTITUTE(SUBSTITUTE(SUBSTITUTE(SUBSTITUTE(SUBSTITUTE(SUBSTITUTE(SUBSTITUTE(SUBSTITUTE(SUBSTITUTE(SUBSTITUTE( (SUBSTITUTE( SUBSTITUTE( SUBSTITUTE( SUBSTITUTE(Z1508,"STD_SIGMA","SUM"),"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08" t="b">
        <f>AA1508=AF1508</f>
        <v>1</v>
      </c>
    </row>
    <row r="1509" spans="1:33">
      <c r="A1509" s="48">
        <f>IF(B1509=INT(B1509),ROW(),"")</f>
        <v>1509</v>
      </c>
      <c r="B1509" s="47">
        <f>IF(AND(MID(C1509,2,1)&lt;&gt;"/",MID(C1509,1,1)="/"),INT(B1508)+1,B1508+0.01)</f>
        <v>1471</v>
      </c>
      <c r="C1509" s="51" t="s">
        <v>4729</v>
      </c>
      <c r="D1509" s="51" t="s">
        <v>7</v>
      </c>
      <c r="E1509" s="56" t="s">
        <v>1085</v>
      </c>
      <c r="F1509" s="56" t="s">
        <v>87</v>
      </c>
      <c r="G1509" s="144">
        <v>0</v>
      </c>
      <c r="H1509" s="144">
        <v>0</v>
      </c>
      <c r="I1509" s="135" t="s">
        <v>1</v>
      </c>
      <c r="J1509" s="56" t="s">
        <v>1375</v>
      </c>
      <c r="K1509" s="57" t="s">
        <v>3945</v>
      </c>
      <c r="L1509" s="55" t="s">
        <v>4768</v>
      </c>
      <c r="M1509" s="55" t="s">
        <v>4827</v>
      </c>
      <c r="N1509" s="55" t="s">
        <v>2238</v>
      </c>
      <c r="O1509" s="55"/>
      <c r="P1509" s="259" t="s">
        <v>1519</v>
      </c>
      <c r="Q1509" s="13"/>
      <c r="R1509"/>
      <c r="S1509" t="str">
        <f>IF(E1509=F1509,"","NOT EQUAL")</f>
        <v>NOT EQUAL</v>
      </c>
      <c r="T1509" s="44" t="str">
        <f>IF(ISNA(VLOOKUP(P1509,Sheet1!E:F,2,0)),"--","PRESENT")</f>
        <v>--</v>
      </c>
      <c r="U1509"/>
      <c r="V1509">
        <f>IF(AA1509&lt;&gt;"",V1508+1,V1508)</f>
        <v>288</v>
      </c>
      <c r="W1509" s="75" t="s">
        <v>2238</v>
      </c>
      <c r="X1509" s="57" t="s">
        <v>2238</v>
      </c>
      <c r="Y1509" s="57" t="s">
        <v>2238</v>
      </c>
      <c r="Z1509" s="25" t="str">
        <f>IF( OR(X1509="CNST", I1509="CAT_REGS"),IF(E1509=CHAR(34)&amp;CHAR(34),F1509,E1509),
IF(X1509="YES",UPPER(IF(E1509=CHAR(34)&amp;CHAR(34),F1509,E1509)),
IF(   AND(X1509&lt;&gt;"NO",I1509="CAT_FNCT",D1509&lt;&gt;"multiply", D1509&lt;&gt;"divide"),IF(J1509="SLS_ENABLED",   UPPER(IF(E1509=CHAR(34)&amp;CHAR(34),F1509,E1509)),""),"")))</f>
        <v/>
      </c>
      <c r="AA1509" s="25" t="str">
        <f>IF(LEN(Y1509)&gt;0,Y1509,SUBSTITUTE(SUBSTITUTE(SUBSTITUTE(SUBSTITUTE(SUBSTITUTE(SUBSTITUTE(SUBSTITUTE(SUBSTITUTE(SUBSTITUTE(SUBSTITUTE(SUBSTITUTE( (SUBSTITUTE( SUBSTITUTE( SUBSTITUTE( SUBSTITUTE(Z1509,"STD_SIGMA","SUM"),"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09" s="1">
        <f>B1509</f>
        <v>1471</v>
      </c>
      <c r="AC1509" t="str">
        <f>P1509</f>
        <v>ITM_EQ_EDI</v>
      </c>
      <c r="AD1509" s="126" t="str">
        <f>IF(ISNA(VLOOKUP(AA1509,'XEQM Shortlist'!J:J,1,0)),"//","")</f>
        <v/>
      </c>
      <c r="AF1509" s="88" t="str">
        <f>IF(LEN(AA1509)=0,"",SUBSTITUTE(SUBSTITUTE(SUBSTITUTE(SUBSTITUTE(SUBSTITUTE(SUBSTITUTE(SUBSTITUTE(SUBSTITUTE(SUBSTITUTE(SUBSTITUTE(SUBSTITUTE(SUBSTITUTE(SUBSTITUTE(SUBSTITUTE(SUBSTITUTE(SUBSTITUTE(SUBSTITUTE( (SUBSTITUTE( SUBSTITUTE( SUBSTITUTE( SUBSTITUTE(Z1509,"STD_SIGMA","SUM"),"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09" t="b">
        <f>AA1509=AF1509</f>
        <v>1</v>
      </c>
    </row>
    <row r="1510" spans="1:33">
      <c r="A1510" s="48">
        <f>IF(B1510=INT(B1510),ROW(),"")</f>
        <v>1510</v>
      </c>
      <c r="B1510" s="47">
        <f>IF(AND(MID(C1510,2,1)&lt;&gt;"/",MID(C1510,1,1)="/"),INT(B1509)+1,B1509+0.01)</f>
        <v>1472</v>
      </c>
      <c r="C1510" s="51" t="s">
        <v>4730</v>
      </c>
      <c r="D1510" s="51" t="s">
        <v>7</v>
      </c>
      <c r="E1510" s="56" t="s">
        <v>1086</v>
      </c>
      <c r="F1510" s="56" t="s">
        <v>88</v>
      </c>
      <c r="G1510" s="295">
        <v>0</v>
      </c>
      <c r="H1510" s="295">
        <v>0</v>
      </c>
      <c r="I1510" s="135" t="s">
        <v>3</v>
      </c>
      <c r="J1510" s="56" t="s">
        <v>1375</v>
      </c>
      <c r="K1510" s="57" t="s">
        <v>3945</v>
      </c>
      <c r="L1510" s="55" t="s">
        <v>4768</v>
      </c>
      <c r="M1510" s="55" t="s">
        <v>4827</v>
      </c>
      <c r="N1510" s="55" t="s">
        <v>2238</v>
      </c>
      <c r="O1510" s="55"/>
      <c r="P1510" s="259" t="s">
        <v>1520</v>
      </c>
      <c r="Q1510" s="13"/>
      <c r="R1510"/>
      <c r="S1510" t="str">
        <f>IF(E1510=F1510,"","NOT EQUAL")</f>
        <v>NOT EQUAL</v>
      </c>
      <c r="T1510" s="44" t="str">
        <f>IF(ISNA(VLOOKUP(P1510,Sheet1!E:F,2,0)),"--","PRESENT")</f>
        <v>--</v>
      </c>
      <c r="U1510"/>
      <c r="V1510">
        <f>IF(AA1510&lt;&gt;"",V1509+1,V1509)</f>
        <v>289</v>
      </c>
      <c r="W1510" s="75" t="s">
        <v>2238</v>
      </c>
      <c r="X1510" s="57" t="s">
        <v>2238</v>
      </c>
      <c r="Y1510" s="57" t="s">
        <v>2238</v>
      </c>
      <c r="Z1510" s="25" t="str">
        <f>IF( OR(X1510="CNST", I1510="CAT_REGS"),IF(E1510=CHAR(34)&amp;CHAR(34),F1510,E1510),
IF(X1510="YES",UPPER(IF(E1510=CHAR(34)&amp;CHAR(34),F1510,E1510)),
IF(   AND(X1510&lt;&gt;"NO",I1510="CAT_FNCT",D1510&lt;&gt;"multiply", D1510&lt;&gt;"divide"),IF(J1510="SLS_ENABLED",   UPPER(IF(E1510=CHAR(34)&amp;CHAR(34),F1510,E1510)),""),"")))</f>
        <v>"EQ.NEW"</v>
      </c>
      <c r="AA1510" s="25" t="str">
        <f>IF(LEN(Y1510)&gt;0,Y1510,SUBSTITUTE(SUBSTITUTE(SUBSTITUTE(SUBSTITUTE(SUBSTITUTE(SUBSTITUTE(SUBSTITUTE(SUBSTITUTE(SUBSTITUTE(SUBSTITUTE(SUBSTITUTE( (SUBSTITUTE( SUBSTITUTE( SUBSTITUTE( SUBSTITUTE(Z1510,"STD_SIGMA","SUM"),"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EQ.NEW</v>
      </c>
      <c r="AB1510" s="1">
        <f>B1510</f>
        <v>1472</v>
      </c>
      <c r="AC1510" t="str">
        <f>P1510</f>
        <v>ITM_EQ_NEW</v>
      </c>
      <c r="AD1510" s="126" t="str">
        <f>IF(ISNA(VLOOKUP(AA1510,'XEQM Shortlist'!J:J,1,0)),"//","")</f>
        <v>//</v>
      </c>
      <c r="AF1510" s="88" t="str">
        <f>IF(LEN(AA1510)=0,"",SUBSTITUTE(SUBSTITUTE(SUBSTITUTE(SUBSTITUTE(SUBSTITUTE(SUBSTITUTE(SUBSTITUTE(SUBSTITUTE(SUBSTITUTE(SUBSTITUTE(SUBSTITUTE(SUBSTITUTE(SUBSTITUTE(SUBSTITUTE(SUBSTITUTE(SUBSTITUTE(SUBSTITUTE( (SUBSTITUTE( SUBSTITUTE( SUBSTITUTE( SUBSTITUTE(Z1510,"STD_SIGMA","SUM"),"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EQ.NEW</v>
      </c>
      <c r="AG1510" t="b">
        <f>AA1510=AF1510</f>
        <v>1</v>
      </c>
    </row>
    <row r="1511" spans="1:33">
      <c r="A1511" s="48">
        <f>IF(B1511=INT(B1511),ROW(),"")</f>
        <v>1511</v>
      </c>
      <c r="B1511" s="47">
        <f>IF(AND(MID(C1511,2,1)&lt;&gt;"/",MID(C1511,1,1)="/"),INT(B1510)+1,B1510+0.01)</f>
        <v>1473</v>
      </c>
      <c r="C1511" s="51" t="s">
        <v>4246</v>
      </c>
      <c r="D1511" s="51" t="s">
        <v>7</v>
      </c>
      <c r="E1511" s="56" t="s">
        <v>1087</v>
      </c>
      <c r="F1511" s="56" t="s">
        <v>1087</v>
      </c>
      <c r="G1511" s="144">
        <v>0</v>
      </c>
      <c r="H1511" s="144">
        <v>0</v>
      </c>
      <c r="I1511" s="135" t="s">
        <v>3</v>
      </c>
      <c r="J1511" s="56" t="s">
        <v>1375</v>
      </c>
      <c r="K1511" s="57" t="s">
        <v>3945</v>
      </c>
      <c r="L1511" s="55" t="s">
        <v>4769</v>
      </c>
      <c r="M1511" s="55" t="s">
        <v>4825</v>
      </c>
      <c r="N1511" s="55" t="s">
        <v>2238</v>
      </c>
      <c r="O1511" s="55"/>
      <c r="P1511" s="259" t="s">
        <v>1521</v>
      </c>
      <c r="Q1511" s="13"/>
      <c r="R1511"/>
      <c r="S1511" t="str">
        <f>IF(E1511=F1511,"","NOT EQUAL")</f>
        <v/>
      </c>
      <c r="T1511" s="44" t="str">
        <f>IF(ISNA(VLOOKUP(P1511,Sheet1!E:F,2,0)),"--","PRESENT")</f>
        <v>--</v>
      </c>
      <c r="U1511"/>
      <c r="V1511">
        <f>IF(AA1511&lt;&gt;"",V1510+1,V1510)</f>
        <v>290</v>
      </c>
      <c r="W1511" s="75" t="s">
        <v>2238</v>
      </c>
      <c r="X1511" s="57" t="s">
        <v>2238</v>
      </c>
      <c r="Y1511" s="57" t="s">
        <v>2238</v>
      </c>
      <c r="Z1511" s="25" t="str">
        <f>IF( OR(X1511="CNST", I1511="CAT_REGS"),IF(E1511=CHAR(34)&amp;CHAR(34),F1511,E1511),
IF(X1511="YES",UPPER(IF(E1511=CHAR(34)&amp;CHAR(34),F1511,E1511)),
IF(   AND(X1511&lt;&gt;"NO",I1511="CAT_FNCT",D1511&lt;&gt;"multiply", D1511&lt;&gt;"divide"),IF(J1511="SLS_ENABLED",   UPPER(IF(E1511=CHAR(34)&amp;CHAR(34),F1511,E1511)),""),"")))</f>
        <v>"ERF"</v>
      </c>
      <c r="AA1511" s="25" t="str">
        <f>IF(LEN(Y1511)&gt;0,Y1511,SUBSTITUTE(SUBSTITUTE(SUBSTITUTE(SUBSTITUTE(SUBSTITUTE(SUBSTITUTE(SUBSTITUTE(SUBSTITUTE(SUBSTITUTE(SUBSTITUTE(SUBSTITUTE( (SUBSTITUTE( SUBSTITUTE( SUBSTITUTE( SUBSTITUTE(Z1511,"STD_SIGMA","SUM"),"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ERF</v>
      </c>
      <c r="AB1511" s="1">
        <f>B1511</f>
        <v>1473</v>
      </c>
      <c r="AC1511" t="str">
        <f>P1511</f>
        <v>ITM_ERF</v>
      </c>
      <c r="AD1511" s="126" t="str">
        <f>IF(ISNA(VLOOKUP(AA1511,'XEQM Shortlist'!J:J,1,0)),"//","")</f>
        <v>//</v>
      </c>
      <c r="AF1511" s="88" t="str">
        <f>IF(LEN(AA1511)=0,"",SUBSTITUTE(SUBSTITUTE(SUBSTITUTE(SUBSTITUTE(SUBSTITUTE(SUBSTITUTE(SUBSTITUTE(SUBSTITUTE(SUBSTITUTE(SUBSTITUTE(SUBSTITUTE(SUBSTITUTE(SUBSTITUTE(SUBSTITUTE(SUBSTITUTE(SUBSTITUTE(SUBSTITUTE( (SUBSTITUTE( SUBSTITUTE( SUBSTITUTE( SUBSTITUTE(Z1511,"STD_SIGMA","SUM"),"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ERF</v>
      </c>
      <c r="AG1511" t="b">
        <f>AA1511=AF1511</f>
        <v>1</v>
      </c>
    </row>
    <row r="1512" spans="1:33">
      <c r="A1512" s="48">
        <f>IF(B1512=INT(B1512),ROW(),"")</f>
        <v>1512</v>
      </c>
      <c r="B1512" s="47">
        <f>IF(AND(MID(C1512,2,1)&lt;&gt;"/",MID(C1512,1,1)="/"),INT(B1511)+1,B1511+0.01)</f>
        <v>1474</v>
      </c>
      <c r="C1512" s="51" t="s">
        <v>4247</v>
      </c>
      <c r="D1512" s="51" t="s">
        <v>7</v>
      </c>
      <c r="E1512" s="56" t="s">
        <v>89</v>
      </c>
      <c r="F1512" s="56" t="s">
        <v>89</v>
      </c>
      <c r="G1512" s="144">
        <v>0</v>
      </c>
      <c r="H1512" s="144">
        <v>0</v>
      </c>
      <c r="I1512" s="135" t="s">
        <v>3</v>
      </c>
      <c r="J1512" s="56" t="s">
        <v>1375</v>
      </c>
      <c r="K1512" s="57" t="s">
        <v>3945</v>
      </c>
      <c r="L1512" s="55" t="s">
        <v>4769</v>
      </c>
      <c r="M1512" s="55" t="s">
        <v>4825</v>
      </c>
      <c r="N1512" s="55" t="s">
        <v>2238</v>
      </c>
      <c r="O1512" s="55"/>
      <c r="P1512" s="259" t="s">
        <v>1522</v>
      </c>
      <c r="Q1512" s="13"/>
      <c r="R1512"/>
      <c r="S1512" t="str">
        <f>IF(E1512=F1512,"","NOT EQUAL")</f>
        <v/>
      </c>
      <c r="T1512" s="44" t="str">
        <f>IF(ISNA(VLOOKUP(P1512,Sheet1!E:F,2,0)),"--","PRESENT")</f>
        <v>--</v>
      </c>
      <c r="U1512"/>
      <c r="V1512">
        <f>IF(AA1512&lt;&gt;"",V1511+1,V1511)</f>
        <v>291</v>
      </c>
      <c r="W1512" s="75" t="s">
        <v>2238</v>
      </c>
      <c r="X1512" s="57" t="s">
        <v>2238</v>
      </c>
      <c r="Y1512" s="57" t="s">
        <v>2238</v>
      </c>
      <c r="Z1512" s="25" t="str">
        <f>IF( OR(X1512="CNST", I1512="CAT_REGS"),IF(E1512=CHAR(34)&amp;CHAR(34),F1512,E1512),
IF(X1512="YES",UPPER(IF(E1512=CHAR(34)&amp;CHAR(34),F1512,E1512)),
IF(   AND(X1512&lt;&gt;"NO",I1512="CAT_FNCT",D1512&lt;&gt;"multiply", D1512&lt;&gt;"divide"),IF(J1512="SLS_ENABLED",   UPPER(IF(E1512=CHAR(34)&amp;CHAR(34),F1512,E1512)),""),"")))</f>
        <v>"ERFC"</v>
      </c>
      <c r="AA1512" s="25" t="str">
        <f>IF(LEN(Y1512)&gt;0,Y1512,SUBSTITUTE(SUBSTITUTE(SUBSTITUTE(SUBSTITUTE(SUBSTITUTE(SUBSTITUTE(SUBSTITUTE(SUBSTITUTE(SUBSTITUTE(SUBSTITUTE(SUBSTITUTE( (SUBSTITUTE( SUBSTITUTE( SUBSTITUTE( SUBSTITUTE(Z1512,"STD_SIGMA","SUM"),"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ERFC</v>
      </c>
      <c r="AB1512" s="1">
        <f>B1512</f>
        <v>1474</v>
      </c>
      <c r="AC1512" t="str">
        <f>P1512</f>
        <v>ITM_ERFC</v>
      </c>
      <c r="AD1512" s="126" t="str">
        <f>IF(ISNA(VLOOKUP(AA1512,'XEQM Shortlist'!J:J,1,0)),"//","")</f>
        <v>//</v>
      </c>
      <c r="AF1512" s="88" t="str">
        <f>IF(LEN(AA1512)=0,"",SUBSTITUTE(SUBSTITUTE(SUBSTITUTE(SUBSTITUTE(SUBSTITUTE(SUBSTITUTE(SUBSTITUTE(SUBSTITUTE(SUBSTITUTE(SUBSTITUTE(SUBSTITUTE(SUBSTITUTE(SUBSTITUTE(SUBSTITUTE(SUBSTITUTE(SUBSTITUTE(SUBSTITUTE( (SUBSTITUTE( SUBSTITUTE( SUBSTITUTE( SUBSTITUTE(Z1512,"STD_SIGMA","SUM"),"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ERFC</v>
      </c>
      <c r="AG1512" t="b">
        <f>AA1512=AF1512</f>
        <v>1</v>
      </c>
    </row>
    <row r="1513" spans="1:33">
      <c r="A1513" s="48">
        <f>IF(B1513=INT(B1513),ROW(),"")</f>
        <v>1513</v>
      </c>
      <c r="B1513" s="47">
        <f>IF(AND(MID(C1513,2,1)&lt;&gt;"/",MID(C1513,1,1)="/"),INT(B1512)+1,B1512+0.01)</f>
        <v>1475</v>
      </c>
      <c r="C1513" s="51" t="s">
        <v>4813</v>
      </c>
      <c r="D1513" s="51" t="s">
        <v>12</v>
      </c>
      <c r="E1513" s="56" t="s">
        <v>1088</v>
      </c>
      <c r="F1513" s="56" t="s">
        <v>1088</v>
      </c>
      <c r="G1513" s="144">
        <v>1</v>
      </c>
      <c r="H1513" s="144" t="s">
        <v>4814</v>
      </c>
      <c r="I1513" s="135" t="s">
        <v>3</v>
      </c>
      <c r="J1513" s="56" t="s">
        <v>1375</v>
      </c>
      <c r="K1513" s="57" t="s">
        <v>3945</v>
      </c>
      <c r="L1513" s="55" t="s">
        <v>4768</v>
      </c>
      <c r="M1513" s="55" t="s">
        <v>4826</v>
      </c>
      <c r="N1513" s="55" t="s">
        <v>2238</v>
      </c>
      <c r="O1513" s="55"/>
      <c r="P1513" s="259" t="s">
        <v>1523</v>
      </c>
      <c r="Q1513" s="13"/>
      <c r="R1513"/>
      <c r="S1513" t="str">
        <f>IF(E1513=F1513,"","NOT EQUAL")</f>
        <v/>
      </c>
      <c r="T1513" s="44" t="str">
        <f>IF(ISNA(VLOOKUP(P1513,Sheet1!E:F,2,0)),"--","PRESENT")</f>
        <v>--</v>
      </c>
      <c r="U1513"/>
      <c r="V1513">
        <f>IF(AA1513&lt;&gt;"",V1512+1,V1512)</f>
        <v>292</v>
      </c>
      <c r="W1513" s="75" t="s">
        <v>2238</v>
      </c>
      <c r="X1513" s="57" t="s">
        <v>2238</v>
      </c>
      <c r="Y1513" s="57" t="s">
        <v>2238</v>
      </c>
      <c r="Z1513" s="25" t="str">
        <f>IF( OR(X1513="CNST", I1513="CAT_REGS"),IF(E1513=CHAR(34)&amp;CHAR(34),F1513,E1513),
IF(X1513="YES",UPPER(IF(E1513=CHAR(34)&amp;CHAR(34),F1513,E1513)),
IF(   AND(X1513&lt;&gt;"NO",I1513="CAT_FNCT",D1513&lt;&gt;"multiply", D1513&lt;&gt;"divide"),IF(J1513="SLS_ENABLED",   UPPER(IF(E1513=CHAR(34)&amp;CHAR(34),F1513,E1513)),""),"")))</f>
        <v>"ERR"</v>
      </c>
      <c r="AA1513" s="25" t="str">
        <f>IF(LEN(Y1513)&gt;0,Y1513,SUBSTITUTE(SUBSTITUTE(SUBSTITUTE(SUBSTITUTE(SUBSTITUTE(SUBSTITUTE(SUBSTITUTE(SUBSTITUTE(SUBSTITUTE(SUBSTITUTE(SUBSTITUTE( (SUBSTITUTE( SUBSTITUTE( SUBSTITUTE( SUBSTITUTE(Z1513,"STD_SIGMA","SUM"),"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ERR</v>
      </c>
      <c r="AB1513" s="1">
        <f>B1513</f>
        <v>1475</v>
      </c>
      <c r="AC1513" t="str">
        <f>P1513</f>
        <v>ITM_ERR</v>
      </c>
      <c r="AD1513" s="126" t="str">
        <f>IF(ISNA(VLOOKUP(AA1513,'XEQM Shortlist'!J:J,1,0)),"//","")</f>
        <v>//</v>
      </c>
      <c r="AF1513" s="88" t="str">
        <f>IF(LEN(AA1513)=0,"",SUBSTITUTE(SUBSTITUTE(SUBSTITUTE(SUBSTITUTE(SUBSTITUTE(SUBSTITUTE(SUBSTITUTE(SUBSTITUTE(SUBSTITUTE(SUBSTITUTE(SUBSTITUTE(SUBSTITUTE(SUBSTITUTE(SUBSTITUTE(SUBSTITUTE(SUBSTITUTE(SUBSTITUTE( (SUBSTITUTE( SUBSTITUTE( SUBSTITUTE( SUBSTITUTE(Z1513,"STD_SIGMA","SUM"),"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ERR</v>
      </c>
      <c r="AG1513" t="b">
        <f>AA1513=AF1513</f>
        <v>1</v>
      </c>
    </row>
    <row r="1514" spans="1:33">
      <c r="A1514" s="48">
        <f>IF(B1514=INT(B1514),ROW(),"")</f>
        <v>1514</v>
      </c>
      <c r="B1514" s="47">
        <f>IF(AND(MID(C1514,2,1)&lt;&gt;"/",MID(C1514,1,1)="/"),INT(B1513)+1,B1513+0.01)</f>
        <v>1476</v>
      </c>
      <c r="C1514" s="51" t="s">
        <v>4841</v>
      </c>
      <c r="D1514" s="51" t="s">
        <v>7</v>
      </c>
      <c r="E1514" s="56" t="s">
        <v>1091</v>
      </c>
      <c r="F1514" s="56" t="s">
        <v>1092</v>
      </c>
      <c r="G1514" s="144">
        <v>0</v>
      </c>
      <c r="H1514" s="144">
        <v>0</v>
      </c>
      <c r="I1514" s="135" t="s">
        <v>3</v>
      </c>
      <c r="J1514" s="56" t="s">
        <v>1376</v>
      </c>
      <c r="K1514" s="57" t="s">
        <v>3783</v>
      </c>
      <c r="L1514" s="55" t="s">
        <v>4768</v>
      </c>
      <c r="M1514" s="55" t="s">
        <v>4825</v>
      </c>
      <c r="N1514" s="55" t="s">
        <v>2238</v>
      </c>
      <c r="O1514" s="55"/>
      <c r="P1514" s="259" t="s">
        <v>1525</v>
      </c>
      <c r="Q1514" s="13"/>
      <c r="R1514"/>
      <c r="S1514" t="str">
        <f>IF(E1514=F1514,"","NOT EQUAL")</f>
        <v/>
      </c>
      <c r="T1514" s="44" t="str">
        <f>IF(ISNA(VLOOKUP(P1514,Sheet1!E:F,2,0)),"--","PRESENT")</f>
        <v>--</v>
      </c>
      <c r="U1514"/>
      <c r="V1514">
        <f>IF(AA1514&lt;&gt;"",V1513+1,V1513)</f>
        <v>292</v>
      </c>
      <c r="W1514" s="75" t="s">
        <v>2238</v>
      </c>
      <c r="X1514" s="57" t="s">
        <v>2238</v>
      </c>
      <c r="Y1514" s="57" t="s">
        <v>2238</v>
      </c>
      <c r="Z1514" s="25" t="str">
        <f>IF( OR(X1514="CNST", I1514="CAT_REGS"),IF(E1514=CHAR(34)&amp;CHAR(34),F1514,E1514),
IF(X1514="YES",UPPER(IF(E1514=CHAR(34)&amp;CHAR(34),F1514,E1514)),
IF(   AND(X1514&lt;&gt;"NO",I1514="CAT_FNCT",D1514&lt;&gt;"multiply", D1514&lt;&gt;"divide"),IF(J1514="SLS_ENABLED",   UPPER(IF(E1514=CHAR(34)&amp;CHAR(34),F1514,E1514)),""),"")))</f>
        <v/>
      </c>
      <c r="AA1514" s="25" t="str">
        <f>IF(LEN(Y1514)&gt;0,Y1514,SUBSTITUTE(SUBSTITUTE(SUBSTITUTE(SUBSTITUTE(SUBSTITUTE(SUBSTITUTE(SUBSTITUTE(SUBSTITUTE(SUBSTITUTE(SUBSTITUTE(SUBSTITUTE( (SUBSTITUTE( SUBSTITUTE( SUBSTITUTE( SUBSTITUTE(Z1514,"STD_SIGMA","SUM"),"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14" s="1">
        <f>B1514</f>
        <v>1476</v>
      </c>
      <c r="AC1514" t="str">
        <f>P1514</f>
        <v>ITM_EXITALL</v>
      </c>
      <c r="AD1514" s="126" t="str">
        <f>IF(ISNA(VLOOKUP(AA1514,'XEQM Shortlist'!J:J,1,0)),"//","")</f>
        <v/>
      </c>
      <c r="AF1514" s="88" t="str">
        <f>IF(LEN(AA1514)=0,"",SUBSTITUTE(SUBSTITUTE(SUBSTITUTE(SUBSTITUTE(SUBSTITUTE(SUBSTITUTE(SUBSTITUTE(SUBSTITUTE(SUBSTITUTE(SUBSTITUTE(SUBSTITUTE(SUBSTITUTE(SUBSTITUTE(SUBSTITUTE(SUBSTITUTE(SUBSTITUTE(SUBSTITUTE( (SUBSTITUTE( SUBSTITUTE( SUBSTITUTE( SUBSTITUTE(Z1514,"STD_SIGMA","SUM"),"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14" t="b">
        <f>AA1514=AF1514</f>
        <v>1</v>
      </c>
    </row>
    <row r="1515" spans="1:33">
      <c r="A1515" s="48">
        <f>IF(B1515=INT(B1515),ROW(),"")</f>
        <v>1515</v>
      </c>
      <c r="B1515" s="47">
        <f>IF(AND(MID(C1515,2,1)&lt;&gt;"/",MID(C1515,1,1)="/"),INT(B1514)+1,B1514+0.01)</f>
        <v>1477</v>
      </c>
      <c r="C1515" s="51" t="s">
        <v>3593</v>
      </c>
      <c r="D1515" s="51" t="s">
        <v>7</v>
      </c>
      <c r="E1515" s="56" t="s">
        <v>92</v>
      </c>
      <c r="F1515" s="56" t="s">
        <v>92</v>
      </c>
      <c r="G1515" s="144">
        <v>0</v>
      </c>
      <c r="H1515" s="144">
        <v>0</v>
      </c>
      <c r="I1515" s="135" t="s">
        <v>3</v>
      </c>
      <c r="J1515" s="56" t="s">
        <v>1375</v>
      </c>
      <c r="K1515" s="57" t="s">
        <v>3945</v>
      </c>
      <c r="L1515" s="55" t="s">
        <v>4768</v>
      </c>
      <c r="M1515" s="55" t="s">
        <v>4825</v>
      </c>
      <c r="N1515" s="55" t="s">
        <v>2238</v>
      </c>
      <c r="O1515" s="55"/>
      <c r="P1515" s="259" t="s">
        <v>1533</v>
      </c>
      <c r="Q1515" s="13"/>
      <c r="R1515"/>
      <c r="S1515" t="str">
        <f>IF(E1515=F1515,"","NOT EQUAL")</f>
        <v/>
      </c>
      <c r="T1515" s="44" t="str">
        <f>IF(ISNA(VLOOKUP(P1515,Sheet1!E:F,2,0)),"--","PRESENT")</f>
        <v>PRESENT</v>
      </c>
      <c r="U1515"/>
      <c r="V1515">
        <f>IF(AA1515&lt;&gt;"",V1514+1,V1514)</f>
        <v>293</v>
      </c>
      <c r="W1515" s="75" t="s">
        <v>2238</v>
      </c>
      <c r="X1515" s="57" t="s">
        <v>2238</v>
      </c>
      <c r="Y1515" s="57" t="s">
        <v>2238</v>
      </c>
      <c r="Z1515" s="25" t="str">
        <f>IF( OR(X1515="CNST", I1515="CAT_REGS"),IF(E1515=CHAR(34)&amp;CHAR(34),F1515,E1515),
IF(X1515="YES",UPPER(IF(E1515=CHAR(34)&amp;CHAR(34),F1515,E1515)),
IF(   AND(X1515&lt;&gt;"NO",I1515="CAT_FNCT",D1515&lt;&gt;"multiply", D1515&lt;&gt;"divide"),IF(J1515="SLS_ENABLED",   UPPER(IF(E1515=CHAR(34)&amp;CHAR(34),F1515,E1515)),""),"")))</f>
        <v>"EXPT"</v>
      </c>
      <c r="AA1515" s="25" t="str">
        <f>IF(LEN(Y1515)&gt;0,Y1515,SUBSTITUTE(SUBSTITUTE(SUBSTITUTE(SUBSTITUTE(SUBSTITUTE(SUBSTITUTE(SUBSTITUTE(SUBSTITUTE(SUBSTITUTE(SUBSTITUTE(SUBSTITUTE( (SUBSTITUTE( SUBSTITUTE( SUBSTITUTE( SUBSTITUTE(Z1515,"STD_SIGMA","SUM"),"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EXPT</v>
      </c>
      <c r="AB1515" s="1">
        <f>B1515</f>
        <v>1477</v>
      </c>
      <c r="AC1515" t="str">
        <f>P1515</f>
        <v>ITM_EXPT</v>
      </c>
      <c r="AD1515" s="126" t="str">
        <f>IF(ISNA(VLOOKUP(AA1515,'XEQM Shortlist'!J:J,1,0)),"//","")</f>
        <v/>
      </c>
      <c r="AF1515" s="88" t="str">
        <f>IF(LEN(AA1515)=0,"",SUBSTITUTE(SUBSTITUTE(SUBSTITUTE(SUBSTITUTE(SUBSTITUTE(SUBSTITUTE(SUBSTITUTE(SUBSTITUTE(SUBSTITUTE(SUBSTITUTE(SUBSTITUTE(SUBSTITUTE(SUBSTITUTE(SUBSTITUTE(SUBSTITUTE(SUBSTITUTE(SUBSTITUTE( (SUBSTITUTE( SUBSTITUTE( SUBSTITUTE( SUBSTITUTE(Z1515,"STD_SIGMA","SUM"),"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EXPT</v>
      </c>
      <c r="AG1515" t="b">
        <f>AA1515=AF1515</f>
        <v>1</v>
      </c>
    </row>
    <row r="1516" spans="1:33">
      <c r="A1516" s="48">
        <f>IF(B1516=INT(B1516),ROW(),"")</f>
        <v>1516</v>
      </c>
      <c r="B1516" s="47">
        <f>IF(AND(MID(C1516,2,1)&lt;&gt;"/",MID(C1516,1,1)="/"),INT(B1515)+1,B1515+0.01)</f>
        <v>1478</v>
      </c>
      <c r="C1516" s="51" t="s">
        <v>4252</v>
      </c>
      <c r="D1516" s="51" t="s">
        <v>7</v>
      </c>
      <c r="E1516" s="56" t="s">
        <v>4253</v>
      </c>
      <c r="F1516" s="56" t="s">
        <v>4253</v>
      </c>
      <c r="G1516" s="144">
        <v>0</v>
      </c>
      <c r="H1516" s="144">
        <v>0</v>
      </c>
      <c r="I1516" s="135" t="s">
        <v>3</v>
      </c>
      <c r="J1516" s="56" t="s">
        <v>1375</v>
      </c>
      <c r="K1516" s="57" t="s">
        <v>3945</v>
      </c>
      <c r="L1516" s="55" t="s">
        <v>4768</v>
      </c>
      <c r="M1516" s="55" t="s">
        <v>4825</v>
      </c>
      <c r="N1516" s="55" t="s">
        <v>2238</v>
      </c>
      <c r="O1516" s="55"/>
      <c r="P1516" s="259" t="s">
        <v>4254</v>
      </c>
      <c r="Q1516" s="13"/>
      <c r="R1516"/>
      <c r="S1516" t="str">
        <f>IF(E1516=F1516,"","NOT EQUAL")</f>
        <v/>
      </c>
      <c r="T1516" s="44" t="str">
        <f>IF(ISNA(VLOOKUP(P1516,Sheet1!E:F,2,0)),"--","PRESENT")</f>
        <v>--</v>
      </c>
      <c r="U1516"/>
      <c r="V1516">
        <f>IF(AA1516&lt;&gt;"",V1515+1,V1515)</f>
        <v>294</v>
      </c>
      <c r="W1516" s="75" t="s">
        <v>2238</v>
      </c>
      <c r="X1516" s="57" t="s">
        <v>2238</v>
      </c>
      <c r="Y1516" s="57" t="s">
        <v>2238</v>
      </c>
      <c r="Z1516" s="25" t="str">
        <f>IF( OR(X1516="CNST", I1516="CAT_REGS"),IF(E1516=CHAR(34)&amp;CHAR(34),F1516,E1516),
IF(X1516="YES",UPPER(IF(E1516=CHAR(34)&amp;CHAR(34),F1516,E1516)),
IF(   AND(X1516&lt;&gt;"NO",I1516="CAT_FNCT",D1516&lt;&gt;"multiply", D1516&lt;&gt;"divide"),IF(J1516="SLS_ENABLED",   UPPER(IF(E1516=CHAR(34)&amp;CHAR(34),F1516,E1516)),""),"")))</f>
        <v>"J/G?"</v>
      </c>
      <c r="AA1516" s="25" t="str">
        <f>IF(LEN(Y1516)&gt;0,Y1516,SUBSTITUTE(SUBSTITUTE(SUBSTITUTE(SUBSTITUTE(SUBSTITUTE(SUBSTITUTE(SUBSTITUTE(SUBSTITUTE(SUBSTITUTE(SUBSTITUTE(SUBSTITUTE( (SUBSTITUTE( SUBSTITUTE( SUBSTITUTE( SUBSTITUTE(Z1516,"STD_SIGMA","SUM"),"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AB1516" s="1">
        <f>B1516</f>
        <v>1478</v>
      </c>
      <c r="AC1516" t="str">
        <f>P1516</f>
        <v>ITM_GET_JUL_GREG</v>
      </c>
      <c r="AD1516" s="126" t="str">
        <f>IF(ISNA(VLOOKUP(AA1516,'XEQM Shortlist'!J:J,1,0)),"//","")</f>
        <v>//</v>
      </c>
      <c r="AF1516" s="88" t="str">
        <f>IF(LEN(AA1516)=0,"",SUBSTITUTE(SUBSTITUTE(SUBSTITUTE(SUBSTITUTE(SUBSTITUTE(SUBSTITUTE(SUBSTITUTE(SUBSTITUTE(SUBSTITUTE(SUBSTITUTE(SUBSTITUTE(SUBSTITUTE(SUBSTITUTE(SUBSTITUTE(SUBSTITUTE(SUBSTITUTE(SUBSTITUTE( (SUBSTITUTE( SUBSTITUTE( SUBSTITUTE( SUBSTITUTE(Z1516,"STD_SIGMA","SUM"),"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G1516" t="b">
        <f>AA1516=AF1516</f>
        <v>1</v>
      </c>
    </row>
    <row r="1517" spans="1:33">
      <c r="A1517" s="48">
        <f>IF(B1517=INT(B1517),ROW(),"")</f>
        <v>1517</v>
      </c>
      <c r="B1517" s="47">
        <f>IF(AND(MID(C1517,2,1)&lt;&gt;"/",MID(C1517,1,1)="/"),INT(B1516)+1,B1516+0.01)</f>
        <v>1479</v>
      </c>
      <c r="C1517" s="51" t="s">
        <v>3594</v>
      </c>
      <c r="D1517" s="51" t="s">
        <v>7</v>
      </c>
      <c r="E1517" s="110" t="s">
        <v>1097</v>
      </c>
      <c r="F1517" s="110" t="s">
        <v>1097</v>
      </c>
      <c r="G1517" s="122">
        <v>0</v>
      </c>
      <c r="H1517" s="122">
        <v>0</v>
      </c>
      <c r="I1517" s="135" t="s">
        <v>3</v>
      </c>
      <c r="J1517" s="56" t="s">
        <v>1375</v>
      </c>
      <c r="K1517" s="57" t="s">
        <v>3945</v>
      </c>
      <c r="L1517" s="55" t="s">
        <v>4769</v>
      </c>
      <c r="M1517" s="55" t="s">
        <v>4825</v>
      </c>
      <c r="N1517" s="55" t="s">
        <v>2238</v>
      </c>
      <c r="O1517" s="55"/>
      <c r="P1517" s="259" t="s">
        <v>1546</v>
      </c>
      <c r="Q1517" s="13"/>
      <c r="R1517"/>
      <c r="S1517" t="str">
        <f>IF(E1517=F1517,"","NOT EQUAL")</f>
        <v/>
      </c>
      <c r="T1517" s="44" t="str">
        <f>IF(ISNA(VLOOKUP(P1517,Sheet1!E:F,2,0)),"--","PRESENT")</f>
        <v>PRESENT</v>
      </c>
      <c r="U1517"/>
      <c r="V1517">
        <f>IF(AA1517&lt;&gt;"",V1516+1,V1516)</f>
        <v>295</v>
      </c>
      <c r="W1517" s="75" t="s">
        <v>2238</v>
      </c>
      <c r="X1517" s="57" t="s">
        <v>2238</v>
      </c>
      <c r="Y1517" s="57" t="s">
        <v>2238</v>
      </c>
      <c r="Z1517" s="25" t="str">
        <f>IF( OR(X1517="CNST", I1517="CAT_REGS"),IF(E1517=CHAR(34)&amp;CHAR(34),F1517,E1517),
IF(X1517="YES",UPPER(IF(E1517=CHAR(34)&amp;CHAR(34),F1517,E1517)),
IF(   AND(X1517&lt;&gt;"NO",I1517="CAT_FNCT",D1517&lt;&gt;"multiply", D1517&lt;&gt;"divide"),IF(J1517="SLS_ENABLED",   UPPER(IF(E1517=CHAR(34)&amp;CHAR(34),F1517,E1517)),""),"")))</f>
        <v>"FIB"</v>
      </c>
      <c r="AA1517" s="25" t="str">
        <f>IF(LEN(Y1517)&gt;0,Y1517,SUBSTITUTE(SUBSTITUTE(SUBSTITUTE(SUBSTITUTE(SUBSTITUTE(SUBSTITUTE(SUBSTITUTE(SUBSTITUTE(SUBSTITUTE(SUBSTITUTE(SUBSTITUTE( (SUBSTITUTE( SUBSTITUTE( SUBSTITUTE( SUBSTITUTE(Z1517,"STD_SIGMA","SUM"),"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FIB</v>
      </c>
      <c r="AB1517" s="1">
        <f>B1517</f>
        <v>1479</v>
      </c>
      <c r="AC1517" t="str">
        <f>P1517</f>
        <v>ITM_FIB</v>
      </c>
      <c r="AD1517" s="126" t="str">
        <f>IF(ISNA(VLOOKUP(AA1517,'XEQM Shortlist'!J:J,1,0)),"//","")</f>
        <v/>
      </c>
      <c r="AF1517" s="88" t="str">
        <f>IF(LEN(AA1517)=0,"",SUBSTITUTE(SUBSTITUTE(SUBSTITUTE(SUBSTITUTE(SUBSTITUTE(SUBSTITUTE(SUBSTITUTE(SUBSTITUTE(SUBSTITUTE(SUBSTITUTE(SUBSTITUTE(SUBSTITUTE(SUBSTITUTE(SUBSTITUTE(SUBSTITUTE(SUBSTITUTE(SUBSTITUTE( (SUBSTITUTE( SUBSTITUTE( SUBSTITUTE( SUBSTITUTE(Z1517,"STD_SIGMA","SUM"),"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FIB</v>
      </c>
      <c r="AG1517" t="b">
        <f>AA1517=AF1517</f>
        <v>1</v>
      </c>
    </row>
    <row r="1518" spans="1:33">
      <c r="A1518" s="48">
        <f>IF(B1518=INT(B1518),ROW(),"")</f>
        <v>1518</v>
      </c>
      <c r="B1518" s="47">
        <f>IF(AND(MID(C1518,2,1)&lt;&gt;"/",MID(C1518,1,1)="/"),INT(B1517)+1,B1517+0.01)</f>
        <v>1480</v>
      </c>
      <c r="C1518" s="51" t="s">
        <v>3595</v>
      </c>
      <c r="D1518" s="51" t="s">
        <v>12</v>
      </c>
      <c r="E1518" s="56" t="s">
        <v>104</v>
      </c>
      <c r="F1518" s="56" t="s">
        <v>104</v>
      </c>
      <c r="G1518" s="144">
        <v>0</v>
      </c>
      <c r="H1518" s="144" t="s">
        <v>5445</v>
      </c>
      <c r="I1518" s="135" t="s">
        <v>3</v>
      </c>
      <c r="J1518" s="56" t="s">
        <v>1375</v>
      </c>
      <c r="K1518" s="57" t="s">
        <v>3945</v>
      </c>
      <c r="L1518" s="55" t="s">
        <v>4768</v>
      </c>
      <c r="M1518" s="55" t="s">
        <v>4826</v>
      </c>
      <c r="N1518" s="55" t="s">
        <v>2238</v>
      </c>
      <c r="O1518" s="55"/>
      <c r="P1518" s="259" t="s">
        <v>1549</v>
      </c>
      <c r="Q1518" s="13"/>
      <c r="R1518"/>
      <c r="S1518" t="str">
        <f>IF(E1518=F1518,"","NOT EQUAL")</f>
        <v/>
      </c>
      <c r="T1518" s="44" t="str">
        <f>IF(ISNA(VLOOKUP(P1518,Sheet1!E:F,2,0)),"--","PRESENT")</f>
        <v>PRESENT</v>
      </c>
      <c r="U1518"/>
      <c r="V1518">
        <f>IF(AA1518&lt;&gt;"",V1517+1,V1517)</f>
        <v>296</v>
      </c>
      <c r="W1518" s="75" t="s">
        <v>2238</v>
      </c>
      <c r="X1518" s="57" t="s">
        <v>2598</v>
      </c>
      <c r="Y1518" s="57" t="s">
        <v>2238</v>
      </c>
      <c r="Z1518" s="25" t="str">
        <f>IF( OR(X1518="CNST", I1518="CAT_REGS"),IF(E1518=CHAR(34)&amp;CHAR(34),F1518,E1518),
IF(X1518="YES",UPPER(IF(E1518=CHAR(34)&amp;CHAR(34),F1518,E1518)),
IF(   AND(X1518&lt;&gt;"NO",I1518="CAT_FNCT",D1518&lt;&gt;"multiply", D1518&lt;&gt;"divide"),IF(J1518="SLS_ENABLED",   UPPER(IF(E1518=CHAR(34)&amp;CHAR(34),F1518,E1518)),""),"")))</f>
        <v>"FIX"</v>
      </c>
      <c r="AA1518" s="25" t="str">
        <f>IF(LEN(Y1518)&gt;0,Y1518,SUBSTITUTE(SUBSTITUTE(SUBSTITUTE(SUBSTITUTE(SUBSTITUTE(SUBSTITUTE(SUBSTITUTE(SUBSTITUTE(SUBSTITUTE(SUBSTITUTE(SUBSTITUTE( (SUBSTITUTE( SUBSTITUTE( SUBSTITUTE( SUBSTITUTE(Z1518,"STD_SIGMA","SUM"),"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FIX</v>
      </c>
      <c r="AB1518" s="1">
        <f>B1518</f>
        <v>1480</v>
      </c>
      <c r="AC1518" t="str">
        <f>P1518</f>
        <v>ITM_FIX</v>
      </c>
      <c r="AD1518" s="126" t="str">
        <f>IF(ISNA(VLOOKUP(AA1518,'XEQM Shortlist'!J:J,1,0)),"//","")</f>
        <v/>
      </c>
      <c r="AF1518" s="88" t="str">
        <f>IF(LEN(AA1518)=0,"",SUBSTITUTE(SUBSTITUTE(SUBSTITUTE(SUBSTITUTE(SUBSTITUTE(SUBSTITUTE(SUBSTITUTE(SUBSTITUTE(SUBSTITUTE(SUBSTITUTE(SUBSTITUTE(SUBSTITUTE(SUBSTITUTE(SUBSTITUTE(SUBSTITUTE(SUBSTITUTE(SUBSTITUTE( (SUBSTITUTE( SUBSTITUTE( SUBSTITUTE( SUBSTITUTE(Z1518,"STD_SIGMA","SUM"),"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FIX</v>
      </c>
      <c r="AG1518" t="b">
        <f>AA1518=AF1518</f>
        <v>1</v>
      </c>
    </row>
    <row r="1519" spans="1:33">
      <c r="A1519" s="48">
        <f>IF(B1519=INT(B1519),ROW(),"")</f>
        <v>1519</v>
      </c>
      <c r="B1519" s="47">
        <f>IF(AND(MID(C1519,2,1)&lt;&gt;"/",MID(C1519,1,1)="/"),INT(B1518)+1,B1518+0.01)</f>
        <v>1481</v>
      </c>
      <c r="C1519" s="51" t="s">
        <v>3596</v>
      </c>
      <c r="D1519" s="51" t="s">
        <v>7</v>
      </c>
      <c r="E1519" s="56" t="s">
        <v>105</v>
      </c>
      <c r="F1519" s="56" t="s">
        <v>105</v>
      </c>
      <c r="G1519" s="144">
        <v>0</v>
      </c>
      <c r="H1519" s="144">
        <v>0</v>
      </c>
      <c r="I1519" s="135" t="s">
        <v>3</v>
      </c>
      <c r="J1519" s="56" t="s">
        <v>1375</v>
      </c>
      <c r="K1519" s="57" t="s">
        <v>3945</v>
      </c>
      <c r="L1519" s="55" t="s">
        <v>4768</v>
      </c>
      <c r="M1519" s="55" t="s">
        <v>4825</v>
      </c>
      <c r="N1519" s="55" t="s">
        <v>2238</v>
      </c>
      <c r="O1519" s="55"/>
      <c r="P1519" s="259" t="s">
        <v>1552</v>
      </c>
      <c r="Q1519" s="13"/>
      <c r="R1519"/>
      <c r="S1519" t="str">
        <f>IF(E1519=F1519,"","NOT EQUAL")</f>
        <v/>
      </c>
      <c r="T1519" s="44" t="str">
        <f>IF(ISNA(VLOOKUP(P1519,Sheet1!E:F,2,0)),"--","PRESENT")</f>
        <v>--</v>
      </c>
      <c r="U1519"/>
      <c r="V1519">
        <f>IF(AA1519&lt;&gt;"",V1518+1,V1518)</f>
        <v>297</v>
      </c>
      <c r="W1519" s="75" t="s">
        <v>2680</v>
      </c>
      <c r="X1519" s="57" t="s">
        <v>2598</v>
      </c>
      <c r="Y1519" s="57" t="s">
        <v>2238</v>
      </c>
      <c r="Z1519" s="25" t="str">
        <f>IF( OR(X1519="CNST", I1519="CAT_REGS"),IF(E1519=CHAR(34)&amp;CHAR(34),F1519,E1519),
IF(X1519="YES",UPPER(IF(E1519=CHAR(34)&amp;CHAR(34),F1519,E1519)),
IF(   AND(X1519&lt;&gt;"NO",I1519="CAT_FNCT",D1519&lt;&gt;"multiply", D1519&lt;&gt;"divide"),IF(J1519="SLS_ENABLED",   UPPER(IF(E1519=CHAR(34)&amp;CHAR(34),F1519,E1519)),""),"")))</f>
        <v>"FLASH?"</v>
      </c>
      <c r="AA1519" s="25" t="str">
        <f>IF(LEN(Y1519)&gt;0,Y1519,SUBSTITUTE(SUBSTITUTE(SUBSTITUTE(SUBSTITUTE(SUBSTITUTE(SUBSTITUTE(SUBSTITUTE(SUBSTITUTE(SUBSTITUTE(SUBSTITUTE(SUBSTITUTE( (SUBSTITUTE( SUBSTITUTE( SUBSTITUTE( SUBSTITUTE(Z1519,"STD_SIGMA","SUM"),"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FLASH?</v>
      </c>
      <c r="AB1519" s="1">
        <f>B1519</f>
        <v>1481</v>
      </c>
      <c r="AC1519" t="str">
        <f>P1519</f>
        <v>ITM_FLASH</v>
      </c>
      <c r="AD1519" s="126" t="str">
        <f>IF(ISNA(VLOOKUP(AA1519,'XEQM Shortlist'!J:J,1,0)),"//","")</f>
        <v>//</v>
      </c>
      <c r="AF1519" s="88" t="str">
        <f>IF(LEN(AA1519)=0,"",SUBSTITUTE(SUBSTITUTE(SUBSTITUTE(SUBSTITUTE(SUBSTITUTE(SUBSTITUTE(SUBSTITUTE(SUBSTITUTE(SUBSTITUTE(SUBSTITUTE(SUBSTITUTE(SUBSTITUTE(SUBSTITUTE(SUBSTITUTE(SUBSTITUTE(SUBSTITUTE(SUBSTITUTE( (SUBSTITUTE( SUBSTITUTE( SUBSTITUTE( SUBSTITUTE(Z1519,"STD_SIGMA","SUM"),"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FLASH?</v>
      </c>
      <c r="AG1519" t="b">
        <f>AA1519=AF1519</f>
        <v>1</v>
      </c>
    </row>
    <row r="1520" spans="1:33">
      <c r="A1520" s="48">
        <f>IF(B1520=INT(B1520),ROW(),"")</f>
        <v>1520</v>
      </c>
      <c r="B1520" s="47">
        <f>IF(AND(MID(C1520,2,1)&lt;&gt;"/",MID(C1520,1,1)="/"),INT(B1519)+1,B1519+0.01)</f>
        <v>1482</v>
      </c>
      <c r="C1520" s="51" t="s">
        <v>4881</v>
      </c>
      <c r="D1520" s="51" t="s">
        <v>2791</v>
      </c>
      <c r="E1520" s="56" t="s">
        <v>1108</v>
      </c>
      <c r="F1520" s="56" t="s">
        <v>1108</v>
      </c>
      <c r="G1520" s="144">
        <v>0</v>
      </c>
      <c r="H1520" s="144">
        <v>99</v>
      </c>
      <c r="I1520" s="135" t="s">
        <v>3</v>
      </c>
      <c r="J1520" s="56" t="s">
        <v>1375</v>
      </c>
      <c r="K1520" s="57" t="s">
        <v>3945</v>
      </c>
      <c r="L1520" s="55" t="s">
        <v>4768</v>
      </c>
      <c r="M1520" s="55" t="s">
        <v>4829</v>
      </c>
      <c r="N1520" s="55" t="s">
        <v>2238</v>
      </c>
      <c r="O1520" s="55"/>
      <c r="P1520" s="259" t="s">
        <v>1571</v>
      </c>
      <c r="Q1520" s="13"/>
      <c r="R1520"/>
      <c r="S1520" t="str">
        <f>IF(E1520=F1520,"","NOT EQUAL")</f>
        <v/>
      </c>
      <c r="T1520" s="44" t="str">
        <f>IF(ISNA(VLOOKUP(P1520,Sheet1!E:F,2,0)),"--","PRESENT")</f>
        <v>--</v>
      </c>
      <c r="U1520"/>
      <c r="V1520">
        <f>IF(AA1520&lt;&gt;"",V1519+1,V1519)</f>
        <v>298</v>
      </c>
      <c r="W1520" s="75" t="s">
        <v>2238</v>
      </c>
      <c r="X1520" s="57" t="s">
        <v>2238</v>
      </c>
      <c r="Y1520" s="57" t="s">
        <v>2238</v>
      </c>
      <c r="Z1520" s="25" t="str">
        <f>IF( OR(X1520="CNST", I1520="CAT_REGS"),IF(E1520=CHAR(34)&amp;CHAR(34),F1520,E1520),
IF(X1520="YES",UPPER(IF(E1520=CHAR(34)&amp;CHAR(34),F1520,E1520)),
IF(   AND(X1520&lt;&gt;"NO",I1520="CAT_FNCT",D1520&lt;&gt;"multiply", D1520&lt;&gt;"divide"),IF(J1520="SLS_ENABLED",   UPPER(IF(E1520=CHAR(34)&amp;CHAR(34),F1520,E1520)),""),"")))</f>
        <v>"F'(X)"</v>
      </c>
      <c r="AA1520" s="25" t="str">
        <f>IF(LEN(Y1520)&gt;0,Y1520,SUBSTITUTE(SUBSTITUTE(SUBSTITUTE(SUBSTITUTE(SUBSTITUTE(SUBSTITUTE(SUBSTITUTE(SUBSTITUTE(SUBSTITUTE(SUBSTITUTE(SUBSTITUTE( (SUBSTITUTE( SUBSTITUTE( SUBSTITUTE( SUBSTITUTE(Z1520,"STD_SIGMA","SUM"),"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F'(X)</v>
      </c>
      <c r="AB1520" s="1">
        <f>B1520</f>
        <v>1482</v>
      </c>
      <c r="AC1520" t="str">
        <f>P1520</f>
        <v>ITM_FQX</v>
      </c>
      <c r="AD1520" s="126" t="str">
        <f>IF(ISNA(VLOOKUP(AA1520,'XEQM Shortlist'!J:J,1,0)),"//","")</f>
        <v>//</v>
      </c>
      <c r="AF1520" s="88" t="str">
        <f>IF(LEN(AA1520)=0,"",SUBSTITUTE(SUBSTITUTE(SUBSTITUTE(SUBSTITUTE(SUBSTITUTE(SUBSTITUTE(SUBSTITUTE(SUBSTITUTE(SUBSTITUTE(SUBSTITUTE(SUBSTITUTE(SUBSTITUTE(SUBSTITUTE(SUBSTITUTE(SUBSTITUTE(SUBSTITUTE(SUBSTITUTE( (SUBSTITUTE( SUBSTITUTE( SUBSTITUTE( SUBSTITUTE(Z1520,"STD_SIGMA","SUM"),"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F'</v>
      </c>
      <c r="AG1520" t="b">
        <f>AA1520=AF1520</f>
        <v>0</v>
      </c>
    </row>
    <row r="1521" spans="1:33">
      <c r="A1521" s="48">
        <f>IF(B1521=INT(B1521),ROW(),"")</f>
        <v>1521</v>
      </c>
      <c r="B1521" s="47">
        <f>IF(AND(MID(C1521,2,1)&lt;&gt;"/",MID(C1521,1,1)="/"),INT(B1520)+1,B1520+0.01)</f>
        <v>1483</v>
      </c>
      <c r="C1521" s="51" t="s">
        <v>4882</v>
      </c>
      <c r="D1521" s="51" t="s">
        <v>2791</v>
      </c>
      <c r="E1521" s="56" t="s">
        <v>118</v>
      </c>
      <c r="F1521" s="56" t="s">
        <v>118</v>
      </c>
      <c r="G1521" s="144">
        <v>0</v>
      </c>
      <c r="H1521" s="144">
        <v>99</v>
      </c>
      <c r="I1521" s="135" t="s">
        <v>3</v>
      </c>
      <c r="J1521" s="56" t="s">
        <v>1375</v>
      </c>
      <c r="K1521" s="57" t="s">
        <v>3945</v>
      </c>
      <c r="L1521" s="55" t="s">
        <v>4768</v>
      </c>
      <c r="M1521" s="55" t="s">
        <v>4829</v>
      </c>
      <c r="N1521" s="55" t="s">
        <v>2238</v>
      </c>
      <c r="O1521" s="55"/>
      <c r="P1521" s="259" t="s">
        <v>1572</v>
      </c>
      <c r="Q1521" s="13"/>
      <c r="R1521"/>
      <c r="S1521" t="str">
        <f>IF(E1521=F1521,"","NOT EQUAL")</f>
        <v/>
      </c>
      <c r="T1521" s="44" t="str">
        <f>IF(ISNA(VLOOKUP(P1521,Sheet1!E:F,2,0)),"--","PRESENT")</f>
        <v>--</v>
      </c>
      <c r="U1521"/>
      <c r="V1521">
        <f>IF(AA1521&lt;&gt;"",V1520+1,V1520)</f>
        <v>299</v>
      </c>
      <c r="W1521" s="75" t="s">
        <v>2238</v>
      </c>
      <c r="X1521" s="57" t="s">
        <v>2238</v>
      </c>
      <c r="Y1521" s="57" t="s">
        <v>2238</v>
      </c>
      <c r="Z1521" s="25" t="str">
        <f>IF( OR(X1521="CNST", I1521="CAT_REGS"),IF(E1521=CHAR(34)&amp;CHAR(34),F1521,E1521),
IF(X1521="YES",UPPER(IF(E1521=CHAR(34)&amp;CHAR(34),F1521,E1521)),
IF(   AND(X1521&lt;&gt;"NO",I1521="CAT_FNCT",D1521&lt;&gt;"multiply", D1521&lt;&gt;"divide"),IF(J1521="SLS_ENABLED",   UPPER(IF(E1521=CHAR(34)&amp;CHAR(34),F1521,E1521)),""),"")))</f>
        <v>"F\"(X)"</v>
      </c>
      <c r="AA1521" s="25" t="str">
        <f>IF(LEN(Y1521)&gt;0,Y1521,SUBSTITUTE(SUBSTITUTE(SUBSTITUTE(SUBSTITUTE(SUBSTITUTE(SUBSTITUTE(SUBSTITUTE(SUBSTITUTE(SUBSTITUTE(SUBSTITUTE(SUBSTITUTE( (SUBSTITUTE( SUBSTITUTE( SUBSTITUTE( SUBSTITUTE(Z1521,"STD_SIGMA","SUM"),"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F\(X)</v>
      </c>
      <c r="AB1521" s="1">
        <f>B1521</f>
        <v>1483</v>
      </c>
      <c r="AC1521" t="str">
        <f>P1521</f>
        <v>ITM_FDQX</v>
      </c>
      <c r="AD1521" s="126" t="str">
        <f>IF(ISNA(VLOOKUP(AA1521,'XEQM Shortlist'!J:J,1,0)),"//","")</f>
        <v>//</v>
      </c>
      <c r="AF1521" s="88" t="str">
        <f>IF(LEN(AA1521)=0,"",SUBSTITUTE(SUBSTITUTE(SUBSTITUTE(SUBSTITUTE(SUBSTITUTE(SUBSTITUTE(SUBSTITUTE(SUBSTITUTE(SUBSTITUTE(SUBSTITUTE(SUBSTITUTE(SUBSTITUTE(SUBSTITUTE(SUBSTITUTE(SUBSTITUTE(SUBSTITUTE(SUBSTITUTE( (SUBSTITUTE( SUBSTITUTE( SUBSTITUTE( SUBSTITUTE(Z1521,"STD_SIGMA","SUM"),"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F\</v>
      </c>
      <c r="AG1521" t="b">
        <f>AA1521=AF1521</f>
        <v>0</v>
      </c>
    </row>
    <row r="1522" spans="1:33">
      <c r="A1522" s="48">
        <f>IF(B1522=INT(B1522),ROW(),"")</f>
        <v>1522</v>
      </c>
      <c r="B1522" s="47">
        <f>IF(AND(MID(C1522,2,1)&lt;&gt;"/",MID(C1522,1,1)="/"),INT(B1521)+1,B1521+0.01)</f>
        <v>1484</v>
      </c>
      <c r="C1522" s="51" t="s">
        <v>3597</v>
      </c>
      <c r="D1522" s="51" t="s">
        <v>12</v>
      </c>
      <c r="E1522" s="56" t="s">
        <v>122</v>
      </c>
      <c r="F1522" s="56" t="s">
        <v>122</v>
      </c>
      <c r="G1522" s="144">
        <v>0</v>
      </c>
      <c r="H1522" s="144" t="s">
        <v>5445</v>
      </c>
      <c r="I1522" s="135" t="s">
        <v>3</v>
      </c>
      <c r="J1522" s="56" t="s">
        <v>1375</v>
      </c>
      <c r="K1522" s="57" t="s">
        <v>3945</v>
      </c>
      <c r="L1522" s="55" t="s">
        <v>4768</v>
      </c>
      <c r="M1522" s="55" t="s">
        <v>4826</v>
      </c>
      <c r="N1522" s="55" t="s">
        <v>2238</v>
      </c>
      <c r="O1522" s="55"/>
      <c r="P1522" s="259" t="s">
        <v>1576</v>
      </c>
      <c r="Q1522" s="13"/>
      <c r="R1522"/>
      <c r="S1522" t="str">
        <f>IF(E1522=F1522,"","NOT EQUAL")</f>
        <v/>
      </c>
      <c r="T1522" s="44" t="str">
        <f>IF(ISNA(VLOOKUP(P1522,Sheet1!E:F,2,0)),"--","PRESENT")</f>
        <v>--</v>
      </c>
      <c r="U1522"/>
      <c r="V1522">
        <f>IF(AA1522&lt;&gt;"",V1521+1,V1521)</f>
        <v>300</v>
      </c>
      <c r="W1522" s="75" t="s">
        <v>2238</v>
      </c>
      <c r="X1522" s="57" t="s">
        <v>2238</v>
      </c>
      <c r="Y1522" s="57" t="s">
        <v>2238</v>
      </c>
      <c r="Z1522" s="25" t="str">
        <f>IF( OR(X1522="CNST", I1522="CAT_REGS"),IF(E1522=CHAR(34)&amp;CHAR(34),F1522,E1522),
IF(X1522="YES",UPPER(IF(E1522=CHAR(34)&amp;CHAR(34),F1522,E1522)),
IF(   AND(X1522&lt;&gt;"NO",I1522="CAT_FNCT",D1522&lt;&gt;"multiply", D1522&lt;&gt;"divide"),IF(J1522="SLS_ENABLED",   UPPER(IF(E1522=CHAR(34)&amp;CHAR(34),F1522,E1522)),""),"")))</f>
        <v>"GAP"</v>
      </c>
      <c r="AA1522" s="25" t="str">
        <f>IF(LEN(Y1522)&gt;0,Y1522,SUBSTITUTE(SUBSTITUTE(SUBSTITUTE(SUBSTITUTE(SUBSTITUTE(SUBSTITUTE(SUBSTITUTE(SUBSTITUTE(SUBSTITUTE(SUBSTITUTE(SUBSTITUTE( (SUBSTITUTE( SUBSTITUTE( SUBSTITUTE( SUBSTITUTE(Z1522,"STD_SIGMA","SUM"),"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GAP</v>
      </c>
      <c r="AB1522" s="1">
        <f>B1522</f>
        <v>1484</v>
      </c>
      <c r="AC1522" t="str">
        <f>P1522</f>
        <v>ITM_GAP</v>
      </c>
      <c r="AD1522" s="126" t="str">
        <f>IF(ISNA(VLOOKUP(AA1522,'XEQM Shortlist'!J:J,1,0)),"//","")</f>
        <v>//</v>
      </c>
      <c r="AF1522" s="88" t="str">
        <f>IF(LEN(AA1522)=0,"",SUBSTITUTE(SUBSTITUTE(SUBSTITUTE(SUBSTITUTE(SUBSTITUTE(SUBSTITUTE(SUBSTITUTE(SUBSTITUTE(SUBSTITUTE(SUBSTITUTE(SUBSTITUTE(SUBSTITUTE(SUBSTITUTE(SUBSTITUTE(SUBSTITUTE(SUBSTITUTE(SUBSTITUTE( (SUBSTITUTE( SUBSTITUTE( SUBSTITUTE( SUBSTITUTE(Z1522,"STD_SIGMA","SUM"),"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GAP</v>
      </c>
      <c r="AG1522" t="b">
        <f>AA1522=AF1522</f>
        <v>1</v>
      </c>
    </row>
    <row r="1523" spans="1:33">
      <c r="A1523" s="48">
        <f>IF(B1523=INT(B1523),ROW(),"")</f>
        <v>1523</v>
      </c>
      <c r="B1523" s="47">
        <f>IF(AND(MID(C1523,2,1)&lt;&gt;"/",MID(C1523,1,1)="/"),INT(B1522)+1,B1522+0.01)</f>
        <v>1485</v>
      </c>
      <c r="C1523" s="51" t="s">
        <v>3598</v>
      </c>
      <c r="D1523" s="51" t="s">
        <v>7</v>
      </c>
      <c r="E1523" s="56" t="s">
        <v>1110</v>
      </c>
      <c r="F1523" s="56" t="s">
        <v>1110</v>
      </c>
      <c r="G1523" s="144">
        <v>0</v>
      </c>
      <c r="H1523" s="144">
        <v>0</v>
      </c>
      <c r="I1523" s="135" t="s">
        <v>3</v>
      </c>
      <c r="J1523" s="56" t="s">
        <v>1375</v>
      </c>
      <c r="K1523" s="57" t="s">
        <v>3945</v>
      </c>
      <c r="L1523" s="55" t="s">
        <v>4769</v>
      </c>
      <c r="M1523" s="55" t="s">
        <v>4825</v>
      </c>
      <c r="N1523" s="55" t="s">
        <v>2238</v>
      </c>
      <c r="O1523" s="55"/>
      <c r="P1523" s="259" t="s">
        <v>1579</v>
      </c>
      <c r="Q1523" s="13"/>
      <c r="R1523"/>
      <c r="S1523" t="str">
        <f>IF(E1523=F1523,"","NOT EQUAL")</f>
        <v/>
      </c>
      <c r="T1523" s="44" t="str">
        <f>IF(ISNA(VLOOKUP(P1523,Sheet1!E:F,2,0)),"--","PRESENT")</f>
        <v>PRESENT</v>
      </c>
      <c r="U1523"/>
      <c r="V1523">
        <f>IF(AA1523&lt;&gt;"",V1522+1,V1522)</f>
        <v>301</v>
      </c>
      <c r="W1523" s="75" t="s">
        <v>2238</v>
      </c>
      <c r="X1523" s="57" t="s">
        <v>2238</v>
      </c>
      <c r="Y1523" s="57" t="s">
        <v>2238</v>
      </c>
      <c r="Z1523" s="25" t="str">
        <f>IF( OR(X1523="CNST", I1523="CAT_REGS"),IF(E1523=CHAR(34)&amp;CHAR(34),F1523,E1523),
IF(X1523="YES",UPPER(IF(E1523=CHAR(34)&amp;CHAR(34),F1523,E1523)),
IF(   AND(X1523&lt;&gt;"NO",I1523="CAT_FNCT",D1523&lt;&gt;"multiply", D1523&lt;&gt;"divide"),IF(J1523="SLS_ENABLED",   UPPER(IF(E1523=CHAR(34)&amp;CHAR(34),F1523,E1523)),""),"")))</f>
        <v>"G" STD_SUB_D</v>
      </c>
      <c r="AA1523" s="25" t="str">
        <f>IF(LEN(Y1523)&gt;0,Y1523,SUBSTITUTE(SUBSTITUTE(SUBSTITUTE(SUBSTITUTE(SUBSTITUTE(SUBSTITUTE(SUBSTITUTE(SUBSTITUTE(SUBSTITUTE(SUBSTITUTE(SUBSTITUTE( (SUBSTITUTE( SUBSTITUTE( SUBSTITUTE( SUBSTITUTE(Z1523,"STD_SIGMA","SUM"),"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GD</v>
      </c>
      <c r="AB1523" s="1">
        <f>B1523</f>
        <v>1485</v>
      </c>
      <c r="AC1523" t="str">
        <f>P1523</f>
        <v>ITM_GD</v>
      </c>
      <c r="AD1523" s="126" t="str">
        <f>IF(ISNA(VLOOKUP(AA1523,'XEQM Shortlist'!J:J,1,0)),"//","")</f>
        <v/>
      </c>
      <c r="AF1523" s="88" t="str">
        <f>IF(LEN(AA1523)=0,"",SUBSTITUTE(SUBSTITUTE(SUBSTITUTE(SUBSTITUTE(SUBSTITUTE(SUBSTITUTE(SUBSTITUTE(SUBSTITUTE(SUBSTITUTE(SUBSTITUTE(SUBSTITUTE(SUBSTITUTE(SUBSTITUTE(SUBSTITUTE(SUBSTITUTE(SUBSTITUTE(SUBSTITUTE( (SUBSTITUTE( SUBSTITUTE( SUBSTITUTE( SUBSTITUTE(Z1523,"STD_SIGMA","SUM"),"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GD</v>
      </c>
      <c r="AG1523" t="b">
        <f>AA1523=AF1523</f>
        <v>1</v>
      </c>
    </row>
    <row r="1524" spans="1:33">
      <c r="A1524" s="48">
        <f>IF(B1524=INT(B1524),ROW(),"")</f>
        <v>1524</v>
      </c>
      <c r="B1524" s="47">
        <f>IF(AND(MID(C1524,2,1)&lt;&gt;"/",MID(C1524,1,1)="/"),INT(B1523)+1,B1523+0.01)</f>
        <v>1486</v>
      </c>
      <c r="C1524" s="51" t="s">
        <v>3599</v>
      </c>
      <c r="D1524" s="51" t="s">
        <v>7</v>
      </c>
      <c r="E1524" s="56" t="s">
        <v>1111</v>
      </c>
      <c r="F1524" s="56" t="s">
        <v>1111</v>
      </c>
      <c r="G1524" s="144">
        <v>0</v>
      </c>
      <c r="H1524" s="144">
        <v>0</v>
      </c>
      <c r="I1524" s="135" t="s">
        <v>3</v>
      </c>
      <c r="J1524" s="56" t="s">
        <v>1375</v>
      </c>
      <c r="K1524" s="57" t="s">
        <v>3945</v>
      </c>
      <c r="L1524" s="55" t="s">
        <v>4769</v>
      </c>
      <c r="M1524" s="55" t="s">
        <v>4825</v>
      </c>
      <c r="N1524" s="55" t="s">
        <v>2238</v>
      </c>
      <c r="O1524" s="55"/>
      <c r="P1524" s="259" t="s">
        <v>1580</v>
      </c>
      <c r="Q1524" s="13"/>
      <c r="R1524"/>
      <c r="S1524" t="str">
        <f>IF(E1524=F1524,"","NOT EQUAL")</f>
        <v/>
      </c>
      <c r="T1524" s="44" t="str">
        <f>IF(ISNA(VLOOKUP(P1524,Sheet1!E:F,2,0)),"--","PRESENT")</f>
        <v>PRESENT</v>
      </c>
      <c r="U1524"/>
      <c r="V1524">
        <f>IF(AA1524&lt;&gt;"",V1523+1,V1523)</f>
        <v>302</v>
      </c>
      <c r="W1524" s="75" t="s">
        <v>2238</v>
      </c>
      <c r="X1524" s="57" t="s">
        <v>2238</v>
      </c>
      <c r="Y1524" s="57" t="s">
        <v>3953</v>
      </c>
      <c r="Z1524" s="25" t="str">
        <f>IF( OR(X1524="CNST", I1524="CAT_REGS"),IF(E1524=CHAR(34)&amp;CHAR(34),F1524,E1524),
IF(X1524="YES",UPPER(IF(E1524=CHAR(34)&amp;CHAR(34),F1524,E1524)),
IF(   AND(X1524&lt;&gt;"NO",I1524="CAT_FNCT",D1524&lt;&gt;"multiply", D1524&lt;&gt;"divide"),IF(J1524="SLS_ENABLED",   UPPER(IF(E1524=CHAR(34)&amp;CHAR(34),F1524,E1524)),""),"")))</f>
        <v>"G" STD_SUB_D STD_SUP_MINUS_1</v>
      </c>
      <c r="AA1524" s="25" t="str">
        <f>IF(LEN(Y1524)&gt;0,Y1524,SUBSTITUTE(SUBSTITUTE(SUBSTITUTE(SUBSTITUTE(SUBSTITUTE(SUBSTITUTE(SUBSTITUTE(SUBSTITUTE(SUBSTITUTE(SUBSTITUTE(SUBSTITUTE( (SUBSTITUTE( SUBSTITUTE( SUBSTITUTE( SUBSTITUTE(Z1524,"STD_SIGMA","SUM"),"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GD^-1</v>
      </c>
      <c r="AB1524" s="1">
        <f>B1524</f>
        <v>1486</v>
      </c>
      <c r="AC1524" t="str">
        <f>P1524</f>
        <v>ITM_GDM1</v>
      </c>
      <c r="AD1524" s="126" t="str">
        <f>IF(ISNA(VLOOKUP(AA1524,'XEQM Shortlist'!J:J,1,0)),"//","")</f>
        <v/>
      </c>
      <c r="AF1524" s="88" t="str">
        <f>IF(LEN(AA1524)=0,"",SUBSTITUTE(SUBSTITUTE(SUBSTITUTE(SUBSTITUTE(SUBSTITUTE(SUBSTITUTE(SUBSTITUTE(SUBSTITUTE(SUBSTITUTE(SUBSTITUTE(SUBSTITUTE(SUBSTITUTE(SUBSTITUTE(SUBSTITUTE(SUBSTITUTE(SUBSTITUTE(SUBSTITUTE( (SUBSTITUTE( SUBSTITUTE( SUBSTITUTE( SUBSTITUTE(Z1524,"STD_SIGMA","SUM"),"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GD^MINUS_1</v>
      </c>
      <c r="AG1524" t="b">
        <f>AA1524=AF1524</f>
        <v>0</v>
      </c>
    </row>
    <row r="1525" spans="1:33">
      <c r="A1525" s="48">
        <f>IF(B1525=INT(B1525),ROW(),"")</f>
        <v>1525</v>
      </c>
      <c r="B1525" s="47">
        <f>IF(AND(MID(C1525,2,1)&lt;&gt;"/",MID(C1525,1,1)="/"),INT(B1524)+1,B1524+0.01)</f>
        <v>1487</v>
      </c>
      <c r="C1525" s="51" t="s">
        <v>3585</v>
      </c>
      <c r="D1525" s="51" t="s">
        <v>4416</v>
      </c>
      <c r="E1525" s="56" t="s">
        <v>128</v>
      </c>
      <c r="F1525" s="56" t="s">
        <v>128</v>
      </c>
      <c r="G1525" s="144">
        <v>0</v>
      </c>
      <c r="H1525" s="144">
        <v>0</v>
      </c>
      <c r="I1525" s="135" t="s">
        <v>3</v>
      </c>
      <c r="J1525" s="56" t="s">
        <v>1375</v>
      </c>
      <c r="K1525" s="57" t="s">
        <v>3945</v>
      </c>
      <c r="L1525" s="55" t="s">
        <v>4768</v>
      </c>
      <c r="M1525" s="55" t="s">
        <v>4825</v>
      </c>
      <c r="N1525" s="55" t="s">
        <v>2238</v>
      </c>
      <c r="O1525" s="55"/>
      <c r="P1525" s="259" t="s">
        <v>1588</v>
      </c>
      <c r="Q1525" s="13"/>
      <c r="R1525"/>
      <c r="S1525" t="str">
        <f>IF(E1525=F1525,"","NOT EQUAL")</f>
        <v/>
      </c>
      <c r="T1525" s="44" t="str">
        <f>IF(ISNA(VLOOKUP(P1525,Sheet1!E:F,2,0)),"--","PRESENT")</f>
        <v>--</v>
      </c>
      <c r="U1525"/>
      <c r="V1525">
        <f>IF(AA1525&lt;&gt;"",V1524+1,V1524)</f>
        <v>303</v>
      </c>
      <c r="W1525" s="75" t="s">
        <v>2659</v>
      </c>
      <c r="X1525" s="57" t="s">
        <v>2598</v>
      </c>
      <c r="Y1525" s="57" t="s">
        <v>2238</v>
      </c>
      <c r="Z1525" s="25" t="str">
        <f>IF( OR(X1525="CNST", I1525="CAT_REGS"),IF(E1525=CHAR(34)&amp;CHAR(34),F1525,E1525),
IF(X1525="YES",UPPER(IF(E1525=CHAR(34)&amp;CHAR(34),F1525,E1525)),
IF(   AND(X1525&lt;&gt;"NO",I1525="CAT_FNCT",D1525&lt;&gt;"multiply", D1525&lt;&gt;"divide"),IF(J1525="SLS_ENABLED",   UPPER(IF(E1525=CHAR(34)&amp;CHAR(34),F1525,E1525)),""),"")))</f>
        <v>"GRAD"</v>
      </c>
      <c r="AA1525" s="25" t="str">
        <f>IF(LEN(Y1525)&gt;0,Y1525,SUBSTITUTE(SUBSTITUTE(SUBSTITUTE(SUBSTITUTE(SUBSTITUTE(SUBSTITUTE(SUBSTITUTE(SUBSTITUTE(SUBSTITUTE(SUBSTITUTE(SUBSTITUTE( (SUBSTITUTE( SUBSTITUTE( SUBSTITUTE( SUBSTITUTE(Z1525,"STD_SIGMA","SUM"),"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GRAD</v>
      </c>
      <c r="AB1525" s="1">
        <f>B1525</f>
        <v>1487</v>
      </c>
      <c r="AC1525" t="str">
        <f>P1525</f>
        <v>ITM_GRAD</v>
      </c>
      <c r="AD1525" s="126" t="str">
        <f>IF(ISNA(VLOOKUP(AA1525,'XEQM Shortlist'!J:J,1,0)),"//","")</f>
        <v>//</v>
      </c>
      <c r="AF1525" s="88" t="str">
        <f>IF(LEN(AA1525)=0,"",SUBSTITUTE(SUBSTITUTE(SUBSTITUTE(SUBSTITUTE(SUBSTITUTE(SUBSTITUTE(SUBSTITUTE(SUBSTITUTE(SUBSTITUTE(SUBSTITUTE(SUBSTITUTE(SUBSTITUTE(SUBSTITUTE(SUBSTITUTE(SUBSTITUTE(SUBSTITUTE(SUBSTITUTE( (SUBSTITUTE( SUBSTITUTE( SUBSTITUTE( SUBSTITUTE(Z1525,"STD_SIGMA","SUM"),"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GRAD</v>
      </c>
      <c r="AG1525" t="b">
        <f>AA1525=AF1525</f>
        <v>1</v>
      </c>
    </row>
    <row r="1526" spans="1:33">
      <c r="A1526" s="48">
        <f>IF(B1526=INT(B1526),ROW(),"")</f>
        <v>1526</v>
      </c>
      <c r="B1526" s="47">
        <f>IF(AND(MID(C1526,2,1)&lt;&gt;"/",MID(C1526,1,1)="/"),INT(B1525)+1,B1525+0.01)</f>
        <v>1488</v>
      </c>
      <c r="C1526" s="51" t="s">
        <v>3600</v>
      </c>
      <c r="D1526" s="51" t="s">
        <v>7</v>
      </c>
      <c r="E1526" s="56" t="s">
        <v>130</v>
      </c>
      <c r="F1526" s="56" t="s">
        <v>130</v>
      </c>
      <c r="G1526" s="144">
        <v>0</v>
      </c>
      <c r="H1526" s="144">
        <v>16383</v>
      </c>
      <c r="I1526" s="135" t="s">
        <v>3</v>
      </c>
      <c r="J1526" s="56" t="s">
        <v>1375</v>
      </c>
      <c r="K1526" s="57" t="s">
        <v>3946</v>
      </c>
      <c r="L1526" s="55" t="s">
        <v>4768</v>
      </c>
      <c r="M1526" s="55" t="s">
        <v>4827</v>
      </c>
      <c r="N1526" s="55" t="s">
        <v>2238</v>
      </c>
      <c r="O1526" s="55"/>
      <c r="P1526" s="259" t="s">
        <v>1591</v>
      </c>
      <c r="Q1526" s="13"/>
      <c r="R1526"/>
      <c r="S1526" t="str">
        <f>IF(E1526=F1526,"","NOT EQUAL")</f>
        <v/>
      </c>
      <c r="T1526" s="44" t="str">
        <f>IF(ISNA(VLOOKUP(P1526,Sheet1!E:F,2,0)),"--","PRESENT")</f>
        <v>--</v>
      </c>
      <c r="U1526"/>
      <c r="V1526">
        <f>IF(AA1526&lt;&gt;"",V1525+1,V1525)</f>
        <v>304</v>
      </c>
      <c r="W1526" s="75" t="s">
        <v>2238</v>
      </c>
      <c r="X1526" s="57" t="s">
        <v>2238</v>
      </c>
      <c r="Y1526" s="57" t="s">
        <v>2238</v>
      </c>
      <c r="Z1526" s="25" t="str">
        <f>IF( OR(X1526="CNST", I1526="CAT_REGS"),IF(E1526=CHAR(34)&amp;CHAR(34),F1526,E1526),
IF(X1526="YES",UPPER(IF(E1526=CHAR(34)&amp;CHAR(34),F1526,E1526)),
IF(   AND(X1526&lt;&gt;"NO",I1526="CAT_FNCT",D1526&lt;&gt;"multiply", D1526&lt;&gt;"divide"),IF(J1526="SLS_ENABLED",   UPPER(IF(E1526=CHAR(34)&amp;CHAR(34),F1526,E1526)),""),"")))</f>
        <v>"GTO."</v>
      </c>
      <c r="AA1526" s="25" t="str">
        <f>IF(LEN(Y1526)&gt;0,Y1526,SUBSTITUTE(SUBSTITUTE(SUBSTITUTE(SUBSTITUTE(SUBSTITUTE(SUBSTITUTE(SUBSTITUTE(SUBSTITUTE(SUBSTITUTE(SUBSTITUTE(SUBSTITUTE( (SUBSTITUTE( SUBSTITUTE( SUBSTITUTE( SUBSTITUTE(Z1526,"STD_SIGMA","SUM"),"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GTO.</v>
      </c>
      <c r="AB1526" s="1">
        <f>B1526</f>
        <v>1488</v>
      </c>
      <c r="AC1526" t="str">
        <f>P1526</f>
        <v>ITM_GTOP</v>
      </c>
      <c r="AD1526" s="126" t="str">
        <f>IF(ISNA(VLOOKUP(AA1526,'XEQM Shortlist'!J:J,1,0)),"//","")</f>
        <v>//</v>
      </c>
      <c r="AF1526" s="88" t="str">
        <f>IF(LEN(AA1526)=0,"",SUBSTITUTE(SUBSTITUTE(SUBSTITUTE(SUBSTITUTE(SUBSTITUTE(SUBSTITUTE(SUBSTITUTE(SUBSTITUTE(SUBSTITUTE(SUBSTITUTE(SUBSTITUTE(SUBSTITUTE(SUBSTITUTE(SUBSTITUTE(SUBSTITUTE(SUBSTITUTE(SUBSTITUTE( (SUBSTITUTE( SUBSTITUTE( SUBSTITUTE( SUBSTITUTE(Z1526,"STD_SIGMA","SUM"),"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GTO.</v>
      </c>
      <c r="AG1526" t="b">
        <f>AA1526=AF1526</f>
        <v>1</v>
      </c>
    </row>
    <row r="1527" spans="1:33">
      <c r="A1527" s="48">
        <f>IF(B1527=INT(B1527),ROW(),"")</f>
        <v>1527</v>
      </c>
      <c r="B1527" s="47">
        <f>IF(AND(MID(C1527,2,1)&lt;&gt;"/",MID(C1527,1,1)="/"),INT(B1526)+1,B1526+0.01)</f>
        <v>1489</v>
      </c>
      <c r="C1527" s="51" t="s">
        <v>4311</v>
      </c>
      <c r="D1527" s="51" t="s">
        <v>7</v>
      </c>
      <c r="E1527" s="56" t="s">
        <v>1114</v>
      </c>
      <c r="F1527" s="56" t="s">
        <v>1114</v>
      </c>
      <c r="G1527" s="144">
        <v>0</v>
      </c>
      <c r="H1527" s="144">
        <v>0</v>
      </c>
      <c r="I1527" s="135" t="s">
        <v>3</v>
      </c>
      <c r="J1527" s="56" t="s">
        <v>1375</v>
      </c>
      <c r="K1527" s="57" t="s">
        <v>3945</v>
      </c>
      <c r="L1527" s="55" t="s">
        <v>4769</v>
      </c>
      <c r="M1527" s="55" t="s">
        <v>4825</v>
      </c>
      <c r="N1527" s="55" t="s">
        <v>2238</v>
      </c>
      <c r="O1527" s="55"/>
      <c r="P1527" s="259" t="s">
        <v>1594</v>
      </c>
      <c r="Q1527" s="13"/>
      <c r="R1527"/>
      <c r="S1527" t="str">
        <f>IF(E1527=F1527,"","NOT EQUAL")</f>
        <v/>
      </c>
      <c r="T1527" s="44" t="str">
        <f>IF(ISNA(VLOOKUP(P1527,Sheet1!E:F,2,0)),"--","PRESENT")</f>
        <v>--</v>
      </c>
      <c r="U1527"/>
      <c r="V1527">
        <f>IF(AA1527&lt;&gt;"",V1526+1,V1526)</f>
        <v>305</v>
      </c>
      <c r="W1527" s="75" t="s">
        <v>2238</v>
      </c>
      <c r="X1527" s="57" t="s">
        <v>2238</v>
      </c>
      <c r="Y1527" s="57" t="s">
        <v>2238</v>
      </c>
      <c r="Z1527" s="25" t="str">
        <f>IF( OR(X1527="CNST", I1527="CAT_REGS"),IF(E1527=CHAR(34)&amp;CHAR(34),F1527,E1527),
IF(X1527="YES",UPPER(IF(E1527=CHAR(34)&amp;CHAR(34),F1527,E1527)),
IF(   AND(X1527&lt;&gt;"NO",I1527="CAT_FNCT",D1527&lt;&gt;"multiply", D1527&lt;&gt;"divide"),IF(J1527="SLS_ENABLED",   UPPER(IF(E1527=CHAR(34)&amp;CHAR(34),F1527,E1527)),""),"")))</f>
        <v>"H" STD_SUB_N</v>
      </c>
      <c r="AA1527" s="25" t="str">
        <f>IF(LEN(Y1527)&gt;0,Y1527,SUBSTITUTE(SUBSTITUTE(SUBSTITUTE(SUBSTITUTE(SUBSTITUTE(SUBSTITUTE(SUBSTITUTE(SUBSTITUTE(SUBSTITUTE(SUBSTITUTE(SUBSTITUTE( (SUBSTITUTE( SUBSTITUTE( SUBSTITUTE( SUBSTITUTE(Z1527,"STD_SIGMA","SUM"),"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HN</v>
      </c>
      <c r="AB1527" s="1">
        <f>B1527</f>
        <v>1489</v>
      </c>
      <c r="AC1527" t="str">
        <f>P1527</f>
        <v>ITM_HN</v>
      </c>
      <c r="AD1527" s="126" t="str">
        <f>IF(ISNA(VLOOKUP(AA1527,'XEQM Shortlist'!J:J,1,0)),"//","")</f>
        <v>//</v>
      </c>
      <c r="AF1527" s="88" t="str">
        <f>IF(LEN(AA1527)=0,"",SUBSTITUTE(SUBSTITUTE(SUBSTITUTE(SUBSTITUTE(SUBSTITUTE(SUBSTITUTE(SUBSTITUTE(SUBSTITUTE(SUBSTITUTE(SUBSTITUTE(SUBSTITUTE(SUBSTITUTE(SUBSTITUTE(SUBSTITUTE(SUBSTITUTE(SUBSTITUTE(SUBSTITUTE( (SUBSTITUTE( SUBSTITUTE( SUBSTITUTE( SUBSTITUTE(Z1527,"STD_SIGMA","SUM"),"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</v>
      </c>
      <c r="AG1527" t="b">
        <f>AA1527=AF1527</f>
        <v>1</v>
      </c>
    </row>
    <row r="1528" spans="1:33">
      <c r="A1528" s="48">
        <f>IF(B1528=INT(B1528),ROW(),"")</f>
        <v>1528</v>
      </c>
      <c r="B1528" s="47">
        <f>IF(AND(MID(C1528,2,1)&lt;&gt;"/",MID(C1528,1,1)="/"),INT(B1527)+1,B1527+0.01)</f>
        <v>1490</v>
      </c>
      <c r="C1528" s="51" t="s">
        <v>4312</v>
      </c>
      <c r="D1528" s="51" t="s">
        <v>7</v>
      </c>
      <c r="E1528" s="56" t="s">
        <v>1115</v>
      </c>
      <c r="F1528" s="56" t="s">
        <v>1115</v>
      </c>
      <c r="G1528" s="144">
        <v>0</v>
      </c>
      <c r="H1528" s="144">
        <v>0</v>
      </c>
      <c r="I1528" s="135" t="s">
        <v>3</v>
      </c>
      <c r="J1528" s="56" t="s">
        <v>1375</v>
      </c>
      <c r="K1528" s="57" t="s">
        <v>3945</v>
      </c>
      <c r="L1528" s="55" t="s">
        <v>4769</v>
      </c>
      <c r="M1528" s="55" t="s">
        <v>4825</v>
      </c>
      <c r="N1528" s="55" t="s">
        <v>2238</v>
      </c>
      <c r="O1528" s="55"/>
      <c r="P1528" s="259" t="s">
        <v>1595</v>
      </c>
      <c r="Q1528" s="13"/>
      <c r="R1528"/>
      <c r="S1528" t="str">
        <f>IF(E1528=F1528,"","NOT EQUAL")</f>
        <v/>
      </c>
      <c r="T1528" s="44" t="str">
        <f>IF(ISNA(VLOOKUP(P1528,Sheet1!E:F,2,0)),"--","PRESENT")</f>
        <v>--</v>
      </c>
      <c r="U1528"/>
      <c r="V1528">
        <f>IF(AA1528&lt;&gt;"",V1527+1,V1527)</f>
        <v>306</v>
      </c>
      <c r="W1528" s="75" t="s">
        <v>2238</v>
      </c>
      <c r="X1528" s="57" t="s">
        <v>2238</v>
      </c>
      <c r="Y1528" s="57" t="s">
        <v>2238</v>
      </c>
      <c r="Z1528" s="25" t="str">
        <f>IF( OR(X1528="CNST", I1528="CAT_REGS"),IF(E1528=CHAR(34)&amp;CHAR(34),F1528,E1528),
IF(X1528="YES",UPPER(IF(E1528=CHAR(34)&amp;CHAR(34),F1528,E1528)),
IF(   AND(X1528&lt;&gt;"NO",I1528="CAT_FNCT",D1528&lt;&gt;"multiply", D1528&lt;&gt;"divide"),IF(J1528="SLS_ENABLED",   UPPER(IF(E1528=CHAR(34)&amp;CHAR(34),F1528,E1528)),""),"")))</f>
        <v>"H" STD_SUB_N STD_SUB_P</v>
      </c>
      <c r="AA1528" s="25" t="str">
        <f>IF(LEN(Y1528)&gt;0,Y1528,SUBSTITUTE(SUBSTITUTE(SUBSTITUTE(SUBSTITUTE(SUBSTITUTE(SUBSTITUTE(SUBSTITUTE(SUBSTITUTE(SUBSTITUTE(SUBSTITUTE(SUBSTITUTE( (SUBSTITUTE( SUBSTITUTE( SUBSTITUTE( SUBSTITUTE(Z1528,"STD_SIGMA","SUM"),"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HNP</v>
      </c>
      <c r="AB1528" s="1">
        <f>B1528</f>
        <v>1490</v>
      </c>
      <c r="AC1528" t="str">
        <f>P1528</f>
        <v>ITM_HNP</v>
      </c>
      <c r="AD1528" s="126" t="str">
        <f>IF(ISNA(VLOOKUP(AA1528,'XEQM Shortlist'!J:J,1,0)),"//","")</f>
        <v>//</v>
      </c>
      <c r="AF1528" s="88" t="str">
        <f>IF(LEN(AA1528)=0,"",SUBSTITUTE(SUBSTITUTE(SUBSTITUTE(SUBSTITUTE(SUBSTITUTE(SUBSTITUTE(SUBSTITUTE(SUBSTITUTE(SUBSTITUTE(SUBSTITUTE(SUBSTITUTE(SUBSTITUTE(SUBSTITUTE(SUBSTITUTE(SUBSTITUTE(SUBSTITUTE(SUBSTITUTE( (SUBSTITUTE( SUBSTITUTE( SUBSTITUTE( SUBSTITUTE(Z1528,"STD_SIGMA","SUM"),"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G1528" t="b">
        <f>AA1528=AF1528</f>
        <v>1</v>
      </c>
    </row>
    <row r="1529" spans="1:33">
      <c r="A1529" s="48">
        <f>IF(B1529=INT(B1529),ROW(),"")</f>
        <v>1529</v>
      </c>
      <c r="B1529" s="47">
        <f>IF(AND(MID(C1529,2,1)&lt;&gt;"/",MID(C1529,1,1)="/"),INT(B1528)+1,B1528+0.01)</f>
        <v>1491</v>
      </c>
      <c r="C1529" s="51" t="s">
        <v>3601</v>
      </c>
      <c r="D1529" s="51" t="s">
        <v>7</v>
      </c>
      <c r="E1529" s="56" t="s">
        <v>143</v>
      </c>
      <c r="F1529" s="56" t="s">
        <v>143</v>
      </c>
      <c r="G1529" s="144">
        <v>0</v>
      </c>
      <c r="H1529" s="144">
        <v>0</v>
      </c>
      <c r="I1529" s="135" t="s">
        <v>3</v>
      </c>
      <c r="J1529" s="56" t="s">
        <v>1375</v>
      </c>
      <c r="K1529" s="57" t="s">
        <v>3945</v>
      </c>
      <c r="L1529" s="55" t="s">
        <v>4768</v>
      </c>
      <c r="M1529" s="55" t="s">
        <v>4825</v>
      </c>
      <c r="N1529" s="55" t="s">
        <v>2238</v>
      </c>
      <c r="O1529" s="55"/>
      <c r="P1529" s="259" t="s">
        <v>1606</v>
      </c>
      <c r="Q1529" s="13"/>
      <c r="R1529"/>
      <c r="S1529" t="str">
        <f>IF(E1529=F1529,"","NOT EQUAL")</f>
        <v/>
      </c>
      <c r="T1529" s="44" t="str">
        <f>IF(ISNA(VLOOKUP(P1529,Sheet1!E:F,2,0)),"--","PRESENT")</f>
        <v>PRESENT</v>
      </c>
      <c r="U1529"/>
      <c r="V1529">
        <f>IF(AA1529&lt;&gt;"",V1528+1,V1528)</f>
        <v>307</v>
      </c>
      <c r="W1529" s="75" t="s">
        <v>2664</v>
      </c>
      <c r="X1529" s="57" t="s">
        <v>2238</v>
      </c>
      <c r="Y1529" s="57" t="s">
        <v>2238</v>
      </c>
      <c r="Z1529" s="25" t="str">
        <f>IF( OR(X1529="CNST", I1529="CAT_REGS"),IF(E1529=CHAR(34)&amp;CHAR(34),F1529,E1529),
IF(X1529="YES",UPPER(IF(E1529=CHAR(34)&amp;CHAR(34),F1529,E1529)),
IF(   AND(X1529&lt;&gt;"NO",I1529="CAT_FNCT",D1529&lt;&gt;"multiply", D1529&lt;&gt;"divide"),IF(J1529="SLS_ENABLED",   UPPER(IF(E1529=CHAR(34)&amp;CHAR(34),F1529,E1529)),""),"")))</f>
        <v>"IM"</v>
      </c>
      <c r="AA1529" s="25" t="str">
        <f>IF(LEN(Y1529)&gt;0,Y1529,SUBSTITUTE(SUBSTITUTE(SUBSTITUTE(SUBSTITUTE(SUBSTITUTE(SUBSTITUTE(SUBSTITUTE(SUBSTITUTE(SUBSTITUTE(SUBSTITUTE(SUBSTITUTE( (SUBSTITUTE( SUBSTITUTE( SUBSTITUTE( SUBSTITUTE(Z1529,"STD_SIGMA","SUM"),"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IM</v>
      </c>
      <c r="AB1529" s="1">
        <f>B1529</f>
        <v>1491</v>
      </c>
      <c r="AC1529" t="str">
        <f>P1529</f>
        <v>ITM_IM</v>
      </c>
      <c r="AD1529" s="126" t="str">
        <f>IF(ISNA(VLOOKUP(AA1529,'XEQM Shortlist'!J:J,1,0)),"//","")</f>
        <v/>
      </c>
      <c r="AF1529" s="88" t="str">
        <f>IF(LEN(AA1529)=0,"",SUBSTITUTE(SUBSTITUTE(SUBSTITUTE(SUBSTITUTE(SUBSTITUTE(SUBSTITUTE(SUBSTITUTE(SUBSTITUTE(SUBSTITUTE(SUBSTITUTE(SUBSTITUTE(SUBSTITUTE(SUBSTITUTE(SUBSTITUTE(SUBSTITUTE(SUBSTITUTE(SUBSTITUTE( (SUBSTITUTE( SUBSTITUTE( SUBSTITUTE( SUBSTITUTE(Z1529,"STD_SIGMA","SUM"),"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IM</v>
      </c>
      <c r="AG1529" t="b">
        <f>AA1529=AF1529</f>
        <v>1</v>
      </c>
    </row>
    <row r="1530" spans="1:33">
      <c r="A1530" s="48">
        <f>IF(B1530=INT(B1530),ROW(),"")</f>
        <v>1530</v>
      </c>
      <c r="B1530" s="47">
        <f>IF(AND(MID(C1530,2,1)&lt;&gt;"/",MID(C1530,1,1)="/"),INT(B1529)+1,B1529+0.01)</f>
        <v>1492</v>
      </c>
      <c r="C1530" s="51" t="s">
        <v>4510</v>
      </c>
      <c r="D1530" s="51" t="s">
        <v>2279</v>
      </c>
      <c r="E1530" s="56" t="s">
        <v>1118</v>
      </c>
      <c r="F1530" s="56" t="s">
        <v>1118</v>
      </c>
      <c r="G1530" s="144">
        <v>0</v>
      </c>
      <c r="H1530" s="144">
        <v>99</v>
      </c>
      <c r="I1530" s="135" t="s">
        <v>3</v>
      </c>
      <c r="J1530" s="56" t="s">
        <v>1376</v>
      </c>
      <c r="K1530" s="57" t="s">
        <v>3945</v>
      </c>
      <c r="L1530" s="55" t="s">
        <v>4768</v>
      </c>
      <c r="M1530" s="55" t="s">
        <v>4830</v>
      </c>
      <c r="N1530" s="55" t="s">
        <v>2238</v>
      </c>
      <c r="O1530" s="55"/>
      <c r="P1530" s="259" t="s">
        <v>1608</v>
      </c>
      <c r="Q1530" s="13"/>
      <c r="R1530"/>
      <c r="S1530" t="str">
        <f>IF(E1530=F1530,"","NOT EQUAL")</f>
        <v/>
      </c>
      <c r="T1530" s="44" t="str">
        <f>IF(ISNA(VLOOKUP(P1530,Sheet1!E:F,2,0)),"--","PRESENT")</f>
        <v>PRESENT</v>
      </c>
      <c r="U1530"/>
      <c r="V1530">
        <f>IF(AA1530&lt;&gt;"",V1529+1,V1529)</f>
        <v>308</v>
      </c>
      <c r="W1530" s="75" t="s">
        <v>2238</v>
      </c>
      <c r="X1530" s="57" t="s">
        <v>2598</v>
      </c>
      <c r="Y1530" s="57" t="s">
        <v>2238</v>
      </c>
      <c r="Z1530" s="25" t="str">
        <f>IF( OR(X1530="CNST", I1530="CAT_REGS"),IF(E1530=CHAR(34)&amp;CHAR(34),F1530,E1530),
IF(X1530="YES",UPPER(IF(E1530=CHAR(34)&amp;CHAR(34),F1530,E1530)),
IF(   AND(X1530&lt;&gt;"NO",I1530="CAT_FNCT",D1530&lt;&gt;"multiply", D1530&lt;&gt;"divide"),IF(J1530="SLS_ENABLED",   UPPER(IF(E1530=CHAR(34)&amp;CHAR(34),F1530,E1530)),""),"")))</f>
        <v>"INDEX"</v>
      </c>
      <c r="AA1530" s="25" t="str">
        <f>IF(LEN(Y1530)&gt;0,Y1530,SUBSTITUTE(SUBSTITUTE(SUBSTITUTE(SUBSTITUTE(SUBSTITUTE(SUBSTITUTE(SUBSTITUTE(SUBSTITUTE(SUBSTITUTE(SUBSTITUTE(SUBSTITUTE( (SUBSTITUTE( SUBSTITUTE( SUBSTITUTE( SUBSTITUTE(Z1530,"STD_SIGMA","SUM"),"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INDEX</v>
      </c>
      <c r="AB1530" s="1">
        <f>B1530</f>
        <v>1492</v>
      </c>
      <c r="AC1530" t="str">
        <f>P1530</f>
        <v>ITM_INDEX</v>
      </c>
      <c r="AD1530" s="126" t="str">
        <f>IF(ISNA(VLOOKUP(AA1530,'XEQM Shortlist'!J:J,1,0)),"//","")</f>
        <v/>
      </c>
      <c r="AF1530" s="88" t="str">
        <f>IF(LEN(AA1530)=0,"",SUBSTITUTE(SUBSTITUTE(SUBSTITUTE(SUBSTITUTE(SUBSTITUTE(SUBSTITUTE(SUBSTITUTE(SUBSTITUTE(SUBSTITUTE(SUBSTITUTE(SUBSTITUTE(SUBSTITUTE(SUBSTITUTE(SUBSTITUTE(SUBSTITUTE(SUBSTITUTE(SUBSTITUTE( (SUBSTITUTE( SUBSTITUTE( SUBSTITUTE( SUBSTITUTE(Z1530,"STD_SIGMA","SUM"),"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INDEX</v>
      </c>
      <c r="AG1530" t="b">
        <f>AA1530=AF1530</f>
        <v>1</v>
      </c>
    </row>
    <row r="1531" spans="1:33">
      <c r="A1531" s="48">
        <f>IF(B1531=INT(B1531),ROW(),"")</f>
        <v>1531</v>
      </c>
      <c r="B1531" s="47">
        <f>IF(AND(MID(C1531,2,1)&lt;&gt;"/",MID(C1531,1,1)="/"),INT(B1530)+1,B1530+0.01)</f>
        <v>1493</v>
      </c>
      <c r="C1531" s="51" t="s">
        <v>4276</v>
      </c>
      <c r="D1531" s="51" t="s">
        <v>7</v>
      </c>
      <c r="E1531" s="56" t="s">
        <v>1123</v>
      </c>
      <c r="F1531" s="56" t="s">
        <v>1123</v>
      </c>
      <c r="G1531" s="144">
        <v>0</v>
      </c>
      <c r="H1531" s="144">
        <v>0</v>
      </c>
      <c r="I1531" s="135" t="s">
        <v>3</v>
      </c>
      <c r="J1531" s="56" t="s">
        <v>1375</v>
      </c>
      <c r="K1531" s="57" t="s">
        <v>3945</v>
      </c>
      <c r="L1531" s="55" t="s">
        <v>4768</v>
      </c>
      <c r="M1531" s="55" t="s">
        <v>4825</v>
      </c>
      <c r="N1531" s="55" t="s">
        <v>2238</v>
      </c>
      <c r="O1531" s="55"/>
      <c r="P1531" s="259" t="s">
        <v>1617</v>
      </c>
      <c r="Q1531" s="13"/>
      <c r="R1531"/>
      <c r="S1531" t="str">
        <f>IF(E1531=F1531,"","NOT EQUAL")</f>
        <v/>
      </c>
      <c r="T1531" s="44" t="str">
        <f>IF(ISNA(VLOOKUP(P1531,Sheet1!E:F,2,0)),"--","PRESENT")</f>
        <v>--</v>
      </c>
      <c r="U1531"/>
      <c r="V1531">
        <f>IF(AA1531&lt;&gt;"",V1530+1,V1530)</f>
        <v>309</v>
      </c>
      <c r="W1531" s="75" t="s">
        <v>2238</v>
      </c>
      <c r="X1531" s="57" t="s">
        <v>2238</v>
      </c>
      <c r="Y1531" s="57" t="s">
        <v>2238</v>
      </c>
      <c r="Z1531" s="25" t="str">
        <f>IF( OR(X1531="CNST", I1531="CAT_REGS"),IF(E1531=CHAR(34)&amp;CHAR(34),F1531,E1531),
IF(X1531="YES",UPPER(IF(E1531=CHAR(34)&amp;CHAR(34),F1531,E1531)),
IF(   AND(X1531&lt;&gt;"NO",I1531="CAT_FNCT",D1531&lt;&gt;"multiply", D1531&lt;&gt;"divide"),IF(J1531="SLS_ENABLED",   UPPER(IF(E1531=CHAR(34)&amp;CHAR(34),F1531,E1531)),""),"")))</f>
        <v>"I" STD_SUB_X STD_SUB_Y STD_SUB_Z</v>
      </c>
      <c r="AA1531" s="25" t="str">
        <f>IF(LEN(Y1531)&gt;0,Y1531,SUBSTITUTE(SUBSTITUTE(SUBSTITUTE(SUBSTITUTE(SUBSTITUTE(SUBSTITUTE(SUBSTITUTE(SUBSTITUTE(SUBSTITUTE(SUBSTITUTE(SUBSTITUTE( (SUBSTITUTE( SUBSTITUTE( SUBSTITUTE( SUBSTITUTE(Z1531,"STD_SIGMA","SUM"),"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IXYZ</v>
      </c>
      <c r="AB1531" s="1">
        <f>B1531</f>
        <v>1493</v>
      </c>
      <c r="AC1531" t="str">
        <f>P1531</f>
        <v>ITM_IXYZ</v>
      </c>
      <c r="AD1531" s="126" t="str">
        <f>IF(ISNA(VLOOKUP(AA1531,'XEQM Shortlist'!J:J,1,0)),"//","")</f>
        <v>//</v>
      </c>
      <c r="AF1531" s="88" t="str">
        <f>IF(LEN(AA1531)=0,"",SUBSTITUTE(SUBSTITUTE(SUBSTITUTE(SUBSTITUTE(SUBSTITUTE(SUBSTITUTE(SUBSTITUTE(SUBSTITUTE(SUBSTITUTE(SUBSTITUTE(SUBSTITUTE(SUBSTITUTE(SUBSTITUTE(SUBSTITUTE(SUBSTITUTE(SUBSTITUTE(SUBSTITUTE( (SUBSTITUTE( SUBSTITUTE( SUBSTITUTE( SUBSTITUTE(Z1531,"STD_SIGMA","SUM"),"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IXYZ</v>
      </c>
      <c r="AG1531" t="b">
        <f>AA1531=AF1531</f>
        <v>1</v>
      </c>
    </row>
    <row r="1532" spans="1:33">
      <c r="A1532" s="48">
        <f>IF(B1532=INT(B1532),ROW(),"")</f>
        <v>1532</v>
      </c>
      <c r="B1532" s="47">
        <f>IF(AND(MID(C1532,2,1)&lt;&gt;"/",MID(C1532,1,1)="/"),INT(B1531)+1,B1531+0.01)</f>
        <v>1494</v>
      </c>
      <c r="C1532" s="51" t="s">
        <v>4248</v>
      </c>
      <c r="D1532" s="51" t="s">
        <v>7</v>
      </c>
      <c r="E1532" s="56" t="s">
        <v>1124</v>
      </c>
      <c r="F1532" s="56" t="s">
        <v>1124</v>
      </c>
      <c r="G1532" s="144">
        <v>0</v>
      </c>
      <c r="H1532" s="144">
        <v>0</v>
      </c>
      <c r="I1532" s="135" t="s">
        <v>3</v>
      </c>
      <c r="J1532" s="56" t="s">
        <v>1375</v>
      </c>
      <c r="K1532" s="57" t="s">
        <v>3945</v>
      </c>
      <c r="L1532" s="55" t="s">
        <v>4768</v>
      </c>
      <c r="M1532" s="55" t="s">
        <v>4825</v>
      </c>
      <c r="N1532" s="55" t="s">
        <v>2238</v>
      </c>
      <c r="O1532" s="55"/>
      <c r="P1532" s="259" t="s">
        <v>1618</v>
      </c>
      <c r="Q1532" s="13"/>
      <c r="R1532"/>
      <c r="S1532" t="str">
        <f>IF(E1532=F1532,"","NOT EQUAL")</f>
        <v/>
      </c>
      <c r="T1532" s="44" t="str">
        <f>IF(ISNA(VLOOKUP(P1532,Sheet1!E:F,2,0)),"--","PRESENT")</f>
        <v>--</v>
      </c>
      <c r="U1532"/>
      <c r="V1532">
        <f>IF(AA1532&lt;&gt;"",V1531+1,V1531)</f>
        <v>310</v>
      </c>
      <c r="W1532" s="75" t="s">
        <v>2238</v>
      </c>
      <c r="X1532" s="57" t="s">
        <v>2238</v>
      </c>
      <c r="Y1532" s="57" t="s">
        <v>2238</v>
      </c>
      <c r="Z1532" s="25" t="str">
        <f>IF( OR(X1532="CNST", I1532="CAT_REGS"),IF(E1532=CHAR(34)&amp;CHAR(34),F1532,E1532),
IF(X1532="YES",UPPER(IF(E1532=CHAR(34)&amp;CHAR(34),F1532,E1532)),
IF(   AND(X1532&lt;&gt;"NO",I1532="CAT_FNCT",D1532&lt;&gt;"multiply", D1532&lt;&gt;"divide"),IF(J1532="SLS_ENABLED",   UPPER(IF(E1532=CHAR(34)&amp;CHAR(34),F1532,E1532)),""),"")))</f>
        <v>"I" STD_GAMMA STD_SUB_P</v>
      </c>
      <c r="AA1532" s="25" t="str">
        <f>IF(LEN(Y1532)&gt;0,Y1532,SUBSTITUTE(SUBSTITUTE(SUBSTITUTE(SUBSTITUTE(SUBSTITUTE(SUBSTITUTE(SUBSTITUTE(SUBSTITUTE(SUBSTITUTE(SUBSTITUTE(SUBSTITUTE( (SUBSTITUTE( SUBSTITUTE( SUBSTITUTE( SUBSTITUTE(Z1532,"STD_SIGMA","SUM"),"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IGAMMAP</v>
      </c>
      <c r="AB1532" s="1">
        <f>B1532</f>
        <v>1494</v>
      </c>
      <c r="AC1532" t="str">
        <f>P1532</f>
        <v>ITM_IGAMMAP</v>
      </c>
      <c r="AD1532" s="126" t="str">
        <f>IF(ISNA(VLOOKUP(AA1532,'XEQM Shortlist'!J:J,1,0)),"//","")</f>
        <v>//</v>
      </c>
      <c r="AF1532" s="88" t="str">
        <f>IF(LEN(AA1532)=0,"",SUBSTITUTE(SUBSTITUTE(SUBSTITUTE(SUBSTITUTE(SUBSTITUTE(SUBSTITUTE(SUBSTITUTE(SUBSTITUTE(SUBSTITUTE(SUBSTITUTE(SUBSTITUTE(SUBSTITUTE(SUBSTITUTE(SUBSTITUTE(SUBSTITUTE(SUBSTITUTE(SUBSTITUTE( (SUBSTITUTE( SUBSTITUTE( SUBSTITUTE( SUBSTITUTE(Z1532,"STD_SIGMA","SUM"),"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IGAMMAP</v>
      </c>
      <c r="AG1532" t="b">
        <f>AA1532=AF1532</f>
        <v>1</v>
      </c>
    </row>
    <row r="1533" spans="1:33">
      <c r="A1533" s="48">
        <f>IF(B1533=INT(B1533),ROW(),"")</f>
        <v>1533</v>
      </c>
      <c r="B1533" s="47">
        <f>IF(AND(MID(C1533,2,1)&lt;&gt;"/",MID(C1533,1,1)="/"),INT(B1532)+1,B1532+0.01)</f>
        <v>1495</v>
      </c>
      <c r="C1533" s="51" t="s">
        <v>4249</v>
      </c>
      <c r="D1533" s="51" t="s">
        <v>7</v>
      </c>
      <c r="E1533" s="56" t="s">
        <v>1125</v>
      </c>
      <c r="F1533" s="56" t="s">
        <v>1125</v>
      </c>
      <c r="G1533" s="144">
        <v>0</v>
      </c>
      <c r="H1533" s="144">
        <v>0</v>
      </c>
      <c r="I1533" s="135" t="s">
        <v>3</v>
      </c>
      <c r="J1533" s="56" t="s">
        <v>1375</v>
      </c>
      <c r="K1533" s="57" t="s">
        <v>3945</v>
      </c>
      <c r="L1533" s="55" t="s">
        <v>4768</v>
      </c>
      <c r="M1533" s="55" t="s">
        <v>4825</v>
      </c>
      <c r="N1533" s="55" t="s">
        <v>2238</v>
      </c>
      <c r="O1533" s="55"/>
      <c r="P1533" s="259" t="s">
        <v>1619</v>
      </c>
      <c r="Q1533" s="13"/>
      <c r="R1533"/>
      <c r="S1533" t="str">
        <f>IF(E1533=F1533,"","NOT EQUAL")</f>
        <v/>
      </c>
      <c r="T1533" s="44" t="str">
        <f>IF(ISNA(VLOOKUP(P1533,Sheet1!E:F,2,0)),"--","PRESENT")</f>
        <v>--</v>
      </c>
      <c r="U1533"/>
      <c r="V1533">
        <f>IF(AA1533&lt;&gt;"",V1532+1,V1532)</f>
        <v>311</v>
      </c>
      <c r="W1533" s="75" t="s">
        <v>2238</v>
      </c>
      <c r="X1533" s="57" t="s">
        <v>2238</v>
      </c>
      <c r="Y1533" s="57" t="s">
        <v>2238</v>
      </c>
      <c r="Z1533" s="25" t="str">
        <f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"I" STD_GAMMA STD_SUB_Q</v>
      </c>
      <c r="AA1533" s="25" t="str">
        <f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IGAMMAQ</v>
      </c>
      <c r="AB1533" s="1">
        <f>B1533</f>
        <v>1495</v>
      </c>
      <c r="AC1533" t="str">
        <f>P1533</f>
        <v>ITM_IGAMMAQ</v>
      </c>
      <c r="AD1533" s="126" t="str">
        <f>IF(ISNA(VLOOKUP(AA1533,'XEQM Shortlist'!J:J,1,0)),"//","")</f>
        <v>//</v>
      </c>
      <c r="AF1533" s="88" t="str">
        <f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IGAMMAQ</v>
      </c>
      <c r="AG1533" t="b">
        <f>AA1533=AF1533</f>
        <v>1</v>
      </c>
    </row>
    <row r="1534" spans="1:33" s="17" customFormat="1">
      <c r="A1534" s="48">
        <f>IF(B1534=INT(B1534),ROW(),"")</f>
        <v>1534</v>
      </c>
      <c r="B1534" s="47">
        <f>IF(AND(MID(C1534,2,1)&lt;&gt;"/",MID(C1534,1,1)="/"),INT(B1533)+1,B1533+0.01)</f>
        <v>1496</v>
      </c>
      <c r="C1534" s="51" t="s">
        <v>4511</v>
      </c>
      <c r="D1534" s="51" t="s">
        <v>4513</v>
      </c>
      <c r="E1534" s="56" t="s">
        <v>148</v>
      </c>
      <c r="F1534" s="56" t="s">
        <v>148</v>
      </c>
      <c r="G1534" s="295">
        <v>0</v>
      </c>
      <c r="H1534" s="295">
        <v>0</v>
      </c>
      <c r="I1534" s="135" t="s">
        <v>3</v>
      </c>
      <c r="J1534" s="56" t="s">
        <v>1375</v>
      </c>
      <c r="K1534" s="57" t="s">
        <v>3945</v>
      </c>
      <c r="L1534" s="55" t="s">
        <v>4768</v>
      </c>
      <c r="M1534" s="55" t="s">
        <v>4825</v>
      </c>
      <c r="N1534" s="55" t="s">
        <v>2238</v>
      </c>
      <c r="O1534" s="55"/>
      <c r="P1534" s="259" t="s">
        <v>1620</v>
      </c>
      <c r="Q1534" s="13"/>
      <c r="R1534"/>
      <c r="S1534" t="str">
        <f>IF(E1534=F1534,"","NOT EQUAL")</f>
        <v/>
      </c>
      <c r="T1534" s="44" t="str">
        <f>IF(ISNA(VLOOKUP(P1534,Sheet1!E:F,2,0)),"--","PRESENT")</f>
        <v>PRESENT</v>
      </c>
      <c r="U1534"/>
      <c r="V1534">
        <f>IF(AA1534&lt;&gt;"",V1533+1,V1533)</f>
        <v>312</v>
      </c>
      <c r="W1534" s="75" t="s">
        <v>2238</v>
      </c>
      <c r="X1534" s="57" t="s">
        <v>2238</v>
      </c>
      <c r="Y1534" s="57" t="s">
        <v>2238</v>
      </c>
      <c r="Z1534" s="25" t="str">
        <f>IF( OR(X1534="CNST", I1534="CAT_REGS"),IF(E1534=CHAR(34)&amp;CHAR(34),F1534,E1534),
IF(X1534="YES",UPPER(IF(E1534=CHAR(34)&amp;CHAR(34),F1534,E1534)),
IF(   AND(X1534&lt;&gt;"NO",I1534="CAT_FNCT",D1534&lt;&gt;"multiply", D1534&lt;&gt;"divide"),IF(J1534="SLS_ENABLED",   UPPER(IF(E1534=CHAR(34)&amp;CHAR(34),F1534,E1534)),""),"")))</f>
        <v>"I+"</v>
      </c>
      <c r="AA1534" s="25" t="str">
        <f>IF(LEN(Y1534)&gt;0,Y1534,SUBSTITUTE(SUBSTITUTE(SUBSTITUTE(SUBSTITUTE(SUBSTITUTE(SUBSTITUTE(SUBSTITUTE(SUBSTITUTE(SUBSTITUTE(SUBSTITUTE(SUBSTITUTE( (SUBSTITUTE( SUBSTITUTE( SUBSTITUTE( SUBSTITUTE(Z1534,"STD_SIGMA","SUM"),"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I+</v>
      </c>
      <c r="AB1534" s="1">
        <f>B1534</f>
        <v>1496</v>
      </c>
      <c r="AC1534" t="str">
        <f>P1534</f>
        <v>ITM_IPLUS</v>
      </c>
      <c r="AD1534" s="126" t="str">
        <f>IF(ISNA(VLOOKUP(AA1534,'XEQM Shortlist'!J:J,1,0)),"//","")</f>
        <v/>
      </c>
      <c r="AE1534"/>
      <c r="AF1534" s="88" t="str">
        <f>IF(LEN(AA1534)=0,"",SUBSTITUTE(SUBSTITUTE(SUBSTITUTE(SUBSTITUTE(SUBSTITUTE(SUBSTITUTE(SUBSTITUTE(SUBSTITUTE(SUBSTITUTE(SUBSTITUTE(SUBSTITUTE(SUBSTITUTE(SUBSTITUTE(SUBSTITUTE(SUBSTITUTE(SUBSTITUTE(SUBSTITUTE( (SUBSTITUTE( SUBSTITUTE( SUBSTITUTE( SUBSTITUTE(Z1534,"STD_SIGMA","SUM"),"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I+</v>
      </c>
      <c r="AG1534" t="b">
        <f>AA1534=AF1534</f>
        <v>1</v>
      </c>
    </row>
    <row r="1535" spans="1:33">
      <c r="A1535" s="48">
        <f>IF(B1535=INT(B1535),ROW(),"")</f>
        <v>1535</v>
      </c>
      <c r="B1535" s="47">
        <f>IF(AND(MID(C1535,2,1)&lt;&gt;"/",MID(C1535,1,1)="/"),INT(B1534)+1,B1534+0.01)</f>
        <v>1497</v>
      </c>
      <c r="C1535" s="51" t="s">
        <v>4511</v>
      </c>
      <c r="D1535" s="51" t="s">
        <v>4514</v>
      </c>
      <c r="E1535" s="56" t="s">
        <v>149</v>
      </c>
      <c r="F1535" s="56" t="s">
        <v>149</v>
      </c>
      <c r="G1535" s="144">
        <v>0</v>
      </c>
      <c r="H1535" s="144">
        <v>0</v>
      </c>
      <c r="I1535" s="135" t="s">
        <v>3</v>
      </c>
      <c r="J1535" s="56" t="s">
        <v>1375</v>
      </c>
      <c r="K1535" s="57" t="s">
        <v>3945</v>
      </c>
      <c r="L1535" s="55" t="s">
        <v>4768</v>
      </c>
      <c r="M1535" s="55" t="s">
        <v>4825</v>
      </c>
      <c r="N1535" s="55" t="s">
        <v>2238</v>
      </c>
      <c r="O1535" s="55"/>
      <c r="P1535" s="259" t="s">
        <v>1621</v>
      </c>
      <c r="Q1535" s="13"/>
      <c r="R1535"/>
      <c r="S1535" t="str">
        <f>IF(E1535=F1535,"","NOT EQUAL")</f>
        <v/>
      </c>
      <c r="T1535" s="44" t="str">
        <f>IF(ISNA(VLOOKUP(P1535,Sheet1!E:F,2,0)),"--","PRESENT")</f>
        <v>PRESENT</v>
      </c>
      <c r="U1535"/>
      <c r="V1535">
        <f>IF(AA1535&lt;&gt;"",V1534+1,V1534)</f>
        <v>313</v>
      </c>
      <c r="W1535" s="75" t="s">
        <v>2238</v>
      </c>
      <c r="X1535" s="57" t="s">
        <v>2238</v>
      </c>
      <c r="Y1535" s="57" t="s">
        <v>2238</v>
      </c>
      <c r="Z1535" s="25" t="str">
        <f>IF( OR(X1535="CNST", I1535="CAT_REGS"),IF(E1535=CHAR(34)&amp;CHAR(34),F1535,E1535),
IF(X1535="YES",UPPER(IF(E1535=CHAR(34)&amp;CHAR(34),F1535,E1535)),
IF(   AND(X1535&lt;&gt;"NO",I1535="CAT_FNCT",D1535&lt;&gt;"multiply", D1535&lt;&gt;"divide"),IF(J1535="SLS_ENABLED",   UPPER(IF(E1535=CHAR(34)&amp;CHAR(34),F1535,E1535)),""),"")))</f>
        <v>"I-"</v>
      </c>
      <c r="AA1535" s="25" t="str">
        <f>IF(LEN(Y1535)&gt;0,Y1535,SUBSTITUTE(SUBSTITUTE(SUBSTITUTE(SUBSTITUTE(SUBSTITUTE(SUBSTITUTE(SUBSTITUTE(SUBSTITUTE(SUBSTITUTE(SUBSTITUTE(SUBSTITUTE( (SUBSTITUTE( SUBSTITUTE( SUBSTITUTE( SUBSTITUTE(Z1535,"STD_SIGMA","SUM"),"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I-</v>
      </c>
      <c r="AB1535" s="1">
        <f>B1535</f>
        <v>1497</v>
      </c>
      <c r="AC1535" t="str">
        <f>P1535</f>
        <v>ITM_IMINUS</v>
      </c>
      <c r="AD1535" s="126" t="str">
        <f>IF(ISNA(VLOOKUP(AA1535,'XEQM Shortlist'!J:J,1,0)),"//","")</f>
        <v/>
      </c>
      <c r="AF1535" s="88" t="str">
        <f>IF(LEN(AA1535)=0,"",SUBSTITUTE(SUBSTITUTE(SUBSTITUTE(SUBSTITUTE(SUBSTITUTE(SUBSTITUTE(SUBSTITUTE(SUBSTITUTE(SUBSTITUTE(SUBSTITUTE(SUBSTITUTE(SUBSTITUTE(SUBSTITUTE(SUBSTITUTE(SUBSTITUTE(SUBSTITUTE(SUBSTITUTE( (SUBSTITUTE( SUBSTITUTE( SUBSTITUTE( SUBSTITUTE(Z1535,"STD_SIGMA","SUM"),"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I-</v>
      </c>
      <c r="AG1535" t="b">
        <f>AA1535=AF1535</f>
        <v>1</v>
      </c>
    </row>
    <row r="1536" spans="1:33">
      <c r="A1536" s="48">
        <f>IF(B1536=INT(B1536),ROW(),"")</f>
        <v>1536</v>
      </c>
      <c r="B1536" s="47">
        <f>IF(AND(MID(C1536,2,1)&lt;&gt;"/",MID(C1536,1,1)="/"),INT(B1535)+1,B1535+0.01)</f>
        <v>1498</v>
      </c>
      <c r="C1536" s="53" t="s">
        <v>4602</v>
      </c>
      <c r="D1536" s="51" t="s">
        <v>7</v>
      </c>
      <c r="E1536" s="56" t="s">
        <v>1127</v>
      </c>
      <c r="F1536" s="56" t="s">
        <v>1127</v>
      </c>
      <c r="G1536" s="144">
        <v>0</v>
      </c>
      <c r="H1536" s="144">
        <v>0</v>
      </c>
      <c r="I1536" s="135" t="s">
        <v>3</v>
      </c>
      <c r="J1536" s="56" t="s">
        <v>1375</v>
      </c>
      <c r="K1536" s="57" t="s">
        <v>3945</v>
      </c>
      <c r="L1536" s="55" t="s">
        <v>4768</v>
      </c>
      <c r="M1536" s="55" t="s">
        <v>4825</v>
      </c>
      <c r="N1536" s="55" t="s">
        <v>2238</v>
      </c>
      <c r="O1536" s="55"/>
      <c r="P1536" s="259" t="s">
        <v>1623</v>
      </c>
      <c r="Q1536" s="13"/>
      <c r="R1536"/>
      <c r="S1536" t="str">
        <f>IF(E1536=F1536,"","NOT EQUAL")</f>
        <v/>
      </c>
      <c r="T1536" s="44" t="str">
        <f>IF(ISNA(VLOOKUP(P1536,Sheet1!E:F,2,0)),"--","PRESENT")</f>
        <v>--</v>
      </c>
      <c r="U1536"/>
      <c r="V1536">
        <f>IF(AA1536&lt;&gt;"",V1535+1,V1535)</f>
        <v>314</v>
      </c>
      <c r="W1536" s="75" t="s">
        <v>2238</v>
      </c>
      <c r="X1536" s="57" t="s">
        <v>2238</v>
      </c>
      <c r="Y1536" s="57" t="s">
        <v>2238</v>
      </c>
      <c r="Z1536" s="25" t="str">
        <f>IF( OR(X1536="CNST", I1536="CAT_REGS"),IF(E1536=CHAR(34)&amp;CHAR(34),F1536,E1536),
IF(X1536="YES",UPPER(IF(E1536=CHAR(34)&amp;CHAR(34),F1536,E1536)),
IF(   AND(X1536&lt;&gt;"NO",I1536="CAT_FNCT",D1536&lt;&gt;"multiply", D1536&lt;&gt;"divide"),IF(J1536="SLS_ENABLED",   UPPER(IF(E1536=CHAR(34)&amp;CHAR(34),F1536,E1536)),""),"")))</f>
        <v>"J" STD_SUB_Y "(X)"</v>
      </c>
      <c r="AA1536" s="25" t="str">
        <f>IF(LEN(Y1536)&gt;0,Y1536,SUBSTITUTE(SUBSTITUTE(SUBSTITUTE(SUBSTITUTE(SUBSTITUTE(SUBSTITUTE(SUBSTITUTE(SUBSTITUTE(SUBSTITUTE(SUBSTITUTE(SUBSTITUTE( (SUBSTITUTE( SUBSTITUTE( SUBSTITUTE( SUBSTITUTE(Z1536,"STD_SIGMA","SUM"),"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JY(X)</v>
      </c>
      <c r="AB1536" s="1">
        <f>B1536</f>
        <v>1498</v>
      </c>
      <c r="AC1536" t="str">
        <f>P1536</f>
        <v>ITM_JYX</v>
      </c>
      <c r="AD1536" s="126" t="str">
        <f>IF(ISNA(VLOOKUP(AA1536,'XEQM Shortlist'!J:J,1,0)),"//","")</f>
        <v>//</v>
      </c>
      <c r="AF1536" s="88" t="str">
        <f>IF(LEN(AA1536)=0,"",SUBSTITUTE(SUBSTITUTE(SUBSTITUTE(SUBSTITUTE(SUBSTITUTE(SUBSTITUTE(SUBSTITUTE(SUBSTITUTE(SUBSTITUTE(SUBSTITUTE(SUBSTITUTE(SUBSTITUTE(SUBSTITUTE(SUBSTITUTE(SUBSTITUTE(SUBSTITUTE(SUBSTITUTE( (SUBSTITUTE( SUBSTITUTE( SUBSTITUTE( SUBSTITUTE(Z1536,"STD_SIGMA","SUM"),"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JY</v>
      </c>
      <c r="AG1536" t="b">
        <f>AA1536=AF1536</f>
        <v>0</v>
      </c>
    </row>
    <row r="1537" spans="1:33">
      <c r="A1537" s="48">
        <f>IF(B1537=INT(B1537),ROW(),"")</f>
        <v>1537</v>
      </c>
      <c r="B1537" s="47">
        <f>IF(AND(MID(C1537,2,1)&lt;&gt;"/",MID(C1537,1,1)="/"),INT(B1536)+1,B1536+0.01)</f>
        <v>1499</v>
      </c>
      <c r="C1537" s="51" t="s">
        <v>4512</v>
      </c>
      <c r="D1537" s="51" t="s">
        <v>4513</v>
      </c>
      <c r="E1537" s="56" t="s">
        <v>152</v>
      </c>
      <c r="F1537" s="56" t="s">
        <v>152</v>
      </c>
      <c r="G1537" s="144">
        <v>0</v>
      </c>
      <c r="H1537" s="144">
        <v>0</v>
      </c>
      <c r="I1537" s="135" t="s">
        <v>3</v>
      </c>
      <c r="J1537" s="56" t="s">
        <v>1375</v>
      </c>
      <c r="K1537" s="57" t="s">
        <v>3945</v>
      </c>
      <c r="L1537" s="55" t="s">
        <v>4768</v>
      </c>
      <c r="M1537" s="55" t="s">
        <v>4825</v>
      </c>
      <c r="N1537" s="55" t="s">
        <v>2238</v>
      </c>
      <c r="O1537" s="55"/>
      <c r="P1537" s="259" t="s">
        <v>1624</v>
      </c>
      <c r="Q1537" s="13"/>
      <c r="R1537"/>
      <c r="S1537" t="str">
        <f>IF(E1537=F1537,"","NOT EQUAL")</f>
        <v/>
      </c>
      <c r="T1537" s="44" t="str">
        <f>IF(ISNA(VLOOKUP(P1537,Sheet1!E:F,2,0)),"--","PRESENT")</f>
        <v>PRESENT</v>
      </c>
      <c r="U1537"/>
      <c r="V1537">
        <f>IF(AA1537&lt;&gt;"",V1536+1,V1536)</f>
        <v>315</v>
      </c>
      <c r="W1537" s="75" t="s">
        <v>2238</v>
      </c>
      <c r="X1537" s="57" t="s">
        <v>2238</v>
      </c>
      <c r="Y1537" s="57" t="s">
        <v>2238</v>
      </c>
      <c r="Z1537" s="25" t="str">
        <f>IF( OR(X1537="CNST", I1537="CAT_REGS"),IF(E1537=CHAR(34)&amp;CHAR(34),F1537,E1537),
IF(X1537="YES",UPPER(IF(E1537=CHAR(34)&amp;CHAR(34),F1537,E1537)),
IF(   AND(X1537&lt;&gt;"NO",I1537="CAT_FNCT",D1537&lt;&gt;"multiply", D1537&lt;&gt;"divide"),IF(J1537="SLS_ENABLED",   UPPER(IF(E1537=CHAR(34)&amp;CHAR(34),F1537,E1537)),""),"")))</f>
        <v>"J+"</v>
      </c>
      <c r="AA1537" s="25" t="str">
        <f>IF(LEN(Y1537)&gt;0,Y1537,SUBSTITUTE(SUBSTITUTE(SUBSTITUTE(SUBSTITUTE(SUBSTITUTE(SUBSTITUTE(SUBSTITUTE(SUBSTITUTE(SUBSTITUTE(SUBSTITUTE(SUBSTITUTE( (SUBSTITUTE( SUBSTITUTE( SUBSTITUTE( SUBSTITUTE(Z1537,"STD_SIGMA","SUM"),"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J+</v>
      </c>
      <c r="AB1537" s="1">
        <f>B1537</f>
        <v>1499</v>
      </c>
      <c r="AC1537" t="str">
        <f>P1537</f>
        <v>ITM_JPLUS</v>
      </c>
      <c r="AD1537" s="126" t="str">
        <f>IF(ISNA(VLOOKUP(AA1537,'XEQM Shortlist'!J:J,1,0)),"//","")</f>
        <v/>
      </c>
      <c r="AF1537" s="88" t="str">
        <f>IF(LEN(AA1537)=0,"",SUBSTITUTE(SUBSTITUTE(SUBSTITUTE(SUBSTITUTE(SUBSTITUTE(SUBSTITUTE(SUBSTITUTE(SUBSTITUTE(SUBSTITUTE(SUBSTITUTE(SUBSTITUTE(SUBSTITUTE(SUBSTITUTE(SUBSTITUTE(SUBSTITUTE(SUBSTITUTE(SUBSTITUTE( (SUBSTITUTE( SUBSTITUTE( SUBSTITUTE( SUBSTITUTE(Z1537,"STD_SIGMA","SUM"),"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J+</v>
      </c>
      <c r="AG1537" t="b">
        <f>AA1537=AF1537</f>
        <v>1</v>
      </c>
    </row>
    <row r="1538" spans="1:33" s="101" customFormat="1">
      <c r="A1538" s="48">
        <f>IF(B1538=INT(B1538),ROW(),"")</f>
        <v>1538</v>
      </c>
      <c r="B1538" s="47">
        <f>IF(AND(MID(C1538,2,1)&lt;&gt;"/",MID(C1538,1,1)="/"),INT(B1537)+1,B1537+0.01)</f>
        <v>1500</v>
      </c>
      <c r="C1538" s="51" t="s">
        <v>4512</v>
      </c>
      <c r="D1538" s="51" t="s">
        <v>4514</v>
      </c>
      <c r="E1538" s="56" t="s">
        <v>153</v>
      </c>
      <c r="F1538" s="56" t="s">
        <v>153</v>
      </c>
      <c r="G1538" s="295">
        <v>0</v>
      </c>
      <c r="H1538" s="295">
        <v>0</v>
      </c>
      <c r="I1538" s="135" t="s">
        <v>3</v>
      </c>
      <c r="J1538" s="56" t="s">
        <v>1375</v>
      </c>
      <c r="K1538" s="57" t="s">
        <v>3945</v>
      </c>
      <c r="L1538" s="55" t="s">
        <v>4768</v>
      </c>
      <c r="M1538" s="55" t="s">
        <v>4825</v>
      </c>
      <c r="N1538" s="55" t="s">
        <v>2238</v>
      </c>
      <c r="O1538" s="55"/>
      <c r="P1538" s="259" t="s">
        <v>1625</v>
      </c>
      <c r="Q1538" s="13"/>
      <c r="R1538"/>
      <c r="S1538" t="str">
        <f>IF(E1538=F1538,"","NOT EQUAL")</f>
        <v/>
      </c>
      <c r="T1538" s="44" t="str">
        <f>IF(ISNA(VLOOKUP(P1538,Sheet1!E:F,2,0)),"--","PRESENT")</f>
        <v>PRESENT</v>
      </c>
      <c r="U1538"/>
      <c r="V1538">
        <f>IF(AA1538&lt;&gt;"",V1537+1,V1537)</f>
        <v>316</v>
      </c>
      <c r="W1538" s="75" t="s">
        <v>2238</v>
      </c>
      <c r="X1538" s="57" t="s">
        <v>2238</v>
      </c>
      <c r="Y1538" s="57" t="s">
        <v>2238</v>
      </c>
      <c r="Z1538" s="25" t="str">
        <f>IF( OR(X1538="CNST", I1538="CAT_REGS"),IF(E1538=CHAR(34)&amp;CHAR(34),F1538,E1538),
IF(X1538="YES",UPPER(IF(E1538=CHAR(34)&amp;CHAR(34),F1538,E1538)),
IF(   AND(X1538&lt;&gt;"NO",I1538="CAT_FNCT",D1538&lt;&gt;"multiply", D1538&lt;&gt;"divide"),IF(J1538="SLS_ENABLED",   UPPER(IF(E1538=CHAR(34)&amp;CHAR(34),F1538,E1538)),""),"")))</f>
        <v>"J-"</v>
      </c>
      <c r="AA1538" s="25" t="str">
        <f>IF(LEN(Y1538)&gt;0,Y1538,SUBSTITUTE(SUBSTITUTE(SUBSTITUTE(SUBSTITUTE(SUBSTITUTE(SUBSTITUTE(SUBSTITUTE(SUBSTITUTE(SUBSTITUTE(SUBSTITUTE(SUBSTITUTE( (SUBSTITUTE( SUBSTITUTE( SUBSTITUTE( SUBSTITUTE(Z1538,"STD_SIGMA","SUM"),"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J-</v>
      </c>
      <c r="AB1538" s="1">
        <f>B1538</f>
        <v>1500</v>
      </c>
      <c r="AC1538" t="str">
        <f>P1538</f>
        <v>ITM_JMINUS</v>
      </c>
      <c r="AD1538" s="126" t="str">
        <f>IF(ISNA(VLOOKUP(AA1538,'XEQM Shortlist'!J:J,1,0)),"//","")</f>
        <v/>
      </c>
      <c r="AE1538"/>
      <c r="AF1538" s="88" t="str">
        <f>IF(LEN(AA1538)=0,"",SUBSTITUTE(SUBSTITUTE(SUBSTITUTE(SUBSTITUTE(SUBSTITUTE(SUBSTITUTE(SUBSTITUTE(SUBSTITUTE(SUBSTITUTE(SUBSTITUTE(SUBSTITUTE(SUBSTITUTE(SUBSTITUTE(SUBSTITUTE(SUBSTITUTE(SUBSTITUTE(SUBSTITUTE( (SUBSTITUTE( SUBSTITUTE( SUBSTITUTE( SUBSTITUTE(Z1538,"STD_SIGMA","SUM"),"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J-</v>
      </c>
      <c r="AG1538" t="b">
        <f>AA1538=AF1538</f>
        <v>1</v>
      </c>
    </row>
    <row r="1539" spans="1:33">
      <c r="A1539" s="48">
        <f>IF(B1539=INT(B1539),ROW(),"")</f>
        <v>1539</v>
      </c>
      <c r="B1539" s="47">
        <f>IF(AND(MID(C1539,2,1)&lt;&gt;"/",MID(C1539,1,1)="/"),INT(B1538)+1,B1538+0.01)</f>
        <v>1501</v>
      </c>
      <c r="C1539" s="51" t="s">
        <v>4224</v>
      </c>
      <c r="D1539" s="51" t="s">
        <v>7</v>
      </c>
      <c r="E1539" s="56" t="s">
        <v>1128</v>
      </c>
      <c r="F1539" s="56" t="s">
        <v>1128</v>
      </c>
      <c r="G1539" s="144">
        <v>0</v>
      </c>
      <c r="H1539" s="144">
        <v>0</v>
      </c>
      <c r="I1539" s="135" t="s">
        <v>3</v>
      </c>
      <c r="J1539" s="56" t="s">
        <v>1375</v>
      </c>
      <c r="K1539" s="57" t="s">
        <v>3945</v>
      </c>
      <c r="L1539" s="55" t="s">
        <v>4768</v>
      </c>
      <c r="M1539" s="55" t="s">
        <v>4825</v>
      </c>
      <c r="N1539" s="55" t="s">
        <v>2238</v>
      </c>
      <c r="O1539" s="55"/>
      <c r="P1539" s="259" t="s">
        <v>4013</v>
      </c>
      <c r="Q1539" s="13"/>
      <c r="R1539"/>
      <c r="S1539" t="str">
        <f>IF(E1539=F1539,"","NOT EQUAL")</f>
        <v/>
      </c>
      <c r="T1539" s="44" t="str">
        <f>IF(ISNA(VLOOKUP(P1539,Sheet1!E:F,2,0)),"--","PRESENT")</f>
        <v>--</v>
      </c>
      <c r="U1539"/>
      <c r="V1539">
        <f>IF(AA1539&lt;&gt;"",V1538+1,V1538)</f>
        <v>317</v>
      </c>
      <c r="W1539" s="75" t="s">
        <v>2238</v>
      </c>
      <c r="X1539" s="57" t="s">
        <v>2238</v>
      </c>
      <c r="Y1539" s="57" t="s">
        <v>2238</v>
      </c>
      <c r="Z1539" s="25" t="str">
        <f>IF( OR(X1539="CNST", I1539="CAT_REGS"),IF(E1539=CHAR(34)&amp;CHAR(34),F1539,E1539),
IF(X1539="YES",UPPER(IF(E1539=CHAR(34)&amp;CHAR(34),F1539,E1539)),
IF(   AND(X1539&lt;&gt;"NO",I1539="CAT_FNCT",D1539&lt;&gt;"multiply", D1539&lt;&gt;"divide"),IF(J1539="SLS_ENABLED",   UPPER(IF(E1539=CHAR(34)&amp;CHAR(34),F1539,E1539)),""),"")))</f>
        <v>"J/G"</v>
      </c>
      <c r="AA1539" s="25" t="str">
        <f>IF(LEN(Y1539)&gt;0,Y1539,SUBSTITUTE(SUBSTITUTE(SUBSTITUTE(SUBSTITUTE(SUBSTITUTE(SUBSTITUTE(SUBSTITUTE(SUBSTITUTE(SUBSTITUTE(SUBSTITUTE(SUBSTITUTE( (SUBSTITUTE( SUBSTITUTE( SUBSTITUTE( SUBSTITUTE(Z1539,"STD_SIGMA","SUM"),"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9" s="1">
        <f>B1539</f>
        <v>1501</v>
      </c>
      <c r="AC1539" t="str">
        <f>P1539</f>
        <v>ITM_JUL_GREG</v>
      </c>
      <c r="AD1539" s="126" t="str">
        <f>IF(ISNA(VLOOKUP(AA1539,'XEQM Shortlist'!J:J,1,0)),"//","")</f>
        <v>//</v>
      </c>
      <c r="AF1539" s="88" t="str">
        <f>IF(LEN(AA1539)=0,"",SUBSTITUTE(SUBSTITUTE(SUBSTITUTE(SUBSTITUTE(SUBSTITUTE(SUBSTITUTE(SUBSTITUTE(SUBSTITUTE(SUBSTITUTE(SUBSTITUTE(SUBSTITUTE(SUBSTITUTE(SUBSTITUTE(SUBSTITUTE(SUBSTITUTE(SUBSTITUTE(SUBSTITUTE( (SUBSTITUTE( SUBSTITUTE( SUBSTITUTE( SUBSTITUTE(Z1539,"STD_SIGMA","SUM"),"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9" t="b">
        <f>AA1539=AF1539</f>
        <v>1</v>
      </c>
    </row>
    <row r="1540" spans="1:33">
      <c r="A1540" s="48">
        <f>IF(B1540=INT(B1540),ROW(),"")</f>
        <v>1540</v>
      </c>
      <c r="B1540" s="47">
        <f>IF(AND(MID(C1540,2,1)&lt;&gt;"/",MID(C1540,1,1)="/"),INT(B1539)+1,B1539+0.01)</f>
        <v>1502</v>
      </c>
      <c r="C1540" s="89" t="s">
        <v>3769</v>
      </c>
      <c r="D1540" s="89" t="s">
        <v>7</v>
      </c>
      <c r="E1540" s="109" t="str">
        <f>CHAR(34)&amp;IF(B1540&lt;10,"000",IF(B1540&lt;100,"00",IF(B1540&lt;1000,"0","")))&amp;$B1540&amp;CHAR(34)</f>
        <v>"1502"</v>
      </c>
      <c r="F1540" s="90" t="str">
        <f>E1540</f>
        <v>"1502"</v>
      </c>
      <c r="G1540" s="294">
        <v>0</v>
      </c>
      <c r="H1540" s="294">
        <v>0</v>
      </c>
      <c r="I1540" s="139" t="s">
        <v>28</v>
      </c>
      <c r="J1540" s="56" t="s">
        <v>1375</v>
      </c>
      <c r="K1540" s="57" t="s">
        <v>3945</v>
      </c>
      <c r="L1540" s="17" t="s">
        <v>4768</v>
      </c>
      <c r="M1540" s="17" t="s">
        <v>4827</v>
      </c>
      <c r="N1540" s="55" t="s">
        <v>2238</v>
      </c>
      <c r="O1540" s="17"/>
      <c r="P1540" s="259" t="str">
        <f>"ITM_"&amp;IF(B1540&lt;10,"000",IF(B1540&lt;100,"00",IF(B1540&lt;1000,"0","")))&amp;$B1540</f>
        <v>ITM_1502</v>
      </c>
      <c r="Q1540" s="16"/>
      <c r="R1540"/>
      <c r="S1540" t="str">
        <f>IF(E1540=F1540,"","NOT EQUAL")</f>
        <v/>
      </c>
      <c r="T1540" s="44" t="str">
        <f>IF(ISNA(VLOOKUP(P1540,Sheet1!E:F,2,0)),"--","PRESENT")</f>
        <v>--</v>
      </c>
      <c r="U1540"/>
      <c r="V1540">
        <f>IF(AA1540&lt;&gt;"",V1539+1,V1539)</f>
        <v>317</v>
      </c>
      <c r="W1540" s="88" t="s">
        <v>2238</v>
      </c>
      <c r="X1540" s="92" t="s">
        <v>2238</v>
      </c>
      <c r="Y1540" s="92" t="s">
        <v>2238</v>
      </c>
      <c r="Z1540" s="25" t="str">
        <f>IF( OR(X1540="CNST", I1540="CAT_REGS"),IF(E1540=CHAR(34)&amp;CHAR(34),F1540,E1540),
IF(X1540="YES",UPPER(IF(E1540=CHAR(34)&amp;CHAR(34),F1540,E1540)),
IF(   AND(X1540&lt;&gt;"NO",I1540="CAT_FNCT",D1540&lt;&gt;"multiply", D1540&lt;&gt;"divide"),IF(J1540="SLS_ENABLED",   UPPER(IF(E1540=CHAR(34)&amp;CHAR(34),F1540,E1540)),""),"")))</f>
        <v/>
      </c>
      <c r="AA1540" s="25" t="str">
        <f>IF(LEN(Y1540)&gt;0,Y1540,SUBSTITUTE(SUBSTITUTE(SUBSTITUTE(SUBSTITUTE(SUBSTITUTE(SUBSTITUTE(SUBSTITUTE(SUBSTITUTE(SUBSTITUTE(SUBSTITUTE(SUBSTITUTE( (SUBSTITUTE( SUBSTITUTE( SUBSTITUTE( SUBSTITUTE(Z1540,"STD_SIGMA","SUM"),"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40" s="1">
        <f>B1540</f>
        <v>1502</v>
      </c>
      <c r="AC1540" t="str">
        <f>P1540</f>
        <v>ITM_1502</v>
      </c>
      <c r="AD1540" s="126" t="str">
        <f>IF(ISNA(VLOOKUP(AA1540,'XEQM Shortlist'!J:J,1,0)),"//","")</f>
        <v/>
      </c>
      <c r="AF1540" s="88" t="str">
        <f>IF(LEN(AA1540)=0,"",SUBSTITUTE(SUBSTITUTE(SUBSTITUTE(SUBSTITUTE(SUBSTITUTE(SUBSTITUTE(SUBSTITUTE(SUBSTITUTE(SUBSTITUTE(SUBSTITUTE(SUBSTITUTE(SUBSTITUTE(SUBSTITUTE(SUBSTITUTE(SUBSTITUTE(SUBSTITUTE(SUBSTITUTE( (SUBSTITUTE( SUBSTITUTE( SUBSTITUTE( SUBSTITUTE(Z1540,"STD_SIGMA","SUM"),"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40" t="b">
        <f>AA1540=AF1540</f>
        <v>1</v>
      </c>
    </row>
    <row r="1541" spans="1:33">
      <c r="A1541" s="48">
        <f>IF(B1541=INT(B1541),ROW(),"")</f>
        <v>1541</v>
      </c>
      <c r="B1541" s="47">
        <f>IF(AND(MID(C1541,2,1)&lt;&gt;"/",MID(C1541,1,1)="/"),INT(B1540)+1,B1540+0.01)</f>
        <v>1503</v>
      </c>
      <c r="C1541" s="51" t="s">
        <v>4842</v>
      </c>
      <c r="D1541" s="51" t="s">
        <v>12</v>
      </c>
      <c r="E1541" s="56" t="s">
        <v>1129</v>
      </c>
      <c r="F1541" s="56" t="s">
        <v>1129</v>
      </c>
      <c r="G1541" s="144">
        <v>1</v>
      </c>
      <c r="H1541" s="144">
        <v>21</v>
      </c>
      <c r="I1541" s="135" t="s">
        <v>3</v>
      </c>
      <c r="J1541" s="56" t="s">
        <v>1376</v>
      </c>
      <c r="K1541" s="57" t="s">
        <v>3783</v>
      </c>
      <c r="L1541" s="55" t="s">
        <v>4768</v>
      </c>
      <c r="M1541" s="55" t="s">
        <v>4846</v>
      </c>
      <c r="N1541" s="55" t="s">
        <v>2238</v>
      </c>
      <c r="O1541" s="55"/>
      <c r="P1541" s="264" t="s">
        <v>1630</v>
      </c>
      <c r="Q1541" s="13"/>
      <c r="R1541"/>
      <c r="S1541" t="str">
        <f>IF(E1541=F1541,"","NOT EQUAL")</f>
        <v/>
      </c>
      <c r="T1541" s="44" t="str">
        <f>IF(ISNA(VLOOKUP(P1541,Sheet1!E:F,2,0)),"--","PRESENT")</f>
        <v>--</v>
      </c>
      <c r="U1541"/>
      <c r="V1541">
        <f>IF(AA1541&lt;&gt;"",V1540+1,V1540)</f>
        <v>317</v>
      </c>
      <c r="W1541" s="75" t="s">
        <v>2238</v>
      </c>
      <c r="X1541" s="57" t="s">
        <v>2238</v>
      </c>
      <c r="Y1541" s="57" t="s">
        <v>2238</v>
      </c>
      <c r="Z1541" s="25" t="str">
        <f>IF( OR(X1541="CNST", I1541="CAT_REGS"),IF(E1541=CHAR(34)&amp;CHAR(34),F1541,E1541),
IF(X1541="YES",UPPER(IF(E1541=CHAR(34)&amp;CHAR(34),F1541,E1541)),
IF(   AND(X1541&lt;&gt;"NO",I1541="CAT_FNCT",D1541&lt;&gt;"multiply", D1541&lt;&gt;"divide"),IF(J1541="SLS_ENABLED",   UPPER(IF(E1541=CHAR(34)&amp;CHAR(34),F1541,E1541)),""),"")))</f>
        <v/>
      </c>
      <c r="AA1541" s="25" t="str">
        <f>IF(LEN(Y1541)&gt;0,Y1541,SUBSTITUTE(SUBSTITUTE(SUBSTITUTE(SUBSTITUTE(SUBSTITUTE(SUBSTITUTE(SUBSTITUTE(SUBSTITUTE(SUBSTITUTE(SUBSTITUTE(SUBSTITUTE( (SUBSTITUTE( SUBSTITUTE( SUBSTITUTE( SUBSTITUTE(Z1541,"STD_SIGMA","SUM"),"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41" s="1">
        <f>B1541</f>
        <v>1503</v>
      </c>
      <c r="AC1541" t="str">
        <f>P1541</f>
        <v>ITM_KEY</v>
      </c>
      <c r="AD1541" s="126" t="str">
        <f>IF(ISNA(VLOOKUP(AA1541,'XEQM Shortlist'!J:J,1,0)),"//","")</f>
        <v/>
      </c>
      <c r="AF1541" s="88" t="str">
        <f>IF(LEN(AA1541)=0,"",SUBSTITUTE(SUBSTITUTE(SUBSTITUTE(SUBSTITUTE(SUBSTITUTE(SUBSTITUTE(SUBSTITUTE(SUBSTITUTE(SUBSTITUTE(SUBSTITUTE(SUBSTITUTE(SUBSTITUTE(SUBSTITUTE(SUBSTITUTE(SUBSTITUTE(SUBSTITUTE(SUBSTITUTE( (SUBSTITUTE( SUBSTITUTE( SUBSTITUTE( SUBSTITUTE(Z1541,"STD_SIGMA","SUM"),"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41" t="b">
        <f>AA1541=AF1541</f>
        <v>1</v>
      </c>
    </row>
    <row r="1542" spans="1:33">
      <c r="A1542" s="48">
        <f>IF(B1542=INT(B1542),ROW(),"")</f>
        <v>1542</v>
      </c>
      <c r="B1542" s="47">
        <f>IF(AND(MID(C1542,2,1)&lt;&gt;"/",MID(C1542,1,1)="/"),INT(B1541)+1,B1541+0.01)</f>
        <v>1504</v>
      </c>
      <c r="C1542" s="51" t="s">
        <v>4843</v>
      </c>
      <c r="D1542" s="51" t="s">
        <v>4845</v>
      </c>
      <c r="E1542" s="56" t="s">
        <v>160</v>
      </c>
      <c r="F1542" s="56" t="s">
        <v>160</v>
      </c>
      <c r="G1542" s="144">
        <v>1</v>
      </c>
      <c r="H1542" s="144">
        <v>21</v>
      </c>
      <c r="I1542" s="135" t="s">
        <v>3</v>
      </c>
      <c r="J1542" s="56" t="s">
        <v>1376</v>
      </c>
      <c r="K1542" s="57" t="s">
        <v>3783</v>
      </c>
      <c r="L1542" s="55" t="s">
        <v>4768</v>
      </c>
      <c r="M1542" s="55" t="s">
        <v>4827</v>
      </c>
      <c r="N1542" s="55" t="s">
        <v>2238</v>
      </c>
      <c r="O1542" s="55"/>
      <c r="P1542" s="259" t="s">
        <v>1631</v>
      </c>
      <c r="Q1542" s="13"/>
      <c r="R1542"/>
      <c r="S1542" t="str">
        <f>IF(E1542=F1542,"","NOT EQUAL")</f>
        <v/>
      </c>
      <c r="T1542" s="44" t="str">
        <f>IF(ISNA(VLOOKUP(P1542,Sheet1!E:F,2,0)),"--","PRESENT")</f>
        <v>--</v>
      </c>
      <c r="U1542"/>
      <c r="V1542">
        <f>IF(AA1542&lt;&gt;"",V1541+1,V1541)</f>
        <v>317</v>
      </c>
      <c r="W1542" s="75" t="s">
        <v>2238</v>
      </c>
      <c r="X1542" s="57" t="s">
        <v>2238</v>
      </c>
      <c r="Y1542" s="57" t="s">
        <v>2238</v>
      </c>
      <c r="Z1542" s="25" t="str">
        <f>IF( OR(X1542="CNST", I1542="CAT_REGS"),IF(E1542=CHAR(34)&amp;CHAR(34),F1542,E1542),
IF(X1542="YES",UPPER(IF(E1542=CHAR(34)&amp;CHAR(34),F1542,E1542)),
IF(   AND(X1542&lt;&gt;"NO",I1542="CAT_FNCT",D1542&lt;&gt;"multiply", D1542&lt;&gt;"divide"),IF(J1542="SLS_ENABLED",   UPPER(IF(E1542=CHAR(34)&amp;CHAR(34),F1542,E1542)),""),"")))</f>
        <v/>
      </c>
      <c r="AA1542" s="25" t="str">
        <f>IF(LEN(Y1542)&gt;0,Y1542,SUBSTITUTE(SUBSTITUTE(SUBSTITUTE(SUBSTITUTE(SUBSTITUTE(SUBSTITUTE(SUBSTITUTE(SUBSTITUTE(SUBSTITUTE(SUBSTITUTE(SUBSTITUTE( (SUBSTITUTE( SUBSTITUTE( SUBSTITUTE( SUBSTITUTE(Z1542,"STD_SIGMA","SUM"),"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42" s="1">
        <f>B1542</f>
        <v>1504</v>
      </c>
      <c r="AC1542" t="str">
        <f>P1542</f>
        <v>ITM_KEYG</v>
      </c>
      <c r="AD1542" s="126" t="str">
        <f>IF(ISNA(VLOOKUP(AA1542,'XEQM Shortlist'!J:J,1,0)),"//","")</f>
        <v/>
      </c>
      <c r="AF1542" s="88" t="str">
        <f>IF(LEN(AA1542)=0,"",SUBSTITUTE(SUBSTITUTE(SUBSTITUTE(SUBSTITUTE(SUBSTITUTE(SUBSTITUTE(SUBSTITUTE(SUBSTITUTE(SUBSTITUTE(SUBSTITUTE(SUBSTITUTE(SUBSTITUTE(SUBSTITUTE(SUBSTITUTE(SUBSTITUTE(SUBSTITUTE(SUBSTITUTE( (SUBSTITUTE( SUBSTITUTE( SUBSTITUTE( SUBSTITUTE(Z1542,"STD_SIGMA","SUM"),"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42" t="b">
        <f>AA1542=AF1542</f>
        <v>1</v>
      </c>
    </row>
    <row r="1543" spans="1:33">
      <c r="A1543" s="48">
        <f>IF(B1543=INT(B1543),ROW(),"")</f>
        <v>1543</v>
      </c>
      <c r="B1543" s="47">
        <f>IF(AND(MID(C1543,2,1)&lt;&gt;"/",MID(C1543,1,1)="/"),INT(B1542)+1,B1542+0.01)</f>
        <v>1505</v>
      </c>
      <c r="C1543" s="51" t="s">
        <v>4844</v>
      </c>
      <c r="D1543" s="51" t="s">
        <v>4845</v>
      </c>
      <c r="E1543" s="56" t="s">
        <v>161</v>
      </c>
      <c r="F1543" s="56" t="s">
        <v>161</v>
      </c>
      <c r="G1543" s="144">
        <v>1</v>
      </c>
      <c r="H1543" s="144">
        <v>21</v>
      </c>
      <c r="I1543" s="135" t="s">
        <v>3</v>
      </c>
      <c r="J1543" s="56" t="s">
        <v>1376</v>
      </c>
      <c r="K1543" s="57" t="s">
        <v>3783</v>
      </c>
      <c r="L1543" s="55" t="s">
        <v>4768</v>
      </c>
      <c r="M1543" s="55" t="s">
        <v>4827</v>
      </c>
      <c r="N1543" s="55" t="s">
        <v>2238</v>
      </c>
      <c r="O1543" s="55"/>
      <c r="P1543" s="259" t="s">
        <v>1632</v>
      </c>
      <c r="Q1543" s="13"/>
      <c r="R1543"/>
      <c r="S1543" t="str">
        <f>IF(E1543=F1543,"","NOT EQUAL")</f>
        <v/>
      </c>
      <c r="T1543" s="44" t="str">
        <f>IF(ISNA(VLOOKUP(P1543,Sheet1!E:F,2,0)),"--","PRESENT")</f>
        <v>--</v>
      </c>
      <c r="U1543"/>
      <c r="V1543">
        <f>IF(AA1543&lt;&gt;"",V1542+1,V1542)</f>
        <v>317</v>
      </c>
      <c r="W1543" s="75" t="s">
        <v>2238</v>
      </c>
      <c r="X1543" s="57" t="s">
        <v>2238</v>
      </c>
      <c r="Y1543" s="57" t="s">
        <v>2238</v>
      </c>
      <c r="Z1543" s="25" t="str">
        <f>IF( OR(X1543="CNST", I1543="CAT_REGS"),IF(E1543=CHAR(34)&amp;CHAR(34),F1543,E1543),
IF(X1543="YES",UPPER(IF(E1543=CHAR(34)&amp;CHAR(34),F1543,E1543)),
IF(   AND(X1543&lt;&gt;"NO",I1543="CAT_FNCT",D1543&lt;&gt;"multiply", D1543&lt;&gt;"divide"),IF(J1543="SLS_ENABLED",   UPPER(IF(E1543=CHAR(34)&amp;CHAR(34),F1543,E1543)),""),"")))</f>
        <v/>
      </c>
      <c r="AA1543" s="25" t="str">
        <f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43" s="1">
        <f>B1543</f>
        <v>1505</v>
      </c>
      <c r="AC1543" t="str">
        <f>P1543</f>
        <v>ITM_KEYX</v>
      </c>
      <c r="AD1543" s="126" t="str">
        <f>IF(ISNA(VLOOKUP(AA1543,'XEQM Shortlist'!J:J,1,0)),"//","")</f>
        <v/>
      </c>
      <c r="AF1543" s="88" t="str">
        <f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43" t="b">
        <f>AA1543=AF1543</f>
        <v>1</v>
      </c>
    </row>
    <row r="1544" spans="1:33">
      <c r="A1544" s="48">
        <f>IF(B1544=INT(B1544),ROW(),"")</f>
        <v>1544</v>
      </c>
      <c r="B1544" s="47">
        <f>IF(AND(MID(C1544,2,1)&lt;&gt;"/",MID(C1544,1,1)="/"),INT(B1543)+1,B1543+0.01)</f>
        <v>1506</v>
      </c>
      <c r="C1544" s="98" t="s">
        <v>3457</v>
      </c>
      <c r="D1544" s="51" t="s">
        <v>7</v>
      </c>
      <c r="E1544" s="99" t="s">
        <v>320</v>
      </c>
      <c r="F1544" s="99" t="s">
        <v>320</v>
      </c>
      <c r="G1544" s="143">
        <v>0</v>
      </c>
      <c r="H1544" s="143">
        <v>0</v>
      </c>
      <c r="I1544" s="135" t="s">
        <v>3</v>
      </c>
      <c r="J1544" s="56" t="s">
        <v>1375</v>
      </c>
      <c r="K1544" s="57" t="s">
        <v>3945</v>
      </c>
      <c r="L1544" s="101" t="s">
        <v>4769</v>
      </c>
      <c r="M1544" s="55" t="s">
        <v>4825</v>
      </c>
      <c r="N1544" s="55" t="s">
        <v>2238</v>
      </c>
      <c r="O1544" s="101"/>
      <c r="P1544" s="259" t="s">
        <v>1871</v>
      </c>
      <c r="Q1544" s="18"/>
      <c r="R1544"/>
      <c r="S1544" t="str">
        <f>IF(E1544=F1544,"","NOT EQUAL")</f>
        <v/>
      </c>
      <c r="T1544" s="44" t="str">
        <f>IF(ISNA(VLOOKUP(P1544,Sheet1!E:F,2,0)),"--","PRESENT")</f>
        <v>PRESENT</v>
      </c>
      <c r="U1544"/>
      <c r="V1544">
        <f>IF(AA1544&lt;&gt;"",V1543+1,V1543)</f>
        <v>318</v>
      </c>
      <c r="W1544" s="97" t="s">
        <v>2659</v>
      </c>
      <c r="X1544" s="100" t="s">
        <v>2238</v>
      </c>
      <c r="Y1544" s="100" t="s">
        <v>2238</v>
      </c>
      <c r="Z1544" s="25" t="str">
        <f>IF( OR(X1544="CNST", I1544="CAT_REGS"),IF(E1544=CHAR(34)&amp;CHAR(34),F1544,E1544),
IF(X1544="YES",UPPER(IF(E1544=CHAR(34)&amp;CHAR(34),F1544,E1544)),
IF(   AND(X1544&lt;&gt;"NO",I1544="CAT_FNCT",D1544&lt;&gt;"multiply", D1544&lt;&gt;"divide"),IF(J1544="SLS_ENABLED",   UPPER(IF(E1544=CHAR(34)&amp;CHAR(34),F1544,E1544)),""),"")))</f>
        <v>"SINC"</v>
      </c>
      <c r="AA1544" s="25" t="str">
        <f>IF(LEN(Y1544)&gt;0,Y1544,SUBSTITUTE(SUBSTITUTE(SUBSTITUTE(SUBSTITUTE(SUBSTITUTE(SUBSTITUTE(SUBSTITUTE(SUBSTITUTE(SUBSTITUTE(SUBSTITUTE(SUBSTITUTE( (SUBSTITUTE( SUBSTITUTE( SUBSTITUTE( SUBSTITUTE(Z1544,"STD_SIGMA","SUM"),"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SINC</v>
      </c>
      <c r="AB1544" s="1">
        <f>B1544</f>
        <v>1506</v>
      </c>
      <c r="AC1544" t="str">
        <f>P1544</f>
        <v>ITM_sinc</v>
      </c>
      <c r="AD1544" s="126" t="str">
        <f>IF(ISNA(VLOOKUP(AA1544,'XEQM Shortlist'!J:J,1,0)),"//","")</f>
        <v/>
      </c>
      <c r="AF1544" s="88" t="str">
        <f>IF(LEN(AA1544)=0,"",SUBSTITUTE(SUBSTITUTE(SUBSTITUTE(SUBSTITUTE(SUBSTITUTE(SUBSTITUTE(SUBSTITUTE(SUBSTITUTE(SUBSTITUTE(SUBSTITUTE(SUBSTITUTE(SUBSTITUTE(SUBSTITUTE(SUBSTITUTE(SUBSTITUTE(SUBSTITUTE(SUBSTITUTE( (SUBSTITUTE( SUBSTITUTE( SUBSTITUTE( SUBSTITUTE(Z1544,"STD_SIGMA","SUM"),"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SINC</v>
      </c>
      <c r="AG1544" t="b">
        <f>AA1544=AF1544</f>
        <v>1</v>
      </c>
    </row>
    <row r="1545" spans="1:33">
      <c r="A1545" s="48">
        <f>IF(B1545=INT(B1545),ROW(),"")</f>
        <v>1545</v>
      </c>
      <c r="B1545" s="47">
        <f>IF(AND(MID(C1545,2,1)&lt;&gt;"/",MID(C1545,1,1)="/"),INT(B1544)+1,B1544+0.01)</f>
        <v>1507</v>
      </c>
      <c r="C1545" s="51" t="s">
        <v>4847</v>
      </c>
      <c r="D1545" s="51" t="s">
        <v>2279</v>
      </c>
      <c r="E1545" s="56" t="s">
        <v>1130</v>
      </c>
      <c r="F1545" s="56" t="s">
        <v>1130</v>
      </c>
      <c r="G1545" s="144">
        <v>1</v>
      </c>
      <c r="H1545" s="144">
        <v>85</v>
      </c>
      <c r="I1545" s="135" t="s">
        <v>3</v>
      </c>
      <c r="J1545" s="56" t="s">
        <v>1375</v>
      </c>
      <c r="K1545" s="57" t="s">
        <v>3945</v>
      </c>
      <c r="L1545" s="55" t="s">
        <v>4768</v>
      </c>
      <c r="M1545" s="55" t="s">
        <v>4830</v>
      </c>
      <c r="N1545" s="55" t="s">
        <v>2238</v>
      </c>
      <c r="O1545" s="55"/>
      <c r="P1545" s="259" t="s">
        <v>1640</v>
      </c>
      <c r="Q1545" s="13"/>
      <c r="R1545"/>
      <c r="S1545" t="str">
        <f>IF(E1545=F1545,"","NOT EQUAL")</f>
        <v/>
      </c>
      <c r="T1545" s="44" t="str">
        <f>IF(ISNA(VLOOKUP(P1545,Sheet1!E:F,2,0)),"--","PRESENT")</f>
        <v>--</v>
      </c>
      <c r="U1545"/>
      <c r="V1545">
        <f>IF(AA1545&lt;&gt;"",V1544+1,V1544)</f>
        <v>319</v>
      </c>
      <c r="W1545" s="75" t="s">
        <v>2238</v>
      </c>
      <c r="X1545" s="57" t="s">
        <v>2238</v>
      </c>
      <c r="Y1545" s="57" t="s">
        <v>2238</v>
      </c>
      <c r="Z1545" s="25" t="str">
        <f>IF( OR(X1545="CNST", I1545="CAT_REGS"),IF(E1545=CHAR(34)&amp;CHAR(34),F1545,E1545),
IF(X1545="YES",UPPER(IF(E1545=CHAR(34)&amp;CHAR(34),F1545,E1545)),
IF(   AND(X1545&lt;&gt;"NO",I1545="CAT_FNCT",D1545&lt;&gt;"multiply", D1545&lt;&gt;"divide"),IF(J1545="SLS_ENABLED",   UPPER(IF(E1545=CHAR(34)&amp;CHAR(34),F1545,E1545)),""),"")))</f>
        <v>"KTYP?"</v>
      </c>
      <c r="AA1545" s="25" t="str">
        <f>IF(LEN(Y1545)&gt;0,Y1545,SUBSTITUTE(SUBSTITUTE(SUBSTITUTE(SUBSTITUTE(SUBSTITUTE(SUBSTITUTE(SUBSTITUTE(SUBSTITUTE(SUBSTITUTE(SUBSTITUTE(SUBSTITUTE( (SUBSTITUTE( SUBSTITUTE( SUBSTITUTE( SUBSTITUTE(Z1545,"STD_SIGMA","SUM"),"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KTYP?</v>
      </c>
      <c r="AB1545" s="1">
        <f>B1545</f>
        <v>1507</v>
      </c>
      <c r="AC1545" t="str">
        <f>P1545</f>
        <v>ITM_KTYP</v>
      </c>
      <c r="AD1545" s="126" t="str">
        <f>IF(ISNA(VLOOKUP(AA1545,'XEQM Shortlist'!J:J,1,0)),"//","")</f>
        <v>//</v>
      </c>
      <c r="AF1545" s="88" t="str">
        <f>IF(LEN(AA1545)=0,"",SUBSTITUTE(SUBSTITUTE(SUBSTITUTE(SUBSTITUTE(SUBSTITUTE(SUBSTITUTE(SUBSTITUTE(SUBSTITUTE(SUBSTITUTE(SUBSTITUTE(SUBSTITUTE(SUBSTITUTE(SUBSTITUTE(SUBSTITUTE(SUBSTITUTE(SUBSTITUTE(SUBSTITUTE( (SUBSTITUTE( SUBSTITUTE( SUBSTITUTE( SUBSTITUTE(Z1545,"STD_SIGMA","SUM"),"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KTYP?</v>
      </c>
      <c r="AG1545" t="b">
        <f>AA1545=AF1545</f>
        <v>1</v>
      </c>
    </row>
    <row r="1546" spans="1:33">
      <c r="A1546" s="48">
        <f>IF(B1546=INT(B1546),ROW(),"")</f>
        <v>1546</v>
      </c>
      <c r="B1546" s="47">
        <f>IF(AND(MID(C1546,2,1)&lt;&gt;"/",MID(C1546,1,1)="/"),INT(B1545)+1,B1545+0.01)</f>
        <v>1508</v>
      </c>
      <c r="C1546" s="51" t="s">
        <v>3602</v>
      </c>
      <c r="D1546" s="51" t="s">
        <v>7</v>
      </c>
      <c r="E1546" s="56" t="s">
        <v>1131</v>
      </c>
      <c r="F1546" s="56" t="s">
        <v>1131</v>
      </c>
      <c r="G1546" s="144">
        <v>0</v>
      </c>
      <c r="H1546" s="144">
        <v>0</v>
      </c>
      <c r="I1546" s="135" t="s">
        <v>3</v>
      </c>
      <c r="J1546" s="56" t="s">
        <v>1375</v>
      </c>
      <c r="K1546" s="57" t="s">
        <v>3945</v>
      </c>
      <c r="L1546" s="55" t="s">
        <v>4768</v>
      </c>
      <c r="M1546" s="55" t="s">
        <v>4825</v>
      </c>
      <c r="N1546" s="55" t="s">
        <v>2238</v>
      </c>
      <c r="O1546" s="55"/>
      <c r="P1546" s="259" t="s">
        <v>1641</v>
      </c>
      <c r="Q1546" s="13"/>
      <c r="R1546"/>
      <c r="S1546" t="str">
        <f>IF(E1546=F1546,"","NOT EQUAL")</f>
        <v/>
      </c>
      <c r="T1546" s="44" t="str">
        <f>IF(ISNA(VLOOKUP(P1546,Sheet1!E:F,2,0)),"--","PRESENT")</f>
        <v>--</v>
      </c>
      <c r="U1546"/>
      <c r="V1546">
        <f>IF(AA1546&lt;&gt;"",V1545+1,V1545)</f>
        <v>320</v>
      </c>
      <c r="W1546" s="75" t="s">
        <v>2676</v>
      </c>
      <c r="X1546" s="57" t="s">
        <v>2238</v>
      </c>
      <c r="Y1546" s="57" t="s">
        <v>2238</v>
      </c>
      <c r="Z1546" s="25" t="str">
        <f>IF( OR(X1546="CNST", I1546="CAT_REGS"),IF(E1546=CHAR(34)&amp;CHAR(34),F1546,E1546),
IF(X1546="YES",UPPER(IF(E1546=CHAR(34)&amp;CHAR(34),F1546,E1546)),
IF(   AND(X1546&lt;&gt;"NO",I1546="CAT_FNCT",D1546&lt;&gt;"multiply", D1546&lt;&gt;"divide"),IF(J1546="SLS_ENABLED",   UPPER(IF(E1546=CHAR(34)&amp;CHAR(34),F1546,E1546)),""),"")))</f>
        <v>"LASTX"</v>
      </c>
      <c r="AA1546" s="25" t="str">
        <f>IF(LEN(Y1546)&gt;0,Y1546,SUBSTITUTE(SUBSTITUTE(SUBSTITUTE(SUBSTITUTE(SUBSTITUTE(SUBSTITUTE(SUBSTITUTE(SUBSTITUTE(SUBSTITUTE(SUBSTITUTE(SUBSTITUTE( (SUBSTITUTE( SUBSTITUTE( SUBSTITUTE( SUBSTITUTE(Z1546,"STD_SIGMA","SUM"),"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LASTX</v>
      </c>
      <c r="AB1546" s="1">
        <f>B1546</f>
        <v>1508</v>
      </c>
      <c r="AC1546" t="str">
        <f>P1546</f>
        <v>ITM_LASTX</v>
      </c>
      <c r="AD1546" s="126" t="str">
        <f>IF(ISNA(VLOOKUP(AA1546,'XEQM Shortlist'!J:J,1,0)),"//","")</f>
        <v>//</v>
      </c>
      <c r="AF1546" s="88" t="str">
        <f>IF(LEN(AA1546)=0,"",SUBSTITUTE(SUBSTITUTE(SUBSTITUTE(SUBSTITUTE(SUBSTITUTE(SUBSTITUTE(SUBSTITUTE(SUBSTITUTE(SUBSTITUTE(SUBSTITUTE(SUBSTITUTE(SUBSTITUTE(SUBSTITUTE(SUBSTITUTE(SUBSTITUTE(SUBSTITUTE(SUBSTITUTE( (SUBSTITUTE( SUBSTITUTE( SUBSTITUTE( SUBSTITUTE(Z1546,"STD_SIGMA","SUM"),"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LASTX</v>
      </c>
      <c r="AG1546" t="b">
        <f>AA1546=AF1546</f>
        <v>1</v>
      </c>
    </row>
    <row r="1547" spans="1:33">
      <c r="A1547" s="48">
        <f>IF(B1547=INT(B1547),ROW(),"")</f>
        <v>1547</v>
      </c>
      <c r="B1547" s="47">
        <f>IF(AND(MID(C1547,2,1)&lt;&gt;"/",MID(C1547,1,1)="/"),INT(B1546)+1,B1546+0.01)</f>
        <v>1509</v>
      </c>
      <c r="C1547" s="51" t="s">
        <v>4848</v>
      </c>
      <c r="D1547" s="51" t="s">
        <v>2791</v>
      </c>
      <c r="E1547" s="56" t="s">
        <v>171</v>
      </c>
      <c r="F1547" s="56" t="s">
        <v>171</v>
      </c>
      <c r="G1547" s="144">
        <v>0</v>
      </c>
      <c r="H1547" s="144">
        <v>99</v>
      </c>
      <c r="I1547" s="135" t="s">
        <v>3</v>
      </c>
      <c r="J1547" s="56" t="s">
        <v>1376</v>
      </c>
      <c r="K1547" s="57" t="s">
        <v>3783</v>
      </c>
      <c r="L1547" s="55" t="s">
        <v>4768</v>
      </c>
      <c r="M1547" s="55" t="s">
        <v>4829</v>
      </c>
      <c r="N1547" s="55" t="s">
        <v>2238</v>
      </c>
      <c r="O1547" s="51"/>
      <c r="P1547" s="259" t="s">
        <v>1644</v>
      </c>
      <c r="Q1547" s="13"/>
      <c r="R1547"/>
      <c r="S1547" t="str">
        <f>IF(E1547=F1547,"","NOT EQUAL")</f>
        <v/>
      </c>
      <c r="T1547" s="44" t="str">
        <f>IF(ISNA(VLOOKUP(P1547,Sheet1!E:F,2,0)),"--","PRESENT")</f>
        <v>--</v>
      </c>
      <c r="U1547"/>
      <c r="V1547">
        <f>IF(AA1547&lt;&gt;"",V1546+1,V1546)</f>
        <v>320</v>
      </c>
      <c r="W1547" s="75" t="s">
        <v>2238</v>
      </c>
      <c r="X1547" s="57" t="s">
        <v>2592</v>
      </c>
      <c r="Y1547" s="57" t="s">
        <v>2238</v>
      </c>
      <c r="Z1547" s="25" t="str">
        <f>IF( OR(X1547="CNST", I1547="CAT_REGS"),IF(E1547=CHAR(34)&amp;CHAR(34),F1547,E1547),
IF(X1547="YES",UPPER(IF(E1547=CHAR(34)&amp;CHAR(34),F1547,E1547)),
IF(   AND(X1547&lt;&gt;"NO",I1547="CAT_FNCT",D1547&lt;&gt;"multiply", D1547&lt;&gt;"divide"),IF(J1547="SLS_ENABLED",   UPPER(IF(E1547=CHAR(34)&amp;CHAR(34),F1547,E1547)),""),"")))</f>
        <v/>
      </c>
      <c r="AA1547" s="25" t="str">
        <f>IF(LEN(Y1547)&gt;0,Y1547,SUBSTITUTE(SUBSTITUTE(SUBSTITUTE(SUBSTITUTE(SUBSTITUTE(SUBSTITUTE(SUBSTITUTE(SUBSTITUTE(SUBSTITUTE(SUBSTITUTE(SUBSTITUTE( (SUBSTITUTE( SUBSTITUTE( SUBSTITUTE( SUBSTITUTE(Z1547,"STD_SIGMA","SUM"),"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47" s="1">
        <f>B1547</f>
        <v>1509</v>
      </c>
      <c r="AC1547" t="str">
        <f>P1547</f>
        <v>ITM_LBLQ</v>
      </c>
      <c r="AD1547" s="126" t="str">
        <f>IF(ISNA(VLOOKUP(AA1547,'XEQM Shortlist'!J:J,1,0)),"//","")</f>
        <v/>
      </c>
      <c r="AF1547" s="88" t="str">
        <f>IF(LEN(AA1547)=0,"",SUBSTITUTE(SUBSTITUTE(SUBSTITUTE(SUBSTITUTE(SUBSTITUTE(SUBSTITUTE(SUBSTITUTE(SUBSTITUTE(SUBSTITUTE(SUBSTITUTE(SUBSTITUTE(SUBSTITUTE(SUBSTITUTE(SUBSTITUTE(SUBSTITUTE(SUBSTITUTE(SUBSTITUTE( (SUBSTITUTE( SUBSTITUTE( SUBSTITUTE( SUBSTITUTE(Z1547,"STD_SIGMA","SUM"),"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47" t="b">
        <f>AA1547=AF1547</f>
        <v>1</v>
      </c>
    </row>
    <row r="1548" spans="1:33">
      <c r="A1548" s="48">
        <f>IF(B1548=INT(B1548),ROW(),"")</f>
        <v>1548</v>
      </c>
      <c r="B1548" s="47">
        <f>IF(AND(MID(C1548,2,1)&lt;&gt;"/",MID(C1548,1,1)="/"),INT(B1547)+1,B1547+0.01)</f>
        <v>1510</v>
      </c>
      <c r="C1548" s="51" t="s">
        <v>4225</v>
      </c>
      <c r="D1548" s="51" t="s">
        <v>7</v>
      </c>
      <c r="E1548" s="56" t="s">
        <v>1134</v>
      </c>
      <c r="F1548" s="56" t="s">
        <v>1134</v>
      </c>
      <c r="G1548" s="144">
        <v>0</v>
      </c>
      <c r="H1548" s="144">
        <v>0</v>
      </c>
      <c r="I1548" s="135" t="s">
        <v>3</v>
      </c>
      <c r="J1548" s="56" t="s">
        <v>1375</v>
      </c>
      <c r="K1548" s="57" t="s">
        <v>3945</v>
      </c>
      <c r="L1548" s="55" t="s">
        <v>4768</v>
      </c>
      <c r="M1548" s="55" t="s">
        <v>4825</v>
      </c>
      <c r="N1548" s="55" t="s">
        <v>2238</v>
      </c>
      <c r="O1548" s="55"/>
      <c r="P1548" s="259" t="s">
        <v>1647</v>
      </c>
      <c r="Q1548" s="13"/>
      <c r="R1548"/>
      <c r="S1548" t="str">
        <f>IF(E1548=F1548,"","NOT EQUAL")</f>
        <v/>
      </c>
      <c r="T1548" s="44" t="str">
        <f>IF(ISNA(VLOOKUP(P1548,Sheet1!E:F,2,0)),"--","PRESENT")</f>
        <v>--</v>
      </c>
      <c r="U1548"/>
      <c r="V1548">
        <f>IF(AA1548&lt;&gt;"",V1547+1,V1547)</f>
        <v>321</v>
      </c>
      <c r="W1548" s="75" t="s">
        <v>2238</v>
      </c>
      <c r="X1548" s="57" t="s">
        <v>2238</v>
      </c>
      <c r="Y1548" s="57" t="s">
        <v>2238</v>
      </c>
      <c r="Z1548" s="25" t="str">
        <f>IF( OR(X1548="CNST", I1548="CAT_REGS"),IF(E1548=CHAR(34)&amp;CHAR(34),F1548,E1548),
IF(X1548="YES",UPPER(IF(E1548=CHAR(34)&amp;CHAR(34),F1548,E1548)),
IF(   AND(X1548&lt;&gt;"NO",I1548="CAT_FNCT",D1548&lt;&gt;"multiply", D1548&lt;&gt;"divide"),IF(J1548="SLS_ENABLED",   UPPER(IF(E1548=CHAR(34)&amp;CHAR(34),F1548,E1548)),""),"")))</f>
        <v>"LEAP?"</v>
      </c>
      <c r="AA1548" s="25" t="str">
        <f>IF(LEN(Y1548)&gt;0,Y1548,SUBSTITUTE(SUBSTITUTE(SUBSTITUTE(SUBSTITUTE(SUBSTITUTE(SUBSTITUTE(SUBSTITUTE(SUBSTITUTE(SUBSTITUTE(SUBSTITUTE(SUBSTITUTE( (SUBSTITUTE( SUBSTITUTE( SUBSTITUTE( SUBSTITUTE(Z1548,"STD_SIGMA","SUM"),"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LEAP?</v>
      </c>
      <c r="AB1548" s="1">
        <f>B1548</f>
        <v>1510</v>
      </c>
      <c r="AC1548" t="str">
        <f>P1548</f>
        <v>ITM_LEAP</v>
      </c>
      <c r="AD1548" s="126" t="str">
        <f>IF(ISNA(VLOOKUP(AA1548,'XEQM Shortlist'!J:J,1,0)),"//","")</f>
        <v>//</v>
      </c>
      <c r="AF1548" s="88" t="str">
        <f>IF(LEN(AA1548)=0,"",SUBSTITUTE(SUBSTITUTE(SUBSTITUTE(SUBSTITUTE(SUBSTITUTE(SUBSTITUTE(SUBSTITUTE(SUBSTITUTE(SUBSTITUTE(SUBSTITUTE(SUBSTITUTE(SUBSTITUTE(SUBSTITUTE(SUBSTITUTE(SUBSTITUTE(SUBSTITUTE(SUBSTITUTE( (SUBSTITUTE( SUBSTITUTE( SUBSTITUTE( SUBSTITUTE(Z1548,"STD_SIGMA","SUM"),"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LEAP?</v>
      </c>
      <c r="AG1548" t="b">
        <f>AA1548=AF1548</f>
        <v>1</v>
      </c>
    </row>
    <row r="1549" spans="1:33">
      <c r="A1549" s="48">
        <f>IF(B1549=INT(B1549),ROW(),"")</f>
        <v>1549</v>
      </c>
      <c r="B1549" s="47">
        <f>IF(AND(MID(C1549,2,1)&lt;&gt;"/",MID(C1549,1,1)="/"),INT(B1548)+1,B1548+0.01)</f>
        <v>1511</v>
      </c>
      <c r="C1549" s="51" t="s">
        <v>4313</v>
      </c>
      <c r="D1549" s="51" t="s">
        <v>7</v>
      </c>
      <c r="E1549" s="56" t="s">
        <v>178</v>
      </c>
      <c r="F1549" s="56" t="s">
        <v>178</v>
      </c>
      <c r="G1549" s="144">
        <v>0</v>
      </c>
      <c r="H1549" s="144">
        <v>0</v>
      </c>
      <c r="I1549" s="135" t="s">
        <v>3</v>
      </c>
      <c r="J1549" s="56" t="s">
        <v>1375</v>
      </c>
      <c r="K1549" s="57" t="s">
        <v>3945</v>
      </c>
      <c r="L1549" s="55" t="s">
        <v>4769</v>
      </c>
      <c r="M1549" s="55" t="s">
        <v>4825</v>
      </c>
      <c r="N1549" s="55" t="s">
        <v>2238</v>
      </c>
      <c r="O1549" s="55"/>
      <c r="P1549" s="259" t="s">
        <v>4014</v>
      </c>
      <c r="Q1549" s="13"/>
      <c r="R1549"/>
      <c r="S1549" t="str">
        <f>IF(E1549=F1549,"","NOT EQUAL")</f>
        <v/>
      </c>
      <c r="T1549" s="44" t="str">
        <f>IF(ISNA(VLOOKUP(P1549,Sheet1!E:F,2,0)),"--","PRESENT")</f>
        <v>PRESENT</v>
      </c>
      <c r="U1549"/>
      <c r="V1549">
        <f>IF(AA1549&lt;&gt;"",V1548+1,V1548)</f>
        <v>322</v>
      </c>
      <c r="W1549" s="75" t="s">
        <v>2660</v>
      </c>
      <c r="X1549" s="57" t="s">
        <v>2238</v>
      </c>
      <c r="Y1549" s="57" t="s">
        <v>2238</v>
      </c>
      <c r="Z1549" s="25" t="str">
        <f>IF( OR(X1549="CNST", I1549="CAT_REGS"),IF(E1549=CHAR(34)&amp;CHAR(34),F1549,E1549),
IF(X1549="YES",UPPER(IF(E1549=CHAR(34)&amp;CHAR(34),F1549,E1549)),
IF(   AND(X1549&lt;&gt;"NO",I1549="CAT_FNCT",D1549&lt;&gt;"multiply", D1549&lt;&gt;"divide"),IF(J1549="SLS_ENABLED",   UPPER(IF(E1549=CHAR(34)&amp;CHAR(34),F1549,E1549)),""),"")))</f>
        <v xml:space="preserve">"L" STD_SUB_M </v>
      </c>
      <c r="AA1549" s="25" t="str">
        <f>IF(LEN(Y1549)&gt;0,Y1549,SUBSTITUTE(SUBSTITUTE(SUBSTITUTE(SUBSTITUTE(SUBSTITUTE(SUBSTITUTE(SUBSTITUTE(SUBSTITUTE(SUBSTITUTE(SUBSTITUTE(SUBSTITUTE( (SUBSTITUTE( SUBSTITUTE( SUBSTITUTE( SUBSTITUTE(Z1549,"STD_SIGMA","SUM"),"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9" s="1">
        <f>B1549</f>
        <v>1511</v>
      </c>
      <c r="AC1549" t="str">
        <f>P1549</f>
        <v>ITM_Lm</v>
      </c>
      <c r="AD1549" s="126" t="str">
        <f>IF(ISNA(VLOOKUP(AA1549,'XEQM Shortlist'!J:J,1,0)),"//","")</f>
        <v>//</v>
      </c>
      <c r="AF1549" s="88" t="str">
        <f>IF(LEN(AA1549)=0,"",SUBSTITUTE(SUBSTITUTE(SUBSTITUTE(SUBSTITUTE(SUBSTITUTE(SUBSTITUTE(SUBSTITUTE(SUBSTITUTE(SUBSTITUTE(SUBSTITUTE(SUBSTITUTE(SUBSTITUTE(SUBSTITUTE(SUBSTITUTE(SUBSTITUTE(SUBSTITUTE(SUBSTITUTE( (SUBSTITUTE( SUBSTITUTE( SUBSTITUTE( SUBSTITUTE(Z1549,"STD_SIGMA","SUM"),"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9" t="b">
        <f>AA1549=AF1549</f>
        <v>1</v>
      </c>
    </row>
    <row r="1550" spans="1:33">
      <c r="A1550" s="48">
        <f>IF(B1550=INT(B1550),ROW(),"")</f>
        <v>1550</v>
      </c>
      <c r="B1550" s="47">
        <f>IF(AND(MID(C1550,2,1)&lt;&gt;"/",MID(C1550,1,1)="/"),INT(B1549)+1,B1549+0.01)</f>
        <v>1512</v>
      </c>
      <c r="C1550" s="51" t="s">
        <v>4314</v>
      </c>
      <c r="D1550" s="51" t="s">
        <v>7</v>
      </c>
      <c r="E1550" s="56" t="s">
        <v>1138</v>
      </c>
      <c r="F1550" s="56" t="s">
        <v>1138</v>
      </c>
      <c r="G1550" s="144">
        <v>0</v>
      </c>
      <c r="H1550" s="144">
        <v>0</v>
      </c>
      <c r="I1550" s="135" t="s">
        <v>3</v>
      </c>
      <c r="J1550" s="56" t="s">
        <v>1375</v>
      </c>
      <c r="K1550" s="57" t="s">
        <v>3945</v>
      </c>
      <c r="L1550" s="55" t="s">
        <v>4769</v>
      </c>
      <c r="M1550" s="55" t="s">
        <v>4825</v>
      </c>
      <c r="N1550" s="55" t="s">
        <v>2238</v>
      </c>
      <c r="O1550" s="55"/>
      <c r="P1550" s="259" t="s">
        <v>4015</v>
      </c>
      <c r="Q1550" s="13"/>
      <c r="R1550"/>
      <c r="S1550" t="str">
        <f>IF(E1550=F1550,"","NOT EQUAL")</f>
        <v/>
      </c>
      <c r="T1550" s="44" t="str">
        <f>IF(ISNA(VLOOKUP(P1550,Sheet1!E:F,2,0)),"--","PRESENT")</f>
        <v>--</v>
      </c>
      <c r="U1550"/>
      <c r="V1550">
        <f>IF(AA1550&lt;&gt;"",V1549+1,V1549)</f>
        <v>323</v>
      </c>
      <c r="W1550" s="75" t="s">
        <v>2238</v>
      </c>
      <c r="X1550" s="57" t="s">
        <v>2238</v>
      </c>
      <c r="Y1550" s="57" t="s">
        <v>2238</v>
      </c>
      <c r="Z1550" s="25" t="str">
        <f>IF( OR(X1550="CNST", I1550="CAT_REGS"),IF(E1550=CHAR(34)&amp;CHAR(34),F1550,E1550),
IF(X1550="YES",UPPER(IF(E1550=CHAR(34)&amp;CHAR(34),F1550,E1550)),
IF(   AND(X1550&lt;&gt;"NO",I1550="CAT_FNCT",D1550&lt;&gt;"multiply", D1550&lt;&gt;"divide"),IF(J1550="SLS_ENABLED",   UPPER(IF(E1550=CHAR(34)&amp;CHAR(34),F1550,E1550)),""),"")))</f>
        <v>"L" STD_SUB_M STD_SUB_ALPHA</v>
      </c>
      <c r="AA1550" s="25" t="str">
        <f>IF(LEN(Y1550)&gt;0,Y1550,SUBSTITUTE(SUBSTITUTE(SUBSTITUTE(SUBSTITUTE(SUBSTITUTE(SUBSTITUTE(SUBSTITUTE(SUBSTITUTE(SUBSTITUTE(SUBSTITUTE(SUBSTITUTE( (SUBSTITUTE( SUBSTITUTE( SUBSTITUTE( SUBSTITUTE(Z1550,"STD_SIGMA","SUM"),"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LMALPHA</v>
      </c>
      <c r="AB1550" s="1">
        <f>B1550</f>
        <v>1512</v>
      </c>
      <c r="AC1550" t="str">
        <f>P1550</f>
        <v>ITM_LmALPHA</v>
      </c>
      <c r="AD1550" s="126" t="str">
        <f>IF(ISNA(VLOOKUP(AA1550,'XEQM Shortlist'!J:J,1,0)),"//","")</f>
        <v>//</v>
      </c>
      <c r="AF1550" s="88" t="str">
        <f>IF(LEN(AA1550)=0,"",SUBSTITUTE(SUBSTITUTE(SUBSTITUTE(SUBSTITUTE(SUBSTITUTE(SUBSTITUTE(SUBSTITUTE(SUBSTITUTE(SUBSTITUTE(SUBSTITUTE(SUBSTITUTE(SUBSTITUTE(SUBSTITUTE(SUBSTITUTE(SUBSTITUTE(SUBSTITUTE(SUBSTITUTE( (SUBSTITUTE( SUBSTITUTE( SUBSTITUTE( SUBSTITUTE(Z1550,"STD_SIGMA","SUM"),"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LMALPHA</v>
      </c>
      <c r="AG1550" t="b">
        <f>AA1550=AF1550</f>
        <v>1</v>
      </c>
    </row>
    <row r="1551" spans="1:33">
      <c r="A1551" s="48">
        <f>IF(B1551=INT(B1551),ROW(),"")</f>
        <v>1551</v>
      </c>
      <c r="B1551" s="47">
        <f>IF(AND(MID(C1551,2,1)&lt;&gt;"/",MID(C1551,1,1)="/"),INT(B1550)+1,B1550+0.01)</f>
        <v>1513</v>
      </c>
      <c r="C1551" s="51" t="s">
        <v>3603</v>
      </c>
      <c r="D1551" s="68" t="s">
        <v>2792</v>
      </c>
      <c r="E1551" s="56" t="s">
        <v>1139</v>
      </c>
      <c r="F1551" s="56" t="s">
        <v>1139</v>
      </c>
      <c r="G1551" s="144">
        <v>0</v>
      </c>
      <c r="H1551" s="144">
        <v>0</v>
      </c>
      <c r="I1551" s="135" t="s">
        <v>3</v>
      </c>
      <c r="J1551" s="56" t="s">
        <v>1375</v>
      </c>
      <c r="K1551" s="57" t="s">
        <v>3945</v>
      </c>
      <c r="L1551" s="55" t="s">
        <v>4768</v>
      </c>
      <c r="M1551" s="55" t="s">
        <v>4825</v>
      </c>
      <c r="N1551" s="55" t="s">
        <v>2238</v>
      </c>
      <c r="O1551" s="55"/>
      <c r="P1551" s="259" t="s">
        <v>1657</v>
      </c>
      <c r="Q1551" s="13"/>
      <c r="R1551"/>
      <c r="S1551" t="str">
        <f>IF(E1551=F1551,"","NOT EQUAL")</f>
        <v/>
      </c>
      <c r="T1551" s="44" t="str">
        <f>IF(ISNA(VLOOKUP(P1551,Sheet1!E:F,2,0)),"--","PRESENT")</f>
        <v>PRESENT</v>
      </c>
      <c r="U1551"/>
      <c r="V1551">
        <f>IF(AA1551&lt;&gt;"",V1550+1,V1550)</f>
        <v>324</v>
      </c>
      <c r="W1551" s="75" t="s">
        <v>2660</v>
      </c>
      <c r="X1551" s="57" t="s">
        <v>2238</v>
      </c>
      <c r="Y1551" s="57" t="s">
        <v>2238</v>
      </c>
      <c r="Z1551" s="25" t="str">
        <f>IF( OR(X1551="CNST", I1551="CAT_REGS"),IF(E1551=CHAR(34)&amp;CHAR(34),F1551,E1551),
IF(X1551="YES",UPPER(IF(E1551=CHAR(34)&amp;CHAR(34),F1551,E1551)),
IF(   AND(X1551&lt;&gt;"NO",I1551="CAT_FNCT",D1551&lt;&gt;"multiply", D1551&lt;&gt;"divide"),IF(J1551="SLS_ENABLED",   UPPER(IF(E1551=CHAR(34)&amp;CHAR(34),F1551,E1551)),""),"")))</f>
        <v>"LN" STD_BETA</v>
      </c>
      <c r="AA1551" s="25" t="str">
        <f>IF(LEN(Y1551)&gt;0,Y1551,SUBSTITUTE(SUBSTITUTE(SUBSTITUTE(SUBSTITUTE(SUBSTITUTE(SUBSTITUTE(SUBSTITUTE(SUBSTITUTE(SUBSTITUTE(SUBSTITUTE(SUBSTITUTE( (SUBSTITUTE( SUBSTITUTE( SUBSTITUTE( SUBSTITUTE(Z1551,"STD_SIGMA","SUM"),"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LNBETA</v>
      </c>
      <c r="AB1551" s="1">
        <f>B1551</f>
        <v>1513</v>
      </c>
      <c r="AC1551" t="str">
        <f>P1551</f>
        <v>ITM_LNBETA</v>
      </c>
      <c r="AD1551" s="126" t="str">
        <f>IF(ISNA(VLOOKUP(AA1551,'XEQM Shortlist'!J:J,1,0)),"//","")</f>
        <v>//</v>
      </c>
      <c r="AF1551" s="88" t="str">
        <f>IF(LEN(AA1551)=0,"",SUBSTITUTE(SUBSTITUTE(SUBSTITUTE(SUBSTITUTE(SUBSTITUTE(SUBSTITUTE(SUBSTITUTE(SUBSTITUTE(SUBSTITUTE(SUBSTITUTE(SUBSTITUTE(SUBSTITUTE(SUBSTITUTE(SUBSTITUTE(SUBSTITUTE(SUBSTITUTE(SUBSTITUTE( (SUBSTITUTE( SUBSTITUTE( SUBSTITUTE( SUBSTITUTE(Z1551,"STD_SIGMA","SUM"),"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LNBETA</v>
      </c>
      <c r="AG1551" t="b">
        <f>AA1551=AF1551</f>
        <v>1</v>
      </c>
    </row>
    <row r="1552" spans="1:33">
      <c r="A1552" s="48">
        <f>IF(B1552=INT(B1552),ROW(),"")</f>
        <v>1552</v>
      </c>
      <c r="B1552" s="47">
        <f>IF(AND(MID(C1552,2,1)&lt;&gt;"/",MID(C1552,1,1)="/"),INT(B1551)+1,B1551+0.01)</f>
        <v>1514</v>
      </c>
      <c r="C1552" s="51" t="s">
        <v>3604</v>
      </c>
      <c r="D1552" s="68" t="s">
        <v>2792</v>
      </c>
      <c r="E1552" s="56" t="s">
        <v>1140</v>
      </c>
      <c r="F1552" s="56" t="s">
        <v>1140</v>
      </c>
      <c r="G1552" s="144">
        <v>0</v>
      </c>
      <c r="H1552" s="144">
        <v>0</v>
      </c>
      <c r="I1552" s="135" t="s">
        <v>3</v>
      </c>
      <c r="J1552" s="56" t="s">
        <v>1375</v>
      </c>
      <c r="K1552" s="57" t="s">
        <v>3945</v>
      </c>
      <c r="L1552" s="55" t="s">
        <v>4769</v>
      </c>
      <c r="M1552" s="55" t="s">
        <v>4825</v>
      </c>
      <c r="N1552" s="55" t="s">
        <v>2238</v>
      </c>
      <c r="O1552" s="55"/>
      <c r="P1552" s="259" t="s">
        <v>1658</v>
      </c>
      <c r="Q1552" s="13"/>
      <c r="R1552"/>
      <c r="S1552" t="str">
        <f>IF(E1552=F1552,"","NOT EQUAL")</f>
        <v/>
      </c>
      <c r="T1552" s="44" t="str">
        <f>IF(ISNA(VLOOKUP(P1552,Sheet1!E:F,2,0)),"--","PRESENT")</f>
        <v>PRESENT</v>
      </c>
      <c r="U1552"/>
      <c r="V1552">
        <f>IF(AA1552&lt;&gt;"",V1551+1,V1551)</f>
        <v>325</v>
      </c>
      <c r="W1552" s="75" t="s">
        <v>2660</v>
      </c>
      <c r="X1552" s="57" t="s">
        <v>2238</v>
      </c>
      <c r="Y1552" s="57" t="s">
        <v>2238</v>
      </c>
      <c r="Z1552" s="25" t="str">
        <f>IF( OR(X1552="CNST", I1552="CAT_REGS"),IF(E1552=CHAR(34)&amp;CHAR(34),F1552,E1552),
IF(X1552="YES",UPPER(IF(E1552=CHAR(34)&amp;CHAR(34),F1552,E1552)),
IF(   AND(X1552&lt;&gt;"NO",I1552="CAT_FNCT",D1552&lt;&gt;"multiply", D1552&lt;&gt;"divide"),IF(J1552="SLS_ENABLED",   UPPER(IF(E1552=CHAR(34)&amp;CHAR(34),F1552,E1552)),""),"")))</f>
        <v>"LN" STD_GAMMA</v>
      </c>
      <c r="AA1552" s="25" t="str">
        <f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LNGAMMA</v>
      </c>
      <c r="AB1552" s="1">
        <f>B1552</f>
        <v>1514</v>
      </c>
      <c r="AC1552" t="str">
        <f>P1552</f>
        <v>ITM_LNGAMMA</v>
      </c>
      <c r="AD1552" s="126" t="str">
        <f>IF(ISNA(VLOOKUP(AA1552,'XEQM Shortlist'!J:J,1,0)),"//","")</f>
        <v>//</v>
      </c>
      <c r="AF1552" s="88" t="str">
        <f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LNGAMMA</v>
      </c>
      <c r="AG1552" t="b">
        <f>AA1552=AF1552</f>
        <v>1</v>
      </c>
    </row>
    <row r="1553" spans="1:33">
      <c r="A1553" s="48">
        <f>IF(B1553=INT(B1553),ROW(),"")</f>
        <v>1553</v>
      </c>
      <c r="B1553" s="47">
        <f>IF(AND(MID(C1553,2,1)&lt;&gt;"/",MID(C1553,1,1)="/"),INT(B1552)+1,B1552+0.01)</f>
        <v>1515</v>
      </c>
      <c r="C1553" s="51" t="s">
        <v>3605</v>
      </c>
      <c r="D1553" s="51" t="s">
        <v>2517</v>
      </c>
      <c r="E1553" s="56" t="s">
        <v>179</v>
      </c>
      <c r="F1553" s="56" t="s">
        <v>179</v>
      </c>
      <c r="G1553" s="144">
        <v>0</v>
      </c>
      <c r="H1553" s="144">
        <v>0</v>
      </c>
      <c r="I1553" s="135" t="s">
        <v>3</v>
      </c>
      <c r="J1553" s="56" t="s">
        <v>1375</v>
      </c>
      <c r="K1553" s="57" t="s">
        <v>3946</v>
      </c>
      <c r="L1553" s="55" t="s">
        <v>4768</v>
      </c>
      <c r="M1553" s="55" t="s">
        <v>4827</v>
      </c>
      <c r="N1553" s="55" t="s">
        <v>2238</v>
      </c>
      <c r="O1553" s="55"/>
      <c r="P1553" s="259" t="s">
        <v>1659</v>
      </c>
      <c r="Q1553" s="13"/>
      <c r="R1553"/>
      <c r="S1553" t="str">
        <f>IF(E1553=F1553,"","NOT EQUAL")</f>
        <v/>
      </c>
      <c r="T1553" s="44" t="str">
        <f>IF(ISNA(VLOOKUP(P1553,Sheet1!E:F,2,0)),"--","PRESENT")</f>
        <v>--</v>
      </c>
      <c r="U1553"/>
      <c r="V1553">
        <f>IF(AA1553&lt;&gt;"",V1552+1,V1552)</f>
        <v>326</v>
      </c>
      <c r="W1553" s="75" t="s">
        <v>2238</v>
      </c>
      <c r="X1553" s="57" t="s">
        <v>2238</v>
      </c>
      <c r="Y1553" s="57" t="s">
        <v>2238</v>
      </c>
      <c r="Z1553" s="25" t="str">
        <f>IF( OR(X1553="CNST", I1553="CAT_REGS"),IF(E1553=CHAR(34)&amp;CHAR(34),F1553,E1553),
IF(X1553="YES",UPPER(IF(E1553=CHAR(34)&amp;CHAR(34),F1553,E1553)),
IF(   AND(X1553&lt;&gt;"NO",I1553="CAT_FNCT",D1553&lt;&gt;"multiply", D1553&lt;&gt;"divide"),IF(J1553="SLS_ENABLED",   UPPER(IF(E1553=CHAR(34)&amp;CHAR(34),F1553,E1553)),""),"")))</f>
        <v>"LOAD"</v>
      </c>
      <c r="AA1553" s="25" t="str">
        <f>IF(LEN(Y1553)&gt;0,Y1553,SUBSTITUTE(SUBSTITUTE(SUBSTITUTE(SUBSTITUTE(SUBSTITUTE(SUBSTITUTE(SUBSTITUTE(SUBSTITUTE(SUBSTITUTE(SUBSTITUTE(SUBSTITUTE( (SUBSTITUTE( SUBSTITUTE( SUBSTITUTE( SUBSTITUTE(Z1553,"STD_SIGMA","SUM"),"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</v>
      </c>
      <c r="AB1553" s="1">
        <f>B1553</f>
        <v>1515</v>
      </c>
      <c r="AC1553" t="str">
        <f>P1553</f>
        <v>ITM_LOAD</v>
      </c>
      <c r="AD1553" s="126" t="str">
        <f>IF(ISNA(VLOOKUP(AA1553,'XEQM Shortlist'!J:J,1,0)),"//","")</f>
        <v>//</v>
      </c>
      <c r="AF1553" s="88" t="str">
        <f>IF(LEN(AA1553)=0,"",SUBSTITUTE(SUBSTITUTE(SUBSTITUTE(SUBSTITUTE(SUBSTITUTE(SUBSTITUTE(SUBSTITUTE(SUBSTITUTE(SUBSTITUTE(SUBSTITUTE(SUBSTITUTE(SUBSTITUTE(SUBSTITUTE(SUBSTITUTE(SUBSTITUTE(SUBSTITUTE(SUBSTITUTE( (SUBSTITUTE( SUBSTITUTE( SUBSTITUTE( SUBSTITUTE(Z1553,"STD_SIGMA","SUM"),"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</v>
      </c>
      <c r="AG1553" t="b">
        <f>AA1553=AF1553</f>
        <v>1</v>
      </c>
    </row>
    <row r="1554" spans="1:33">
      <c r="A1554" s="48">
        <f>IF(B1554=INT(B1554),ROW(),"")</f>
        <v>1554</v>
      </c>
      <c r="B1554" s="47">
        <f>IF(AND(MID(C1554,2,1)&lt;&gt;"/",MID(C1554,1,1)="/"),INT(B1553)+1,B1553+0.01)</f>
        <v>1516</v>
      </c>
      <c r="C1554" s="51" t="s">
        <v>3605</v>
      </c>
      <c r="D1554" s="51" t="s">
        <v>2518</v>
      </c>
      <c r="E1554" s="56" t="s">
        <v>1141</v>
      </c>
      <c r="F1554" s="56" t="s">
        <v>1141</v>
      </c>
      <c r="G1554" s="144">
        <v>0</v>
      </c>
      <c r="H1554" s="144">
        <v>0</v>
      </c>
      <c r="I1554" s="135" t="s">
        <v>3</v>
      </c>
      <c r="J1554" s="56" t="s">
        <v>1375</v>
      </c>
      <c r="K1554" s="57" t="s">
        <v>3945</v>
      </c>
      <c r="L1554" s="55" t="s">
        <v>4768</v>
      </c>
      <c r="M1554" s="55" t="s">
        <v>4827</v>
      </c>
      <c r="N1554" s="55" t="s">
        <v>2238</v>
      </c>
      <c r="O1554" s="55"/>
      <c r="P1554" s="259" t="s">
        <v>1660</v>
      </c>
      <c r="Q1554" s="13"/>
      <c r="R1554"/>
      <c r="S1554" t="str">
        <f>IF(E1554=F1554,"","NOT EQUAL")</f>
        <v/>
      </c>
      <c r="T1554" s="44" t="str">
        <f>IF(ISNA(VLOOKUP(P1554,Sheet1!E:F,2,0)),"--","PRESENT")</f>
        <v>--</v>
      </c>
      <c r="U1554"/>
      <c r="V1554">
        <f>IF(AA1554&lt;&gt;"",V1553+1,V1553)</f>
        <v>327</v>
      </c>
      <c r="W1554" s="75" t="s">
        <v>2238</v>
      </c>
      <c r="X1554" s="57" t="s">
        <v>2238</v>
      </c>
      <c r="Y1554" s="57" t="s">
        <v>2238</v>
      </c>
      <c r="Z1554" s="25" t="str">
        <f>IF( OR(X1554="CNST", I1554="CAT_REGS"),IF(E1554=CHAR(34)&amp;CHAR(34),F1554,E1554),
IF(X1554="YES",UPPER(IF(E1554=CHAR(34)&amp;CHAR(34),F1554,E1554)),
IF(   AND(X1554&lt;&gt;"NO",I1554="CAT_FNCT",D1554&lt;&gt;"multiply", D1554&lt;&gt;"divide"),IF(J1554="SLS_ENABLED",   UPPER(IF(E1554=CHAR(34)&amp;CHAR(34),F1554,E1554)),""),"")))</f>
        <v>"LOADP"</v>
      </c>
      <c r="AA1554" s="25" t="str">
        <f>IF(LEN(Y1554)&gt;0,Y1554,SUBSTITUTE(SUBSTITUTE(SUBSTITUTE(SUBSTITUTE(SUBSTITUTE(SUBSTITUTE(SUBSTITUTE(SUBSTITUTE(SUBSTITUTE(SUBSTITUTE(SUBSTITUTE( (SUBSTITUTE( SUBSTITUTE( SUBSTITUTE( SUBSTITUTE(Z1554,"STD_SIGMA","SUM"),"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LOADP</v>
      </c>
      <c r="AB1554" s="1">
        <f>B1554</f>
        <v>1516</v>
      </c>
      <c r="AC1554" t="str">
        <f>P1554</f>
        <v>ITM_LOADP</v>
      </c>
      <c r="AD1554" s="126" t="str">
        <f>IF(ISNA(VLOOKUP(AA1554,'XEQM Shortlist'!J:J,1,0)),"//","")</f>
        <v>//</v>
      </c>
      <c r="AF1554" s="88" t="str">
        <f>IF(LEN(AA1554)=0,"",SUBSTITUTE(SUBSTITUTE(SUBSTITUTE(SUBSTITUTE(SUBSTITUTE(SUBSTITUTE(SUBSTITUTE(SUBSTITUTE(SUBSTITUTE(SUBSTITUTE(SUBSTITUTE(SUBSTITUTE(SUBSTITUTE(SUBSTITUTE(SUBSTITUTE(SUBSTITUTE(SUBSTITUTE( (SUBSTITUTE( SUBSTITUTE( SUBSTITUTE( SUBSTITUTE(Z1554,"STD_SIGMA","SUM"),"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LOADP</v>
      </c>
      <c r="AG1554" t="b">
        <f>AA1554=AF1554</f>
        <v>1</v>
      </c>
    </row>
    <row r="1555" spans="1:33">
      <c r="A1555" s="48">
        <f>IF(B1555=INT(B1555),ROW(),"")</f>
        <v>1555</v>
      </c>
      <c r="B1555" s="47">
        <f>IF(AND(MID(C1555,2,1)&lt;&gt;"/",MID(C1555,1,1)="/"),INT(B1554)+1,B1554+0.01)</f>
        <v>1517</v>
      </c>
      <c r="C1555" s="51" t="s">
        <v>3605</v>
      </c>
      <c r="D1555" s="51" t="s">
        <v>2519</v>
      </c>
      <c r="E1555" s="56" t="s">
        <v>1142</v>
      </c>
      <c r="F1555" s="56" t="s">
        <v>1142</v>
      </c>
      <c r="G1555" s="144">
        <v>0</v>
      </c>
      <c r="H1555" s="144">
        <v>0</v>
      </c>
      <c r="I1555" s="135" t="s">
        <v>3</v>
      </c>
      <c r="J1555" s="56" t="s">
        <v>1375</v>
      </c>
      <c r="K1555" s="57" t="s">
        <v>3945</v>
      </c>
      <c r="L1555" s="55" t="s">
        <v>4768</v>
      </c>
      <c r="M1555" s="55" t="s">
        <v>4827</v>
      </c>
      <c r="N1555" s="55" t="s">
        <v>2238</v>
      </c>
      <c r="O1555" s="55"/>
      <c r="P1555" s="259" t="s">
        <v>1661</v>
      </c>
      <c r="Q1555" s="13"/>
      <c r="R1555"/>
      <c r="S1555" t="str">
        <f>IF(E1555=F1555,"","NOT EQUAL")</f>
        <v/>
      </c>
      <c r="T1555" s="44" t="str">
        <f>IF(ISNA(VLOOKUP(P1555,Sheet1!E:F,2,0)),"--","PRESENT")</f>
        <v>--</v>
      </c>
      <c r="U1555"/>
      <c r="V1555">
        <f>IF(AA1555&lt;&gt;"",V1554+1,V1554)</f>
        <v>328</v>
      </c>
      <c r="W1555" s="75" t="s">
        <v>2238</v>
      </c>
      <c r="X1555" s="57" t="s">
        <v>2238</v>
      </c>
      <c r="Y1555" s="57" t="s">
        <v>2238</v>
      </c>
      <c r="Z1555" s="25" t="str">
        <f>IF( OR(X1555="CNST", I1555="CAT_REGS"),IF(E1555=CHAR(34)&amp;CHAR(34),F1555,E1555),
IF(X1555="YES",UPPER(IF(E1555=CHAR(34)&amp;CHAR(34),F1555,E1555)),
IF(   AND(X1555&lt;&gt;"NO",I1555="CAT_FNCT",D1555&lt;&gt;"multiply", D1555&lt;&gt;"divide"),IF(J1555="SLS_ENABLED",   UPPER(IF(E1555=CHAR(34)&amp;CHAR(34),F1555,E1555)),""),"")))</f>
        <v>"LOADR"</v>
      </c>
      <c r="AA1555" s="25" t="str">
        <f>IF(LEN(Y1555)&gt;0,Y1555,SUBSTITUTE(SUBSTITUTE(SUBSTITUTE(SUBSTITUTE(SUBSTITUTE(SUBSTITUTE(SUBSTITUTE(SUBSTITUTE(SUBSTITUTE(SUBSTITUTE(SUBSTITUTE( (SUBSTITUTE( SUBSTITUTE( SUBSTITUTE( SUBSTITUTE(Z1555,"STD_SIGMA","SUM"),"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LOADR</v>
      </c>
      <c r="AB1555" s="1">
        <f>B1555</f>
        <v>1517</v>
      </c>
      <c r="AC1555" t="str">
        <f>P1555</f>
        <v>ITM_LOADR</v>
      </c>
      <c r="AD1555" s="126" t="str">
        <f>IF(ISNA(VLOOKUP(AA1555,'XEQM Shortlist'!J:J,1,0)),"//","")</f>
        <v>//</v>
      </c>
      <c r="AF1555" s="88" t="str">
        <f>IF(LEN(AA1555)=0,"",SUBSTITUTE(SUBSTITUTE(SUBSTITUTE(SUBSTITUTE(SUBSTITUTE(SUBSTITUTE(SUBSTITUTE(SUBSTITUTE(SUBSTITUTE(SUBSTITUTE(SUBSTITUTE(SUBSTITUTE(SUBSTITUTE(SUBSTITUTE(SUBSTITUTE(SUBSTITUTE(SUBSTITUTE( (SUBSTITUTE( SUBSTITUTE( SUBSTITUTE( SUBSTITUTE(Z1555,"STD_SIGMA","SUM"),"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LOADR</v>
      </c>
      <c r="AG1555" t="b">
        <f>AA1555=AF1555</f>
        <v>1</v>
      </c>
    </row>
    <row r="1556" spans="1:33" s="17" customFormat="1">
      <c r="A1556" s="48">
        <f>IF(B1556=INT(B1556),ROW(),"")</f>
        <v>1556</v>
      </c>
      <c r="B1556" s="47">
        <f>IF(AND(MID(C1556,2,1)&lt;&gt;"/",MID(C1556,1,1)="/"),INT(B1555)+1,B1555+0.01)</f>
        <v>1518</v>
      </c>
      <c r="C1556" s="51" t="s">
        <v>3605</v>
      </c>
      <c r="D1556" s="51" t="s">
        <v>2520</v>
      </c>
      <c r="E1556" s="56" t="s">
        <v>180</v>
      </c>
      <c r="F1556" s="56" t="s">
        <v>180</v>
      </c>
      <c r="G1556" s="295">
        <v>0</v>
      </c>
      <c r="H1556" s="295">
        <v>0</v>
      </c>
      <c r="I1556" s="135" t="s">
        <v>3</v>
      </c>
      <c r="J1556" s="56" t="s">
        <v>1375</v>
      </c>
      <c r="K1556" s="57" t="s">
        <v>3945</v>
      </c>
      <c r="L1556" s="55" t="s">
        <v>4768</v>
      </c>
      <c r="M1556" s="55" t="s">
        <v>4827</v>
      </c>
      <c r="N1556" s="55" t="s">
        <v>2238</v>
      </c>
      <c r="O1556" s="55"/>
      <c r="P1556" s="259" t="s">
        <v>1662</v>
      </c>
      <c r="Q1556" s="13"/>
      <c r="R1556"/>
      <c r="S1556" t="str">
        <f>IF(E1556=F1556,"","NOT EQUAL")</f>
        <v/>
      </c>
      <c r="T1556" s="44" t="str">
        <f>IF(ISNA(VLOOKUP(P1556,Sheet1!E:F,2,0)),"--","PRESENT")</f>
        <v>--</v>
      </c>
      <c r="U1556"/>
      <c r="V1556">
        <f>IF(AA1556&lt;&gt;"",V1555+1,V1555)</f>
        <v>329</v>
      </c>
      <c r="W1556" s="75" t="s">
        <v>2238</v>
      </c>
      <c r="X1556" s="57" t="s">
        <v>2238</v>
      </c>
      <c r="Y1556" s="57" t="s">
        <v>2238</v>
      </c>
      <c r="Z1556" s="25" t="str">
        <f>IF( OR(X1556="CNST", I1556="CAT_REGS"),IF(E1556=CHAR(34)&amp;CHAR(34),F1556,E1556),
IF(X1556="YES",UPPER(IF(E1556=CHAR(34)&amp;CHAR(34),F1556,E1556)),
IF(   AND(X1556&lt;&gt;"NO",I1556="CAT_FNCT",D1556&lt;&gt;"multiply", D1556&lt;&gt;"divide"),IF(J1556="SLS_ENABLED",   UPPER(IF(E1556=CHAR(34)&amp;CHAR(34),F1556,E1556)),""),"")))</f>
        <v>"LOADSS"</v>
      </c>
      <c r="AA1556" s="25" t="str">
        <f>IF(LEN(Y1556)&gt;0,Y1556,SUBSTITUTE(SUBSTITUTE(SUBSTITUTE(SUBSTITUTE(SUBSTITUTE(SUBSTITUTE(SUBSTITUTE(SUBSTITUTE(SUBSTITUTE(SUBSTITUTE(SUBSTITUTE( (SUBSTITUTE( SUBSTITUTE( SUBSTITUTE( SUBSTITUTE(Z1556,"STD_SIGMA","SUM"),"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LOADSS</v>
      </c>
      <c r="AB1556" s="1">
        <f>B1556</f>
        <v>1518</v>
      </c>
      <c r="AC1556" t="str">
        <f>P1556</f>
        <v>ITM_LOADSS</v>
      </c>
      <c r="AD1556" s="126" t="str">
        <f>IF(ISNA(VLOOKUP(AA1556,'XEQM Shortlist'!J:J,1,0)),"//","")</f>
        <v>//</v>
      </c>
      <c r="AE1556"/>
      <c r="AF1556" s="88" t="str">
        <f>IF(LEN(AA1556)=0,"",SUBSTITUTE(SUBSTITUTE(SUBSTITUTE(SUBSTITUTE(SUBSTITUTE(SUBSTITUTE(SUBSTITUTE(SUBSTITUTE(SUBSTITUTE(SUBSTITUTE(SUBSTITUTE(SUBSTITUTE(SUBSTITUTE(SUBSTITUTE(SUBSTITUTE(SUBSTITUTE(SUBSTITUTE( (SUBSTITUTE( SUBSTITUTE( SUBSTITUTE( SUBSTITUTE(Z1556,"STD_SIGMA","SUM"),"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LOADSS</v>
      </c>
      <c r="AG1556" t="b">
        <f>AA1556=AF1556</f>
        <v>1</v>
      </c>
    </row>
    <row r="1557" spans="1:33">
      <c r="A1557" s="48">
        <f>IF(B1557=INT(B1557),ROW(),"")</f>
        <v>1557</v>
      </c>
      <c r="B1557" s="47">
        <f>IF(AND(MID(C1557,2,1)&lt;&gt;"/",MID(C1557,1,1)="/"),INT(B1556)+1,B1556+0.01)</f>
        <v>1519</v>
      </c>
      <c r="C1557" s="51" t="s">
        <v>3605</v>
      </c>
      <c r="D1557" s="51" t="s">
        <v>2521</v>
      </c>
      <c r="E1557" s="56" t="s">
        <v>181</v>
      </c>
      <c r="F1557" s="56" t="s">
        <v>181</v>
      </c>
      <c r="G1557" s="144">
        <v>0</v>
      </c>
      <c r="H1557" s="144">
        <v>0</v>
      </c>
      <c r="I1557" s="135" t="s">
        <v>3</v>
      </c>
      <c r="J1557" s="56" t="s">
        <v>1375</v>
      </c>
      <c r="K1557" s="57" t="s">
        <v>3945</v>
      </c>
      <c r="L1557" s="55" t="s">
        <v>4768</v>
      </c>
      <c r="M1557" s="55" t="s">
        <v>4827</v>
      </c>
      <c r="N1557" s="55" t="s">
        <v>2238</v>
      </c>
      <c r="O1557" s="55"/>
      <c r="P1557" s="259" t="s">
        <v>1663</v>
      </c>
      <c r="Q1557" s="13"/>
      <c r="R1557"/>
      <c r="S1557" t="str">
        <f>IF(E1557=F1557,"","NOT EQUAL")</f>
        <v/>
      </c>
      <c r="T1557" s="44" t="str">
        <f>IF(ISNA(VLOOKUP(P1557,Sheet1!E:F,2,0)),"--","PRESENT")</f>
        <v>--</v>
      </c>
      <c r="U1557"/>
      <c r="V1557">
        <f>IF(AA1557&lt;&gt;"",V1556+1,V1556)</f>
        <v>330</v>
      </c>
      <c r="W1557" s="75" t="s">
        <v>2238</v>
      </c>
      <c r="X1557" s="57" t="s">
        <v>2238</v>
      </c>
      <c r="Y1557" s="57" t="s">
        <v>2238</v>
      </c>
      <c r="Z1557" s="25" t="str">
        <f>IF( OR(X1557="CNST", I1557="CAT_REGS"),IF(E1557=CHAR(34)&amp;CHAR(34),F1557,E1557),
IF(X1557="YES",UPPER(IF(E1557=CHAR(34)&amp;CHAR(34),F1557,E1557)),
IF(   AND(X1557&lt;&gt;"NO",I1557="CAT_FNCT",D1557&lt;&gt;"multiply", D1557&lt;&gt;"divide"),IF(J1557="SLS_ENABLED",   UPPER(IF(E1557=CHAR(34)&amp;CHAR(34),F1557,E1557)),""),"")))</f>
        <v>"LOAD" STD_SIGMA</v>
      </c>
      <c r="AA1557" s="25" t="str">
        <f>IF(LEN(Y1557)&gt;0,Y1557,SUBSTITUTE(SUBSTITUTE(SUBSTITUTE(SUBSTITUTE(SUBSTITUTE(SUBSTITUTE(SUBSTITUTE(SUBSTITUTE(SUBSTITUTE(SUBSTITUTE(SUBSTITUTE( (SUBSTITUTE( SUBSTITUTE( SUBSTITUTE( SUBSTITUTE(Z1557,"STD_SIGMA","SUM"),"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LOADSUM</v>
      </c>
      <c r="AB1557" s="1">
        <f>B1557</f>
        <v>1519</v>
      </c>
      <c r="AC1557" t="str">
        <f>P1557</f>
        <v>ITM_LOADSIGMA</v>
      </c>
      <c r="AD1557" s="126" t="str">
        <f>IF(ISNA(VLOOKUP(AA1557,'XEQM Shortlist'!J:J,1,0)),"//","")</f>
        <v>//</v>
      </c>
      <c r="AF1557" s="88" t="str">
        <f>IF(LEN(AA1557)=0,"",SUBSTITUTE(SUBSTITUTE(SUBSTITUTE(SUBSTITUTE(SUBSTITUTE(SUBSTITUTE(SUBSTITUTE(SUBSTITUTE(SUBSTITUTE(SUBSTITUTE(SUBSTITUTE(SUBSTITUTE(SUBSTITUTE(SUBSTITUTE(SUBSTITUTE(SUBSTITUTE(SUBSTITUTE( (SUBSTITUTE( SUBSTITUTE( SUBSTITUTE( SUBSTITUTE(Z1557,"STD_SIGMA","SUM"),"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LOADSUM</v>
      </c>
      <c r="AG1557" t="b">
        <f>AA1557=AF1557</f>
        <v>1</v>
      </c>
    </row>
    <row r="1558" spans="1:33">
      <c r="A1558" s="48">
        <f>IF(B1558=INT(B1558),ROW(),"")</f>
        <v>1558</v>
      </c>
      <c r="B1558" s="47">
        <f>IF(AND(MID(C1558,2,1)&lt;&gt;"/",MID(C1558,1,1)="/"),INT(B1557)+1,B1557+0.01)</f>
        <v>1520</v>
      </c>
      <c r="C1558" s="51" t="s">
        <v>4815</v>
      </c>
      <c r="D1558" s="51" t="s">
        <v>12</v>
      </c>
      <c r="E1558" s="56" t="s">
        <v>182</v>
      </c>
      <c r="F1558" s="56" t="s">
        <v>182</v>
      </c>
      <c r="G1558" s="144">
        <v>0</v>
      </c>
      <c r="H1558" s="144">
        <v>99</v>
      </c>
      <c r="I1558" s="135" t="s">
        <v>3</v>
      </c>
      <c r="J1558" s="56" t="s">
        <v>1375</v>
      </c>
      <c r="K1558" s="57" t="s">
        <v>3945</v>
      </c>
      <c r="L1558" s="55" t="s">
        <v>4768</v>
      </c>
      <c r="M1558" s="55" t="s">
        <v>4826</v>
      </c>
      <c r="N1558" s="55" t="s">
        <v>2238</v>
      </c>
      <c r="O1558" s="55"/>
      <c r="P1558" s="259" t="s">
        <v>1664</v>
      </c>
      <c r="Q1558" s="13"/>
      <c r="R1558"/>
      <c r="S1558" t="str">
        <f>IF(E1558=F1558,"","NOT EQUAL")</f>
        <v/>
      </c>
      <c r="T1558" s="44" t="str">
        <f>IF(ISNA(VLOOKUP(P1558,Sheet1!E:F,2,0)),"--","PRESENT")</f>
        <v>--</v>
      </c>
      <c r="U1558"/>
      <c r="V1558">
        <f>IF(AA1558&lt;&gt;"",V1557+1,V1557)</f>
        <v>331</v>
      </c>
      <c r="W1558" s="75" t="s">
        <v>2238</v>
      </c>
      <c r="X1558" s="57" t="s">
        <v>2238</v>
      </c>
      <c r="Y1558" s="57" t="s">
        <v>2238</v>
      </c>
      <c r="Z1558" s="25" t="str">
        <f>IF( OR(X1558="CNST", I1558="CAT_REGS"),IF(E1558=CHAR(34)&amp;CHAR(34),F1558,E1558),
IF(X1558="YES",UPPER(IF(E1558=CHAR(34)&amp;CHAR(34),F1558,E1558)),
IF(   AND(X1558&lt;&gt;"NO",I1558="CAT_FNCT",D1558&lt;&gt;"multiply", D1558&lt;&gt;"divide"),IF(J1558="SLS_ENABLED",   UPPER(IF(E1558=CHAR(34)&amp;CHAR(34),F1558,E1558)),""),"")))</f>
        <v>"LOCR"</v>
      </c>
      <c r="AA1558" s="25" t="str">
        <f>IF(LEN(Y1558)&gt;0,Y1558,SUBSTITUTE(SUBSTITUTE(SUBSTITUTE(SUBSTITUTE(SUBSTITUTE(SUBSTITUTE(SUBSTITUTE(SUBSTITUTE(SUBSTITUTE(SUBSTITUTE(SUBSTITUTE( (SUBSTITUTE( SUBSTITUTE( SUBSTITUTE( SUBSTITUTE(Z1558,"STD_SIGMA","SUM"),"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8" s="1">
        <f>B1558</f>
        <v>1520</v>
      </c>
      <c r="AC1558" t="str">
        <f>P1558</f>
        <v>ITM_LocR</v>
      </c>
      <c r="AD1558" s="126" t="str">
        <f>IF(ISNA(VLOOKUP(AA1558,'XEQM Shortlist'!J:J,1,0)),"//","")</f>
        <v>//</v>
      </c>
      <c r="AF1558" s="88" t="str">
        <f>IF(LEN(AA1558)=0,"",SUBSTITUTE(SUBSTITUTE(SUBSTITUTE(SUBSTITUTE(SUBSTITUTE(SUBSTITUTE(SUBSTITUTE(SUBSTITUTE(SUBSTITUTE(SUBSTITUTE(SUBSTITUTE(SUBSTITUTE(SUBSTITUTE(SUBSTITUTE(SUBSTITUTE(SUBSTITUTE(SUBSTITUTE( (SUBSTITUTE( SUBSTITUTE( SUBSTITUTE( SUBSTITUTE(Z1558,"STD_SIGMA","SUM"),"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8" t="b">
        <f>AA1558=AF1558</f>
        <v>1</v>
      </c>
    </row>
    <row r="1559" spans="1:33">
      <c r="A1559" s="48">
        <f>IF(B1559=INT(B1559),ROW(),"")</f>
        <v>1559</v>
      </c>
      <c r="B1559" s="47">
        <f>IF(AND(MID(C1559,2,1)&lt;&gt;"/",MID(C1559,1,1)="/"),INT(B1558)+1,B1558+0.01)</f>
        <v>1521</v>
      </c>
      <c r="C1559" s="51" t="s">
        <v>3606</v>
      </c>
      <c r="D1559" s="51" t="s">
        <v>7</v>
      </c>
      <c r="E1559" s="56" t="s">
        <v>1143</v>
      </c>
      <c r="F1559" s="56" t="s">
        <v>1143</v>
      </c>
      <c r="G1559" s="144">
        <v>0</v>
      </c>
      <c r="H1559" s="144">
        <v>0</v>
      </c>
      <c r="I1559" s="135" t="s">
        <v>3</v>
      </c>
      <c r="J1559" s="56" t="s">
        <v>1375</v>
      </c>
      <c r="K1559" s="57" t="s">
        <v>3945</v>
      </c>
      <c r="L1559" s="55" t="s">
        <v>4768</v>
      </c>
      <c r="M1559" s="55" t="s">
        <v>4825</v>
      </c>
      <c r="N1559" s="55" t="s">
        <v>2238</v>
      </c>
      <c r="O1559" s="55"/>
      <c r="P1559" s="259" t="s">
        <v>1665</v>
      </c>
      <c r="Q1559" s="13"/>
      <c r="R1559"/>
      <c r="S1559" t="str">
        <f>IF(E1559=F1559,"","NOT EQUAL")</f>
        <v/>
      </c>
      <c r="T1559" s="44" t="str">
        <f>IF(ISNA(VLOOKUP(P1559,Sheet1!E:F,2,0)),"--","PRESENT")</f>
        <v>--</v>
      </c>
      <c r="U1559"/>
      <c r="V1559">
        <f>IF(AA1559&lt;&gt;"",V1558+1,V1558)</f>
        <v>332</v>
      </c>
      <c r="W1559" s="75" t="s">
        <v>2238</v>
      </c>
      <c r="X1559" s="57" t="s">
        <v>2238</v>
      </c>
      <c r="Y1559" s="57" t="s">
        <v>2238</v>
      </c>
      <c r="Z1559" s="25" t="str">
        <f>IF( OR(X1559="CNST", I1559="CAT_REGS"),IF(E1559=CHAR(34)&amp;CHAR(34),F1559,E1559),
IF(X1559="YES",UPPER(IF(E1559=CHAR(34)&amp;CHAR(34),F1559,E1559)),
IF(   AND(X1559&lt;&gt;"NO",I1559="CAT_FNCT",D1559&lt;&gt;"multiply", D1559&lt;&gt;"divide"),IF(J1559="SLS_ENABLED",   UPPER(IF(E1559=CHAR(34)&amp;CHAR(34),F1559,E1559)),""),"")))</f>
        <v>"LOCR?"</v>
      </c>
      <c r="AA1559" s="25" t="str">
        <f>IF(LEN(Y1559)&gt;0,Y1559,SUBSTITUTE(SUBSTITUTE(SUBSTITUTE(SUBSTITUTE(SUBSTITUTE(SUBSTITUTE(SUBSTITUTE(SUBSTITUTE(SUBSTITUTE(SUBSTITUTE(SUBSTITUTE( (SUBSTITUTE( SUBSTITUTE( SUBSTITUTE( SUBSTITUTE(Z1559,"STD_SIGMA","SUM"),"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AB1559" s="1">
        <f>B1559</f>
        <v>1521</v>
      </c>
      <c r="AC1559" t="str">
        <f>P1559</f>
        <v>ITM_LocRQ</v>
      </c>
      <c r="AD1559" s="126" t="str">
        <f>IF(ISNA(VLOOKUP(AA1559,'XEQM Shortlist'!J:J,1,0)),"//","")</f>
        <v>//</v>
      </c>
      <c r="AF1559" s="88" t="str">
        <f>IF(LEN(AA1559)=0,"",SUBSTITUTE(SUBSTITUTE(SUBSTITUTE(SUBSTITUTE(SUBSTITUTE(SUBSTITUTE(SUBSTITUTE(SUBSTITUTE(SUBSTITUTE(SUBSTITUTE(SUBSTITUTE(SUBSTITUTE(SUBSTITUTE(SUBSTITUTE(SUBSTITUTE(SUBSTITUTE(SUBSTITUTE( (SUBSTITUTE( SUBSTITUTE( SUBSTITUTE( SUBSTITUTE(Z1559,"STD_SIGMA","SUM"),"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LOCR?</v>
      </c>
      <c r="AG1559" t="b">
        <f>AA1559=AF1559</f>
        <v>1</v>
      </c>
    </row>
    <row r="1560" spans="1:33">
      <c r="A1560" s="48">
        <f>IF(B1560=INT(B1560),ROW(),"")</f>
        <v>1560</v>
      </c>
      <c r="B1560" s="47">
        <f>IF(AND(MID(C1560,2,1)&lt;&gt;"/",MID(C1560,1,1)="/"),INT(B1559)+1,B1559+0.01)</f>
        <v>1522</v>
      </c>
      <c r="C1560" s="51" t="s">
        <v>4434</v>
      </c>
      <c r="D1560" s="51" t="s">
        <v>7</v>
      </c>
      <c r="E1560" s="56" t="s">
        <v>189</v>
      </c>
      <c r="F1560" s="56" t="s">
        <v>189</v>
      </c>
      <c r="G1560" s="144">
        <v>0</v>
      </c>
      <c r="H1560" s="144">
        <v>0</v>
      </c>
      <c r="I1560" s="135" t="s">
        <v>3</v>
      </c>
      <c r="J1560" s="56" t="s">
        <v>1375</v>
      </c>
      <c r="K1560" s="57" t="s">
        <v>3945</v>
      </c>
      <c r="L1560" s="55" t="s">
        <v>4768</v>
      </c>
      <c r="M1560" s="55" t="s">
        <v>4825</v>
      </c>
      <c r="N1560" s="55" t="s">
        <v>2238</v>
      </c>
      <c r="O1560" s="55"/>
      <c r="P1560" s="259" t="s">
        <v>1678</v>
      </c>
      <c r="Q1560" s="13"/>
      <c r="R1560"/>
      <c r="S1560" t="str">
        <f>IF(E1560=F1560,"","NOT EQUAL")</f>
        <v/>
      </c>
      <c r="T1560" s="44" t="str">
        <f>IF(ISNA(VLOOKUP(P1560,Sheet1!E:F,2,0)),"--","PRESENT")</f>
        <v>--</v>
      </c>
      <c r="U1560"/>
      <c r="V1560">
        <f>IF(AA1560&lt;&gt;"",V1559+1,V1559)</f>
        <v>333</v>
      </c>
      <c r="W1560" s="75" t="s">
        <v>2238</v>
      </c>
      <c r="X1560" s="57" t="s">
        <v>2238</v>
      </c>
      <c r="Y1560" s="57" t="s">
        <v>2238</v>
      </c>
      <c r="Z1560" s="25" t="str">
        <f>IF( OR(X1560="CNST", I1560="CAT_REGS"),IF(E1560=CHAR(34)&amp;CHAR(34),F1560,E1560),
IF(X1560="YES",UPPER(IF(E1560=CHAR(34)&amp;CHAR(34),F1560,E1560)),
IF(   AND(X1560&lt;&gt;"NO",I1560="CAT_FNCT",D1560&lt;&gt;"multiply", D1560&lt;&gt;"divide"),IF(J1560="SLS_ENABLED",   UPPER(IF(E1560=CHAR(34)&amp;CHAR(34),F1560,E1560)),""),"")))</f>
        <v>"L.R."</v>
      </c>
      <c r="AA1560" s="25" t="str">
        <f>IF(LEN(Y1560)&gt;0,Y1560,SUBSTITUTE(SUBSTITUTE(SUBSTITUTE(SUBSTITUTE(SUBSTITUTE(SUBSTITUTE(SUBSTITUTE(SUBSTITUTE(SUBSTITUTE(SUBSTITUTE(SUBSTITUTE( (SUBSTITUTE( SUBSTITUTE( SUBSTITUTE( SUBSTITUTE(Z1560,"STD_SIGMA","SUM"),"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L.R.</v>
      </c>
      <c r="AB1560" s="1">
        <f>B1560</f>
        <v>1522</v>
      </c>
      <c r="AC1560" t="str">
        <f>P1560</f>
        <v>ITM_LR</v>
      </c>
      <c r="AD1560" s="126" t="str">
        <f>IF(ISNA(VLOOKUP(AA1560,'XEQM Shortlist'!J:J,1,0)),"//","")</f>
        <v>//</v>
      </c>
      <c r="AF1560" s="88" t="str">
        <f>IF(LEN(AA1560)=0,"",SUBSTITUTE(SUBSTITUTE(SUBSTITUTE(SUBSTITUTE(SUBSTITUTE(SUBSTITUTE(SUBSTITUTE(SUBSTITUTE(SUBSTITUTE(SUBSTITUTE(SUBSTITUTE(SUBSTITUTE(SUBSTITUTE(SUBSTITUTE(SUBSTITUTE(SUBSTITUTE(SUBSTITUTE( (SUBSTITUTE( SUBSTITUTE( SUBSTITUTE( SUBSTITUTE(Z1560,"STD_SIGMA","SUM"),"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L.R.</v>
      </c>
      <c r="AG1560" t="b">
        <f>AA1560=AF1560</f>
        <v>1</v>
      </c>
    </row>
    <row r="1561" spans="1:33">
      <c r="A1561" s="48">
        <f>IF(B1561=INT(B1561),ROW(),"")</f>
        <v>1561</v>
      </c>
      <c r="B1561" s="47">
        <f>IF(AND(MID(C1561,2,1)&lt;&gt;"/",MID(C1561,1,1)="/"),INT(B1560)+1,B1560+0.01)</f>
        <v>1523</v>
      </c>
      <c r="C1561" s="51" t="s">
        <v>3607</v>
      </c>
      <c r="D1561" s="51" t="s">
        <v>7</v>
      </c>
      <c r="E1561" s="56" t="s">
        <v>190</v>
      </c>
      <c r="F1561" s="56" t="s">
        <v>190</v>
      </c>
      <c r="G1561" s="144">
        <v>0</v>
      </c>
      <c r="H1561" s="144">
        <v>0</v>
      </c>
      <c r="I1561" s="135" t="s">
        <v>3</v>
      </c>
      <c r="J1561" s="56" t="s">
        <v>1375</v>
      </c>
      <c r="K1561" s="57" t="s">
        <v>3945</v>
      </c>
      <c r="L1561" s="55" t="s">
        <v>4768</v>
      </c>
      <c r="M1561" s="55" t="s">
        <v>4825</v>
      </c>
      <c r="N1561" s="55" t="s">
        <v>2238</v>
      </c>
      <c r="O1561" s="55"/>
      <c r="P1561" s="259" t="s">
        <v>1679</v>
      </c>
      <c r="Q1561" s="13"/>
      <c r="R1561"/>
      <c r="S1561" t="str">
        <f>IF(E1561=F1561,"","NOT EQUAL")</f>
        <v/>
      </c>
      <c r="T1561" s="44" t="str">
        <f>IF(ISNA(VLOOKUP(P1561,Sheet1!E:F,2,0)),"--","PRESENT")</f>
        <v>--</v>
      </c>
      <c r="U1561"/>
      <c r="V1561">
        <f>IF(AA1561&lt;&gt;"",V1560+1,V1560)</f>
        <v>334</v>
      </c>
      <c r="W1561" s="75" t="s">
        <v>2238</v>
      </c>
      <c r="X1561" s="57" t="s">
        <v>2238</v>
      </c>
      <c r="Y1561" s="57" t="s">
        <v>2238</v>
      </c>
      <c r="Z1561" s="25" t="str">
        <f>IF( OR(X1561="CNST", I1561="CAT_REGS"),IF(E1561=CHAR(34)&amp;CHAR(34),F1561,E1561),
IF(X1561="YES",UPPER(IF(E1561=CHAR(34)&amp;CHAR(34),F1561,E1561)),
IF(   AND(X1561&lt;&gt;"NO",I1561="CAT_FNCT",D1561&lt;&gt;"multiply", D1561&lt;&gt;"divide"),IF(J1561="SLS_ENABLED",   UPPER(IF(E1561=CHAR(34)&amp;CHAR(34),F1561,E1561)),""),"")))</f>
        <v>"MANT"</v>
      </c>
      <c r="AA1561" s="25" t="str">
        <f>IF(LEN(Y1561)&gt;0,Y1561,SUBSTITUTE(SUBSTITUTE(SUBSTITUTE(SUBSTITUTE(SUBSTITUTE(SUBSTITUTE(SUBSTITUTE(SUBSTITUTE(SUBSTITUTE(SUBSTITUTE(SUBSTITUTE( (SUBSTITUTE( SUBSTITUTE( SUBSTITUTE( SUBSTITUTE(Z1561,"STD_SIGMA","SUM"),"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MANT</v>
      </c>
      <c r="AB1561" s="1">
        <f>B1561</f>
        <v>1523</v>
      </c>
      <c r="AC1561" t="str">
        <f>P1561</f>
        <v>ITM_MANT</v>
      </c>
      <c r="AD1561" s="126" t="str">
        <f>IF(ISNA(VLOOKUP(AA1561,'XEQM Shortlist'!J:J,1,0)),"//","")</f>
        <v>//</v>
      </c>
      <c r="AF1561" s="88" t="str">
        <f>IF(LEN(AA1561)=0,"",SUBSTITUTE(SUBSTITUTE(SUBSTITUTE(SUBSTITUTE(SUBSTITUTE(SUBSTITUTE(SUBSTITUTE(SUBSTITUTE(SUBSTITUTE(SUBSTITUTE(SUBSTITUTE(SUBSTITUTE(SUBSTITUTE(SUBSTITUTE(SUBSTITUTE(SUBSTITUTE(SUBSTITUTE( (SUBSTITUTE( SUBSTITUTE( SUBSTITUTE( SUBSTITUTE(Z1561,"STD_SIGMA","SUM"),"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MANT</v>
      </c>
      <c r="AG1561" t="b">
        <f>AA1561=AF1561</f>
        <v>1</v>
      </c>
    </row>
    <row r="1562" spans="1:33">
      <c r="A1562" s="48">
        <f>IF(B1562=INT(B1562),ROW(),"")</f>
        <v>1562</v>
      </c>
      <c r="B1562" s="47">
        <f>IF(AND(MID(C1562,2,1)&lt;&gt;"/",MID(C1562,1,1)="/"),INT(B1561)+1,B1561+0.01)</f>
        <v>1524</v>
      </c>
      <c r="C1562" s="89" t="s">
        <v>4515</v>
      </c>
      <c r="D1562" s="89" t="s">
        <v>7</v>
      </c>
      <c r="E1562" s="109" t="s">
        <v>1153</v>
      </c>
      <c r="F1562" s="90" t="s">
        <v>4068</v>
      </c>
      <c r="G1562" s="294">
        <v>0</v>
      </c>
      <c r="H1562" s="294">
        <v>0</v>
      </c>
      <c r="I1562" s="135" t="s">
        <v>3</v>
      </c>
      <c r="J1562" s="56" t="s">
        <v>1375</v>
      </c>
      <c r="K1562" s="57" t="s">
        <v>3945</v>
      </c>
      <c r="L1562" s="55" t="s">
        <v>4768</v>
      </c>
      <c r="M1562" s="55" t="s">
        <v>4827</v>
      </c>
      <c r="N1562" s="55" t="s">
        <v>2238</v>
      </c>
      <c r="O1562" s="17"/>
      <c r="P1562" s="259" t="s">
        <v>4304</v>
      </c>
      <c r="Q1562" s="16"/>
      <c r="R1562"/>
      <c r="S1562" t="str">
        <f>IF(E1562=F1562,"","NOT EQUAL")</f>
        <v>NOT EQUAL</v>
      </c>
      <c r="T1562" s="44" t="str">
        <f>IF(ISNA(VLOOKUP(P1562,Sheet1!E:F,2,0)),"--","PRESENT")</f>
        <v>--</v>
      </c>
      <c r="U1562"/>
      <c r="V1562">
        <f>IF(AA1562&lt;&gt;"",V1561+1,V1561)</f>
        <v>335</v>
      </c>
      <c r="W1562" s="88" t="s">
        <v>2238</v>
      </c>
      <c r="X1562" s="92" t="s">
        <v>2238</v>
      </c>
      <c r="Y1562" s="92" t="s">
        <v>2238</v>
      </c>
      <c r="Z1562" s="25" t="str">
        <f>IF( OR(X1562="CNST", I1562="CAT_REGS"),IF(E1562=CHAR(34)&amp;CHAR(34),F1562,E1562),
IF(X1562="YES",UPPER(IF(E1562=CHAR(34)&amp;CHAR(34),F1562,E1562)),
IF(   AND(X1562&lt;&gt;"NO",I1562="CAT_FNCT",D1562&lt;&gt;"multiply", D1562&lt;&gt;"divide"),IF(J1562="SLS_ENABLED",   UPPER(IF(E1562=CHAR(34)&amp;CHAR(34),F1562,E1562)),""),"")))</f>
        <v>"MAT_X"</v>
      </c>
      <c r="AA1562" s="25" t="str">
        <f>IF(LEN(Y1562)&gt;0,Y1562,SUBSTITUTE(SUBSTITUTE(SUBSTITUTE(SUBSTITUTE(SUBSTITUTE(SUBSTITUTE(SUBSTITUTE(SUBSTITUTE(SUBSTITUTE(SUBSTITUTE(SUBSTITUTE( (SUBSTITUTE( SUBSTITUTE( SUBSTITUTE( SUBSTITUTE(Z1562,"STD_SIGMA","SUM"),"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MAT_X</v>
      </c>
      <c r="AB1562" s="1">
        <f>B1562</f>
        <v>1524</v>
      </c>
      <c r="AC1562" t="str">
        <f>P1562</f>
        <v>ITM_MATX</v>
      </c>
      <c r="AD1562" s="126" t="str">
        <f>IF(ISNA(VLOOKUP(AA1562,'XEQM Shortlist'!J:J,1,0)),"//","")</f>
        <v>//</v>
      </c>
      <c r="AF1562" s="88" t="str">
        <f>IF(LEN(AA1562)=0,"",SUBSTITUTE(SUBSTITUTE(SUBSTITUTE(SUBSTITUTE(SUBSTITUTE(SUBSTITUTE(SUBSTITUTE(SUBSTITUTE(SUBSTITUTE(SUBSTITUTE(SUBSTITUTE(SUBSTITUTE(SUBSTITUTE(SUBSTITUTE(SUBSTITUTE(SUBSTITUTE(SUBSTITUTE( (SUBSTITUTE( SUBSTITUTE( SUBSTITUTE( SUBSTITUTE(Z1562,"STD_SIGMA","SUM"),"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MAT_X</v>
      </c>
      <c r="AG1562" t="b">
        <f>AA1562=AF1562</f>
        <v>1</v>
      </c>
    </row>
    <row r="1563" spans="1:33">
      <c r="A1563" s="48">
        <f>IF(B1563=INT(B1563),ROW(),"")</f>
        <v>1563</v>
      </c>
      <c r="B1563" s="47">
        <f>IF(AND(MID(C1563,2,1)&lt;&gt;"/",MID(C1563,1,1)="/"),INT(B1562)+1,B1562+0.01)</f>
        <v>1525</v>
      </c>
      <c r="C1563" s="51" t="s">
        <v>3608</v>
      </c>
      <c r="D1563" s="51" t="s">
        <v>7</v>
      </c>
      <c r="E1563" s="56" t="s">
        <v>193</v>
      </c>
      <c r="F1563" s="56" t="s">
        <v>193</v>
      </c>
      <c r="G1563" s="144">
        <v>0</v>
      </c>
      <c r="H1563" s="295">
        <v>0</v>
      </c>
      <c r="I1563" s="306" t="s">
        <v>3</v>
      </c>
      <c r="J1563" s="274" t="s">
        <v>1375</v>
      </c>
      <c r="K1563" s="307" t="s">
        <v>3945</v>
      </c>
      <c r="L1563" s="55" t="s">
        <v>4768</v>
      </c>
      <c r="M1563" s="55" t="s">
        <v>4825</v>
      </c>
      <c r="N1563" s="55" t="s">
        <v>2238</v>
      </c>
      <c r="O1563" s="55"/>
      <c r="P1563" s="259" t="s">
        <v>1687</v>
      </c>
      <c r="Q1563" s="13"/>
      <c r="R1563"/>
      <c r="S1563" t="str">
        <f>IF(E1563=F1563,"","NOT EQUAL")</f>
        <v/>
      </c>
      <c r="T1563" s="44" t="str">
        <f>IF(ISNA(VLOOKUP(P1563,Sheet1!E:F,2,0)),"--","PRESENT")</f>
        <v>--</v>
      </c>
      <c r="U1563"/>
      <c r="V1563">
        <f>IF(AA1563&lt;&gt;"",V1562+1,V1562)</f>
        <v>336</v>
      </c>
      <c r="W1563" s="75" t="s">
        <v>2680</v>
      </c>
      <c r="X1563" s="57" t="s">
        <v>2238</v>
      </c>
      <c r="Y1563" s="57" t="s">
        <v>2238</v>
      </c>
      <c r="Z1563" s="25" t="str">
        <f>IF( OR(X1563="CNST", I1563="CAT_REGS"),IF(E1563=CHAR(34)&amp;CHAR(34),F1563,E1563),
IF(X1563="YES",UPPER(IF(E1563=CHAR(34)&amp;CHAR(34),F1563,E1563)),
IF(   AND(X1563&lt;&gt;"NO",I1563="CAT_FNCT",D1563&lt;&gt;"multiply", D1563&lt;&gt;"divide"),IF(J1563="SLS_ENABLED",   UPPER(IF(E1563=CHAR(34)&amp;CHAR(34),F1563,E1563)),""),"")))</f>
        <v>"MEM?"</v>
      </c>
      <c r="AA1563" s="25" t="str">
        <f>IF(LEN(Y1563)&gt;0,Y1563,SUBSTITUTE(SUBSTITUTE(SUBSTITUTE(SUBSTITUTE(SUBSTITUTE(SUBSTITUTE(SUBSTITUTE(SUBSTITUTE(SUBSTITUTE(SUBSTITUTE(SUBSTITUTE( (SUBSTITUTE( SUBSTITUTE( SUBSTITUTE( SUBSTITUTE(Z1563,"STD_SIGMA","SUM"),"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MEM?</v>
      </c>
      <c r="AB1563" s="1">
        <f>B1563</f>
        <v>1525</v>
      </c>
      <c r="AC1563" t="str">
        <f>P1563</f>
        <v>ITM_MEM</v>
      </c>
      <c r="AD1563" s="126" t="str">
        <f>IF(ISNA(VLOOKUP(AA1563,'XEQM Shortlist'!J:J,1,0)),"//","")</f>
        <v>//</v>
      </c>
      <c r="AF1563" s="88" t="str">
        <f>IF(LEN(AA1563)=0,"",SUBSTITUTE(SUBSTITUTE(SUBSTITUTE(SUBSTITUTE(SUBSTITUTE(SUBSTITUTE(SUBSTITUTE(SUBSTITUTE(SUBSTITUTE(SUBSTITUTE(SUBSTITUTE(SUBSTITUTE(SUBSTITUTE(SUBSTITUTE(SUBSTITUTE(SUBSTITUTE(SUBSTITUTE( (SUBSTITUTE( SUBSTITUTE( SUBSTITUTE( SUBSTITUTE(Z1563,"STD_SIGMA","SUM"),"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MEM?</v>
      </c>
      <c r="AG1563" t="b">
        <f>AA1563=AF1563</f>
        <v>1</v>
      </c>
    </row>
    <row r="1564" spans="1:33">
      <c r="A1564" s="48">
        <f>IF(B1564=INT(B1564),ROW(),"")</f>
        <v>1564</v>
      </c>
      <c r="B1564" s="47">
        <f>IF(AND(MID(C1564,2,1)&lt;&gt;"/",MID(C1564,1,1)="/"),INT(B1563)+1,B1563+0.01)</f>
        <v>1526</v>
      </c>
      <c r="C1564" s="51" t="s">
        <v>4849</v>
      </c>
      <c r="D1564" s="51" t="s">
        <v>7</v>
      </c>
      <c r="E1564" s="56" t="s">
        <v>194</v>
      </c>
      <c r="F1564" s="56" t="s">
        <v>194</v>
      </c>
      <c r="G1564" s="144">
        <v>0</v>
      </c>
      <c r="H1564" s="295">
        <v>0</v>
      </c>
      <c r="I1564" s="306" t="s">
        <v>3</v>
      </c>
      <c r="J1564" s="274" t="s">
        <v>1375</v>
      </c>
      <c r="K1564" s="307" t="s">
        <v>3945</v>
      </c>
      <c r="L1564" s="55" t="s">
        <v>4768</v>
      </c>
      <c r="M1564" s="55" t="s">
        <v>4825</v>
      </c>
      <c r="N1564" s="55" t="s">
        <v>2238</v>
      </c>
      <c r="O1564" s="55"/>
      <c r="P1564" s="259" t="s">
        <v>1688</v>
      </c>
      <c r="Q1564" s="13"/>
      <c r="R1564"/>
      <c r="S1564" t="str">
        <f>IF(E1564=F1564,"","NOT EQUAL")</f>
        <v/>
      </c>
      <c r="T1564" s="44" t="str">
        <f>IF(ISNA(VLOOKUP(P1564,Sheet1!E:F,2,0)),"--","PRESENT")</f>
        <v>--</v>
      </c>
      <c r="U1564"/>
      <c r="V1564">
        <f>IF(AA1564&lt;&gt;"",V1563+1,V1563)</f>
        <v>337</v>
      </c>
      <c r="W1564" s="75" t="s">
        <v>2238</v>
      </c>
      <c r="X1564" s="57" t="s">
        <v>2238</v>
      </c>
      <c r="Y1564" s="57" t="s">
        <v>2238</v>
      </c>
      <c r="Z1564" s="25" t="str">
        <f>IF( OR(X1564="CNST", I1564="CAT_REGS"),IF(E1564=CHAR(34)&amp;CHAR(34),F1564,E1564),
IF(X1564="YES",UPPER(IF(E1564=CHAR(34)&amp;CHAR(34),F1564,E1564)),
IF(   AND(X1564&lt;&gt;"NO",I1564="CAT_FNCT",D1564&lt;&gt;"multiply", D1564&lt;&gt;"divide"),IF(J1564="SLS_ENABLED",   UPPER(IF(E1564=CHAR(34)&amp;CHAR(34),F1564,E1564)),""),"")))</f>
        <v>"MENU"</v>
      </c>
      <c r="AA1564" s="25" t="str">
        <f>IF(LEN(Y1564)&gt;0,Y1564,SUBSTITUTE(SUBSTITUTE(SUBSTITUTE(SUBSTITUTE(SUBSTITUTE(SUBSTITUTE(SUBSTITUTE(SUBSTITUTE(SUBSTITUTE(SUBSTITUTE(SUBSTITUTE( (SUBSTITUTE( SUBSTITUTE( SUBSTITUTE( SUBSTITUTE(Z1564,"STD_SIGMA","SUM"),"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MENU</v>
      </c>
      <c r="AB1564" s="1">
        <f>B1564</f>
        <v>1526</v>
      </c>
      <c r="AC1564" t="str">
        <f>P1564</f>
        <v>ITM_MENU</v>
      </c>
      <c r="AD1564" s="126" t="str">
        <f>IF(ISNA(VLOOKUP(AA1564,'XEQM Shortlist'!J:J,1,0)),"//","")</f>
        <v>//</v>
      </c>
      <c r="AF1564" s="88" t="str">
        <f>IF(LEN(AA1564)=0,"",SUBSTITUTE(SUBSTITUTE(SUBSTITUTE(SUBSTITUTE(SUBSTITUTE(SUBSTITUTE(SUBSTITUTE(SUBSTITUTE(SUBSTITUTE(SUBSTITUTE(SUBSTITUTE(SUBSTITUTE(SUBSTITUTE(SUBSTITUTE(SUBSTITUTE(SUBSTITUTE(SUBSTITUTE( (SUBSTITUTE( SUBSTITUTE( SUBSTITUTE( SUBSTITUTE(Z1564,"STD_SIGMA","SUM"),"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MENU</v>
      </c>
      <c r="AG1564" t="b">
        <f>AA1564=AF1564</f>
        <v>1</v>
      </c>
    </row>
    <row r="1565" spans="1:33">
      <c r="A1565" s="48">
        <f>IF(B1565=INT(B1565),ROW(),"")</f>
        <v>1565</v>
      </c>
      <c r="B1565" s="47">
        <f>IF(AND(MID(C1565,2,1)&lt;&gt;"/",MID(C1565,1,1)="/"),INT(B1564)+1,B1564+0.01)</f>
        <v>1527</v>
      </c>
      <c r="C1565" s="51" t="s">
        <v>4226</v>
      </c>
      <c r="D1565" s="51" t="s">
        <v>7</v>
      </c>
      <c r="E1565" s="56" t="s">
        <v>1158</v>
      </c>
      <c r="F1565" s="56" t="s">
        <v>1158</v>
      </c>
      <c r="G1565" s="144">
        <v>0</v>
      </c>
      <c r="H1565" s="295">
        <v>0</v>
      </c>
      <c r="I1565" s="306" t="s">
        <v>3</v>
      </c>
      <c r="J1565" s="274" t="s">
        <v>1375</v>
      </c>
      <c r="K1565" s="307" t="s">
        <v>3945</v>
      </c>
      <c r="L1565" s="55" t="s">
        <v>4768</v>
      </c>
      <c r="M1565" s="55" t="s">
        <v>4825</v>
      </c>
      <c r="N1565" s="55" t="s">
        <v>2238</v>
      </c>
      <c r="O1565" s="55"/>
      <c r="P1565" s="259" t="s">
        <v>1697</v>
      </c>
      <c r="Q1565" s="13"/>
      <c r="R1565"/>
      <c r="S1565" t="str">
        <f>IF(E1565=F1565,"","NOT EQUAL")</f>
        <v/>
      </c>
      <c r="T1565" s="44" t="str">
        <f>IF(ISNA(VLOOKUP(P1565,Sheet1!E:F,2,0)),"--","PRESENT")</f>
        <v>--</v>
      </c>
      <c r="U1565"/>
      <c r="V1565">
        <f>IF(AA1565&lt;&gt;"",V1564+1,V1564)</f>
        <v>338</v>
      </c>
      <c r="W1565" s="75" t="s">
        <v>2238</v>
      </c>
      <c r="X1565" s="57" t="s">
        <v>2238</v>
      </c>
      <c r="Y1565" s="57" t="s">
        <v>2238</v>
      </c>
      <c r="Z1565" s="25" t="str">
        <f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"MONTH"</v>
      </c>
      <c r="AA1565" s="25" t="str">
        <f>IF(LEN(Y1565)&gt;0,Y1565,SUBSTITUTE(SUBSTITUTE(SUBSTITUTE(SUBSTITUTE(SUBSTITUTE(SUBSTITUTE(SUBSTITUTE(SUBSTITUTE(SUBSTITUTE(SUBSTITUTE(SUBSTITUTE( (SUBSTITUTE( SUBSTITUTE( SUBSTITUTE( SUBSTITUTE(Z1565,"STD_SIGMA","SUM"),"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MONTH</v>
      </c>
      <c r="AB1565" s="1">
        <f>B1565</f>
        <v>1527</v>
      </c>
      <c r="AC1565" t="str">
        <f>P1565</f>
        <v>ITM_MONTH</v>
      </c>
      <c r="AD1565" s="126" t="str">
        <f>IF(ISNA(VLOOKUP(AA1565,'XEQM Shortlist'!J:J,1,0)),"//","")</f>
        <v>//</v>
      </c>
      <c r="AF1565" s="88" t="str">
        <f>IF(LEN(AA1565)=0,"",SUBSTITUTE(SUBSTITUTE(SUBSTITUTE(SUBSTITUTE(SUBSTITUTE(SUBSTITUTE(SUBSTITUTE(SUBSTITUTE(SUBSTITUTE(SUBSTITUTE(SUBSTITUTE(SUBSTITUTE(SUBSTITUTE(SUBSTITUTE(SUBSTITUTE(SUBSTITUTE(SUBSTITUTE( (SUBSTITUTE( SUBSTITUTE( SUBSTITUTE( SUBSTITUTE(Z1565,"STD_SIGMA","SUM"),"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MONTH</v>
      </c>
      <c r="AG1565" t="b">
        <f>AA1565=AF1565</f>
        <v>1</v>
      </c>
    </row>
    <row r="1566" spans="1:33">
      <c r="A1566" s="48">
        <f>IF(B1566=INT(B1566),ROW(),"")</f>
        <v>1566</v>
      </c>
      <c r="B1566" s="47">
        <f>IF(AND(MID(C1566,2,1)&lt;&gt;"/",MID(C1566,1,1)="/"),INT(B1565)+1,B1565+0.01)</f>
        <v>1528</v>
      </c>
      <c r="C1566" s="51" t="s">
        <v>4850</v>
      </c>
      <c r="D1566" s="51" t="s">
        <v>2279</v>
      </c>
      <c r="E1566" s="56" t="s">
        <v>1159</v>
      </c>
      <c r="F1566" s="56" t="s">
        <v>1159</v>
      </c>
      <c r="G1566" s="144">
        <v>0</v>
      </c>
      <c r="H1566" s="295">
        <v>99</v>
      </c>
      <c r="I1566" s="306" t="s">
        <v>3</v>
      </c>
      <c r="J1566" s="274" t="s">
        <v>1375</v>
      </c>
      <c r="K1566" s="307" t="s">
        <v>3945</v>
      </c>
      <c r="L1566" s="55" t="s">
        <v>4768</v>
      </c>
      <c r="M1566" s="55" t="s">
        <v>4830</v>
      </c>
      <c r="N1566" s="55" t="s">
        <v>2238</v>
      </c>
      <c r="O1566" s="55"/>
      <c r="P1566" s="259" t="s">
        <v>1701</v>
      </c>
      <c r="Q1566" s="13"/>
      <c r="R1566"/>
      <c r="S1566" t="str">
        <f>IF(E1566=F1566,"","NOT EQUAL")</f>
        <v/>
      </c>
      <c r="T1566" s="44" t="str">
        <f>IF(ISNA(VLOOKUP(P1566,Sheet1!E:F,2,0)),"--","PRESENT")</f>
        <v>--</v>
      </c>
      <c r="U1566"/>
      <c r="V1566">
        <f>IF(AA1566&lt;&gt;"",V1565+1,V1565)</f>
        <v>339</v>
      </c>
      <c r="W1566" s="75" t="s">
        <v>2238</v>
      </c>
      <c r="X1566" s="57" t="s">
        <v>2238</v>
      </c>
      <c r="Y1566" s="57" t="s">
        <v>2238</v>
      </c>
      <c r="Z1566" s="25" t="str">
        <f>IF( OR(X1566="CNST", I1566="CAT_REGS"),IF(E1566=CHAR(34)&amp;CHAR(34),F1566,E1566),
IF(X1566="YES",UPPER(IF(E1566=CHAR(34)&amp;CHAR(34),F1566,E1566)),
IF(   AND(X1566&lt;&gt;"NO",I1566="CAT_FNCT",D1566&lt;&gt;"multiply", D1566&lt;&gt;"divide"),IF(J1566="SLS_ENABLED",   UPPER(IF(E1566=CHAR(34)&amp;CHAR(34),F1566,E1566)),""),"")))</f>
        <v>"MSG"</v>
      </c>
      <c r="AA1566" s="25" t="str">
        <f>IF(LEN(Y1566)&gt;0,Y1566,SUBSTITUTE(SUBSTITUTE(SUBSTITUTE(SUBSTITUTE(SUBSTITUTE(SUBSTITUTE(SUBSTITUTE(SUBSTITUTE(SUBSTITUTE(SUBSTITUTE(SUBSTITUTE( (SUBSTITUTE( SUBSTITUTE( SUBSTITUTE( SUBSTITUTE(Z1566,"STD_SIGMA","SUM"),"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MSG</v>
      </c>
      <c r="AB1566" s="1">
        <f>B1566</f>
        <v>1528</v>
      </c>
      <c r="AC1566" t="str">
        <f>P1566</f>
        <v>ITM_MSG</v>
      </c>
      <c r="AD1566" s="126" t="str">
        <f>IF(ISNA(VLOOKUP(AA1566,'XEQM Shortlist'!J:J,1,0)),"//","")</f>
        <v>//</v>
      </c>
      <c r="AF1566" s="88" t="str">
        <f>IF(LEN(AA1566)=0,"",SUBSTITUTE(SUBSTITUTE(SUBSTITUTE(SUBSTITUTE(SUBSTITUTE(SUBSTITUTE(SUBSTITUTE(SUBSTITUTE(SUBSTITUTE(SUBSTITUTE(SUBSTITUTE(SUBSTITUTE(SUBSTITUTE(SUBSTITUTE(SUBSTITUTE(SUBSTITUTE(SUBSTITUTE( (SUBSTITUTE( SUBSTITUTE( SUBSTITUTE( SUBSTITUTE(Z1566,"STD_SIGMA","SUM"),"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MSG</v>
      </c>
      <c r="AG1566" t="b">
        <f>AA1566=AF1566</f>
        <v>1</v>
      </c>
    </row>
    <row r="1567" spans="1:33">
      <c r="A1567" s="48">
        <f>IF(B1567=INT(B1567),ROW(),"")</f>
        <v>1567</v>
      </c>
      <c r="B1567" s="47">
        <f>IF(AND(MID(C1567,2,1)&lt;&gt;"/",MID(C1567,1,1)="/"),INT(B1566)+1,B1566+0.01)</f>
        <v>1529</v>
      </c>
      <c r="C1567" s="51" t="s">
        <v>3585</v>
      </c>
      <c r="D1567" s="51" t="s">
        <v>4417</v>
      </c>
      <c r="E1567" s="56" t="s">
        <v>206</v>
      </c>
      <c r="F1567" s="56" t="s">
        <v>206</v>
      </c>
      <c r="G1567" s="144">
        <v>0</v>
      </c>
      <c r="H1567" s="295">
        <v>0</v>
      </c>
      <c r="I1567" s="288" t="s">
        <v>1</v>
      </c>
      <c r="J1567" s="274" t="s">
        <v>1375</v>
      </c>
      <c r="K1567" s="307" t="s">
        <v>3945</v>
      </c>
      <c r="L1567" s="55" t="s">
        <v>4768</v>
      </c>
      <c r="M1567" s="55" t="s">
        <v>4825</v>
      </c>
      <c r="N1567" s="55" t="s">
        <v>5450</v>
      </c>
      <c r="O1567" s="55"/>
      <c r="P1567" s="166" t="s">
        <v>1704</v>
      </c>
      <c r="Q1567" s="13"/>
      <c r="R1567"/>
      <c r="S1567" t="str">
        <f>IF(E1567=F1567,"","NOT EQUAL")</f>
        <v/>
      </c>
      <c r="T1567" s="44" t="str">
        <f>IF(ISNA(VLOOKUP(P1567,Sheet1!E:F,2,0)),"--","PRESENT")</f>
        <v>PRESENT</v>
      </c>
      <c r="U1567"/>
      <c r="V1567">
        <f>IF(AA1567&lt;&gt;"",V1566+1,V1566)</f>
        <v>340</v>
      </c>
      <c r="W1567" s="75" t="s">
        <v>2659</v>
      </c>
      <c r="X1567" s="57" t="s">
        <v>2598</v>
      </c>
      <c r="Y1567" s="57" t="s">
        <v>2238</v>
      </c>
      <c r="Z1567" s="25" t="str">
        <f>IF( OR(X1567="CNST", I1567="CAT_REGS"),IF(E1567=CHAR(34)&amp;CHAR(34),F1567,E1567),
IF(X1567="YES",UPPER(IF(E1567=CHAR(34)&amp;CHAR(34),F1567,E1567)),
IF(   AND(X1567&lt;&gt;"NO",I1567="CAT_FNCT",D1567&lt;&gt;"multiply", D1567&lt;&gt;"divide"),IF(J1567="SLS_ENABLED",   UPPER(IF(E1567=CHAR(34)&amp;CHAR(34),F1567,E1567)),""),"")))</f>
        <v>"MUL" STD_PI</v>
      </c>
      <c r="AA1567" s="25" t="str">
        <f>IF(LEN(Y1567)&gt;0,Y1567,SUBSTITUTE(SUBSTITUTE(SUBSTITUTE(SUBSTITUTE(SUBSTITUTE(SUBSTITUTE(SUBSTITUTE(SUBSTITUTE(SUBSTITUTE(SUBSTITUTE(SUBSTITUTE( (SUBSTITUTE( SUBSTITUTE( SUBSTITUTE( SUBSTITUTE(Z1567,"STD_SIGMA","SUM"),"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</v>
      </c>
      <c r="AB1567" s="1">
        <f>B1567</f>
        <v>1529</v>
      </c>
      <c r="AC1567" t="str">
        <f>P1567</f>
        <v>ITM_MULPI</v>
      </c>
      <c r="AD1567" s="126" t="str">
        <f>IF(ISNA(VLOOKUP(AA1567,'XEQM Shortlist'!J:J,1,0)),"//","")</f>
        <v/>
      </c>
      <c r="AF1567" s="88" t="str">
        <f>IF(LEN(AA1567)=0,"",SUBSTITUTE(SUBSTITUTE(SUBSTITUTE(SUBSTITUTE(SUBSTITUTE(SUBSTITUTE(SUBSTITUTE(SUBSTITUTE(SUBSTITUTE(SUBSTITUTE(SUBSTITUTE(SUBSTITUTE(SUBSTITUTE(SUBSTITUTE(SUBSTITUTE(SUBSTITUTE(SUBSTITUTE( (SUBSTITUTE( SUBSTITUTE( SUBSTITUTE( SUBSTITUTE(Z1567,"STD_SIGMA","SUM"),"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MULPI</v>
      </c>
      <c r="AG1567" t="b">
        <f>AA1567=AF1567</f>
        <v>1</v>
      </c>
    </row>
    <row r="1568" spans="1:33">
      <c r="A1568" s="48">
        <f>IF(B1568=INT(B1568),ROW(),"")</f>
        <v>1568</v>
      </c>
      <c r="B1568" s="47">
        <f>IF(AND(MID(C1568,2,1)&lt;&gt;"/",MID(C1568,1,1)="/"),INT(B1567)+1,B1567+0.01)</f>
        <v>1530</v>
      </c>
      <c r="C1568" s="51" t="s">
        <v>3609</v>
      </c>
      <c r="D1568" s="51" t="s">
        <v>2279</v>
      </c>
      <c r="E1568" s="56" t="s">
        <v>207</v>
      </c>
      <c r="F1568" s="56" t="s">
        <v>207</v>
      </c>
      <c r="G1568" s="144">
        <v>0</v>
      </c>
      <c r="H1568" s="295">
        <v>99</v>
      </c>
      <c r="I1568" s="306" t="s">
        <v>3</v>
      </c>
      <c r="J1568" s="274" t="s">
        <v>1376</v>
      </c>
      <c r="K1568" s="307" t="s">
        <v>3783</v>
      </c>
      <c r="L1568" s="55" t="s">
        <v>4768</v>
      </c>
      <c r="M1568" s="55" t="s">
        <v>4830</v>
      </c>
      <c r="N1568" s="55" t="s">
        <v>2238</v>
      </c>
      <c r="O1568" s="55"/>
      <c r="P1568" s="259" t="s">
        <v>1705</v>
      </c>
      <c r="Q1568" s="13"/>
      <c r="R1568"/>
      <c r="S1568" t="str">
        <f>IF(E1568=F1568,"","NOT EQUAL")</f>
        <v/>
      </c>
      <c r="T1568" s="44" t="str">
        <f>IF(ISNA(VLOOKUP(P1568,Sheet1!E:F,2,0)),"--","PRESENT")</f>
        <v>--</v>
      </c>
      <c r="U1568"/>
      <c r="V1568">
        <f>IF(AA1568&lt;&gt;"",V1567+1,V1567)</f>
        <v>340</v>
      </c>
      <c r="W1568" s="75" t="s">
        <v>2238</v>
      </c>
      <c r="X1568" s="57" t="s">
        <v>2238</v>
      </c>
      <c r="Y1568" s="57" t="s">
        <v>2238</v>
      </c>
      <c r="Z1568" s="25" t="str">
        <f>IF( OR(X1568="CNST", I1568="CAT_REGS"),IF(E1568=CHAR(34)&amp;CHAR(34),F1568,E1568),
IF(X1568="YES",UPPER(IF(E1568=CHAR(34)&amp;CHAR(34),F1568,E1568)),
IF(   AND(X1568&lt;&gt;"NO",I1568="CAT_FNCT",D1568&lt;&gt;"multiply", D1568&lt;&gt;"divide"),IF(J1568="SLS_ENABLED",   UPPER(IF(E1568=CHAR(34)&amp;CHAR(34),F1568,E1568)),""),"")))</f>
        <v/>
      </c>
      <c r="AA1568" s="25" t="str">
        <f>IF(LEN(Y1568)&gt;0,Y1568,SUBSTITUTE(SUBSTITUTE(SUBSTITUTE(SUBSTITUTE(SUBSTITUTE(SUBSTITUTE(SUBSTITUTE(SUBSTITUTE(SUBSTITUTE(SUBSTITUTE(SUBSTITUTE( (SUBSTITUTE( SUBSTITUTE( SUBSTITUTE( SUBSTITUTE(Z1568,"STD_SIGMA","SUM"),"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68" s="1">
        <f>B1568</f>
        <v>1530</v>
      </c>
      <c r="AC1568" t="str">
        <f>P1568</f>
        <v>ITM_MVAR</v>
      </c>
      <c r="AD1568" s="126" t="str">
        <f>IF(ISNA(VLOOKUP(AA1568,'XEQM Shortlist'!J:J,1,0)),"//","")</f>
        <v/>
      </c>
      <c r="AF1568" s="88" t="str">
        <f>IF(LEN(AA1568)=0,"",SUBSTITUTE(SUBSTITUTE(SUBSTITUTE(SUBSTITUTE(SUBSTITUTE(SUBSTITUTE(SUBSTITUTE(SUBSTITUTE(SUBSTITUTE(SUBSTITUTE(SUBSTITUTE(SUBSTITUTE(SUBSTITUTE(SUBSTITUTE(SUBSTITUTE(SUBSTITUTE(SUBSTITUTE( (SUBSTITUTE( SUBSTITUTE( SUBSTITUTE( SUBSTITUTE(Z1568,"STD_SIGMA","SUM"),"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68" t="b">
        <f>AA1568=AF1568</f>
        <v>1</v>
      </c>
    </row>
    <row r="1569" spans="1:33">
      <c r="A1569" s="48">
        <f>IF(B1569=INT(B1569),ROW(),"")</f>
        <v>1569</v>
      </c>
      <c r="B1569" s="47">
        <f>IF(AND(MID(C1569,2,1)&lt;&gt;"/",MID(C1569,1,1)="/"),INT(B1568)+1,B1568+0.01)</f>
        <v>1531</v>
      </c>
      <c r="C1569" t="s">
        <v>4517</v>
      </c>
      <c r="D1569" t="s">
        <v>7</v>
      </c>
      <c r="E1569" s="56" t="s">
        <v>1160</v>
      </c>
      <c r="F1569" s="56" t="s">
        <v>211</v>
      </c>
      <c r="G1569" s="144">
        <v>0</v>
      </c>
      <c r="H1569">
        <v>0</v>
      </c>
      <c r="I1569" t="s">
        <v>3</v>
      </c>
      <c r="J1569" t="s">
        <v>1375</v>
      </c>
      <c r="K1569" t="s">
        <v>4516</v>
      </c>
      <c r="L1569" t="s">
        <v>4768</v>
      </c>
      <c r="M1569" s="55" t="s">
        <v>4827</v>
      </c>
      <c r="N1569" s="55" t="s">
        <v>2238</v>
      </c>
      <c r="O1569" s="55"/>
      <c r="P1569" s="259" t="s">
        <v>1709</v>
      </c>
      <c r="Q1569" s="13"/>
      <c r="R1569"/>
      <c r="S1569" t="str">
        <f>IF(E1569=F1569,"","NOT EQUAL")</f>
        <v>NOT EQUAL</v>
      </c>
      <c r="T1569" s="44" t="str">
        <f>IF(ISNA(VLOOKUP(P1569,Sheet1!E:F,2,0)),"--","PRESENT")</f>
        <v>--</v>
      </c>
      <c r="U1569"/>
      <c r="V1569">
        <f>IF(AA1569&lt;&gt;"",V1568+1,V1568)</f>
        <v>341</v>
      </c>
      <c r="W1569" s="75" t="s">
        <v>2238</v>
      </c>
      <c r="X1569" s="57" t="s">
        <v>2238</v>
      </c>
      <c r="Y1569" s="57" t="s">
        <v>2238</v>
      </c>
      <c r="Z1569" s="25" t="str">
        <f>IF( OR(X1569="CNST", I1569="CAT_REGS"),IF(E1569=CHAR(34)&amp;CHAR(34),F1569,E1569),
IF(X1569="YES",UPPER(IF(E1569=CHAR(34)&amp;CHAR(34),F1569,E1569)),
IF(   AND(X1569&lt;&gt;"NO",I1569="CAT_FNCT",D1569&lt;&gt;"multiply", D1569&lt;&gt;"divide"),IF(J1569="SLS_ENABLED",   UPPER(IF(E1569=CHAR(34)&amp;CHAR(34),F1569,E1569)),""),"")))</f>
        <v>"M.DELR"</v>
      </c>
      <c r="AA1569" s="25" t="str">
        <f>IF(LEN(Y1569)&gt;0,Y1569,SUBSTITUTE(SUBSTITUTE(SUBSTITUTE(SUBSTITUTE(SUBSTITUTE(SUBSTITUTE(SUBSTITUTE(SUBSTITUTE(SUBSTITUTE(SUBSTITUTE(SUBSTITUTE( (SUBSTITUTE( SUBSTITUTE( SUBSTITUTE( SUBSTITUTE(Z1569,"STD_SIGMA","SUM"),"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M.DELR</v>
      </c>
      <c r="AB1569" s="1">
        <f>B1569</f>
        <v>1531</v>
      </c>
      <c r="AC1569" t="str">
        <f>P1569</f>
        <v>ITM_M_DELR</v>
      </c>
      <c r="AD1569" s="126" t="str">
        <f>IF(ISNA(VLOOKUP(AA1569,'XEQM Shortlist'!J:J,1,0)),"//","")</f>
        <v>//</v>
      </c>
      <c r="AF1569" s="88" t="str">
        <f>IF(LEN(AA1569)=0,"",SUBSTITUTE(SUBSTITUTE(SUBSTITUTE(SUBSTITUTE(SUBSTITUTE(SUBSTITUTE(SUBSTITUTE(SUBSTITUTE(SUBSTITUTE(SUBSTITUTE(SUBSTITUTE(SUBSTITUTE(SUBSTITUTE(SUBSTITUTE(SUBSTITUTE(SUBSTITUTE(SUBSTITUTE( (SUBSTITUTE( SUBSTITUTE( SUBSTITUTE( SUBSTITUTE(Z1569,"STD_SIGMA","SUM"),"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M.DELR</v>
      </c>
      <c r="AG1569" t="b">
        <f>AA1569=AF1569</f>
        <v>1</v>
      </c>
    </row>
    <row r="1570" spans="1:33">
      <c r="A1570" s="48">
        <f>IF(B1570=INT(B1570),ROW(),"")</f>
        <v>1570</v>
      </c>
      <c r="B1570" s="47">
        <f>IF(AND(MID(C1570,2,1)&lt;&gt;"/",MID(C1570,1,1)="/"),INT(B1569)+1,B1569+0.01)</f>
        <v>1532</v>
      </c>
      <c r="C1570" t="s">
        <v>4518</v>
      </c>
      <c r="D1570" t="s">
        <v>4519</v>
      </c>
      <c r="E1570" s="56" t="s">
        <v>1161</v>
      </c>
      <c r="F1570" s="56" t="s">
        <v>1162</v>
      </c>
      <c r="G1570" s="144">
        <v>0</v>
      </c>
      <c r="H1570">
        <v>99</v>
      </c>
      <c r="I1570" t="s">
        <v>3</v>
      </c>
      <c r="J1570" t="s">
        <v>1376</v>
      </c>
      <c r="K1570" t="s">
        <v>4516</v>
      </c>
      <c r="L1570" t="s">
        <v>4768</v>
      </c>
      <c r="M1570" s="55" t="s">
        <v>4830</v>
      </c>
      <c r="N1570" s="55" t="s">
        <v>2238</v>
      </c>
      <c r="O1570" s="55"/>
      <c r="P1570" s="259" t="s">
        <v>1710</v>
      </c>
      <c r="Q1570" s="13"/>
      <c r="R1570"/>
      <c r="S1570" t="str">
        <f>IF(E1570=F1570,"","NOT EQUAL")</f>
        <v>NOT EQUAL</v>
      </c>
      <c r="T1570" s="44" t="str">
        <f>IF(ISNA(VLOOKUP(P1570,Sheet1!E:F,2,0)),"--","PRESENT")</f>
        <v>--</v>
      </c>
      <c r="U1570"/>
      <c r="V1570">
        <f>IF(AA1570&lt;&gt;"",V1569+1,V1569)</f>
        <v>341</v>
      </c>
      <c r="W1570" s="75" t="s">
        <v>2238</v>
      </c>
      <c r="X1570" s="57" t="s">
        <v>2238</v>
      </c>
      <c r="Y1570" s="57" t="s">
        <v>2238</v>
      </c>
      <c r="Z1570" s="25" t="str">
        <f>IF( OR(X1570="CNST", I1570="CAT_REGS"),IF(E1570=CHAR(34)&amp;CHAR(34),F1570,E1570),
IF(X1570="YES",UPPER(IF(E1570=CHAR(34)&amp;CHAR(34),F1570,E1570)),
IF(   AND(X1570&lt;&gt;"NO",I1570="CAT_FNCT",D1570&lt;&gt;"multiply", D1570&lt;&gt;"divide"),IF(J1570="SLS_ENABLED",   UPPER(IF(E1570=CHAR(34)&amp;CHAR(34),F1570,E1570)),""),"")))</f>
        <v/>
      </c>
      <c r="AA1570" s="25" t="str">
        <f>IF(LEN(Y1570)&gt;0,Y1570,SUBSTITUTE(SUBSTITUTE(SUBSTITUTE(SUBSTITUTE(SUBSTITUTE(SUBSTITUTE(SUBSTITUTE(SUBSTITUTE(SUBSTITUTE(SUBSTITUTE(SUBSTITUTE( (SUBSTITUTE( SUBSTITUTE( SUBSTITUTE( SUBSTITUTE(Z1570,"STD_SIGMA","SUM"),"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70" s="1">
        <f>B1570</f>
        <v>1532</v>
      </c>
      <c r="AC1570" t="str">
        <f>P1570</f>
        <v>ITM_M_DIM</v>
      </c>
      <c r="AD1570" s="126" t="str">
        <f>IF(ISNA(VLOOKUP(AA1570,'XEQM Shortlist'!J:J,1,0)),"//","")</f>
        <v/>
      </c>
      <c r="AF1570" s="88" t="str">
        <f>IF(LEN(AA1570)=0,"",SUBSTITUTE(SUBSTITUTE(SUBSTITUTE(SUBSTITUTE(SUBSTITUTE(SUBSTITUTE(SUBSTITUTE(SUBSTITUTE(SUBSTITUTE(SUBSTITUTE(SUBSTITUTE(SUBSTITUTE(SUBSTITUTE(SUBSTITUTE(SUBSTITUTE(SUBSTITUTE(SUBSTITUTE( (SUBSTITUTE( SUBSTITUTE( SUBSTITUTE( SUBSTITUTE(Z1570,"STD_SIGMA","SUM"),"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70" t="b">
        <f>AA1570=AF1570</f>
        <v>1</v>
      </c>
    </row>
    <row r="1571" spans="1:33">
      <c r="A1571" s="48">
        <f>IF(B1571=INT(B1571),ROW(),"")</f>
        <v>1571</v>
      </c>
      <c r="B1571" s="47">
        <f>IF(AND(MID(C1571,2,1)&lt;&gt;"/",MID(C1571,1,1)="/"),INT(B1570)+1,B1570+0.01)</f>
        <v>1533</v>
      </c>
      <c r="C1571" t="s">
        <v>4520</v>
      </c>
      <c r="D1571" t="s">
        <v>7</v>
      </c>
      <c r="E1571" s="56" t="s">
        <v>1163</v>
      </c>
      <c r="F1571" s="56" t="s">
        <v>212</v>
      </c>
      <c r="G1571" s="144">
        <v>0</v>
      </c>
      <c r="H1571">
        <v>0</v>
      </c>
      <c r="I1571" t="s">
        <v>3</v>
      </c>
      <c r="J1571" t="s">
        <v>1375</v>
      </c>
      <c r="K1571" t="s">
        <v>4516</v>
      </c>
      <c r="L1571" t="s">
        <v>4768</v>
      </c>
      <c r="M1571" s="55" t="s">
        <v>4825</v>
      </c>
      <c r="N1571" s="55" t="s">
        <v>2238</v>
      </c>
      <c r="O1571" s="55"/>
      <c r="P1571" s="259" t="s">
        <v>1711</v>
      </c>
      <c r="Q1571" s="13"/>
      <c r="R1571"/>
      <c r="S1571" t="str">
        <f>IF(E1571=F1571,"","NOT EQUAL")</f>
        <v>NOT EQUAL</v>
      </c>
      <c r="T1571" s="44" t="str">
        <f>IF(ISNA(VLOOKUP(P1571,Sheet1!E:F,2,0)),"--","PRESENT")</f>
        <v>--</v>
      </c>
      <c r="U1571"/>
      <c r="V1571">
        <f>IF(AA1571&lt;&gt;"",V1570+1,V1570)</f>
        <v>342</v>
      </c>
      <c r="W1571" s="75" t="s">
        <v>2238</v>
      </c>
      <c r="X1571" s="57" t="s">
        <v>2238</v>
      </c>
      <c r="Y1571" s="57" t="s">
        <v>2238</v>
      </c>
      <c r="Z1571" s="25" t="str">
        <f>IF( OR(X1571="CNST", I1571="CAT_REGS"),IF(E1571=CHAR(34)&amp;CHAR(34),F1571,E1571),
IF(X1571="YES",UPPER(IF(E1571=CHAR(34)&amp;CHAR(34),F1571,E1571)),
IF(   AND(X1571&lt;&gt;"NO",I1571="CAT_FNCT",D1571&lt;&gt;"multiply", D1571&lt;&gt;"divide"),IF(J1571="SLS_ENABLED",   UPPER(IF(E1571=CHAR(34)&amp;CHAR(34),F1571,E1571)),""),"")))</f>
        <v>"M.DIM?"</v>
      </c>
      <c r="AA1571" s="25" t="str">
        <f>IF(LEN(Y1571)&gt;0,Y1571,SUBSTITUTE(SUBSTITUTE(SUBSTITUTE(SUBSTITUTE(SUBSTITUTE(SUBSTITUTE(SUBSTITUTE(SUBSTITUTE(SUBSTITUTE(SUBSTITUTE(SUBSTITUTE( (SUBSTITUTE( SUBSTITUTE( SUBSTITUTE( SUBSTITUTE(Z1571,"STD_SIGMA","SUM"),"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M.DIM?</v>
      </c>
      <c r="AB1571" s="1">
        <f>B1571</f>
        <v>1533</v>
      </c>
      <c r="AC1571" t="str">
        <f>P1571</f>
        <v>ITM_M_DIMQ</v>
      </c>
      <c r="AD1571" s="126" t="str">
        <f>IF(ISNA(VLOOKUP(AA1571,'XEQM Shortlist'!J:J,1,0)),"//","")</f>
        <v>//</v>
      </c>
      <c r="AF1571" s="88" t="str">
        <f>IF(LEN(AA1571)=0,"",SUBSTITUTE(SUBSTITUTE(SUBSTITUTE(SUBSTITUTE(SUBSTITUTE(SUBSTITUTE(SUBSTITUTE(SUBSTITUTE(SUBSTITUTE(SUBSTITUTE(SUBSTITUTE(SUBSTITUTE(SUBSTITUTE(SUBSTITUTE(SUBSTITUTE(SUBSTITUTE(SUBSTITUTE( (SUBSTITUTE( SUBSTITUTE( SUBSTITUTE( SUBSTITUTE(Z1571,"STD_SIGMA","SUM"),"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M.DIM?</v>
      </c>
      <c r="AG1571" t="b">
        <f>AA1571=AF1571</f>
        <v>1</v>
      </c>
    </row>
    <row r="1572" spans="1:33">
      <c r="A1572" s="48">
        <f>IF(B1572=INT(B1572),ROW(),"")</f>
        <v>1572</v>
      </c>
      <c r="B1572" s="47">
        <f>IF(AND(MID(C1572,2,1)&lt;&gt;"/",MID(C1572,1,1)="/"),INT(B1571)+1,B1571+0.01)</f>
        <v>1534</v>
      </c>
      <c r="C1572" t="s">
        <v>3590</v>
      </c>
      <c r="D1572" t="s">
        <v>1712</v>
      </c>
      <c r="E1572" s="56" t="s">
        <v>2402</v>
      </c>
      <c r="F1572" s="56" t="s">
        <v>2402</v>
      </c>
      <c r="G1572" s="144">
        <v>0</v>
      </c>
      <c r="H1572">
        <v>0</v>
      </c>
      <c r="I1572" t="s">
        <v>3</v>
      </c>
      <c r="J1572" t="s">
        <v>1375</v>
      </c>
      <c r="K1572" t="s">
        <v>4516</v>
      </c>
      <c r="L1572" t="s">
        <v>4768</v>
      </c>
      <c r="M1572" s="55" t="s">
        <v>4825</v>
      </c>
      <c r="N1572" s="55" t="s">
        <v>2238</v>
      </c>
      <c r="O1572" s="55"/>
      <c r="P1572" s="259" t="s">
        <v>1712</v>
      </c>
      <c r="Q1572" s="13"/>
      <c r="R1572"/>
      <c r="S1572" t="str">
        <f>IF(E1572=F1572,"","NOT EQUAL")</f>
        <v/>
      </c>
      <c r="T1572" s="44" t="str">
        <f>IF(ISNA(VLOOKUP(P1572,Sheet1!E:F,2,0)),"--","PRESENT")</f>
        <v>--</v>
      </c>
      <c r="U1572"/>
      <c r="V1572">
        <f>IF(AA1572&lt;&gt;"",V1571+1,V1571)</f>
        <v>343</v>
      </c>
      <c r="W1572" s="75" t="s">
        <v>2238</v>
      </c>
      <c r="X1572" s="57" t="s">
        <v>2238</v>
      </c>
      <c r="Y1572" s="57" t="s">
        <v>2238</v>
      </c>
      <c r="Z1572" s="25" t="str">
        <f>IF( OR(X1572="CNST", I1572="CAT_REGS"),IF(E1572=CHAR(34)&amp;CHAR(34),F1572,E1572),
IF(X1572="YES",UPPER(IF(E1572=CHAR(34)&amp;CHAR(34),F1572,E1572)),
IF(   AND(X1572&lt;&gt;"NO",I1572="CAT_FNCT",D1572&lt;&gt;"multiply", D1572&lt;&gt;"divide"),IF(J1572="SLS_ENABLED",   UPPER(IF(E1572=CHAR(34)&amp;CHAR(34),F1572,E1572)),""),"")))</f>
        <v>"MDY"</v>
      </c>
      <c r="AA1572" s="25" t="str">
        <f>IF(LEN(Y1572)&gt;0,Y1572,SUBSTITUTE(SUBSTITUTE(SUBSTITUTE(SUBSTITUTE(SUBSTITUTE(SUBSTITUTE(SUBSTITUTE(SUBSTITUTE(SUBSTITUTE(SUBSTITUTE(SUBSTITUTE( (SUBSTITUTE( SUBSTITUTE( SUBSTITUTE( SUBSTITUTE(Z1572,"STD_SIGMA","SUM"),"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MDY</v>
      </c>
      <c r="AB1572" s="1">
        <f>B1572</f>
        <v>1534</v>
      </c>
      <c r="AC1572" t="str">
        <f>P1572</f>
        <v>ITM_MDY</v>
      </c>
      <c r="AD1572" s="126" t="str">
        <f>IF(ISNA(VLOOKUP(AA1572,'XEQM Shortlist'!J:J,1,0)),"//","")</f>
        <v>//</v>
      </c>
      <c r="AF1572" s="88" t="str">
        <f>IF(LEN(AA1572)=0,"",SUBSTITUTE(SUBSTITUTE(SUBSTITUTE(SUBSTITUTE(SUBSTITUTE(SUBSTITUTE(SUBSTITUTE(SUBSTITUTE(SUBSTITUTE(SUBSTITUTE(SUBSTITUTE(SUBSTITUTE(SUBSTITUTE(SUBSTITUTE(SUBSTITUTE(SUBSTITUTE(SUBSTITUTE( (SUBSTITUTE( SUBSTITUTE( SUBSTITUTE( SUBSTITUTE(Z1572,"STD_SIGMA","SUM"),"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MDY</v>
      </c>
      <c r="AG1572" t="b">
        <f>AA1572=AF1572</f>
        <v>1</v>
      </c>
    </row>
    <row r="1573" spans="1:33">
      <c r="A1573" s="48">
        <f>IF(B1573=INT(B1573),ROW(),"")</f>
        <v>1573</v>
      </c>
      <c r="B1573" s="47">
        <f>IF(AND(MID(C1573,2,1)&lt;&gt;"/",MID(C1573,1,1)="/"),INT(B1572)+1,B1572+0.01)</f>
        <v>1535</v>
      </c>
      <c r="C1573" t="s">
        <v>4521</v>
      </c>
      <c r="D1573" t="s">
        <v>7</v>
      </c>
      <c r="E1573" s="56" t="s">
        <v>1164</v>
      </c>
      <c r="F1573" s="56" t="s">
        <v>87</v>
      </c>
      <c r="G1573" s="144">
        <v>0</v>
      </c>
      <c r="H1573">
        <v>0</v>
      </c>
      <c r="I1573" t="s">
        <v>3</v>
      </c>
      <c r="J1573" t="s">
        <v>1376</v>
      </c>
      <c r="K1573" t="s">
        <v>4516</v>
      </c>
      <c r="L1573" t="s">
        <v>4768</v>
      </c>
      <c r="M1573" s="55" t="s">
        <v>4827</v>
      </c>
      <c r="N1573" s="55" t="s">
        <v>2238</v>
      </c>
      <c r="O1573" s="55"/>
      <c r="P1573" s="259" t="s">
        <v>1713</v>
      </c>
      <c r="Q1573" s="13"/>
      <c r="R1573"/>
      <c r="S1573" t="str">
        <f>IF(E1573=F1573,"","NOT EQUAL")</f>
        <v>NOT EQUAL</v>
      </c>
      <c r="T1573" s="44" t="str">
        <f>IF(ISNA(VLOOKUP(P1573,Sheet1!E:F,2,0)),"--","PRESENT")</f>
        <v>--</v>
      </c>
      <c r="U1573"/>
      <c r="V1573">
        <f>IF(AA1573&lt;&gt;"",V1572+1,V1572)</f>
        <v>343</v>
      </c>
      <c r="W1573" s="75" t="s">
        <v>2238</v>
      </c>
      <c r="X1573" s="57" t="s">
        <v>2238</v>
      </c>
      <c r="Y1573" s="57" t="s">
        <v>2238</v>
      </c>
      <c r="Z1573" s="25" t="str">
        <f>IF( OR(X1573="CNST", I1573="CAT_REGS"),IF(E1573=CHAR(34)&amp;CHAR(34),F1573,E1573),
IF(X1573="YES",UPPER(IF(E1573=CHAR(34)&amp;CHAR(34),F1573,E1573)),
IF(   AND(X1573&lt;&gt;"NO",I1573="CAT_FNCT",D1573&lt;&gt;"multiply", D1573&lt;&gt;"divide"),IF(J1573="SLS_ENABLED",   UPPER(IF(E1573=CHAR(34)&amp;CHAR(34),F1573,E1573)),""),"")))</f>
        <v/>
      </c>
      <c r="AA1573" s="25" t="str">
        <f>IF(LEN(Y1573)&gt;0,Y1573,SUBSTITUTE(SUBSTITUTE(SUBSTITUTE(SUBSTITUTE(SUBSTITUTE(SUBSTITUTE(SUBSTITUTE(SUBSTITUTE(SUBSTITUTE(SUBSTITUTE(SUBSTITUTE( (SUBSTITUTE( SUBSTITUTE( SUBSTITUTE( SUBSTITUTE(Z1573,"STD_SIGMA","SUM"),"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73" s="1">
        <f>B1573</f>
        <v>1535</v>
      </c>
      <c r="AC1573" t="str">
        <f>P1573</f>
        <v>ITM_M_EDI</v>
      </c>
      <c r="AD1573" s="126" t="str">
        <f>IF(ISNA(VLOOKUP(AA1573,'XEQM Shortlist'!J:J,1,0)),"//","")</f>
        <v/>
      </c>
      <c r="AF1573" s="88" t="str">
        <f>IF(LEN(AA1573)=0,"",SUBSTITUTE(SUBSTITUTE(SUBSTITUTE(SUBSTITUTE(SUBSTITUTE(SUBSTITUTE(SUBSTITUTE(SUBSTITUTE(SUBSTITUTE(SUBSTITUTE(SUBSTITUTE(SUBSTITUTE(SUBSTITUTE(SUBSTITUTE(SUBSTITUTE(SUBSTITUTE(SUBSTITUTE( (SUBSTITUTE( SUBSTITUTE( SUBSTITUTE( SUBSTITUTE(Z1573,"STD_SIGMA","SUM"),"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73" t="b">
        <f>AA1573=AF1573</f>
        <v>1</v>
      </c>
    </row>
    <row r="1574" spans="1:33">
      <c r="A1574" s="48">
        <f>IF(B1574=INT(B1574),ROW(),"")</f>
        <v>1574</v>
      </c>
      <c r="B1574" s="47">
        <f>IF(AND(MID(C1574,2,1)&lt;&gt;"/",MID(C1574,1,1)="/"),INT(B1573)+1,B1573+0.01)</f>
        <v>1536</v>
      </c>
      <c r="C1574" t="s">
        <v>4521</v>
      </c>
      <c r="D1574" t="s">
        <v>2279</v>
      </c>
      <c r="E1574" s="56" t="s">
        <v>1165</v>
      </c>
      <c r="F1574" s="56" t="s">
        <v>213</v>
      </c>
      <c r="G1574" s="144">
        <v>0</v>
      </c>
      <c r="H1574">
        <v>99</v>
      </c>
      <c r="I1574" t="s">
        <v>3</v>
      </c>
      <c r="J1574" t="s">
        <v>1376</v>
      </c>
      <c r="K1574" t="s">
        <v>4516</v>
      </c>
      <c r="L1574" t="s">
        <v>4768</v>
      </c>
      <c r="M1574" s="55" t="s">
        <v>4827</v>
      </c>
      <c r="N1574" s="55" t="s">
        <v>2238</v>
      </c>
      <c r="O1574" s="55"/>
      <c r="P1574" s="259" t="s">
        <v>2540</v>
      </c>
      <c r="Q1574" s="13"/>
      <c r="R1574"/>
      <c r="S1574" t="str">
        <f>IF(E1574=F1574,"","NOT EQUAL")</f>
        <v>NOT EQUAL</v>
      </c>
      <c r="T1574" s="44" t="str">
        <f>IF(ISNA(VLOOKUP(P1574,Sheet1!E:F,2,0)),"--","PRESENT")</f>
        <v>--</v>
      </c>
      <c r="U1574"/>
      <c r="V1574">
        <f>IF(AA1574&lt;&gt;"",V1573+1,V1573)</f>
        <v>343</v>
      </c>
      <c r="W1574" s="75" t="s">
        <v>2238</v>
      </c>
      <c r="X1574" s="57" t="s">
        <v>2238</v>
      </c>
      <c r="Y1574" s="57" t="s">
        <v>2238</v>
      </c>
      <c r="Z1574" s="25" t="str">
        <f>IF( OR(X1574="CNST", I1574="CAT_REGS"),IF(E1574=CHAR(34)&amp;CHAR(34),F1574,E1574),
IF(X1574="YES",UPPER(IF(E1574=CHAR(34)&amp;CHAR(34),F1574,E1574)),
IF(   AND(X1574&lt;&gt;"NO",I1574="CAT_FNCT",D1574&lt;&gt;"multiply", D1574&lt;&gt;"divide"),IF(J1574="SLS_ENABLED",   UPPER(IF(E1574=CHAR(34)&amp;CHAR(34),F1574,E1574)),""),"")))</f>
        <v/>
      </c>
      <c r="AA1574" s="25" t="str">
        <f>IF(LEN(Y1574)&gt;0,Y1574,SUBSTITUTE(SUBSTITUTE(SUBSTITUTE(SUBSTITUTE(SUBSTITUTE(SUBSTITUTE(SUBSTITUTE(SUBSTITUTE(SUBSTITUTE(SUBSTITUTE(SUBSTITUTE( (SUBSTITUTE( SUBSTITUTE( SUBSTITUTE( SUBSTITUTE(Z1574,"STD_SIGMA","SUM"),"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74" s="1">
        <f>B1574</f>
        <v>1536</v>
      </c>
      <c r="AC1574" t="str">
        <f>P1574</f>
        <v>ITM_M_EDIN</v>
      </c>
      <c r="AD1574" s="126" t="str">
        <f>IF(ISNA(VLOOKUP(AA1574,'XEQM Shortlist'!J:J,1,0)),"//","")</f>
        <v/>
      </c>
      <c r="AF1574" s="88" t="str">
        <f>IF(LEN(AA1574)=0,"",SUBSTITUTE(SUBSTITUTE(SUBSTITUTE(SUBSTITUTE(SUBSTITUTE(SUBSTITUTE(SUBSTITUTE(SUBSTITUTE(SUBSTITUTE(SUBSTITUTE(SUBSTITUTE(SUBSTITUTE(SUBSTITUTE(SUBSTITUTE(SUBSTITUTE(SUBSTITUTE(SUBSTITUTE( (SUBSTITUTE( SUBSTITUTE( SUBSTITUTE( SUBSTITUTE(Z1574,"STD_SIGMA","SUM"),"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74" t="b">
        <f>AA1574=AF1574</f>
        <v>1</v>
      </c>
    </row>
    <row r="1575" spans="1:33">
      <c r="A1575" s="48">
        <f>IF(B1575=INT(B1575),ROW(),"")</f>
        <v>1575</v>
      </c>
      <c r="B1575" s="47">
        <f>IF(AND(MID(C1575,2,1)&lt;&gt;"/",MID(C1575,1,1)="/"),INT(B1574)+1,B1574+0.01)</f>
        <v>1537</v>
      </c>
      <c r="C1575" t="s">
        <v>4522</v>
      </c>
      <c r="D1575" t="s">
        <v>7</v>
      </c>
      <c r="E1575" s="56" t="s">
        <v>1167</v>
      </c>
      <c r="F1575" s="56" t="s">
        <v>1168</v>
      </c>
      <c r="G1575" s="144">
        <v>0</v>
      </c>
      <c r="H1575">
        <v>0</v>
      </c>
      <c r="I1575" t="s">
        <v>3</v>
      </c>
      <c r="J1575" t="s">
        <v>1375</v>
      </c>
      <c r="K1575" t="s">
        <v>4516</v>
      </c>
      <c r="L1575" t="s">
        <v>4768</v>
      </c>
      <c r="M1575" s="55" t="s">
        <v>4825</v>
      </c>
      <c r="N1575" s="55" t="s">
        <v>2238</v>
      </c>
      <c r="O1575" s="55"/>
      <c r="P1575" s="259" t="s">
        <v>1714</v>
      </c>
      <c r="Q1575" s="13"/>
      <c r="R1575"/>
      <c r="S1575" t="str">
        <f>IF(E1575=F1575,"","NOT EQUAL")</f>
        <v>NOT EQUAL</v>
      </c>
      <c r="T1575" s="44" t="str">
        <f>IF(ISNA(VLOOKUP(P1575,Sheet1!E:F,2,0)),"--","PRESENT")</f>
        <v>--</v>
      </c>
      <c r="U1575"/>
      <c r="V1575">
        <f>IF(AA1575&lt;&gt;"",V1574+1,V1574)</f>
        <v>344</v>
      </c>
      <c r="W1575" s="75" t="s">
        <v>2238</v>
      </c>
      <c r="X1575" s="57" t="s">
        <v>2238</v>
      </c>
      <c r="Y1575" s="57" t="s">
        <v>2238</v>
      </c>
      <c r="Z1575" s="25" t="str">
        <f>IF( OR(X1575="CNST", I1575="CAT_REGS"),IF(E1575=CHAR(34)&amp;CHAR(34),F1575,E1575),
IF(X1575="YES",UPPER(IF(E1575=CHAR(34)&amp;CHAR(34),F1575,E1575)),
IF(   AND(X1575&lt;&gt;"NO",I1575="CAT_FNCT",D1575&lt;&gt;"multiply", D1575&lt;&gt;"divide"),IF(J1575="SLS_ENABLED",   UPPER(IF(E1575=CHAR(34)&amp;CHAR(34),F1575,E1575)),""),"")))</f>
        <v>"M.GET"</v>
      </c>
      <c r="AA1575" s="25" t="str">
        <f>IF(LEN(Y1575)&gt;0,Y1575,SUBSTITUTE(SUBSTITUTE(SUBSTITUTE(SUBSTITUTE(SUBSTITUTE(SUBSTITUTE(SUBSTITUTE(SUBSTITUTE(SUBSTITUTE(SUBSTITUTE(SUBSTITUTE( (SUBSTITUTE( SUBSTITUTE( SUBSTITUTE( SUBSTITUTE(Z1575,"STD_SIGMA","SUM"),"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M.GET</v>
      </c>
      <c r="AB1575" s="1">
        <f>B1575</f>
        <v>1537</v>
      </c>
      <c r="AC1575" t="str">
        <f>P1575</f>
        <v>ITM_M_GET</v>
      </c>
      <c r="AD1575" s="126" t="str">
        <f>IF(ISNA(VLOOKUP(AA1575,'XEQM Shortlist'!J:J,1,0)),"//","")</f>
        <v>//</v>
      </c>
      <c r="AF1575" s="88" t="str">
        <f>IF(LEN(AA1575)=0,"",SUBSTITUTE(SUBSTITUTE(SUBSTITUTE(SUBSTITUTE(SUBSTITUTE(SUBSTITUTE(SUBSTITUTE(SUBSTITUTE(SUBSTITUTE(SUBSTITUTE(SUBSTITUTE(SUBSTITUTE(SUBSTITUTE(SUBSTITUTE(SUBSTITUTE(SUBSTITUTE(SUBSTITUTE( (SUBSTITUTE( SUBSTITUTE( SUBSTITUTE( SUBSTITUTE(Z1575,"STD_SIGMA","SUM"),"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M.GET</v>
      </c>
      <c r="AG1575" t="b">
        <f>AA1575=AF1575</f>
        <v>1</v>
      </c>
    </row>
    <row r="1576" spans="1:33">
      <c r="A1576" s="48">
        <f>IF(B1576=INT(B1576),ROW(),"")</f>
        <v>1576</v>
      </c>
      <c r="B1576" s="47">
        <f>IF(AND(MID(C1576,2,1)&lt;&gt;"/",MID(C1576,1,1)="/"),INT(B1575)+1,B1575+0.01)</f>
        <v>1538</v>
      </c>
      <c r="C1576" t="s">
        <v>4523</v>
      </c>
      <c r="D1576" t="s">
        <v>7</v>
      </c>
      <c r="E1576" s="56" t="s">
        <v>1169</v>
      </c>
      <c r="F1576" s="56" t="s">
        <v>214</v>
      </c>
      <c r="G1576" s="144">
        <v>0</v>
      </c>
      <c r="H1576">
        <v>0</v>
      </c>
      <c r="I1576" t="s">
        <v>3</v>
      </c>
      <c r="J1576" t="s">
        <v>1375</v>
      </c>
      <c r="K1576" t="s">
        <v>4516</v>
      </c>
      <c r="L1576" t="s">
        <v>4768</v>
      </c>
      <c r="M1576" s="55" t="s">
        <v>4827</v>
      </c>
      <c r="N1576" s="55" t="s">
        <v>2238</v>
      </c>
      <c r="O1576" s="55"/>
      <c r="P1576" s="259" t="s">
        <v>1715</v>
      </c>
      <c r="Q1576" s="13"/>
      <c r="R1576"/>
      <c r="S1576" t="str">
        <f>IF(E1576=F1576,"","NOT EQUAL")</f>
        <v>NOT EQUAL</v>
      </c>
      <c r="T1576" s="44" t="str">
        <f>IF(ISNA(VLOOKUP(P1576,Sheet1!E:F,2,0)),"--","PRESENT")</f>
        <v>--</v>
      </c>
      <c r="U1576"/>
      <c r="V1576">
        <f>IF(AA1576&lt;&gt;"",V1575+1,V1575)</f>
        <v>345</v>
      </c>
      <c r="W1576" s="75" t="s">
        <v>2238</v>
      </c>
      <c r="X1576" s="57" t="s">
        <v>2238</v>
      </c>
      <c r="Y1576" s="57" t="s">
        <v>2238</v>
      </c>
      <c r="Z1576" s="25" t="str">
        <f>IF( OR(X1576="CNST", I1576="CAT_REGS"),IF(E1576=CHAR(34)&amp;CHAR(34),F1576,E1576),
IF(X1576="YES",UPPER(IF(E1576=CHAR(34)&amp;CHAR(34),F1576,E1576)),
IF(   AND(X1576&lt;&gt;"NO",I1576="CAT_FNCT",D1576&lt;&gt;"multiply", D1576&lt;&gt;"divide"),IF(J1576="SLS_ENABLED",   UPPER(IF(E1576=CHAR(34)&amp;CHAR(34),F1576,E1576)),""),"")))</f>
        <v>"M.GOTO"</v>
      </c>
      <c r="AA1576" s="25" t="str">
        <f>IF(LEN(Y1576)&gt;0,Y1576,SUBSTITUTE(SUBSTITUTE(SUBSTITUTE(SUBSTITUTE(SUBSTITUTE(SUBSTITUTE(SUBSTITUTE(SUBSTITUTE(SUBSTITUTE(SUBSTITUTE(SUBSTITUTE( (SUBSTITUTE( SUBSTITUTE( SUBSTITUTE( SUBSTITUTE(Z1576,"STD_SIGMA","SUM"),"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M.GOTO</v>
      </c>
      <c r="AB1576" s="1">
        <f>B1576</f>
        <v>1538</v>
      </c>
      <c r="AC1576" t="str">
        <f>P1576</f>
        <v>ITM_M_GOTO</v>
      </c>
      <c r="AD1576" s="126" t="str">
        <f>IF(ISNA(VLOOKUP(AA1576,'XEQM Shortlist'!J:J,1,0)),"//","")</f>
        <v>//</v>
      </c>
      <c r="AF1576" s="88" t="str">
        <f>IF(LEN(AA1576)=0,"",SUBSTITUTE(SUBSTITUTE(SUBSTITUTE(SUBSTITUTE(SUBSTITUTE(SUBSTITUTE(SUBSTITUTE(SUBSTITUTE(SUBSTITUTE(SUBSTITUTE(SUBSTITUTE(SUBSTITUTE(SUBSTITUTE(SUBSTITUTE(SUBSTITUTE(SUBSTITUTE(SUBSTITUTE( (SUBSTITUTE( SUBSTITUTE( SUBSTITUTE( SUBSTITUTE(Z1576,"STD_SIGMA","SUM"),"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M.GOTO</v>
      </c>
      <c r="AG1576" t="b">
        <f>AA1576=AF1576</f>
        <v>1</v>
      </c>
    </row>
    <row r="1577" spans="1:33">
      <c r="A1577" s="48">
        <f>IF(B1577=INT(B1577),ROW(),"")</f>
        <v>1577</v>
      </c>
      <c r="B1577" s="47">
        <f>IF(AND(MID(C1577,2,1)&lt;&gt;"/",MID(C1577,1,1)="/"),INT(B1576)+1,B1576+0.01)</f>
        <v>1539</v>
      </c>
      <c r="C1577" t="s">
        <v>4524</v>
      </c>
      <c r="D1577" t="s">
        <v>4525</v>
      </c>
      <c r="E1577" s="56" t="s">
        <v>1170</v>
      </c>
      <c r="F1577" s="56" t="s">
        <v>215</v>
      </c>
      <c r="G1577" s="144">
        <v>0</v>
      </c>
      <c r="H1577">
        <v>0</v>
      </c>
      <c r="I1577" t="s">
        <v>3</v>
      </c>
      <c r="J1577" t="s">
        <v>1376</v>
      </c>
      <c r="K1577" t="s">
        <v>3783</v>
      </c>
      <c r="L1577" t="s">
        <v>4768</v>
      </c>
      <c r="M1577" s="55" t="s">
        <v>4827</v>
      </c>
      <c r="N1577" s="55" t="s">
        <v>2238</v>
      </c>
      <c r="O1577" s="55"/>
      <c r="P1577" s="259" t="s">
        <v>1716</v>
      </c>
      <c r="Q1577" s="13"/>
      <c r="R1577"/>
      <c r="S1577" t="str">
        <f>IF(E1577=F1577,"","NOT EQUAL")</f>
        <v>NOT EQUAL</v>
      </c>
      <c r="T1577" s="44" t="str">
        <f>IF(ISNA(VLOOKUP(P1577,Sheet1!E:F,2,0)),"--","PRESENT")</f>
        <v>--</v>
      </c>
      <c r="U1577"/>
      <c r="V1577">
        <f>IF(AA1577&lt;&gt;"",V1576+1,V1576)</f>
        <v>345</v>
      </c>
      <c r="W1577" s="75" t="s">
        <v>2238</v>
      </c>
      <c r="X1577" s="57" t="s">
        <v>2238</v>
      </c>
      <c r="Y1577" s="57" t="s">
        <v>2238</v>
      </c>
      <c r="Z1577" s="25" t="str">
        <f>IF( OR(X1577="CNST", I1577="CAT_REGS"),IF(E1577=CHAR(34)&amp;CHAR(34),F1577,E1577),
IF(X1577="YES",UPPER(IF(E1577=CHAR(34)&amp;CHAR(34),F1577,E1577)),
IF(   AND(X1577&lt;&gt;"NO",I1577="CAT_FNCT",D1577&lt;&gt;"multiply", D1577&lt;&gt;"divide"),IF(J1577="SLS_ENABLED",   UPPER(IF(E1577=CHAR(34)&amp;CHAR(34),F1577,E1577)),""),"")))</f>
        <v/>
      </c>
      <c r="AA1577" s="25" t="str">
        <f>IF(LEN(Y1577)&gt;0,Y1577,SUBSTITUTE(SUBSTITUTE(SUBSTITUTE(SUBSTITUTE(SUBSTITUTE(SUBSTITUTE(SUBSTITUTE(SUBSTITUTE(SUBSTITUTE(SUBSTITUTE(SUBSTITUTE( (SUBSTITUTE( SUBSTITUTE( SUBSTITUTE( SUBSTITUTE(Z1577,"STD_SIGMA","SUM"),"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77" s="1">
        <f>B1577</f>
        <v>1539</v>
      </c>
      <c r="AC1577" t="str">
        <f>P1577</f>
        <v>ITM_M_GROW</v>
      </c>
      <c r="AD1577" s="126" t="str">
        <f>IF(ISNA(VLOOKUP(AA1577,'XEQM Shortlist'!J:J,1,0)),"//","")</f>
        <v/>
      </c>
      <c r="AF1577" s="88" t="str">
        <f>IF(LEN(AA1577)=0,"",SUBSTITUTE(SUBSTITUTE(SUBSTITUTE(SUBSTITUTE(SUBSTITUTE(SUBSTITUTE(SUBSTITUTE(SUBSTITUTE(SUBSTITUTE(SUBSTITUTE(SUBSTITUTE(SUBSTITUTE(SUBSTITUTE(SUBSTITUTE(SUBSTITUTE(SUBSTITUTE(SUBSTITUTE( (SUBSTITUTE( SUBSTITUTE( SUBSTITUTE( SUBSTITUTE(Z1577,"STD_SIGMA","SUM"),"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77" t="b">
        <f>AA1577=AF1577</f>
        <v>1</v>
      </c>
    </row>
    <row r="1578" spans="1:33">
      <c r="A1578" s="48">
        <f>IF(B1578=INT(B1578),ROW(),"")</f>
        <v>1578</v>
      </c>
      <c r="B1578" s="47">
        <f>IF(AND(MID(C1578,2,1)&lt;&gt;"/",MID(C1578,1,1)="/"),INT(B1577)+1,B1577+0.01)</f>
        <v>1540</v>
      </c>
      <c r="C1578" t="s">
        <v>4526</v>
      </c>
      <c r="D1578" t="s">
        <v>7</v>
      </c>
      <c r="E1578" s="56" t="s">
        <v>1171</v>
      </c>
      <c r="F1578" s="56" t="s">
        <v>216</v>
      </c>
      <c r="G1578" s="295">
        <v>0</v>
      </c>
      <c r="H1578" s="96">
        <v>0</v>
      </c>
      <c r="I1578" t="s">
        <v>3</v>
      </c>
      <c r="J1578" t="s">
        <v>1375</v>
      </c>
      <c r="K1578" t="s">
        <v>4516</v>
      </c>
      <c r="L1578" t="s">
        <v>4768</v>
      </c>
      <c r="M1578" s="55" t="s">
        <v>4827</v>
      </c>
      <c r="N1578" s="55" t="s">
        <v>2238</v>
      </c>
      <c r="O1578" s="55"/>
      <c r="P1578" s="259" t="s">
        <v>1717</v>
      </c>
      <c r="Q1578" s="13"/>
      <c r="R1578"/>
      <c r="S1578" t="str">
        <f>IF(E1578=F1578,"","NOT EQUAL")</f>
        <v>NOT EQUAL</v>
      </c>
      <c r="T1578" s="44" t="str">
        <f>IF(ISNA(VLOOKUP(P1578,Sheet1!E:F,2,0)),"--","PRESENT")</f>
        <v>--</v>
      </c>
      <c r="U1578"/>
      <c r="V1578">
        <f>IF(AA1578&lt;&gt;"",V1577+1,V1577)</f>
        <v>346</v>
      </c>
      <c r="W1578" s="75" t="s">
        <v>2238</v>
      </c>
      <c r="X1578" s="57" t="s">
        <v>2238</v>
      </c>
      <c r="Y1578" s="57" t="s">
        <v>2238</v>
      </c>
      <c r="Z1578" s="25" t="str">
        <f>IF( OR(X1578="CNST", I1578="CAT_REGS"),IF(E1578=CHAR(34)&amp;CHAR(34),F1578,E1578),
IF(X1578="YES",UPPER(IF(E1578=CHAR(34)&amp;CHAR(34),F1578,E1578)),
IF(   AND(X1578&lt;&gt;"NO",I1578="CAT_FNCT",D1578&lt;&gt;"multiply", D1578&lt;&gt;"divide"),IF(J1578="SLS_ENABLED",   UPPER(IF(E1578=CHAR(34)&amp;CHAR(34),F1578,E1578)),""),"")))</f>
        <v>"M.INSR"</v>
      </c>
      <c r="AA1578" s="25" t="str">
        <f>IF(LEN(Y1578)&gt;0,Y1578,SUBSTITUTE(SUBSTITUTE(SUBSTITUTE(SUBSTITUTE(SUBSTITUTE(SUBSTITUTE(SUBSTITUTE(SUBSTITUTE(SUBSTITUTE(SUBSTITUTE(SUBSTITUTE( (SUBSTITUTE( SUBSTITUTE( SUBSTITUTE( SUBSTITUTE(Z1578,"STD_SIGMA","SUM"),"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M.INSR</v>
      </c>
      <c r="AB1578" s="1">
        <f>B1578</f>
        <v>1540</v>
      </c>
      <c r="AC1578" t="str">
        <f>P1578</f>
        <v>ITM_M_INSR</v>
      </c>
      <c r="AD1578" s="126" t="str">
        <f>IF(ISNA(VLOOKUP(AA1578,'XEQM Shortlist'!J:J,1,0)),"//","")</f>
        <v>//</v>
      </c>
      <c r="AF1578" s="88" t="str">
        <f>IF(LEN(AA1578)=0,"",SUBSTITUTE(SUBSTITUTE(SUBSTITUTE(SUBSTITUTE(SUBSTITUTE(SUBSTITUTE(SUBSTITUTE(SUBSTITUTE(SUBSTITUTE(SUBSTITUTE(SUBSTITUTE(SUBSTITUTE(SUBSTITUTE(SUBSTITUTE(SUBSTITUTE(SUBSTITUTE(SUBSTITUTE( (SUBSTITUTE( SUBSTITUTE( SUBSTITUTE( SUBSTITUTE(Z1578,"STD_SIGMA","SUM"),"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M.INSR</v>
      </c>
      <c r="AG1578" t="b">
        <f>AA1578=AF1578</f>
        <v>1</v>
      </c>
    </row>
    <row r="1579" spans="1:33">
      <c r="A1579" s="48">
        <f>IF(B1579=INT(B1579),ROW(),"")</f>
        <v>1579</v>
      </c>
      <c r="B1579" s="47">
        <f>IF(AND(MID(C1579,2,1)&lt;&gt;"/",MID(C1579,1,1)="/"),INT(B1578)+1,B1578+0.01)</f>
        <v>1541</v>
      </c>
      <c r="C1579" t="s">
        <v>4527</v>
      </c>
      <c r="D1579" t="s">
        <v>7</v>
      </c>
      <c r="E1579" s="56" t="s">
        <v>217</v>
      </c>
      <c r="F1579" s="56" t="s">
        <v>217</v>
      </c>
      <c r="G1579" s="144">
        <v>0</v>
      </c>
      <c r="H1579">
        <v>0</v>
      </c>
      <c r="I1579" t="s">
        <v>3</v>
      </c>
      <c r="J1579" t="s">
        <v>1375</v>
      </c>
      <c r="K1579" t="s">
        <v>4516</v>
      </c>
      <c r="L1579" t="s">
        <v>4768</v>
      </c>
      <c r="M1579" s="55" t="s">
        <v>4825</v>
      </c>
      <c r="N1579" s="55" t="s">
        <v>2238</v>
      </c>
      <c r="O1579" s="55"/>
      <c r="P1579" s="259" t="s">
        <v>1718</v>
      </c>
      <c r="Q1579" s="13"/>
      <c r="R1579"/>
      <c r="S1579" t="str">
        <f>IF(E1579=F1579,"","NOT EQUAL")</f>
        <v/>
      </c>
      <c r="T1579" s="44" t="str">
        <f>IF(ISNA(VLOOKUP(P1579,Sheet1!E:F,2,0)),"--","PRESENT")</f>
        <v>--</v>
      </c>
      <c r="U1579"/>
      <c r="V1579">
        <f>IF(AA1579&lt;&gt;"",V1578+1,V1578)</f>
        <v>347</v>
      </c>
      <c r="W1579" s="75" t="s">
        <v>2238</v>
      </c>
      <c r="X1579" s="57" t="s">
        <v>2238</v>
      </c>
      <c r="Y1579" s="57" t="s">
        <v>2238</v>
      </c>
      <c r="Z1579" s="25" t="str">
        <f>IF( OR(X1579="CNST", I1579="CAT_REGS"),IF(E1579=CHAR(34)&amp;CHAR(34),F1579,E1579),
IF(X1579="YES",UPPER(IF(E1579=CHAR(34)&amp;CHAR(34),F1579,E1579)),
IF(   AND(X1579&lt;&gt;"NO",I1579="CAT_FNCT",D1579&lt;&gt;"multiply", D1579&lt;&gt;"divide"),IF(J1579="SLS_ENABLED",   UPPER(IF(E1579=CHAR(34)&amp;CHAR(34),F1579,E1579)),""),"")))</f>
        <v>"M.LU"</v>
      </c>
      <c r="AA1579" s="25" t="str">
        <f>IF(LEN(Y1579)&gt;0,Y1579,SUBSTITUTE(SUBSTITUTE(SUBSTITUTE(SUBSTITUTE(SUBSTITUTE(SUBSTITUTE(SUBSTITUTE(SUBSTITUTE(SUBSTITUTE(SUBSTITUTE(SUBSTITUTE( (SUBSTITUTE( SUBSTITUTE( SUBSTITUTE( SUBSTITUTE(Z1579,"STD_SIGMA","SUM"),"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M.LU</v>
      </c>
      <c r="AB1579" s="1">
        <f>B1579</f>
        <v>1541</v>
      </c>
      <c r="AC1579" t="str">
        <f>P1579</f>
        <v>ITM_M_LU</v>
      </c>
      <c r="AD1579" s="126" t="str">
        <f>IF(ISNA(VLOOKUP(AA1579,'XEQM Shortlist'!J:J,1,0)),"//","")</f>
        <v>//</v>
      </c>
      <c r="AF1579" s="88" t="str">
        <f>IF(LEN(AA1579)=0,"",SUBSTITUTE(SUBSTITUTE(SUBSTITUTE(SUBSTITUTE(SUBSTITUTE(SUBSTITUTE(SUBSTITUTE(SUBSTITUTE(SUBSTITUTE(SUBSTITUTE(SUBSTITUTE(SUBSTITUTE(SUBSTITUTE(SUBSTITUTE(SUBSTITUTE(SUBSTITUTE(SUBSTITUTE( (SUBSTITUTE( SUBSTITUTE( SUBSTITUTE( SUBSTITUTE(Z1579,"STD_SIGMA","SUM"),"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M.LU</v>
      </c>
      <c r="AG1579" t="b">
        <f>AA1579=AF1579</f>
        <v>1</v>
      </c>
    </row>
    <row r="1580" spans="1:33">
      <c r="A1580" s="48">
        <f>IF(B1580=INT(B1580),ROW(),"")</f>
        <v>1580</v>
      </c>
      <c r="B1580" s="47">
        <f>IF(AND(MID(C1580,2,1)&lt;&gt;"/",MID(C1580,1,1)="/"),INT(B1579)+1,B1579+0.01)</f>
        <v>1542</v>
      </c>
      <c r="C1580" t="s">
        <v>4528</v>
      </c>
      <c r="D1580" t="s">
        <v>7</v>
      </c>
      <c r="E1580" s="56" t="s">
        <v>1172</v>
      </c>
      <c r="F1580" s="56" t="s">
        <v>88</v>
      </c>
      <c r="G1580" s="144">
        <v>0</v>
      </c>
      <c r="H1580" s="96">
        <v>0</v>
      </c>
      <c r="I1580" s="96" t="s">
        <v>3</v>
      </c>
      <c r="J1580" s="96" t="s">
        <v>1375</v>
      </c>
      <c r="K1580" s="96" t="s">
        <v>4516</v>
      </c>
      <c r="L1580" t="s">
        <v>4768</v>
      </c>
      <c r="M1580" s="55" t="s">
        <v>4825</v>
      </c>
      <c r="N1580" s="55" t="s">
        <v>2238</v>
      </c>
      <c r="O1580" s="55"/>
      <c r="P1580" s="259" t="s">
        <v>1719</v>
      </c>
      <c r="Q1580" s="13"/>
      <c r="R1580"/>
      <c r="S1580" t="str">
        <f>IF(E1580=F1580,"","NOT EQUAL")</f>
        <v>NOT EQUAL</v>
      </c>
      <c r="T1580" s="44" t="str">
        <f>IF(ISNA(VLOOKUP(P1580,Sheet1!E:F,2,0)),"--","PRESENT")</f>
        <v>PRESENT</v>
      </c>
      <c r="U1580"/>
      <c r="V1580">
        <f>IF(AA1580&lt;&gt;"",V1579+1,V1579)</f>
        <v>347</v>
      </c>
      <c r="W1580" s="75" t="s">
        <v>2238</v>
      </c>
      <c r="X1580" s="57" t="s">
        <v>2592</v>
      </c>
      <c r="Y1580" s="57" t="s">
        <v>2238</v>
      </c>
      <c r="Z1580" s="25" t="str">
        <f>IF( OR(X1580="CNST", I1580="CAT_REGS"),IF(E1580=CHAR(34)&amp;CHAR(34),F1580,E1580),
IF(X1580="YES",UPPER(IF(E1580=CHAR(34)&amp;CHAR(34),F1580,E1580)),
IF(   AND(X1580&lt;&gt;"NO",I1580="CAT_FNCT",D1580&lt;&gt;"multiply", D1580&lt;&gt;"divide"),IF(J1580="SLS_ENABLED",   UPPER(IF(E1580=CHAR(34)&amp;CHAR(34),F1580,E1580)),""),"")))</f>
        <v/>
      </c>
      <c r="AA1580" s="25" t="str">
        <f>IF(LEN(Y1580)&gt;0,Y1580,SUBSTITUTE(SUBSTITUTE(SUBSTITUTE(SUBSTITUTE(SUBSTITUTE(SUBSTITUTE(SUBSTITUTE(SUBSTITUTE(SUBSTITUTE(SUBSTITUTE(SUBSTITUTE( (SUBSTITUTE( SUBSTITUTE( SUBSTITUTE( SUBSTITUTE(Z1580,"STD_SIGMA","SUM"),"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80" s="1">
        <f>B1580</f>
        <v>1542</v>
      </c>
      <c r="AC1580" t="str">
        <f>P1580</f>
        <v>ITM_M_NEW</v>
      </c>
      <c r="AD1580" s="126" t="str">
        <f>IF(ISNA(VLOOKUP(AA1580,'XEQM Shortlist'!J:J,1,0)),"//","")</f>
        <v/>
      </c>
      <c r="AF1580" s="88" t="str">
        <f>IF(LEN(AA1580)=0,"",SUBSTITUTE(SUBSTITUTE(SUBSTITUTE(SUBSTITUTE(SUBSTITUTE(SUBSTITUTE(SUBSTITUTE(SUBSTITUTE(SUBSTITUTE(SUBSTITUTE(SUBSTITUTE(SUBSTITUTE(SUBSTITUTE(SUBSTITUTE(SUBSTITUTE(SUBSTITUTE(SUBSTITUTE( (SUBSTITUTE( SUBSTITUTE( SUBSTITUTE( SUBSTITUTE(Z1580,"STD_SIGMA","SUM"),"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80" t="b">
        <f>AA1580=AF1580</f>
        <v>1</v>
      </c>
    </row>
    <row r="1581" spans="1:33">
      <c r="A1581" s="48">
        <f>IF(B1581=INT(B1581),ROW(),"")</f>
        <v>1581</v>
      </c>
      <c r="B1581" s="47">
        <f>IF(AND(MID(C1581,2,1)&lt;&gt;"/",MID(C1581,1,1)="/"),INT(B1580)+1,B1580+0.01)</f>
        <v>1543</v>
      </c>
      <c r="C1581" t="s">
        <v>4529</v>
      </c>
      <c r="D1581" t="s">
        <v>7</v>
      </c>
      <c r="E1581" s="56" t="s">
        <v>1173</v>
      </c>
      <c r="F1581" s="56" t="s">
        <v>1174</v>
      </c>
      <c r="G1581" s="144">
        <v>0</v>
      </c>
      <c r="H1581" s="96">
        <v>0</v>
      </c>
      <c r="I1581" s="96" t="s">
        <v>3</v>
      </c>
      <c r="J1581" s="96" t="s">
        <v>1375</v>
      </c>
      <c r="K1581" s="96" t="s">
        <v>4516</v>
      </c>
      <c r="L1581" t="s">
        <v>4768</v>
      </c>
      <c r="M1581" s="55" t="s">
        <v>4827</v>
      </c>
      <c r="N1581" s="55" t="s">
        <v>2238</v>
      </c>
      <c r="O1581" s="55"/>
      <c r="P1581" s="259" t="s">
        <v>1720</v>
      </c>
      <c r="Q1581" s="13"/>
      <c r="R1581"/>
      <c r="S1581" t="str">
        <f>IF(E1581=F1581,"","NOT EQUAL")</f>
        <v>NOT EQUAL</v>
      </c>
      <c r="T1581" s="44" t="str">
        <f>IF(ISNA(VLOOKUP(P1581,Sheet1!E:F,2,0)),"--","PRESENT")</f>
        <v>--</v>
      </c>
      <c r="U1581"/>
      <c r="V1581">
        <f>IF(AA1581&lt;&gt;"",V1580+1,V1580)</f>
        <v>348</v>
      </c>
      <c r="W1581" s="75" t="s">
        <v>2238</v>
      </c>
      <c r="X1581" s="57" t="s">
        <v>2238</v>
      </c>
      <c r="Y1581" s="57" t="s">
        <v>2238</v>
      </c>
      <c r="Z1581" s="25" t="str">
        <f>IF( OR(X1581="CNST", I1581="CAT_REGS"),IF(E1581=CHAR(34)&amp;CHAR(34),F1581,E1581),
IF(X1581="YES",UPPER(IF(E1581=CHAR(34)&amp;CHAR(34),F1581,E1581)),
IF(   AND(X1581&lt;&gt;"NO",I1581="CAT_FNCT",D1581&lt;&gt;"multiply", D1581&lt;&gt;"divide"),IF(J1581="SLS_ENABLED",   UPPER(IF(E1581=CHAR(34)&amp;CHAR(34),F1581,E1581)),""),"")))</f>
        <v>"M.OLD"</v>
      </c>
      <c r="AA1581" s="25" t="str">
        <f>IF(LEN(Y1581)&gt;0,Y1581,SUBSTITUTE(SUBSTITUTE(SUBSTITUTE(SUBSTITUTE(SUBSTITUTE(SUBSTITUTE(SUBSTITUTE(SUBSTITUTE(SUBSTITUTE(SUBSTITUTE(SUBSTITUTE( (SUBSTITUTE( SUBSTITUTE( SUBSTITUTE( SUBSTITUTE(Z1581,"STD_SIGMA","SUM"),"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M.OLD</v>
      </c>
      <c r="AB1581" s="1">
        <f>B1581</f>
        <v>1543</v>
      </c>
      <c r="AC1581" t="str">
        <f>P1581</f>
        <v>ITM_M_OLD</v>
      </c>
      <c r="AD1581" s="126" t="str">
        <f>IF(ISNA(VLOOKUP(AA1581,'XEQM Shortlist'!J:J,1,0)),"//","")</f>
        <v>//</v>
      </c>
      <c r="AF1581" s="88" t="str">
        <f>IF(LEN(AA1581)=0,"",SUBSTITUTE(SUBSTITUTE(SUBSTITUTE(SUBSTITUTE(SUBSTITUTE(SUBSTITUTE(SUBSTITUTE(SUBSTITUTE(SUBSTITUTE(SUBSTITUTE(SUBSTITUTE(SUBSTITUTE(SUBSTITUTE(SUBSTITUTE(SUBSTITUTE(SUBSTITUTE(SUBSTITUTE( (SUBSTITUTE( SUBSTITUTE( SUBSTITUTE( SUBSTITUTE(Z1581,"STD_SIGMA","SUM"),"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M.OLD</v>
      </c>
      <c r="AG1581" t="b">
        <f>AA1581=AF1581</f>
        <v>1</v>
      </c>
    </row>
    <row r="1582" spans="1:33" s="101" customFormat="1">
      <c r="A1582" s="48">
        <f>IF(B1582=INT(B1582),ROW(),"")</f>
        <v>1582</v>
      </c>
      <c r="B1582" s="47">
        <f>IF(AND(MID(C1582,2,1)&lt;&gt;"/",MID(C1582,1,1)="/"),INT(B1581)+1,B1581+0.01)</f>
        <v>1544</v>
      </c>
      <c r="C1582" t="s">
        <v>4530</v>
      </c>
      <c r="D1582" t="s">
        <v>7</v>
      </c>
      <c r="E1582" s="56" t="s">
        <v>1175</v>
      </c>
      <c r="F1582" s="56" t="s">
        <v>1176</v>
      </c>
      <c r="G1582" s="295">
        <v>0</v>
      </c>
      <c r="H1582">
        <v>0</v>
      </c>
      <c r="I1582" s="96" t="s">
        <v>3</v>
      </c>
      <c r="J1582" s="96" t="s">
        <v>1375</v>
      </c>
      <c r="K1582" s="96" t="s">
        <v>4516</v>
      </c>
      <c r="L1582" t="s">
        <v>4768</v>
      </c>
      <c r="M1582" s="55" t="s">
        <v>4825</v>
      </c>
      <c r="N1582" s="55" t="s">
        <v>2238</v>
      </c>
      <c r="O1582" s="55"/>
      <c r="P1582" s="259" t="s">
        <v>1721</v>
      </c>
      <c r="Q1582" s="13"/>
      <c r="R1582"/>
      <c r="S1582" t="str">
        <f>IF(E1582=F1582,"","NOT EQUAL")</f>
        <v>NOT EQUAL</v>
      </c>
      <c r="T1582" s="44" t="str">
        <f>IF(ISNA(VLOOKUP(P1582,Sheet1!E:F,2,0)),"--","PRESENT")</f>
        <v>--</v>
      </c>
      <c r="U1582"/>
      <c r="V1582">
        <f>IF(AA1582&lt;&gt;"",V1581+1,V1581)</f>
        <v>349</v>
      </c>
      <c r="W1582" s="75" t="s">
        <v>2238</v>
      </c>
      <c r="X1582" s="57" t="s">
        <v>2238</v>
      </c>
      <c r="Y1582" s="57" t="s">
        <v>2238</v>
      </c>
      <c r="Z1582" s="25" t="str">
        <f>IF( OR(X1582="CNST", I1582="CAT_REGS"),IF(E1582=CHAR(34)&amp;CHAR(34),F1582,E1582),
IF(X1582="YES",UPPER(IF(E1582=CHAR(34)&amp;CHAR(34),F1582,E1582)),
IF(   AND(X1582&lt;&gt;"NO",I1582="CAT_FNCT",D1582&lt;&gt;"multiply", D1582&lt;&gt;"divide"),IF(J1582="SLS_ENABLED",   UPPER(IF(E1582=CHAR(34)&amp;CHAR(34),F1582,E1582)),""),"")))</f>
        <v>"M.PUT"</v>
      </c>
      <c r="AA1582" s="25" t="str">
        <f>IF(LEN(Y1582)&gt;0,Y1582,SUBSTITUTE(SUBSTITUTE(SUBSTITUTE(SUBSTITUTE(SUBSTITUTE(SUBSTITUTE(SUBSTITUTE(SUBSTITUTE(SUBSTITUTE(SUBSTITUTE(SUBSTITUTE( (SUBSTITUTE( SUBSTITUTE( SUBSTITUTE( SUBSTITUTE(Z1582,"STD_SIGMA","SUM"),"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M.PUT</v>
      </c>
      <c r="AB1582" s="1">
        <f>B1582</f>
        <v>1544</v>
      </c>
      <c r="AC1582" t="str">
        <f>P1582</f>
        <v>ITM_M_PUT</v>
      </c>
      <c r="AD1582" s="126" t="str">
        <f>IF(ISNA(VLOOKUP(AA1582,'XEQM Shortlist'!J:J,1,0)),"//","")</f>
        <v>//</v>
      </c>
      <c r="AE1582"/>
      <c r="AF1582" s="88" t="str">
        <f>IF(LEN(AA1582)=0,"",SUBSTITUTE(SUBSTITUTE(SUBSTITUTE(SUBSTITUTE(SUBSTITUTE(SUBSTITUTE(SUBSTITUTE(SUBSTITUTE(SUBSTITUTE(SUBSTITUTE(SUBSTITUTE(SUBSTITUTE(SUBSTITUTE(SUBSTITUTE(SUBSTITUTE(SUBSTITUTE(SUBSTITUTE( (SUBSTITUTE( SUBSTITUTE( SUBSTITUTE( SUBSTITUTE(Z1582,"STD_SIGMA","SUM"),"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M.PUT</v>
      </c>
      <c r="AG1582" t="b">
        <f>AA1582=AF1582</f>
        <v>1</v>
      </c>
    </row>
    <row r="1583" spans="1:33" s="101" customFormat="1">
      <c r="A1583" s="48">
        <f>IF(B1583=INT(B1583),ROW(),"")</f>
        <v>1583</v>
      </c>
      <c r="B1583" s="47">
        <f>IF(AND(MID(C1583,2,1)&lt;&gt;"/",MID(C1583,1,1)="/"),INT(B1582)+1,B1582+0.01)</f>
        <v>1545</v>
      </c>
      <c r="C1583" t="s">
        <v>4531</v>
      </c>
      <c r="D1583" t="s">
        <v>7</v>
      </c>
      <c r="E1583" s="56" t="s">
        <v>1177</v>
      </c>
      <c r="F1583" s="56" t="s">
        <v>1178</v>
      </c>
      <c r="G1583" s="295">
        <v>0</v>
      </c>
      <c r="H1583">
        <v>0</v>
      </c>
      <c r="I1583" s="96" t="s">
        <v>3</v>
      </c>
      <c r="J1583" s="96" t="s">
        <v>1375</v>
      </c>
      <c r="K1583" s="96" t="s">
        <v>4516</v>
      </c>
      <c r="L1583" t="s">
        <v>4768</v>
      </c>
      <c r="M1583" s="55" t="s">
        <v>4825</v>
      </c>
      <c r="N1583" s="55" t="s">
        <v>2238</v>
      </c>
      <c r="O1583" s="55"/>
      <c r="P1583" s="259" t="s">
        <v>2542</v>
      </c>
      <c r="Q1583" s="13"/>
      <c r="R1583"/>
      <c r="S1583" t="str">
        <f>IF(E1583=F1583,"","NOT EQUAL")</f>
        <v>NOT EQUAL</v>
      </c>
      <c r="T1583" s="44" t="str">
        <f>IF(ISNA(VLOOKUP(P1583,Sheet1!E:F,2,0)),"--","PRESENT")</f>
        <v>--</v>
      </c>
      <c r="U1583"/>
      <c r="V1583">
        <f>IF(AA1583&lt;&gt;"",V1582+1,V1582)</f>
        <v>350</v>
      </c>
      <c r="W1583" s="75" t="s">
        <v>2238</v>
      </c>
      <c r="X1583" s="57" t="s">
        <v>2238</v>
      </c>
      <c r="Y1583" s="57" t="s">
        <v>2238</v>
      </c>
      <c r="Z1583" s="25" t="str">
        <f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>"M.R" STD_LEFT_RIGHT_ARROWS "R"</v>
      </c>
      <c r="AA1583" s="25" t="str">
        <f>IF(LEN(Y1583)&gt;0,Y1583,SUBSTITUTE(SUBSTITUTE(SUBSTITUTE(SUBSTITUTE(SUBSTITUTE(SUBSTITUTE(SUBSTITUTE(SUBSTITUTE(SUBSTITUTE(SUBSTITUTE(SUBSTITUTE( (SUBSTITUTE( SUBSTITUTE( SUBSTITUTE( SUBSTITUTE(Z1583,"STD_SIGMA","SUM"),"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M.R&lt;&gt;R</v>
      </c>
      <c r="AB1583" s="1">
        <f>B1583</f>
        <v>1545</v>
      </c>
      <c r="AC1583" t="str">
        <f>P1583</f>
        <v>ITM_M_RR</v>
      </c>
      <c r="AD1583" s="126" t="str">
        <f>IF(ISNA(VLOOKUP(AA1583,'XEQM Shortlist'!J:J,1,0)),"//","")</f>
        <v>//</v>
      </c>
      <c r="AE1583"/>
      <c r="AF1583" s="88" t="str">
        <f>IF(LEN(AA1583)=0,"",SUBSTITUTE(SUBSTITUTE(SUBSTITUTE(SUBSTITUTE(SUBSTITUTE(SUBSTITUTE(SUBSTITUTE(SUBSTITUTE(SUBSTITUTE(SUBSTITUTE(SUBSTITUTE(SUBSTITUTE(SUBSTITUTE(SUBSTITUTE(SUBSTITUTE(SUBSTITUTE(SUBSTITUTE( (SUBSTITUTE( SUBSTITUTE( SUBSTITUTE( SUBSTITUTE(Z1583,"STD_SIGMA","SUM"),"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M.R&lt;&gt;R</v>
      </c>
      <c r="AG1583" t="b">
        <f>AA1583=AF1583</f>
        <v>1</v>
      </c>
    </row>
    <row r="1584" spans="1:33">
      <c r="A1584" s="48">
        <f>IF(B1584=INT(B1584),ROW(),"")</f>
        <v>1584</v>
      </c>
      <c r="B1584" s="47">
        <f>IF(AND(MID(C1584,2,1)&lt;&gt;"/",MID(C1584,1,1)="/"),INT(B1583)+1,B1583+0.01)</f>
        <v>1546</v>
      </c>
      <c r="C1584" t="s">
        <v>3493</v>
      </c>
      <c r="D1584" t="s">
        <v>7</v>
      </c>
      <c r="E1584" s="56" t="s">
        <v>2762</v>
      </c>
      <c r="F1584" s="56" t="s">
        <v>2762</v>
      </c>
      <c r="G1584" s="144">
        <v>0</v>
      </c>
      <c r="H1584" s="144">
        <v>0</v>
      </c>
      <c r="I1584" s="96" t="s">
        <v>3</v>
      </c>
      <c r="J1584" s="96" t="s">
        <v>1375</v>
      </c>
      <c r="K1584" s="96" t="s">
        <v>4516</v>
      </c>
      <c r="L1584" t="s">
        <v>4769</v>
      </c>
      <c r="M1584" s="55" t="s">
        <v>4825</v>
      </c>
      <c r="N1584" s="55" t="s">
        <v>2238</v>
      </c>
      <c r="O1584" s="55"/>
      <c r="P1584" s="259" t="s">
        <v>2763</v>
      </c>
      <c r="Q1584" s="13"/>
      <c r="R1584"/>
      <c r="S1584" t="str">
        <f>IF(E1584=F1584,"","NOT EQUAL")</f>
        <v/>
      </c>
      <c r="T1584" s="44" t="str">
        <f>IF(ISNA(VLOOKUP(P1584,Sheet1!E:F,2,0)),"--","PRESENT")</f>
        <v>PRESENT</v>
      </c>
      <c r="U1584"/>
      <c r="V1584">
        <f>IF(AA1584&lt;&gt;"",V1583+1,V1583)</f>
        <v>351</v>
      </c>
      <c r="W1584" s="75" t="s">
        <v>2659</v>
      </c>
      <c r="X1584" s="57" t="s">
        <v>2238</v>
      </c>
      <c r="Y1584" s="57" t="s">
        <v>2238</v>
      </c>
      <c r="Z1584" s="25" t="str">
        <f>IF( OR(X1584="CNST", I1584="CAT_REGS"),IF(E1584=CHAR(34)&amp;CHAR(34),F1584,E1584),
IF(X1584="YES",UPPER(IF(E1584=CHAR(34)&amp;CHAR(34),F1584,E1584)),
IF(   AND(X1584&lt;&gt;"NO",I1584="CAT_FNCT",D1584&lt;&gt;"multiply", D1584&lt;&gt;"divide"),IF(J1584="SLS_ENABLED",   UPPER(IF(E1584=CHAR(34)&amp;CHAR(34),F1584,E1584)),""),"")))</f>
        <v>"SINC" STD_PI</v>
      </c>
      <c r="AA1584" s="25" t="str">
        <f>IF(LEN(Y1584)&gt;0,Y1584,SUBSTITUTE(SUBSTITUTE(SUBSTITUTE(SUBSTITUTE(SUBSTITUTE(SUBSTITUTE(SUBSTITUTE(SUBSTITUTE(SUBSTITUTE(SUBSTITUTE(SUBSTITUTE( (SUBSTITUTE( SUBSTITUTE( SUBSTITUTE( SUBSTITUTE(Z1584,"STD_SIGMA","SUM"),"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SINCPI</v>
      </c>
      <c r="AB1584" s="1">
        <f>B1584</f>
        <v>1546</v>
      </c>
      <c r="AC1584" t="str">
        <f>P1584</f>
        <v>ITM_sincpi</v>
      </c>
      <c r="AD1584" s="126" t="str">
        <f>IF(ISNA(VLOOKUP(AA1584,'XEQM Shortlist'!J:J,1,0)),"//","")</f>
        <v/>
      </c>
      <c r="AF1584" s="88" t="str">
        <f>IF(LEN(AA1584)=0,"",SUBSTITUTE(SUBSTITUTE(SUBSTITUTE(SUBSTITUTE(SUBSTITUTE(SUBSTITUTE(SUBSTITUTE(SUBSTITUTE(SUBSTITUTE(SUBSTITUTE(SUBSTITUTE(SUBSTITUTE(SUBSTITUTE(SUBSTITUTE(SUBSTITUTE(SUBSTITUTE(SUBSTITUTE( (SUBSTITUTE( SUBSTITUTE( SUBSTITUTE( SUBSTITUTE(Z1584,"STD_SIGMA","SUM"),"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SINCPI</v>
      </c>
      <c r="AG1584" t="b">
        <f>AA1584=AF1584</f>
        <v>1</v>
      </c>
    </row>
    <row r="1585" spans="1:33">
      <c r="A1585" s="48">
        <f>IF(B1585=INT(B1585),ROW(),"")</f>
        <v>1585</v>
      </c>
      <c r="B1585" s="47">
        <f>IF(AND(MID(C1585,2,1)&lt;&gt;"/",MID(C1585,1,1)="/"),INT(B1584)+1,B1584+0.01)</f>
        <v>1547</v>
      </c>
      <c r="C1585" t="s">
        <v>4524</v>
      </c>
      <c r="D1585" t="s">
        <v>4532</v>
      </c>
      <c r="E1585" s="56" t="s">
        <v>1179</v>
      </c>
      <c r="F1585" s="56" t="s">
        <v>220</v>
      </c>
      <c r="G1585" s="144">
        <v>0</v>
      </c>
      <c r="H1585" s="96">
        <v>0</v>
      </c>
      <c r="I1585" s="96" t="s">
        <v>3</v>
      </c>
      <c r="J1585" s="96" t="s">
        <v>1376</v>
      </c>
      <c r="K1585" s="96" t="s">
        <v>3783</v>
      </c>
      <c r="L1585" t="s">
        <v>4768</v>
      </c>
      <c r="M1585" s="55" t="s">
        <v>4827</v>
      </c>
      <c r="N1585" s="55" t="s">
        <v>2238</v>
      </c>
      <c r="O1585" s="55"/>
      <c r="P1585" s="259" t="s">
        <v>1723</v>
      </c>
      <c r="Q1585" s="13"/>
      <c r="R1585"/>
      <c r="S1585" t="str">
        <f>IF(E1585=F1585,"","NOT EQUAL")</f>
        <v>NOT EQUAL</v>
      </c>
      <c r="T1585" s="44" t="str">
        <f>IF(ISNA(VLOOKUP(P1585,Sheet1!E:F,2,0)),"--","PRESENT")</f>
        <v>--</v>
      </c>
      <c r="U1585"/>
      <c r="V1585">
        <f>IF(AA1585&lt;&gt;"",V1584+1,V1584)</f>
        <v>351</v>
      </c>
      <c r="W1585" s="75" t="s">
        <v>2238</v>
      </c>
      <c r="X1585" s="57" t="s">
        <v>2238</v>
      </c>
      <c r="Y1585" s="57" t="s">
        <v>2238</v>
      </c>
      <c r="Z1585" s="25" t="str">
        <f>IF( OR(X1585="CNST", I1585="CAT_REGS"),IF(E1585=CHAR(34)&amp;CHAR(34),F1585,E1585),
IF(X1585="YES",UPPER(IF(E1585=CHAR(34)&amp;CHAR(34),F1585,E1585)),
IF(   AND(X1585&lt;&gt;"NO",I1585="CAT_FNCT",D1585&lt;&gt;"multiply", D1585&lt;&gt;"divide"),IF(J1585="SLS_ENABLED",   UPPER(IF(E1585=CHAR(34)&amp;CHAR(34),F1585,E1585)),""),"")))</f>
        <v/>
      </c>
      <c r="AA1585" s="25" t="str">
        <f>IF(LEN(Y1585)&gt;0,Y1585,SUBSTITUTE(SUBSTITUTE(SUBSTITUTE(SUBSTITUTE(SUBSTITUTE(SUBSTITUTE(SUBSTITUTE(SUBSTITUTE(SUBSTITUTE(SUBSTITUTE(SUBSTITUTE( (SUBSTITUTE( SUBSTITUTE( SUBSTITUTE( SUBSTITUTE(Z1585,"STD_SIGMA","SUM"),"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85" s="1">
        <f>B1585</f>
        <v>1547</v>
      </c>
      <c r="AC1585" t="str">
        <f>P1585</f>
        <v>ITM_M_WRAP</v>
      </c>
      <c r="AD1585" s="126" t="str">
        <f>IF(ISNA(VLOOKUP(AA1585,'XEQM Shortlist'!J:J,1,0)),"//","")</f>
        <v/>
      </c>
      <c r="AF1585" s="88" t="str">
        <f>IF(LEN(AA1585)=0,"",SUBSTITUTE(SUBSTITUTE(SUBSTITUTE(SUBSTITUTE(SUBSTITUTE(SUBSTITUTE(SUBSTITUTE(SUBSTITUTE(SUBSTITUTE(SUBSTITUTE(SUBSTITUTE(SUBSTITUTE(SUBSTITUTE(SUBSTITUTE(SUBSTITUTE(SUBSTITUTE(SUBSTITUTE( (SUBSTITUTE( SUBSTITUTE( SUBSTITUTE( SUBSTITUTE(Z1585,"STD_SIGMA","SUM"),"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85" t="b">
        <f>AA1585=AF1585</f>
        <v>1</v>
      </c>
    </row>
    <row r="1586" spans="1:33">
      <c r="A1586" s="48">
        <f>IF(B1586=INT(B1586),ROW(),"")</f>
        <v>1586</v>
      </c>
      <c r="B1586" s="47">
        <f>IF(AND(MID(C1586,2,1)&lt;&gt;"/",MID(C1586,1,1)="/"),INT(B1585)+1,B1585+0.01)</f>
        <v>1548</v>
      </c>
      <c r="C1586" s="51" t="s">
        <v>3609</v>
      </c>
      <c r="D1586" s="51" t="s">
        <v>7</v>
      </c>
      <c r="E1586" s="56" t="s">
        <v>1183</v>
      </c>
      <c r="F1586" s="56" t="s">
        <v>1183</v>
      </c>
      <c r="G1586" s="144">
        <v>0</v>
      </c>
      <c r="H1586" s="144">
        <v>0</v>
      </c>
      <c r="I1586" s="135" t="s">
        <v>3</v>
      </c>
      <c r="J1586" s="56" t="s">
        <v>1375</v>
      </c>
      <c r="K1586" s="57" t="s">
        <v>3945</v>
      </c>
      <c r="L1586" s="55" t="s">
        <v>4768</v>
      </c>
      <c r="M1586" s="55" t="s">
        <v>4825</v>
      </c>
      <c r="N1586" s="55" t="s">
        <v>2238</v>
      </c>
      <c r="O1586" s="55"/>
      <c r="P1586" s="259" t="s">
        <v>1744</v>
      </c>
      <c r="Q1586" s="13"/>
      <c r="R1586"/>
      <c r="S1586" t="str">
        <f>IF(E1586=F1586,"","NOT EQUAL")</f>
        <v/>
      </c>
      <c r="T1586" s="44" t="str">
        <f>IF(ISNA(VLOOKUP(P1586,Sheet1!E:F,2,0)),"--","PRESENT")</f>
        <v>--</v>
      </c>
      <c r="U1586"/>
      <c r="V1586">
        <f>IF(AA1586&lt;&gt;"",V1585+1,V1585)</f>
        <v>352</v>
      </c>
      <c r="W1586" s="75" t="s">
        <v>2238</v>
      </c>
      <c r="X1586" s="57" t="s">
        <v>2238</v>
      </c>
      <c r="Y1586" s="57" t="s">
        <v>2238</v>
      </c>
      <c r="Z1586" s="25" t="str">
        <f>IF( OR(X1586="CNST", I1586="CAT_REGS"),IF(E1586=CHAR(34)&amp;CHAR(34),F1586,E1586),
IF(X1586="YES",UPPER(IF(E1586=CHAR(34)&amp;CHAR(34),F1586,E1586)),
IF(   AND(X1586&lt;&gt;"NO",I1586="CAT_FNCT",D1586&lt;&gt;"multiply", D1586&lt;&gt;"divide"),IF(J1586="SLS_ENABLED",   UPPER(IF(E1586=CHAR(34)&amp;CHAR(34),F1586,E1586)),""),"")))</f>
        <v>"NOP"</v>
      </c>
      <c r="AA1586" s="25" t="str">
        <f>IF(LEN(Y1586)&gt;0,Y1586,SUBSTITUTE(SUBSTITUTE(SUBSTITUTE(SUBSTITUTE(SUBSTITUTE(SUBSTITUTE(SUBSTITUTE(SUBSTITUTE(SUBSTITUTE(SUBSTITUTE(SUBSTITUTE( (SUBSTITUTE( SUBSTITUTE( SUBSTITUTE( SUBSTITUTE(Z1586,"STD_SIGMA","SUM"),"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NOP</v>
      </c>
      <c r="AB1586" s="1">
        <f>B1586</f>
        <v>1548</v>
      </c>
      <c r="AC1586" t="str">
        <f>P1586</f>
        <v>ITM_NOP</v>
      </c>
      <c r="AD1586" s="126" t="str">
        <f>IF(ISNA(VLOOKUP(AA1586,'XEQM Shortlist'!J:J,1,0)),"//","")</f>
        <v>//</v>
      </c>
      <c r="AF1586" s="88" t="str">
        <f>IF(LEN(AA1586)=0,"",SUBSTITUTE(SUBSTITUTE(SUBSTITUTE(SUBSTITUTE(SUBSTITUTE(SUBSTITUTE(SUBSTITUTE(SUBSTITUTE(SUBSTITUTE(SUBSTITUTE(SUBSTITUTE(SUBSTITUTE(SUBSTITUTE(SUBSTITUTE(SUBSTITUTE(SUBSTITUTE(SUBSTITUTE( (SUBSTITUTE( SUBSTITUTE( SUBSTITUTE( SUBSTITUTE(Z1586,"STD_SIGMA","SUM"),"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NOP</v>
      </c>
      <c r="AG1586" t="b">
        <f>AA1586=AF1586</f>
        <v>1</v>
      </c>
    </row>
    <row r="1587" spans="1:33" s="152" customFormat="1">
      <c r="A1587" s="48">
        <f>IF(B1587=INT(B1587),ROW(),"")</f>
        <v>1587</v>
      </c>
      <c r="B1587" s="47">
        <f>IF(AND(MID(C1587,2,1)&lt;&gt;"/",MID(C1587,1,1)="/"),INT(B1586)+1,B1586+0.01)</f>
        <v>1549</v>
      </c>
      <c r="C1587" s="51" t="s">
        <v>3610</v>
      </c>
      <c r="D1587" s="51" t="s">
        <v>7</v>
      </c>
      <c r="E1587" s="56" t="s">
        <v>1189</v>
      </c>
      <c r="F1587" s="56" t="s">
        <v>1189</v>
      </c>
      <c r="G1587" s="295">
        <v>0</v>
      </c>
      <c r="H1587" s="295">
        <v>0</v>
      </c>
      <c r="I1587" s="135" t="s">
        <v>3</v>
      </c>
      <c r="J1587" s="56" t="s">
        <v>1375</v>
      </c>
      <c r="K1587" s="57" t="s">
        <v>3783</v>
      </c>
      <c r="L1587" s="55" t="s">
        <v>4768</v>
      </c>
      <c r="M1587" s="55" t="s">
        <v>4825</v>
      </c>
      <c r="N1587" s="55" t="s">
        <v>2238</v>
      </c>
      <c r="O1587" s="55"/>
      <c r="P1587" s="259" t="s">
        <v>1755</v>
      </c>
      <c r="Q1587" s="13"/>
      <c r="R1587"/>
      <c r="S1587" t="str">
        <f>IF(E1587=F1587,"","NOT EQUAL")</f>
        <v/>
      </c>
      <c r="T1587" s="44" t="str">
        <f>IF(ISNA(VLOOKUP(P1587,Sheet1!E:F,2,0)),"--","PRESENT")</f>
        <v>--</v>
      </c>
      <c r="U1587"/>
      <c r="V1587">
        <f>IF(AA1587&lt;&gt;"",V1586+1,V1586)</f>
        <v>353</v>
      </c>
      <c r="W1587" s="75" t="s">
        <v>2238</v>
      </c>
      <c r="X1587" s="57" t="s">
        <v>2238</v>
      </c>
      <c r="Y1587" s="57" t="s">
        <v>2238</v>
      </c>
      <c r="Z1587" s="25" t="str">
        <f>IF( OR(X1587="CNST", I1587="CAT_REGS"),IF(E1587=CHAR(34)&amp;CHAR(34),F1587,E1587),
IF(X1587="YES",UPPER(IF(E1587=CHAR(34)&amp;CHAR(34),F1587,E1587)),
IF(   AND(X1587&lt;&gt;"NO",I1587="CAT_FNCT",D1587&lt;&gt;"multiply", D1587&lt;&gt;"divide"),IF(J1587="SLS_ENABLED",   UPPER(IF(E1587=CHAR(34)&amp;CHAR(34),F1587,E1587)),""),"")))</f>
        <v>"OFF"</v>
      </c>
      <c r="AA1587" s="25" t="str">
        <f>IF(LEN(Y1587)&gt;0,Y1587,SUBSTITUTE(SUBSTITUTE(SUBSTITUTE(SUBSTITUTE(SUBSTITUTE(SUBSTITUTE(SUBSTITUTE(SUBSTITUTE(SUBSTITUTE(SUBSTITUTE(SUBSTITUTE( (SUBSTITUTE( SUBSTITUTE( SUBSTITUTE( SUBSTITUTE(Z1587,"STD_SIGMA","SUM"),"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OFF</v>
      </c>
      <c r="AB1587" s="1">
        <f>B1587</f>
        <v>1549</v>
      </c>
      <c r="AC1587" t="str">
        <f>P1587</f>
        <v>ITM_OFF</v>
      </c>
      <c r="AD1587" s="126" t="str">
        <f>IF(ISNA(VLOOKUP(AA1587,'XEQM Shortlist'!J:J,1,0)),"//","")</f>
        <v>//</v>
      </c>
      <c r="AE1587"/>
      <c r="AF1587" s="88" t="str">
        <f>IF(LEN(AA1587)=0,"",SUBSTITUTE(SUBSTITUTE(SUBSTITUTE(SUBSTITUTE(SUBSTITUTE(SUBSTITUTE(SUBSTITUTE(SUBSTITUTE(SUBSTITUTE(SUBSTITUTE(SUBSTITUTE(SUBSTITUTE(SUBSTITUTE(SUBSTITUTE(SUBSTITUTE(SUBSTITUTE(SUBSTITUTE( (SUBSTITUTE( SUBSTITUTE( SUBSTITUTE( SUBSTITUTE(Z1587,"STD_SIGMA","SUM"),"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OFF</v>
      </c>
      <c r="AG1587" t="b">
        <f>AA1587=AF1587</f>
        <v>1</v>
      </c>
    </row>
    <row r="1588" spans="1:33">
      <c r="A1588" s="48">
        <f>IF(B1588=INT(B1588),ROW(),"")</f>
        <v>1588</v>
      </c>
      <c r="B1588" s="47">
        <f>IF(AND(MID(C1588,2,1)&lt;&gt;"/",MID(C1588,1,1)="/"),INT(B1587)+1,B1587+0.01)</f>
        <v>1550</v>
      </c>
      <c r="C1588" s="98" t="s">
        <v>3420</v>
      </c>
      <c r="D1588" s="98" t="s">
        <v>7</v>
      </c>
      <c r="E1588" s="99" t="s">
        <v>1073</v>
      </c>
      <c r="F1588" s="99" t="s">
        <v>1073</v>
      </c>
      <c r="G1588" s="143">
        <v>0</v>
      </c>
      <c r="H1588" s="143">
        <v>0</v>
      </c>
      <c r="I1588" s="135" t="s">
        <v>3</v>
      </c>
      <c r="J1588" s="56" t="s">
        <v>1375</v>
      </c>
      <c r="K1588" s="100" t="s">
        <v>3945</v>
      </c>
      <c r="L1588" s="101" t="s">
        <v>4768</v>
      </c>
      <c r="M1588" s="55" t="s">
        <v>4825</v>
      </c>
      <c r="N1588" s="55" t="s">
        <v>2238</v>
      </c>
      <c r="O1588" s="101"/>
      <c r="P1588" s="259" t="s">
        <v>1497</v>
      </c>
      <c r="Q1588" s="18"/>
      <c r="R1588"/>
      <c r="S1588" t="str">
        <f>IF(E1588=F1588,"","NOT EQUAL")</f>
        <v/>
      </c>
      <c r="T1588" s="44" t="str">
        <f>IF(ISNA(VLOOKUP(P1588,Sheet1!E:F,2,0)),"--","PRESENT")</f>
        <v>--</v>
      </c>
      <c r="U1588"/>
      <c r="V1588">
        <f>IF(AA1588&lt;&gt;"",V1587+1,V1587)</f>
        <v>354</v>
      </c>
      <c r="W1588" s="104" t="s">
        <v>2676</v>
      </c>
      <c r="X1588" s="100" t="s">
        <v>2238</v>
      </c>
      <c r="Y1588" s="100" t="s">
        <v>2238</v>
      </c>
      <c r="Z1588" s="25" t="str">
        <f>IF( OR(X1588="CNST", I1588="CAT_REGS"),IF(E1588=CHAR(34)&amp;CHAR(34),F1588,E1588),
IF(X1588="YES",UPPER(IF(E1588=CHAR(34)&amp;CHAR(34),F1588,E1588)),
IF(   AND(X1588&lt;&gt;"NO",I1588="CAT_FNCT",D1588&lt;&gt;"multiply", D1588&lt;&gt;"divide"),IF(J1588="SLS_ENABLED",   UPPER(IF(E1588=CHAR(34)&amp;CHAR(34),F1588,E1588)),""),"")))</f>
        <v>"DROPY"</v>
      </c>
      <c r="AA1588" s="25" t="str">
        <f>IF(LEN(Y1588)&gt;0,Y1588,SUBSTITUTE(SUBSTITUTE(SUBSTITUTE(SUBSTITUTE(SUBSTITUTE(SUBSTITUTE(SUBSTITUTE(SUBSTITUTE(SUBSTITUTE(SUBSTITUTE(SUBSTITUTE( (SUBSTITUTE( SUBSTITUTE( SUBSTITUTE( SUBSTITUTE(Z1588,"STD_SIGMA","SUM"),"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DROPY</v>
      </c>
      <c r="AB1588" s="1">
        <f>B1588</f>
        <v>1550</v>
      </c>
      <c r="AC1588" t="str">
        <f>P1588</f>
        <v>ITM_DROPY</v>
      </c>
      <c r="AD1588" s="126" t="str">
        <f>IF(ISNA(VLOOKUP(AA1588,'XEQM Shortlist'!J:J,1,0)),"//","")</f>
        <v>//</v>
      </c>
      <c r="AF1588" s="88" t="str">
        <f>IF(LEN(AA1588)=0,"",SUBSTITUTE(SUBSTITUTE(SUBSTITUTE(SUBSTITUTE(SUBSTITUTE(SUBSTITUTE(SUBSTITUTE(SUBSTITUTE(SUBSTITUTE(SUBSTITUTE(SUBSTITUTE(SUBSTITUTE(SUBSTITUTE(SUBSTITUTE(SUBSTITUTE(SUBSTITUTE(SUBSTITUTE( (SUBSTITUTE( SUBSTITUTE( SUBSTITUTE( SUBSTITUTE(Z1588,"STD_SIGMA","SUM"),"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DROPY</v>
      </c>
      <c r="AG1588" t="b">
        <f>AA1588=AF1588</f>
        <v>1</v>
      </c>
    </row>
    <row r="1589" spans="1:33">
      <c r="A1589" s="48">
        <f>IF(B1589=INT(B1589),ROW(),"")</f>
        <v>1589</v>
      </c>
      <c r="B1589" s="47">
        <f>IF(AND(MID(C1589,2,1)&lt;&gt;"/",MID(C1589,1,1)="/"),INT(B1588)+1,B1588+0.01)</f>
        <v>1551</v>
      </c>
      <c r="C1589" s="98" t="s">
        <v>3431</v>
      </c>
      <c r="D1589" s="98" t="s">
        <v>7</v>
      </c>
      <c r="E1589" s="99" t="s">
        <v>1253</v>
      </c>
      <c r="F1589" s="99" t="s">
        <v>274</v>
      </c>
      <c r="G1589" s="143">
        <v>0</v>
      </c>
      <c r="H1589" s="143">
        <v>99</v>
      </c>
      <c r="I1589" s="135" t="s">
        <v>3</v>
      </c>
      <c r="J1589" s="56" t="s">
        <v>1375</v>
      </c>
      <c r="K1589" s="100" t="s">
        <v>3945</v>
      </c>
      <c r="L1589" s="101" t="s">
        <v>4768</v>
      </c>
      <c r="M1589" s="55" t="s">
        <v>4830</v>
      </c>
      <c r="N1589" s="55" t="s">
        <v>2238</v>
      </c>
      <c r="O1589" s="101"/>
      <c r="P1589" s="259" t="s">
        <v>1895</v>
      </c>
      <c r="Q1589" s="18"/>
      <c r="R1589" s="101"/>
      <c r="S1589" s="101" t="str">
        <f>IF(E1589=F1589,"","NOT EQUAL")</f>
        <v>NOT EQUAL</v>
      </c>
      <c r="T1589" s="44" t="str">
        <f>IF(ISNA(VLOOKUP(P1589,Sheet1!E:F,2,0)),"--","PRESENT")</f>
        <v>--</v>
      </c>
      <c r="U1589" s="101"/>
      <c r="V1589">
        <f>IF(AA1589&lt;&gt;"",V1588+1,V1588)</f>
        <v>354</v>
      </c>
      <c r="W1589" s="97" t="s">
        <v>2676</v>
      </c>
      <c r="X1589" s="100" t="s">
        <v>2592</v>
      </c>
      <c r="Y1589" s="100" t="s">
        <v>2238</v>
      </c>
      <c r="Z1589" s="25" t="str">
        <f>IF( OR(X1589="CNST", I1589="CAT_REGS"),IF(E1589=CHAR(34)&amp;CHAR(34),F1589,E1589),
IF(X1589="YES",UPPER(IF(E1589=CHAR(34)&amp;CHAR(34),F1589,E1589)),
IF(   AND(X1589&lt;&gt;"NO",I1589="CAT_FNCT",D1589&lt;&gt;"multiply", D1589&lt;&gt;"divide"),IF(J1589="SLS_ENABLED",   UPPER(IF(E1589=CHAR(34)&amp;CHAR(34),F1589,E1589)),""),"")))</f>
        <v/>
      </c>
      <c r="AA1589" s="25" t="str">
        <f>IF(LEN(Y1589)&gt;0,Y1589,SUBSTITUTE(SUBSTITUTE(SUBSTITUTE(SUBSTITUTE(SUBSTITUTE(SUBSTITUTE(SUBSTITUTE(SUBSTITUTE(SUBSTITUTE(SUBSTITUTE(SUBSTITUTE( (SUBSTITUTE( SUBSTITUTE( SUBSTITUTE( SUBSTITUTE(Z1589,"STD_SIGMA","SUM"),"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89" s="1">
        <f>B1589</f>
        <v>1551</v>
      </c>
      <c r="AC1589" t="str">
        <f>P1589</f>
        <v>ITM_STOMIN</v>
      </c>
      <c r="AD1589" s="126" t="str">
        <f>IF(ISNA(VLOOKUP(AA1589,'XEQM Shortlist'!J:J,1,0)),"//","")</f>
        <v/>
      </c>
      <c r="AE1589" s="101"/>
      <c r="AF1589" s="88" t="str">
        <f>IF(LEN(AA1589)=0,"",SUBSTITUTE(SUBSTITUTE(SUBSTITUTE(SUBSTITUTE(SUBSTITUTE(SUBSTITUTE(SUBSTITUTE(SUBSTITUTE(SUBSTITUTE(SUBSTITUTE(SUBSTITUTE(SUBSTITUTE(SUBSTITUTE(SUBSTITUTE(SUBSTITUTE(SUBSTITUTE(SUBSTITUTE( (SUBSTITUTE( SUBSTITUTE( SUBSTITUTE( SUBSTITUTE(Z1589,"STD_SIGMA","SUM"),"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89" t="b">
        <f>AA1589=AF1589</f>
        <v>1</v>
      </c>
    </row>
    <row r="1590" spans="1:33">
      <c r="A1590" s="48">
        <f>IF(B1590=INT(B1590),ROW(),"")</f>
        <v>1590</v>
      </c>
      <c r="B1590" s="47">
        <f>IF(AND(MID(C1590,2,1)&lt;&gt;"/",MID(C1590,1,1)="/"),INT(B1589)+1,B1589+0.01)</f>
        <v>1552</v>
      </c>
      <c r="C1590" s="51" t="s">
        <v>4883</v>
      </c>
      <c r="D1590" s="51" t="s">
        <v>2791</v>
      </c>
      <c r="E1590" s="56" t="s">
        <v>249</v>
      </c>
      <c r="F1590" s="56" t="s">
        <v>249</v>
      </c>
      <c r="G1590" s="144">
        <v>0</v>
      </c>
      <c r="H1590" s="144">
        <v>99</v>
      </c>
      <c r="I1590" s="135" t="s">
        <v>3</v>
      </c>
      <c r="J1590" s="56" t="s">
        <v>1375</v>
      </c>
      <c r="K1590" s="57" t="s">
        <v>3945</v>
      </c>
      <c r="L1590" s="55" t="s">
        <v>4768</v>
      </c>
      <c r="M1590" s="55" t="s">
        <v>4829</v>
      </c>
      <c r="N1590" s="55" t="s">
        <v>2238</v>
      </c>
      <c r="O1590" s="55"/>
      <c r="P1590" s="259" t="s">
        <v>1768</v>
      </c>
      <c r="Q1590" s="13"/>
      <c r="R1590"/>
      <c r="S1590" t="str">
        <f>IF(E1590=F1590,"","NOT EQUAL")</f>
        <v/>
      </c>
      <c r="T1590" s="44" t="str">
        <f>IF(ISNA(VLOOKUP(P1590,Sheet1!E:F,2,0)),"--","PRESENT")</f>
        <v>--</v>
      </c>
      <c r="U1590"/>
      <c r="V1590">
        <f>IF(AA1590&lt;&gt;"",V1589+1,V1589)</f>
        <v>355</v>
      </c>
      <c r="W1590" s="75" t="s">
        <v>2238</v>
      </c>
      <c r="X1590" s="57" t="s">
        <v>2238</v>
      </c>
      <c r="Y1590" s="57" t="s">
        <v>2238</v>
      </c>
      <c r="Z1590" s="25" t="str">
        <f>IF( OR(X1590="CNST", I1590="CAT_REGS"),IF(E1590=CHAR(34)&amp;CHAR(34),F1590,E1590),
IF(X1590="YES",UPPER(IF(E1590=CHAR(34)&amp;CHAR(34),F1590,E1590)),
IF(   AND(X1590&lt;&gt;"NO",I1590="CAT_FNCT",D1590&lt;&gt;"multiply", D1590&lt;&gt;"divide"),IF(J1590="SLS_ENABLED",   UPPER(IF(E1590=CHAR(34)&amp;CHAR(34),F1590,E1590)),""),"")))</f>
        <v>"PGMINT"</v>
      </c>
      <c r="AA1590" s="25" t="str">
        <f>IF(LEN(Y1590)&gt;0,Y1590,SUBSTITUTE(SUBSTITUTE(SUBSTITUTE(SUBSTITUTE(SUBSTITUTE(SUBSTITUTE(SUBSTITUTE(SUBSTITUTE(SUBSTITUTE(SUBSTITUTE(SUBSTITUTE( (SUBSTITUTE( SUBSTITUTE( SUBSTITUTE( SUBSTITUTE(Z1590,"STD_SIGMA","SUM"),"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PGMINT</v>
      </c>
      <c r="AB1590" s="1">
        <f>B1590</f>
        <v>1552</v>
      </c>
      <c r="AC1590" t="str">
        <f>P1590</f>
        <v>ITM_PGMINT</v>
      </c>
      <c r="AD1590" s="126" t="str">
        <f>IF(ISNA(VLOOKUP(AA1590,'XEQM Shortlist'!J:J,1,0)),"//","")</f>
        <v>//</v>
      </c>
      <c r="AF1590" s="88" t="str">
        <f>IF(LEN(AA1590)=0,"",SUBSTITUTE(SUBSTITUTE(SUBSTITUTE(SUBSTITUTE(SUBSTITUTE(SUBSTITUTE(SUBSTITUTE(SUBSTITUTE(SUBSTITUTE(SUBSTITUTE(SUBSTITUTE(SUBSTITUTE(SUBSTITUTE(SUBSTITUTE(SUBSTITUTE(SUBSTITUTE(SUBSTITUTE( (SUBSTITUTE( SUBSTITUTE( SUBSTITUTE( SUBSTITUTE(Z1590,"STD_SIGMA","SUM"),"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PGMINT</v>
      </c>
      <c r="AG1590" t="b">
        <f>AA1590=AF1590</f>
        <v>1</v>
      </c>
    </row>
    <row r="1591" spans="1:33">
      <c r="A1591" s="48">
        <f>IF(B1591=INT(B1591),ROW(),"")</f>
        <v>1591</v>
      </c>
      <c r="B1591" s="47">
        <f>IF(AND(MID(C1591,2,1)&lt;&gt;"/",MID(C1591,1,1)="/"),INT(B1590)+1,B1590+0.01)</f>
        <v>1553</v>
      </c>
      <c r="C1591" s="51" t="s">
        <v>4660</v>
      </c>
      <c r="D1591" s="51" t="s">
        <v>4720</v>
      </c>
      <c r="E1591" s="56" t="s">
        <v>250</v>
      </c>
      <c r="F1591" s="56" t="s">
        <v>250</v>
      </c>
      <c r="G1591" s="144">
        <v>0</v>
      </c>
      <c r="H1591" s="144">
        <v>99</v>
      </c>
      <c r="I1591" s="135" t="s">
        <v>3</v>
      </c>
      <c r="J1591" s="56" t="s">
        <v>1375</v>
      </c>
      <c r="K1591" s="57" t="s">
        <v>3945</v>
      </c>
      <c r="L1591" s="55" t="s">
        <v>4768</v>
      </c>
      <c r="M1591" s="55" t="s">
        <v>4829</v>
      </c>
      <c r="N1591" s="55" t="s">
        <v>2238</v>
      </c>
      <c r="O1591" s="55"/>
      <c r="P1591" s="259" t="s">
        <v>1769</v>
      </c>
      <c r="Q1591" s="13"/>
      <c r="R1591"/>
      <c r="S1591" t="str">
        <f>IF(E1591=F1591,"","NOT EQUAL")</f>
        <v/>
      </c>
      <c r="T1591" s="44" t="str">
        <f>IF(ISNA(VLOOKUP(P1591,Sheet1!E:F,2,0)),"--","PRESENT")</f>
        <v>--</v>
      </c>
      <c r="U1591"/>
      <c r="V1591">
        <f>IF(AA1591&lt;&gt;"",V1590+1,V1590)</f>
        <v>356</v>
      </c>
      <c r="W1591" s="75" t="s">
        <v>2238</v>
      </c>
      <c r="X1591" s="57" t="s">
        <v>2238</v>
      </c>
      <c r="Y1591" s="57" t="s">
        <v>2238</v>
      </c>
      <c r="Z1591" s="25" t="str">
        <f>IF( OR(X1591="CNST", I1591="CAT_REGS"),IF(E1591=CHAR(34)&amp;CHAR(34),F1591,E1591),
IF(X1591="YES",UPPER(IF(E1591=CHAR(34)&amp;CHAR(34),F1591,E1591)),
IF(   AND(X1591&lt;&gt;"NO",I1591="CAT_FNCT",D1591&lt;&gt;"multiply", D1591&lt;&gt;"divide"),IF(J1591="SLS_ENABLED",   UPPER(IF(E1591=CHAR(34)&amp;CHAR(34),F1591,E1591)),""),"")))</f>
        <v>"PGMSLV"</v>
      </c>
      <c r="AA1591" s="25" t="str">
        <f>IF(LEN(Y1591)&gt;0,Y1591,SUBSTITUTE(SUBSTITUTE(SUBSTITUTE(SUBSTITUTE(SUBSTITUTE(SUBSTITUTE(SUBSTITUTE(SUBSTITUTE(SUBSTITUTE(SUBSTITUTE(SUBSTITUTE( (SUBSTITUTE( SUBSTITUTE( SUBSTITUTE( SUBSTITUTE(Z1591,"STD_SIGMA","SUM"),"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PGMSLV</v>
      </c>
      <c r="AB1591" s="1">
        <f>B1591</f>
        <v>1553</v>
      </c>
      <c r="AC1591" t="str">
        <f>P1591</f>
        <v>ITM_PGMSLV</v>
      </c>
      <c r="AD1591" s="126" t="str">
        <f>IF(ISNA(VLOOKUP(AA1591,'XEQM Shortlist'!J:J,1,0)),"//","")</f>
        <v>//</v>
      </c>
      <c r="AF1591" s="88" t="str">
        <f>IF(LEN(AA1591)=0,"",SUBSTITUTE(SUBSTITUTE(SUBSTITUTE(SUBSTITUTE(SUBSTITUTE(SUBSTITUTE(SUBSTITUTE(SUBSTITUTE(SUBSTITUTE(SUBSTITUTE(SUBSTITUTE(SUBSTITUTE(SUBSTITUTE(SUBSTITUTE(SUBSTITUTE(SUBSTITUTE(SUBSTITUTE( (SUBSTITUTE( SUBSTITUTE( SUBSTITUTE( SUBSTITUTE(Z1591,"STD_SIGMA","SUM"),"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PGMSLV</v>
      </c>
      <c r="AG1591" t="b">
        <f>AA1591=AF1591</f>
        <v>1</v>
      </c>
    </row>
    <row r="1592" spans="1:33">
      <c r="A1592" s="48">
        <f>IF(B1592=INT(B1592),ROW(),"")</f>
        <v>1592</v>
      </c>
      <c r="B1592" s="47">
        <f>IF(AND(MID(C1592,2,1)&lt;&gt;"/",MID(C1592,1,1)="/"),INT(B1591)+1,B1591+0.01)</f>
        <v>1554</v>
      </c>
      <c r="C1592" s="51" t="s">
        <v>5005</v>
      </c>
      <c r="D1592" s="51" t="s">
        <v>7</v>
      </c>
      <c r="E1592" s="56" t="s">
        <v>1194</v>
      </c>
      <c r="F1592" s="56" t="s">
        <v>1194</v>
      </c>
      <c r="G1592" s="144">
        <v>0</v>
      </c>
      <c r="H1592" s="144">
        <v>0</v>
      </c>
      <c r="I1592" s="135" t="s">
        <v>3</v>
      </c>
      <c r="J1592" s="56" t="s">
        <v>1375</v>
      </c>
      <c r="K1592" s="57" t="s">
        <v>3945</v>
      </c>
      <c r="L1592" s="55" t="s">
        <v>4768</v>
      </c>
      <c r="M1592" s="55" t="s">
        <v>4825</v>
      </c>
      <c r="N1592" s="55" t="s">
        <v>2238</v>
      </c>
      <c r="O1592" s="55"/>
      <c r="P1592" s="259" t="s">
        <v>1770</v>
      </c>
      <c r="Q1592" s="13"/>
      <c r="R1592"/>
      <c r="S1592" t="str">
        <f>IF(E1592=F1592,"","NOT EQUAL")</f>
        <v/>
      </c>
      <c r="T1592" s="44" t="str">
        <f>IF(ISNA(VLOOKUP(P1592,Sheet1!E:F,2,0)),"--","PRESENT")</f>
        <v>--</v>
      </c>
      <c r="U1592"/>
      <c r="V1592">
        <f>IF(AA1592&lt;&gt;"",V1591+1,V1591)</f>
        <v>357</v>
      </c>
      <c r="W1592" s="75" t="s">
        <v>2238</v>
      </c>
      <c r="X1592" s="57" t="s">
        <v>2238</v>
      </c>
      <c r="Y1592" s="57" t="s">
        <v>2238</v>
      </c>
      <c r="Z1592" s="25" t="str">
        <f>IF( OR(X1592="CNST", I1592="CAT_REGS"),IF(E1592=CHAR(34)&amp;CHAR(34),F1592,E1592),
IF(X1592="YES",UPPER(IF(E1592=CHAR(34)&amp;CHAR(34),F1592,E1592)),
IF(   AND(X1592&lt;&gt;"NO",I1592="CAT_FNCT",D1592&lt;&gt;"multiply", D1592&lt;&gt;"divide"),IF(J1592="SLS_ENABLED",   UPPER(IF(E1592=CHAR(34)&amp;CHAR(34),F1592,E1592)),""),"")))</f>
        <v>"PIXEL"</v>
      </c>
      <c r="AA1592" s="25" t="str">
        <f>IF(LEN(Y1592)&gt;0,Y1592,SUBSTITUTE(SUBSTITUTE(SUBSTITUTE(SUBSTITUTE(SUBSTITUTE(SUBSTITUTE(SUBSTITUTE(SUBSTITUTE(SUBSTITUTE(SUBSTITUTE(SUBSTITUTE( (SUBSTITUTE( SUBSTITUTE( SUBSTITUTE( SUBSTITUTE(Z1592,"STD_SIGMA","SUM"),"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PIXEL</v>
      </c>
      <c r="AB1592" s="1">
        <f>B1592</f>
        <v>1554</v>
      </c>
      <c r="AC1592" t="str">
        <f>P1592</f>
        <v>ITM_PIXEL</v>
      </c>
      <c r="AD1592" s="126" t="str">
        <f>IF(ISNA(VLOOKUP(AA1592,'XEQM Shortlist'!J:J,1,0)),"//","")</f>
        <v>//</v>
      </c>
      <c r="AF1592" s="88" t="str">
        <f>IF(LEN(AA1592)=0,"",SUBSTITUTE(SUBSTITUTE(SUBSTITUTE(SUBSTITUTE(SUBSTITUTE(SUBSTITUTE(SUBSTITUTE(SUBSTITUTE(SUBSTITUTE(SUBSTITUTE(SUBSTITUTE(SUBSTITUTE(SUBSTITUTE(SUBSTITUTE(SUBSTITUTE(SUBSTITUTE(SUBSTITUTE( (SUBSTITUTE( SUBSTITUTE( SUBSTITUTE( SUBSTITUTE(Z1592,"STD_SIGMA","SUM"),"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G1592" t="b">
        <f>AA1592=AF1592</f>
        <v>1</v>
      </c>
    </row>
    <row r="1593" spans="1:33">
      <c r="A1593" s="48">
        <f>IF(B1593=INT(B1593),ROW(),"")</f>
        <v>1593</v>
      </c>
      <c r="B1593" s="47">
        <f>IF(AND(MID(C1593,2,1)&lt;&gt;"/",MID(C1593,1,1)="/"),INT(B1592)+1,B1592+0.01)</f>
        <v>1555</v>
      </c>
      <c r="C1593" s="148" t="s">
        <v>4413</v>
      </c>
      <c r="D1593" s="155" t="s">
        <v>4428</v>
      </c>
      <c r="E1593" s="154" t="s">
        <v>251</v>
      </c>
      <c r="F1593" s="154" t="s">
        <v>251</v>
      </c>
      <c r="G1593" s="304">
        <v>0</v>
      </c>
      <c r="H1593" s="304">
        <v>0</v>
      </c>
      <c r="I1593" s="150" t="s">
        <v>3</v>
      </c>
      <c r="J1593" s="150" t="s">
        <v>1375</v>
      </c>
      <c r="K1593" s="151" t="s">
        <v>3945</v>
      </c>
      <c r="L1593" s="152" t="s">
        <v>4768</v>
      </c>
      <c r="M1593" s="55" t="s">
        <v>4825</v>
      </c>
      <c r="N1593" s="55" t="s">
        <v>2238</v>
      </c>
      <c r="O1593" s="152"/>
      <c r="P1593" s="259" t="s">
        <v>1771</v>
      </c>
      <c r="Q1593" s="153"/>
      <c r="R1593"/>
      <c r="S1593" t="str">
        <f>IF(E1593=F1593,"","NOT EQUAL")</f>
        <v/>
      </c>
      <c r="T1593" s="44" t="str">
        <f>IF(ISNA(VLOOKUP(P1593,Sheet1!E:F,2,0)),"--","PRESENT")</f>
        <v>PRESENT</v>
      </c>
      <c r="U1593"/>
      <c r="V1593">
        <f>IF(AA1593&lt;&gt;"",V1592+1,V1592)</f>
        <v>358</v>
      </c>
      <c r="W1593" s="147" t="s">
        <v>2679</v>
      </c>
      <c r="X1593" s="151" t="s">
        <v>2598</v>
      </c>
      <c r="Y1593" s="151" t="s">
        <v>2238</v>
      </c>
      <c r="Z1593" s="25" t="str">
        <f>IF( OR(X1593="CNST", I1593="CAT_REGS"),IF(E1593=CHAR(34)&amp;CHAR(34),F1593,E1593),
IF(X1593="YES",UPPER(IF(E1593=CHAR(34)&amp;CHAR(34),F1593,E1593)),
IF(   AND(X1593&lt;&gt;"NO",I1593="CAT_FNCT",D1593&lt;&gt;"multiply", D1593&lt;&gt;"divide"),IF(J1593="SLS_ENABLED",   UPPER(IF(E1593=CHAR(34)&amp;CHAR(34),F1593,E1593)),""),"")))</f>
        <v>"PLOT"</v>
      </c>
      <c r="AA1593" s="25" t="str">
        <f>IF(LEN(Y1593)&gt;0,Y1593,SUBSTITUTE(SUBSTITUTE(SUBSTITUTE(SUBSTITUTE(SUBSTITUTE(SUBSTITUTE(SUBSTITUTE(SUBSTITUTE(SUBSTITUTE(SUBSTITUTE(SUBSTITUTE( (SUBSTITUTE( SUBSTITUTE( SUBSTITUTE( SUBSTITUTE(Z1593,"STD_SIGMA","SUM"),"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PLOT</v>
      </c>
      <c r="AB1593" s="1">
        <f>B1593</f>
        <v>1555</v>
      </c>
      <c r="AC1593" t="str">
        <f>P1593</f>
        <v>ITM_PLOT</v>
      </c>
      <c r="AD1593" s="126" t="str">
        <f>IF(ISNA(VLOOKUP(AA1593,'XEQM Shortlist'!J:J,1,0)),"//","")</f>
        <v/>
      </c>
      <c r="AF1593" s="88" t="str">
        <f>IF(LEN(AA1593)=0,"",SUBSTITUTE(SUBSTITUTE(SUBSTITUTE(SUBSTITUTE(SUBSTITUTE(SUBSTITUTE(SUBSTITUTE(SUBSTITUTE(SUBSTITUTE(SUBSTITUTE(SUBSTITUTE(SUBSTITUTE(SUBSTITUTE(SUBSTITUTE(SUBSTITUTE(SUBSTITUTE(SUBSTITUTE( (SUBSTITUTE( SUBSTITUTE( SUBSTITUTE( SUBSTITUTE(Z1593,"STD_SIGMA","SUM"),"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PLOT</v>
      </c>
      <c r="AG1593" t="b">
        <f>AA1593=AF1593</f>
        <v>1</v>
      </c>
    </row>
    <row r="1594" spans="1:33">
      <c r="A1594" s="48">
        <f>IF(B1594=INT(B1594),ROW(),"")</f>
        <v>1594</v>
      </c>
      <c r="B1594" s="47">
        <f>IF(AND(MID(C1594,2,1)&lt;&gt;"/",MID(C1594,1,1)="/"),INT(B1593)+1,B1593+0.01)</f>
        <v>1556</v>
      </c>
      <c r="C1594" s="51" t="s">
        <v>4315</v>
      </c>
      <c r="D1594" s="51" t="s">
        <v>7</v>
      </c>
      <c r="E1594" s="56" t="s">
        <v>1196</v>
      </c>
      <c r="F1594" s="56" t="s">
        <v>1196</v>
      </c>
      <c r="G1594" s="144">
        <v>0</v>
      </c>
      <c r="H1594" s="144">
        <v>0</v>
      </c>
      <c r="I1594" s="135" t="s">
        <v>3</v>
      </c>
      <c r="J1594" s="56" t="s">
        <v>1375</v>
      </c>
      <c r="K1594" s="57" t="s">
        <v>3945</v>
      </c>
      <c r="L1594" s="55" t="s">
        <v>4769</v>
      </c>
      <c r="M1594" s="55" t="s">
        <v>4825</v>
      </c>
      <c r="N1594" s="55" t="s">
        <v>2238</v>
      </c>
      <c r="O1594" s="55"/>
      <c r="P1594" s="259" t="s">
        <v>4016</v>
      </c>
      <c r="Q1594" s="13"/>
      <c r="R1594"/>
      <c r="S1594" t="str">
        <f>IF(E1594=F1594,"","NOT EQUAL")</f>
        <v/>
      </c>
      <c r="T1594" s="44" t="str">
        <f>IF(ISNA(VLOOKUP(P1594,Sheet1!E:F,2,0)),"--","PRESENT")</f>
        <v>--</v>
      </c>
      <c r="U1594"/>
      <c r="V1594">
        <f>IF(AA1594&lt;&gt;"",V1593+1,V1593)</f>
        <v>359</v>
      </c>
      <c r="W1594" s="75" t="s">
        <v>2238</v>
      </c>
      <c r="X1594" s="57" t="s">
        <v>2238</v>
      </c>
      <c r="Y1594" s="57" t="s">
        <v>2238</v>
      </c>
      <c r="Z1594" s="25" t="str">
        <f>IF( OR(X1594="CNST", I1594="CAT_REGS"),IF(E1594=CHAR(34)&amp;CHAR(34),F1594,E1594),
IF(X1594="YES",UPPER(IF(E1594=CHAR(34)&amp;CHAR(34),F1594,E1594)),
IF(   AND(X1594&lt;&gt;"NO",I1594="CAT_FNCT",D1594&lt;&gt;"multiply", D1594&lt;&gt;"divide"),IF(J1594="SLS_ENABLED",   UPPER(IF(E1594=CHAR(34)&amp;CHAR(34),F1594,E1594)),""),"")))</f>
        <v>"P" STD_SUB_N</v>
      </c>
      <c r="AA1594" s="25" t="str">
        <f>IF(LEN(Y1594)&gt;0,Y1594,SUBSTITUTE(SUBSTITUTE(SUBSTITUTE(SUBSTITUTE(SUBSTITUTE(SUBSTITUTE(SUBSTITUTE(SUBSTITUTE(SUBSTITUTE(SUBSTITUTE(SUBSTITUTE( (SUBSTITUTE( SUBSTITUTE( SUBSTITUTE( SUBSTITUTE(Z1594,"STD_SIGMA","SUM"),"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PN</v>
      </c>
      <c r="AB1594" s="1">
        <f>B1594</f>
        <v>1556</v>
      </c>
      <c r="AC1594" t="str">
        <f>P1594</f>
        <v>ITM_Pn</v>
      </c>
      <c r="AD1594" s="126" t="str">
        <f>IF(ISNA(VLOOKUP(AA1594,'XEQM Shortlist'!J:J,1,0)),"//","")</f>
        <v>//</v>
      </c>
      <c r="AF1594" s="88" t="str">
        <f>IF(LEN(AA1594)=0,"",SUBSTITUTE(SUBSTITUTE(SUBSTITUTE(SUBSTITUTE(SUBSTITUTE(SUBSTITUTE(SUBSTITUTE(SUBSTITUTE(SUBSTITUTE(SUBSTITUTE(SUBSTITUTE(SUBSTITUTE(SUBSTITUTE(SUBSTITUTE(SUBSTITUTE(SUBSTITUTE(SUBSTITUTE( (SUBSTITUTE( SUBSTITUTE( SUBSTITUTE( SUBSTITUTE(Z1594,"STD_SIGMA","SUM"),"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PN</v>
      </c>
      <c r="AG1594" t="b">
        <f>AA1594=AF1594</f>
        <v>1</v>
      </c>
    </row>
    <row r="1595" spans="1:33">
      <c r="A1595" s="48">
        <f>IF(B1595=INT(B1595),ROW(),"")</f>
        <v>1595</v>
      </c>
      <c r="B1595" s="47">
        <f>IF(AND(MID(C1595,2,1)&lt;&gt;"/",MID(C1595,1,1)="/"),INT(B1594)+1,B1594+0.01)</f>
        <v>1557</v>
      </c>
      <c r="C1595" s="51" t="s">
        <v>5006</v>
      </c>
      <c r="D1595" s="51" t="s">
        <v>7</v>
      </c>
      <c r="E1595" s="56" t="s">
        <v>1197</v>
      </c>
      <c r="F1595" s="56" t="s">
        <v>1197</v>
      </c>
      <c r="G1595" s="144">
        <v>0</v>
      </c>
      <c r="H1595" s="144">
        <v>0</v>
      </c>
      <c r="I1595" s="135" t="s">
        <v>3</v>
      </c>
      <c r="J1595" s="56" t="s">
        <v>1375</v>
      </c>
      <c r="K1595" s="57" t="s">
        <v>3945</v>
      </c>
      <c r="L1595" s="55" t="s">
        <v>4768</v>
      </c>
      <c r="M1595" s="55" t="s">
        <v>4825</v>
      </c>
      <c r="N1595" s="55" t="s">
        <v>2238</v>
      </c>
      <c r="O1595" s="55"/>
      <c r="P1595" s="259" t="s">
        <v>1772</v>
      </c>
      <c r="Q1595" s="13"/>
      <c r="R1595"/>
      <c r="S1595" t="str">
        <f>IF(E1595=F1595,"","NOT EQUAL")</f>
        <v/>
      </c>
      <c r="T1595" s="44" t="str">
        <f>IF(ISNA(VLOOKUP(P1595,Sheet1!E:F,2,0)),"--","PRESENT")</f>
        <v>--</v>
      </c>
      <c r="U1595"/>
      <c r="V1595">
        <f>IF(AA1595&lt;&gt;"",V1594+1,V1594)</f>
        <v>360</v>
      </c>
      <c r="W1595" s="75" t="s">
        <v>2238</v>
      </c>
      <c r="X1595" s="57" t="s">
        <v>2238</v>
      </c>
      <c r="Y1595" s="57" t="s">
        <v>2238</v>
      </c>
      <c r="Z1595" s="25" t="str">
        <f>IF( OR(X1595="CNST", I1595="CAT_REGS"),IF(E1595=CHAR(34)&amp;CHAR(34),F1595,E1595),
IF(X1595="YES",UPPER(IF(E1595=CHAR(34)&amp;CHAR(34),F1595,E1595)),
IF(   AND(X1595&lt;&gt;"NO",I1595="CAT_FNCT",D1595&lt;&gt;"multiply", D1595&lt;&gt;"divide"),IF(J1595="SLS_ENABLED",   UPPER(IF(E1595=CHAR(34)&amp;CHAR(34),F1595,E1595)),""),"")))</f>
        <v>"POINT"</v>
      </c>
      <c r="AA1595" s="25" t="str">
        <f>IF(LEN(Y1595)&gt;0,Y1595,SUBSTITUTE(SUBSTITUTE(SUBSTITUTE(SUBSTITUTE(SUBSTITUTE(SUBSTITUTE(SUBSTITUTE(SUBSTITUTE(SUBSTITUTE(SUBSTITUTE(SUBSTITUTE( (SUBSTITUTE( SUBSTITUTE( SUBSTITUTE( SUBSTITUTE(Z1595,"STD_SIGMA","SUM"),"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POINT</v>
      </c>
      <c r="AB1595" s="1">
        <f>B1595</f>
        <v>1557</v>
      </c>
      <c r="AC1595" t="str">
        <f>P1595</f>
        <v>ITM_POINT</v>
      </c>
      <c r="AD1595" s="126" t="str">
        <f>IF(ISNA(VLOOKUP(AA1595,'XEQM Shortlist'!J:J,1,0)),"//","")</f>
        <v>//</v>
      </c>
      <c r="AF1595" s="88" t="str">
        <f>IF(LEN(AA1595)=0,"",SUBSTITUTE(SUBSTITUTE(SUBSTITUTE(SUBSTITUTE(SUBSTITUTE(SUBSTITUTE(SUBSTITUTE(SUBSTITUTE(SUBSTITUTE(SUBSTITUTE(SUBSTITUTE(SUBSTITUTE(SUBSTITUTE(SUBSTITUTE(SUBSTITUTE(SUBSTITUTE(SUBSTITUTE( (SUBSTITUTE( SUBSTITUTE( SUBSTITUTE( SUBSTITUTE(Z1595,"STD_SIGMA","SUM"),"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POINT</v>
      </c>
      <c r="AG1595" t="b">
        <f>AA1595=AF1595</f>
        <v>1</v>
      </c>
    </row>
    <row r="1596" spans="1:33">
      <c r="A1596" s="48">
        <f>IF(B1596=INT(B1596),ROW(),"")</f>
        <v>1596</v>
      </c>
      <c r="B1596" s="47">
        <f>IF(AND(MID(C1596,2,1)&lt;&gt;"/",MID(C1596,1,1)="/"),INT(B1595)+1,B1595+0.01)</f>
        <v>1558</v>
      </c>
      <c r="C1596" s="51" t="s">
        <v>3605</v>
      </c>
      <c r="D1596" s="51" t="s">
        <v>2584</v>
      </c>
      <c r="E1596" s="56" t="s">
        <v>2585</v>
      </c>
      <c r="F1596" s="56" t="s">
        <v>2585</v>
      </c>
      <c r="G1596" s="144">
        <v>0</v>
      </c>
      <c r="H1596" s="144">
        <v>0</v>
      </c>
      <c r="I1596" s="135" t="s">
        <v>3</v>
      </c>
      <c r="J1596" s="56" t="s">
        <v>1375</v>
      </c>
      <c r="K1596" s="57" t="s">
        <v>3945</v>
      </c>
      <c r="L1596" s="55" t="s">
        <v>4768</v>
      </c>
      <c r="M1596" s="55" t="s">
        <v>4827</v>
      </c>
      <c r="N1596" s="55" t="s">
        <v>2238</v>
      </c>
      <c r="O1596" s="55"/>
      <c r="P1596" s="259" t="s">
        <v>2586</v>
      </c>
      <c r="Q1596" s="13"/>
      <c r="R1596"/>
      <c r="S1596" t="str">
        <f>IF(E1596=F1596,"","NOT EQUAL")</f>
        <v/>
      </c>
      <c r="T1596" s="44" t="str">
        <f>IF(ISNA(VLOOKUP(P1596,Sheet1!E:F,2,0)),"--","PRESENT")</f>
        <v>--</v>
      </c>
      <c r="U1596"/>
      <c r="V1596">
        <f>IF(AA1596&lt;&gt;"",V1595+1,V1595)</f>
        <v>361</v>
      </c>
      <c r="W1596" s="75" t="s">
        <v>2238</v>
      </c>
      <c r="X1596" s="57" t="s">
        <v>2238</v>
      </c>
      <c r="Y1596" s="57" t="s">
        <v>2238</v>
      </c>
      <c r="Z1596" s="25" t="str">
        <f>IF( OR(X1596="CNST", I1596="CAT_REGS"),IF(E1596=CHAR(34)&amp;CHAR(34),F1596,E1596),
IF(X1596="YES",UPPER(IF(E1596=CHAR(34)&amp;CHAR(34),F1596,E1596)),
IF(   AND(X1596&lt;&gt;"NO",I1596="CAT_FNCT",D1596&lt;&gt;"multiply", D1596&lt;&gt;"divide"),IF(J1596="SLS_ENABLED",   UPPER(IF(E1596=CHAR(34)&amp;CHAR(34),F1596,E1596)),""),"")))</f>
        <v>"LOADV"</v>
      </c>
      <c r="AA1596" s="25" t="str">
        <f>IF(LEN(Y1596)&gt;0,Y1596,SUBSTITUTE(SUBSTITUTE(SUBSTITUTE(SUBSTITUTE(SUBSTITUTE(SUBSTITUTE(SUBSTITUTE(SUBSTITUTE(SUBSTITUTE(SUBSTITUTE(SUBSTITUTE( (SUBSTITUTE( SUBSTITUTE( SUBSTITUTE( SUBSTITUTE(Z1596,"STD_SIGMA","SUM"),"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LOADV</v>
      </c>
      <c r="AB1596" s="1">
        <f>B1596</f>
        <v>1558</v>
      </c>
      <c r="AC1596" t="str">
        <f>P1596</f>
        <v>ITM_LOADV</v>
      </c>
      <c r="AD1596" s="126" t="str">
        <f>IF(ISNA(VLOOKUP(AA1596,'XEQM Shortlist'!J:J,1,0)),"//","")</f>
        <v>//</v>
      </c>
      <c r="AF1596" s="88" t="str">
        <f>IF(LEN(AA1596)=0,"",SUBSTITUTE(SUBSTITUTE(SUBSTITUTE(SUBSTITUTE(SUBSTITUTE(SUBSTITUTE(SUBSTITUTE(SUBSTITUTE(SUBSTITUTE(SUBSTITUTE(SUBSTITUTE(SUBSTITUTE(SUBSTITUTE(SUBSTITUTE(SUBSTITUTE(SUBSTITUTE(SUBSTITUTE( (SUBSTITUTE( SUBSTITUTE( SUBSTITUTE( SUBSTITUTE(Z1596,"STD_SIGMA","SUM"),"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LOADV</v>
      </c>
      <c r="AG1596" t="b">
        <f>AA1596=AF1596</f>
        <v>1</v>
      </c>
    </row>
    <row r="1597" spans="1:33">
      <c r="A1597" s="48">
        <f>IF(B1597=INT(B1597),ROW(),"")</f>
        <v>1597</v>
      </c>
      <c r="B1597" s="47">
        <f>IF(AND(MID(C1597,2,1)&lt;&gt;"/",MID(C1597,1,1)="/"),INT(B1596)+1,B1596+0.01)</f>
        <v>1559</v>
      </c>
      <c r="C1597" s="51" t="s">
        <v>4815</v>
      </c>
      <c r="D1597" s="51" t="s">
        <v>4008</v>
      </c>
      <c r="E1597" s="110" t="s">
        <v>1200</v>
      </c>
      <c r="F1597" s="110" t="s">
        <v>1200</v>
      </c>
      <c r="G1597" s="122">
        <v>0</v>
      </c>
      <c r="H1597" s="122">
        <v>0</v>
      </c>
      <c r="I1597" s="135" t="s">
        <v>3</v>
      </c>
      <c r="J1597" s="56" t="s">
        <v>1375</v>
      </c>
      <c r="K1597" s="57" t="s">
        <v>3945</v>
      </c>
      <c r="L1597" s="55" t="s">
        <v>4768</v>
      </c>
      <c r="M1597" s="55" t="s">
        <v>4825</v>
      </c>
      <c r="N1597" s="55" t="s">
        <v>2238</v>
      </c>
      <c r="O1597" s="55"/>
      <c r="P1597" s="259" t="s">
        <v>1779</v>
      </c>
      <c r="Q1597" s="20"/>
      <c r="R1597"/>
      <c r="S1597" t="str">
        <f>IF(E1597=F1597,"","NOT EQUAL")</f>
        <v/>
      </c>
      <c r="T1597" s="44" t="str">
        <f>IF(ISNA(VLOOKUP(P1597,Sheet1!E:F,2,0)),"--","PRESENT")</f>
        <v>--</v>
      </c>
      <c r="U1597"/>
      <c r="V1597">
        <f>IF(AA1597&lt;&gt;"",V1596+1,V1596)</f>
        <v>362</v>
      </c>
      <c r="W1597" s="75" t="s">
        <v>2238</v>
      </c>
      <c r="X1597" s="57" t="s">
        <v>2238</v>
      </c>
      <c r="Y1597" s="57" t="s">
        <v>2238</v>
      </c>
      <c r="Z1597" s="25" t="str">
        <f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"POPLR"</v>
      </c>
      <c r="AA1597" s="25" t="str">
        <f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POPLR</v>
      </c>
      <c r="AB1597" s="1">
        <f>B1597</f>
        <v>1559</v>
      </c>
      <c r="AC1597" t="str">
        <f>P1597</f>
        <v>ITM_POPLR</v>
      </c>
      <c r="AD1597" s="126" t="str">
        <f>IF(ISNA(VLOOKUP(AA1597,'XEQM Shortlist'!J:J,1,0)),"//","")</f>
        <v>//</v>
      </c>
      <c r="AF1597" s="88" t="str">
        <f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POPLR</v>
      </c>
      <c r="AG1597" t="b">
        <f>AA1597=AF1597</f>
        <v>1</v>
      </c>
    </row>
    <row r="1598" spans="1:33">
      <c r="A1598" s="48">
        <f>IF(B1598=INT(B1598),ROW(),"")</f>
        <v>1598</v>
      </c>
      <c r="B1598" s="47">
        <f>IF(AND(MID(C1598,2,1)&lt;&gt;"/",MID(C1598,1,1)="/"),INT(B1597)+1,B1597+0.01)</f>
        <v>1560</v>
      </c>
      <c r="C1598" s="51" t="s">
        <v>4858</v>
      </c>
      <c r="D1598" s="51" t="s">
        <v>7</v>
      </c>
      <c r="E1598" s="121" t="s">
        <v>256</v>
      </c>
      <c r="F1598" s="121" t="s">
        <v>256</v>
      </c>
      <c r="G1598" s="122">
        <v>0</v>
      </c>
      <c r="H1598" s="122">
        <v>0</v>
      </c>
      <c r="I1598" s="135" t="s">
        <v>3</v>
      </c>
      <c r="J1598" s="56" t="s">
        <v>1375</v>
      </c>
      <c r="K1598" s="57" t="s">
        <v>3945</v>
      </c>
      <c r="L1598" s="55" t="s">
        <v>4768</v>
      </c>
      <c r="M1598" s="55" t="s">
        <v>4825</v>
      </c>
      <c r="N1598" s="55" t="s">
        <v>2238</v>
      </c>
      <c r="O1598" s="55"/>
      <c r="P1598" s="259" t="s">
        <v>1782</v>
      </c>
      <c r="Q1598" s="13"/>
      <c r="R1598"/>
      <c r="S1598" t="str">
        <f>IF(E1598=F1598,"","NOT EQUAL")</f>
        <v/>
      </c>
      <c r="T1598" s="44" t="str">
        <f>IF(ISNA(VLOOKUP(P1598,Sheet1!E:F,2,0)),"--","PRESENT")</f>
        <v>--</v>
      </c>
      <c r="U1598"/>
      <c r="V1598">
        <f>IF(AA1598&lt;&gt;"",V1597+1,V1597)</f>
        <v>363</v>
      </c>
      <c r="W1598" s="75" t="s">
        <v>2238</v>
      </c>
      <c r="X1598" s="57" t="s">
        <v>2238</v>
      </c>
      <c r="Y1598" s="57" t="s">
        <v>2238</v>
      </c>
      <c r="Z1598" s="25" t="str">
        <f>IF( OR(X1598="CNST", I1598="CAT_REGS"),IF(E1598=CHAR(34)&amp;CHAR(34),F1598,E1598),
IF(X1598="YES",UPPER(IF(E1598=CHAR(34)&amp;CHAR(34),F1598,E1598)),
IF(   AND(X1598&lt;&gt;"NO",I1598="CAT_FNCT",D1598&lt;&gt;"multiply", D1598&lt;&gt;"divide"),IF(J1598="SLS_ENABLED",   UPPER(IF(E1598=CHAR(34)&amp;CHAR(34),F1598,E1598)),""),"")))</f>
        <v>"PRCL"</v>
      </c>
      <c r="AA1598" s="25" t="str">
        <f>IF(LEN(Y1598)&gt;0,Y1598,SUBSTITUTE(SUBSTITUTE(SUBSTITUTE(SUBSTITUTE(SUBSTITUTE(SUBSTITUTE(SUBSTITUTE(SUBSTITUTE(SUBSTITUTE(SUBSTITUTE(SUBSTITUTE( (SUBSTITUTE( SUBSTITUTE( SUBSTITUTE( SUBSTITUTE(Z1598,"STD_SIGMA","SUM"),"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PRCL</v>
      </c>
      <c r="AB1598" s="1">
        <f>B1598</f>
        <v>1560</v>
      </c>
      <c r="AC1598" t="str">
        <f>P1598</f>
        <v>ITM_PRCL</v>
      </c>
      <c r="AD1598" s="126" t="str">
        <f>IF(ISNA(VLOOKUP(AA1598,'XEQM Shortlist'!J:J,1,0)),"//","")</f>
        <v>//</v>
      </c>
      <c r="AF1598" s="88" t="str">
        <f>IF(LEN(AA1598)=0,"",SUBSTITUTE(SUBSTITUTE(SUBSTITUTE(SUBSTITUTE(SUBSTITUTE(SUBSTITUTE(SUBSTITUTE(SUBSTITUTE(SUBSTITUTE(SUBSTITUTE(SUBSTITUTE(SUBSTITUTE(SUBSTITUTE(SUBSTITUTE(SUBSTITUTE(SUBSTITUTE(SUBSTITUTE( (SUBSTITUTE( SUBSTITUTE( SUBSTITUTE( SUBSTITUTE(Z1598,"STD_SIGMA","SUM"),"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PRCL</v>
      </c>
      <c r="AG1598" t="b">
        <f>AA1598=AF1598</f>
        <v>1</v>
      </c>
    </row>
    <row r="1599" spans="1:33">
      <c r="A1599" s="48">
        <f>IF(B1599=INT(B1599),ROW(),"")</f>
        <v>1599</v>
      </c>
      <c r="B1599" s="47">
        <f>IF(AND(MID(C1599,2,1)&lt;&gt;"/",MID(C1599,1,1)="/"),INT(B1598)+1,B1598+0.01)</f>
        <v>1561</v>
      </c>
      <c r="C1599" s="51" t="s">
        <v>4859</v>
      </c>
      <c r="D1599" s="51" t="s">
        <v>7</v>
      </c>
      <c r="E1599" s="121" t="s">
        <v>260</v>
      </c>
      <c r="F1599" s="121" t="s">
        <v>260</v>
      </c>
      <c r="G1599" s="122">
        <v>0</v>
      </c>
      <c r="H1599" s="122">
        <v>0</v>
      </c>
      <c r="I1599" s="135" t="s">
        <v>3</v>
      </c>
      <c r="J1599" s="56" t="s">
        <v>1375</v>
      </c>
      <c r="K1599" s="57" t="s">
        <v>3945</v>
      </c>
      <c r="L1599" s="55" t="s">
        <v>4768</v>
      </c>
      <c r="M1599" s="55" t="s">
        <v>4827</v>
      </c>
      <c r="N1599" s="55" t="s">
        <v>2238</v>
      </c>
      <c r="O1599" s="55"/>
      <c r="P1599" s="259" t="s">
        <v>1787</v>
      </c>
      <c r="Q1599" s="13"/>
      <c r="R1599"/>
      <c r="S1599" t="str">
        <f>IF(E1599=F1599,"","NOT EQUAL")</f>
        <v/>
      </c>
      <c r="T1599" s="44" t="str">
        <f>IF(ISNA(VLOOKUP(P1599,Sheet1!E:F,2,0)),"--","PRESENT")</f>
        <v>--</v>
      </c>
      <c r="U1599"/>
      <c r="V1599">
        <f>IF(AA1599&lt;&gt;"",V1598+1,V1598)</f>
        <v>364</v>
      </c>
      <c r="W1599" s="75" t="s">
        <v>2238</v>
      </c>
      <c r="X1599" s="57" t="s">
        <v>2238</v>
      </c>
      <c r="Y1599" s="57" t="s">
        <v>2238</v>
      </c>
      <c r="Z1599" s="25" t="str">
        <f>IF( OR(X1599="CNST", I1599="CAT_REGS"),IF(E1599=CHAR(34)&amp;CHAR(34),F1599,E1599),
IF(X1599="YES",UPPER(IF(E1599=CHAR(34)&amp;CHAR(34),F1599,E1599)),
IF(   AND(X1599&lt;&gt;"NO",I1599="CAT_FNCT",D1599&lt;&gt;"multiply", D1599&lt;&gt;"divide"),IF(J1599="SLS_ENABLED",   UPPER(IF(E1599=CHAR(34)&amp;CHAR(34),F1599,E1599)),""),"")))</f>
        <v>"PSTO"</v>
      </c>
      <c r="AA1599" s="25" t="str">
        <f>IF(LEN(Y1599)&gt;0,Y1599,SUBSTITUTE(SUBSTITUTE(SUBSTITUTE(SUBSTITUTE(SUBSTITUTE(SUBSTITUTE(SUBSTITUTE(SUBSTITUTE(SUBSTITUTE(SUBSTITUTE(SUBSTITUTE( (SUBSTITUTE( SUBSTITUTE( SUBSTITUTE( SUBSTITUTE(Z1599,"STD_SIGMA","SUM"),"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PSTO</v>
      </c>
      <c r="AB1599" s="1">
        <f>B1599</f>
        <v>1561</v>
      </c>
      <c r="AC1599" t="str">
        <f>P1599</f>
        <v>ITM_PSTO</v>
      </c>
      <c r="AD1599" s="126" t="str">
        <f>IF(ISNA(VLOOKUP(AA1599,'XEQM Shortlist'!J:J,1,0)),"//","")</f>
        <v>//</v>
      </c>
      <c r="AF1599" s="88" t="str">
        <f>IF(LEN(AA1599)=0,"",SUBSTITUTE(SUBSTITUTE(SUBSTITUTE(SUBSTITUTE(SUBSTITUTE(SUBSTITUTE(SUBSTITUTE(SUBSTITUTE(SUBSTITUTE(SUBSTITUTE(SUBSTITUTE(SUBSTITUTE(SUBSTITUTE(SUBSTITUTE(SUBSTITUTE(SUBSTITUTE(SUBSTITUTE( (SUBSTITUTE( SUBSTITUTE( SUBSTITUTE( SUBSTITUTE(Z1599,"STD_SIGMA","SUM"),"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PSTO</v>
      </c>
      <c r="AG1599" t="b">
        <f>AA1599=AF1599</f>
        <v>1</v>
      </c>
    </row>
    <row r="1600" spans="1:33">
      <c r="A1600" s="48">
        <f>IF(B1600=INT(B1600),ROW(),"")</f>
        <v>1600</v>
      </c>
      <c r="B1600" s="47">
        <f>IF(AND(MID(C1600,2,1)&lt;&gt;"/",MID(C1600,1,1)="/"),INT(B1599)+1,B1599+0.01)</f>
        <v>1562</v>
      </c>
      <c r="C1600" s="51" t="s">
        <v>4851</v>
      </c>
      <c r="D1600" s="51" t="s">
        <v>2279</v>
      </c>
      <c r="E1600" s="56" t="s">
        <v>261</v>
      </c>
      <c r="F1600" s="56" t="s">
        <v>261</v>
      </c>
      <c r="G1600" s="144">
        <v>0</v>
      </c>
      <c r="H1600" s="144">
        <v>99</v>
      </c>
      <c r="I1600" s="135" t="s">
        <v>3</v>
      </c>
      <c r="J1600" s="56" t="s">
        <v>1375</v>
      </c>
      <c r="K1600" s="57" t="s">
        <v>4578</v>
      </c>
      <c r="L1600" s="55" t="s">
        <v>4768</v>
      </c>
      <c r="M1600" s="55" t="s">
        <v>4830</v>
      </c>
      <c r="N1600" s="55" t="s">
        <v>2238</v>
      </c>
      <c r="O1600" s="55"/>
      <c r="P1600" s="259" t="s">
        <v>1788</v>
      </c>
      <c r="Q1600" s="13"/>
      <c r="R1600"/>
      <c r="S1600" t="str">
        <f>IF(E1600=F1600,"","NOT EQUAL")</f>
        <v/>
      </c>
      <c r="T1600" s="44" t="str">
        <f>IF(ISNA(VLOOKUP(P1600,Sheet1!E:F,2,0)),"--","PRESENT")</f>
        <v>--</v>
      </c>
      <c r="U1600"/>
      <c r="V1600">
        <f>IF(AA1600&lt;&gt;"",V1599+1,V1599)</f>
        <v>365</v>
      </c>
      <c r="W1600" s="75" t="s">
        <v>2238</v>
      </c>
      <c r="X1600" s="57" t="s">
        <v>2238</v>
      </c>
      <c r="Y1600" s="57" t="s">
        <v>2238</v>
      </c>
      <c r="Z1600" s="25" t="str">
        <f>IF( OR(X1600="CNST", I1600="CAT_REGS"),IF(E1600=CHAR(34)&amp;CHAR(34),F1600,E1600),
IF(X1600="YES",UPPER(IF(E1600=CHAR(34)&amp;CHAR(34),F1600,E1600)),
IF(   AND(X1600&lt;&gt;"NO",I1600="CAT_FNCT",D1600&lt;&gt;"multiply", D1600&lt;&gt;"divide"),IF(J1600="SLS_ENABLED",   UPPER(IF(E1600=CHAR(34)&amp;CHAR(34),F1600,E1600)),""),"")))</f>
        <v>"PUTK"</v>
      </c>
      <c r="AA1600" s="25" t="str">
        <f>IF(LEN(Y1600)&gt;0,Y1600,SUBSTITUTE(SUBSTITUTE(SUBSTITUTE(SUBSTITUTE(SUBSTITUTE(SUBSTITUTE(SUBSTITUTE(SUBSTITUTE(SUBSTITUTE(SUBSTITUTE(SUBSTITUTE( (SUBSTITUTE( SUBSTITUTE( SUBSTITUTE( SUBSTITUTE(Z1600,"STD_SIGMA","SUM"),"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PUTK</v>
      </c>
      <c r="AB1600" s="1">
        <f>B1600</f>
        <v>1562</v>
      </c>
      <c r="AC1600" t="str">
        <f>P1600</f>
        <v>ITM_PUTK</v>
      </c>
      <c r="AD1600" s="126" t="str">
        <f>IF(ISNA(VLOOKUP(AA1600,'XEQM Shortlist'!J:J,1,0)),"//","")</f>
        <v>//</v>
      </c>
      <c r="AF1600" s="88" t="str">
        <f>IF(LEN(AA1600)=0,"",SUBSTITUTE(SUBSTITUTE(SUBSTITUTE(SUBSTITUTE(SUBSTITUTE(SUBSTITUTE(SUBSTITUTE(SUBSTITUTE(SUBSTITUTE(SUBSTITUTE(SUBSTITUTE(SUBSTITUTE(SUBSTITUTE(SUBSTITUTE(SUBSTITUTE(SUBSTITUTE(SUBSTITUTE( (SUBSTITUTE( SUBSTITUTE( SUBSTITUTE( SUBSTITUTE(Z1600,"STD_SIGMA","SUM"),"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PUTK</v>
      </c>
      <c r="AG1600" t="b">
        <f>AA1600=AF1600</f>
        <v>1</v>
      </c>
    </row>
    <row r="1601" spans="1:33">
      <c r="A1601" s="48">
        <f>IF(B1601=INT(B1601),ROW(),"")</f>
        <v>1601</v>
      </c>
      <c r="B1601" s="47">
        <f>IF(AND(MID(C1601,2,1)&lt;&gt;"/",MID(C1601,1,1)="/"),INT(B1600)+1,B1600+0.01)</f>
        <v>1563</v>
      </c>
      <c r="C1601" s="51" t="s">
        <v>3585</v>
      </c>
      <c r="D1601" s="51" t="s">
        <v>4415</v>
      </c>
      <c r="E1601" s="56" t="s">
        <v>1204</v>
      </c>
      <c r="F1601" s="56" t="s">
        <v>1204</v>
      </c>
      <c r="G1601" s="144">
        <v>0</v>
      </c>
      <c r="H1601" s="144">
        <v>0</v>
      </c>
      <c r="I1601" s="135" t="s">
        <v>3</v>
      </c>
      <c r="J1601" s="56" t="s">
        <v>1375</v>
      </c>
      <c r="K1601" s="57" t="s">
        <v>3945</v>
      </c>
      <c r="L1601" s="55" t="s">
        <v>4768</v>
      </c>
      <c r="M1601" s="55" t="s">
        <v>4825</v>
      </c>
      <c r="N1601" s="55" t="s">
        <v>2238</v>
      </c>
      <c r="O1601" s="55"/>
      <c r="P1601" s="259" t="s">
        <v>1793</v>
      </c>
      <c r="Q1601" s="13"/>
      <c r="R1601"/>
      <c r="S1601" t="str">
        <f>IF(E1601=F1601,"","NOT EQUAL")</f>
        <v/>
      </c>
      <c r="T1601" s="44" t="str">
        <f>IF(ISNA(VLOOKUP(P1601,Sheet1!E:F,2,0)),"--","PRESENT")</f>
        <v>PRESENT</v>
      </c>
      <c r="U1601"/>
      <c r="V1601">
        <f>IF(AA1601&lt;&gt;"",V1600+1,V1600)</f>
        <v>366</v>
      </c>
      <c r="W1601" s="75" t="s">
        <v>2659</v>
      </c>
      <c r="X1601" s="57" t="s">
        <v>2598</v>
      </c>
      <c r="Y1601" s="57" t="s">
        <v>2238</v>
      </c>
      <c r="Z1601" s="25" t="str">
        <f>IF( OR(X1601="CNST", I1601="CAT_REGS"),IF(E1601=CHAR(34)&amp;CHAR(34),F1601,E1601),
IF(X1601="YES",UPPER(IF(E1601=CHAR(34)&amp;CHAR(34),F1601,E1601)),
IF(   AND(X1601&lt;&gt;"NO",I1601="CAT_FNCT",D1601&lt;&gt;"multiply", D1601&lt;&gt;"divide"),IF(J1601="SLS_ENABLED",   UPPER(IF(E1601=CHAR(34)&amp;CHAR(34),F1601,E1601)),""),"")))</f>
        <v>"RAD"</v>
      </c>
      <c r="AA1601" s="25" t="str">
        <f>IF(LEN(Y1601)&gt;0,Y1601,SUBSTITUTE(SUBSTITUTE(SUBSTITUTE(SUBSTITUTE(SUBSTITUTE(SUBSTITUTE(SUBSTITUTE(SUBSTITUTE(SUBSTITUTE(SUBSTITUTE(SUBSTITUTE( (SUBSTITUTE( SUBSTITUTE( SUBSTITUTE( SUBSTITUTE(Z1601,"STD_SIGMA","SUM"),"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RAD</v>
      </c>
      <c r="AB1601" s="1">
        <f>B1601</f>
        <v>1563</v>
      </c>
      <c r="AC1601" t="str">
        <f>P1601</f>
        <v>ITM_RAD</v>
      </c>
      <c r="AD1601" s="126" t="str">
        <f>IF(ISNA(VLOOKUP(AA1601,'XEQM Shortlist'!J:J,1,0)),"//","")</f>
        <v/>
      </c>
      <c r="AF1601" s="88" t="str">
        <f>IF(LEN(AA1601)=0,"",SUBSTITUTE(SUBSTITUTE(SUBSTITUTE(SUBSTITUTE(SUBSTITUTE(SUBSTITUTE(SUBSTITUTE(SUBSTITUTE(SUBSTITUTE(SUBSTITUTE(SUBSTITUTE(SUBSTITUTE(SUBSTITUTE(SUBSTITUTE(SUBSTITUTE(SUBSTITUTE(SUBSTITUTE( (SUBSTITUTE( SUBSTITUTE( SUBSTITUTE( SUBSTITUTE(Z1601,"STD_SIGMA","SUM"),"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RAD</v>
      </c>
      <c r="AG1601" t="b">
        <f>AA1601=AF1601</f>
        <v>1</v>
      </c>
    </row>
    <row r="1602" spans="1:33">
      <c r="A1602" s="48">
        <f>IF(B1602=INT(B1602),ROW(),"")</f>
        <v>1602</v>
      </c>
      <c r="B1602" s="47">
        <f>IF(AND(MID(C1602,2,1)&lt;&gt;"/",MID(C1602,1,1)="/"),INT(B1601)+1,B1601+0.01)</f>
        <v>1564</v>
      </c>
      <c r="C1602" s="51" t="s">
        <v>3612</v>
      </c>
      <c r="D1602" s="51" t="s">
        <v>7</v>
      </c>
      <c r="E1602" s="56" t="s">
        <v>265</v>
      </c>
      <c r="F1602" s="56" t="s">
        <v>265</v>
      </c>
      <c r="G1602" s="144">
        <v>0</v>
      </c>
      <c r="H1602" s="144">
        <v>0</v>
      </c>
      <c r="I1602" s="135" t="s">
        <v>3</v>
      </c>
      <c r="J1602" s="56" t="s">
        <v>1375</v>
      </c>
      <c r="K1602" s="57" t="s">
        <v>3945</v>
      </c>
      <c r="L1602" s="55" t="s">
        <v>4768</v>
      </c>
      <c r="M1602" s="55" t="s">
        <v>4825</v>
      </c>
      <c r="N1602" s="55" t="s">
        <v>2238</v>
      </c>
      <c r="O1602" s="55"/>
      <c r="P1602" s="259" t="s">
        <v>1796</v>
      </c>
      <c r="Q1602" s="13"/>
      <c r="R1602"/>
      <c r="S1602" t="str">
        <f>IF(E1602=F1602,"","NOT EQUAL")</f>
        <v/>
      </c>
      <c r="T1602" s="44" t="str">
        <f>IF(ISNA(VLOOKUP(P1602,Sheet1!E:F,2,0)),"--","PRESENT")</f>
        <v>PRESENT</v>
      </c>
      <c r="U1602"/>
      <c r="V1602">
        <f>IF(AA1602&lt;&gt;"",V1601+1,V1601)</f>
        <v>367</v>
      </c>
      <c r="W1602" s="75" t="s">
        <v>2660</v>
      </c>
      <c r="X1602" s="57" t="s">
        <v>2238</v>
      </c>
      <c r="Y1602" s="57" t="s">
        <v>2238</v>
      </c>
      <c r="Z1602" s="25" t="str">
        <f>IF( OR(X1602="CNST", I1602="CAT_REGS"),IF(E1602=CHAR(34)&amp;CHAR(34),F1602,E1602),
IF(X1602="YES",UPPER(IF(E1602=CHAR(34)&amp;CHAR(34),F1602,E1602)),
IF(   AND(X1602&lt;&gt;"NO",I1602="CAT_FNCT",D1602&lt;&gt;"multiply", D1602&lt;&gt;"divide"),IF(J1602="SLS_ENABLED",   UPPER(IF(E1602=CHAR(34)&amp;CHAR(34),F1602,E1602)),""),"")))</f>
        <v>"RAN#"</v>
      </c>
      <c r="AA1602" s="25" t="str">
        <f>IF(LEN(Y1602)&gt;0,Y1602,SUBSTITUTE(SUBSTITUTE(SUBSTITUTE(SUBSTITUTE(SUBSTITUTE(SUBSTITUTE(SUBSTITUTE(SUBSTITUTE(SUBSTITUTE(SUBSTITUTE(SUBSTITUTE( (SUBSTITUTE( SUBSTITUTE( SUBSTITUTE( SUBSTITUTE(Z1602,"STD_SIGMA","SUM"),"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602" s="1">
        <f>B1602</f>
        <v>1564</v>
      </c>
      <c r="AC1602" t="str">
        <f>P1602</f>
        <v>ITM_RAN</v>
      </c>
      <c r="AD1602" s="126" t="str">
        <f>IF(ISNA(VLOOKUP(AA1602,'XEQM Shortlist'!J:J,1,0)),"//","")</f>
        <v/>
      </c>
      <c r="AF1602" s="88" t="str">
        <f>IF(LEN(AA1602)=0,"",SUBSTITUTE(SUBSTITUTE(SUBSTITUTE(SUBSTITUTE(SUBSTITUTE(SUBSTITUTE(SUBSTITUTE(SUBSTITUTE(SUBSTITUTE(SUBSTITUTE(SUBSTITUTE(SUBSTITUTE(SUBSTITUTE(SUBSTITUTE(SUBSTITUTE(SUBSTITUTE(SUBSTITUTE( (SUBSTITUTE( SUBSTITUTE( SUBSTITUTE( SUBSTITUTE(Z1602,"STD_SIGMA","SUM"),"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602" t="b">
        <f>AA1602=AF1602</f>
        <v>1</v>
      </c>
    </row>
    <row r="1603" spans="1:33">
      <c r="A1603" s="48">
        <f>IF(B1603=INT(B1603),ROW(),"")</f>
        <v>1603</v>
      </c>
      <c r="B1603" s="47">
        <f>IF(AND(MID(C1603,2,1)&lt;&gt;"/",MID(C1603,1,1)="/"),INT(B1602)+1,B1602+0.01)</f>
        <v>1565</v>
      </c>
      <c r="C1603" s="51" t="s">
        <v>3771</v>
      </c>
      <c r="D1603" s="51" t="s">
        <v>2792</v>
      </c>
      <c r="E1603" s="56" t="s">
        <v>279</v>
      </c>
      <c r="F1603" s="56" t="s">
        <v>279</v>
      </c>
      <c r="G1603" s="144">
        <v>0</v>
      </c>
      <c r="H1603" s="144">
        <v>0</v>
      </c>
      <c r="I1603" s="135" t="s">
        <v>3</v>
      </c>
      <c r="J1603" s="56" t="s">
        <v>1375</v>
      </c>
      <c r="K1603" s="57" t="s">
        <v>3783</v>
      </c>
      <c r="L1603" s="55" t="s">
        <v>4768</v>
      </c>
      <c r="M1603" s="258" t="s">
        <v>4825</v>
      </c>
      <c r="N1603" s="55" t="s">
        <v>2238</v>
      </c>
      <c r="O1603" s="55" t="s">
        <v>266</v>
      </c>
      <c r="P1603" s="259" t="s">
        <v>1797</v>
      </c>
      <c r="Q1603" s="13"/>
      <c r="R1603"/>
      <c r="S1603" t="str">
        <f>IF(E1603=F1603,"","NOT EQUAL")</f>
        <v/>
      </c>
      <c r="T1603" s="44" t="str">
        <f>IF(ISNA(VLOOKUP(P1603,Sheet1!E:F,2,0)),"--","PRESENT")</f>
        <v>--</v>
      </c>
      <c r="U1603"/>
      <c r="V1603">
        <f>IF(AA1603&lt;&gt;"",V1602+1,V1602)</f>
        <v>368</v>
      </c>
      <c r="W1603" s="75" t="s">
        <v>2238</v>
      </c>
      <c r="X1603" s="57" t="s">
        <v>2238</v>
      </c>
      <c r="Y1603" s="57" t="s">
        <v>2238</v>
      </c>
      <c r="Z1603" s="25" t="str">
        <f>IF( OR(X1603="CNST", I1603="CAT_REGS"),IF(E1603=CHAR(34)&amp;CHAR(34),F1603,E1603),
IF(X1603="YES",UPPER(IF(E1603=CHAR(34)&amp;CHAR(34),F1603,E1603)),
IF(   AND(X1603&lt;&gt;"NO",I1603="CAT_FNCT",D1603&lt;&gt;"multiply", D1603&lt;&gt;"divide"),IF(J1603="SLS_ENABLED",   UPPER(IF(E1603=CHAR(34)&amp;CHAR(34),F1603,E1603)),""),"")))</f>
        <v>"REGS"</v>
      </c>
      <c r="AA1603" s="25" t="str">
        <f>IF(LEN(Y1603)&gt;0,Y1603,SUBSTITUTE(SUBSTITUTE(SUBSTITUTE(SUBSTITUTE(SUBSTITUTE(SUBSTITUTE(SUBSTITUTE(SUBSTITUTE(SUBSTITUTE(SUBSTITUTE(SUBSTITUTE( (SUBSTITUTE( SUBSTITUTE( SUBSTITUTE( SUBSTITUTE(Z1603,"STD_SIGMA","SUM"),"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REGS</v>
      </c>
      <c r="AB1603" s="1">
        <f>B1603</f>
        <v>1565</v>
      </c>
      <c r="AC1603" t="str">
        <f>P1603</f>
        <v>ITM_RBR</v>
      </c>
      <c r="AD1603" s="126" t="str">
        <f>IF(ISNA(VLOOKUP(AA1603,'XEQM Shortlist'!J:J,1,0)),"//","")</f>
        <v>//</v>
      </c>
      <c r="AF1603" s="88" t="str">
        <f>IF(LEN(AA1603)=0,"",SUBSTITUTE(SUBSTITUTE(SUBSTITUTE(SUBSTITUTE(SUBSTITUTE(SUBSTITUTE(SUBSTITUTE(SUBSTITUTE(SUBSTITUTE(SUBSTITUTE(SUBSTITUTE(SUBSTITUTE(SUBSTITUTE(SUBSTITUTE(SUBSTITUTE(SUBSTITUTE(SUBSTITUTE( (SUBSTITUTE( SUBSTITUTE( SUBSTITUTE( SUBSTITUTE(Z1603,"STD_SIGMA","SUM"),"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REGS</v>
      </c>
      <c r="AG1603" t="b">
        <f>AA1603=AF1603</f>
        <v>1</v>
      </c>
    </row>
    <row r="1604" spans="1:33">
      <c r="A1604" s="48">
        <f>IF(B1604=INT(B1604),ROW(),"")</f>
        <v>1604</v>
      </c>
      <c r="B1604" s="47">
        <f>IF(AND(MID(C1604,2,1)&lt;&gt;"/",MID(C1604,1,1)="/"),INT(B1603)+1,B1603+0.01)</f>
        <v>1566</v>
      </c>
      <c r="C1604" s="51" t="s">
        <v>3613</v>
      </c>
      <c r="D1604" s="51" t="s">
        <v>2279</v>
      </c>
      <c r="E1604" s="56" t="s">
        <v>1208</v>
      </c>
      <c r="F1604" s="56" t="s">
        <v>268</v>
      </c>
      <c r="G1604" s="144">
        <v>0</v>
      </c>
      <c r="H1604" s="144">
        <v>99</v>
      </c>
      <c r="I1604" s="135" t="s">
        <v>3</v>
      </c>
      <c r="J1604" s="56" t="s">
        <v>1375</v>
      </c>
      <c r="K1604" s="57" t="s">
        <v>3945</v>
      </c>
      <c r="L1604" s="55" t="s">
        <v>4768</v>
      </c>
      <c r="M1604" s="55" t="s">
        <v>4830</v>
      </c>
      <c r="N1604" s="55" t="s">
        <v>2238</v>
      </c>
      <c r="O1604" s="51"/>
      <c r="P1604" s="259" t="s">
        <v>1799</v>
      </c>
      <c r="Q1604" s="13"/>
      <c r="R1604"/>
      <c r="S1604" t="str">
        <f>IF(E1604=F1604,"","NOT EQUAL")</f>
        <v>NOT EQUAL</v>
      </c>
      <c r="T1604" s="44" t="str">
        <f>IF(ISNA(VLOOKUP(P1604,Sheet1!E:F,2,0)),"--","PRESENT")</f>
        <v>--</v>
      </c>
      <c r="U1604"/>
      <c r="V1604">
        <f>IF(AA1604&lt;&gt;"",V1603+1,V1603)</f>
        <v>369</v>
      </c>
      <c r="W1604" s="75" t="s">
        <v>2238</v>
      </c>
      <c r="X1604" s="57" t="s">
        <v>2238</v>
      </c>
      <c r="Y1604" s="57" t="s">
        <v>2238</v>
      </c>
      <c r="Z1604" s="25" t="str">
        <f>IF( OR(X1604="CNST", I1604="CAT_REGS"),IF(E1604=CHAR(34)&amp;CHAR(34),F1604,E1604),
IF(X1604="YES",UPPER(IF(E1604=CHAR(34)&amp;CHAR(34),F1604,E1604)),
IF(   AND(X1604&lt;&gt;"NO",I1604="CAT_FNCT",D1604&lt;&gt;"multiply", D1604&lt;&gt;"divide"),IF(J1604="SLS_ENABLED",   UPPER(IF(E1604=CHAR(34)&amp;CHAR(34),F1604,E1604)),""),"")))</f>
        <v>"RCLCFG"</v>
      </c>
      <c r="AA1604" s="25" t="str">
        <f>IF(LEN(Y1604)&gt;0,Y1604,SUBSTITUTE(SUBSTITUTE(SUBSTITUTE(SUBSTITUTE(SUBSTITUTE(SUBSTITUTE(SUBSTITUTE(SUBSTITUTE(SUBSTITUTE(SUBSTITUTE(SUBSTITUTE( (SUBSTITUTE( SUBSTITUTE( SUBSTITUTE( SUBSTITUTE(Z1604,"STD_SIGMA","SUM"),"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RCLCFG</v>
      </c>
      <c r="AB1604" s="1">
        <f>B1604</f>
        <v>1566</v>
      </c>
      <c r="AC1604" t="str">
        <f>P1604</f>
        <v>ITM_RCLCFG</v>
      </c>
      <c r="AD1604" s="126" t="str">
        <f>IF(ISNA(VLOOKUP(AA1604,'XEQM Shortlist'!J:J,1,0)),"//","")</f>
        <v>//</v>
      </c>
      <c r="AF1604" s="88" t="str">
        <f>IF(LEN(AA1604)=0,"",SUBSTITUTE(SUBSTITUTE(SUBSTITUTE(SUBSTITUTE(SUBSTITUTE(SUBSTITUTE(SUBSTITUTE(SUBSTITUTE(SUBSTITUTE(SUBSTITUTE(SUBSTITUTE(SUBSTITUTE(SUBSTITUTE(SUBSTITUTE(SUBSTITUTE(SUBSTITUTE(SUBSTITUTE( (SUBSTITUTE( SUBSTITUTE( SUBSTITUTE( SUBSTITUTE(Z1604,"STD_SIGMA","SUM"),"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RCLCFG</v>
      </c>
      <c r="AG1604" t="b">
        <f>AA1604=AF1604</f>
        <v>1</v>
      </c>
    </row>
    <row r="1605" spans="1:33">
      <c r="A1605" s="48">
        <f>IF(B1605=INT(B1605),ROW(),"")</f>
        <v>1605</v>
      </c>
      <c r="B1605" s="47">
        <f>IF(AND(MID(C1605,2,1)&lt;&gt;"/",MID(C1605,1,1)="/"),INT(B1604)+1,B1604+0.01)</f>
        <v>1567</v>
      </c>
      <c r="C1605" s="51" t="s">
        <v>3614</v>
      </c>
      <c r="D1605" s="51" t="s">
        <v>7</v>
      </c>
      <c r="E1605" s="56" t="s">
        <v>1209</v>
      </c>
      <c r="F1605" s="56" t="s">
        <v>1209</v>
      </c>
      <c r="G1605" s="144">
        <v>0</v>
      </c>
      <c r="H1605" s="144">
        <v>0</v>
      </c>
      <c r="I1605" s="135" t="s">
        <v>3</v>
      </c>
      <c r="J1605" s="56" t="s">
        <v>1375</v>
      </c>
      <c r="K1605" s="57" t="s">
        <v>3945</v>
      </c>
      <c r="L1605" s="55" t="s">
        <v>4768</v>
      </c>
      <c r="M1605" s="55" t="s">
        <v>4825</v>
      </c>
      <c r="N1605" s="55" t="s">
        <v>2238</v>
      </c>
      <c r="O1605" s="55"/>
      <c r="P1605" s="259" t="s">
        <v>1800</v>
      </c>
      <c r="Q1605" s="13"/>
      <c r="R1605"/>
      <c r="S1605" t="str">
        <f>IF(E1605=F1605,"","NOT EQUAL")</f>
        <v/>
      </c>
      <c r="T1605" s="44" t="str">
        <f>IF(ISNA(VLOOKUP(P1605,Sheet1!E:F,2,0)),"--","PRESENT")</f>
        <v>PRESENT</v>
      </c>
      <c r="U1605"/>
      <c r="V1605">
        <f>IF(AA1605&lt;&gt;"",V1604+1,V1604)</f>
        <v>370</v>
      </c>
      <c r="W1605" s="75" t="s">
        <v>2676</v>
      </c>
      <c r="X1605" s="57" t="s">
        <v>2238</v>
      </c>
      <c r="Y1605" s="57" t="s">
        <v>2238</v>
      </c>
      <c r="Z1605" s="25" t="str">
        <f>IF( OR(X1605="CNST", I1605="CAT_REGS"),IF(E1605=CHAR(34)&amp;CHAR(34),F1605,E1605),
IF(X1605="YES",UPPER(IF(E1605=CHAR(34)&amp;CHAR(34),F1605,E1605)),
IF(   AND(X1605&lt;&gt;"NO",I1605="CAT_FNCT",D1605&lt;&gt;"multiply", D1605&lt;&gt;"divide"),IF(J1605="SLS_ENABLED",   UPPER(IF(E1605=CHAR(34)&amp;CHAR(34),F1605,E1605)),""),"")))</f>
        <v>"RCLEL"</v>
      </c>
      <c r="AA1605" s="25" t="str">
        <f>IF(LEN(Y1605)&gt;0,Y1605,SUBSTITUTE(SUBSTITUTE(SUBSTITUTE(SUBSTITUTE(SUBSTITUTE(SUBSTITUTE(SUBSTITUTE(SUBSTITUTE(SUBSTITUTE(SUBSTITUTE(SUBSTITUTE( (SUBSTITUTE( SUBSTITUTE( SUBSTITUTE( SUBSTITUTE(Z1605,"STD_SIGMA","SUM"),"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RCLEL</v>
      </c>
      <c r="AB1605" s="1">
        <f>B1605</f>
        <v>1567</v>
      </c>
      <c r="AC1605" t="str">
        <f>P1605</f>
        <v>ITM_RCLEL</v>
      </c>
      <c r="AD1605" s="126" t="str">
        <f>IF(ISNA(VLOOKUP(AA1605,'XEQM Shortlist'!J:J,1,0)),"//","")</f>
        <v>//</v>
      </c>
      <c r="AF1605" s="88" t="str">
        <f>IF(LEN(AA1605)=0,"",SUBSTITUTE(SUBSTITUTE(SUBSTITUTE(SUBSTITUTE(SUBSTITUTE(SUBSTITUTE(SUBSTITUTE(SUBSTITUTE(SUBSTITUTE(SUBSTITUTE(SUBSTITUTE(SUBSTITUTE(SUBSTITUTE(SUBSTITUTE(SUBSTITUTE(SUBSTITUTE(SUBSTITUTE( (SUBSTITUTE( SUBSTITUTE( SUBSTITUTE( SUBSTITUTE(Z1605,"STD_SIGMA","SUM"),"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RCLEL</v>
      </c>
      <c r="AG1605" t="b">
        <f>AA1605=AF1605</f>
        <v>1</v>
      </c>
    </row>
    <row r="1606" spans="1:33">
      <c r="A1606" s="48">
        <f>IF(B1606=INT(B1606),ROW(),"")</f>
        <v>1606</v>
      </c>
      <c r="B1606" s="47">
        <f>IF(AND(MID(C1606,2,1)&lt;&gt;"/",MID(C1606,1,1)="/"),INT(B1605)+1,B1605+0.01)</f>
        <v>1568</v>
      </c>
      <c r="C1606" s="51" t="s">
        <v>3615</v>
      </c>
      <c r="D1606" s="51" t="s">
        <v>7</v>
      </c>
      <c r="E1606" s="56" t="s">
        <v>1210</v>
      </c>
      <c r="F1606" s="56" t="s">
        <v>1210</v>
      </c>
      <c r="G1606" s="144">
        <v>0</v>
      </c>
      <c r="H1606" s="144">
        <v>0</v>
      </c>
      <c r="I1606" s="135" t="s">
        <v>3</v>
      </c>
      <c r="J1606" s="56" t="s">
        <v>1375</v>
      </c>
      <c r="K1606" s="57" t="s">
        <v>3945</v>
      </c>
      <c r="L1606" s="55" t="s">
        <v>4768</v>
      </c>
      <c r="M1606" s="55" t="s">
        <v>4825</v>
      </c>
      <c r="N1606" s="55" t="s">
        <v>2238</v>
      </c>
      <c r="O1606" s="55"/>
      <c r="P1606" s="259" t="s">
        <v>1801</v>
      </c>
      <c r="Q1606" s="13"/>
      <c r="R1606"/>
      <c r="S1606" t="str">
        <f>IF(E1606=F1606,"","NOT EQUAL")</f>
        <v/>
      </c>
      <c r="T1606" s="44" t="str">
        <f>IF(ISNA(VLOOKUP(P1606,Sheet1!E:F,2,0)),"--","PRESENT")</f>
        <v>--</v>
      </c>
      <c r="U1606"/>
      <c r="V1606">
        <f>IF(AA1606&lt;&gt;"",V1605+1,V1605)</f>
        <v>371</v>
      </c>
      <c r="W1606" s="75" t="s">
        <v>2676</v>
      </c>
      <c r="X1606" s="57" t="s">
        <v>2238</v>
      </c>
      <c r="Y1606" s="57" t="s">
        <v>2238</v>
      </c>
      <c r="Z1606" s="25" t="str">
        <f>IF( OR(X1606="CNST", I1606="CAT_REGS"),IF(E1606=CHAR(34)&amp;CHAR(34),F1606,E1606),
IF(X1606="YES",UPPER(IF(E1606=CHAR(34)&amp;CHAR(34),F1606,E1606)),
IF(   AND(X1606&lt;&gt;"NO",I1606="CAT_FNCT",D1606&lt;&gt;"multiply", D1606&lt;&gt;"divide"),IF(J1606="SLS_ENABLED",   UPPER(IF(E1606=CHAR(34)&amp;CHAR(34),F1606,E1606)),""),"")))</f>
        <v>"RCLIJ"</v>
      </c>
      <c r="AA1606" s="25" t="str">
        <f>IF(LEN(Y1606)&gt;0,Y1606,SUBSTITUTE(SUBSTITUTE(SUBSTITUTE(SUBSTITUTE(SUBSTITUTE(SUBSTITUTE(SUBSTITUTE(SUBSTITUTE(SUBSTITUTE(SUBSTITUTE(SUBSTITUTE( (SUBSTITUTE( SUBSTITUTE( SUBSTITUTE( SUBSTITUTE(Z1606,"STD_SIGMA","SUM"),"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RCLIJ</v>
      </c>
      <c r="AB1606" s="1">
        <f>B1606</f>
        <v>1568</v>
      </c>
      <c r="AC1606" t="str">
        <f>P1606</f>
        <v>ITM_RCLIJ</v>
      </c>
      <c r="AD1606" s="126" t="str">
        <f>IF(ISNA(VLOOKUP(AA1606,'XEQM Shortlist'!J:J,1,0)),"//","")</f>
        <v>//</v>
      </c>
      <c r="AF1606" s="88" t="str">
        <f>IF(LEN(AA1606)=0,"",SUBSTITUTE(SUBSTITUTE(SUBSTITUTE(SUBSTITUTE(SUBSTITUTE(SUBSTITUTE(SUBSTITUTE(SUBSTITUTE(SUBSTITUTE(SUBSTITUTE(SUBSTITUTE(SUBSTITUTE(SUBSTITUTE(SUBSTITUTE(SUBSTITUTE(SUBSTITUTE(SUBSTITUTE( (SUBSTITUTE( SUBSTITUTE( SUBSTITUTE( SUBSTITUTE(Z1606,"STD_SIGMA","SUM"),"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RCLIJ</v>
      </c>
      <c r="AG1606" t="b">
        <f>AA1606=AF1606</f>
        <v>1</v>
      </c>
    </row>
    <row r="1607" spans="1:33">
      <c r="A1607" s="48">
        <f>IF(B1607=INT(B1607),ROW(),"")</f>
        <v>1607</v>
      </c>
      <c r="B1607" s="47">
        <f>IF(AND(MID(C1607,2,1)&lt;&gt;"/",MID(C1607,1,1)="/"),INT(B1606)+1,B1606+0.01)</f>
        <v>1569</v>
      </c>
      <c r="C1607" s="51" t="s">
        <v>3616</v>
      </c>
      <c r="D1607" s="51" t="s">
        <v>2279</v>
      </c>
      <c r="E1607" s="56" t="s">
        <v>1211</v>
      </c>
      <c r="F1607" s="56" t="s">
        <v>1211</v>
      </c>
      <c r="G1607" s="144">
        <v>0</v>
      </c>
      <c r="H1607" s="144">
        <v>99</v>
      </c>
      <c r="I1607" s="135" t="s">
        <v>3</v>
      </c>
      <c r="J1607" s="56" t="s">
        <v>1375</v>
      </c>
      <c r="K1607" s="57" t="s">
        <v>3945</v>
      </c>
      <c r="L1607" s="55" t="s">
        <v>4768</v>
      </c>
      <c r="M1607" s="55" t="s">
        <v>4830</v>
      </c>
      <c r="N1607" s="55" t="s">
        <v>2238</v>
      </c>
      <c r="O1607" s="55"/>
      <c r="P1607" s="259" t="s">
        <v>1802</v>
      </c>
      <c r="Q1607" s="13"/>
      <c r="R1607"/>
      <c r="S1607" t="str">
        <f>IF(E1607=F1607,"","NOT EQUAL")</f>
        <v/>
      </c>
      <c r="T1607" s="44" t="str">
        <f>IF(ISNA(VLOOKUP(P1607,Sheet1!E:F,2,0)),"--","PRESENT")</f>
        <v>--</v>
      </c>
      <c r="U1607"/>
      <c r="V1607">
        <f>IF(AA1607&lt;&gt;"",V1606+1,V1606)</f>
        <v>372</v>
      </c>
      <c r="W1607" s="75" t="s">
        <v>2676</v>
      </c>
      <c r="X1607" s="57" t="s">
        <v>2238</v>
      </c>
      <c r="Y1607" s="57" t="s">
        <v>2238</v>
      </c>
      <c r="Z1607" s="25" t="str">
        <f>IF( OR(X1607="CNST", I1607="CAT_REGS"),IF(E1607=CHAR(34)&amp;CHAR(34),F1607,E1607),
IF(X1607="YES",UPPER(IF(E1607=CHAR(34)&amp;CHAR(34),F1607,E1607)),
IF(   AND(X1607&lt;&gt;"NO",I1607="CAT_FNCT",D1607&lt;&gt;"multiply", D1607&lt;&gt;"divide"),IF(J1607="SLS_ENABLED",   UPPER(IF(E1607=CHAR(34)&amp;CHAR(34),F1607,E1607)),""),"")))</f>
        <v>"RCLS"</v>
      </c>
      <c r="AA1607" s="25" t="str">
        <f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RCLS</v>
      </c>
      <c r="AB1607" s="1">
        <f>B1607</f>
        <v>1569</v>
      </c>
      <c r="AC1607" t="str">
        <f>P1607</f>
        <v>ITM_RCLS</v>
      </c>
      <c r="AD1607" s="126" t="str">
        <f>IF(ISNA(VLOOKUP(AA1607,'XEQM Shortlist'!J:J,1,0)),"//","")</f>
        <v>//</v>
      </c>
      <c r="AF1607" s="88" t="str">
        <f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RCLS</v>
      </c>
      <c r="AG1607" t="b">
        <f>AA1607=AF1607</f>
        <v>1</v>
      </c>
    </row>
    <row r="1608" spans="1:33">
      <c r="A1608" s="48">
        <f>IF(B1608=INT(B1608),ROW(),"")</f>
        <v>1608</v>
      </c>
      <c r="B1608" s="47">
        <f>IF(AND(MID(C1608,2,1)&lt;&gt;"/",MID(C1608,1,1)="/"),INT(B1607)+1,B1607+0.01)</f>
        <v>1570</v>
      </c>
      <c r="C1608" s="51" t="s">
        <v>4258</v>
      </c>
      <c r="D1608" s="51" t="s">
        <v>12</v>
      </c>
      <c r="E1608" s="56" t="s">
        <v>1214</v>
      </c>
      <c r="F1608" s="56" t="s">
        <v>1214</v>
      </c>
      <c r="G1608" s="144">
        <v>0</v>
      </c>
      <c r="H1608" s="146">
        <v>99</v>
      </c>
      <c r="I1608" s="135" t="s">
        <v>3</v>
      </c>
      <c r="J1608" s="56" t="s">
        <v>1375</v>
      </c>
      <c r="K1608" s="57" t="s">
        <v>3945</v>
      </c>
      <c r="L1608" s="55" t="s">
        <v>4768</v>
      </c>
      <c r="M1608" s="55" t="s">
        <v>4826</v>
      </c>
      <c r="N1608" s="55" t="s">
        <v>2238</v>
      </c>
      <c r="O1608" s="55"/>
      <c r="P1608" s="259" t="s">
        <v>1806</v>
      </c>
      <c r="Q1608" s="13"/>
      <c r="R1608"/>
      <c r="S1608" t="str">
        <f>IF(E1608=F1608,"","NOT EQUAL")</f>
        <v/>
      </c>
      <c r="T1608" s="44" t="str">
        <f>IF(ISNA(VLOOKUP(P1608,Sheet1!E:F,2,0)),"--","PRESENT")</f>
        <v>--</v>
      </c>
      <c r="U1608"/>
      <c r="V1608">
        <f>IF(AA1608&lt;&gt;"",V1607+1,V1607)</f>
        <v>373</v>
      </c>
      <c r="W1608" s="75" t="s">
        <v>2238</v>
      </c>
      <c r="X1608" s="57" t="s">
        <v>2238</v>
      </c>
      <c r="Y1608" s="57" t="s">
        <v>2238</v>
      </c>
      <c r="Z1608" s="25" t="str">
        <f>IF( OR(X1608="CNST", I1608="CAT_REGS"),IF(E1608=CHAR(34)&amp;CHAR(34),F1608,E1608),
IF(X1608="YES",UPPER(IF(E1608=CHAR(34)&amp;CHAR(34),F1608,E1608)),
IF(   AND(X1608&lt;&gt;"NO",I1608="CAT_FNCT",D1608&lt;&gt;"multiply", D1608&lt;&gt;"divide"),IF(J1608="SLS_ENABLED",   UPPER(IF(E1608=CHAR(34)&amp;CHAR(34),F1608,E1608)),""),"")))</f>
        <v>"RDP"</v>
      </c>
      <c r="AA1608" s="25" t="str">
        <f>IF(LEN(Y1608)&gt;0,Y1608,SUBSTITUTE(SUBSTITUTE(SUBSTITUTE(SUBSTITUTE(SUBSTITUTE(SUBSTITUTE(SUBSTITUTE(SUBSTITUTE(SUBSTITUTE(SUBSTITUTE(SUBSTITUTE( (SUBSTITUTE( SUBSTITUTE( SUBSTITUTE( SUBSTITUTE(Z1608,"STD_SIGMA","SUM"),"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RDP</v>
      </c>
      <c r="AB1608" s="1">
        <f>B1608</f>
        <v>1570</v>
      </c>
      <c r="AC1608" t="str">
        <f>P1608</f>
        <v>ITM_RDP</v>
      </c>
      <c r="AD1608" s="126" t="str">
        <f>IF(ISNA(VLOOKUP(AA1608,'XEQM Shortlist'!J:J,1,0)),"//","")</f>
        <v>//</v>
      </c>
      <c r="AF1608" s="88" t="str">
        <f>IF(LEN(AA1608)=0,"",SUBSTITUTE(SUBSTITUTE(SUBSTITUTE(SUBSTITUTE(SUBSTITUTE(SUBSTITUTE(SUBSTITUTE(SUBSTITUTE(SUBSTITUTE(SUBSTITUTE(SUBSTITUTE(SUBSTITUTE(SUBSTITUTE(SUBSTITUTE(SUBSTITUTE(SUBSTITUTE(SUBSTITUTE( (SUBSTITUTE( SUBSTITUTE( SUBSTITUTE( SUBSTITUTE(Z1608,"STD_SIGMA","SUM"),"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RDP</v>
      </c>
      <c r="AG1608" t="b">
        <f>AA1608=AF1608</f>
        <v>1</v>
      </c>
    </row>
    <row r="1609" spans="1:33">
      <c r="A1609" s="48">
        <f>IF(B1609=INT(B1609),ROW(),"")</f>
        <v>1609</v>
      </c>
      <c r="B1609" s="47">
        <f>IF(AND(MID(C1609,2,1)&lt;&gt;"/",MID(C1609,1,1)="/"),INT(B1608)+1,B1608+0.01)</f>
        <v>1571</v>
      </c>
      <c r="C1609" s="51" t="s">
        <v>3617</v>
      </c>
      <c r="D1609" s="51" t="s">
        <v>7</v>
      </c>
      <c r="E1609" s="56" t="s">
        <v>277</v>
      </c>
      <c r="F1609" s="56" t="s">
        <v>277</v>
      </c>
      <c r="G1609" s="144">
        <v>0</v>
      </c>
      <c r="H1609" s="144">
        <v>0</v>
      </c>
      <c r="I1609" s="135" t="s">
        <v>3</v>
      </c>
      <c r="J1609" s="56" t="s">
        <v>1375</v>
      </c>
      <c r="K1609" s="57" t="s">
        <v>3945</v>
      </c>
      <c r="L1609" s="55" t="s">
        <v>4768</v>
      </c>
      <c r="M1609" s="55" t="s">
        <v>4825</v>
      </c>
      <c r="N1609" s="55" t="s">
        <v>2238</v>
      </c>
      <c r="O1609" s="55"/>
      <c r="P1609" s="259" t="s">
        <v>1810</v>
      </c>
      <c r="Q1609" s="13"/>
      <c r="R1609"/>
      <c r="S1609" t="str">
        <f>IF(E1609=F1609,"","NOT EQUAL")</f>
        <v/>
      </c>
      <c r="T1609" s="44" t="str">
        <f>IF(ISNA(VLOOKUP(P1609,Sheet1!E:F,2,0)),"--","PRESENT")</f>
        <v>PRESENT</v>
      </c>
      <c r="U1609"/>
      <c r="V1609">
        <f>IF(AA1609&lt;&gt;"",V1608+1,V1608)</f>
        <v>374</v>
      </c>
      <c r="W1609" s="75" t="s">
        <v>2664</v>
      </c>
      <c r="X1609" s="57" t="s">
        <v>2238</v>
      </c>
      <c r="Y1609" s="57" t="s">
        <v>2238</v>
      </c>
      <c r="Z1609" s="25" t="str">
        <f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"RE"</v>
      </c>
      <c r="AA1609" s="25" t="str">
        <f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</v>
      </c>
      <c r="AB1609" s="1">
        <f>B1609</f>
        <v>1571</v>
      </c>
      <c r="AC1609" t="str">
        <f>P1609</f>
        <v>ITM_RE</v>
      </c>
      <c r="AD1609" s="126" t="str">
        <f>IF(ISNA(VLOOKUP(AA1609,'XEQM Shortlist'!J:J,1,0)),"//","")</f>
        <v/>
      </c>
      <c r="AF1609" s="88" t="str">
        <f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</v>
      </c>
      <c r="AG1609" t="b">
        <f>AA1609=AF1609</f>
        <v>1</v>
      </c>
    </row>
    <row r="1610" spans="1:33">
      <c r="A1610" s="48">
        <f>IF(B1610=INT(B1610),ROW(),"")</f>
        <v>1610</v>
      </c>
      <c r="B1610" s="47">
        <f>IF(AND(MID(C1610,2,1)&lt;&gt;"/",MID(C1610,1,1)="/"),INT(B1609)+1,B1609+0.01)</f>
        <v>1572</v>
      </c>
      <c r="C1610" s="51" t="s">
        <v>3769</v>
      </c>
      <c r="D1610" s="51" t="s">
        <v>7</v>
      </c>
      <c r="E1610" s="56" t="s">
        <v>4908</v>
      </c>
      <c r="F1610" s="56" t="s">
        <v>4908</v>
      </c>
      <c r="G1610" s="144">
        <v>0</v>
      </c>
      <c r="H1610" s="144">
        <v>0</v>
      </c>
      <c r="I1610" s="135" t="s">
        <v>3</v>
      </c>
      <c r="J1610" s="56" t="s">
        <v>1375</v>
      </c>
      <c r="K1610" s="57" t="s">
        <v>3945</v>
      </c>
      <c r="L1610" s="55" t="s">
        <v>4768</v>
      </c>
      <c r="M1610" s="55" t="s">
        <v>4825</v>
      </c>
      <c r="N1610" s="55" t="s">
        <v>2238</v>
      </c>
      <c r="O1610" s="55"/>
      <c r="P1610" s="259" t="s">
        <v>4901</v>
      </c>
      <c r="Q1610" s="13"/>
      <c r="R1610"/>
      <c r="S1610" t="str">
        <f>IF(E1610=F1610,"","NOT EQUAL")</f>
        <v/>
      </c>
      <c r="T1610" s="44" t="str">
        <f>IF(ISNA(VLOOKUP(P1610,Sheet1!E:F,2,0)),"--","PRESENT")</f>
        <v>--</v>
      </c>
      <c r="U1610"/>
      <c r="V1610">
        <f>IF(AA1610&lt;&gt;"",V1609+1,V1609)</f>
        <v>375</v>
      </c>
      <c r="W1610" s="75" t="s">
        <v>2238</v>
      </c>
      <c r="X1610" s="57" t="s">
        <v>2238</v>
      </c>
      <c r="Y1610" s="57" t="s">
        <v>2238</v>
      </c>
      <c r="Z1610" s="25" t="str">
        <f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"READP"</v>
      </c>
      <c r="AA1610" s="25" t="str">
        <f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READP</v>
      </c>
      <c r="AB1610" s="1">
        <f>B1610</f>
        <v>1572</v>
      </c>
      <c r="AC1610" t="str">
        <f>P1610</f>
        <v>ITM_READP</v>
      </c>
      <c r="AD1610" s="126" t="str">
        <f>IF(ISNA(VLOOKUP(AA1610,'XEQM Shortlist'!J:J,1,0)),"//","")</f>
        <v>//</v>
      </c>
      <c r="AF1610" s="88" t="str">
        <f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READP</v>
      </c>
      <c r="AG1610" t="b">
        <f>AA1610=AF1610</f>
        <v>1</v>
      </c>
    </row>
    <row r="1611" spans="1:33" s="17" customFormat="1">
      <c r="A1611" s="48">
        <f>IF(B1611=INT(B1611),ROW(),"")</f>
        <v>1611</v>
      </c>
      <c r="B1611" s="47">
        <f>IF(AND(MID(C1611,2,1)&lt;&gt;"/",MID(C1611,1,1)="/"),INT(B1610)+1,B1610+0.01)</f>
        <v>1573</v>
      </c>
      <c r="C1611" s="51" t="s">
        <v>3618</v>
      </c>
      <c r="D1611" s="51" t="s">
        <v>48</v>
      </c>
      <c r="E1611" s="56" t="s">
        <v>1217</v>
      </c>
      <c r="F1611" s="56" t="s">
        <v>1217</v>
      </c>
      <c r="G1611" s="295">
        <v>0</v>
      </c>
      <c r="H1611" s="295">
        <v>0</v>
      </c>
      <c r="I1611" s="135" t="s">
        <v>3</v>
      </c>
      <c r="J1611" s="56" t="s">
        <v>1375</v>
      </c>
      <c r="K1611" s="57" t="s">
        <v>4578</v>
      </c>
      <c r="L1611" s="55" t="s">
        <v>4768</v>
      </c>
      <c r="M1611" s="55" t="s">
        <v>4827</v>
      </c>
      <c r="N1611" s="55" t="s">
        <v>2238</v>
      </c>
      <c r="O1611" s="55"/>
      <c r="P1611" s="259" t="s">
        <v>1814</v>
      </c>
      <c r="Q1611" s="13"/>
      <c r="R1611"/>
      <c r="S1611" t="str">
        <f>IF(E1611=F1611,"","NOT EQUAL")</f>
        <v/>
      </c>
      <c r="T1611" s="44" t="str">
        <f>IF(ISNA(VLOOKUP(P1611,Sheet1!E:F,2,0)),"--","PRESENT")</f>
        <v>--</v>
      </c>
      <c r="U1611"/>
      <c r="V1611">
        <f>IF(AA1611&lt;&gt;"",V1610+1,V1610)</f>
        <v>376</v>
      </c>
      <c r="W1611" s="75" t="s">
        <v>2238</v>
      </c>
      <c r="X1611" s="57" t="s">
        <v>2238</v>
      </c>
      <c r="Y1611" s="57" t="s">
        <v>2238</v>
      </c>
      <c r="Z1611" s="25" t="str">
        <f>IF( OR(X1611="CNST", I1611="CAT_REGS"),IF(E1611=CHAR(34)&amp;CHAR(34),F1611,E1611),
IF(X1611="YES",UPPER(IF(E1611=CHAR(34)&amp;CHAR(34),F1611,E1611)),
IF(   AND(X1611&lt;&gt;"NO",I1611="CAT_FNCT",D1611&lt;&gt;"multiply", D1611&lt;&gt;"divide"),IF(J1611="SLS_ENABLED",   UPPER(IF(E1611=CHAR(34)&amp;CHAR(34),F1611,E1611)),""),"")))</f>
        <v>"RESET"</v>
      </c>
      <c r="AA1611" s="25" t="str">
        <f>IF(LEN(Y1611)&gt;0,Y1611,SUBSTITUTE(SUBSTITUTE(SUBSTITUTE(SUBSTITUTE(SUBSTITUTE(SUBSTITUTE(SUBSTITUTE(SUBSTITUTE(SUBSTITUTE(SUBSTITUTE(SUBSTITUTE( (SUBSTITUTE( SUBSTITUTE( SUBSTITUTE( SUBSTITUTE(Z1611,"STD_SIGMA","SUM"),"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RESET</v>
      </c>
      <c r="AB1611" s="1">
        <f>B1611</f>
        <v>1573</v>
      </c>
      <c r="AC1611" t="str">
        <f>P1611</f>
        <v>ITM_RESET</v>
      </c>
      <c r="AD1611" s="126" t="str">
        <f>IF(ISNA(VLOOKUP(AA1611,'XEQM Shortlist'!J:J,1,0)),"//","")</f>
        <v>//</v>
      </c>
      <c r="AE1611"/>
      <c r="AF1611" s="88" t="str">
        <f>IF(LEN(AA1611)=0,"",SUBSTITUTE(SUBSTITUTE(SUBSTITUTE(SUBSTITUTE(SUBSTITUTE(SUBSTITUTE(SUBSTITUTE(SUBSTITUTE(SUBSTITUTE(SUBSTITUTE(SUBSTITUTE(SUBSTITUTE(SUBSTITUTE(SUBSTITUTE(SUBSTITUTE(SUBSTITUTE(SUBSTITUTE( (SUBSTITUTE( SUBSTITUTE( SUBSTITUTE( SUBSTITUTE(Z1611,"STD_SIGMA","SUM"),"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RESET</v>
      </c>
      <c r="AG1611" t="b">
        <f>AA1611=AF1611</f>
        <v>1</v>
      </c>
    </row>
    <row r="1612" spans="1:33">
      <c r="A1612" s="48">
        <f>IF(B1612=INT(B1612),ROW(),"")</f>
        <v>1612</v>
      </c>
      <c r="B1612" s="47">
        <f>IF(AND(MID(C1612,2,1)&lt;&gt;"/",MID(C1612,1,1)="/"),INT(B1611)+1,B1611+0.01)</f>
        <v>1574</v>
      </c>
      <c r="C1612" s="51" t="s">
        <v>3619</v>
      </c>
      <c r="D1612" s="51" t="s">
        <v>7</v>
      </c>
      <c r="E1612" s="56" t="s">
        <v>1218</v>
      </c>
      <c r="F1612" s="56" t="s">
        <v>1218</v>
      </c>
      <c r="G1612" s="144">
        <v>0</v>
      </c>
      <c r="H1612" s="144">
        <v>0</v>
      </c>
      <c r="I1612" s="135" t="s">
        <v>3</v>
      </c>
      <c r="J1612" s="56" t="s">
        <v>1375</v>
      </c>
      <c r="K1612" s="57" t="s">
        <v>3945</v>
      </c>
      <c r="L1612" s="55" t="s">
        <v>4768</v>
      </c>
      <c r="M1612" s="55" t="s">
        <v>4825</v>
      </c>
      <c r="N1612" s="55" t="s">
        <v>2238</v>
      </c>
      <c r="O1612" s="55"/>
      <c r="P1612" s="259" t="s">
        <v>1815</v>
      </c>
      <c r="Q1612" s="13"/>
      <c r="R1612"/>
      <c r="S1612" t="str">
        <f>IF(E1612=F1612,"","NOT EQUAL")</f>
        <v/>
      </c>
      <c r="T1612" s="44" t="str">
        <f>IF(ISNA(VLOOKUP(P1612,Sheet1!E:F,2,0)),"--","PRESENT")</f>
        <v>--</v>
      </c>
      <c r="U1612"/>
      <c r="V1612">
        <f>IF(AA1612&lt;&gt;"",V1611+1,V1611)</f>
        <v>377</v>
      </c>
      <c r="W1612" s="75" t="s">
        <v>2664</v>
      </c>
      <c r="X1612" s="57" t="s">
        <v>2238</v>
      </c>
      <c r="Y1612" s="57" t="s">
        <v>2238</v>
      </c>
      <c r="Z1612" s="25" t="str">
        <f>IF( OR(X1612="CNST", I1612="CAT_REGS"),IF(E1612=CHAR(34)&amp;CHAR(34),F1612,E1612),
IF(X1612="YES",UPPER(IF(E1612=CHAR(34)&amp;CHAR(34),F1612,E1612)),
IF(   AND(X1612&lt;&gt;"NO",I1612="CAT_FNCT",D1612&lt;&gt;"multiply", D1612&lt;&gt;"divide"),IF(J1612="SLS_ENABLED",   UPPER(IF(E1612=CHAR(34)&amp;CHAR(34),F1612,E1612)),""),"")))</f>
        <v>"RE" STD_RIGHT_ARROW "CX"</v>
      </c>
      <c r="AA1612" s="25" t="str">
        <f>IF(LEN(Y1612)&gt;0,Y1612,SUBSTITUTE(SUBSTITUTE(SUBSTITUTE(SUBSTITUTE(SUBSTITUTE(SUBSTITUTE(SUBSTITUTE(SUBSTITUTE(SUBSTITUTE(SUBSTITUTE(SUBSTITUTE( (SUBSTITUTE( SUBSTITUTE( SUBSTITUTE( SUBSTITUTE(Z1612,"STD_SIGMA","SUM"),"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12" s="1">
        <f>B1612</f>
        <v>1574</v>
      </c>
      <c r="AC1612" t="str">
        <f>P1612</f>
        <v>ITM_REtoCX</v>
      </c>
      <c r="AD1612" s="126" t="str">
        <f>IF(ISNA(VLOOKUP(AA1612,'XEQM Shortlist'!J:J,1,0)),"//","")</f>
        <v>//</v>
      </c>
      <c r="AF1612" s="88" t="str">
        <f>IF(LEN(AA1612)=0,"",SUBSTITUTE(SUBSTITUTE(SUBSTITUTE(SUBSTITUTE(SUBSTITUTE(SUBSTITUTE(SUBSTITUTE(SUBSTITUTE(SUBSTITUTE(SUBSTITUTE(SUBSTITUTE(SUBSTITUTE(SUBSTITUTE(SUBSTITUTE(SUBSTITUTE(SUBSTITUTE(SUBSTITUTE( (SUBSTITUTE( SUBSTITUTE( SUBSTITUTE( SUBSTITUTE(Z1612,"STD_SIGMA","SUM"),"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12" t="b">
        <f>AA1612=AF1612</f>
        <v>1</v>
      </c>
    </row>
    <row r="1613" spans="1:33" s="101" customFormat="1">
      <c r="A1613" s="48">
        <f>IF(B1613=INT(B1613),ROW(),"")</f>
        <v>1613</v>
      </c>
      <c r="B1613" s="47">
        <f>IF(AND(MID(C1613,2,1)&lt;&gt;"/",MID(C1613,1,1)="/"),INT(B1612)+1,B1612+0.01)</f>
        <v>1575</v>
      </c>
      <c r="C1613" s="51" t="s">
        <v>3620</v>
      </c>
      <c r="D1613" s="51" t="s">
        <v>7</v>
      </c>
      <c r="E1613" s="56" t="s">
        <v>1219</v>
      </c>
      <c r="F1613" s="56" t="s">
        <v>1219</v>
      </c>
      <c r="G1613" s="295">
        <v>0</v>
      </c>
      <c r="H1613" s="295">
        <v>0</v>
      </c>
      <c r="I1613" s="135" t="s">
        <v>3</v>
      </c>
      <c r="J1613" s="56" t="s">
        <v>1375</v>
      </c>
      <c r="K1613" s="57" t="s">
        <v>3945</v>
      </c>
      <c r="L1613" s="55" t="s">
        <v>4768</v>
      </c>
      <c r="M1613" s="55" t="s">
        <v>4825</v>
      </c>
      <c r="N1613" s="55" t="s">
        <v>2238</v>
      </c>
      <c r="O1613" s="55"/>
      <c r="P1613" s="259" t="s">
        <v>1816</v>
      </c>
      <c r="Q1613" s="13"/>
      <c r="R1613"/>
      <c r="S1613" t="str">
        <f>IF(E1613=F1613,"","NOT EQUAL")</f>
        <v/>
      </c>
      <c r="T1613" s="44" t="str">
        <f>IF(ISNA(VLOOKUP(P1613,Sheet1!E:F,2,0)),"--","PRESENT")</f>
        <v>PRESENT</v>
      </c>
      <c r="U1613"/>
      <c r="V1613">
        <f>IF(AA1613&lt;&gt;"",V1612+1,V1612)</f>
        <v>378</v>
      </c>
      <c r="W1613" s="75" t="s">
        <v>2664</v>
      </c>
      <c r="X1613" s="57" t="s">
        <v>2238</v>
      </c>
      <c r="Y1613" s="57" t="s">
        <v>2238</v>
      </c>
      <c r="Z1613" s="25" t="str">
        <f>IF( OR(X1613="CNST", I1613="CAT_REGS"),IF(E1613=CHAR(34)&amp;CHAR(34),F1613,E1613),
IF(X1613="YES",UPPER(IF(E1613=CHAR(34)&amp;CHAR(34),F1613,E1613)),
IF(   AND(X1613&lt;&gt;"NO",I1613="CAT_FNCT",D1613&lt;&gt;"multiply", D1613&lt;&gt;"divide"),IF(J1613="SLS_ENABLED",   UPPER(IF(E1613=CHAR(34)&amp;CHAR(34),F1613,E1613)),""),"")))</f>
        <v>"RE" STD_LEFT_RIGHT_ARROWS "IM"</v>
      </c>
      <c r="AA1613" s="25" t="str">
        <f>IF(LEN(Y1613)&gt;0,Y1613,SUBSTITUTE(SUBSTITUTE(SUBSTITUTE(SUBSTITUTE(SUBSTITUTE(SUBSTITUTE(SUBSTITUTE(SUBSTITUTE(SUBSTITUTE(SUBSTITUTE(SUBSTITUTE( (SUBSTITUTE( SUBSTITUTE( SUBSTITUTE( SUBSTITUTE(Z1613,"STD_SIGMA","SUM"),"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RE&lt;&gt;IM</v>
      </c>
      <c r="AB1613" s="1">
        <f>B1613</f>
        <v>1575</v>
      </c>
      <c r="AC1613" t="str">
        <f>P1613</f>
        <v>ITM_REexIM</v>
      </c>
      <c r="AD1613" s="126" t="str">
        <f>IF(ISNA(VLOOKUP(AA1613,'XEQM Shortlist'!J:J,1,0)),"//","")</f>
        <v/>
      </c>
      <c r="AE1613"/>
      <c r="AF1613" s="88" t="str">
        <f>IF(LEN(AA1613)=0,"",SUBSTITUTE(SUBSTITUTE(SUBSTITUTE(SUBSTITUTE(SUBSTITUTE(SUBSTITUTE(SUBSTITUTE(SUBSTITUTE(SUBSTITUTE(SUBSTITUTE(SUBSTITUTE(SUBSTITUTE(SUBSTITUTE(SUBSTITUTE(SUBSTITUTE(SUBSTITUTE(SUBSTITUTE( (SUBSTITUTE( SUBSTITUTE( SUBSTITUTE( SUBSTITUTE(Z1613,"STD_SIGMA","SUM"),"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RE&lt;&gt;IM</v>
      </c>
      <c r="AG1613" t="b">
        <f>AA1613=AF1613</f>
        <v>1</v>
      </c>
    </row>
    <row r="1614" spans="1:33">
      <c r="A1614" s="48">
        <f>IF(B1614=INT(B1614),ROW(),"")</f>
        <v>1614</v>
      </c>
      <c r="B1614" s="47">
        <f>IF(AND(MID(C1614,2,1)&lt;&gt;"/",MID(C1614,1,1)="/"),INT(B1613)+1,B1613+0.01)</f>
        <v>1576</v>
      </c>
      <c r="C1614" s="51" t="s">
        <v>4259</v>
      </c>
      <c r="D1614" s="51" t="s">
        <v>12</v>
      </c>
      <c r="E1614" s="56" t="s">
        <v>4914</v>
      </c>
      <c r="F1614" s="56" t="s">
        <v>4914</v>
      </c>
      <c r="G1614" s="144">
        <v>0</v>
      </c>
      <c r="H1614" s="146">
        <v>6</v>
      </c>
      <c r="I1614" s="244" t="s">
        <v>1</v>
      </c>
      <c r="J1614" s="56" t="s">
        <v>1375</v>
      </c>
      <c r="K1614" s="57" t="s">
        <v>3945</v>
      </c>
      <c r="L1614" s="55" t="s">
        <v>4768</v>
      </c>
      <c r="M1614" s="55" t="s">
        <v>4826</v>
      </c>
      <c r="N1614" s="55" t="s">
        <v>5450</v>
      </c>
      <c r="O1614" s="55"/>
      <c r="P1614" s="166" t="s">
        <v>1822</v>
      </c>
      <c r="Q1614" s="13"/>
      <c r="R1614"/>
      <c r="S1614" t="str">
        <f>IF(E1614=F1614,"","NOT EQUAL")</f>
        <v/>
      </c>
      <c r="T1614" s="44" t="str">
        <f>IF(ISNA(VLOOKUP(P1614,Sheet1!E:F,2,0)),"--","PRESENT")</f>
        <v>--</v>
      </c>
      <c r="U1614"/>
      <c r="V1614">
        <f>IF(AA1614&lt;&gt;"",V1613+1,V1613)</f>
        <v>378</v>
      </c>
      <c r="W1614" s="75" t="s">
        <v>2238</v>
      </c>
      <c r="X1614" s="57" t="s">
        <v>2238</v>
      </c>
      <c r="Y1614" s="57" t="s">
        <v>2238</v>
      </c>
      <c r="Z1614" s="25" t="str">
        <f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>B1614</f>
        <v>1576</v>
      </c>
      <c r="AC1614" t="str">
        <f>P1614</f>
        <v>ITM_RM</v>
      </c>
      <c r="AD1614" s="126" t="str">
        <f>IF(ISNA(VLOOKUP(AA1614,'XEQM Shortlist'!J:J,1,0)),"//","")</f>
        <v/>
      </c>
      <c r="AF1614" s="88" t="str">
        <f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>AA1614=AF1614</f>
        <v>1</v>
      </c>
    </row>
    <row r="1615" spans="1:33">
      <c r="A1615" s="48">
        <f>IF(B1615=INT(B1615),ROW(),"")</f>
        <v>1615</v>
      </c>
      <c r="B1615" s="47">
        <f>IF(AND(MID(C1615,2,1)&lt;&gt;"/",MID(C1615,1,1)="/"),INT(B1614)+1,B1614+0.01)</f>
        <v>1577</v>
      </c>
      <c r="C1615" s="51" t="s">
        <v>3621</v>
      </c>
      <c r="D1615" s="51" t="s">
        <v>7</v>
      </c>
      <c r="E1615" s="72" t="s">
        <v>4915</v>
      </c>
      <c r="F1615" s="72" t="s">
        <v>4915</v>
      </c>
      <c r="G1615" s="144">
        <v>0</v>
      </c>
      <c r="H1615" s="144">
        <v>0</v>
      </c>
      <c r="I1615" s="244" t="s">
        <v>1</v>
      </c>
      <c r="J1615" s="56" t="s">
        <v>1375</v>
      </c>
      <c r="K1615" s="57" t="s">
        <v>3945</v>
      </c>
      <c r="L1615" s="55" t="s">
        <v>4768</v>
      </c>
      <c r="M1615" s="55" t="s">
        <v>4825</v>
      </c>
      <c r="N1615" s="55" t="s">
        <v>5450</v>
      </c>
      <c r="O1615" s="55"/>
      <c r="P1615" s="166" t="s">
        <v>1823</v>
      </c>
      <c r="Q1615" s="13"/>
      <c r="R1615"/>
      <c r="S1615" t="str">
        <f>IF(E1615=F1615,"","NOT EQUAL")</f>
        <v/>
      </c>
      <c r="T1615" s="44" t="str">
        <f>IF(ISNA(VLOOKUP(P1615,Sheet1!E:F,2,0)),"--","PRESENT")</f>
        <v>--</v>
      </c>
      <c r="U1615"/>
      <c r="V1615">
        <f>IF(AA1615&lt;&gt;"",V1614+1,V1614)</f>
        <v>378</v>
      </c>
      <c r="W1615" s="75" t="s">
        <v>2674</v>
      </c>
      <c r="X1615" s="57" t="s">
        <v>2238</v>
      </c>
      <c r="Y1615" s="57" t="s">
        <v>2238</v>
      </c>
      <c r="Z1615" s="25" t="str">
        <f>IF( OR(X1615="CNST", I1615="CAT_REGS"),IF(E1615=CHAR(34)&amp;CHAR(34),F1615,E1615),
IF(X1615="YES",UPPER(IF(E1615=CHAR(34)&amp;CHAR(34),F1615,E1615)),
IF(   AND(X1615&lt;&gt;"NO",I1615="CAT_FNCT",D1615&lt;&gt;"multiply", D1615&lt;&gt;"divide"),IF(J1615="SLS_ENABLED",   UPPER(IF(E1615=CHAR(34)&amp;CHAR(34),F1615,E1615)),""),"")))</f>
        <v/>
      </c>
      <c r="AA1615" s="25" t="str">
        <f>IF(LEN(Y1615)&gt;0,Y1615,SUBSTITUTE(SUBSTITUTE(SUBSTITUTE(SUBSTITUTE(SUBSTITUTE(SUBSTITUTE(SUBSTITUTE(SUBSTITUTE(SUBSTITUTE(SUBSTITUTE(SUBSTITUTE( (SUBSTITUTE( SUBSTITUTE( SUBSTITUTE( SUBSTITUTE(Z1615,"STD_SIGMA","SUM"),"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5" s="1">
        <f>B1615</f>
        <v>1577</v>
      </c>
      <c r="AC1615" t="str">
        <f>P1615</f>
        <v>ITM_RMQ</v>
      </c>
      <c r="AD1615" s="126" t="str">
        <f>IF(ISNA(VLOOKUP(AA1615,'XEQM Shortlist'!J:J,1,0)),"//","")</f>
        <v/>
      </c>
      <c r="AF1615" s="88" t="str">
        <f>IF(LEN(AA1615)=0,"",SUBSTITUTE(SUBSTITUTE(SUBSTITUTE(SUBSTITUTE(SUBSTITUTE(SUBSTITUTE(SUBSTITUTE(SUBSTITUTE(SUBSTITUTE(SUBSTITUTE(SUBSTITUTE(SUBSTITUTE(SUBSTITUTE(SUBSTITUTE(SUBSTITUTE(SUBSTITUTE(SUBSTITUTE( (SUBSTITUTE( SUBSTITUTE( SUBSTITUTE( SUBSTITUTE(Z1615,"STD_SIGMA","SUM"),"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5" t="b">
        <f>AA1615=AF1615</f>
        <v>1</v>
      </c>
    </row>
    <row r="1616" spans="1:33">
      <c r="A1616" s="48">
        <f>IF(B1616=INT(B1616),ROW(),"")</f>
        <v>1616</v>
      </c>
      <c r="B1616" s="47">
        <f>IF(AND(MID(C1616,2,1)&lt;&gt;"/",MID(C1616,1,1)="/"),INT(B1615)+1,B1615+0.01)</f>
        <v>1578</v>
      </c>
      <c r="C1616" s="163" t="s">
        <v>4552</v>
      </c>
      <c r="D1616" s="163" t="s">
        <v>12</v>
      </c>
      <c r="E1616" s="164" t="s">
        <v>4553</v>
      </c>
      <c r="F1616" s="164" t="s">
        <v>4553</v>
      </c>
      <c r="G1616" s="299">
        <v>0</v>
      </c>
      <c r="H1616" s="299" t="s">
        <v>5445</v>
      </c>
      <c r="I1616" s="135" t="s">
        <v>3</v>
      </c>
      <c r="J1616" s="56" t="s">
        <v>1375</v>
      </c>
      <c r="K1616" s="57" t="s">
        <v>3945</v>
      </c>
      <c r="L1616" s="55" t="s">
        <v>4768</v>
      </c>
      <c r="M1616" s="55" t="s">
        <v>4826</v>
      </c>
      <c r="N1616" s="55" t="s">
        <v>2238</v>
      </c>
      <c r="O1616" s="165"/>
      <c r="P1616" s="259" t="s">
        <v>4551</v>
      </c>
      <c r="Q1616" s="166"/>
      <c r="R1616" s="165"/>
      <c r="S1616" s="165" t="str">
        <f>IF(E1616=F1616,"","NOT EQUAL")</f>
        <v/>
      </c>
      <c r="T1616" s="44" t="str">
        <f>IF(ISNA(VLOOKUP(P1616,Sheet1!E:F,2,0)),"--","PRESENT")</f>
        <v>--</v>
      </c>
      <c r="U1616" s="165"/>
      <c r="V1616">
        <f>IF(AA1616&lt;&gt;"",V1615+1,V1615)</f>
        <v>379</v>
      </c>
      <c r="W1616" s="162" t="s">
        <v>2238</v>
      </c>
      <c r="X1616" s="167" t="s">
        <v>2238</v>
      </c>
      <c r="Y1616" s="167" t="s">
        <v>2238</v>
      </c>
      <c r="Z1616" s="25" t="str">
        <f>IF( OR(X1616="CNST", I1616="CAT_REGS"),IF(E1616=CHAR(34)&amp;CHAR(34),F1616,E1616),
IF(X1616="YES",UPPER(IF(E1616=CHAR(34)&amp;CHAR(34),F1616,E1616)),
IF(   AND(X1616&lt;&gt;"NO",I1616="CAT_FNCT",D1616&lt;&gt;"multiply", D1616&lt;&gt;"divide"),IF(J1616="SLS_ENABLED",   UPPER(IF(E1616=CHAR(34)&amp;CHAR(34),F1616,E1616)),""),"")))</f>
        <v>"DSP"</v>
      </c>
      <c r="AA1616" s="25" t="str">
        <f>IF(LEN(Y1616)&gt;0,Y1616,SUBSTITUTE(SUBSTITUTE(SUBSTITUTE(SUBSTITUTE(SUBSTITUTE(SUBSTITUTE(SUBSTITUTE(SUBSTITUTE(SUBSTITUTE(SUBSTITUTE(SUBSTITUTE( (SUBSTITUTE( SUBSTITUTE( SUBSTITUTE( SUBSTITUTE(Z1616,"STD_SIGMA","SUM"),"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DSP</v>
      </c>
      <c r="AB1616" s="1">
        <f>B1616</f>
        <v>1578</v>
      </c>
      <c r="AC1616" t="str">
        <f>P1616</f>
        <v>ITM_DSP</v>
      </c>
      <c r="AD1616" s="126" t="str">
        <f>IF(ISNA(VLOOKUP(AA1616,'XEQM Shortlist'!J:J,1,0)),"//","")</f>
        <v>//</v>
      </c>
      <c r="AE1616" s="17"/>
      <c r="AF1616" s="88" t="str">
        <f>IF(LEN(AA1616)=0,"",SUBSTITUTE(SUBSTITUTE(SUBSTITUTE(SUBSTITUTE(SUBSTITUTE(SUBSTITUTE(SUBSTITUTE(SUBSTITUTE(SUBSTITUTE(SUBSTITUTE(SUBSTITUTE(SUBSTITUTE(SUBSTITUTE(SUBSTITUTE(SUBSTITUTE(SUBSTITUTE(SUBSTITUTE( (SUBSTITUTE( SUBSTITUTE( SUBSTITUTE( SUBSTITUTE(Z1616,"STD_SIGMA","SUM"),"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DSP</v>
      </c>
      <c r="AG1616" t="b">
        <f>AA1616=AF1616</f>
        <v>1</v>
      </c>
    </row>
    <row r="1617" spans="1:33">
      <c r="A1617" s="48">
        <f>IF(B1617=INT(B1617),ROW(),"")</f>
        <v>1617</v>
      </c>
      <c r="B1617" s="47">
        <f>IF(AND(MID(C1617,2,1)&lt;&gt;"/",MID(C1617,1,1)="/"),INT(B1616)+1,B1616+0.01)</f>
        <v>1579</v>
      </c>
      <c r="C1617" s="51" t="s">
        <v>4533</v>
      </c>
      <c r="D1617" s="51" t="s">
        <v>7</v>
      </c>
      <c r="E1617" s="56" t="s">
        <v>1222</v>
      </c>
      <c r="F1617" s="56" t="s">
        <v>1222</v>
      </c>
      <c r="G1617" s="144">
        <v>0</v>
      </c>
      <c r="H1617" s="144">
        <v>0</v>
      </c>
      <c r="I1617" s="135" t="s">
        <v>3</v>
      </c>
      <c r="J1617" s="56" t="s">
        <v>1375</v>
      </c>
      <c r="K1617" s="57" t="s">
        <v>3945</v>
      </c>
      <c r="L1617" s="55" t="s">
        <v>4768</v>
      </c>
      <c r="M1617" s="55" t="s">
        <v>4825</v>
      </c>
      <c r="N1617" s="55" t="s">
        <v>2238</v>
      </c>
      <c r="O1617" s="55"/>
      <c r="P1617" s="259" t="s">
        <v>1825</v>
      </c>
      <c r="Q1617" s="13"/>
      <c r="R1617"/>
      <c r="S1617" t="str">
        <f>IF(E1617=F1617,"","NOT EQUAL")</f>
        <v/>
      </c>
      <c r="T1617" s="44" t="str">
        <f>IF(ISNA(VLOOKUP(P1617,Sheet1!E:F,2,0)),"--","PRESENT")</f>
        <v>--</v>
      </c>
      <c r="U1617"/>
      <c r="V1617">
        <f>IF(AA1617&lt;&gt;"",V1616+1,V1616)</f>
        <v>380</v>
      </c>
      <c r="W1617" s="75" t="s">
        <v>2238</v>
      </c>
      <c r="X1617" s="57" t="s">
        <v>2238</v>
      </c>
      <c r="Y1617" s="57" t="s">
        <v>2238</v>
      </c>
      <c r="Z1617" s="25" t="str">
        <f>IF( OR(X1617="CNST", I1617="CAT_REGS"),IF(E1617=CHAR(34)&amp;CHAR(34),F1617,E1617),
IF(X1617="YES",UPPER(IF(E1617=CHAR(34)&amp;CHAR(34),F1617,E1617)),
IF(   AND(X1617&lt;&gt;"NO",I1617="CAT_FNCT",D1617&lt;&gt;"multiply", D1617&lt;&gt;"divide"),IF(J1617="SLS_ENABLED",   UPPER(IF(E1617=CHAR(34)&amp;CHAR(34),F1617,E1617)),""),"")))</f>
        <v>"RNORM"</v>
      </c>
      <c r="AA1617" s="25" t="str">
        <f>IF(LEN(Y1617)&gt;0,Y1617,SUBSTITUTE(SUBSTITUTE(SUBSTITUTE(SUBSTITUTE(SUBSTITUTE(SUBSTITUTE(SUBSTITUTE(SUBSTITUTE(SUBSTITUTE(SUBSTITUTE(SUBSTITUTE( (SUBSTITUTE( SUBSTITUTE( SUBSTITUTE( SUBSTITUTE(Z1617,"STD_SIGMA","SUM"),"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RNORM</v>
      </c>
      <c r="AB1617" s="1">
        <f>B1617</f>
        <v>1579</v>
      </c>
      <c r="AC1617" t="str">
        <f>P1617</f>
        <v>ITM_RNORM</v>
      </c>
      <c r="AD1617" s="126" t="str">
        <f>IF(ISNA(VLOOKUP(AA1617,'XEQM Shortlist'!J:J,1,0)),"//","")</f>
        <v>//</v>
      </c>
      <c r="AF1617" s="88" t="str">
        <f>IF(LEN(AA1617)=0,"",SUBSTITUTE(SUBSTITUTE(SUBSTITUTE(SUBSTITUTE(SUBSTITUTE(SUBSTITUTE(SUBSTITUTE(SUBSTITUTE(SUBSTITUTE(SUBSTITUTE(SUBSTITUTE(SUBSTITUTE(SUBSTITUTE(SUBSTITUTE(SUBSTITUTE(SUBSTITUTE(SUBSTITUTE( (SUBSTITUTE( SUBSTITUTE( SUBSTITUTE( SUBSTITUTE(Z1617,"STD_SIGMA","SUM"),"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RNORM</v>
      </c>
      <c r="AG1617" t="b">
        <f>AA1617=AF1617</f>
        <v>1</v>
      </c>
    </row>
    <row r="1618" spans="1:33">
      <c r="A1618" s="48">
        <f>IF(B1618=INT(B1618),ROW(),"")</f>
        <v>1618</v>
      </c>
      <c r="B1618" s="47">
        <f>IF(AND(MID(C1618,2,1)&lt;&gt;"/",MID(C1618,1,1)="/"),INT(B1617)+1,B1617+0.01)</f>
        <v>1580</v>
      </c>
      <c r="C1618" s="98" t="s">
        <v>3446</v>
      </c>
      <c r="D1618" s="98" t="s">
        <v>7</v>
      </c>
      <c r="E1618" s="99" t="s">
        <v>93</v>
      </c>
      <c r="F1618" s="99" t="s">
        <v>93</v>
      </c>
      <c r="G1618" s="143">
        <v>0</v>
      </c>
      <c r="H1618" s="143">
        <v>0</v>
      </c>
      <c r="I1618" s="135" t="s">
        <v>3</v>
      </c>
      <c r="J1618" s="56" t="s">
        <v>1375</v>
      </c>
      <c r="K1618" s="100" t="s">
        <v>3945</v>
      </c>
      <c r="L1618" s="101" t="s">
        <v>4768</v>
      </c>
      <c r="M1618" s="55" t="s">
        <v>4825</v>
      </c>
      <c r="N1618" s="55" t="s">
        <v>2238</v>
      </c>
      <c r="O1618" s="101"/>
      <c r="P1618" s="259" t="s">
        <v>1534</v>
      </c>
      <c r="Q1618" s="18"/>
      <c r="R1618"/>
      <c r="S1618" t="str">
        <f>IF(E1618=F1618,"","NOT EQUAL")</f>
        <v/>
      </c>
      <c r="T1618" s="44" t="str">
        <f>IF(ISNA(VLOOKUP(P1618,Sheet1!E:F,2,0)),"--","PRESENT")</f>
        <v>PRESENT</v>
      </c>
      <c r="U1618"/>
      <c r="V1618">
        <f>IF(AA1618&lt;&gt;"",V1617+1,V1617)</f>
        <v>381</v>
      </c>
      <c r="W1618" s="97" t="s">
        <v>2660</v>
      </c>
      <c r="X1618" s="100" t="s">
        <v>2238</v>
      </c>
      <c r="Y1618" s="100" t="s">
        <v>2238</v>
      </c>
      <c r="Z1618" s="25" t="str">
        <f>IF( OR(X1618="CNST", I1618="CAT_REGS"),IF(E1618=CHAR(34)&amp;CHAR(34),F1618,E1618),
IF(X1618="YES",UPPER(IF(E1618=CHAR(34)&amp;CHAR(34),F1618,E1618)),
IF(   AND(X1618&lt;&gt;"NO",I1618="CAT_FNCT",D1618&lt;&gt;"multiply", D1618&lt;&gt;"divide"),IF(J1618="SLS_ENABLED",   UPPER(IF(E1618=CHAR(34)&amp;CHAR(34),F1618,E1618)),""),"")))</f>
        <v>"E" STD_SUP_X "-1"</v>
      </c>
      <c r="AA1618" s="25" t="str">
        <f>IF(LEN(Y1618)&gt;0,Y1618,SUBSTITUTE(SUBSTITUTE(SUBSTITUTE(SUBSTITUTE(SUBSTITUTE(SUBSTITUTE(SUBSTITUTE(SUBSTITUTE(SUBSTITUTE(SUBSTITUTE(SUBSTITUTE( (SUBSTITUTE( SUBSTITUTE( SUBSTITUTE( SUBSTITUTE(Z1618,"STD_SIGMA","SUM"),"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AB1618" s="1">
        <f>B1618</f>
        <v>1580</v>
      </c>
      <c r="AC1618" t="str">
        <f>P1618</f>
        <v>ITM_EX1</v>
      </c>
      <c r="AD1618" s="126" t="str">
        <f>IF(ISNA(VLOOKUP(AA1618,'XEQM Shortlist'!J:J,1,0)),"//","")</f>
        <v/>
      </c>
      <c r="AF1618" s="88" t="str">
        <f>IF(LEN(AA1618)=0,"",SUBSTITUTE(SUBSTITUTE(SUBSTITUTE(SUBSTITUTE(SUBSTITUTE(SUBSTITUTE(SUBSTITUTE(SUBSTITUTE(SUBSTITUTE(SUBSTITUTE(SUBSTITUTE(SUBSTITUTE(SUBSTITUTE(SUBSTITUTE(SUBSTITUTE(SUBSTITUTE(SUBSTITUTE( (SUBSTITUTE( SUBSTITUTE( SUBSTITUTE( SUBSTITUTE(Z1618,"STD_SIGMA","SUM"),"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E^X-1</v>
      </c>
      <c r="AG1618" t="b">
        <f>AA1618=AF1618</f>
        <v>1</v>
      </c>
    </row>
    <row r="1619" spans="1:33">
      <c r="A1619" s="48">
        <f>IF(B1619=INT(B1619),ROW(),"")</f>
        <v>1619</v>
      </c>
      <c r="B1619" s="47">
        <f>IF(AND(MID(C1619,2,1)&lt;&gt;"/",MID(C1619,1,1)="/"),INT(B1618)+1,B1618+0.01)</f>
        <v>1581</v>
      </c>
      <c r="C1619" s="52" t="s">
        <v>3624</v>
      </c>
      <c r="D1619" s="51" t="s">
        <v>7</v>
      </c>
      <c r="E1619" s="56" t="s">
        <v>284</v>
      </c>
      <c r="F1619" s="56" t="s">
        <v>284</v>
      </c>
      <c r="G1619" s="144">
        <v>0</v>
      </c>
      <c r="H1619" s="144">
        <v>0</v>
      </c>
      <c r="I1619" s="244" t="s">
        <v>1</v>
      </c>
      <c r="J1619" s="56" t="s">
        <v>1375</v>
      </c>
      <c r="K1619" s="57" t="s">
        <v>3945</v>
      </c>
      <c r="L1619" s="55" t="s">
        <v>4768</v>
      </c>
      <c r="M1619" s="55" t="s">
        <v>4825</v>
      </c>
      <c r="N1619" s="55" t="s">
        <v>5450</v>
      </c>
      <c r="O1619" s="55"/>
      <c r="P1619" s="166" t="s">
        <v>1827</v>
      </c>
      <c r="Q1619" s="13"/>
      <c r="R1619"/>
      <c r="S1619" t="str">
        <f>IF(E1619=F1619,"","NOT EQUAL")</f>
        <v/>
      </c>
      <c r="T1619" s="44" t="str">
        <f>IF(ISNA(VLOOKUP(P1619,Sheet1!E:F,2,0)),"--","PRESENT")</f>
        <v>--</v>
      </c>
      <c r="U1619"/>
      <c r="V1619">
        <f>IF(AA1619&lt;&gt;"",V1618+1,V1618)</f>
        <v>381</v>
      </c>
      <c r="W1619" s="75" t="s">
        <v>2238</v>
      </c>
      <c r="X1619" s="57" t="s">
        <v>2592</v>
      </c>
      <c r="Y1619" s="57" t="s">
        <v>2238</v>
      </c>
      <c r="Z1619" s="25" t="str">
        <f>IF( OR(X1619="CNST", I1619="CAT_REGS"),IF(E1619=CHAR(34)&amp;CHAR(34),F1619,E1619),
IF(X1619="YES",UPPER(IF(E1619=CHAR(34)&amp;CHAR(34),F1619,E1619)),
IF(   AND(X1619&lt;&gt;"NO",I1619="CAT_FNCT",D1619&lt;&gt;"multiply", D1619&lt;&gt;"divide"),IF(J1619="SLS_ENABLED",   UPPER(IF(E1619=CHAR(34)&amp;CHAR(34),F1619,E1619)),""),"")))</f>
        <v/>
      </c>
      <c r="AA1619" s="25" t="str">
        <f>IF(LEN(Y1619)&gt;0,Y1619,SUBSTITUTE(SUBSTITUTE(SUBSTITUTE(SUBSTITUTE(SUBSTITUTE(SUBSTITUTE(SUBSTITUTE(SUBSTITUTE(SUBSTITUTE(SUBSTITUTE(SUBSTITUTE( (SUBSTITUTE( SUBSTITUTE( SUBSTITUTE( SUBSTITUTE(Z1619,"STD_SIGMA","SUM"),"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9" s="1">
        <f>B1619</f>
        <v>1581</v>
      </c>
      <c r="AC1619" t="str">
        <f>P1619</f>
        <v>ITM_ROUNDI</v>
      </c>
      <c r="AD1619" s="126" t="str">
        <f>IF(ISNA(VLOOKUP(AA1619,'XEQM Shortlist'!J:J,1,0)),"//","")</f>
        <v/>
      </c>
      <c r="AF1619" s="88" t="str">
        <f>IF(LEN(AA1619)=0,"",SUBSTITUTE(SUBSTITUTE(SUBSTITUTE(SUBSTITUTE(SUBSTITUTE(SUBSTITUTE(SUBSTITUTE(SUBSTITUTE(SUBSTITUTE(SUBSTITUTE(SUBSTITUTE(SUBSTITUTE(SUBSTITUTE(SUBSTITUTE(SUBSTITUTE(SUBSTITUTE(SUBSTITUTE( (SUBSTITUTE( SUBSTITUTE( SUBSTITUTE( SUBSTITUTE(Z1619,"STD_SIGMA","SUM"),"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9" t="b">
        <f>AA1619=AF1619</f>
        <v>1</v>
      </c>
    </row>
    <row r="1620" spans="1:33">
      <c r="A1620" s="48">
        <f>IF(B1620=INT(B1620),ROW(),"")</f>
        <v>1620</v>
      </c>
      <c r="B1620" s="47">
        <f>IF(AND(MID(C1620,2,1)&lt;&gt;"/",MID(C1620,1,1)="/"),INT(B1619)+1,B1619+0.01)</f>
        <v>1582</v>
      </c>
      <c r="C1620" s="52" t="s">
        <v>4260</v>
      </c>
      <c r="D1620" s="51" t="s">
        <v>12</v>
      </c>
      <c r="E1620" s="56" t="s">
        <v>1225</v>
      </c>
      <c r="F1620" s="56" t="s">
        <v>1225</v>
      </c>
      <c r="G1620" s="144">
        <v>1</v>
      </c>
      <c r="H1620" s="146">
        <v>34</v>
      </c>
      <c r="I1620" s="135" t="s">
        <v>3</v>
      </c>
      <c r="J1620" s="56" t="s">
        <v>1375</v>
      </c>
      <c r="K1620" s="57" t="s">
        <v>3945</v>
      </c>
      <c r="L1620" s="55" t="s">
        <v>4768</v>
      </c>
      <c r="M1620" s="55" t="s">
        <v>4826</v>
      </c>
      <c r="N1620" s="55" t="s">
        <v>2238</v>
      </c>
      <c r="O1620" s="55"/>
      <c r="P1620" s="259" t="s">
        <v>1830</v>
      </c>
      <c r="Q1620" s="13"/>
      <c r="R1620"/>
      <c r="S1620" t="str">
        <f>IF(E1620=F1620,"","NOT EQUAL")</f>
        <v/>
      </c>
      <c r="T1620" s="44" t="str">
        <f>IF(ISNA(VLOOKUP(P1620,Sheet1!E:F,2,0)),"--","PRESENT")</f>
        <v>--</v>
      </c>
      <c r="U1620"/>
      <c r="V1620">
        <f>IF(AA1620&lt;&gt;"",V1619+1,V1619)</f>
        <v>382</v>
      </c>
      <c r="W1620" s="75" t="s">
        <v>2238</v>
      </c>
      <c r="X1620" s="57" t="s">
        <v>2238</v>
      </c>
      <c r="Y1620" s="57" t="s">
        <v>2238</v>
      </c>
      <c r="Z1620" s="25" t="str">
        <f>IF( OR(X1620="CNST", I1620="CAT_REGS"),IF(E1620=CHAR(34)&amp;CHAR(34),F1620,E1620),
IF(X1620="YES",UPPER(IF(E1620=CHAR(34)&amp;CHAR(34),F1620,E1620)),
IF(   AND(X1620&lt;&gt;"NO",I1620="CAT_FNCT",D1620&lt;&gt;"multiply", D1620&lt;&gt;"divide"),IF(J1620="SLS_ENABLED",   UPPER(IF(E1620=CHAR(34)&amp;CHAR(34),F1620,E1620)),""),"")))</f>
        <v>"RSD"</v>
      </c>
      <c r="AA1620" s="25" t="str">
        <f>IF(LEN(Y1620)&gt;0,Y1620,SUBSTITUTE(SUBSTITUTE(SUBSTITUTE(SUBSTITUTE(SUBSTITUTE(SUBSTITUTE(SUBSTITUTE(SUBSTITUTE(SUBSTITUTE(SUBSTITUTE(SUBSTITUTE( (SUBSTITUTE( SUBSTITUTE( SUBSTITUTE( SUBSTITUTE(Z1620,"STD_SIGMA","SUM"),"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RSD</v>
      </c>
      <c r="AB1620" s="1">
        <f>B1620</f>
        <v>1582</v>
      </c>
      <c r="AC1620" t="str">
        <f>P1620</f>
        <v>ITM_RSD</v>
      </c>
      <c r="AD1620" s="126" t="str">
        <f>IF(ISNA(VLOOKUP(AA1620,'XEQM Shortlist'!J:J,1,0)),"//","")</f>
        <v>//</v>
      </c>
      <c r="AF1620" s="88" t="str">
        <f>IF(LEN(AA1620)=0,"",SUBSTITUTE(SUBSTITUTE(SUBSTITUTE(SUBSTITUTE(SUBSTITUTE(SUBSTITUTE(SUBSTITUTE(SUBSTITUTE(SUBSTITUTE(SUBSTITUTE(SUBSTITUTE(SUBSTITUTE(SUBSTITUTE(SUBSTITUTE(SUBSTITUTE(SUBSTITUTE(SUBSTITUTE( (SUBSTITUTE( SUBSTITUTE( SUBSTITUTE( SUBSTITUTE(Z1620,"STD_SIGMA","SUM"),"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RSD</v>
      </c>
      <c r="AG1620" t="b">
        <f>AA1620=AF1620</f>
        <v>1</v>
      </c>
    </row>
    <row r="1621" spans="1:33">
      <c r="A1621" s="48">
        <f>IF(B1621=INT(B1621),ROW(),"")</f>
        <v>1621</v>
      </c>
      <c r="B1621" s="47">
        <f>IF(AND(MID(C1621,2,1)&lt;&gt;"/",MID(C1621,1,1)="/"),INT(B1620)+1,B1620+0.01)</f>
        <v>1583</v>
      </c>
      <c r="C1621" s="51" t="s">
        <v>4534</v>
      </c>
      <c r="D1621" s="51" t="s">
        <v>7</v>
      </c>
      <c r="E1621" s="56" t="s">
        <v>286</v>
      </c>
      <c r="F1621" s="56" t="s">
        <v>286</v>
      </c>
      <c r="G1621" s="144">
        <v>0</v>
      </c>
      <c r="H1621" s="144">
        <v>0</v>
      </c>
      <c r="I1621" s="135" t="s">
        <v>3</v>
      </c>
      <c r="J1621" s="56" t="s">
        <v>1375</v>
      </c>
      <c r="K1621" s="57" t="s">
        <v>3945</v>
      </c>
      <c r="L1621" s="55" t="s">
        <v>4768</v>
      </c>
      <c r="M1621" s="55" t="s">
        <v>4825</v>
      </c>
      <c r="N1621" s="55" t="s">
        <v>2238</v>
      </c>
      <c r="O1621" s="55"/>
      <c r="P1621" s="259" t="s">
        <v>1831</v>
      </c>
      <c r="Q1621" s="13"/>
      <c r="R1621"/>
      <c r="S1621" t="str">
        <f>IF(E1621=F1621,"","NOT EQUAL")</f>
        <v/>
      </c>
      <c r="T1621" s="44" t="str">
        <f>IF(ISNA(VLOOKUP(P1621,Sheet1!E:F,2,0)),"--","PRESENT")</f>
        <v>--</v>
      </c>
      <c r="U1621"/>
      <c r="V1621">
        <f>IF(AA1621&lt;&gt;"",V1620+1,V1620)</f>
        <v>383</v>
      </c>
      <c r="W1621" s="75" t="s">
        <v>2238</v>
      </c>
      <c r="X1621" s="57" t="s">
        <v>2238</v>
      </c>
      <c r="Y1621" s="57" t="s">
        <v>2238</v>
      </c>
      <c r="Z1621" s="25" t="str">
        <f>IF( OR(X1621="CNST", I1621="CAT_REGS"),IF(E1621=CHAR(34)&amp;CHAR(34),F1621,E1621),
IF(X1621="YES",UPPER(IF(E1621=CHAR(34)&amp;CHAR(34),F1621,E1621)),
IF(   AND(X1621&lt;&gt;"NO",I1621="CAT_FNCT",D1621&lt;&gt;"multiply", D1621&lt;&gt;"divide"),IF(J1621="SLS_ENABLED",   UPPER(IF(E1621=CHAR(34)&amp;CHAR(34),F1621,E1621)),""),"")))</f>
        <v>"RSUM"</v>
      </c>
      <c r="AA1621" s="25" t="str">
        <f>IF(LEN(Y1621)&gt;0,Y1621,SUBSTITUTE(SUBSTITUTE(SUBSTITUTE(SUBSTITUTE(SUBSTITUTE(SUBSTITUTE(SUBSTITUTE(SUBSTITUTE(SUBSTITUTE(SUBSTITUTE(SUBSTITUTE( (SUBSTITUTE( SUBSTITUTE( SUBSTITUTE( SUBSTITUTE(Z1621,"STD_SIGMA","SUM"),"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RSUM</v>
      </c>
      <c r="AB1621" s="1">
        <f>B1621</f>
        <v>1583</v>
      </c>
      <c r="AC1621" t="str">
        <f>P1621</f>
        <v>ITM_RSUM</v>
      </c>
      <c r="AD1621" s="126" t="str">
        <f>IF(ISNA(VLOOKUP(AA1621,'XEQM Shortlist'!J:J,1,0)),"//","")</f>
        <v>//</v>
      </c>
      <c r="AF1621" s="88" t="str">
        <f>IF(LEN(AA1621)=0,"",SUBSTITUTE(SUBSTITUTE(SUBSTITUTE(SUBSTITUTE(SUBSTITUTE(SUBSTITUTE(SUBSTITUTE(SUBSTITUTE(SUBSTITUTE(SUBSTITUTE(SUBSTITUTE(SUBSTITUTE(SUBSTITUTE(SUBSTITUTE(SUBSTITUTE(SUBSTITUTE(SUBSTITUTE( (SUBSTITUTE( SUBSTITUTE( SUBSTITUTE( SUBSTITUTE(Z1621,"STD_SIGMA","SUM"),"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RSUM</v>
      </c>
      <c r="AG1621" t="b">
        <f>AA1621=AF1621</f>
        <v>1</v>
      </c>
    </row>
    <row r="1622" spans="1:33">
      <c r="A1622" s="48">
        <f>IF(B1622=INT(B1622),ROW(),"")</f>
        <v>1622</v>
      </c>
      <c r="B1622" s="47">
        <f>IF(AND(MID(C1622,2,1)&lt;&gt;"/",MID(C1622,1,1)="/"),INT(B1621)+1,B1621+0.01)</f>
        <v>1584</v>
      </c>
      <c r="C1622" s="51" t="s">
        <v>4809</v>
      </c>
      <c r="D1622" s="51" t="s">
        <v>4080</v>
      </c>
      <c r="E1622" s="56" t="s">
        <v>1227</v>
      </c>
      <c r="F1622" s="56" t="s">
        <v>1227</v>
      </c>
      <c r="G1622" s="144">
        <v>0</v>
      </c>
      <c r="H1622" s="144">
        <v>0</v>
      </c>
      <c r="I1622" s="135" t="s">
        <v>3</v>
      </c>
      <c r="J1622" s="56" t="s">
        <v>1376</v>
      </c>
      <c r="K1622" s="57" t="s">
        <v>3783</v>
      </c>
      <c r="L1622" s="55" t="s">
        <v>4768</v>
      </c>
      <c r="M1622" s="55" t="s">
        <v>4825</v>
      </c>
      <c r="N1622" s="55" t="s">
        <v>2238</v>
      </c>
      <c r="O1622" s="55"/>
      <c r="P1622" s="259" t="s">
        <v>1833</v>
      </c>
      <c r="Q1622" s="13"/>
      <c r="R1622"/>
      <c r="S1622" t="str">
        <f>IF(E1622=F1622,"","NOT EQUAL")</f>
        <v/>
      </c>
      <c r="T1622" s="44" t="str">
        <f>IF(ISNA(VLOOKUP(P1622,Sheet1!E:F,2,0)),"--","PRESENT")</f>
        <v>--</v>
      </c>
      <c r="U1622"/>
      <c r="V1622">
        <f>IF(AA1622&lt;&gt;"",V1621+1,V1621)</f>
        <v>383</v>
      </c>
      <c r="W1622" s="75" t="s">
        <v>2238</v>
      </c>
      <c r="X1622" s="57" t="s">
        <v>2592</v>
      </c>
      <c r="Y1622" s="57" t="s">
        <v>2238</v>
      </c>
      <c r="Z1622" s="25" t="str">
        <f>IF( OR(X1622="CNST", I1622="CAT_REGS"),IF(E1622=CHAR(34)&amp;CHAR(34),F1622,E1622),
IF(X1622="YES",UPPER(IF(E1622=CHAR(34)&amp;CHAR(34),F1622,E1622)),
IF(   AND(X1622&lt;&gt;"NO",I1622="CAT_FNCT",D1622&lt;&gt;"multiply", D1622&lt;&gt;"divide"),IF(J1622="SLS_ENABLED",   UPPER(IF(E1622=CHAR(34)&amp;CHAR(34),F1622,E1622)),""),"")))</f>
        <v/>
      </c>
      <c r="AA1622" s="25" t="str">
        <f>IF(LEN(Y1622)&gt;0,Y1622,SUBSTITUTE(SUBSTITUTE(SUBSTITUTE(SUBSTITUTE(SUBSTITUTE(SUBSTITUTE(SUBSTITUTE(SUBSTITUTE(SUBSTITUTE(SUBSTITUTE(SUBSTITUTE( (SUBSTITUTE( SUBSTITUTE( SUBSTITUTE( SUBSTITUTE(Z1622,"STD_SIGMA","SUM"),"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22" s="1">
        <f>B1622</f>
        <v>1584</v>
      </c>
      <c r="AC1622" t="str">
        <f>P1622</f>
        <v>ITM_RTNP1</v>
      </c>
      <c r="AD1622" s="126" t="str">
        <f>IF(ISNA(VLOOKUP(AA1622,'XEQM Shortlist'!J:J,1,0)),"//","")</f>
        <v/>
      </c>
      <c r="AF1622" s="88" t="str">
        <f>IF(LEN(AA1622)=0,"",SUBSTITUTE(SUBSTITUTE(SUBSTITUTE(SUBSTITUTE(SUBSTITUTE(SUBSTITUTE(SUBSTITUTE(SUBSTITUTE(SUBSTITUTE(SUBSTITUTE(SUBSTITUTE(SUBSTITUTE(SUBSTITUTE(SUBSTITUTE(SUBSTITUTE(SUBSTITUTE(SUBSTITUTE( (SUBSTITUTE( SUBSTITUTE( SUBSTITUTE( SUBSTITUTE(Z1622,"STD_SIGMA","SUM"),"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22" t="b">
        <f>AA1622=AF1622</f>
        <v>1</v>
      </c>
    </row>
    <row r="1623" spans="1:33">
      <c r="A1623" s="48">
        <f>IF(B1623=INT(B1623),ROW(),"")</f>
        <v>1623</v>
      </c>
      <c r="B1623" s="47">
        <f>IF(AND(MID(C1623,2,1)&lt;&gt;"/",MID(C1623,1,1)="/"),INT(B1622)+1,B1622+0.01)</f>
        <v>1585</v>
      </c>
      <c r="C1623" s="51" t="s">
        <v>4637</v>
      </c>
      <c r="D1623" s="51" t="s">
        <v>7</v>
      </c>
      <c r="E1623" s="56" t="s">
        <v>1228</v>
      </c>
      <c r="F1623" s="56" t="s">
        <v>1228</v>
      </c>
      <c r="G1623" s="144">
        <v>0</v>
      </c>
      <c r="H1623" s="144">
        <v>0</v>
      </c>
      <c r="I1623" s="135" t="s">
        <v>3</v>
      </c>
      <c r="J1623" s="56" t="s">
        <v>1375</v>
      </c>
      <c r="K1623" s="57" t="s">
        <v>3945</v>
      </c>
      <c r="L1623" s="55" t="s">
        <v>4768</v>
      </c>
      <c r="M1623" s="55" t="s">
        <v>4825</v>
      </c>
      <c r="N1623" s="55" t="s">
        <v>2238</v>
      </c>
      <c r="O1623" s="55"/>
      <c r="P1623" s="259" t="s">
        <v>1834</v>
      </c>
      <c r="Q1623" s="13"/>
      <c r="R1623"/>
      <c r="S1623" t="str">
        <f>IF(E1623=F1623,"","NOT EQUAL")</f>
        <v/>
      </c>
      <c r="T1623" s="44" t="str">
        <f>IF(ISNA(VLOOKUP(P1623,Sheet1!E:F,2,0)),"--","PRESENT")</f>
        <v>--</v>
      </c>
      <c r="U1623"/>
      <c r="V1623">
        <f>IF(AA1623&lt;&gt;"",V1622+1,V1622)</f>
        <v>384</v>
      </c>
      <c r="W1623" s="75" t="s">
        <v>2238</v>
      </c>
      <c r="X1623" s="57" t="s">
        <v>2238</v>
      </c>
      <c r="Y1623" s="57" t="s">
        <v>2238</v>
      </c>
      <c r="Z1623" s="25" t="str">
        <f>IF( OR(X1623="CNST", I1623="CAT_REGS"),IF(E1623=CHAR(34)&amp;CHAR(34),F1623,E1623),
IF(X1623="YES",UPPER(IF(E1623=CHAR(34)&amp;CHAR(34),F1623,E1623)),
IF(   AND(X1623&lt;&gt;"NO",I1623="CAT_FNCT",D1623&lt;&gt;"multiply", D1623&lt;&gt;"divide"),IF(J1623="SLS_ENABLED",   UPPER(IF(E1623=CHAR(34)&amp;CHAR(34),F1623,E1623)),""),"")))</f>
        <v>"R-CLR"</v>
      </c>
      <c r="AA1623" s="25" t="str">
        <f>IF(LEN(Y1623)&gt;0,Y1623,SUBSTITUTE(SUBSTITUTE(SUBSTITUTE(SUBSTITUTE(SUBSTITUTE(SUBSTITUTE(SUBSTITUTE(SUBSTITUTE(SUBSTITUTE(SUBSTITUTE(SUBSTITUTE( (SUBSTITUTE( SUBSTITUTE( SUBSTITUTE( SUBSTITUTE(Z1623,"STD_SIGMA","SUM"),"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R-CLR</v>
      </c>
      <c r="AB1623" s="1">
        <f>B1623</f>
        <v>1585</v>
      </c>
      <c r="AC1623" t="str">
        <f>P1623</f>
        <v>ITM_R_CLR</v>
      </c>
      <c r="AD1623" s="126" t="str">
        <f>IF(ISNA(VLOOKUP(AA1623,'XEQM Shortlist'!J:J,1,0)),"//","")</f>
        <v>//</v>
      </c>
      <c r="AF1623" s="88" t="str">
        <f>IF(LEN(AA1623)=0,"",SUBSTITUTE(SUBSTITUTE(SUBSTITUTE(SUBSTITUTE(SUBSTITUTE(SUBSTITUTE(SUBSTITUTE(SUBSTITUTE(SUBSTITUTE(SUBSTITUTE(SUBSTITUTE(SUBSTITUTE(SUBSTITUTE(SUBSTITUTE(SUBSTITUTE(SUBSTITUTE(SUBSTITUTE( (SUBSTITUTE( SUBSTITUTE( SUBSTITUTE( SUBSTITUTE(Z1623,"STD_SIGMA","SUM"),"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R-CLR</v>
      </c>
      <c r="AG1623" t="b">
        <f>AA1623=AF1623</f>
        <v>1</v>
      </c>
    </row>
    <row r="1624" spans="1:33">
      <c r="A1624" s="48">
        <f>IF(B1624=INT(B1624),ROW(),"")</f>
        <v>1624</v>
      </c>
      <c r="B1624" s="47">
        <f>IF(AND(MID(C1624,2,1)&lt;&gt;"/",MID(C1624,1,1)="/"),INT(B1623)+1,B1623+0.01)</f>
        <v>1586</v>
      </c>
      <c r="C1624" s="51" t="s">
        <v>4638</v>
      </c>
      <c r="D1624" s="51" t="s">
        <v>7</v>
      </c>
      <c r="E1624" s="56" t="s">
        <v>287</v>
      </c>
      <c r="F1624" s="56" t="s">
        <v>287</v>
      </c>
      <c r="G1624" s="144">
        <v>0</v>
      </c>
      <c r="H1624" s="144">
        <v>0</v>
      </c>
      <c r="I1624" s="135" t="s">
        <v>3</v>
      </c>
      <c r="J1624" s="56" t="s">
        <v>1375</v>
      </c>
      <c r="K1624" s="57" t="s">
        <v>3945</v>
      </c>
      <c r="L1624" s="55" t="s">
        <v>4768</v>
      </c>
      <c r="M1624" s="55" t="s">
        <v>4825</v>
      </c>
      <c r="N1624" s="55" t="s">
        <v>2238</v>
      </c>
      <c r="O1624" s="55"/>
      <c r="P1624" s="259" t="s">
        <v>1835</v>
      </c>
      <c r="Q1624" s="13"/>
      <c r="R1624"/>
      <c r="S1624" t="str">
        <f>IF(E1624=F1624,"","NOT EQUAL")</f>
        <v/>
      </c>
      <c r="T1624" s="44" t="str">
        <f>IF(ISNA(VLOOKUP(P1624,Sheet1!E:F,2,0)),"--","PRESENT")</f>
        <v>--</v>
      </c>
      <c r="U1624"/>
      <c r="V1624">
        <f>IF(AA1624&lt;&gt;"",V1623+1,V1623)</f>
        <v>385</v>
      </c>
      <c r="W1624" s="75" t="s">
        <v>2238</v>
      </c>
      <c r="X1624" s="57" t="s">
        <v>2238</v>
      </c>
      <c r="Y1624" s="57" t="s">
        <v>2238</v>
      </c>
      <c r="Z1624" s="25" t="str">
        <f>IF( OR(X1624="CNST", I1624="CAT_REGS"),IF(E1624=CHAR(34)&amp;CHAR(34),F1624,E1624),
IF(X1624="YES",UPPER(IF(E1624=CHAR(34)&amp;CHAR(34),F1624,E1624)),
IF(   AND(X1624&lt;&gt;"NO",I1624="CAT_FNCT",D1624&lt;&gt;"multiply", D1624&lt;&gt;"divide"),IF(J1624="SLS_ENABLED",   UPPER(IF(E1624=CHAR(34)&amp;CHAR(34),F1624,E1624)),""),"")))</f>
        <v>"R-COPY"</v>
      </c>
      <c r="AA1624" s="25" t="str">
        <f>IF(LEN(Y1624)&gt;0,Y1624,SUBSTITUTE(SUBSTITUTE(SUBSTITUTE(SUBSTITUTE(SUBSTITUTE(SUBSTITUTE(SUBSTITUTE(SUBSTITUTE(SUBSTITUTE(SUBSTITUTE(SUBSTITUTE( (SUBSTITUTE( SUBSTITUTE( SUBSTITUTE( SUBSTITUTE(Z1624,"STD_SIGMA","SUM"),"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R-COPY</v>
      </c>
      <c r="AB1624" s="1">
        <f>B1624</f>
        <v>1586</v>
      </c>
      <c r="AC1624" t="str">
        <f>P1624</f>
        <v>ITM_R_COPY</v>
      </c>
      <c r="AD1624" s="126" t="str">
        <f>IF(ISNA(VLOOKUP(AA1624,'XEQM Shortlist'!J:J,1,0)),"//","")</f>
        <v>//</v>
      </c>
      <c r="AF1624" s="88" t="str">
        <f>IF(LEN(AA1624)=0,"",SUBSTITUTE(SUBSTITUTE(SUBSTITUTE(SUBSTITUTE(SUBSTITUTE(SUBSTITUTE(SUBSTITUTE(SUBSTITUTE(SUBSTITUTE(SUBSTITUTE(SUBSTITUTE(SUBSTITUTE(SUBSTITUTE(SUBSTITUTE(SUBSTITUTE(SUBSTITUTE(SUBSTITUTE( (SUBSTITUTE( SUBSTITUTE( SUBSTITUTE( SUBSTITUTE(Z1624,"STD_SIGMA","SUM"),"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R-COPY</v>
      </c>
      <c r="AG1624" t="b">
        <f>AA1624=AF1624</f>
        <v>1</v>
      </c>
    </row>
    <row r="1625" spans="1:33">
      <c r="A1625" s="48">
        <f>IF(B1625=INT(B1625),ROW(),"")</f>
        <v>1625</v>
      </c>
      <c r="B1625" s="47">
        <f>IF(AND(MID(C1625,2,1)&lt;&gt;"/",MID(C1625,1,1)="/"),INT(B1624)+1,B1624+0.01)</f>
        <v>1587</v>
      </c>
      <c r="C1625" s="51" t="s">
        <v>4639</v>
      </c>
      <c r="D1625" s="51" t="s">
        <v>7</v>
      </c>
      <c r="E1625" s="56" t="s">
        <v>288</v>
      </c>
      <c r="F1625" s="56" t="s">
        <v>288</v>
      </c>
      <c r="G1625" s="144">
        <v>0</v>
      </c>
      <c r="H1625" s="144">
        <v>0</v>
      </c>
      <c r="I1625" s="135" t="s">
        <v>3</v>
      </c>
      <c r="J1625" s="56" t="s">
        <v>1375</v>
      </c>
      <c r="K1625" s="57" t="s">
        <v>3945</v>
      </c>
      <c r="L1625" s="55" t="s">
        <v>4768</v>
      </c>
      <c r="M1625" s="55" t="s">
        <v>4825</v>
      </c>
      <c r="N1625" s="55" t="s">
        <v>2238</v>
      </c>
      <c r="O1625" s="55"/>
      <c r="P1625" s="259" t="s">
        <v>1836</v>
      </c>
      <c r="Q1625" s="13"/>
      <c r="R1625"/>
      <c r="S1625" t="str">
        <f>IF(E1625=F1625,"","NOT EQUAL")</f>
        <v/>
      </c>
      <c r="T1625" s="44" t="str">
        <f>IF(ISNA(VLOOKUP(P1625,Sheet1!E:F,2,0)),"--","PRESENT")</f>
        <v>--</v>
      </c>
      <c r="U1625"/>
      <c r="V1625">
        <f>IF(AA1625&lt;&gt;"",V1624+1,V1624)</f>
        <v>386</v>
      </c>
      <c r="W1625" s="75" t="s">
        <v>2238</v>
      </c>
      <c r="X1625" s="57" t="s">
        <v>2238</v>
      </c>
      <c r="Y1625" s="57" t="s">
        <v>2238</v>
      </c>
      <c r="Z1625" s="25" t="str">
        <f>IF( OR(X1625="CNST", I1625="CAT_REGS"),IF(E1625=CHAR(34)&amp;CHAR(34),F1625,E1625),
IF(X1625="YES",UPPER(IF(E1625=CHAR(34)&amp;CHAR(34),F1625,E1625)),
IF(   AND(X1625&lt;&gt;"NO",I1625="CAT_FNCT",D1625&lt;&gt;"multiply", D1625&lt;&gt;"divide"),IF(J1625="SLS_ENABLED",   UPPER(IF(E1625=CHAR(34)&amp;CHAR(34),F1625,E1625)),""),"")))</f>
        <v>"R-SORT"</v>
      </c>
      <c r="AA1625" s="25" t="str">
        <f>IF(LEN(Y1625)&gt;0,Y1625,SUBSTITUTE(SUBSTITUTE(SUBSTITUTE(SUBSTITUTE(SUBSTITUTE(SUBSTITUTE(SUBSTITUTE(SUBSTITUTE(SUBSTITUTE(SUBSTITUTE(SUBSTITUTE( (SUBSTITUTE( SUBSTITUTE( SUBSTITUTE( SUBSTITUTE(Z1625,"STD_SIGMA","SUM"),"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R-SORT</v>
      </c>
      <c r="AB1625" s="1">
        <f>B1625</f>
        <v>1587</v>
      </c>
      <c r="AC1625" t="str">
        <f>P1625</f>
        <v>ITM_R_SORT</v>
      </c>
      <c r="AD1625" s="126" t="str">
        <f>IF(ISNA(VLOOKUP(AA1625,'XEQM Shortlist'!J:J,1,0)),"//","")</f>
        <v>//</v>
      </c>
      <c r="AF1625" s="88" t="str">
        <f>IF(LEN(AA1625)=0,"",SUBSTITUTE(SUBSTITUTE(SUBSTITUTE(SUBSTITUTE(SUBSTITUTE(SUBSTITUTE(SUBSTITUTE(SUBSTITUTE(SUBSTITUTE(SUBSTITUTE(SUBSTITUTE(SUBSTITUTE(SUBSTITUTE(SUBSTITUTE(SUBSTITUTE(SUBSTITUTE(SUBSTITUTE( (SUBSTITUTE( SUBSTITUTE( SUBSTITUTE( SUBSTITUTE(Z1625,"STD_SIGMA","SUM"),"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R-SORT</v>
      </c>
      <c r="AG1625" t="b">
        <f>AA1625=AF1625</f>
        <v>1</v>
      </c>
    </row>
    <row r="1626" spans="1:33">
      <c r="A1626" s="48">
        <f>IF(B1626=INT(B1626),ROW(),"")</f>
        <v>1626</v>
      </c>
      <c r="B1626" s="47">
        <f>IF(AND(MID(C1626,2,1)&lt;&gt;"/",MID(C1626,1,1)="/"),INT(B1625)+1,B1625+0.01)</f>
        <v>1588</v>
      </c>
      <c r="C1626" s="51" t="s">
        <v>4640</v>
      </c>
      <c r="D1626" s="51" t="s">
        <v>7</v>
      </c>
      <c r="E1626" s="56" t="s">
        <v>289</v>
      </c>
      <c r="F1626" s="56" t="s">
        <v>289</v>
      </c>
      <c r="G1626" s="144">
        <v>0</v>
      </c>
      <c r="H1626" s="144">
        <v>0</v>
      </c>
      <c r="I1626" s="135" t="s">
        <v>3</v>
      </c>
      <c r="J1626" s="56" t="s">
        <v>1375</v>
      </c>
      <c r="K1626" s="57" t="s">
        <v>3945</v>
      </c>
      <c r="L1626" s="55" t="s">
        <v>4768</v>
      </c>
      <c r="M1626" s="55" t="s">
        <v>4825</v>
      </c>
      <c r="N1626" s="55" t="s">
        <v>2238</v>
      </c>
      <c r="O1626" s="55"/>
      <c r="P1626" s="259" t="s">
        <v>1837</v>
      </c>
      <c r="Q1626" s="13"/>
      <c r="R1626"/>
      <c r="S1626" t="str">
        <f>IF(E1626=F1626,"","NOT EQUAL")</f>
        <v/>
      </c>
      <c r="T1626" s="44" t="str">
        <f>IF(ISNA(VLOOKUP(P1626,Sheet1!E:F,2,0)),"--","PRESENT")</f>
        <v>--</v>
      </c>
      <c r="U1626"/>
      <c r="V1626">
        <f>IF(AA1626&lt;&gt;"",V1625+1,V1625)</f>
        <v>387</v>
      </c>
      <c r="W1626" s="75" t="s">
        <v>2238</v>
      </c>
      <c r="X1626" s="57" t="s">
        <v>2238</v>
      </c>
      <c r="Y1626" s="57" t="s">
        <v>2238</v>
      </c>
      <c r="Z1626" s="25" t="str">
        <f>IF( OR(X1626="CNST", I1626="CAT_REGS"),IF(E1626=CHAR(34)&amp;CHAR(34),F1626,E1626),
IF(X1626="YES",UPPER(IF(E1626=CHAR(34)&amp;CHAR(34),F1626,E1626)),
IF(   AND(X1626&lt;&gt;"NO",I1626="CAT_FNCT",D1626&lt;&gt;"multiply", D1626&lt;&gt;"divide"),IF(J1626="SLS_ENABLED",   UPPER(IF(E1626=CHAR(34)&amp;CHAR(34),F1626,E1626)),""),"")))</f>
        <v>"R-SWAP"</v>
      </c>
      <c r="AA1626" s="25" t="str">
        <f>IF(LEN(Y1626)&gt;0,Y1626,SUBSTITUTE(SUBSTITUTE(SUBSTITUTE(SUBSTITUTE(SUBSTITUTE(SUBSTITUTE(SUBSTITUTE(SUBSTITUTE(SUBSTITUTE(SUBSTITUTE(SUBSTITUTE( (SUBSTITUTE( SUBSTITUTE( SUBSTITUTE( SUBSTITUTE(Z1626,"STD_SIGMA","SUM"),"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R-SWAP</v>
      </c>
      <c r="AB1626" s="1">
        <f>B1626</f>
        <v>1588</v>
      </c>
      <c r="AC1626" t="str">
        <f>P1626</f>
        <v>ITM_R_SWAP</v>
      </c>
      <c r="AD1626" s="126" t="str">
        <f>IF(ISNA(VLOOKUP(AA1626,'XEQM Shortlist'!J:J,1,0)),"//","")</f>
        <v>//</v>
      </c>
      <c r="AF1626" s="88" t="str">
        <f>IF(LEN(AA1626)=0,"",SUBSTITUTE(SUBSTITUTE(SUBSTITUTE(SUBSTITUTE(SUBSTITUTE(SUBSTITUTE(SUBSTITUTE(SUBSTITUTE(SUBSTITUTE(SUBSTITUTE(SUBSTITUTE(SUBSTITUTE(SUBSTITUTE(SUBSTITUTE(SUBSTITUTE(SUBSTITUTE(SUBSTITUTE( (SUBSTITUTE( SUBSTITUTE( SUBSTITUTE( SUBSTITUTE(Z1626,"STD_SIGMA","SUM"),"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R-SWAP</v>
      </c>
      <c r="AG1626" t="b">
        <f>AA1626=AF1626</f>
        <v>1</v>
      </c>
    </row>
    <row r="1627" spans="1:33">
      <c r="A1627" s="48">
        <f>IF(B1627=INT(B1627),ROW(),"")</f>
        <v>1627</v>
      </c>
      <c r="B1627" s="47">
        <f>IF(AND(MID(C1627,2,1)&lt;&gt;"/",MID(C1627,1,1)="/"),INT(B1626)+1,B1626+0.01)</f>
        <v>1589</v>
      </c>
      <c r="C1627" s="51" t="s">
        <v>4603</v>
      </c>
      <c r="D1627" s="51" t="s">
        <v>7</v>
      </c>
      <c r="E1627" s="56" t="s">
        <v>4604</v>
      </c>
      <c r="F1627" s="56" t="s">
        <v>4604</v>
      </c>
      <c r="G1627" s="144">
        <v>0</v>
      </c>
      <c r="H1627" s="144">
        <v>0</v>
      </c>
      <c r="I1627" s="135" t="s">
        <v>3</v>
      </c>
      <c r="J1627" s="56" t="s">
        <v>1375</v>
      </c>
      <c r="K1627" s="57" t="s">
        <v>3945</v>
      </c>
      <c r="L1627" s="55" t="s">
        <v>4768</v>
      </c>
      <c r="M1627" s="55" t="s">
        <v>4825</v>
      </c>
      <c r="N1627" s="55" t="s">
        <v>2238</v>
      </c>
      <c r="O1627" s="55"/>
      <c r="P1627" s="259" t="s">
        <v>4628</v>
      </c>
      <c r="Q1627" s="13"/>
      <c r="R1627"/>
      <c r="S1627" t="str">
        <f>IF(E1627=F1627,"","NOT EQUAL")</f>
        <v/>
      </c>
      <c r="T1627" s="44" t="str">
        <f>IF(ISNA(VLOOKUP(P1627,Sheet1!E:F,2,0)),"--","PRESENT")</f>
        <v>--</v>
      </c>
      <c r="U1627"/>
      <c r="V1627">
        <f>IF(AA1627&lt;&gt;"",V1626+1,V1626)</f>
        <v>388</v>
      </c>
      <c r="W1627" s="75" t="s">
        <v>2238</v>
      </c>
      <c r="X1627" s="57" t="s">
        <v>2238</v>
      </c>
      <c r="Y1627" s="57" t="s">
        <v>2238</v>
      </c>
      <c r="Z1627" s="25" t="str">
        <f>IF( OR(X1627="CNST", I1627="CAT_REGS"),IF(E1627=CHAR(34)&amp;CHAR(34),F1627,E1627),
IF(X1627="YES",UPPER(IF(E1627=CHAR(34)&amp;CHAR(34),F1627,E1627)),
IF(   AND(X1627&lt;&gt;"NO",I1627="CAT_FNCT",D1627&lt;&gt;"multiply", D1627&lt;&gt;"divide"),IF(J1627="SLS_ENABLED",   UPPER(IF(E1627=CHAR(34)&amp;CHAR(34),F1627,E1627)),""),"")))</f>
        <v>STD_PSI "(U,M)"</v>
      </c>
      <c r="AA1627" s="25" t="str">
        <f>IF(LEN(Y1627)&gt;0,Y1627,SUBSTITUTE(SUBSTITUTE(SUBSTITUTE(SUBSTITUTE(SUBSTITUTE(SUBSTITUTE(SUBSTITUTE(SUBSTITUTE(SUBSTITUTE(SUBSTITUTE(SUBSTITUTE( (SUBSTITUTE( SUBSTITUTE( SUBSTITUTE( SUBSTITUTE(Z1627,"STD_SIGMA","SUM"),"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PSI(U,M)</v>
      </c>
      <c r="AB1627" s="1">
        <f>B1627</f>
        <v>1589</v>
      </c>
      <c r="AC1627" t="str">
        <f>P1627</f>
        <v>ITM_am</v>
      </c>
      <c r="AD1627" s="126" t="str">
        <f>IF(ISNA(VLOOKUP(AA1627,'XEQM Shortlist'!J:J,1,0)),"//","")</f>
        <v>//</v>
      </c>
      <c r="AF1627" s="88" t="str">
        <f>IF(LEN(AA1627)=0,"",SUBSTITUTE(SUBSTITUTE(SUBSTITUTE(SUBSTITUTE(SUBSTITUTE(SUBSTITUTE(SUBSTITUTE(SUBSTITUTE(SUBSTITUTE(SUBSTITUTE(SUBSTITUTE(SUBSTITUTE(SUBSTITUTE(SUBSTITUTE(SUBSTITUTE(SUBSTITUTE(SUBSTITUTE( (SUBSTITUTE( SUBSTITUTE( SUBSTITUTE( SUBSTITUTE(Z1627,"STD_SIGMA","SUM"),"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PSI(U,M)</v>
      </c>
      <c r="AG1627" t="b">
        <f>AA1627=AF1627</f>
        <v>1</v>
      </c>
    </row>
    <row r="1628" spans="1:33">
      <c r="A1628" s="48">
        <f>IF(B1628=INT(B1628),ROW(),"")</f>
        <v>1628</v>
      </c>
      <c r="B1628" s="47">
        <f>IF(AND(MID(C1628,2,1)&lt;&gt;"/",MID(C1628,1,1)="/"),INT(B1627)+1,B1627+0.01)</f>
        <v>1590</v>
      </c>
      <c r="C1628" s="51" t="s">
        <v>3626</v>
      </c>
      <c r="D1628" s="51" t="s">
        <v>7</v>
      </c>
      <c r="E1628" s="56" t="s">
        <v>510</v>
      </c>
      <c r="F1628" s="56" t="s">
        <v>510</v>
      </c>
      <c r="G1628" s="144">
        <v>0</v>
      </c>
      <c r="H1628" s="144">
        <v>0</v>
      </c>
      <c r="I1628" s="135" t="s">
        <v>3</v>
      </c>
      <c r="J1628" s="56" t="s">
        <v>1375</v>
      </c>
      <c r="K1628" s="57" t="s">
        <v>3945</v>
      </c>
      <c r="L1628" s="55" t="s">
        <v>4768</v>
      </c>
      <c r="M1628" s="55" t="s">
        <v>4825</v>
      </c>
      <c r="N1628" s="55" t="s">
        <v>2238</v>
      </c>
      <c r="O1628" s="55"/>
      <c r="P1628" s="259" t="s">
        <v>3389</v>
      </c>
      <c r="Q1628" s="13"/>
      <c r="R1628"/>
      <c r="S1628" t="str">
        <f>IF(E1628=F1628,"","NOT EQUAL")</f>
        <v/>
      </c>
      <c r="T1628" s="44" t="str">
        <f>IF(ISNA(VLOOKUP(P1628,Sheet1!E:F,2,0)),"--","PRESENT")</f>
        <v>--</v>
      </c>
      <c r="U1628"/>
      <c r="V1628">
        <f>IF(AA1628&lt;&gt;"",V1627+1,V1627)</f>
        <v>389</v>
      </c>
      <c r="W1628" s="75"/>
      <c r="X1628" s="57"/>
      <c r="Y1628" s="57"/>
      <c r="Z1628" s="25" t="str">
        <f>IF( OR(X1628="CNST", I1628="CAT_REGS"),IF(E1628=CHAR(34)&amp;CHAR(34),F1628,E1628),
IF(X1628="YES",UPPER(IF(E1628=CHAR(34)&amp;CHAR(34),F1628,E1628)),
IF(   AND(X1628&lt;&gt;"NO",I1628="CAT_FNCT",D1628&lt;&gt;"multiply", D1628&lt;&gt;"divide"),IF(J1628="SLS_ENABLED",   UPPER(IF(E1628=CHAR(34)&amp;CHAR(34),F1628,E1628)),""),"")))</f>
        <v>"S"</v>
      </c>
      <c r="AA1628" s="25" t="str">
        <f>IF(LEN(Y1628)&gt;0,Y1628,SUBSTITUTE(SUBSTITUTE(SUBSTITUTE(SUBSTITUTE(SUBSTITUTE(SUBSTITUTE(SUBSTITUTE(SUBSTITUTE(SUBSTITUTE(SUBSTITUTE(SUBSTITUTE( (SUBSTITUTE( SUBSTITUTE( SUBSTITUTE( SUBSTITUTE(Z1628,"STD_SIGMA","SUM"),"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</v>
      </c>
      <c r="AB1628" s="1">
        <f>B1628</f>
        <v>1590</v>
      </c>
      <c r="AC1628" t="str">
        <f>P1628</f>
        <v>ITM_STDDEVWEIGHTED</v>
      </c>
      <c r="AD1628" s="126" t="str">
        <f>IF(ISNA(VLOOKUP(AA1628,'XEQM Shortlist'!J:J,1,0)),"//","")</f>
        <v>//</v>
      </c>
      <c r="AF1628" s="88" t="str">
        <f>IF(LEN(AA1628)=0,"",SUBSTITUTE(SUBSTITUTE(SUBSTITUTE(SUBSTITUTE(SUBSTITUTE(SUBSTITUTE(SUBSTITUTE(SUBSTITUTE(SUBSTITUTE(SUBSTITUTE(SUBSTITUTE(SUBSTITUTE(SUBSTITUTE(SUBSTITUTE(SUBSTITUTE(SUBSTITUTE(SUBSTITUTE( (SUBSTITUTE( SUBSTITUTE( SUBSTITUTE( SUBSTITUTE(Z1628,"STD_SIGMA","SUM"),"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</v>
      </c>
      <c r="AG1628" t="b">
        <f>AA1628=AF1628</f>
        <v>1</v>
      </c>
    </row>
    <row r="1629" spans="1:33">
      <c r="A1629" s="48">
        <f>IF(B1629=INT(B1629),ROW(),"")</f>
        <v>1629</v>
      </c>
      <c r="B1629" s="47">
        <f>IF(AND(MID(C1629,2,1)&lt;&gt;"/",MID(C1629,1,1)="/"),INT(B1628)+1,B1628+0.01)</f>
        <v>1591</v>
      </c>
      <c r="C1629" s="51" t="s">
        <v>3627</v>
      </c>
      <c r="D1629" s="51" t="s">
        <v>7</v>
      </c>
      <c r="E1629" s="56" t="s">
        <v>296</v>
      </c>
      <c r="F1629" s="56" t="s">
        <v>296</v>
      </c>
      <c r="G1629" s="144">
        <v>0</v>
      </c>
      <c r="H1629" s="144">
        <v>0</v>
      </c>
      <c r="I1629" s="135" t="s">
        <v>3</v>
      </c>
      <c r="J1629" s="56" t="s">
        <v>1375</v>
      </c>
      <c r="K1629" s="57" t="s">
        <v>3945</v>
      </c>
      <c r="L1629" s="55" t="s">
        <v>4768</v>
      </c>
      <c r="M1629" s="55" t="s">
        <v>4827</v>
      </c>
      <c r="N1629" s="55" t="s">
        <v>2238</v>
      </c>
      <c r="O1629" s="55"/>
      <c r="P1629" s="259" t="s">
        <v>1846</v>
      </c>
      <c r="Q1629" s="13"/>
      <c r="R1629"/>
      <c r="S1629" t="str">
        <f>IF(E1629=F1629,"","NOT EQUAL")</f>
        <v/>
      </c>
      <c r="T1629" s="44" t="str">
        <f>IF(ISNA(VLOOKUP(P1629,Sheet1!E:F,2,0)),"--","PRESENT")</f>
        <v>--</v>
      </c>
      <c r="U1629"/>
      <c r="V1629">
        <f>IF(AA1629&lt;&gt;"",V1628+1,V1628)</f>
        <v>390</v>
      </c>
      <c r="W1629" s="75" t="s">
        <v>2238</v>
      </c>
      <c r="X1629" s="57" t="s">
        <v>2238</v>
      </c>
      <c r="Y1629" s="57" t="s">
        <v>2238</v>
      </c>
      <c r="Z1629" s="25" t="str">
        <f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"SAVE"</v>
      </c>
      <c r="AA1629" s="25" t="str">
        <f>IF(LEN(Y1629)&gt;0,Y1629,SUBSTITUTE(SUBSTITUTE(SUBSTITUTE(SUBSTITUTE(SUBSTITUTE(SUBSTITUTE(SUBSTITUTE(SUBSTITUTE(SUBSTITUTE(SUBSTITUTE(SUBSTITUTE( (SUBSTITUTE( SUBSTITUTE( SUBSTITUTE( SUBSTITUTE(Z1629,"STD_SIGMA","SUM"),"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</v>
      </c>
      <c r="AB1629" s="1">
        <f>B1629</f>
        <v>1591</v>
      </c>
      <c r="AC1629" t="str">
        <f>P1629</f>
        <v>ITM_SAVE</v>
      </c>
      <c r="AD1629" s="126" t="str">
        <f>IF(ISNA(VLOOKUP(AA1629,'XEQM Shortlist'!J:J,1,0)),"//","")</f>
        <v>//</v>
      </c>
      <c r="AF1629" s="88" t="str">
        <f>IF(LEN(AA1629)=0,"",SUBSTITUTE(SUBSTITUTE(SUBSTITUTE(SUBSTITUTE(SUBSTITUTE(SUBSTITUTE(SUBSTITUTE(SUBSTITUTE(SUBSTITUTE(SUBSTITUTE(SUBSTITUTE(SUBSTITUTE(SUBSTITUTE(SUBSTITUTE(SUBSTITUTE(SUBSTITUTE(SUBSTITUTE( (SUBSTITUTE( SUBSTITUTE( SUBSTITUTE( SUBSTITUTE(Z1629,"STD_SIGMA","SUM"),"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</v>
      </c>
      <c r="AG1629" t="b">
        <f>AA1629=AF1629</f>
        <v>1</v>
      </c>
    </row>
    <row r="1630" spans="1:33">
      <c r="A1630" s="48">
        <f>IF(B1630=INT(B1630),ROW(),"")</f>
        <v>1630</v>
      </c>
      <c r="B1630" s="47">
        <f>IF(AND(MID(C1630,2,1)&lt;&gt;"/",MID(C1630,1,1)="/"),INT(B1629)+1,B1629+0.01)</f>
        <v>1592</v>
      </c>
      <c r="C1630" s="51" t="s">
        <v>3628</v>
      </c>
      <c r="D1630" s="51" t="s">
        <v>12</v>
      </c>
      <c r="E1630" s="56" t="s">
        <v>299</v>
      </c>
      <c r="F1630" s="56" t="s">
        <v>299</v>
      </c>
      <c r="G1630" s="144">
        <v>0</v>
      </c>
      <c r="H1630" s="144" t="s">
        <v>5445</v>
      </c>
      <c r="I1630" s="135" t="s">
        <v>3</v>
      </c>
      <c r="J1630" s="56" t="s">
        <v>1375</v>
      </c>
      <c r="K1630" s="57" t="s">
        <v>3945</v>
      </c>
      <c r="L1630" s="55" t="s">
        <v>4768</v>
      </c>
      <c r="M1630" s="55" t="s">
        <v>4826</v>
      </c>
      <c r="N1630" s="55" t="s">
        <v>2238</v>
      </c>
      <c r="O1630" s="55"/>
      <c r="P1630" s="259" t="s">
        <v>1849</v>
      </c>
      <c r="Q1630" s="13"/>
      <c r="R1630"/>
      <c r="S1630" t="str">
        <f>IF(E1630=F1630,"","NOT EQUAL")</f>
        <v/>
      </c>
      <c r="T1630" s="44" t="str">
        <f>IF(ISNA(VLOOKUP(P1630,Sheet1!E:F,2,0)),"--","PRESENT")</f>
        <v>PRESENT</v>
      </c>
      <c r="U1630"/>
      <c r="V1630">
        <f>IF(AA1630&lt;&gt;"",V1629+1,V1629)</f>
        <v>391</v>
      </c>
      <c r="W1630" s="75" t="s">
        <v>2675</v>
      </c>
      <c r="X1630" s="57" t="s">
        <v>2598</v>
      </c>
      <c r="Y1630" s="57" t="s">
        <v>2238</v>
      </c>
      <c r="Z1630" s="25" t="str">
        <f>IF( OR(X1630="CNST", I1630="CAT_REGS"),IF(E1630=CHAR(34)&amp;CHAR(34),F1630,E1630),
IF(X1630="YES",UPPER(IF(E1630=CHAR(34)&amp;CHAR(34),F1630,E1630)),
IF(   AND(X1630&lt;&gt;"NO",I1630="CAT_FNCT",D1630&lt;&gt;"multiply", D1630&lt;&gt;"divide"),IF(J1630="SLS_ENABLED",   UPPER(IF(E1630=CHAR(34)&amp;CHAR(34),F1630,E1630)),""),"")))</f>
        <v>"SCI"</v>
      </c>
      <c r="AA1630" s="25" t="str">
        <f>IF(LEN(Y1630)&gt;0,Y1630,SUBSTITUTE(SUBSTITUTE(SUBSTITUTE(SUBSTITUTE(SUBSTITUTE(SUBSTITUTE(SUBSTITUTE(SUBSTITUTE(SUBSTITUTE(SUBSTITUTE(SUBSTITUTE( (SUBSTITUTE( SUBSTITUTE( SUBSTITUTE( SUBSTITUTE(Z1630,"STD_SIGMA","SUM"),"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SCI</v>
      </c>
      <c r="AB1630" s="1">
        <f>B1630</f>
        <v>1592</v>
      </c>
      <c r="AC1630" t="str">
        <f>P1630</f>
        <v>ITM_SCI</v>
      </c>
      <c r="AD1630" s="126" t="str">
        <f>IF(ISNA(VLOOKUP(AA1630,'XEQM Shortlist'!J:J,1,0)),"//","")</f>
        <v/>
      </c>
      <c r="AF1630" s="88" t="str">
        <f>IF(LEN(AA1630)=0,"",SUBSTITUTE(SUBSTITUTE(SUBSTITUTE(SUBSTITUTE(SUBSTITUTE(SUBSTITUTE(SUBSTITUTE(SUBSTITUTE(SUBSTITUTE(SUBSTITUTE(SUBSTITUTE(SUBSTITUTE(SUBSTITUTE(SUBSTITUTE(SUBSTITUTE(SUBSTITUTE(SUBSTITUTE( (SUBSTITUTE( SUBSTITUTE( SUBSTITUTE( SUBSTITUTE(Z1630,"STD_SIGMA","SUM"),"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SCI</v>
      </c>
      <c r="AG1630" t="b">
        <f>AA1630=AF1630</f>
        <v>1</v>
      </c>
    </row>
    <row r="1631" spans="1:33">
      <c r="A1631" s="48">
        <f>IF(B1631=INT(B1631),ROW(),"")</f>
        <v>1631</v>
      </c>
      <c r="B1631" s="47">
        <f>IF(AND(MID(C1631,2,1)&lt;&gt;"/",MID(C1631,1,1)="/"),INT(B1630)+1,B1630+0.01)</f>
        <v>1593</v>
      </c>
      <c r="C1631" s="51" t="s">
        <v>3629</v>
      </c>
      <c r="D1631" s="51" t="s">
        <v>7</v>
      </c>
      <c r="E1631" s="56" t="s">
        <v>302</v>
      </c>
      <c r="F1631" s="56" t="s">
        <v>302</v>
      </c>
      <c r="G1631" s="144">
        <v>0</v>
      </c>
      <c r="H1631" s="144">
        <v>0</v>
      </c>
      <c r="I1631" s="135" t="s">
        <v>3</v>
      </c>
      <c r="J1631" s="56" t="s">
        <v>1375</v>
      </c>
      <c r="K1631" s="57" t="s">
        <v>3945</v>
      </c>
      <c r="L1631" s="55" t="s">
        <v>4768</v>
      </c>
      <c r="M1631" s="55" t="s">
        <v>4825</v>
      </c>
      <c r="N1631" s="55" t="s">
        <v>2238</v>
      </c>
      <c r="O1631" s="55"/>
      <c r="P1631" s="259" t="s">
        <v>1851</v>
      </c>
      <c r="Q1631" s="13"/>
      <c r="R1631"/>
      <c r="S1631" t="str">
        <f>IF(E1631=F1631,"","NOT EQUAL")</f>
        <v/>
      </c>
      <c r="T1631" s="44" t="str">
        <f>IF(ISNA(VLOOKUP(P1631,Sheet1!E:F,2,0)),"--","PRESENT")</f>
        <v>--</v>
      </c>
      <c r="U1631"/>
      <c r="V1631">
        <f>IF(AA1631&lt;&gt;"",V1630+1,V1630)</f>
        <v>392</v>
      </c>
      <c r="W1631" s="75" t="s">
        <v>2674</v>
      </c>
      <c r="X1631" s="57" t="s">
        <v>2238</v>
      </c>
      <c r="Y1631" s="57" t="s">
        <v>2238</v>
      </c>
      <c r="Z1631" s="25" t="str">
        <f>IF( OR(X1631="CNST", I1631="CAT_REGS"),IF(E1631=CHAR(34)&amp;CHAR(34),F1631,E1631),
IF(X1631="YES",UPPER(IF(E1631=CHAR(34)&amp;CHAR(34),F1631,E1631)),
IF(   AND(X1631&lt;&gt;"NO",I1631="CAT_FNCT",D1631&lt;&gt;"multiply", D1631&lt;&gt;"divide"),IF(J1631="SLS_ENABLED",   UPPER(IF(E1631=CHAR(34)&amp;CHAR(34),F1631,E1631)),""),"")))</f>
        <v>"SDIGS?"</v>
      </c>
      <c r="AA1631" s="25" t="str">
        <f>IF(LEN(Y1631)&gt;0,Y1631,SUBSTITUTE(SUBSTITUTE(SUBSTITUTE(SUBSTITUTE(SUBSTITUTE(SUBSTITUTE(SUBSTITUTE(SUBSTITUTE(SUBSTITUTE(SUBSTITUTE(SUBSTITUTE( (SUBSTITUTE( SUBSTITUTE( SUBSTITUTE( SUBSTITUTE(Z1631,"STD_SIGMA","SUM"),"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SDIGS?</v>
      </c>
      <c r="AB1631" s="1">
        <f>B1631</f>
        <v>1593</v>
      </c>
      <c r="AC1631" t="str">
        <f>P1631</f>
        <v>ITM_SDIGS</v>
      </c>
      <c r="AD1631" s="126" t="str">
        <f>IF(ISNA(VLOOKUP(AA1631,'XEQM Shortlist'!J:J,1,0)),"//","")</f>
        <v>//</v>
      </c>
      <c r="AF1631" s="88" t="str">
        <f>IF(LEN(AA1631)=0,"",SUBSTITUTE(SUBSTITUTE(SUBSTITUTE(SUBSTITUTE(SUBSTITUTE(SUBSTITUTE(SUBSTITUTE(SUBSTITUTE(SUBSTITUTE(SUBSTITUTE(SUBSTITUTE(SUBSTITUTE(SUBSTITUTE(SUBSTITUTE(SUBSTITUTE(SUBSTITUTE(SUBSTITUTE( (SUBSTITUTE( SUBSTITUTE( SUBSTITUTE( SUBSTITUTE(Z1631,"STD_SIGMA","SUM"),"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SDIGS?</v>
      </c>
      <c r="AG1631" t="b">
        <f>AA1631=AF1631</f>
        <v>1</v>
      </c>
    </row>
    <row r="1632" spans="1:33">
      <c r="A1632" s="48">
        <f>IF(B1632=INT(B1632),ROW(),"")</f>
        <v>1632</v>
      </c>
      <c r="B1632" s="47">
        <f>IF(AND(MID(C1632,2,1)&lt;&gt;"/",MID(C1632,1,1)="/"),INT(B1631)+1,B1631+0.01)</f>
        <v>1594</v>
      </c>
      <c r="C1632" s="51" t="s">
        <v>3630</v>
      </c>
      <c r="D1632" s="51" t="s">
        <v>7</v>
      </c>
      <c r="E1632" s="56" t="s">
        <v>304</v>
      </c>
      <c r="F1632" s="56" t="s">
        <v>304</v>
      </c>
      <c r="G1632" s="144">
        <v>0</v>
      </c>
      <c r="H1632" s="144">
        <v>0</v>
      </c>
      <c r="I1632" s="135" t="s">
        <v>3</v>
      </c>
      <c r="J1632" s="56" t="s">
        <v>1375</v>
      </c>
      <c r="K1632" s="57" t="s">
        <v>3945</v>
      </c>
      <c r="L1632" s="55" t="s">
        <v>4768</v>
      </c>
      <c r="M1632" s="55" t="s">
        <v>4825</v>
      </c>
      <c r="N1632" s="55" t="s">
        <v>2238</v>
      </c>
      <c r="O1632" s="55"/>
      <c r="P1632" s="259" t="s">
        <v>1855</v>
      </c>
      <c r="Q1632" s="13"/>
      <c r="R1632"/>
      <c r="S1632" t="str">
        <f>IF(E1632=F1632,"","NOT EQUAL")</f>
        <v/>
      </c>
      <c r="T1632" s="44" t="str">
        <f>IF(ISNA(VLOOKUP(P1632,Sheet1!E:F,2,0)),"--","PRESENT")</f>
        <v>PRESENT</v>
      </c>
      <c r="U1632"/>
      <c r="V1632">
        <f>IF(AA1632&lt;&gt;"",V1631+1,V1631)</f>
        <v>393</v>
      </c>
      <c r="W1632" s="75" t="s">
        <v>2660</v>
      </c>
      <c r="X1632" s="57" t="s">
        <v>2238</v>
      </c>
      <c r="Y1632" s="57" t="s">
        <v>2238</v>
      </c>
      <c r="Z1632" s="25" t="str">
        <f>IF( OR(X1632="CNST", I1632="CAT_REGS"),IF(E1632=CHAR(34)&amp;CHAR(34),F1632,E1632),
IF(X1632="YES",UPPER(IF(E1632=CHAR(34)&amp;CHAR(34),F1632,E1632)),
IF(   AND(X1632&lt;&gt;"NO",I1632="CAT_FNCT",D1632&lt;&gt;"multiply", D1632&lt;&gt;"divide"),IF(J1632="SLS_ENABLED",   UPPER(IF(E1632=CHAR(34)&amp;CHAR(34),F1632,E1632)),""),"")))</f>
        <v>"SEED"</v>
      </c>
      <c r="AA1632" s="25" t="str">
        <f>IF(LEN(Y1632)&gt;0,Y1632,SUBSTITUTE(SUBSTITUTE(SUBSTITUTE(SUBSTITUTE(SUBSTITUTE(SUBSTITUTE(SUBSTITUTE(SUBSTITUTE(SUBSTITUTE(SUBSTITUTE(SUBSTITUTE( (SUBSTITUTE( SUBSTITUTE( SUBSTITUTE( SUBSTITUTE(Z1632,"STD_SIGMA","SUM"),"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SEED</v>
      </c>
      <c r="AB1632" s="1">
        <f>B1632</f>
        <v>1594</v>
      </c>
      <c r="AC1632" t="str">
        <f>P1632</f>
        <v>ITM_SEED</v>
      </c>
      <c r="AD1632" s="126" t="str">
        <f>IF(ISNA(VLOOKUP(AA1632,'XEQM Shortlist'!J:J,1,0)),"//","")</f>
        <v>//</v>
      </c>
      <c r="AF1632" s="88" t="str">
        <f>IF(LEN(AA1632)=0,"",SUBSTITUTE(SUBSTITUTE(SUBSTITUTE(SUBSTITUTE(SUBSTITUTE(SUBSTITUTE(SUBSTITUTE(SUBSTITUTE(SUBSTITUTE(SUBSTITUTE(SUBSTITUTE(SUBSTITUTE(SUBSTITUTE(SUBSTITUTE(SUBSTITUTE(SUBSTITUTE(SUBSTITUTE( (SUBSTITUTE( SUBSTITUTE( SUBSTITUTE( SUBSTITUTE(Z1632,"STD_SIGMA","SUM"),"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SEED</v>
      </c>
      <c r="AG1632" t="b">
        <f>AA1632=AF1632</f>
        <v>1</v>
      </c>
    </row>
    <row r="1633" spans="1:33">
      <c r="A1633" s="48">
        <f>IF(B1633=INT(B1633),ROW(),"")</f>
        <v>1633</v>
      </c>
      <c r="B1633" s="47">
        <f>IF(AND(MID(C1633,2,1)&lt;&gt;"/",MID(C1633,1,1)="/"),INT(B1632)+1,B1632+0.01)</f>
        <v>1595</v>
      </c>
      <c r="C1633" s="51" t="s">
        <v>3769</v>
      </c>
      <c r="D1633" s="51" t="s">
        <v>7</v>
      </c>
      <c r="E1633" s="56" t="s">
        <v>4909</v>
      </c>
      <c r="F1633" s="56" t="s">
        <v>4909</v>
      </c>
      <c r="G1633" s="144">
        <v>0</v>
      </c>
      <c r="H1633" s="144">
        <v>0</v>
      </c>
      <c r="I1633" s="135" t="s">
        <v>3</v>
      </c>
      <c r="J1633" s="56" t="s">
        <v>1375</v>
      </c>
      <c r="K1633" s="57" t="s">
        <v>3945</v>
      </c>
      <c r="L1633" s="55" t="s">
        <v>4768</v>
      </c>
      <c r="M1633" s="55" t="s">
        <v>4825</v>
      </c>
      <c r="N1633" s="55" t="s">
        <v>2238</v>
      </c>
      <c r="O1633" s="55"/>
      <c r="P1633" s="259" t="s">
        <v>4902</v>
      </c>
      <c r="Q1633" s="13"/>
      <c r="R1633"/>
      <c r="S1633" t="str">
        <f>IF(E1633=F1633,"","NOT EQUAL")</f>
        <v/>
      </c>
      <c r="T1633" s="44" t="str">
        <f>IF(ISNA(VLOOKUP(P1633,Sheet1!E:F,2,0)),"--","PRESENT")</f>
        <v>--</v>
      </c>
      <c r="U1633"/>
      <c r="V1633">
        <f>IF(AA1633&lt;&gt;"",V1632+1,V1632)</f>
        <v>394</v>
      </c>
      <c r="W1633" s="75" t="s">
        <v>2238</v>
      </c>
      <c r="X1633" s="57" t="s">
        <v>2238</v>
      </c>
      <c r="Y1633" s="57" t="s">
        <v>2238</v>
      </c>
      <c r="Z1633" s="25" t="str">
        <f>IF( OR(X1633="CNST", I1633="CAT_REGS"),IF(E1633=CHAR(34)&amp;CHAR(34),F1633,E1633),
IF(X1633="YES",UPPER(IF(E1633=CHAR(34)&amp;CHAR(34),F1633,E1633)),
IF(   AND(X1633&lt;&gt;"NO",I1633="CAT_FNCT",D1633&lt;&gt;"multiply", D1633&lt;&gt;"divide"),IF(J1633="SLS_ENABLED",   UPPER(IF(E1633=CHAR(34)&amp;CHAR(34),F1633,E1633)),""),"")))</f>
        <v>"WRITEP"</v>
      </c>
      <c r="AA1633" s="25" t="str">
        <f>IF(LEN(Y1633)&gt;0,Y1633,SUBSTITUTE(SUBSTITUTE(SUBSTITUTE(SUBSTITUTE(SUBSTITUTE(SUBSTITUTE(SUBSTITUTE(SUBSTITUTE(SUBSTITUTE(SUBSTITUTE(SUBSTITUTE( (SUBSTITUTE( SUBSTITUTE( SUBSTITUTE( SUBSTITUTE(Z1633,"STD_SIGMA","SUM"),"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WRITEP</v>
      </c>
      <c r="AB1633" s="1">
        <f>B1633</f>
        <v>1595</v>
      </c>
      <c r="AC1633" t="str">
        <f>P1633</f>
        <v>ITM_WRITEP</v>
      </c>
      <c r="AD1633" s="126" t="str">
        <f>IF(ISNA(VLOOKUP(AA1633,'XEQM Shortlist'!J:J,1,0)),"//","")</f>
        <v>//</v>
      </c>
      <c r="AF1633" s="88" t="str">
        <f>IF(LEN(AA1633)=0,"",SUBSTITUTE(SUBSTITUTE(SUBSTITUTE(SUBSTITUTE(SUBSTITUTE(SUBSTITUTE(SUBSTITUTE(SUBSTITUTE(SUBSTITUTE(SUBSTITUTE(SUBSTITUTE(SUBSTITUTE(SUBSTITUTE(SUBSTITUTE(SUBSTITUTE(SUBSTITUTE(SUBSTITUTE( (SUBSTITUTE( SUBSTITUTE( SUBSTITUTE( SUBSTITUTE(Z1633,"STD_SIGMA","SUM"),"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WRITEP</v>
      </c>
      <c r="AG1633" t="b">
        <f>AA1633=AF1633</f>
        <v>1</v>
      </c>
    </row>
    <row r="1634" spans="1:33">
      <c r="A1634" s="48">
        <f>IF(B1634=INT(B1634),ROW(),"")</f>
        <v>1634</v>
      </c>
      <c r="B1634" s="47">
        <f>IF(AND(MID(C1634,2,1)&lt;&gt;"/",MID(C1634,1,1)="/"),INT(B1633)+1,B1633+0.01)</f>
        <v>1596</v>
      </c>
      <c r="C1634" s="51" t="s">
        <v>3631</v>
      </c>
      <c r="D1634" s="51" t="s">
        <v>7</v>
      </c>
      <c r="E1634" s="56" t="s">
        <v>1232</v>
      </c>
      <c r="F1634" s="56" t="s">
        <v>305</v>
      </c>
      <c r="G1634" s="144">
        <v>0</v>
      </c>
      <c r="H1634" s="144">
        <v>0</v>
      </c>
      <c r="I1634" s="135" t="s">
        <v>3</v>
      </c>
      <c r="J1634" s="56" t="s">
        <v>1375</v>
      </c>
      <c r="K1634" s="57" t="s">
        <v>3945</v>
      </c>
      <c r="L1634" s="55" t="s">
        <v>4768</v>
      </c>
      <c r="M1634" s="55" t="s">
        <v>4825</v>
      </c>
      <c r="N1634" s="55" t="s">
        <v>2238</v>
      </c>
      <c r="O1634" s="55"/>
      <c r="P1634" s="259" t="s">
        <v>1856</v>
      </c>
      <c r="Q1634" s="13"/>
      <c r="R1634"/>
      <c r="S1634" t="str">
        <f>IF(E1634=F1634,"","NOT EQUAL")</f>
        <v>NOT EQUAL</v>
      </c>
      <c r="T1634" s="44" t="str">
        <f>IF(ISNA(VLOOKUP(P1634,Sheet1!E:F,2,0)),"--","PRESENT")</f>
        <v>--</v>
      </c>
      <c r="U1634"/>
      <c r="V1634">
        <f>IF(AA1634&lt;&gt;"",V1633+1,V1633)</f>
        <v>395</v>
      </c>
      <c r="W1634" s="75" t="s">
        <v>2238</v>
      </c>
      <c r="X1634" s="57" t="s">
        <v>2238</v>
      </c>
      <c r="Y1634" s="57" t="s">
        <v>2238</v>
      </c>
      <c r="Z1634" s="25" t="str">
        <f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"SETCHN"</v>
      </c>
      <c r="AA1634" s="25" t="str">
        <f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SETCHN</v>
      </c>
      <c r="AB1634" s="1">
        <f>B1634</f>
        <v>1596</v>
      </c>
      <c r="AC1634" t="str">
        <f>P1634</f>
        <v>ITM_SETCHN</v>
      </c>
      <c r="AD1634" s="126" t="str">
        <f>IF(ISNA(VLOOKUP(AA1634,'XEQM Shortlist'!J:J,1,0)),"//","")</f>
        <v>//</v>
      </c>
      <c r="AF1634" s="88" t="str">
        <f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SETCHN</v>
      </c>
      <c r="AG1634" t="b">
        <f>AA1634=AF1634</f>
        <v>1</v>
      </c>
    </row>
    <row r="1635" spans="1:33">
      <c r="A1635" s="48">
        <f>IF(B1635=INT(B1635),ROW(),"")</f>
        <v>1635</v>
      </c>
      <c r="B1635" s="47">
        <f>IF(AND(MID(C1635,2,1)&lt;&gt;"/",MID(C1635,1,1)="/"),INT(B1634)+1,B1634+0.01)</f>
        <v>1597</v>
      </c>
      <c r="C1635" s="51" t="s">
        <v>4227</v>
      </c>
      <c r="D1635" s="51" t="s">
        <v>7</v>
      </c>
      <c r="E1635" s="56" t="s">
        <v>306</v>
      </c>
      <c r="F1635" s="56" t="s">
        <v>306</v>
      </c>
      <c r="G1635" s="144">
        <v>0</v>
      </c>
      <c r="H1635" s="144">
        <v>0</v>
      </c>
      <c r="I1635" s="135" t="s">
        <v>3</v>
      </c>
      <c r="J1635" s="56" t="s">
        <v>1375</v>
      </c>
      <c r="K1635" s="57" t="s">
        <v>3945</v>
      </c>
      <c r="L1635" s="55" t="s">
        <v>4768</v>
      </c>
      <c r="M1635" s="55" t="s">
        <v>4825</v>
      </c>
      <c r="N1635" s="55" t="s">
        <v>2238</v>
      </c>
      <c r="O1635" s="55"/>
      <c r="P1635" s="259" t="s">
        <v>1857</v>
      </c>
      <c r="Q1635" s="13"/>
      <c r="R1635"/>
      <c r="S1635" t="str">
        <f>IF(E1635=F1635,"","NOT EQUAL")</f>
        <v/>
      </c>
      <c r="T1635" s="44" t="str">
        <f>IF(ISNA(VLOOKUP(P1635,Sheet1!E:F,2,0)),"--","PRESENT")</f>
        <v>--</v>
      </c>
      <c r="U1635"/>
      <c r="V1635">
        <f>IF(AA1635&lt;&gt;"",V1634+1,V1634)</f>
        <v>396</v>
      </c>
      <c r="W1635" s="75" t="s">
        <v>2238</v>
      </c>
      <c r="X1635" s="57" t="s">
        <v>2238</v>
      </c>
      <c r="Y1635" s="57" t="s">
        <v>2238</v>
      </c>
      <c r="Z1635" s="25" t="str">
        <f>IF( OR(X1635="CNST", I1635="CAT_REGS"),IF(E1635=CHAR(34)&amp;CHAR(34),F1635,E1635),
IF(X1635="YES",UPPER(IF(E1635=CHAR(34)&amp;CHAR(34),F1635,E1635)),
IF(   AND(X1635&lt;&gt;"NO",I1635="CAT_FNCT",D1635&lt;&gt;"multiply", D1635&lt;&gt;"divide"),IF(J1635="SLS_ENABLED",   UPPER(IF(E1635=CHAR(34)&amp;CHAR(34),F1635,E1635)),""),"")))</f>
        <v>"SETDAT"</v>
      </c>
      <c r="AA1635" s="25" t="str">
        <f>IF(LEN(Y1635)&gt;0,Y1635,SUBSTITUTE(SUBSTITUTE(SUBSTITUTE(SUBSTITUTE(SUBSTITUTE(SUBSTITUTE(SUBSTITUTE(SUBSTITUTE(SUBSTITUTE(SUBSTITUTE(SUBSTITUTE( (SUBSTITUTE( SUBSTITUTE( SUBSTITUTE( SUBSTITUTE(Z1635,"STD_SIGMA","SUM"),"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SETDAT</v>
      </c>
      <c r="AB1635" s="1">
        <f>B1635</f>
        <v>1597</v>
      </c>
      <c r="AC1635" t="str">
        <f>P1635</f>
        <v>ITM_SETDAT</v>
      </c>
      <c r="AD1635" s="126" t="str">
        <f>IF(ISNA(VLOOKUP(AA1635,'XEQM Shortlist'!J:J,1,0)),"//","")</f>
        <v>//</v>
      </c>
      <c r="AF1635" s="88" t="str">
        <f>IF(LEN(AA1635)=0,"",SUBSTITUTE(SUBSTITUTE(SUBSTITUTE(SUBSTITUTE(SUBSTITUTE(SUBSTITUTE(SUBSTITUTE(SUBSTITUTE(SUBSTITUTE(SUBSTITUTE(SUBSTITUTE(SUBSTITUTE(SUBSTITUTE(SUBSTITUTE(SUBSTITUTE(SUBSTITUTE(SUBSTITUTE( (SUBSTITUTE( SUBSTITUTE( SUBSTITUTE( SUBSTITUTE(Z1635,"STD_SIGMA","SUM"),"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SETDAT</v>
      </c>
      <c r="AG1635" t="b">
        <f>AA1635=AF1635</f>
        <v>1</v>
      </c>
    </row>
    <row r="1636" spans="1:33">
      <c r="A1636" s="48">
        <f>IF(B1636=INT(B1636),ROW(),"")</f>
        <v>1636</v>
      </c>
      <c r="B1636" s="47">
        <f>IF(AND(MID(C1636,2,1)&lt;&gt;"/",MID(C1636,1,1)="/"),INT(B1635)+1,B1635+0.01)</f>
        <v>1598</v>
      </c>
      <c r="C1636" s="51" t="s">
        <v>3632</v>
      </c>
      <c r="D1636" s="51" t="s">
        <v>7</v>
      </c>
      <c r="E1636" s="56" t="s">
        <v>1233</v>
      </c>
      <c r="F1636" s="56" t="s">
        <v>307</v>
      </c>
      <c r="G1636" s="144">
        <v>0</v>
      </c>
      <c r="H1636" s="144">
        <v>0</v>
      </c>
      <c r="I1636" s="135" t="s">
        <v>3</v>
      </c>
      <c r="J1636" s="56" t="s">
        <v>1375</v>
      </c>
      <c r="K1636" s="57" t="s">
        <v>3945</v>
      </c>
      <c r="L1636" s="55" t="s">
        <v>4768</v>
      </c>
      <c r="M1636" s="55" t="s">
        <v>4825</v>
      </c>
      <c r="N1636" s="55" t="s">
        <v>2238</v>
      </c>
      <c r="O1636" s="55"/>
      <c r="P1636" s="259" t="s">
        <v>1858</v>
      </c>
      <c r="Q1636" s="13"/>
      <c r="R1636"/>
      <c r="S1636" t="str">
        <f>IF(E1636=F1636,"","NOT EQUAL")</f>
        <v>NOT EQUAL</v>
      </c>
      <c r="T1636" s="44" t="str">
        <f>IF(ISNA(VLOOKUP(P1636,Sheet1!E:F,2,0)),"--","PRESENT")</f>
        <v>--</v>
      </c>
      <c r="U1636"/>
      <c r="V1636">
        <f>IF(AA1636&lt;&gt;"",V1635+1,V1635)</f>
        <v>397</v>
      </c>
      <c r="W1636" s="75" t="s">
        <v>2238</v>
      </c>
      <c r="X1636" s="57" t="s">
        <v>2238</v>
      </c>
      <c r="Y1636" s="57" t="s">
        <v>2238</v>
      </c>
      <c r="Z1636" s="25" t="str">
        <f>IF( OR(X1636="CNST", I1636="CAT_REGS"),IF(E1636=CHAR(34)&amp;CHAR(34),F1636,E1636),
IF(X1636="YES",UPPER(IF(E1636=CHAR(34)&amp;CHAR(34),F1636,E1636)),
IF(   AND(X1636&lt;&gt;"NO",I1636="CAT_FNCT",D1636&lt;&gt;"multiply", D1636&lt;&gt;"divide"),IF(J1636="SLS_ENABLED",   UPPER(IF(E1636=CHAR(34)&amp;CHAR(34),F1636,E1636)),""),"")))</f>
        <v>"SETEUR"</v>
      </c>
      <c r="AA1636" s="25" t="str">
        <f>IF(LEN(Y1636)&gt;0,Y1636,SUBSTITUTE(SUBSTITUTE(SUBSTITUTE(SUBSTITUTE(SUBSTITUTE(SUBSTITUTE(SUBSTITUTE(SUBSTITUTE(SUBSTITUTE(SUBSTITUTE(SUBSTITUTE( (SUBSTITUTE( SUBSTITUTE( SUBSTITUTE( SUBSTITUTE(Z1636,"STD_SIGMA","SUM"),"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SETEUR</v>
      </c>
      <c r="AB1636" s="1">
        <f>B1636</f>
        <v>1598</v>
      </c>
      <c r="AC1636" t="str">
        <f>P1636</f>
        <v>ITM_SETEUR</v>
      </c>
      <c r="AD1636" s="126" t="str">
        <f>IF(ISNA(VLOOKUP(AA1636,'XEQM Shortlist'!J:J,1,0)),"//","")</f>
        <v>//</v>
      </c>
      <c r="AF1636" s="88" t="str">
        <f>IF(LEN(AA1636)=0,"",SUBSTITUTE(SUBSTITUTE(SUBSTITUTE(SUBSTITUTE(SUBSTITUTE(SUBSTITUTE(SUBSTITUTE(SUBSTITUTE(SUBSTITUTE(SUBSTITUTE(SUBSTITUTE(SUBSTITUTE(SUBSTITUTE(SUBSTITUTE(SUBSTITUTE(SUBSTITUTE(SUBSTITUTE( (SUBSTITUTE( SUBSTITUTE( SUBSTITUTE( SUBSTITUTE(Z1636,"STD_SIGMA","SUM"),"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SETEUR</v>
      </c>
      <c r="AG1636" t="b">
        <f>AA1636=AF1636</f>
        <v>1</v>
      </c>
    </row>
    <row r="1637" spans="1:33">
      <c r="A1637" s="48">
        <f>IF(B1637=INT(B1637),ROW(),"")</f>
        <v>1637</v>
      </c>
      <c r="B1637" s="47">
        <f>IF(AND(MID(C1637,2,1)&lt;&gt;"/",MID(C1637,1,1)="/"),INT(B1636)+1,B1636+0.01)</f>
        <v>1599</v>
      </c>
      <c r="C1637" s="51" t="s">
        <v>3633</v>
      </c>
      <c r="D1637" s="51" t="s">
        <v>7</v>
      </c>
      <c r="E1637" s="56" t="s">
        <v>1234</v>
      </c>
      <c r="F1637" s="56" t="s">
        <v>308</v>
      </c>
      <c r="G1637" s="144">
        <v>0</v>
      </c>
      <c r="H1637" s="144">
        <v>0</v>
      </c>
      <c r="I1637" s="135" t="s">
        <v>3</v>
      </c>
      <c r="J1637" s="56" t="s">
        <v>1375</v>
      </c>
      <c r="K1637" s="57" t="s">
        <v>3945</v>
      </c>
      <c r="L1637" s="55" t="s">
        <v>4768</v>
      </c>
      <c r="M1637" s="55" t="s">
        <v>4825</v>
      </c>
      <c r="N1637" s="55" t="s">
        <v>2238</v>
      </c>
      <c r="O1637" s="55"/>
      <c r="P1637" s="259" t="s">
        <v>1859</v>
      </c>
      <c r="Q1637" s="13"/>
      <c r="R1637"/>
      <c r="S1637" t="str">
        <f>IF(E1637=F1637,"","NOT EQUAL")</f>
        <v>NOT EQUAL</v>
      </c>
      <c r="T1637" s="44" t="str">
        <f>IF(ISNA(VLOOKUP(P1637,Sheet1!E:F,2,0)),"--","PRESENT")</f>
        <v>--</v>
      </c>
      <c r="U1637"/>
      <c r="V1637">
        <f>IF(AA1637&lt;&gt;"",V1636+1,V1636)</f>
        <v>398</v>
      </c>
      <c r="W1637" s="75" t="s">
        <v>2238</v>
      </c>
      <c r="X1637" s="57" t="s">
        <v>2238</v>
      </c>
      <c r="Y1637" s="57" t="s">
        <v>2238</v>
      </c>
      <c r="Z1637" s="25" t="str">
        <f>IF( OR(X1637="CNST", I1637="CAT_REGS"),IF(E1637=CHAR(34)&amp;CHAR(34),F1637,E1637),
IF(X1637="YES",UPPER(IF(E1637=CHAR(34)&amp;CHAR(34),F1637,E1637)),
IF(   AND(X1637&lt;&gt;"NO",I1637="CAT_FNCT",D1637&lt;&gt;"multiply", D1637&lt;&gt;"divide"),IF(J1637="SLS_ENABLED",   UPPER(IF(E1637=CHAR(34)&amp;CHAR(34),F1637,E1637)),""),"")))</f>
        <v>"SETIND"</v>
      </c>
      <c r="AA1637" s="25" t="str">
        <f>IF(LEN(Y1637)&gt;0,Y1637,SUBSTITUTE(SUBSTITUTE(SUBSTITUTE(SUBSTITUTE(SUBSTITUTE(SUBSTITUTE(SUBSTITUTE(SUBSTITUTE(SUBSTITUTE(SUBSTITUTE(SUBSTITUTE( (SUBSTITUTE( SUBSTITUTE( SUBSTITUTE( SUBSTITUTE(Z1637,"STD_SIGMA","SUM"),"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SETIND</v>
      </c>
      <c r="AB1637" s="1">
        <f>B1637</f>
        <v>1599</v>
      </c>
      <c r="AC1637" t="str">
        <f>P1637</f>
        <v>ITM_SETIND</v>
      </c>
      <c r="AD1637" s="126" t="str">
        <f>IF(ISNA(VLOOKUP(AA1637,'XEQM Shortlist'!J:J,1,0)),"//","")</f>
        <v>//</v>
      </c>
      <c r="AF1637" s="88" t="str">
        <f>IF(LEN(AA1637)=0,"",SUBSTITUTE(SUBSTITUTE(SUBSTITUTE(SUBSTITUTE(SUBSTITUTE(SUBSTITUTE(SUBSTITUTE(SUBSTITUTE(SUBSTITUTE(SUBSTITUTE(SUBSTITUTE(SUBSTITUTE(SUBSTITUTE(SUBSTITUTE(SUBSTITUTE(SUBSTITUTE(SUBSTITUTE( (SUBSTITUTE( SUBSTITUTE( SUBSTITUTE( SUBSTITUTE(Z1637,"STD_SIGMA","SUM"),"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SETIND</v>
      </c>
      <c r="AG1637" t="b">
        <f>AA1637=AF1637</f>
        <v>1</v>
      </c>
    </row>
    <row r="1638" spans="1:33">
      <c r="A1638" s="48">
        <f>IF(B1638=INT(B1638),ROW(),"")</f>
        <v>1638</v>
      </c>
      <c r="B1638" s="47">
        <f>IF(AND(MID(C1638,2,1)&lt;&gt;"/",MID(C1638,1,1)="/"),INT(B1637)+1,B1637+0.01)</f>
        <v>1600</v>
      </c>
      <c r="C1638" s="51" t="s">
        <v>3634</v>
      </c>
      <c r="D1638" s="51" t="s">
        <v>7</v>
      </c>
      <c r="E1638" s="56" t="s">
        <v>1235</v>
      </c>
      <c r="F1638" s="56" t="s">
        <v>309</v>
      </c>
      <c r="G1638" s="144">
        <v>0</v>
      </c>
      <c r="H1638" s="144">
        <v>0</v>
      </c>
      <c r="I1638" s="135" t="s">
        <v>3</v>
      </c>
      <c r="J1638" s="56" t="s">
        <v>1375</v>
      </c>
      <c r="K1638" s="57" t="s">
        <v>3945</v>
      </c>
      <c r="L1638" s="55" t="s">
        <v>4768</v>
      </c>
      <c r="M1638" s="55" t="s">
        <v>4825</v>
      </c>
      <c r="N1638" s="55" t="s">
        <v>2238</v>
      </c>
      <c r="O1638" s="55"/>
      <c r="P1638" s="259" t="s">
        <v>1860</v>
      </c>
      <c r="Q1638" s="13"/>
      <c r="R1638"/>
      <c r="S1638" t="str">
        <f>IF(E1638=F1638,"","NOT EQUAL")</f>
        <v>NOT EQUAL</v>
      </c>
      <c r="T1638" s="44" t="str">
        <f>IF(ISNA(VLOOKUP(P1638,Sheet1!E:F,2,0)),"--","PRESENT")</f>
        <v>--</v>
      </c>
      <c r="U1638"/>
      <c r="V1638">
        <f>IF(AA1638&lt;&gt;"",V1637+1,V1637)</f>
        <v>399</v>
      </c>
      <c r="W1638" s="75" t="s">
        <v>2238</v>
      </c>
      <c r="X1638" s="57" t="s">
        <v>2238</v>
      </c>
      <c r="Y1638" s="57" t="s">
        <v>2238</v>
      </c>
      <c r="Z1638" s="25" t="str">
        <f>IF( OR(X1638="CNST", I1638="CAT_REGS"),IF(E1638=CHAR(34)&amp;CHAR(34),F1638,E1638),
IF(X1638="YES",UPPER(IF(E1638=CHAR(34)&amp;CHAR(34),F1638,E1638)),
IF(   AND(X1638&lt;&gt;"NO",I1638="CAT_FNCT",D1638&lt;&gt;"multiply", D1638&lt;&gt;"divide"),IF(J1638="SLS_ENABLED",   UPPER(IF(E1638=CHAR(34)&amp;CHAR(34),F1638,E1638)),""),"")))</f>
        <v>"SETJPN"</v>
      </c>
      <c r="AA1638" s="25" t="str">
        <f>IF(LEN(Y1638)&gt;0,Y1638,SUBSTITUTE(SUBSTITUTE(SUBSTITUTE(SUBSTITUTE(SUBSTITUTE(SUBSTITUTE(SUBSTITUTE(SUBSTITUTE(SUBSTITUTE(SUBSTITUTE(SUBSTITUTE( (SUBSTITUTE( SUBSTITUTE( SUBSTITUTE( SUBSTITUTE(Z1638,"STD_SIGMA","SUM"),"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SETJPN</v>
      </c>
      <c r="AB1638" s="1">
        <f>B1638</f>
        <v>1600</v>
      </c>
      <c r="AC1638" t="str">
        <f>P1638</f>
        <v>ITM_SETJPN</v>
      </c>
      <c r="AD1638" s="126" t="str">
        <f>IF(ISNA(VLOOKUP(AA1638,'XEQM Shortlist'!J:J,1,0)),"//","")</f>
        <v>//</v>
      </c>
      <c r="AF1638" s="88" t="str">
        <f>IF(LEN(AA1638)=0,"",SUBSTITUTE(SUBSTITUTE(SUBSTITUTE(SUBSTITUTE(SUBSTITUTE(SUBSTITUTE(SUBSTITUTE(SUBSTITUTE(SUBSTITUTE(SUBSTITUTE(SUBSTITUTE(SUBSTITUTE(SUBSTITUTE(SUBSTITUTE(SUBSTITUTE(SUBSTITUTE(SUBSTITUTE( (SUBSTITUTE( SUBSTITUTE( SUBSTITUTE( SUBSTITUTE(Z1638,"STD_SIGMA","SUM"),"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SETJPN</v>
      </c>
      <c r="AG1638" t="b">
        <f>AA1638=AF1638</f>
        <v>1</v>
      </c>
    </row>
    <row r="1639" spans="1:33">
      <c r="A1639" s="48">
        <f>IF(B1639=INT(B1639),ROW(),"")</f>
        <v>1639</v>
      </c>
      <c r="B1639" s="47">
        <f>IF(AND(MID(C1639,2,1)&lt;&gt;"/",MID(C1639,1,1)="/"),INT(B1638)+1,B1638+0.01)</f>
        <v>1601</v>
      </c>
      <c r="C1639" s="51" t="s">
        <v>4636</v>
      </c>
      <c r="D1639" s="51" t="s">
        <v>7</v>
      </c>
      <c r="E1639" s="56" t="s">
        <v>310</v>
      </c>
      <c r="F1639" s="56" t="s">
        <v>310</v>
      </c>
      <c r="G1639" s="144">
        <v>0</v>
      </c>
      <c r="H1639" s="144">
        <v>0</v>
      </c>
      <c r="I1639" s="244" t="s">
        <v>1</v>
      </c>
      <c r="J1639" s="56" t="s">
        <v>1375</v>
      </c>
      <c r="K1639" s="57" t="s">
        <v>3945</v>
      </c>
      <c r="L1639" s="55" t="s">
        <v>4768</v>
      </c>
      <c r="M1639" s="55" t="s">
        <v>4825</v>
      </c>
      <c r="N1639" s="55" t="s">
        <v>5450</v>
      </c>
      <c r="O1639" s="55"/>
      <c r="P1639" s="166" t="s">
        <v>1861</v>
      </c>
      <c r="Q1639" s="13"/>
      <c r="R1639"/>
      <c r="S1639" t="str">
        <f>IF(E1639=F1639,"","NOT EQUAL")</f>
        <v/>
      </c>
      <c r="T1639" s="44" t="str">
        <f>IF(ISNA(VLOOKUP(P1639,Sheet1!E:F,2,0)),"--","PRESENT")</f>
        <v>--</v>
      </c>
      <c r="U1639"/>
      <c r="V1639">
        <f>IF(AA1639&lt;&gt;"",V1638+1,V1638)</f>
        <v>399</v>
      </c>
      <c r="W1639" s="75" t="s">
        <v>2238</v>
      </c>
      <c r="X1639" s="57" t="s">
        <v>2238</v>
      </c>
      <c r="Y1639" s="57" t="s">
        <v>2238</v>
      </c>
      <c r="Z1639" s="25" t="str">
        <f>IF( OR(X1639="CNST", I1639="CAT_REGS"),IF(E1639=CHAR(34)&amp;CHAR(34),F1639,E1639),
IF(X1639="YES",UPPER(IF(E1639=CHAR(34)&amp;CHAR(34),F1639,E1639)),
IF(   AND(X1639&lt;&gt;"NO",I1639="CAT_FNCT",D1639&lt;&gt;"multiply", D1639&lt;&gt;"divide"),IF(J1639="SLS_ENABLED",   UPPER(IF(E1639=CHAR(34)&amp;CHAR(34),F1639,E1639)),""),"")))</f>
        <v/>
      </c>
      <c r="AA1639" s="25" t="str">
        <f>IF(LEN(Y1639)&gt;0,Y1639,SUBSTITUTE(SUBSTITUTE(SUBSTITUTE(SUBSTITUTE(SUBSTITUTE(SUBSTITUTE(SUBSTITUTE(SUBSTITUTE(SUBSTITUTE(SUBSTITUTE(SUBSTITUTE( (SUBSTITUTE( SUBSTITUTE( SUBSTITUTE( SUBSTITUTE(Z1639,"STD_SIGMA","SUM"),"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39" s="1">
        <f>B1639</f>
        <v>1601</v>
      </c>
      <c r="AC1639" t="str">
        <f>P1639</f>
        <v>ITM_SETSIG</v>
      </c>
      <c r="AD1639" s="126" t="str">
        <f>IF(ISNA(VLOOKUP(AA1639,'XEQM Shortlist'!J:J,1,0)),"//","")</f>
        <v/>
      </c>
      <c r="AF1639" s="88" t="str">
        <f>IF(LEN(AA1639)=0,"",SUBSTITUTE(SUBSTITUTE(SUBSTITUTE(SUBSTITUTE(SUBSTITUTE(SUBSTITUTE(SUBSTITUTE(SUBSTITUTE(SUBSTITUTE(SUBSTITUTE(SUBSTITUTE(SUBSTITUTE(SUBSTITUTE(SUBSTITUTE(SUBSTITUTE(SUBSTITUTE(SUBSTITUTE( (SUBSTITUTE( SUBSTITUTE( SUBSTITUTE( SUBSTITUTE(Z1639,"STD_SIGMA","SUM"),"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39" t="b">
        <f>AA1639=AF1639</f>
        <v>1</v>
      </c>
    </row>
    <row r="1640" spans="1:33">
      <c r="A1640" s="48">
        <f>IF(B1640=INT(B1640),ROW(),"")</f>
        <v>1640</v>
      </c>
      <c r="B1640" s="47">
        <f>IF(AND(MID(C1640,2,1)&lt;&gt;"/",MID(C1640,1,1)="/"),INT(B1639)+1,B1639+0.01)</f>
        <v>1602</v>
      </c>
      <c r="C1640" s="51" t="s">
        <v>4215</v>
      </c>
      <c r="D1640" s="51" t="s">
        <v>7</v>
      </c>
      <c r="E1640" s="56" t="s">
        <v>311</v>
      </c>
      <c r="F1640" s="56" t="s">
        <v>311</v>
      </c>
      <c r="G1640" s="144">
        <v>0</v>
      </c>
      <c r="H1640" s="144">
        <v>0</v>
      </c>
      <c r="I1640" s="135" t="s">
        <v>3</v>
      </c>
      <c r="J1640" s="56" t="s">
        <v>1375</v>
      </c>
      <c r="K1640" s="57" t="s">
        <v>3945</v>
      </c>
      <c r="L1640" s="55" t="s">
        <v>4768</v>
      </c>
      <c r="M1640" s="55" t="s">
        <v>4825</v>
      </c>
      <c r="N1640" s="55" t="s">
        <v>2238</v>
      </c>
      <c r="O1640" s="55"/>
      <c r="P1640" s="259" t="s">
        <v>1862</v>
      </c>
      <c r="Q1640" s="13"/>
      <c r="R1640"/>
      <c r="S1640" t="str">
        <f>IF(E1640=F1640,"","NOT EQUAL")</f>
        <v/>
      </c>
      <c r="T1640" s="44" t="str">
        <f>IF(ISNA(VLOOKUP(P1640,Sheet1!E:F,2,0)),"--","PRESENT")</f>
        <v>--</v>
      </c>
      <c r="U1640"/>
      <c r="V1640">
        <f>IF(AA1640&lt;&gt;"",V1639+1,V1639)</f>
        <v>400</v>
      </c>
      <c r="W1640" s="75" t="s">
        <v>2238</v>
      </c>
      <c r="X1640" s="57" t="s">
        <v>2238</v>
      </c>
      <c r="Y1640" s="57" t="s">
        <v>2238</v>
      </c>
      <c r="Z1640" s="25" t="str">
        <f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"SETTIM"</v>
      </c>
      <c r="AA1640" s="25" t="str">
        <f>IF(LEN(Y1640)&gt;0,Y1640,SUBSTITUTE(SUBSTITUTE(SUBSTITUTE(SUBSTITUTE(SUBSTITUTE(SUBSTITUTE(SUBSTITUTE(SUBSTITUTE(SUBSTITUTE(SUBSTITUTE(SUBSTITUTE( (SUBSTITUTE( SUBSTITUTE( SUBSTITUTE( SUBSTITUTE(Z1640,"STD_SIGMA","SUM"),"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SETTIM</v>
      </c>
      <c r="AB1640" s="1">
        <f>B1640</f>
        <v>1602</v>
      </c>
      <c r="AC1640" t="str">
        <f>P1640</f>
        <v>ITM_SETTIM</v>
      </c>
      <c r="AD1640" s="126" t="str">
        <f>IF(ISNA(VLOOKUP(AA1640,'XEQM Shortlist'!J:J,1,0)),"//","")</f>
        <v>//</v>
      </c>
      <c r="AF1640" s="88" t="str">
        <f>IF(LEN(AA1640)=0,"",SUBSTITUTE(SUBSTITUTE(SUBSTITUTE(SUBSTITUTE(SUBSTITUTE(SUBSTITUTE(SUBSTITUTE(SUBSTITUTE(SUBSTITUTE(SUBSTITUTE(SUBSTITUTE(SUBSTITUTE(SUBSTITUTE(SUBSTITUTE(SUBSTITUTE(SUBSTITUTE(SUBSTITUTE( (SUBSTITUTE( SUBSTITUTE( SUBSTITUTE( SUBSTITUTE(Z1640,"STD_SIGMA","SUM"),"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SETTIM</v>
      </c>
      <c r="AG1640" t="b">
        <f>AA1640=AF1640</f>
        <v>1</v>
      </c>
    </row>
    <row r="1641" spans="1:33">
      <c r="A1641" s="48">
        <f>IF(B1641=INT(B1641),ROW(),"")</f>
        <v>1641</v>
      </c>
      <c r="B1641" s="47">
        <f>IF(AND(MID(C1641,2,1)&lt;&gt;"/",MID(C1641,1,1)="/"),INT(B1640)+1,B1640+0.01)</f>
        <v>1603</v>
      </c>
      <c r="C1641" s="51" t="s">
        <v>3635</v>
      </c>
      <c r="D1641" s="51" t="s">
        <v>7</v>
      </c>
      <c r="E1641" s="56" t="s">
        <v>1236</v>
      </c>
      <c r="F1641" s="56" t="s">
        <v>1237</v>
      </c>
      <c r="G1641" s="144">
        <v>0</v>
      </c>
      <c r="H1641" s="144">
        <v>0</v>
      </c>
      <c r="I1641" s="135" t="s">
        <v>3</v>
      </c>
      <c r="J1641" s="56" t="s">
        <v>1375</v>
      </c>
      <c r="K1641" s="57" t="s">
        <v>3945</v>
      </c>
      <c r="L1641" s="55" t="s">
        <v>4768</v>
      </c>
      <c r="M1641" s="55" t="s">
        <v>4825</v>
      </c>
      <c r="N1641" s="55" t="s">
        <v>2238</v>
      </c>
      <c r="O1641" s="55"/>
      <c r="P1641" s="259" t="s">
        <v>1863</v>
      </c>
      <c r="Q1641" s="13"/>
      <c r="R1641"/>
      <c r="S1641" t="str">
        <f>IF(E1641=F1641,"","NOT EQUAL")</f>
        <v>NOT EQUAL</v>
      </c>
      <c r="T1641" s="44" t="str">
        <f>IF(ISNA(VLOOKUP(P1641,Sheet1!E:F,2,0)),"--","PRESENT")</f>
        <v>--</v>
      </c>
      <c r="U1641"/>
      <c r="V1641">
        <f>IF(AA1641&lt;&gt;"",V1640+1,V1640)</f>
        <v>401</v>
      </c>
      <c r="W1641" s="75" t="s">
        <v>2238</v>
      </c>
      <c r="X1641" s="57" t="s">
        <v>2238</v>
      </c>
      <c r="Y1641" s="57" t="s">
        <v>2238</v>
      </c>
      <c r="Z1641" s="25" t="str">
        <f>IF( OR(X1641="CNST", I1641="CAT_REGS"),IF(E1641=CHAR(34)&amp;CHAR(34),F1641,E1641),
IF(X1641="YES",UPPER(IF(E1641=CHAR(34)&amp;CHAR(34),F1641,E1641)),
IF(   AND(X1641&lt;&gt;"NO",I1641="CAT_FNCT",D1641&lt;&gt;"multiply", D1641&lt;&gt;"divide"),IF(J1641="SLS_ENABLED",   UPPER(IF(E1641=CHAR(34)&amp;CHAR(34),F1641,E1641)),""),"")))</f>
        <v>"SETUK"</v>
      </c>
      <c r="AA1641" s="25" t="str">
        <f>IF(LEN(Y1641)&gt;0,Y1641,SUBSTITUTE(SUBSTITUTE(SUBSTITUTE(SUBSTITUTE(SUBSTITUTE(SUBSTITUTE(SUBSTITUTE(SUBSTITUTE(SUBSTITUTE(SUBSTITUTE(SUBSTITUTE( (SUBSTITUTE( SUBSTITUTE( SUBSTITUTE( SUBSTITUTE(Z1641,"STD_SIGMA","SUM"),"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SETUK</v>
      </c>
      <c r="AB1641" s="1">
        <f>B1641</f>
        <v>1603</v>
      </c>
      <c r="AC1641" t="str">
        <f>P1641</f>
        <v>ITM_SETUK</v>
      </c>
      <c r="AD1641" s="126" t="str">
        <f>IF(ISNA(VLOOKUP(AA1641,'XEQM Shortlist'!J:J,1,0)),"//","")</f>
        <v>//</v>
      </c>
      <c r="AF1641" s="88" t="str">
        <f>IF(LEN(AA1641)=0,"",SUBSTITUTE(SUBSTITUTE(SUBSTITUTE(SUBSTITUTE(SUBSTITUTE(SUBSTITUTE(SUBSTITUTE(SUBSTITUTE(SUBSTITUTE(SUBSTITUTE(SUBSTITUTE(SUBSTITUTE(SUBSTITUTE(SUBSTITUTE(SUBSTITUTE(SUBSTITUTE(SUBSTITUTE( (SUBSTITUTE( SUBSTITUTE( SUBSTITUTE( SUBSTITUTE(Z1641,"STD_SIGMA","SUM"),"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SETUK</v>
      </c>
      <c r="AG1641" t="b">
        <f>AA1641=AF1641</f>
        <v>1</v>
      </c>
    </row>
    <row r="1642" spans="1:33">
      <c r="A1642" s="48">
        <f>IF(B1642=INT(B1642),ROW(),"")</f>
        <v>1642</v>
      </c>
      <c r="B1642" s="47">
        <f>IF(AND(MID(C1642,2,1)&lt;&gt;"/",MID(C1642,1,1)="/"),INT(B1641)+1,B1641+0.01)</f>
        <v>1604</v>
      </c>
      <c r="C1642" s="51" t="s">
        <v>3636</v>
      </c>
      <c r="D1642" s="51" t="s">
        <v>7</v>
      </c>
      <c r="E1642" s="56" t="s">
        <v>1238</v>
      </c>
      <c r="F1642" s="56" t="s">
        <v>312</v>
      </c>
      <c r="G1642" s="144">
        <v>0</v>
      </c>
      <c r="H1642" s="144">
        <v>0</v>
      </c>
      <c r="I1642" s="135" t="s">
        <v>3</v>
      </c>
      <c r="J1642" s="56" t="s">
        <v>1375</v>
      </c>
      <c r="K1642" s="57" t="s">
        <v>3945</v>
      </c>
      <c r="L1642" s="55" t="s">
        <v>4768</v>
      </c>
      <c r="M1642" s="55" t="s">
        <v>4825</v>
      </c>
      <c r="N1642" s="55" t="s">
        <v>2238</v>
      </c>
      <c r="O1642" s="55"/>
      <c r="P1642" s="259" t="s">
        <v>1864</v>
      </c>
      <c r="Q1642" s="13"/>
      <c r="R1642"/>
      <c r="S1642" t="str">
        <f>IF(E1642=F1642,"","NOT EQUAL")</f>
        <v>NOT EQUAL</v>
      </c>
      <c r="T1642" s="44" t="str">
        <f>IF(ISNA(VLOOKUP(P1642,Sheet1!E:F,2,0)),"--","PRESENT")</f>
        <v>--</v>
      </c>
      <c r="U1642"/>
      <c r="V1642">
        <f>IF(AA1642&lt;&gt;"",V1641+1,V1641)</f>
        <v>402</v>
      </c>
      <c r="W1642" s="75" t="s">
        <v>2238</v>
      </c>
      <c r="X1642" s="57" t="s">
        <v>2238</v>
      </c>
      <c r="Y1642" s="57" t="s">
        <v>2238</v>
      </c>
      <c r="Z1642" s="25" t="str">
        <f>IF( OR(X1642="CNST", I1642="CAT_REGS"),IF(E1642=CHAR(34)&amp;CHAR(34),F1642,E1642),
IF(X1642="YES",UPPER(IF(E1642=CHAR(34)&amp;CHAR(34),F1642,E1642)),
IF(   AND(X1642&lt;&gt;"NO",I1642="CAT_FNCT",D1642&lt;&gt;"multiply", D1642&lt;&gt;"divide"),IF(J1642="SLS_ENABLED",   UPPER(IF(E1642=CHAR(34)&amp;CHAR(34),F1642,E1642)),""),"")))</f>
        <v>"SETUSA"</v>
      </c>
      <c r="AA1642" s="25" t="str">
        <f>IF(LEN(Y1642)&gt;0,Y1642,SUBSTITUTE(SUBSTITUTE(SUBSTITUTE(SUBSTITUTE(SUBSTITUTE(SUBSTITUTE(SUBSTITUTE(SUBSTITUTE(SUBSTITUTE(SUBSTITUTE(SUBSTITUTE( (SUBSTITUTE( SUBSTITUTE( SUBSTITUTE( SUBSTITUTE(Z1642,"STD_SIGMA","SUM"),"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SETUSA</v>
      </c>
      <c r="AB1642" s="1">
        <f>B1642</f>
        <v>1604</v>
      </c>
      <c r="AC1642" t="str">
        <f>P1642</f>
        <v>ITM_SETUSA</v>
      </c>
      <c r="AD1642" s="126" t="str">
        <f>IF(ISNA(VLOOKUP(AA1642,'XEQM Shortlist'!J:J,1,0)),"//","")</f>
        <v>//</v>
      </c>
      <c r="AF1642" s="88" t="str">
        <f>IF(LEN(AA1642)=0,"",SUBSTITUTE(SUBSTITUTE(SUBSTITUTE(SUBSTITUTE(SUBSTITUTE(SUBSTITUTE(SUBSTITUTE(SUBSTITUTE(SUBSTITUTE(SUBSTITUTE(SUBSTITUTE(SUBSTITUTE(SUBSTITUTE(SUBSTITUTE(SUBSTITUTE(SUBSTITUTE(SUBSTITUTE( (SUBSTITUTE( SUBSTITUTE( SUBSTITUTE( SUBSTITUTE(Z1642,"STD_SIGMA","SUM"),"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SETUSA</v>
      </c>
      <c r="AG1642" t="b">
        <f>AA1642=AF1642</f>
        <v>1</v>
      </c>
    </row>
    <row r="1643" spans="1:33">
      <c r="A1643" s="48">
        <f>IF(B1643=INT(B1643),ROW(),"")</f>
        <v>1643</v>
      </c>
      <c r="B1643" s="47">
        <f>IF(AND(MID(C1643,2,1)&lt;&gt;"/",MID(C1643,1,1)="/"),INT(B1642)+1,B1642+0.01)</f>
        <v>1605</v>
      </c>
      <c r="C1643" s="51" t="s">
        <v>3637</v>
      </c>
      <c r="D1643" s="51" t="s">
        <v>7</v>
      </c>
      <c r="E1643" s="56" t="s">
        <v>316</v>
      </c>
      <c r="F1643" s="56" t="s">
        <v>316</v>
      </c>
      <c r="G1643" s="144">
        <v>0</v>
      </c>
      <c r="H1643" s="144">
        <v>0</v>
      </c>
      <c r="I1643" s="135" t="s">
        <v>3</v>
      </c>
      <c r="J1643" s="56" t="s">
        <v>1375</v>
      </c>
      <c r="K1643" s="57" t="s">
        <v>3945</v>
      </c>
      <c r="L1643" s="55" t="s">
        <v>4768</v>
      </c>
      <c r="M1643" s="55" t="s">
        <v>4825</v>
      </c>
      <c r="N1643" s="55" t="s">
        <v>2238</v>
      </c>
      <c r="O1643" s="55"/>
      <c r="P1643" s="259" t="s">
        <v>1868</v>
      </c>
      <c r="Q1643" s="13"/>
      <c r="R1643"/>
      <c r="S1643" t="str">
        <f>IF(E1643=F1643,"","NOT EQUAL")</f>
        <v/>
      </c>
      <c r="T1643" s="44" t="str">
        <f>IF(ISNA(VLOOKUP(P1643,Sheet1!E:F,2,0)),"--","PRESENT")</f>
        <v>PRESENT</v>
      </c>
      <c r="U1643"/>
      <c r="V1643">
        <f>IF(AA1643&lt;&gt;"",V1642+1,V1642)</f>
        <v>403</v>
      </c>
      <c r="W1643" s="75" t="s">
        <v>2660</v>
      </c>
      <c r="X1643" s="57" t="s">
        <v>2238</v>
      </c>
      <c r="Y1643" s="57" t="s">
        <v>2238</v>
      </c>
      <c r="Z1643" s="25" t="str">
        <f>IF( OR(X1643="CNST", I1643="CAT_REGS"),IF(E1643=CHAR(34)&amp;CHAR(34),F1643,E1643),
IF(X1643="YES",UPPER(IF(E1643=CHAR(34)&amp;CHAR(34),F1643,E1643)),
IF(   AND(X1643&lt;&gt;"NO",I1643="CAT_FNCT",D1643&lt;&gt;"multiply", D1643&lt;&gt;"divide"),IF(J1643="SLS_ENABLED",   UPPER(IF(E1643=CHAR(34)&amp;CHAR(34),F1643,E1643)),""),"")))</f>
        <v>"SIGN"</v>
      </c>
      <c r="AA1643" s="25" t="str">
        <f>IF(LEN(Y1643)&gt;0,Y1643,SUBSTITUTE(SUBSTITUTE(SUBSTITUTE(SUBSTITUTE(SUBSTITUTE(SUBSTITUTE(SUBSTITUTE(SUBSTITUTE(SUBSTITUTE(SUBSTITUTE(SUBSTITUTE( (SUBSTITUTE( SUBSTITUTE( SUBSTITUTE( SUBSTITUTE(Z1643,"STD_SIGMA","SUM"),"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SIGN</v>
      </c>
      <c r="AB1643" s="1">
        <f>B1643</f>
        <v>1605</v>
      </c>
      <c r="AC1643" t="str">
        <f>P1643</f>
        <v>ITM_SIGN</v>
      </c>
      <c r="AD1643" s="126" t="str">
        <f>IF(ISNA(VLOOKUP(AA1643,'XEQM Shortlist'!J:J,1,0)),"//","")</f>
        <v>//</v>
      </c>
      <c r="AF1643" s="88" t="str">
        <f>IF(LEN(AA1643)=0,"",SUBSTITUTE(SUBSTITUTE(SUBSTITUTE(SUBSTITUTE(SUBSTITUTE(SUBSTITUTE(SUBSTITUTE(SUBSTITUTE(SUBSTITUTE(SUBSTITUTE(SUBSTITUTE(SUBSTITUTE(SUBSTITUTE(SUBSTITUTE(SUBSTITUTE(SUBSTITUTE(SUBSTITUTE( (SUBSTITUTE( SUBSTITUTE( SUBSTITUTE( SUBSTITUTE(Z1643,"STD_SIGMA","SUM"),"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SIGN</v>
      </c>
      <c r="AG1643" t="b">
        <f>AA1643=AF1643</f>
        <v>1</v>
      </c>
    </row>
    <row r="1644" spans="1:33">
      <c r="A1644" s="48">
        <f>IF(B1644=INT(B1644),ROW(),"")</f>
        <v>1644</v>
      </c>
      <c r="B1644" s="47">
        <f>IF(AND(MID(C1644,2,1)&lt;&gt;"/",MID(C1644,1,1)="/"),INT(B1643)+1,B1643+0.01)</f>
        <v>1606</v>
      </c>
      <c r="C1644" s="51" t="s">
        <v>3567</v>
      </c>
      <c r="D1644" s="51" t="s">
        <v>984</v>
      </c>
      <c r="E1644" s="56" t="s">
        <v>317</v>
      </c>
      <c r="F1644" s="56" t="s">
        <v>317</v>
      </c>
      <c r="G1644" s="144">
        <v>0</v>
      </c>
      <c r="H1644" s="144">
        <v>0</v>
      </c>
      <c r="I1644" s="135" t="s">
        <v>3</v>
      </c>
      <c r="J1644" s="56" t="s">
        <v>1375</v>
      </c>
      <c r="K1644" s="57" t="s">
        <v>3945</v>
      </c>
      <c r="L1644" s="55" t="s">
        <v>4768</v>
      </c>
      <c r="M1644" s="55" t="s">
        <v>4825</v>
      </c>
      <c r="N1644" s="55" t="s">
        <v>2238</v>
      </c>
      <c r="O1644" s="55"/>
      <c r="P1644" s="259" t="s">
        <v>1869</v>
      </c>
      <c r="Q1644" s="13"/>
      <c r="R1644"/>
      <c r="S1644" t="str">
        <f>IF(E1644=F1644,"","NOT EQUAL")</f>
        <v/>
      </c>
      <c r="T1644" s="44" t="str">
        <f>IF(ISNA(VLOOKUP(P1644,Sheet1!E:F,2,0)),"--","PRESENT")</f>
        <v>--</v>
      </c>
      <c r="U1644"/>
      <c r="V1644">
        <f>IF(AA1644&lt;&gt;"",V1643+1,V1643)</f>
        <v>404</v>
      </c>
      <c r="W1644" s="75" t="s">
        <v>2683</v>
      </c>
      <c r="X1644" s="57" t="s">
        <v>2598</v>
      </c>
      <c r="Y1644" s="57" t="s">
        <v>2238</v>
      </c>
      <c r="Z1644" s="25" t="str">
        <f>IF( OR(X1644="CNST", I1644="CAT_REGS"),IF(E1644=CHAR(34)&amp;CHAR(34),F1644,E1644),
IF(X1644="YES",UPPER(IF(E1644=CHAR(34)&amp;CHAR(34),F1644,E1644)),
IF(   AND(X1644&lt;&gt;"NO",I1644="CAT_FNCT",D1644&lt;&gt;"multiply", D1644&lt;&gt;"divide"),IF(J1644="SLS_ENABLED",   UPPER(IF(E1644=CHAR(34)&amp;CHAR(34),F1644,E1644)),""),"")))</f>
        <v>"SIGNMT"</v>
      </c>
      <c r="AA1644" s="25" t="str">
        <f>IF(LEN(Y1644)&gt;0,Y1644,SUBSTITUTE(SUBSTITUTE(SUBSTITUTE(SUBSTITUTE(SUBSTITUTE(SUBSTITUTE(SUBSTITUTE(SUBSTITUTE(SUBSTITUTE(SUBSTITUTE(SUBSTITUTE( (SUBSTITUTE( SUBSTITUTE( SUBSTITUTE( SUBSTITUTE(Z1644,"STD_SIGMA","SUM"),"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SIGNMT</v>
      </c>
      <c r="AB1644" s="1">
        <f>B1644</f>
        <v>1606</v>
      </c>
      <c r="AC1644" t="str">
        <f>P1644</f>
        <v>ITM_SIGNMT</v>
      </c>
      <c r="AD1644" s="126" t="str">
        <f>IF(ISNA(VLOOKUP(AA1644,'XEQM Shortlist'!J:J,1,0)),"//","")</f>
        <v>//</v>
      </c>
      <c r="AF1644" s="88" t="str">
        <f>IF(LEN(AA1644)=0,"",SUBSTITUTE(SUBSTITUTE(SUBSTITUTE(SUBSTITUTE(SUBSTITUTE(SUBSTITUTE(SUBSTITUTE(SUBSTITUTE(SUBSTITUTE(SUBSTITUTE(SUBSTITUTE(SUBSTITUTE(SUBSTITUTE(SUBSTITUTE(SUBSTITUTE(SUBSTITUTE(SUBSTITUTE( (SUBSTITUTE( SUBSTITUTE( SUBSTITUTE( SUBSTITUTE(Z1644,"STD_SIGMA","SUM"),"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SIGNMT</v>
      </c>
      <c r="AG1644" t="b">
        <f>AA1644=AF1644</f>
        <v>1</v>
      </c>
    </row>
    <row r="1645" spans="1:33">
      <c r="A1645" s="48">
        <f>IF(B1645=INT(B1645),ROW(),"")</f>
        <v>1645</v>
      </c>
      <c r="B1645" s="47">
        <f>IF(AND(MID(C1645,2,1)&lt;&gt;"/",MID(C1645,1,1)="/"),INT(B1644)+1,B1644+0.01)</f>
        <v>1607</v>
      </c>
      <c r="C1645" s="94" t="s">
        <v>4535</v>
      </c>
      <c r="D1645" s="94" t="s">
        <v>12</v>
      </c>
      <c r="E1645" s="180" t="s">
        <v>2535</v>
      </c>
      <c r="F1645" s="180" t="s">
        <v>318</v>
      </c>
      <c r="G1645" s="181">
        <v>1</v>
      </c>
      <c r="H1645" s="181">
        <v>99</v>
      </c>
      <c r="I1645" s="135" t="s">
        <v>3</v>
      </c>
      <c r="J1645" s="56" t="s">
        <v>1375</v>
      </c>
      <c r="K1645" s="57" t="s">
        <v>3945</v>
      </c>
      <c r="L1645" s="55" t="s">
        <v>4768</v>
      </c>
      <c r="M1645" s="55" t="s">
        <v>4826</v>
      </c>
      <c r="N1645" s="55" t="s">
        <v>2238</v>
      </c>
      <c r="O1645" s="55"/>
      <c r="P1645" s="259" t="s">
        <v>2532</v>
      </c>
      <c r="Q1645" s="13"/>
      <c r="R1645"/>
      <c r="S1645" t="str">
        <f>IF(E1645=F1645,"","NOT EQUAL")</f>
        <v>NOT EQUAL</v>
      </c>
      <c r="T1645" s="44" t="str">
        <f>IF(ISNA(VLOOKUP(P1645,Sheet1!E:F,2,0)),"--","PRESENT")</f>
        <v>--</v>
      </c>
      <c r="U1645"/>
      <c r="V1645">
        <f>IF(AA1645&lt;&gt;"",V1644+1,V1644)</f>
        <v>405</v>
      </c>
      <c r="W1645" s="75" t="s">
        <v>2238</v>
      </c>
      <c r="X1645" s="57" t="s">
        <v>2238</v>
      </c>
      <c r="Y1645" s="57" t="s">
        <v>2238</v>
      </c>
      <c r="Z1645" s="25" t="str">
        <f>IF( OR(X1645="CNST", I1645="CAT_REGS"),IF(E1645=CHAR(34)&amp;CHAR(34),F1645,E1645),
IF(X1645="YES",UPPER(IF(E1645=CHAR(34)&amp;CHAR(34),F1645,E1645)),
IF(   AND(X1645&lt;&gt;"NO",I1645="CAT_FNCT",D1645&lt;&gt;"multiply", D1645&lt;&gt;"divide"),IF(J1645="SLS_ENABLED",   UPPER(IF(E1645=CHAR(34)&amp;CHAR(34),F1645,E1645)),""),"")))</f>
        <v>"SIM_EQ"</v>
      </c>
      <c r="AA1645" s="25" t="str">
        <f>IF(LEN(Y1645)&gt;0,Y1645,SUBSTITUTE(SUBSTITUTE(SUBSTITUTE(SUBSTITUTE(SUBSTITUTE(SUBSTITUTE(SUBSTITUTE(SUBSTITUTE(SUBSTITUTE(SUBSTITUTE(SUBSTITUTE( (SUBSTITUTE( SUBSTITUTE( SUBSTITUTE( SUBSTITUTE(Z1645,"STD_SIGMA","SUM"),"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SIM_EQ</v>
      </c>
      <c r="AB1645" s="1">
        <f>B1645</f>
        <v>1607</v>
      </c>
      <c r="AC1645" t="str">
        <f>P1645</f>
        <v>ITM_SIM_EQ</v>
      </c>
      <c r="AD1645" s="126" t="str">
        <f>IF(ISNA(VLOOKUP(AA1645,'XEQM Shortlist'!J:J,1,0)),"//","")</f>
        <v>//</v>
      </c>
      <c r="AF1645" s="88" t="str">
        <f>IF(LEN(AA1645)=0,"",SUBSTITUTE(SUBSTITUTE(SUBSTITUTE(SUBSTITUTE(SUBSTITUTE(SUBSTITUTE(SUBSTITUTE(SUBSTITUTE(SUBSTITUTE(SUBSTITUTE(SUBSTITUTE(SUBSTITUTE(SUBSTITUTE(SUBSTITUTE(SUBSTITUTE(SUBSTITUTE(SUBSTITUTE( (SUBSTITUTE( SUBSTITUTE( SUBSTITUTE( SUBSTITUTE(Z1645,"STD_SIGMA","SUM"),"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SIM_EQ</v>
      </c>
      <c r="AG1645" t="b">
        <f>AA1645=AF1645</f>
        <v>1</v>
      </c>
    </row>
    <row r="1646" spans="1:33">
      <c r="A1646" s="48">
        <f>IF(B1646=INT(B1646),ROW(),"")</f>
        <v>1646</v>
      </c>
      <c r="B1646" s="47">
        <f>IF(AND(MID(C1646,2,1)&lt;&gt;"/",MID(C1646,1,1)="/"),INT(B1645)+1,B1645+0.01)</f>
        <v>1608</v>
      </c>
      <c r="C1646" s="51" t="s">
        <v>4816</v>
      </c>
      <c r="D1646" s="51" t="s">
        <v>12</v>
      </c>
      <c r="E1646" s="56" t="s">
        <v>322</v>
      </c>
      <c r="F1646" s="56" t="s">
        <v>322</v>
      </c>
      <c r="G1646" s="144">
        <v>0</v>
      </c>
      <c r="H1646" s="144">
        <v>255</v>
      </c>
      <c r="I1646" s="135" t="s">
        <v>3</v>
      </c>
      <c r="J1646" s="56" t="s">
        <v>1375</v>
      </c>
      <c r="K1646" s="57" t="s">
        <v>3945</v>
      </c>
      <c r="L1646" s="55" t="s">
        <v>4768</v>
      </c>
      <c r="M1646" s="55" t="s">
        <v>4853</v>
      </c>
      <c r="N1646" s="55" t="s">
        <v>2238</v>
      </c>
      <c r="O1646" s="55"/>
      <c r="P1646" s="259" t="s">
        <v>1873</v>
      </c>
      <c r="Q1646" s="13"/>
      <c r="R1646"/>
      <c r="S1646" t="str">
        <f>IF(E1646=F1646,"","NOT EQUAL")</f>
        <v/>
      </c>
      <c r="T1646" s="44" t="str">
        <f>IF(ISNA(VLOOKUP(P1646,Sheet1!E:F,2,0)),"--","PRESENT")</f>
        <v>--</v>
      </c>
      <c r="U1646"/>
      <c r="V1646">
        <f>IF(AA1646&lt;&gt;"",V1645+1,V1645)</f>
        <v>406</v>
      </c>
      <c r="W1646" s="75" t="s">
        <v>2238</v>
      </c>
      <c r="X1646" s="57" t="s">
        <v>2238</v>
      </c>
      <c r="Y1646" s="57" t="s">
        <v>2238</v>
      </c>
      <c r="Z1646" s="25" t="str">
        <f>IF( OR(X1646="CNST", I1646="CAT_REGS"),IF(E1646=CHAR(34)&amp;CHAR(34),F1646,E1646),
IF(X1646="YES",UPPER(IF(E1646=CHAR(34)&amp;CHAR(34),F1646,E1646)),
IF(   AND(X1646&lt;&gt;"NO",I1646="CAT_FNCT",D1646&lt;&gt;"multiply", D1646&lt;&gt;"divide"),IF(J1646="SLS_ENABLED",   UPPER(IF(E1646=CHAR(34)&amp;CHAR(34),F1646,E1646)),""),"")))</f>
        <v>"SKIP"</v>
      </c>
      <c r="AA1646" s="25" t="str">
        <f>IF(LEN(Y1646)&gt;0,Y1646,SUBSTITUTE(SUBSTITUTE(SUBSTITUTE(SUBSTITUTE(SUBSTITUTE(SUBSTITUTE(SUBSTITUTE(SUBSTITUTE(SUBSTITUTE(SUBSTITUTE(SUBSTITUTE( (SUBSTITUTE( SUBSTITUTE( SUBSTITUTE( SUBSTITUTE(Z1646,"STD_SIGMA","SUM"),"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SKIP</v>
      </c>
      <c r="AB1646" s="1">
        <f>B1646</f>
        <v>1608</v>
      </c>
      <c r="AC1646" t="str">
        <f>P1646</f>
        <v>ITM_SKIP</v>
      </c>
      <c r="AD1646" s="126" t="str">
        <f>IF(ISNA(VLOOKUP(AA1646,'XEQM Shortlist'!J:J,1,0)),"//","")</f>
        <v>//</v>
      </c>
      <c r="AF1646" s="88" t="str">
        <f>IF(LEN(AA1646)=0,"",SUBSTITUTE(SUBSTITUTE(SUBSTITUTE(SUBSTITUTE(SUBSTITUTE(SUBSTITUTE(SUBSTITUTE(SUBSTITUTE(SUBSTITUTE(SUBSTITUTE(SUBSTITUTE(SUBSTITUTE(SUBSTITUTE(SUBSTITUTE(SUBSTITUTE(SUBSTITUTE(SUBSTITUTE( (SUBSTITUTE( SUBSTITUTE( SUBSTITUTE( SUBSTITUTE(Z1646,"STD_SIGMA","SUM"),"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SKIP</v>
      </c>
      <c r="AG1646" t="b">
        <f>AA1646=AF1646</f>
        <v>1</v>
      </c>
    </row>
    <row r="1647" spans="1:33">
      <c r="A1647" s="48">
        <f>IF(B1647=INT(B1647),ROW(),"")</f>
        <v>1647</v>
      </c>
      <c r="B1647" s="47">
        <f>IF(AND(MID(C1647,2,1)&lt;&gt;"/",MID(C1647,1,1)="/"),INT(B1646)+1,B1646+0.01)</f>
        <v>1609</v>
      </c>
      <c r="C1647" s="51" t="s">
        <v>3638</v>
      </c>
      <c r="D1647" s="51" t="s">
        <v>7</v>
      </c>
      <c r="E1647" s="56" t="s">
        <v>325</v>
      </c>
      <c r="F1647" s="56" t="s">
        <v>325</v>
      </c>
      <c r="G1647" s="144">
        <v>0</v>
      </c>
      <c r="H1647" s="144">
        <v>0</v>
      </c>
      <c r="I1647" s="135" t="s">
        <v>3</v>
      </c>
      <c r="J1647" s="56" t="s">
        <v>1375</v>
      </c>
      <c r="K1647" s="57" t="s">
        <v>3945</v>
      </c>
      <c r="L1647" s="55" t="s">
        <v>4768</v>
      </c>
      <c r="M1647" s="55" t="s">
        <v>4825</v>
      </c>
      <c r="N1647" s="55" t="s">
        <v>2238</v>
      </c>
      <c r="O1647" s="55"/>
      <c r="P1647" s="259" t="s">
        <v>1875</v>
      </c>
      <c r="Q1647" s="13"/>
      <c r="R1647"/>
      <c r="S1647" t="str">
        <f>IF(E1647=F1647,"","NOT EQUAL")</f>
        <v/>
      </c>
      <c r="T1647" s="44" t="str">
        <f>IF(ISNA(VLOOKUP(P1647,Sheet1!E:F,2,0)),"--","PRESENT")</f>
        <v>--</v>
      </c>
      <c r="U1647"/>
      <c r="V1647">
        <f>IF(AA1647&lt;&gt;"",V1646+1,V1646)</f>
        <v>407</v>
      </c>
      <c r="W1647" s="75" t="s">
        <v>2238</v>
      </c>
      <c r="X1647" s="57" t="s">
        <v>2238</v>
      </c>
      <c r="Y1647" s="57" t="s">
        <v>2238</v>
      </c>
      <c r="Z1647" s="25" t="str">
        <f>IF( OR(X1647="CNST", I1647="CAT_REGS"),IF(E1647=CHAR(34)&amp;CHAR(34),F1647,E1647),
IF(X1647="YES",UPPER(IF(E1647=CHAR(34)&amp;CHAR(34),F1647,E1647)),
IF(   AND(X1647&lt;&gt;"NO",I1647="CAT_FNCT",D1647&lt;&gt;"multiply", D1647&lt;&gt;"divide"),IF(J1647="SLS_ENABLED",   UPPER(IF(E1647=CHAR(34)&amp;CHAR(34),F1647,E1647)),""),"")))</f>
        <v>"SLVQ"</v>
      </c>
      <c r="AA1647" s="25" t="str">
        <f>IF(LEN(Y1647)&gt;0,Y1647,SUBSTITUTE(SUBSTITUTE(SUBSTITUTE(SUBSTITUTE(SUBSTITUTE(SUBSTITUTE(SUBSTITUTE(SUBSTITUTE(SUBSTITUTE(SUBSTITUTE(SUBSTITUTE( (SUBSTITUTE( SUBSTITUTE( SUBSTITUTE( SUBSTITUTE(Z1647,"STD_SIGMA","SUM"),"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SLVQ</v>
      </c>
      <c r="AB1647" s="1">
        <f>B1647</f>
        <v>1609</v>
      </c>
      <c r="AC1647" t="str">
        <f>P1647</f>
        <v>ITM_SLVQ</v>
      </c>
      <c r="AD1647" s="126" t="str">
        <f>IF(ISNA(VLOOKUP(AA1647,'XEQM Shortlist'!J:J,1,0)),"//","")</f>
        <v>//</v>
      </c>
      <c r="AF1647" s="88" t="str">
        <f>IF(LEN(AA1647)=0,"",SUBSTITUTE(SUBSTITUTE(SUBSTITUTE(SUBSTITUTE(SUBSTITUTE(SUBSTITUTE(SUBSTITUTE(SUBSTITUTE(SUBSTITUTE(SUBSTITUTE(SUBSTITUTE(SUBSTITUTE(SUBSTITUTE(SUBSTITUTE(SUBSTITUTE(SUBSTITUTE(SUBSTITUTE( (SUBSTITUTE( SUBSTITUTE( SUBSTITUTE( SUBSTITUTE(Z1647,"STD_SIGMA","SUM"),"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SLVQ</v>
      </c>
      <c r="AG1647" t="b">
        <f>AA1647=AF1647</f>
        <v>1</v>
      </c>
    </row>
    <row r="1648" spans="1:33">
      <c r="A1648" s="48">
        <f>IF(B1648=INT(B1648),ROW(),"")</f>
        <v>1648</v>
      </c>
      <c r="B1648" s="47">
        <f>IF(AND(MID(C1648,2,1)&lt;&gt;"/",MID(C1648,1,1)="/"),INT(B1647)+1,B1647+0.01)</f>
        <v>1610</v>
      </c>
      <c r="C1648" s="51" t="s">
        <v>3639</v>
      </c>
      <c r="D1648" s="51" t="s">
        <v>7</v>
      </c>
      <c r="E1648" s="56" t="s">
        <v>1240</v>
      </c>
      <c r="F1648" s="56" t="s">
        <v>1240</v>
      </c>
      <c r="G1648" s="144">
        <v>0</v>
      </c>
      <c r="H1648" s="144">
        <v>0</v>
      </c>
      <c r="I1648" s="135" t="s">
        <v>3</v>
      </c>
      <c r="J1648" s="56" t="s">
        <v>1375</v>
      </c>
      <c r="K1648" s="57" t="s">
        <v>3945</v>
      </c>
      <c r="L1648" s="55" t="s">
        <v>4768</v>
      </c>
      <c r="M1648" s="55" t="s">
        <v>4825</v>
      </c>
      <c r="N1648" s="55" t="s">
        <v>2238</v>
      </c>
      <c r="O1648" s="55"/>
      <c r="P1648" s="259" t="s">
        <v>1876</v>
      </c>
      <c r="Q1648" s="13"/>
      <c r="R1648"/>
      <c r="S1648" t="str">
        <f>IF(E1648=F1648,"","NOT EQUAL")</f>
        <v/>
      </c>
      <c r="T1648" s="44" t="str">
        <f>IF(ISNA(VLOOKUP(P1648,Sheet1!E:F,2,0)),"--","PRESENT")</f>
        <v>--</v>
      </c>
      <c r="U1648"/>
      <c r="V1648">
        <f>IF(AA1648&lt;&gt;"",V1647+1,V1647)</f>
        <v>408</v>
      </c>
      <c r="W1648" s="75" t="s">
        <v>2238</v>
      </c>
      <c r="X1648" s="57" t="s">
        <v>2238</v>
      </c>
      <c r="Y1648" s="57" t="s">
        <v>2238</v>
      </c>
      <c r="Z1648" s="25" t="str">
        <f>IF( OR(X1648="CNST", I1648="CAT_REGS"),IF(E1648=CHAR(34)&amp;CHAR(34),F1648,E1648),
IF(X1648="YES",UPPER(IF(E1648=CHAR(34)&amp;CHAR(34),F1648,E1648)),
IF(   AND(X1648&lt;&gt;"NO",I1648="CAT_FNCT",D1648&lt;&gt;"multiply", D1648&lt;&gt;"divide"),IF(J1648="SLS_ENABLED",   UPPER(IF(E1648=CHAR(34)&amp;CHAR(34),F1648,E1648)),""),"")))</f>
        <v>"S" STD_SUB_M</v>
      </c>
      <c r="AA1648" s="25" t="str">
        <f>IF(LEN(Y1648)&gt;0,Y1648,SUBSTITUTE(SUBSTITUTE(SUBSTITUTE(SUBSTITUTE(SUBSTITUTE(SUBSTITUTE(SUBSTITUTE(SUBSTITUTE(SUBSTITUTE(SUBSTITUTE(SUBSTITUTE( (SUBSTITUTE( SUBSTITUTE( SUBSTITUTE( SUBSTITUTE(Z1648,"STD_SIGMA","SUM"),"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</v>
      </c>
      <c r="AB1648" s="1">
        <f>B1648</f>
        <v>1610</v>
      </c>
      <c r="AC1648" t="str">
        <f>P1648</f>
        <v>ITM_SM</v>
      </c>
      <c r="AD1648" s="126" t="str">
        <f>IF(ISNA(VLOOKUP(AA1648,'XEQM Shortlist'!J:J,1,0)),"//","")</f>
        <v>//</v>
      </c>
      <c r="AF1648" s="88" t="str">
        <f>IF(LEN(AA1648)=0,"",SUBSTITUTE(SUBSTITUTE(SUBSTITUTE(SUBSTITUTE(SUBSTITUTE(SUBSTITUTE(SUBSTITUTE(SUBSTITUTE(SUBSTITUTE(SUBSTITUTE(SUBSTITUTE(SUBSTITUTE(SUBSTITUTE(SUBSTITUTE(SUBSTITUTE(SUBSTITUTE(SUBSTITUTE( (SUBSTITUTE( SUBSTITUTE( SUBSTITUTE( SUBSTITUTE(Z1648,"STD_SIGMA","SUM"),"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SM</v>
      </c>
      <c r="AG1648" t="b">
        <f>AA1648=AF1648</f>
        <v>1</v>
      </c>
    </row>
    <row r="1649" spans="1:33">
      <c r="A1649" s="48">
        <f>IF(B1649=INT(B1649),ROW(),"")</f>
        <v>1649</v>
      </c>
      <c r="B1649" s="47">
        <f>IF(AND(MID(C1649,2,1)&lt;&gt;"/",MID(C1649,1,1)="/"),INT(B1648)+1,B1648+0.01)</f>
        <v>1611</v>
      </c>
      <c r="C1649" s="51" t="s">
        <v>3640</v>
      </c>
      <c r="D1649" s="51" t="s">
        <v>7</v>
      </c>
      <c r="E1649" s="56" t="s">
        <v>2723</v>
      </c>
      <c r="F1649" s="56" t="s">
        <v>2723</v>
      </c>
      <c r="G1649" s="144">
        <v>0</v>
      </c>
      <c r="H1649" s="144">
        <v>0</v>
      </c>
      <c r="I1649" s="135" t="s">
        <v>3</v>
      </c>
      <c r="J1649" s="56" t="s">
        <v>1375</v>
      </c>
      <c r="K1649" s="57" t="s">
        <v>3945</v>
      </c>
      <c r="L1649" s="55" t="s">
        <v>4768</v>
      </c>
      <c r="M1649" s="55" t="s">
        <v>4825</v>
      </c>
      <c r="N1649" s="55" t="s">
        <v>2238</v>
      </c>
      <c r="O1649" s="55"/>
      <c r="P1649" s="259" t="s">
        <v>2724</v>
      </c>
      <c r="Q1649" s="13"/>
      <c r="R1649"/>
      <c r="S1649" t="str">
        <f>IF(E1649=F1649,"","NOT EQUAL")</f>
        <v/>
      </c>
      <c r="T1649" s="44" t="str">
        <f>IF(ISNA(VLOOKUP(P1649,Sheet1!E:F,2,0)),"--","PRESENT")</f>
        <v>--</v>
      </c>
      <c r="U1649"/>
      <c r="V1649">
        <f>IF(AA1649&lt;&gt;"",V1648+1,V1648)</f>
        <v>409</v>
      </c>
      <c r="W1649" s="75" t="s">
        <v>2674</v>
      </c>
      <c r="X1649" s="57" t="s">
        <v>2238</v>
      </c>
      <c r="Y1649" s="57" t="s">
        <v>2238</v>
      </c>
      <c r="Z1649" s="25" t="str">
        <f>IF( OR(X1649="CNST", I1649="CAT_REGS"),IF(E1649=CHAR(34)&amp;CHAR(34),F1649,E1649),
IF(X1649="YES",UPPER(IF(E1649=CHAR(34)&amp;CHAR(34),F1649,E1649)),
IF(   AND(X1649&lt;&gt;"NO",I1649="CAT_FNCT",D1649&lt;&gt;"multiply", D1649&lt;&gt;"divide"),IF(J1649="SLS_ENABLED",   UPPER(IF(E1649=CHAR(34)&amp;CHAR(34),F1649,E1649)),""),"")))</f>
        <v>"ISM?"</v>
      </c>
      <c r="AA1649" s="25" t="str">
        <f>IF(LEN(Y1649)&gt;0,Y1649,SUBSTITUTE(SUBSTITUTE(SUBSTITUTE(SUBSTITUTE(SUBSTITUTE(SUBSTITUTE(SUBSTITUTE(SUBSTITUTE(SUBSTITUTE(SUBSTITUTE(SUBSTITUTE( (SUBSTITUTE( SUBSTITUTE( SUBSTITUTE( SUBSTITUTE(Z1649,"STD_SIGMA","SUM"),"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ISM?</v>
      </c>
      <c r="AB1649" s="1">
        <f>B1649</f>
        <v>1611</v>
      </c>
      <c r="AC1649" t="str">
        <f>P1649</f>
        <v>ITM_ISM</v>
      </c>
      <c r="AD1649" s="126" t="str">
        <f>IF(ISNA(VLOOKUP(AA1649,'XEQM Shortlist'!J:J,1,0)),"//","")</f>
        <v>//</v>
      </c>
      <c r="AF1649" s="88" t="str">
        <f>IF(LEN(AA1649)=0,"",SUBSTITUTE(SUBSTITUTE(SUBSTITUTE(SUBSTITUTE(SUBSTITUTE(SUBSTITUTE(SUBSTITUTE(SUBSTITUTE(SUBSTITUTE(SUBSTITUTE(SUBSTITUTE(SUBSTITUTE(SUBSTITUTE(SUBSTITUTE(SUBSTITUTE(SUBSTITUTE(SUBSTITUTE( (SUBSTITUTE( SUBSTITUTE( SUBSTITUTE( SUBSTITUTE(Z1649,"STD_SIGMA","SUM"),"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ISM?</v>
      </c>
      <c r="AG1649" t="b">
        <f>AA1649=AF1649</f>
        <v>1</v>
      </c>
    </row>
    <row r="1650" spans="1:33">
      <c r="A1650" s="48">
        <f>IF(B1650=INT(B1650),ROW(),"")</f>
        <v>1650</v>
      </c>
      <c r="B1650" s="47">
        <f>IF(AND(MID(C1650,2,1)&lt;&gt;"/",MID(C1650,1,1)="/"),INT(B1649)+1,B1649+0.01)</f>
        <v>1612</v>
      </c>
      <c r="C1650" s="51" t="s">
        <v>3641</v>
      </c>
      <c r="D1650" s="51" t="s">
        <v>7</v>
      </c>
      <c r="E1650" s="56" t="s">
        <v>1241</v>
      </c>
      <c r="F1650" s="56" t="s">
        <v>1241</v>
      </c>
      <c r="G1650" s="144">
        <v>0</v>
      </c>
      <c r="H1650" s="144">
        <v>0</v>
      </c>
      <c r="I1650" s="135" t="s">
        <v>3</v>
      </c>
      <c r="J1650" s="56" t="s">
        <v>1375</v>
      </c>
      <c r="K1650" s="57" t="s">
        <v>3945</v>
      </c>
      <c r="L1650" s="55" t="s">
        <v>4768</v>
      </c>
      <c r="M1650" s="55" t="s">
        <v>4825</v>
      </c>
      <c r="N1650" s="55" t="s">
        <v>2238</v>
      </c>
      <c r="O1650" s="55"/>
      <c r="P1650" s="259" t="s">
        <v>1877</v>
      </c>
      <c r="Q1650" s="13"/>
      <c r="R1650"/>
      <c r="S1650" t="str">
        <f>IF(E1650=F1650,"","NOT EQUAL")</f>
        <v/>
      </c>
      <c r="T1650" s="44" t="str">
        <f>IF(ISNA(VLOOKUP(P1650,Sheet1!E:F,2,0)),"--","PRESENT")</f>
        <v>--</v>
      </c>
      <c r="U1650"/>
      <c r="V1650">
        <f>IF(AA1650&lt;&gt;"",V1649+1,V1649)</f>
        <v>410</v>
      </c>
      <c r="W1650" s="75" t="s">
        <v>2238</v>
      </c>
      <c r="X1650" s="57" t="s">
        <v>2238</v>
      </c>
      <c r="Y1650" s="57" t="s">
        <v>2238</v>
      </c>
      <c r="Z1650" s="25" t="str">
        <f>IF( OR(X1650="CNST", I1650="CAT_REGS"),IF(E1650=CHAR(34)&amp;CHAR(34),F1650,E1650),
IF(X1650="YES",UPPER(IF(E1650=CHAR(34)&amp;CHAR(34),F1650,E1650)),
IF(   AND(X1650&lt;&gt;"NO",I1650="CAT_FNCT",D1650&lt;&gt;"multiply", D1650&lt;&gt;"divide"),IF(J1650="SLS_ENABLED",   UPPER(IF(E1650=CHAR(34)&amp;CHAR(34),F1650,E1650)),""),"")))</f>
        <v>"S" STD_SUB_M STD_SUB_W</v>
      </c>
      <c r="AA1650" s="25" t="str">
        <f>IF(LEN(Y1650)&gt;0,Y1650,SUBSTITUTE(SUBSTITUTE(SUBSTITUTE(SUBSTITUTE(SUBSTITUTE(SUBSTITUTE(SUBSTITUTE(SUBSTITUTE(SUBSTITUTE(SUBSTITUTE(SUBSTITUTE( (SUBSTITUTE( SUBSTITUTE( SUBSTITUTE( SUBSTITUTE(Z1650,"STD_SIGMA","SUM"),"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SMW</v>
      </c>
      <c r="AB1650" s="1">
        <f>B1650</f>
        <v>1612</v>
      </c>
      <c r="AC1650" t="str">
        <f>P1650</f>
        <v>ITM_SMW</v>
      </c>
      <c r="AD1650" s="126" t="str">
        <f>IF(ISNA(VLOOKUP(AA1650,'XEQM Shortlist'!J:J,1,0)),"//","")</f>
        <v>//</v>
      </c>
      <c r="AF1650" s="88" t="str">
        <f>IF(LEN(AA1650)=0,"",SUBSTITUTE(SUBSTITUTE(SUBSTITUTE(SUBSTITUTE(SUBSTITUTE(SUBSTITUTE(SUBSTITUTE(SUBSTITUTE(SUBSTITUTE(SUBSTITUTE(SUBSTITUTE(SUBSTITUTE(SUBSTITUTE(SUBSTITUTE(SUBSTITUTE(SUBSTITUTE(SUBSTITUTE( (SUBSTITUTE( SUBSTITUTE( SUBSTITUTE( SUBSTITUTE(Z1650,"STD_SIGMA","SUM"),"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SMW</v>
      </c>
      <c r="AG1650" t="b">
        <f>AA1650=AF1650</f>
        <v>1</v>
      </c>
    </row>
    <row r="1651" spans="1:33">
      <c r="A1651" s="48">
        <f>IF(B1651=INT(B1651),ROW(),"")</f>
        <v>1651</v>
      </c>
      <c r="B1651" s="47">
        <f>IF(AND(MID(C1651,2,1)&lt;&gt;"/",MID(C1651,1,1)="/"),INT(B1650)+1,B1650+0.01)</f>
        <v>1613</v>
      </c>
      <c r="C1651" s="51" t="s">
        <v>4661</v>
      </c>
      <c r="D1651" s="51" t="s">
        <v>4720</v>
      </c>
      <c r="E1651" s="56" t="s">
        <v>1242</v>
      </c>
      <c r="F1651" s="56" t="s">
        <v>1242</v>
      </c>
      <c r="G1651" s="144">
        <v>0</v>
      </c>
      <c r="H1651" s="144">
        <v>99</v>
      </c>
      <c r="I1651" s="135" t="s">
        <v>3</v>
      </c>
      <c r="J1651" s="56" t="s">
        <v>1375</v>
      </c>
      <c r="K1651" s="57" t="s">
        <v>3783</v>
      </c>
      <c r="L1651" s="55" t="s">
        <v>4768</v>
      </c>
      <c r="M1651" s="55" t="s">
        <v>4830</v>
      </c>
      <c r="N1651" s="55" t="s">
        <v>2238</v>
      </c>
      <c r="O1651" s="55"/>
      <c r="P1651" s="259" t="s">
        <v>1878</v>
      </c>
      <c r="Q1651" s="13"/>
      <c r="R1651"/>
      <c r="S1651" t="str">
        <f>IF(E1651=F1651,"","NOT EQUAL")</f>
        <v/>
      </c>
      <c r="T1651" s="44" t="str">
        <f>IF(ISNA(VLOOKUP(P1651,Sheet1!E:F,2,0)),"--","PRESENT")</f>
        <v>--</v>
      </c>
      <c r="U1651"/>
      <c r="V1651">
        <f>IF(AA1651&lt;&gt;"",V1650+1,V1650)</f>
        <v>411</v>
      </c>
      <c r="W1651" s="75" t="s">
        <v>2238</v>
      </c>
      <c r="X1651" s="57" t="s">
        <v>2238</v>
      </c>
      <c r="Y1651" s="57" t="s">
        <v>2238</v>
      </c>
      <c r="Z1651" s="25" t="str">
        <f>IF( OR(X1651="CNST", I1651="CAT_REGS"),IF(E1651=CHAR(34)&amp;CHAR(34),F1651,E1651),
IF(X1651="YES",UPPER(IF(E1651=CHAR(34)&amp;CHAR(34),F1651,E1651)),
IF(   AND(X1651&lt;&gt;"NO",I1651="CAT_FNCT",D1651&lt;&gt;"multiply", D1651&lt;&gt;"divide"),IF(J1651="SLS_ENABLED",   UPPER(IF(E1651=CHAR(34)&amp;CHAR(34),F1651,E1651)),""),"")))</f>
        <v>"SOLVE"</v>
      </c>
      <c r="AA1651" s="25" t="str">
        <f>IF(LEN(Y1651)&gt;0,Y1651,SUBSTITUTE(SUBSTITUTE(SUBSTITUTE(SUBSTITUTE(SUBSTITUTE(SUBSTITUTE(SUBSTITUTE(SUBSTITUTE(SUBSTITUTE(SUBSTITUTE(SUBSTITUTE( (SUBSTITUTE( SUBSTITUTE( SUBSTITUTE( SUBSTITUTE(Z1651,"STD_SIGMA","SUM"),"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SOLVE</v>
      </c>
      <c r="AB1651" s="1">
        <f>B1651</f>
        <v>1613</v>
      </c>
      <c r="AC1651" t="str">
        <f>P1651</f>
        <v>ITM_SOLVE</v>
      </c>
      <c r="AD1651" s="126" t="str">
        <f>IF(ISNA(VLOOKUP(AA1651,'XEQM Shortlist'!J:J,1,0)),"//","")</f>
        <v>//</v>
      </c>
      <c r="AF1651" s="88" t="str">
        <f>IF(LEN(AA1651)=0,"",SUBSTITUTE(SUBSTITUTE(SUBSTITUTE(SUBSTITUTE(SUBSTITUTE(SUBSTITUTE(SUBSTITUTE(SUBSTITUTE(SUBSTITUTE(SUBSTITUTE(SUBSTITUTE(SUBSTITUTE(SUBSTITUTE(SUBSTITUTE(SUBSTITUTE(SUBSTITUTE(SUBSTITUTE( (SUBSTITUTE( SUBSTITUTE( SUBSTITUTE( SUBSTITUTE(Z1651,"STD_SIGMA","SUM"),"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SOLVE</v>
      </c>
      <c r="AG1651" t="b">
        <f>AA1651=AF1651</f>
        <v>1</v>
      </c>
    </row>
    <row r="1652" spans="1:33">
      <c r="A1652" s="48">
        <f>IF(B1652=INT(B1652),ROW(),"")</f>
        <v>1652</v>
      </c>
      <c r="B1652" s="47">
        <f>IF(AND(MID(C1652,2,1)&lt;&gt;"/",MID(C1652,1,1)="/"),INT(B1651)+1,B1651+0.01)</f>
        <v>1614</v>
      </c>
      <c r="C1652" s="51" t="s">
        <v>3642</v>
      </c>
      <c r="D1652" s="51" t="s">
        <v>7</v>
      </c>
      <c r="E1652" s="56" t="s">
        <v>329</v>
      </c>
      <c r="F1652" s="56" t="s">
        <v>329</v>
      </c>
      <c r="G1652" s="144">
        <v>0</v>
      </c>
      <c r="H1652" s="144">
        <v>0</v>
      </c>
      <c r="I1652" s="135" t="s">
        <v>3</v>
      </c>
      <c r="J1652" s="56" t="s">
        <v>1375</v>
      </c>
      <c r="K1652" s="57" t="s">
        <v>3945</v>
      </c>
      <c r="L1652" s="55" t="s">
        <v>4768</v>
      </c>
      <c r="M1652" s="55" t="s">
        <v>4825</v>
      </c>
      <c r="N1652" s="55" t="s">
        <v>2238</v>
      </c>
      <c r="O1652" s="55"/>
      <c r="P1652" s="259" t="s">
        <v>1882</v>
      </c>
      <c r="Q1652" s="13"/>
      <c r="R1652"/>
      <c r="S1652" t="str">
        <f>IF(E1652=F1652,"","NOT EQUAL")</f>
        <v/>
      </c>
      <c r="T1652" s="44" t="str">
        <f>IF(ISNA(VLOOKUP(P1652,Sheet1!E:F,2,0)),"--","PRESENT")</f>
        <v>--</v>
      </c>
      <c r="U1652"/>
      <c r="V1652">
        <f>IF(AA1652&lt;&gt;"",V1651+1,V1651)</f>
        <v>412</v>
      </c>
      <c r="W1652" s="75" t="s">
        <v>2674</v>
      </c>
      <c r="X1652" s="57" t="s">
        <v>2238</v>
      </c>
      <c r="Y1652" s="57" t="s">
        <v>2238</v>
      </c>
      <c r="Z1652" s="25" t="str">
        <f>IF( OR(X1652="CNST", I1652="CAT_REGS"),IF(E1652=CHAR(34)&amp;CHAR(34),F1652,E1652),
IF(X1652="YES",UPPER(IF(E1652=CHAR(34)&amp;CHAR(34),F1652,E1652)),
IF(   AND(X1652&lt;&gt;"NO",I1652="CAT_FNCT",D1652&lt;&gt;"multiply", D1652&lt;&gt;"divide"),IF(J1652="SLS_ENABLED",   UPPER(IF(E1652=CHAR(34)&amp;CHAR(34),F1652,E1652)),""),"")))</f>
        <v>"SSIZE?"</v>
      </c>
      <c r="AA1652" s="25" t="str">
        <f>IF(LEN(Y1652)&gt;0,Y1652,SUBSTITUTE(SUBSTITUTE(SUBSTITUTE(SUBSTITUTE(SUBSTITUTE(SUBSTITUTE(SUBSTITUTE(SUBSTITUTE(SUBSTITUTE(SUBSTITUTE(SUBSTITUTE( (SUBSTITUTE( SUBSTITUTE( SUBSTITUTE( SUBSTITUTE(Z1652,"STD_SIGMA","SUM"),"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SSIZE?</v>
      </c>
      <c r="AB1652" s="1">
        <f>B1652</f>
        <v>1614</v>
      </c>
      <c r="AC1652" t="str">
        <f>P1652</f>
        <v>ITM_SSIZE</v>
      </c>
      <c r="AD1652" s="126" t="str">
        <f>IF(ISNA(VLOOKUP(AA1652,'XEQM Shortlist'!J:J,1,0)),"//","")</f>
        <v>//</v>
      </c>
      <c r="AF1652" s="88" t="str">
        <f>IF(LEN(AA1652)=0,"",SUBSTITUTE(SUBSTITUTE(SUBSTITUTE(SUBSTITUTE(SUBSTITUTE(SUBSTITUTE(SUBSTITUTE(SUBSTITUTE(SUBSTITUTE(SUBSTITUTE(SUBSTITUTE(SUBSTITUTE(SUBSTITUTE(SUBSTITUTE(SUBSTITUTE(SUBSTITUTE(SUBSTITUTE( (SUBSTITUTE( SUBSTITUTE( SUBSTITUTE( SUBSTITUTE(Z1652,"STD_SIGMA","SUM"),"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SSIZE?</v>
      </c>
      <c r="AG1652" t="b">
        <f>AA1652=AF1652</f>
        <v>1</v>
      </c>
    </row>
    <row r="1653" spans="1:33">
      <c r="A1653" s="48">
        <f>IF(B1653=INT(B1653),ROW(),"")</f>
        <v>1653</v>
      </c>
      <c r="B1653" s="47">
        <f>IF(AND(MID(C1653,2,1)&lt;&gt;"/",MID(C1653,1,1)="/"),INT(B1652)+1,B1652+0.01)</f>
        <v>1615</v>
      </c>
      <c r="C1653" s="51" t="s">
        <v>3772</v>
      </c>
      <c r="D1653" s="127" t="s">
        <v>4228</v>
      </c>
      <c r="E1653" s="56" t="s">
        <v>2491</v>
      </c>
      <c r="F1653" s="56" t="s">
        <v>2491</v>
      </c>
      <c r="G1653" s="144">
        <v>0</v>
      </c>
      <c r="H1653" s="144">
        <v>0</v>
      </c>
      <c r="I1653" s="135" t="s">
        <v>3</v>
      </c>
      <c r="J1653" s="56" t="s">
        <v>1375</v>
      </c>
      <c r="K1653" s="57" t="s">
        <v>3783</v>
      </c>
      <c r="L1653" s="55" t="s">
        <v>4768</v>
      </c>
      <c r="M1653" s="55" t="s">
        <v>4827</v>
      </c>
      <c r="N1653" s="55" t="s">
        <v>2238</v>
      </c>
      <c r="O1653" s="55"/>
      <c r="P1653" s="259" t="s">
        <v>1884</v>
      </c>
      <c r="Q1653" s="13"/>
      <c r="R1653"/>
      <c r="S1653" t="str">
        <f>IF(E1653=F1653,"","NOT EQUAL")</f>
        <v/>
      </c>
      <c r="T1653" s="44" t="str">
        <f>IF(ISNA(VLOOKUP(P1653,Sheet1!E:F,2,0)),"--","PRESENT")</f>
        <v>--</v>
      </c>
      <c r="U1653"/>
      <c r="V1653">
        <f>IF(AA1653&lt;&gt;"",V1652+1,V1652)</f>
        <v>413</v>
      </c>
      <c r="W1653" s="75" t="s">
        <v>2238</v>
      </c>
      <c r="X1653" s="57" t="s">
        <v>2238</v>
      </c>
      <c r="Y1653" s="57" t="s">
        <v>2238</v>
      </c>
      <c r="Z1653" s="25" t="str">
        <f>IF( OR(X1653="CNST", I1653="CAT_REGS"),IF(E1653=CHAR(34)&amp;CHAR(34),F1653,E1653),
IF(X1653="YES",UPPER(IF(E1653=CHAR(34)&amp;CHAR(34),F1653,E1653)),
IF(   AND(X1653&lt;&gt;"NO",I1653="CAT_FNCT",D1653&lt;&gt;"multiply", D1653&lt;&gt;"divide"),IF(J1653="SLS_ENABLED",   UPPER(IF(E1653=CHAR(34)&amp;CHAR(34),F1653,E1653)),""),"")))</f>
        <v>"STATUS"</v>
      </c>
      <c r="AA1653" s="25" t="str">
        <f>IF(LEN(Y1653)&gt;0,Y1653,SUBSTITUTE(SUBSTITUTE(SUBSTITUTE(SUBSTITUTE(SUBSTITUTE(SUBSTITUTE(SUBSTITUTE(SUBSTITUTE(SUBSTITUTE(SUBSTITUTE(SUBSTITUTE( (SUBSTITUTE( SUBSTITUTE( SUBSTITUTE( SUBSTITUTE(Z1653,"STD_SIGMA","SUM"),"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STATUS</v>
      </c>
      <c r="AB1653" s="1">
        <f>B1653</f>
        <v>1615</v>
      </c>
      <c r="AC1653" t="str">
        <f>P1653</f>
        <v>ITM_STATUS</v>
      </c>
      <c r="AD1653" s="126" t="str">
        <f>IF(ISNA(VLOOKUP(AA1653,'XEQM Shortlist'!J:J,1,0)),"//","")</f>
        <v>//</v>
      </c>
      <c r="AF1653" s="88" t="str">
        <f>IF(LEN(AA1653)=0,"",SUBSTITUTE(SUBSTITUTE(SUBSTITUTE(SUBSTITUTE(SUBSTITUTE(SUBSTITUTE(SUBSTITUTE(SUBSTITUTE(SUBSTITUTE(SUBSTITUTE(SUBSTITUTE(SUBSTITUTE(SUBSTITUTE(SUBSTITUTE(SUBSTITUTE(SUBSTITUTE(SUBSTITUTE( (SUBSTITUTE( SUBSTITUTE( SUBSTITUTE( SUBSTITUTE(Z1653,"STD_SIGMA","SUM"),"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STATUS</v>
      </c>
      <c r="AG1653" t="b">
        <f>AA1653=AF1653</f>
        <v>1</v>
      </c>
    </row>
    <row r="1654" spans="1:33">
      <c r="A1654" s="48">
        <f>IF(B1654=INT(B1654),ROW(),"")</f>
        <v>1654</v>
      </c>
      <c r="B1654" s="47">
        <f>IF(AND(MID(C1654,2,1)&lt;&gt;"/",MID(C1654,1,1)="/"),INT(B1653)+1,B1653+0.01)</f>
        <v>1616</v>
      </c>
      <c r="C1654" s="51" t="s">
        <v>3643</v>
      </c>
      <c r="D1654" s="51" t="s">
        <v>2279</v>
      </c>
      <c r="E1654" s="56" t="s">
        <v>1246</v>
      </c>
      <c r="F1654" s="56" t="s">
        <v>268</v>
      </c>
      <c r="G1654" s="144">
        <v>0</v>
      </c>
      <c r="H1654" s="144">
        <v>99</v>
      </c>
      <c r="I1654" s="135" t="s">
        <v>3</v>
      </c>
      <c r="J1654" s="56" t="s">
        <v>1375</v>
      </c>
      <c r="K1654" s="57" t="s">
        <v>3945</v>
      </c>
      <c r="L1654" s="55" t="s">
        <v>4768</v>
      </c>
      <c r="M1654" s="55" t="s">
        <v>4830</v>
      </c>
      <c r="N1654" s="55" t="s">
        <v>2238</v>
      </c>
      <c r="O1654" s="55"/>
      <c r="P1654" s="259" t="s">
        <v>1887</v>
      </c>
      <c r="Q1654" s="13"/>
      <c r="R1654"/>
      <c r="S1654" t="str">
        <f>IF(E1654=F1654,"","NOT EQUAL")</f>
        <v>NOT EQUAL</v>
      </c>
      <c r="T1654" s="44" t="str">
        <f>IF(ISNA(VLOOKUP(P1654,Sheet1!E:F,2,0)),"--","PRESENT")</f>
        <v>--</v>
      </c>
      <c r="U1654"/>
      <c r="V1654">
        <f>IF(AA1654&lt;&gt;"",V1653+1,V1653)</f>
        <v>414</v>
      </c>
      <c r="W1654" s="75" t="s">
        <v>2238</v>
      </c>
      <c r="X1654" s="57" t="s">
        <v>2238</v>
      </c>
      <c r="Y1654" s="57" t="s">
        <v>2238</v>
      </c>
      <c r="Z1654" s="25" t="str">
        <f>IF( OR(X1654="CNST", I1654="CAT_REGS"),IF(E1654=CHAR(34)&amp;CHAR(34),F1654,E1654),
IF(X1654="YES",UPPER(IF(E1654=CHAR(34)&amp;CHAR(34),F1654,E1654)),
IF(   AND(X1654&lt;&gt;"NO",I1654="CAT_FNCT",D1654&lt;&gt;"multiply", D1654&lt;&gt;"divide"),IF(J1654="SLS_ENABLED",   UPPER(IF(E1654=CHAR(34)&amp;CHAR(34),F1654,E1654)),""),"")))</f>
        <v>"STOCFG"</v>
      </c>
      <c r="AA1654" s="25" t="str">
        <f>IF(LEN(Y1654)&gt;0,Y1654,SUBSTITUTE(SUBSTITUTE(SUBSTITUTE(SUBSTITUTE(SUBSTITUTE(SUBSTITUTE(SUBSTITUTE(SUBSTITUTE(SUBSTITUTE(SUBSTITUTE(SUBSTITUTE( (SUBSTITUTE( SUBSTITUTE( SUBSTITUTE( SUBSTITUTE(Z1654,"STD_SIGMA","SUM"),"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STOCFG</v>
      </c>
      <c r="AB1654" s="1">
        <f>B1654</f>
        <v>1616</v>
      </c>
      <c r="AC1654" t="str">
        <f>P1654</f>
        <v>ITM_STOCFG</v>
      </c>
      <c r="AD1654" s="126" t="str">
        <f>IF(ISNA(VLOOKUP(AA1654,'XEQM Shortlist'!J:J,1,0)),"//","")</f>
        <v>//</v>
      </c>
      <c r="AF1654" s="88" t="str">
        <f>IF(LEN(AA1654)=0,"",SUBSTITUTE(SUBSTITUTE(SUBSTITUTE(SUBSTITUTE(SUBSTITUTE(SUBSTITUTE(SUBSTITUTE(SUBSTITUTE(SUBSTITUTE(SUBSTITUTE(SUBSTITUTE(SUBSTITUTE(SUBSTITUTE(SUBSTITUTE(SUBSTITUTE(SUBSTITUTE(SUBSTITUTE( (SUBSTITUTE( SUBSTITUTE( SUBSTITUTE( SUBSTITUTE(Z1654,"STD_SIGMA","SUM"),"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STOCFG</v>
      </c>
      <c r="AG1654" t="b">
        <f>AA1654=AF1654</f>
        <v>1</v>
      </c>
    </row>
    <row r="1655" spans="1:33">
      <c r="A1655" s="48">
        <f>IF(B1655=INT(B1655),ROW(),"")</f>
        <v>1655</v>
      </c>
      <c r="B1655" s="47">
        <f>IF(AND(MID(C1655,2,1)&lt;&gt;"/",MID(C1655,1,1)="/"),INT(B1654)+1,B1654+0.01)</f>
        <v>1617</v>
      </c>
      <c r="C1655" s="51" t="s">
        <v>3644</v>
      </c>
      <c r="D1655" s="51" t="s">
        <v>7</v>
      </c>
      <c r="E1655" s="56" t="s">
        <v>1247</v>
      </c>
      <c r="F1655" s="56" t="s">
        <v>1247</v>
      </c>
      <c r="G1655" s="144">
        <v>0</v>
      </c>
      <c r="H1655" s="144">
        <v>0</v>
      </c>
      <c r="I1655" s="135" t="s">
        <v>3</v>
      </c>
      <c r="J1655" s="56" t="s">
        <v>1375</v>
      </c>
      <c r="K1655" s="57" t="s">
        <v>3945</v>
      </c>
      <c r="L1655" s="55" t="s">
        <v>4768</v>
      </c>
      <c r="M1655" s="55" t="s">
        <v>4825</v>
      </c>
      <c r="N1655" s="55" t="s">
        <v>2238</v>
      </c>
      <c r="O1655" s="55"/>
      <c r="P1655" s="259" t="s">
        <v>1888</v>
      </c>
      <c r="Q1655" s="13"/>
      <c r="R1655"/>
      <c r="S1655" t="str">
        <f>IF(E1655=F1655,"","NOT EQUAL")</f>
        <v/>
      </c>
      <c r="T1655" s="44" t="str">
        <f>IF(ISNA(VLOOKUP(P1655,Sheet1!E:F,2,0)),"--","PRESENT")</f>
        <v>PRESENT</v>
      </c>
      <c r="U1655"/>
      <c r="V1655">
        <f>IF(AA1655&lt;&gt;"",V1654+1,V1654)</f>
        <v>415</v>
      </c>
      <c r="W1655" s="75" t="s">
        <v>2676</v>
      </c>
      <c r="X1655" s="57" t="s">
        <v>2238</v>
      </c>
      <c r="Y1655" s="57" t="s">
        <v>2238</v>
      </c>
      <c r="Z1655" s="25" t="str">
        <f>IF( OR(X1655="CNST", I1655="CAT_REGS"),IF(E1655=CHAR(34)&amp;CHAR(34),F1655,E1655),
IF(X1655="YES",UPPER(IF(E1655=CHAR(34)&amp;CHAR(34),F1655,E1655)),
IF(   AND(X1655&lt;&gt;"NO",I1655="CAT_FNCT",D1655&lt;&gt;"multiply", D1655&lt;&gt;"divide"),IF(J1655="SLS_ENABLED",   UPPER(IF(E1655=CHAR(34)&amp;CHAR(34),F1655,E1655)),""),"")))</f>
        <v>"STOEL"</v>
      </c>
      <c r="AA1655" s="25" t="str">
        <f>IF(LEN(Y1655)&gt;0,Y1655,SUBSTITUTE(SUBSTITUTE(SUBSTITUTE(SUBSTITUTE(SUBSTITUTE(SUBSTITUTE(SUBSTITUTE(SUBSTITUTE(SUBSTITUTE(SUBSTITUTE(SUBSTITUTE( (SUBSTITUTE( SUBSTITUTE( SUBSTITUTE( SUBSTITUTE(Z1655,"STD_SIGMA","SUM"),"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STOEL</v>
      </c>
      <c r="AB1655" s="1">
        <f>B1655</f>
        <v>1617</v>
      </c>
      <c r="AC1655" t="str">
        <f>P1655</f>
        <v>ITM_STOEL</v>
      </c>
      <c r="AD1655" s="126" t="str">
        <f>IF(ISNA(VLOOKUP(AA1655,'XEQM Shortlist'!J:J,1,0)),"//","")</f>
        <v/>
      </c>
      <c r="AF1655" s="88" t="str">
        <f>IF(LEN(AA1655)=0,"",SUBSTITUTE(SUBSTITUTE(SUBSTITUTE(SUBSTITUTE(SUBSTITUTE(SUBSTITUTE(SUBSTITUTE(SUBSTITUTE(SUBSTITUTE(SUBSTITUTE(SUBSTITUTE(SUBSTITUTE(SUBSTITUTE(SUBSTITUTE(SUBSTITUTE(SUBSTITUTE(SUBSTITUTE( (SUBSTITUTE( SUBSTITUTE( SUBSTITUTE( SUBSTITUTE(Z1655,"STD_SIGMA","SUM"),"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G1655" t="b">
        <f>AA1655=AF1655</f>
        <v>1</v>
      </c>
    </row>
    <row r="1656" spans="1:33">
      <c r="A1656" s="48">
        <f>IF(B1656=INT(B1656),ROW(),"")</f>
        <v>1656</v>
      </c>
      <c r="B1656" s="47">
        <f>IF(AND(MID(C1656,2,1)&lt;&gt;"/",MID(C1656,1,1)="/"),INT(B1655)+1,B1655+0.01)</f>
        <v>1618</v>
      </c>
      <c r="C1656" s="51" t="s">
        <v>3645</v>
      </c>
      <c r="D1656" s="51" t="s">
        <v>7</v>
      </c>
      <c r="E1656" s="56" t="s">
        <v>1248</v>
      </c>
      <c r="F1656" s="56" t="s">
        <v>1248</v>
      </c>
      <c r="G1656" s="144">
        <v>0</v>
      </c>
      <c r="H1656" s="144">
        <v>0</v>
      </c>
      <c r="I1656" s="135" t="s">
        <v>3</v>
      </c>
      <c r="J1656" s="56" t="s">
        <v>1375</v>
      </c>
      <c r="K1656" s="57" t="s">
        <v>3945</v>
      </c>
      <c r="L1656" s="55" t="s">
        <v>4768</v>
      </c>
      <c r="M1656" s="55" t="s">
        <v>4825</v>
      </c>
      <c r="N1656" s="55" t="s">
        <v>2238</v>
      </c>
      <c r="O1656" s="55"/>
      <c r="P1656" s="259" t="s">
        <v>1889</v>
      </c>
      <c r="Q1656" s="13"/>
      <c r="R1656"/>
      <c r="S1656" t="str">
        <f>IF(E1656=F1656,"","NOT EQUAL")</f>
        <v/>
      </c>
      <c r="T1656" s="44" t="str">
        <f>IF(ISNA(VLOOKUP(P1656,Sheet1!E:F,2,0)),"--","PRESENT")</f>
        <v>PRESENT</v>
      </c>
      <c r="U1656"/>
      <c r="V1656">
        <f>IF(AA1656&lt;&gt;"",V1655+1,V1655)</f>
        <v>416</v>
      </c>
      <c r="W1656" s="78" t="s">
        <v>2676</v>
      </c>
      <c r="X1656" s="57" t="s">
        <v>2238</v>
      </c>
      <c r="Y1656" s="57" t="s">
        <v>2238</v>
      </c>
      <c r="Z1656" s="25" t="str">
        <f>IF( OR(X1656="CNST", I1656="CAT_REGS"),IF(E1656=CHAR(34)&amp;CHAR(34),F1656,E1656),
IF(X1656="YES",UPPER(IF(E1656=CHAR(34)&amp;CHAR(34),F1656,E1656)),
IF(   AND(X1656&lt;&gt;"NO",I1656="CAT_FNCT",D1656&lt;&gt;"multiply", D1656&lt;&gt;"divide"),IF(J1656="SLS_ENABLED",   UPPER(IF(E1656=CHAR(34)&amp;CHAR(34),F1656,E1656)),""),"")))</f>
        <v>"STOIJ"</v>
      </c>
      <c r="AA1656" s="25" t="str">
        <f>IF(LEN(Y1656)&gt;0,Y1656,SUBSTITUTE(SUBSTITUTE(SUBSTITUTE(SUBSTITUTE(SUBSTITUTE(SUBSTITUTE(SUBSTITUTE(SUBSTITUTE(SUBSTITUTE(SUBSTITUTE(SUBSTITUTE( (SUBSTITUTE( SUBSTITUTE( SUBSTITUTE( SUBSTITUTE(Z1656,"STD_SIGMA","SUM"),"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STOIJ</v>
      </c>
      <c r="AB1656" s="1">
        <f>B1656</f>
        <v>1618</v>
      </c>
      <c r="AC1656" t="str">
        <f>P1656</f>
        <v>ITM_STOIJ</v>
      </c>
      <c r="AD1656" s="126" t="str">
        <f>IF(ISNA(VLOOKUP(AA1656,'XEQM Shortlist'!J:J,1,0)),"//","")</f>
        <v/>
      </c>
      <c r="AF1656" s="88" t="str">
        <f>IF(LEN(AA1656)=0,"",SUBSTITUTE(SUBSTITUTE(SUBSTITUTE(SUBSTITUTE(SUBSTITUTE(SUBSTITUTE(SUBSTITUTE(SUBSTITUTE(SUBSTITUTE(SUBSTITUTE(SUBSTITUTE(SUBSTITUTE(SUBSTITUTE(SUBSTITUTE(SUBSTITUTE(SUBSTITUTE(SUBSTITUTE( (SUBSTITUTE( SUBSTITUTE( SUBSTITUTE( SUBSTITUTE(Z1656,"STD_SIGMA","SUM"),"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STOIJ</v>
      </c>
      <c r="AG1656" t="b">
        <f>AA1656=AF1656</f>
        <v>1</v>
      </c>
    </row>
    <row r="1657" spans="1:33">
      <c r="A1657" s="48">
        <f>IF(B1657=INT(B1657),ROW(),"")</f>
        <v>1657</v>
      </c>
      <c r="B1657" s="47">
        <f>IF(AND(MID(C1657,2,1)&lt;&gt;"/",MID(C1657,1,1)="/"),INT(B1656)+1,B1656+0.01)</f>
        <v>1619</v>
      </c>
      <c r="C1657" s="51" t="s">
        <v>3450</v>
      </c>
      <c r="D1657" s="51" t="s">
        <v>7</v>
      </c>
      <c r="E1657" s="56" t="s">
        <v>1137</v>
      </c>
      <c r="F1657" s="56" t="s">
        <v>1137</v>
      </c>
      <c r="G1657" s="144">
        <v>0</v>
      </c>
      <c r="H1657" s="144">
        <v>0</v>
      </c>
      <c r="I1657" s="135" t="s">
        <v>3</v>
      </c>
      <c r="J1657" s="56" t="s">
        <v>1375</v>
      </c>
      <c r="K1657" s="57" t="s">
        <v>3945</v>
      </c>
      <c r="L1657" s="55" t="s">
        <v>4768</v>
      </c>
      <c r="M1657" s="55" t="s">
        <v>4825</v>
      </c>
      <c r="N1657" s="55" t="s">
        <v>2238</v>
      </c>
      <c r="O1657" s="55"/>
      <c r="P1657" s="259" t="s">
        <v>1656</v>
      </c>
      <c r="Q1657" s="13"/>
      <c r="R1657"/>
      <c r="S1657" t="str">
        <f>IF(E1657=F1657,"","NOT EQUAL")</f>
        <v/>
      </c>
      <c r="T1657" s="44" t="str">
        <f>IF(ISNA(VLOOKUP(P1657,Sheet1!E:F,2,0)),"--","PRESENT")</f>
        <v>PRESENT</v>
      </c>
      <c r="U1657"/>
      <c r="V1657">
        <f>IF(AA1657&lt;&gt;"",V1656+1,V1656)</f>
        <v>417</v>
      </c>
      <c r="W1657" s="78" t="s">
        <v>2660</v>
      </c>
      <c r="X1657" s="57" t="s">
        <v>2238</v>
      </c>
      <c r="Y1657" s="57" t="s">
        <v>2238</v>
      </c>
      <c r="Z1657" s="25" t="str">
        <f>IF( OR(X1657="CNST", I1657="CAT_REGS"),IF(E1657=CHAR(34)&amp;CHAR(34),F1657,E1657),
IF(X1657="YES",UPPER(IF(E1657=CHAR(34)&amp;CHAR(34),F1657,E1657)),
IF(   AND(X1657&lt;&gt;"NO",I1657="CAT_FNCT",D1657&lt;&gt;"multiply", D1657&lt;&gt;"divide"),IF(J1657="SLS_ENABLED",   UPPER(IF(E1657=CHAR(34)&amp;CHAR(34),F1657,E1657)),""),"")))</f>
        <v>"LN(1+X)"</v>
      </c>
      <c r="AA1657" s="25" t="str">
        <f>IF(LEN(Y1657)&gt;0,Y1657,SUBSTITUTE(SUBSTITUTE(SUBSTITUTE(SUBSTITUTE(SUBSTITUTE(SUBSTITUTE(SUBSTITUTE(SUBSTITUTE(SUBSTITUTE(SUBSTITUTE(SUBSTITUTE( (SUBSTITUTE( SUBSTITUTE( SUBSTITUTE( SUBSTITUTE(Z1657,"STD_SIGMA","SUM"),"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LN(1+X)</v>
      </c>
      <c r="AB1657" s="1">
        <f>B1657</f>
        <v>1619</v>
      </c>
      <c r="AC1657" t="str">
        <f>P1657</f>
        <v>ITM_LN1X</v>
      </c>
      <c r="AD1657" s="126" t="str">
        <f>IF(ISNA(VLOOKUP(AA1657,'XEQM Shortlist'!J:J,1,0)),"//","")</f>
        <v/>
      </c>
      <c r="AF1657" s="88" t="str">
        <f>IF(LEN(AA1657)=0,"",SUBSTITUTE(SUBSTITUTE(SUBSTITUTE(SUBSTITUTE(SUBSTITUTE(SUBSTITUTE(SUBSTITUTE(SUBSTITUTE(SUBSTITUTE(SUBSTITUTE(SUBSTITUTE(SUBSTITUTE(SUBSTITUTE(SUBSTITUTE(SUBSTITUTE(SUBSTITUTE(SUBSTITUTE( (SUBSTITUTE( SUBSTITUTE( SUBSTITUTE( SUBSTITUTE(Z1657,"STD_SIGMA","SUM"),"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LN(1+X)</v>
      </c>
      <c r="AG1657" t="b">
        <f>AA1657=AF1657</f>
        <v>1</v>
      </c>
    </row>
    <row r="1658" spans="1:33">
      <c r="A1658" s="48">
        <f>IF(B1658=INT(B1658),ROW(),"")</f>
        <v>1658</v>
      </c>
      <c r="B1658" s="47">
        <f>IF(AND(MID(C1658,2,1)&lt;&gt;"/",MID(C1658,1,1)="/"),INT(B1657)+1,B1657+0.01)</f>
        <v>1620</v>
      </c>
      <c r="C1658" s="51" t="s">
        <v>3646</v>
      </c>
      <c r="D1658" s="51" t="s">
        <v>2279</v>
      </c>
      <c r="E1658" s="56" t="s">
        <v>1250</v>
      </c>
      <c r="F1658" s="56" t="s">
        <v>1250</v>
      </c>
      <c r="G1658" s="144">
        <v>0</v>
      </c>
      <c r="H1658" s="144">
        <v>99</v>
      </c>
      <c r="I1658" s="135" t="s">
        <v>3</v>
      </c>
      <c r="J1658" s="56" t="s">
        <v>1375</v>
      </c>
      <c r="K1658" s="57" t="s">
        <v>3945</v>
      </c>
      <c r="L1658" s="55" t="s">
        <v>4768</v>
      </c>
      <c r="M1658" s="55" t="s">
        <v>4830</v>
      </c>
      <c r="N1658" s="55" t="s">
        <v>2238</v>
      </c>
      <c r="O1658" s="55"/>
      <c r="P1658" s="259" t="s">
        <v>1891</v>
      </c>
      <c r="Q1658" s="13"/>
      <c r="R1658"/>
      <c r="S1658" t="str">
        <f>IF(E1658=F1658,"","NOT EQUAL")</f>
        <v/>
      </c>
      <c r="T1658" s="44" t="str">
        <f>IF(ISNA(VLOOKUP(P1658,Sheet1!E:F,2,0)),"--","PRESENT")</f>
        <v>--</v>
      </c>
      <c r="U1658"/>
      <c r="V1658">
        <f>IF(AA1658&lt;&gt;"",V1657+1,V1657)</f>
        <v>418</v>
      </c>
      <c r="W1658" s="75" t="s">
        <v>2676</v>
      </c>
      <c r="X1658" s="57" t="s">
        <v>2238</v>
      </c>
      <c r="Y1658" s="57" t="s">
        <v>2238</v>
      </c>
      <c r="Z1658" s="25" t="str">
        <f>IF( OR(X1658="CNST", I1658="CAT_REGS"),IF(E1658=CHAR(34)&amp;CHAR(34),F1658,E1658),
IF(X1658="YES",UPPER(IF(E1658=CHAR(34)&amp;CHAR(34),F1658,E1658)),
IF(   AND(X1658&lt;&gt;"NO",I1658="CAT_FNCT",D1658&lt;&gt;"multiply", D1658&lt;&gt;"divide"),IF(J1658="SLS_ENABLED",   UPPER(IF(E1658=CHAR(34)&amp;CHAR(34),F1658,E1658)),""),"")))</f>
        <v>"STOS"</v>
      </c>
      <c r="AA1658" s="25" t="str">
        <f>IF(LEN(Y1658)&gt;0,Y1658,SUBSTITUTE(SUBSTITUTE(SUBSTITUTE(SUBSTITUTE(SUBSTITUTE(SUBSTITUTE(SUBSTITUTE(SUBSTITUTE(SUBSTITUTE(SUBSTITUTE(SUBSTITUTE( (SUBSTITUTE( SUBSTITUTE( SUBSTITUTE( SUBSTITUTE(Z1658,"STD_SIGMA","SUM"),"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STOS</v>
      </c>
      <c r="AB1658" s="1">
        <f>B1658</f>
        <v>1620</v>
      </c>
      <c r="AC1658" t="str">
        <f>P1658</f>
        <v>ITM_STOS</v>
      </c>
      <c r="AD1658" s="126" t="str">
        <f>IF(ISNA(VLOOKUP(AA1658,'XEQM Shortlist'!J:J,1,0)),"//","")</f>
        <v>//</v>
      </c>
      <c r="AF1658" s="88" t="str">
        <f>IF(LEN(AA1658)=0,"",SUBSTITUTE(SUBSTITUTE(SUBSTITUTE(SUBSTITUTE(SUBSTITUTE(SUBSTITUTE(SUBSTITUTE(SUBSTITUTE(SUBSTITUTE(SUBSTITUTE(SUBSTITUTE(SUBSTITUTE(SUBSTITUTE(SUBSTITUTE(SUBSTITUTE(SUBSTITUTE(SUBSTITUTE( (SUBSTITUTE( SUBSTITUTE( SUBSTITUTE( SUBSTITUTE(Z1658,"STD_SIGMA","SUM"),"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STOS</v>
      </c>
      <c r="AG1658" t="b">
        <f>AA1658=AF1658</f>
        <v>1</v>
      </c>
    </row>
    <row r="1659" spans="1:33">
      <c r="A1659" s="48">
        <f>IF(B1659=INT(B1659),ROW(),"")</f>
        <v>1659</v>
      </c>
      <c r="B1659" s="47">
        <f>IF(AND(MID(C1659,2,1)&lt;&gt;"/",MID(C1659,1,1)="/"),INT(B1658)+1,B1658+0.01)</f>
        <v>1621</v>
      </c>
      <c r="C1659" s="51" t="s">
        <v>3647</v>
      </c>
      <c r="D1659" s="51" t="s">
        <v>7</v>
      </c>
      <c r="E1659" s="56" t="s">
        <v>5277</v>
      </c>
      <c r="F1659" s="56" t="s">
        <v>5277</v>
      </c>
      <c r="G1659" s="144">
        <v>0</v>
      </c>
      <c r="H1659" s="144">
        <v>0</v>
      </c>
      <c r="I1659" s="135" t="s">
        <v>3</v>
      </c>
      <c r="J1659" s="56" t="s">
        <v>1375</v>
      </c>
      <c r="K1659" s="57" t="s">
        <v>3945</v>
      </c>
      <c r="L1659" s="55" t="s">
        <v>4768</v>
      </c>
      <c r="M1659" s="55" t="s">
        <v>4825</v>
      </c>
      <c r="N1659" s="55" t="s">
        <v>2238</v>
      </c>
      <c r="O1659" s="55"/>
      <c r="P1659" s="259" t="s">
        <v>1898</v>
      </c>
      <c r="Q1659" s="13"/>
      <c r="R1659"/>
      <c r="S1659" t="str">
        <f>IF(E1659=F1659,"","NOT EQUAL")</f>
        <v/>
      </c>
      <c r="T1659" s="44" t="str">
        <f>IF(ISNA(VLOOKUP(P1659,Sheet1!E:F,2,0)),"--","PRESENT")</f>
        <v>PRESENT</v>
      </c>
      <c r="U1659"/>
      <c r="V1659">
        <f>IF(AA1659&lt;&gt;"",V1658+1,V1658)</f>
        <v>419</v>
      </c>
      <c r="W1659" s="78" t="s">
        <v>2665</v>
      </c>
      <c r="X1659" s="57" t="s">
        <v>2238</v>
      </c>
      <c r="Y1659" s="57" t="s">
        <v>2238</v>
      </c>
      <c r="Z1659" s="25" t="str">
        <f>IF( OR(X1659="CNST", I1659="CAT_REGS"),IF(E1659=CHAR(34)&amp;CHAR(34),F1659,E1659),
IF(X1659="YES",UPPER(IF(E1659=CHAR(34)&amp;CHAR(34),F1659,E1659)),
IF(   AND(X1659&lt;&gt;"NO",I1659="CAT_FNCT",D1659&lt;&gt;"multiply", D1659&lt;&gt;"divide"),IF(J1659="SLS_ENABLED",   UPPER(IF(E1659=CHAR(34)&amp;CHAR(34),F1659,E1659)),""),"")))</f>
        <v>"X" STD_SUB_S STD_SUB_U STD_SUB_M</v>
      </c>
      <c r="AA1659" s="25" t="str">
        <f>IF(LEN(Y1659)&gt;0,Y1659,SUBSTITUTE(SUBSTITUTE(SUBSTITUTE(SUBSTITUTE(SUBSTITUTE(SUBSTITUTE(SUBSTITUTE(SUBSTITUTE(SUBSTITUTE(SUBSTITUTE(SUBSTITUTE( (SUBSTITUTE( SUBSTITUTE( SUBSTITUTE( SUBSTITUTE(Z1659,"STD_SIGMA","SUM"),"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XSUM</v>
      </c>
      <c r="AB1659" s="1">
        <f>B1659</f>
        <v>1621</v>
      </c>
      <c r="AC1659" t="str">
        <f>P1659</f>
        <v>ITM_SUM</v>
      </c>
      <c r="AD1659" s="126" t="str">
        <f>IF(ISNA(VLOOKUP(AA1659,'XEQM Shortlist'!J:J,1,0)),"//","")</f>
        <v>//</v>
      </c>
      <c r="AF1659" s="88" t="str">
        <f>IF(LEN(AA1659)=0,"",SUBSTITUTE(SUBSTITUTE(SUBSTITUTE(SUBSTITUTE(SUBSTITUTE(SUBSTITUTE(SUBSTITUTE(SUBSTITUTE(SUBSTITUTE(SUBSTITUTE(SUBSTITUTE(SUBSTITUTE(SUBSTITUTE(SUBSTITUTE(SUBSTITUTE(SUBSTITUTE(SUBSTITUTE( (SUBSTITUTE( SUBSTITUTE( SUBSTITUTE( SUBSTITUTE(Z1659,"STD_SIGMA","SUM"),"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XSUM</v>
      </c>
      <c r="AG1659" t="b">
        <f>AA1659=AF1659</f>
        <v>1</v>
      </c>
    </row>
    <row r="1660" spans="1:33">
      <c r="A1660" s="48">
        <f>IF(B1660=INT(B1660),ROW(),"")</f>
        <v>1660</v>
      </c>
      <c r="B1660" s="47">
        <f>IF(AND(MID(C1660,2,1)&lt;&gt;"/",MID(C1660,1,1)="/"),INT(B1659)+1,B1659+0.01)</f>
        <v>1622</v>
      </c>
      <c r="C1660" s="51" t="s">
        <v>3648</v>
      </c>
      <c r="D1660" s="51" t="s">
        <v>7</v>
      </c>
      <c r="E1660" s="56" t="s">
        <v>1256</v>
      </c>
      <c r="F1660" s="56" t="s">
        <v>1256</v>
      </c>
      <c r="G1660" s="144">
        <v>0</v>
      </c>
      <c r="H1660" s="144">
        <v>0</v>
      </c>
      <c r="I1660" s="135" t="s">
        <v>3</v>
      </c>
      <c r="J1660" s="56" t="s">
        <v>1375</v>
      </c>
      <c r="K1660" s="57" t="s">
        <v>3945</v>
      </c>
      <c r="L1660" s="55" t="s">
        <v>4768</v>
      </c>
      <c r="M1660" s="55" t="s">
        <v>4825</v>
      </c>
      <c r="N1660" s="55" t="s">
        <v>2238</v>
      </c>
      <c r="O1660" s="55"/>
      <c r="P1660" s="259" t="s">
        <v>1899</v>
      </c>
      <c r="Q1660" s="13"/>
      <c r="R1660"/>
      <c r="S1660" t="str">
        <f>IF(E1660=F1660,"","NOT EQUAL")</f>
        <v/>
      </c>
      <c r="T1660" s="44" t="str">
        <f>IF(ISNA(VLOOKUP(P1660,Sheet1!E:F,2,0)),"--","PRESENT")</f>
        <v>--</v>
      </c>
      <c r="U1660"/>
      <c r="V1660">
        <f>IF(AA1660&lt;&gt;"",V1659+1,V1659)</f>
        <v>420</v>
      </c>
      <c r="W1660" s="75" t="s">
        <v>2238</v>
      </c>
      <c r="X1660" s="57" t="s">
        <v>2238</v>
      </c>
      <c r="Y1660" s="57" t="s">
        <v>2238</v>
      </c>
      <c r="Z1660" s="25" t="str">
        <f>IF( OR(X1660="CNST", I1660="CAT_REGS"),IF(E1660=CHAR(34)&amp;CHAR(34),F1660,E1660),
IF(X1660="YES",UPPER(IF(E1660=CHAR(34)&amp;CHAR(34),F1660,E1660)),
IF(   AND(X1660&lt;&gt;"NO",I1660="CAT_FNCT",D1660&lt;&gt;"multiply", D1660&lt;&gt;"divide"),IF(J1660="SLS_ENABLED",   UPPER(IF(E1660=CHAR(34)&amp;CHAR(34),F1660,E1660)),""),"")))</f>
        <v>"S" STD_SUB_W</v>
      </c>
      <c r="AA1660" s="25" t="str">
        <f>IF(LEN(Y1660)&gt;0,Y1660,SUBSTITUTE(SUBSTITUTE(SUBSTITUTE(SUBSTITUTE(SUBSTITUTE(SUBSTITUTE(SUBSTITUTE(SUBSTITUTE(SUBSTITUTE(SUBSTITUTE(SUBSTITUTE( (SUBSTITUTE( SUBSTITUTE( SUBSTITUTE( SUBSTITUTE(Z1660,"STD_SIGMA","SUM"),"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SW</v>
      </c>
      <c r="AB1660" s="1">
        <f>B1660</f>
        <v>1622</v>
      </c>
      <c r="AC1660" t="str">
        <f>P1660</f>
        <v>ITM_SW</v>
      </c>
      <c r="AD1660" s="126" t="str">
        <f>IF(ISNA(VLOOKUP(AA1660,'XEQM Shortlist'!J:J,1,0)),"//","")</f>
        <v>//</v>
      </c>
      <c r="AF1660" s="88" t="str">
        <f>IF(LEN(AA1660)=0,"",SUBSTITUTE(SUBSTITUTE(SUBSTITUTE(SUBSTITUTE(SUBSTITUTE(SUBSTITUTE(SUBSTITUTE(SUBSTITUTE(SUBSTITUTE(SUBSTITUTE(SUBSTITUTE(SUBSTITUTE(SUBSTITUTE(SUBSTITUTE(SUBSTITUTE(SUBSTITUTE(SUBSTITUTE( (SUBSTITUTE( SUBSTITUTE( SUBSTITUTE( SUBSTITUTE(Z1660,"STD_SIGMA","SUM"),"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SW</v>
      </c>
      <c r="AG1660" t="b">
        <f>AA1660=AF1660</f>
        <v>1</v>
      </c>
    </row>
    <row r="1661" spans="1:33">
      <c r="A1661" s="48">
        <f>IF(B1661=INT(B1661),ROW(),"")</f>
        <v>1661</v>
      </c>
      <c r="B1661" s="47">
        <f>IF(AND(MID(C1661,2,1)&lt;&gt;"/",MID(C1661,1,1)="/"),INT(B1660)+1,B1660+0.01)</f>
        <v>1623</v>
      </c>
      <c r="C1661" s="51" t="s">
        <v>4421</v>
      </c>
      <c r="D1661" s="51" t="s">
        <v>7</v>
      </c>
      <c r="E1661" s="56" t="s">
        <v>1257</v>
      </c>
      <c r="F1661" s="56" t="s">
        <v>1257</v>
      </c>
      <c r="G1661" s="144">
        <v>0</v>
      </c>
      <c r="H1661" s="144">
        <v>0</v>
      </c>
      <c r="I1661" s="135" t="s">
        <v>3</v>
      </c>
      <c r="J1661" s="56" t="s">
        <v>1375</v>
      </c>
      <c r="K1661" s="57" t="s">
        <v>3945</v>
      </c>
      <c r="L1661" s="55" t="s">
        <v>4768</v>
      </c>
      <c r="M1661" s="55" t="s">
        <v>4825</v>
      </c>
      <c r="N1661" s="55" t="s">
        <v>2238</v>
      </c>
      <c r="O1661" s="55"/>
      <c r="P1661" s="259" t="s">
        <v>1900</v>
      </c>
      <c r="Q1661" s="13"/>
      <c r="R1661"/>
      <c r="S1661" t="str">
        <f>IF(E1661=F1661,"","NOT EQUAL")</f>
        <v/>
      </c>
      <c r="T1661" s="44" t="str">
        <f>IF(ISNA(VLOOKUP(P1661,Sheet1!E:F,2,0)),"--","PRESENT")</f>
        <v>--</v>
      </c>
      <c r="U1661"/>
      <c r="V1661">
        <f>IF(AA1661&lt;&gt;"",V1660+1,V1660)</f>
        <v>421</v>
      </c>
      <c r="W1661" s="75" t="s">
        <v>2238</v>
      </c>
      <c r="X1661" s="57" t="s">
        <v>2238</v>
      </c>
      <c r="Y1661" s="57" t="s">
        <v>2238</v>
      </c>
      <c r="Z1661" s="25" t="str">
        <f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"S" STD_SUB_X STD_SUB_Y</v>
      </c>
      <c r="AA1661" s="25" t="str">
        <f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SXY</v>
      </c>
      <c r="AB1661" s="1">
        <f>B1661</f>
        <v>1623</v>
      </c>
      <c r="AC1661" t="str">
        <f>P1661</f>
        <v>ITM_SXY</v>
      </c>
      <c r="AD1661" s="126" t="str">
        <f>IF(ISNA(VLOOKUP(AA1661,'XEQM Shortlist'!J:J,1,0)),"//","")</f>
        <v>//</v>
      </c>
      <c r="AF1661" s="88" t="str">
        <f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SXY</v>
      </c>
      <c r="AG1661" t="b">
        <f>AA1661=AF1661</f>
        <v>1</v>
      </c>
    </row>
    <row r="1662" spans="1:33">
      <c r="A1662" s="48">
        <f>IF(B1662=INT(B1662),ROW(),"")</f>
        <v>1662</v>
      </c>
      <c r="B1662" s="47">
        <f>IF(AND(MID(C1662,2,1)&lt;&gt;"/",MID(C1662,1,1)="/"),INT(B1661)+1,B1661+0.01)</f>
        <v>1624</v>
      </c>
      <c r="C1662" s="51" t="s">
        <v>4216</v>
      </c>
      <c r="D1662" s="51" t="s">
        <v>12</v>
      </c>
      <c r="E1662" s="56" t="s">
        <v>1259</v>
      </c>
      <c r="F1662" s="56" t="s">
        <v>1259</v>
      </c>
      <c r="G1662" s="144">
        <v>0</v>
      </c>
      <c r="H1662" s="156">
        <v>6</v>
      </c>
      <c r="I1662" s="135" t="s">
        <v>3</v>
      </c>
      <c r="J1662" s="56" t="s">
        <v>1375</v>
      </c>
      <c r="K1662" s="57" t="s">
        <v>3945</v>
      </c>
      <c r="L1662" s="55" t="s">
        <v>4768</v>
      </c>
      <c r="M1662" s="55" t="s">
        <v>4826</v>
      </c>
      <c r="N1662" s="55" t="s">
        <v>2238</v>
      </c>
      <c r="O1662" s="55"/>
      <c r="P1662" s="259" t="s">
        <v>1906</v>
      </c>
      <c r="Q1662" s="13"/>
      <c r="R1662"/>
      <c r="S1662" t="str">
        <f>IF(E1662=F1662,"","NOT EQUAL")</f>
        <v/>
      </c>
      <c r="T1662" s="44" t="str">
        <f>IF(ISNA(VLOOKUP(P1662,Sheet1!E:F,2,0)),"--","PRESENT")</f>
        <v>--</v>
      </c>
      <c r="U1662"/>
      <c r="V1662">
        <f>IF(AA1662&lt;&gt;"",V1661+1,V1661)</f>
        <v>422</v>
      </c>
      <c r="W1662" s="75" t="s">
        <v>2238</v>
      </c>
      <c r="X1662" s="57" t="s">
        <v>2238</v>
      </c>
      <c r="Y1662" s="57" t="s">
        <v>2238</v>
      </c>
      <c r="Z1662" s="25" t="str">
        <f>IF( OR(X1662="CNST", I1662="CAT_REGS"),IF(E1662=CHAR(34)&amp;CHAR(34),F1662,E1662),
IF(X1662="YES",UPPER(IF(E1662=CHAR(34)&amp;CHAR(34),F1662,E1662)),
IF(   AND(X1662&lt;&gt;"NO",I1662="CAT_FNCT",D1662&lt;&gt;"multiply", D1662&lt;&gt;"divide"),IF(J1662="SLS_ENABLED",   UPPER(IF(E1662=CHAR(34)&amp;CHAR(34),F1662,E1662)),""),"")))</f>
        <v>"TDISP"</v>
      </c>
      <c r="AA1662" s="25" t="str">
        <f>IF(LEN(Y1662)&gt;0,Y1662,SUBSTITUTE(SUBSTITUTE(SUBSTITUTE(SUBSTITUTE(SUBSTITUTE(SUBSTITUTE(SUBSTITUTE(SUBSTITUTE(SUBSTITUTE(SUBSTITUTE(SUBSTITUTE( (SUBSTITUTE( SUBSTITUTE( SUBSTITUTE( SUBSTITUTE(Z1662,"STD_SIGMA","SUM"),"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TDISP</v>
      </c>
      <c r="AB1662" s="1">
        <f>B1662</f>
        <v>1624</v>
      </c>
      <c r="AC1662" t="str">
        <f>P1662</f>
        <v>ITM_TDISP</v>
      </c>
      <c r="AD1662" s="126" t="str">
        <f>IF(ISNA(VLOOKUP(AA1662,'XEQM Shortlist'!J:J,1,0)),"//","")</f>
        <v>//</v>
      </c>
      <c r="AF1662" s="88" t="str">
        <f>IF(LEN(AA1662)=0,"",SUBSTITUTE(SUBSTITUTE(SUBSTITUTE(SUBSTITUTE(SUBSTITUTE(SUBSTITUTE(SUBSTITUTE(SUBSTITUTE(SUBSTITUTE(SUBSTITUTE(SUBSTITUTE(SUBSTITUTE(SUBSTITUTE(SUBSTITUTE(SUBSTITUTE(SUBSTITUTE(SUBSTITUTE( (SUBSTITUTE( SUBSTITUTE( SUBSTITUTE( SUBSTITUTE(Z1662,"STD_SIGMA","SUM"),"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TDISP</v>
      </c>
      <c r="AG1662" t="b">
        <f>AA1662=AF1662</f>
        <v>1</v>
      </c>
    </row>
    <row r="1663" spans="1:33">
      <c r="A1663" s="48">
        <f>IF(B1663=INT(B1663),ROW(),"")</f>
        <v>1663</v>
      </c>
      <c r="B1663" s="47">
        <f>IF(AND(MID(C1663,2,1)&lt;&gt;"/",MID(C1663,1,1)="/"),INT(B1662)+1,B1662+0.01)</f>
        <v>1625</v>
      </c>
      <c r="C1663" s="51" t="s">
        <v>3649</v>
      </c>
      <c r="D1663" s="51" t="s">
        <v>7</v>
      </c>
      <c r="E1663" s="56" t="s">
        <v>1260</v>
      </c>
      <c r="F1663" s="56" t="s">
        <v>1260</v>
      </c>
      <c r="G1663" s="144">
        <v>0</v>
      </c>
      <c r="H1663" s="144">
        <v>0</v>
      </c>
      <c r="I1663" s="135" t="s">
        <v>3</v>
      </c>
      <c r="J1663" s="56" t="s">
        <v>1375</v>
      </c>
      <c r="K1663" s="57" t="s">
        <v>3945</v>
      </c>
      <c r="L1663" s="55" t="s">
        <v>4768</v>
      </c>
      <c r="M1663" s="55" t="s">
        <v>4825</v>
      </c>
      <c r="N1663" s="55" t="s">
        <v>2238</v>
      </c>
      <c r="O1663" s="55"/>
      <c r="P1663" s="259" t="s">
        <v>1908</v>
      </c>
      <c r="Q1663" s="13"/>
      <c r="R1663"/>
      <c r="S1663" t="str">
        <f>IF(E1663=F1663,"","NOT EQUAL")</f>
        <v/>
      </c>
      <c r="T1663" s="44" t="str">
        <f>IF(ISNA(VLOOKUP(P1663,Sheet1!E:F,2,0)),"--","PRESENT")</f>
        <v>PRESENT</v>
      </c>
      <c r="U1663"/>
      <c r="V1663">
        <f>IF(AA1663&lt;&gt;"",V1662+1,V1662)</f>
        <v>423</v>
      </c>
      <c r="W1663" s="75" t="s">
        <v>2680</v>
      </c>
      <c r="X1663" s="57" t="s">
        <v>2238</v>
      </c>
      <c r="Y1663" s="57" t="s">
        <v>2238</v>
      </c>
      <c r="Z1663" s="25" t="str">
        <f>IF( OR(X1663="CNST", I1663="CAT_REGS"),IF(E1663=CHAR(34)&amp;CHAR(34),F1663,E1663),
IF(X1663="YES",UPPER(IF(E1663=CHAR(34)&amp;CHAR(34),F1663,E1663)),
IF(   AND(X1663&lt;&gt;"NO",I1663="CAT_FNCT",D1663&lt;&gt;"multiply", D1663&lt;&gt;"divide"),IF(J1663="SLS_ENABLED",   UPPER(IF(E1663=CHAR(34)&amp;CHAR(34),F1663,E1663)),""),"")))</f>
        <v>"TICKS"</v>
      </c>
      <c r="AA1663" s="25" t="str">
        <f>IF(LEN(Y1663)&gt;0,Y1663,SUBSTITUTE(SUBSTITUTE(SUBSTITUTE(SUBSTITUTE(SUBSTITUTE(SUBSTITUTE(SUBSTITUTE(SUBSTITUTE(SUBSTITUTE(SUBSTITUTE(SUBSTITUTE( (SUBSTITUTE( SUBSTITUTE( SUBSTITUTE( SUBSTITUTE(Z1663,"STD_SIGMA","SUM"),"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TICKS</v>
      </c>
      <c r="AB1663" s="1">
        <f>B1663</f>
        <v>1625</v>
      </c>
      <c r="AC1663" t="str">
        <f>P1663</f>
        <v>ITM_TICKS</v>
      </c>
      <c r="AD1663" s="126" t="str">
        <f>IF(ISNA(VLOOKUP(AA1663,'XEQM Shortlist'!J:J,1,0)),"//","")</f>
        <v/>
      </c>
      <c r="AF1663" s="88" t="str">
        <f>IF(LEN(AA1663)=0,"",SUBSTITUTE(SUBSTITUTE(SUBSTITUTE(SUBSTITUTE(SUBSTITUTE(SUBSTITUTE(SUBSTITUTE(SUBSTITUTE(SUBSTITUTE(SUBSTITUTE(SUBSTITUTE(SUBSTITUTE(SUBSTITUTE(SUBSTITUTE(SUBSTITUTE(SUBSTITUTE(SUBSTITUTE( (SUBSTITUTE( SUBSTITUTE( SUBSTITUTE( SUBSTITUTE(Z1663,"STD_SIGMA","SUM"),"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TICKS</v>
      </c>
      <c r="AG1663" t="b">
        <f>AA1663=AF1663</f>
        <v>1</v>
      </c>
    </row>
    <row r="1664" spans="1:33">
      <c r="A1664" s="48">
        <f>IF(B1664=INT(B1664),ROW(),"")</f>
        <v>1664</v>
      </c>
      <c r="B1664" s="47">
        <f>IF(AND(MID(C1664,2,1)&lt;&gt;"/",MID(C1664,1,1)="/"),INT(B1663)+1,B1663+0.01)</f>
        <v>1626</v>
      </c>
      <c r="C1664" s="51" t="s">
        <v>4217</v>
      </c>
      <c r="D1664" s="51" t="s">
        <v>7</v>
      </c>
      <c r="E1664" s="56" t="s">
        <v>348</v>
      </c>
      <c r="F1664" s="56" t="s">
        <v>348</v>
      </c>
      <c r="G1664" s="144">
        <v>0</v>
      </c>
      <c r="H1664" s="144">
        <v>0</v>
      </c>
      <c r="I1664" s="135" t="s">
        <v>3</v>
      </c>
      <c r="J1664" s="56" t="s">
        <v>1375</v>
      </c>
      <c r="K1664" s="57" t="s">
        <v>3945</v>
      </c>
      <c r="L1664" s="55" t="s">
        <v>4768</v>
      </c>
      <c r="M1664" s="55" t="s">
        <v>4825</v>
      </c>
      <c r="N1664" s="55" t="s">
        <v>2238</v>
      </c>
      <c r="O1664" s="55"/>
      <c r="P1664" s="259" t="s">
        <v>1909</v>
      </c>
      <c r="Q1664" s="13"/>
      <c r="R1664"/>
      <c r="S1664" t="str">
        <f>IF(E1664=F1664,"","NOT EQUAL")</f>
        <v/>
      </c>
      <c r="T1664" s="44" t="str">
        <f>IF(ISNA(VLOOKUP(P1664,Sheet1!E:F,2,0)),"--","PRESENT")</f>
        <v>--</v>
      </c>
      <c r="U1664"/>
      <c r="V1664">
        <f>IF(AA1664&lt;&gt;"",V1663+1,V1663)</f>
        <v>424</v>
      </c>
      <c r="W1664" s="75" t="s">
        <v>2238</v>
      </c>
      <c r="X1664" s="57" t="s">
        <v>2238</v>
      </c>
      <c r="Y1664" s="57" t="s">
        <v>2238</v>
      </c>
      <c r="Z1664" s="25" t="str">
        <f>IF( OR(X1664="CNST", I1664="CAT_REGS"),IF(E1664=CHAR(34)&amp;CHAR(34),F1664,E1664),
IF(X1664="YES",UPPER(IF(E1664=CHAR(34)&amp;CHAR(34),F1664,E1664)),
IF(   AND(X1664&lt;&gt;"NO",I1664="CAT_FNCT",D1664&lt;&gt;"multiply", D1664&lt;&gt;"divide"),IF(J1664="SLS_ENABLED",   UPPER(IF(E1664=CHAR(34)&amp;CHAR(34),F1664,E1664)),""),"")))</f>
        <v>"TIME"</v>
      </c>
      <c r="AA1664" s="25" t="str">
        <f>IF(LEN(Y1664)&gt;0,Y1664,SUBSTITUTE(SUBSTITUTE(SUBSTITUTE(SUBSTITUTE(SUBSTITUTE(SUBSTITUTE(SUBSTITUTE(SUBSTITUTE(SUBSTITUTE(SUBSTITUTE(SUBSTITUTE( (SUBSTITUTE( SUBSTITUTE( SUBSTITUTE( SUBSTITUTE(Z1664,"STD_SIGMA","SUM"),"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TIME</v>
      </c>
      <c r="AB1664" s="1">
        <f>B1664</f>
        <v>1626</v>
      </c>
      <c r="AC1664" t="str">
        <f>P1664</f>
        <v>ITM_TIME</v>
      </c>
      <c r="AD1664" s="126" t="str">
        <f>IF(ISNA(VLOOKUP(AA1664,'XEQM Shortlist'!J:J,1,0)),"//","")</f>
        <v>//</v>
      </c>
      <c r="AF1664" s="88" t="str">
        <f>IF(LEN(AA1664)=0,"",SUBSTITUTE(SUBSTITUTE(SUBSTITUTE(SUBSTITUTE(SUBSTITUTE(SUBSTITUTE(SUBSTITUTE(SUBSTITUTE(SUBSTITUTE(SUBSTITUTE(SUBSTITUTE(SUBSTITUTE(SUBSTITUTE(SUBSTITUTE(SUBSTITUTE(SUBSTITUTE(SUBSTITUTE( (SUBSTITUTE( SUBSTITUTE( SUBSTITUTE( SUBSTITUTE(Z1664,"STD_SIGMA","SUM"),"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TIME</v>
      </c>
      <c r="AG1664" t="b">
        <f>AA1664=AF1664</f>
        <v>1</v>
      </c>
    </row>
    <row r="1665" spans="1:33">
      <c r="A1665" s="48">
        <f>IF(B1665=INT(B1665),ROW(),"")</f>
        <v>1665</v>
      </c>
      <c r="B1665" s="47">
        <f>IF(AND(MID(C1665,2,1)&lt;&gt;"/",MID(C1665,1,1)="/"),INT(B1664)+1,B1664+0.01)</f>
        <v>1627</v>
      </c>
      <c r="C1665" s="51" t="s">
        <v>4784</v>
      </c>
      <c r="D1665" s="59" t="s">
        <v>2792</v>
      </c>
      <c r="E1665" s="56" t="s">
        <v>4893</v>
      </c>
      <c r="F1665" s="56" t="s">
        <v>4893</v>
      </c>
      <c r="G1665" s="144">
        <v>0</v>
      </c>
      <c r="H1665" s="144">
        <v>0</v>
      </c>
      <c r="I1665" s="135" t="s">
        <v>3</v>
      </c>
      <c r="J1665" s="56" t="s">
        <v>1375</v>
      </c>
      <c r="K1665" s="57" t="s">
        <v>3945</v>
      </c>
      <c r="L1665" s="55" t="s">
        <v>4768</v>
      </c>
      <c r="M1665" s="55" t="s">
        <v>4827</v>
      </c>
      <c r="N1665" s="55" t="s">
        <v>2238</v>
      </c>
      <c r="O1665" s="55"/>
      <c r="P1665" s="259" t="s">
        <v>1910</v>
      </c>
      <c r="Q1665" s="13"/>
      <c r="R1665"/>
      <c r="S1665" t="str">
        <f>IF(E1665=F1665,"","NOT EQUAL")</f>
        <v/>
      </c>
      <c r="T1665" s="44" t="str">
        <f>IF(ISNA(VLOOKUP(P1665,Sheet1!E:F,2,0)),"--","PRESENT")</f>
        <v>--</v>
      </c>
      <c r="U1665"/>
      <c r="V1665">
        <f>IF(AA1665&lt;&gt;"",V1664+1,V1664)</f>
        <v>425</v>
      </c>
      <c r="W1665" s="75" t="s">
        <v>2238</v>
      </c>
      <c r="X1665" s="57" t="s">
        <v>2238</v>
      </c>
      <c r="Y1665" s="57" t="s">
        <v>2238</v>
      </c>
      <c r="Z1665" s="25" t="str">
        <f>IF( OR(X1665="CNST", I1665="CAT_REGS"),IF(E1665=CHAR(34)&amp;CHAR(34),F1665,E1665),
IF(X1665="YES",UPPER(IF(E1665=CHAR(34)&amp;CHAR(34),F1665,E1665)),
IF(   AND(X1665&lt;&gt;"NO",I1665="CAT_FNCT",D1665&lt;&gt;"multiply", D1665&lt;&gt;"divide"),IF(J1665="SLS_ENABLED",   UPPER(IF(E1665=CHAR(34)&amp;CHAR(34),F1665,E1665)),""),"")))</f>
        <v>"STOPW"</v>
      </c>
      <c r="AA1665" s="25" t="str">
        <f>IF(LEN(Y1665)&gt;0,Y1665,SUBSTITUTE(SUBSTITUTE(SUBSTITUTE(SUBSTITUTE(SUBSTITUTE(SUBSTITUTE(SUBSTITUTE(SUBSTITUTE(SUBSTITUTE(SUBSTITUTE(SUBSTITUTE( (SUBSTITUTE( SUBSTITUTE( SUBSTITUTE( SUBSTITUTE(Z1665,"STD_SIGMA","SUM"),"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STOPW</v>
      </c>
      <c r="AB1665" s="1">
        <f>B1665</f>
        <v>1627</v>
      </c>
      <c r="AC1665" t="str">
        <f>P1665</f>
        <v>ITM_TIMER</v>
      </c>
      <c r="AD1665" s="126" t="str">
        <f>IF(ISNA(VLOOKUP(AA1665,'XEQM Shortlist'!J:J,1,0)),"//","")</f>
        <v>//</v>
      </c>
      <c r="AF1665" s="88" t="str">
        <f>IF(LEN(AA1665)=0,"",SUBSTITUTE(SUBSTITUTE(SUBSTITUTE(SUBSTITUTE(SUBSTITUTE(SUBSTITUTE(SUBSTITUTE(SUBSTITUTE(SUBSTITUTE(SUBSTITUTE(SUBSTITUTE(SUBSTITUTE(SUBSTITUTE(SUBSTITUTE(SUBSTITUTE(SUBSTITUTE(SUBSTITUTE( (SUBSTITUTE( SUBSTITUTE( SUBSTITUTE( SUBSTITUTE(Z1665,"STD_SIGMA","SUM"),"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STOPW</v>
      </c>
      <c r="AG1665" t="b">
        <f>AA1665=AF1665</f>
        <v>1</v>
      </c>
    </row>
    <row r="1666" spans="1:33">
      <c r="A1666" s="48">
        <f>IF(B1666=INT(B1666),ROW(),"")</f>
        <v>1666</v>
      </c>
      <c r="B1666" s="47">
        <f>IF(AND(MID(C1666,2,1)&lt;&gt;"/",MID(C1666,1,1)="/"),INT(B1665)+1,B1665+0.01)</f>
        <v>1628</v>
      </c>
      <c r="C1666" s="51" t="s">
        <v>4316</v>
      </c>
      <c r="D1666" s="51" t="s">
        <v>7</v>
      </c>
      <c r="E1666" s="56" t="s">
        <v>1262</v>
      </c>
      <c r="F1666" s="56" t="s">
        <v>1262</v>
      </c>
      <c r="G1666" s="144">
        <v>0</v>
      </c>
      <c r="H1666" s="144">
        <v>0</v>
      </c>
      <c r="I1666" s="135" t="s">
        <v>3</v>
      </c>
      <c r="J1666" s="56" t="s">
        <v>1375</v>
      </c>
      <c r="K1666" s="57" t="s">
        <v>3945</v>
      </c>
      <c r="L1666" s="55" t="s">
        <v>4769</v>
      </c>
      <c r="M1666" s="55" t="s">
        <v>4825</v>
      </c>
      <c r="N1666" s="55" t="s">
        <v>2238</v>
      </c>
      <c r="O1666" s="55"/>
      <c r="P1666" s="259" t="s">
        <v>4017</v>
      </c>
      <c r="Q1666" s="13"/>
      <c r="R1666"/>
      <c r="S1666" t="str">
        <f>IF(E1666=F1666,"","NOT EQUAL")</f>
        <v/>
      </c>
      <c r="T1666" s="44" t="str">
        <f>IF(ISNA(VLOOKUP(P1666,Sheet1!E:F,2,0)),"--","PRESENT")</f>
        <v>--</v>
      </c>
      <c r="U1666"/>
      <c r="V1666">
        <f>IF(AA1666&lt;&gt;"",V1665+1,V1665)</f>
        <v>426</v>
      </c>
      <c r="W1666" s="75" t="s">
        <v>2238</v>
      </c>
      <c r="X1666" s="57" t="s">
        <v>2238</v>
      </c>
      <c r="Y1666" s="57" t="s">
        <v>2238</v>
      </c>
      <c r="Z1666" s="25" t="str">
        <f>IF( OR(X1666="CNST", I1666="CAT_REGS"),IF(E1666=CHAR(34)&amp;CHAR(34),F1666,E1666),
IF(X1666="YES",UPPER(IF(E1666=CHAR(34)&amp;CHAR(34),F1666,E1666)),
IF(   AND(X1666&lt;&gt;"NO",I1666="CAT_FNCT",D1666&lt;&gt;"multiply", D1666&lt;&gt;"divide"),IF(J1666="SLS_ENABLED",   UPPER(IF(E1666=CHAR(34)&amp;CHAR(34),F1666,E1666)),""),"")))</f>
        <v>"T" STD_SUB_N</v>
      </c>
      <c r="AA1666" s="25" t="str">
        <f>IF(LEN(Y1666)&gt;0,Y1666,SUBSTITUTE(SUBSTITUTE(SUBSTITUTE(SUBSTITUTE(SUBSTITUTE(SUBSTITUTE(SUBSTITUTE(SUBSTITUTE(SUBSTITUTE(SUBSTITUTE(SUBSTITUTE( (SUBSTITUTE( SUBSTITUTE( SUBSTITUTE( SUBSTITUTE(Z1666,"STD_SIGMA","SUM"),"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6" s="1">
        <f>B1666</f>
        <v>1628</v>
      </c>
      <c r="AC1666" t="str">
        <f>P1666</f>
        <v>ITM_Tn</v>
      </c>
      <c r="AD1666" s="126" t="str">
        <f>IF(ISNA(VLOOKUP(AA1666,'XEQM Shortlist'!J:J,1,0)),"//","")</f>
        <v>//</v>
      </c>
      <c r="AF1666" s="88" t="str">
        <f>IF(LEN(AA1666)=0,"",SUBSTITUTE(SUBSTITUTE(SUBSTITUTE(SUBSTITUTE(SUBSTITUTE(SUBSTITUTE(SUBSTITUTE(SUBSTITUTE(SUBSTITUTE(SUBSTITUTE(SUBSTITUTE(SUBSTITUTE(SUBSTITUTE(SUBSTITUTE(SUBSTITUTE(SUBSTITUTE(SUBSTITUTE( (SUBSTITUTE( SUBSTITUTE( SUBSTITUTE( SUBSTITUTE(Z1666,"STD_SIGMA","SUM"),"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6" t="b">
        <f>AA1666=AF1666</f>
        <v>1</v>
      </c>
    </row>
    <row r="1667" spans="1:33">
      <c r="A1667" s="48">
        <f>IF(B1667=INT(B1667),ROW(),"")</f>
        <v>1667</v>
      </c>
      <c r="B1667" s="47">
        <f>IF(AND(MID(C1667,2,1)&lt;&gt;"/",MID(C1667,1,1)="/"),INT(B1666)+1,B1666+0.01)</f>
        <v>1629</v>
      </c>
      <c r="C1667" s="51" t="s">
        <v>4635</v>
      </c>
      <c r="D1667" s="51" t="s">
        <v>12</v>
      </c>
      <c r="E1667" s="56" t="s">
        <v>349</v>
      </c>
      <c r="F1667" s="56" t="s">
        <v>349</v>
      </c>
      <c r="G1667" s="144">
        <v>0</v>
      </c>
      <c r="H1667" s="144">
        <v>9</v>
      </c>
      <c r="I1667" s="135" t="s">
        <v>3</v>
      </c>
      <c r="J1667" s="56" t="s">
        <v>1376</v>
      </c>
      <c r="K1667" s="57" t="s">
        <v>3783</v>
      </c>
      <c r="L1667" s="55" t="s">
        <v>4768</v>
      </c>
      <c r="M1667" s="55" t="s">
        <v>4826</v>
      </c>
      <c r="N1667" s="55" t="s">
        <v>2238</v>
      </c>
      <c r="O1667" s="55"/>
      <c r="P1667" s="259" t="s">
        <v>1912</v>
      </c>
      <c r="Q1667" s="13"/>
      <c r="R1667"/>
      <c r="S1667" t="str">
        <f>IF(E1667=F1667,"","NOT EQUAL")</f>
        <v/>
      </c>
      <c r="T1667" s="44" t="str">
        <f>IF(ISNA(VLOOKUP(P1667,Sheet1!E:F,2,0)),"--","PRESENT")</f>
        <v>--</v>
      </c>
      <c r="U1667"/>
      <c r="V1667">
        <f>IF(AA1667&lt;&gt;"",V1666+1,V1666)</f>
        <v>426</v>
      </c>
      <c r="W1667" s="75" t="s">
        <v>2238</v>
      </c>
      <c r="X1667" s="57" t="s">
        <v>2238</v>
      </c>
      <c r="Y1667" s="57" t="s">
        <v>2238</v>
      </c>
      <c r="Z1667" s="25" t="str">
        <f>IF( OR(X1667="CNST", I1667="CAT_REGS"),IF(E1667=CHAR(34)&amp;CHAR(34),F1667,E1667),
IF(X1667="YES",UPPER(IF(E1667=CHAR(34)&amp;CHAR(34),F1667,E1667)),
IF(   AND(X1667&lt;&gt;"NO",I1667="CAT_FNCT",D1667&lt;&gt;"multiply", D1667&lt;&gt;"divide"),IF(J1667="SLS_ENABLED",   UPPER(IF(E1667=CHAR(34)&amp;CHAR(34),F1667,E1667)),""),"")))</f>
        <v/>
      </c>
      <c r="AA1667" s="25" t="str">
        <f>IF(LEN(Y1667)&gt;0,Y1667,SUBSTITUTE(SUBSTITUTE(SUBSTITUTE(SUBSTITUTE(SUBSTITUTE(SUBSTITUTE(SUBSTITUTE(SUBSTITUTE(SUBSTITUTE(SUBSTITUTE(SUBSTITUTE( (SUBSTITUTE( SUBSTITUTE( SUBSTITUTE( SUBSTITUTE(Z1667,"STD_SIGMA","SUM"),"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67" s="1">
        <f>B1667</f>
        <v>1629</v>
      </c>
      <c r="AC1667" t="str">
        <f>P1667</f>
        <v>ITM_TONE</v>
      </c>
      <c r="AD1667" s="126" t="str">
        <f>IF(ISNA(VLOOKUP(AA1667,'XEQM Shortlist'!J:J,1,0)),"//","")</f>
        <v/>
      </c>
      <c r="AF1667" s="88" t="str">
        <f>IF(LEN(AA1667)=0,"",SUBSTITUTE(SUBSTITUTE(SUBSTITUTE(SUBSTITUTE(SUBSTITUTE(SUBSTITUTE(SUBSTITUTE(SUBSTITUTE(SUBSTITUTE(SUBSTITUTE(SUBSTITUTE(SUBSTITUTE(SUBSTITUTE(SUBSTITUTE(SUBSTITUTE(SUBSTITUTE(SUBSTITUTE( (SUBSTITUTE( SUBSTITUTE( SUBSTITUTE( SUBSTITUTE(Z1667,"STD_SIGMA","SUM"),"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67" t="b">
        <f>AA1667=AF1667</f>
        <v>1</v>
      </c>
    </row>
    <row r="1668" spans="1:33">
      <c r="A1668" s="48">
        <f>IF(B1668=INT(B1668),ROW(),"")</f>
        <v>1668</v>
      </c>
      <c r="B1668" s="47">
        <f>IF(AND(MID(C1668,2,1)&lt;&gt;"/",MID(C1668,1,1)="/"),INT(B1667)+1,B1667+0.01)</f>
        <v>1630</v>
      </c>
      <c r="C1668" s="51" t="s">
        <v>3650</v>
      </c>
      <c r="D1668" s="51" t="s">
        <v>2279</v>
      </c>
      <c r="E1668" s="56" t="s">
        <v>1268</v>
      </c>
      <c r="F1668" s="56" t="s">
        <v>1268</v>
      </c>
      <c r="G1668" s="144">
        <v>0</v>
      </c>
      <c r="H1668" s="144">
        <v>99</v>
      </c>
      <c r="I1668" s="135" t="s">
        <v>3</v>
      </c>
      <c r="J1668" s="56" t="s">
        <v>1375</v>
      </c>
      <c r="K1668" s="57" t="s">
        <v>3945</v>
      </c>
      <c r="L1668" s="55" t="s">
        <v>4768</v>
      </c>
      <c r="M1668" s="55" t="s">
        <v>4830</v>
      </c>
      <c r="N1668" s="55" t="s">
        <v>2238</v>
      </c>
      <c r="O1668" s="55"/>
      <c r="P1668" s="259" t="s">
        <v>1925</v>
      </c>
      <c r="Q1668" s="13"/>
      <c r="R1668"/>
      <c r="S1668" t="str">
        <f>IF(E1668=F1668,"","NOT EQUAL")</f>
        <v/>
      </c>
      <c r="T1668" s="44" t="str">
        <f>IF(ISNA(VLOOKUP(P1668,Sheet1!E:F,2,0)),"--","PRESENT")</f>
        <v>--</v>
      </c>
      <c r="U1668"/>
      <c r="V1668">
        <f>IF(AA1668&lt;&gt;"",V1667+1,V1667)</f>
        <v>427</v>
      </c>
      <c r="W1668" s="75" t="s">
        <v>2676</v>
      </c>
      <c r="X1668" s="57" t="s">
        <v>2238</v>
      </c>
      <c r="Y1668" s="57" t="s">
        <v>2238</v>
      </c>
      <c r="Z1668" s="25" t="str">
        <f>IF( OR(X1668="CNST", I1668="CAT_REGS"),IF(E1668=CHAR(34)&amp;CHAR(34),F1668,E1668),
IF(X1668="YES",UPPER(IF(E1668=CHAR(34)&amp;CHAR(34),F1668,E1668)),
IF(   AND(X1668&lt;&gt;"NO",I1668="CAT_FNCT",D1668&lt;&gt;"multiply", D1668&lt;&gt;"divide"),IF(J1668="SLS_ENABLED",   UPPER(IF(E1668=CHAR(34)&amp;CHAR(34),F1668,E1668)),""),"")))</f>
        <v>"T" STD_LEFT_RIGHT_ARROWS</v>
      </c>
      <c r="AA1668" s="25" t="str">
        <f>IF(LEN(Y1668)&gt;0,Y1668,SUBSTITUTE(SUBSTITUTE(SUBSTITUTE(SUBSTITUTE(SUBSTITUTE(SUBSTITUTE(SUBSTITUTE(SUBSTITUTE(SUBSTITUTE(SUBSTITUTE(SUBSTITUTE( (SUBSTITUTE( SUBSTITUTE( SUBSTITUTE( SUBSTITUTE(Z1668,"STD_SIGMA","SUM"),"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T&lt;&gt;</v>
      </c>
      <c r="AB1668" s="1">
        <f>B1668</f>
        <v>1630</v>
      </c>
      <c r="AC1668" t="str">
        <f>P1668</f>
        <v>ITM_Tex</v>
      </c>
      <c r="AD1668" s="126" t="str">
        <f>IF(ISNA(VLOOKUP(AA1668,'XEQM Shortlist'!J:J,1,0)),"//","")</f>
        <v>//</v>
      </c>
      <c r="AF1668" s="88" t="str">
        <f>IF(LEN(AA1668)=0,"",SUBSTITUTE(SUBSTITUTE(SUBSTITUTE(SUBSTITUTE(SUBSTITUTE(SUBSTITUTE(SUBSTITUTE(SUBSTITUTE(SUBSTITUTE(SUBSTITUTE(SUBSTITUTE(SUBSTITUTE(SUBSTITUTE(SUBSTITUTE(SUBSTITUTE(SUBSTITUTE(SUBSTITUTE( (SUBSTITUTE( SUBSTITUTE( SUBSTITUTE( SUBSTITUTE(Z1668,"STD_SIGMA","SUM"),"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T&lt;&gt;</v>
      </c>
      <c r="AG1668" t="b">
        <f>AA1668=AF1668</f>
        <v>1</v>
      </c>
    </row>
    <row r="1669" spans="1:33">
      <c r="A1669" s="48">
        <f>IF(B1669=INT(B1669),ROW(),"")</f>
        <v>1669</v>
      </c>
      <c r="B1669" s="47">
        <f>IF(AND(MID(C1669,2,1)&lt;&gt;"/",MID(C1669,1,1)="/"),INT(B1668)+1,B1668+0.01)</f>
        <v>1631</v>
      </c>
      <c r="C1669" s="51" t="s">
        <v>3651</v>
      </c>
      <c r="D1669" s="51" t="s">
        <v>7</v>
      </c>
      <c r="E1669" s="56" t="s">
        <v>358</v>
      </c>
      <c r="F1669" s="56" t="s">
        <v>358</v>
      </c>
      <c r="G1669" s="144">
        <v>0</v>
      </c>
      <c r="H1669" s="144">
        <v>0</v>
      </c>
      <c r="I1669" s="135" t="s">
        <v>3</v>
      </c>
      <c r="J1669" s="56" t="s">
        <v>1375</v>
      </c>
      <c r="K1669" s="57" t="s">
        <v>3945</v>
      </c>
      <c r="L1669" s="55" t="s">
        <v>4768</v>
      </c>
      <c r="M1669" s="55" t="s">
        <v>4825</v>
      </c>
      <c r="N1669" s="55" t="s">
        <v>2238</v>
      </c>
      <c r="O1669" s="55"/>
      <c r="P1669" s="259" t="s">
        <v>1926</v>
      </c>
      <c r="Q1669" s="13"/>
      <c r="R1669"/>
      <c r="S1669" t="str">
        <f>IF(E1669=F1669,"","NOT EQUAL")</f>
        <v/>
      </c>
      <c r="T1669" s="44" t="str">
        <f>IF(ISNA(VLOOKUP(P1669,Sheet1!E:F,2,0)),"--","PRESENT")</f>
        <v>--</v>
      </c>
      <c r="U1669"/>
      <c r="V1669">
        <f>IF(AA1669&lt;&gt;"",V1668+1,V1668)</f>
        <v>428</v>
      </c>
      <c r="W1669" s="75" t="s">
        <v>2674</v>
      </c>
      <c r="X1669" s="57" t="s">
        <v>2238</v>
      </c>
      <c r="Y1669" s="57" t="s">
        <v>2238</v>
      </c>
      <c r="Z1669" s="25" t="str">
        <f>IF( OR(X1669="CNST", I1669="CAT_REGS"),IF(E1669=CHAR(34)&amp;CHAR(34),F1669,E1669),
IF(X1669="YES",UPPER(IF(E1669=CHAR(34)&amp;CHAR(34),F1669,E1669)),
IF(   AND(X1669&lt;&gt;"NO",I1669="CAT_FNCT",D1669&lt;&gt;"multiply", D1669&lt;&gt;"divide"),IF(J1669="SLS_ENABLED",   UPPER(IF(E1669=CHAR(34)&amp;CHAR(34),F1669,E1669)),""),"")))</f>
        <v>"ULP?"</v>
      </c>
      <c r="AA1669" s="25" t="str">
        <f>IF(LEN(Y1669)&gt;0,Y1669,SUBSTITUTE(SUBSTITUTE(SUBSTITUTE(SUBSTITUTE(SUBSTITUTE(SUBSTITUTE(SUBSTITUTE(SUBSTITUTE(SUBSTITUTE(SUBSTITUTE(SUBSTITUTE( (SUBSTITUTE( SUBSTITUTE( SUBSTITUTE( SUBSTITUTE(Z1669,"STD_SIGMA","SUM"),"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ULP?</v>
      </c>
      <c r="AB1669" s="1">
        <f>B1669</f>
        <v>1631</v>
      </c>
      <c r="AC1669" t="str">
        <f>P1669</f>
        <v>ITM_ULP</v>
      </c>
      <c r="AD1669" s="126" t="str">
        <f>IF(ISNA(VLOOKUP(AA1669,'XEQM Shortlist'!J:J,1,0)),"//","")</f>
        <v>//</v>
      </c>
      <c r="AF1669" s="88" t="str">
        <f>IF(LEN(AA1669)=0,"",SUBSTITUTE(SUBSTITUTE(SUBSTITUTE(SUBSTITUTE(SUBSTITUTE(SUBSTITUTE(SUBSTITUTE(SUBSTITUTE(SUBSTITUTE(SUBSTITUTE(SUBSTITUTE(SUBSTITUTE(SUBSTITUTE(SUBSTITUTE(SUBSTITUTE(SUBSTITUTE(SUBSTITUTE( (SUBSTITUTE( SUBSTITUTE( SUBSTITUTE( SUBSTITUTE(Z1669,"STD_SIGMA","SUM"),"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ULP?</v>
      </c>
      <c r="AG1669" t="b">
        <f>AA1669=AF1669</f>
        <v>1</v>
      </c>
    </row>
    <row r="1670" spans="1:33" s="101" customFormat="1">
      <c r="A1670" s="48">
        <f>IF(B1670=INT(B1670),ROW(),"")</f>
        <v>1670</v>
      </c>
      <c r="B1670" s="47">
        <f>IF(AND(MID(C1670,2,1)&lt;&gt;"/",MID(C1670,1,1)="/"),INT(B1669)+1,B1669+0.01)</f>
        <v>1632</v>
      </c>
      <c r="C1670" s="51" t="s">
        <v>4317</v>
      </c>
      <c r="D1670" s="51" t="s">
        <v>7</v>
      </c>
      <c r="E1670" s="56" t="s">
        <v>1269</v>
      </c>
      <c r="F1670" s="56" t="s">
        <v>1269</v>
      </c>
      <c r="G1670" s="295">
        <v>0</v>
      </c>
      <c r="H1670" s="295">
        <v>0</v>
      </c>
      <c r="I1670" s="135" t="s">
        <v>3</v>
      </c>
      <c r="J1670" s="56" t="s">
        <v>1375</v>
      </c>
      <c r="K1670" s="57" t="s">
        <v>3945</v>
      </c>
      <c r="L1670" s="55" t="s">
        <v>4769</v>
      </c>
      <c r="M1670" s="55" t="s">
        <v>4825</v>
      </c>
      <c r="N1670" s="55" t="s">
        <v>2238</v>
      </c>
      <c r="O1670" s="55"/>
      <c r="P1670" s="259" t="s">
        <v>4018</v>
      </c>
      <c r="Q1670" s="13"/>
      <c r="R1670"/>
      <c r="S1670" t="str">
        <f>IF(E1670=F1670,"","NOT EQUAL")</f>
        <v/>
      </c>
      <c r="T1670" s="44" t="str">
        <f>IF(ISNA(VLOOKUP(P1670,Sheet1!E:F,2,0)),"--","PRESENT")</f>
        <v>--</v>
      </c>
      <c r="U1670"/>
      <c r="V1670">
        <f>IF(AA1670&lt;&gt;"",V1669+1,V1669)</f>
        <v>429</v>
      </c>
      <c r="W1670" s="75" t="s">
        <v>2238</v>
      </c>
      <c r="X1670" s="57" t="s">
        <v>2238</v>
      </c>
      <c r="Y1670" s="57" t="s">
        <v>2238</v>
      </c>
      <c r="Z1670" s="25" t="str">
        <f>IF( OR(X1670="CNST", I1670="CAT_REGS"),IF(E1670=CHAR(34)&amp;CHAR(34),F1670,E1670),
IF(X1670="YES",UPPER(IF(E1670=CHAR(34)&amp;CHAR(34),F1670,E1670)),
IF(   AND(X1670&lt;&gt;"NO",I1670="CAT_FNCT",D1670&lt;&gt;"multiply", D1670&lt;&gt;"divide"),IF(J1670="SLS_ENABLED",   UPPER(IF(E1670=CHAR(34)&amp;CHAR(34),F1670,E1670)),""),"")))</f>
        <v>"U" STD_SUB_N</v>
      </c>
      <c r="AA1670" s="25" t="str">
        <f>IF(LEN(Y1670)&gt;0,Y1670,SUBSTITUTE(SUBSTITUTE(SUBSTITUTE(SUBSTITUTE(SUBSTITUTE(SUBSTITUTE(SUBSTITUTE(SUBSTITUTE(SUBSTITUTE(SUBSTITUTE(SUBSTITUTE( (SUBSTITUTE( SUBSTITUTE( SUBSTITUTE( SUBSTITUTE(Z1670,"STD_SIGMA","SUM"),"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UN</v>
      </c>
      <c r="AB1670" s="1">
        <f>B1670</f>
        <v>1632</v>
      </c>
      <c r="AC1670" t="str">
        <f>P1670</f>
        <v>ITM_Un</v>
      </c>
      <c r="AD1670" s="126" t="str">
        <f>IF(ISNA(VLOOKUP(AA1670,'XEQM Shortlist'!J:J,1,0)),"//","")</f>
        <v>//</v>
      </c>
      <c r="AE1670"/>
      <c r="AF1670" s="88" t="str">
        <f>IF(LEN(AA1670)=0,"",SUBSTITUTE(SUBSTITUTE(SUBSTITUTE(SUBSTITUTE(SUBSTITUTE(SUBSTITUTE(SUBSTITUTE(SUBSTITUTE(SUBSTITUTE(SUBSTITUTE(SUBSTITUTE(SUBSTITUTE(SUBSTITUTE(SUBSTITUTE(SUBSTITUTE(SUBSTITUTE(SUBSTITUTE( (SUBSTITUTE( SUBSTITUTE( SUBSTITUTE( SUBSTITUTE(Z1670,"STD_SIGMA","SUM"),"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UN</v>
      </c>
      <c r="AG1670" t="b">
        <f>AA1670=AF1670</f>
        <v>1</v>
      </c>
    </row>
    <row r="1671" spans="1:33">
      <c r="A1671" s="48">
        <f>IF(B1671=INT(B1671),ROW(),"")</f>
        <v>1671</v>
      </c>
      <c r="B1671" s="47">
        <f>IF(AND(MID(C1671,2,1)&lt;&gt;"/",MID(C1671,1,1)="/"),INT(B1670)+1,B1670+0.01)</f>
        <v>1633</v>
      </c>
      <c r="C1671" s="51" t="s">
        <v>3652</v>
      </c>
      <c r="D1671" s="51" t="s">
        <v>7</v>
      </c>
      <c r="E1671" s="56" t="s">
        <v>1270</v>
      </c>
      <c r="F1671" s="56" t="s">
        <v>1270</v>
      </c>
      <c r="G1671" s="144">
        <v>0</v>
      </c>
      <c r="H1671" s="144">
        <v>0</v>
      </c>
      <c r="I1671" s="135" t="s">
        <v>3</v>
      </c>
      <c r="J1671" s="56" t="s">
        <v>1375</v>
      </c>
      <c r="K1671" s="57" t="s">
        <v>3945</v>
      </c>
      <c r="L1671" s="55" t="s">
        <v>4768</v>
      </c>
      <c r="M1671" s="55" t="s">
        <v>4825</v>
      </c>
      <c r="N1671" s="55" t="s">
        <v>2238</v>
      </c>
      <c r="O1671" s="55"/>
      <c r="P1671" s="259" t="s">
        <v>1927</v>
      </c>
      <c r="Q1671" s="13"/>
      <c r="R1671"/>
      <c r="S1671" t="str">
        <f>IF(E1671=F1671,"","NOT EQUAL")</f>
        <v/>
      </c>
      <c r="T1671" s="44" t="str">
        <f>IF(ISNA(VLOOKUP(P1671,Sheet1!E:F,2,0)),"--","PRESENT")</f>
        <v>--</v>
      </c>
      <c r="U1671"/>
      <c r="V1671">
        <f>IF(AA1671&lt;&gt;"",V1670+1,V1670)</f>
        <v>430</v>
      </c>
      <c r="W1671" s="75" t="s">
        <v>2664</v>
      </c>
      <c r="X1671" s="57" t="s">
        <v>2238</v>
      </c>
      <c r="Y1671" s="57" t="s">
        <v>2238</v>
      </c>
      <c r="Z1671" s="25" t="str">
        <f>IF( OR(X1671="CNST", I1671="CAT_REGS"),IF(E1671=CHAR(34)&amp;CHAR(34),F1671,E1671),
IF(X1671="YES",UPPER(IF(E1671=CHAR(34)&amp;CHAR(34),F1671,E1671)),
IF(   AND(X1671&lt;&gt;"NO",I1671="CAT_FNCT",D1671&lt;&gt;"multiply", D1671&lt;&gt;"divide"),IF(J1671="SLS_ENABLED",   UPPER(IF(E1671=CHAR(34)&amp;CHAR(34),F1671,E1671)),""),"")))</f>
        <v>"UNITV"</v>
      </c>
      <c r="AA1671" s="25" t="str">
        <f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UNITV</v>
      </c>
      <c r="AB1671" s="1">
        <f>B1671</f>
        <v>1633</v>
      </c>
      <c r="AC1671" t="str">
        <f>P1671</f>
        <v>ITM_UNITV</v>
      </c>
      <c r="AD1671" s="126" t="str">
        <f>IF(ISNA(VLOOKUP(AA1671,'XEQM Shortlist'!J:J,1,0)),"//","")</f>
        <v>//</v>
      </c>
      <c r="AF1671" s="88" t="str">
        <f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UNITV</v>
      </c>
      <c r="AG1671" t="b">
        <f>AA1671=AF1671</f>
        <v>1</v>
      </c>
    </row>
    <row r="1672" spans="1:33">
      <c r="A1672" s="48">
        <f>IF(B1672=INT(B1672),ROW(),"")</f>
        <v>1672</v>
      </c>
      <c r="B1672" s="47">
        <f>IF(AND(MID(C1672,2,1)&lt;&gt;"/",MID(C1672,1,1)="/"),INT(B1671)+1,B1671+0.01)</f>
        <v>1634</v>
      </c>
      <c r="C1672" s="51" t="s">
        <v>3567</v>
      </c>
      <c r="D1672" s="51" t="s">
        <v>993</v>
      </c>
      <c r="E1672" s="56" t="s">
        <v>359</v>
      </c>
      <c r="F1672" s="56" t="s">
        <v>359</v>
      </c>
      <c r="G1672" s="144">
        <v>0</v>
      </c>
      <c r="H1672" s="144">
        <v>0</v>
      </c>
      <c r="I1672" s="135" t="s">
        <v>3</v>
      </c>
      <c r="J1672" s="56" t="s">
        <v>1375</v>
      </c>
      <c r="K1672" s="57" t="s">
        <v>3945</v>
      </c>
      <c r="L1672" s="55" t="s">
        <v>4768</v>
      </c>
      <c r="M1672" s="55" t="s">
        <v>4825</v>
      </c>
      <c r="N1672" s="55" t="s">
        <v>2238</v>
      </c>
      <c r="O1672" s="55"/>
      <c r="P1672" s="259" t="s">
        <v>1928</v>
      </c>
      <c r="Q1672" s="13"/>
      <c r="R1672"/>
      <c r="S1672" t="str">
        <f>IF(E1672=F1672,"","NOT EQUAL")</f>
        <v/>
      </c>
      <c r="T1672" s="44" t="str">
        <f>IF(ISNA(VLOOKUP(P1672,Sheet1!E:F,2,0)),"--","PRESENT")</f>
        <v>--</v>
      </c>
      <c r="U1672"/>
      <c r="V1672">
        <f>IF(AA1672&lt;&gt;"",V1671+1,V1671)</f>
        <v>431</v>
      </c>
      <c r="W1672" s="75" t="s">
        <v>2238</v>
      </c>
      <c r="X1672" s="57" t="s">
        <v>2598</v>
      </c>
      <c r="Y1672" s="57" t="s">
        <v>2238</v>
      </c>
      <c r="Z1672" s="25" t="str">
        <f>IF( OR(X1672="CNST", I1672="CAT_REGS"),IF(E1672=CHAR(34)&amp;CHAR(34),F1672,E1672),
IF(X1672="YES",UPPER(IF(E1672=CHAR(34)&amp;CHAR(34),F1672,E1672)),
IF(   AND(X1672&lt;&gt;"NO",I1672="CAT_FNCT",D1672&lt;&gt;"multiply", D1672&lt;&gt;"divide"),IF(J1672="SLS_ENABLED",   UPPER(IF(E1672=CHAR(34)&amp;CHAR(34),F1672,E1672)),""),"")))</f>
        <v>"UNSIGN"</v>
      </c>
      <c r="AA1672" s="25" t="str">
        <f>IF(LEN(Y1672)&gt;0,Y1672,SUBSTITUTE(SUBSTITUTE(SUBSTITUTE(SUBSTITUTE(SUBSTITUTE(SUBSTITUTE(SUBSTITUTE(SUBSTITUTE(SUBSTITUTE(SUBSTITUTE(SUBSTITUTE( (SUBSTITUTE( SUBSTITUTE( SUBSTITUTE( SUBSTITUTE(Z1672,"STD_SIGMA","SUM"),"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UNSIGN</v>
      </c>
      <c r="AB1672" s="1">
        <f>B1672</f>
        <v>1634</v>
      </c>
      <c r="AC1672" t="str">
        <f>P1672</f>
        <v>ITM_UNSIGN</v>
      </c>
      <c r="AD1672" s="126" t="str">
        <f>IF(ISNA(VLOOKUP(AA1672,'XEQM Shortlist'!J:J,1,0)),"//","")</f>
        <v>//</v>
      </c>
      <c r="AF1672" s="88" t="str">
        <f>IF(LEN(AA1672)=0,"",SUBSTITUTE(SUBSTITUTE(SUBSTITUTE(SUBSTITUTE(SUBSTITUTE(SUBSTITUTE(SUBSTITUTE(SUBSTITUTE(SUBSTITUTE(SUBSTITUTE(SUBSTITUTE(SUBSTITUTE(SUBSTITUTE(SUBSTITUTE(SUBSTITUTE(SUBSTITUTE(SUBSTITUTE( (SUBSTITUTE( SUBSTITUTE( SUBSTITUTE( SUBSTITUTE(Z1672,"STD_SIGMA","SUM"),"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UNSIGN</v>
      </c>
      <c r="AG1672" t="b">
        <f>AA1672=AF1672</f>
        <v>1</v>
      </c>
    </row>
    <row r="1673" spans="1:33">
      <c r="A1673" s="48">
        <f>IF(B1673=INT(B1673),ROW(),"")</f>
        <v>1673</v>
      </c>
      <c r="B1673" s="47">
        <f>IF(AND(MID(C1673,2,1)&lt;&gt;"/",MID(C1673,1,1)="/"),INT(B1672)+1,B1672+0.01)</f>
        <v>1635</v>
      </c>
      <c r="C1673" s="51" t="s">
        <v>4852</v>
      </c>
      <c r="D1673" s="51" t="s">
        <v>2791</v>
      </c>
      <c r="E1673" s="56" t="s">
        <v>362</v>
      </c>
      <c r="F1673" s="56" t="s">
        <v>4889</v>
      </c>
      <c r="G1673" s="144">
        <v>0</v>
      </c>
      <c r="H1673" s="144">
        <v>99</v>
      </c>
      <c r="I1673" s="135" t="s">
        <v>3</v>
      </c>
      <c r="J1673" s="56" t="s">
        <v>1376</v>
      </c>
      <c r="K1673" s="57" t="s">
        <v>3783</v>
      </c>
      <c r="L1673" s="55" t="s">
        <v>4768</v>
      </c>
      <c r="M1673" s="55" t="s">
        <v>4829</v>
      </c>
      <c r="N1673" s="55" t="s">
        <v>2238</v>
      </c>
      <c r="O1673" s="55"/>
      <c r="P1673" s="259" t="s">
        <v>1930</v>
      </c>
      <c r="Q1673" s="13"/>
      <c r="R1673"/>
      <c r="S1673" t="str">
        <f>IF(E1673=F1673,"","NOT EQUAL")</f>
        <v/>
      </c>
      <c r="T1673" s="44" t="str">
        <f>IF(ISNA(VLOOKUP(P1673,Sheet1!E:F,2,0)),"--","PRESENT")</f>
        <v>--</v>
      </c>
      <c r="U1673"/>
      <c r="V1673">
        <f>IF(AA1673&lt;&gt;"",V1672+1,V1672)</f>
        <v>431</v>
      </c>
      <c r="W1673" s="75" t="s">
        <v>2238</v>
      </c>
      <c r="X1673" s="57" t="s">
        <v>2238</v>
      </c>
      <c r="Y1673" s="57" t="s">
        <v>2238</v>
      </c>
      <c r="Z1673" s="25" t="str">
        <f>IF( OR(X1673="CNST", I1673="CAT_REGS"),IF(E1673=CHAR(34)&amp;CHAR(34),F1673,E1673),
IF(X1673="YES",UPPER(IF(E1673=CHAR(34)&amp;CHAR(34),F1673,E1673)),
IF(   AND(X1673&lt;&gt;"NO",I1673="CAT_FNCT",D1673&lt;&gt;"multiply", D1673&lt;&gt;"divide"),IF(J1673="SLS_ENABLED",   UPPER(IF(E1673=CHAR(34)&amp;CHAR(34),F1673,E1673)),""),"")))</f>
        <v/>
      </c>
      <c r="AA1673" s="25" t="str">
        <f>IF(LEN(Y1673)&gt;0,Y1673,SUBSTITUTE(SUBSTITUTE(SUBSTITUTE(SUBSTITUTE(SUBSTITUTE(SUBSTITUTE(SUBSTITUTE(SUBSTITUTE(SUBSTITUTE(SUBSTITUTE(SUBSTITUTE( (SUBSTITUTE( SUBSTITUTE( SUBSTITUTE( SUBSTITUTE(Z1673,"STD_SIGMA","SUM"),"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73" s="1">
        <f>B1673</f>
        <v>1635</v>
      </c>
      <c r="AC1673" t="str">
        <f>P1673</f>
        <v>ITM_VARMNU</v>
      </c>
      <c r="AD1673" s="126" t="str">
        <f>IF(ISNA(VLOOKUP(AA1673,'XEQM Shortlist'!J:J,1,0)),"//","")</f>
        <v/>
      </c>
      <c r="AF1673" s="88" t="str">
        <f>IF(LEN(AA1673)=0,"",SUBSTITUTE(SUBSTITUTE(SUBSTITUTE(SUBSTITUTE(SUBSTITUTE(SUBSTITUTE(SUBSTITUTE(SUBSTITUTE(SUBSTITUTE(SUBSTITUTE(SUBSTITUTE(SUBSTITUTE(SUBSTITUTE(SUBSTITUTE(SUBSTITUTE(SUBSTITUTE(SUBSTITUTE( (SUBSTITUTE( SUBSTITUTE( SUBSTITUTE( SUBSTITUTE(Z1673,"STD_SIGMA","SUM"),"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73" t="b">
        <f>AA1673=AF1673</f>
        <v>1</v>
      </c>
    </row>
    <row r="1674" spans="1:33">
      <c r="A1674" s="48">
        <f>IF(B1674=INT(B1674),ROW(),"")</f>
        <v>1674</v>
      </c>
      <c r="B1674" s="47">
        <f>IF(AND(MID(C1674,2,1)&lt;&gt;"/",MID(C1674,1,1)="/"),INT(B1673)+1,B1673+0.01)</f>
        <v>1636</v>
      </c>
      <c r="C1674" s="51" t="s">
        <v>3653</v>
      </c>
      <c r="D1674" s="51" t="s">
        <v>7</v>
      </c>
      <c r="E1674" s="56" t="s">
        <v>1271</v>
      </c>
      <c r="F1674" s="56" t="s">
        <v>1271</v>
      </c>
      <c r="G1674" s="144">
        <v>0</v>
      </c>
      <c r="H1674" s="144">
        <v>0</v>
      </c>
      <c r="I1674" s="135" t="s">
        <v>3</v>
      </c>
      <c r="J1674" s="56" t="s">
        <v>1375</v>
      </c>
      <c r="K1674" s="57" t="s">
        <v>3945</v>
      </c>
      <c r="L1674" s="55" t="s">
        <v>4768</v>
      </c>
      <c r="M1674" s="55" t="s">
        <v>4827</v>
      </c>
      <c r="N1674" s="55" t="s">
        <v>2238</v>
      </c>
      <c r="O1674" s="55"/>
      <c r="P1674" s="259" t="s">
        <v>1932</v>
      </c>
      <c r="Q1674" s="13"/>
      <c r="R1674"/>
      <c r="S1674" t="str">
        <f>IF(E1674=F1674,"","NOT EQUAL")</f>
        <v/>
      </c>
      <c r="T1674" s="44" t="str">
        <f>IF(ISNA(VLOOKUP(P1674,Sheet1!E:F,2,0)),"--","PRESENT")</f>
        <v>--</v>
      </c>
      <c r="U1674"/>
      <c r="V1674">
        <f>IF(AA1674&lt;&gt;"",V1673+1,V1673)</f>
        <v>432</v>
      </c>
      <c r="W1674" s="75" t="s">
        <v>2238</v>
      </c>
      <c r="X1674" s="57" t="s">
        <v>2238</v>
      </c>
      <c r="Y1674" s="57" t="s">
        <v>2238</v>
      </c>
      <c r="Z1674" s="25" t="str">
        <f>IF( OR(X1674="CNST", I1674="CAT_REGS"),IF(E1674=CHAR(34)&amp;CHAR(34),F1674,E1674),
IF(X1674="YES",UPPER(IF(E1674=CHAR(34)&amp;CHAR(34),F1674,E1674)),
IF(   AND(X1674&lt;&gt;"NO",I1674="CAT_FNCT",D1674&lt;&gt;"multiply", D1674&lt;&gt;"divide"),IF(J1674="SLS_ENABLED",   UPPER(IF(E1674=CHAR(34)&amp;CHAR(34),F1674,E1674)),""),"")))</f>
        <v>"VERS?"</v>
      </c>
      <c r="AA1674" s="25" t="str">
        <f>IF(LEN(Y1674)&gt;0,Y1674,SUBSTITUTE(SUBSTITUTE(SUBSTITUTE(SUBSTITUTE(SUBSTITUTE(SUBSTITUTE(SUBSTITUTE(SUBSTITUTE(SUBSTITUTE(SUBSTITUTE(SUBSTITUTE( (SUBSTITUTE( SUBSTITUTE( SUBSTITUTE( SUBSTITUTE(Z1674,"STD_SIGMA","SUM"),"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VERS?</v>
      </c>
      <c r="AB1674" s="1">
        <f>B1674</f>
        <v>1636</v>
      </c>
      <c r="AC1674" t="str">
        <f>P1674</f>
        <v>ITM_VERS</v>
      </c>
      <c r="AD1674" s="126" t="str">
        <f>IF(ISNA(VLOOKUP(AA1674,'XEQM Shortlist'!J:J,1,0)),"//","")</f>
        <v>//</v>
      </c>
      <c r="AF1674" s="88" t="str">
        <f>IF(LEN(AA1674)=0,"",SUBSTITUTE(SUBSTITUTE(SUBSTITUTE(SUBSTITUTE(SUBSTITUTE(SUBSTITUTE(SUBSTITUTE(SUBSTITUTE(SUBSTITUTE(SUBSTITUTE(SUBSTITUTE(SUBSTITUTE(SUBSTITUTE(SUBSTITUTE(SUBSTITUTE(SUBSTITUTE(SUBSTITUTE( (SUBSTITUTE( SUBSTITUTE( SUBSTITUTE( SUBSTITUTE(Z1674,"STD_SIGMA","SUM"),"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VERS?</v>
      </c>
      <c r="AG1674" t="b">
        <f>AA1674=AF1674</f>
        <v>1</v>
      </c>
    </row>
    <row r="1675" spans="1:33">
      <c r="A1675" s="48">
        <f>IF(B1675=INT(B1675),ROW(),"")</f>
        <v>1675</v>
      </c>
      <c r="B1675" s="47">
        <f>IF(AND(MID(C1675,2,1)&lt;&gt;"/",MID(C1675,1,1)="/"),INT(B1674)+1,B1674+0.01)</f>
        <v>1637</v>
      </c>
      <c r="C1675" s="98" t="s">
        <v>3481</v>
      </c>
      <c r="D1675" s="98" t="s">
        <v>7</v>
      </c>
      <c r="E1675" s="99" t="s">
        <v>1353</v>
      </c>
      <c r="F1675" s="99" t="s">
        <v>1353</v>
      </c>
      <c r="G1675" s="107">
        <v>0</v>
      </c>
      <c r="H1675" s="107">
        <v>0</v>
      </c>
      <c r="I1675" s="135" t="s">
        <v>3</v>
      </c>
      <c r="J1675" s="56" t="s">
        <v>1375</v>
      </c>
      <c r="K1675" s="100" t="s">
        <v>3945</v>
      </c>
      <c r="L1675" s="101" t="s">
        <v>4768</v>
      </c>
      <c r="M1675" s="55" t="s">
        <v>4825</v>
      </c>
      <c r="N1675" s="55" t="s">
        <v>2238</v>
      </c>
      <c r="O1675" s="101"/>
      <c r="P1675" s="259" t="s">
        <v>2175</v>
      </c>
      <c r="Q1675" s="18"/>
      <c r="R1675"/>
      <c r="S1675" t="str">
        <f>IF(E1675=F1675,"","NOT EQUAL")</f>
        <v/>
      </c>
      <c r="T1675" s="44" t="str">
        <f>IF(ISNA(VLOOKUP(P1675,Sheet1!E:F,2,0)),"--","PRESENT")</f>
        <v>PRESENT</v>
      </c>
      <c r="U1675"/>
      <c r="V1675">
        <f>IF(AA1675&lt;&gt;"",V1674+1,V1674)</f>
        <v>433</v>
      </c>
      <c r="W1675" s="97" t="s">
        <v>2660</v>
      </c>
      <c r="X1675" s="100" t="s">
        <v>2238</v>
      </c>
      <c r="Y1675" s="100" t="s">
        <v>2238</v>
      </c>
      <c r="Z1675" s="25" t="str">
        <f>IF( OR(X1675="CNST", I1675="CAT_REGS"),IF(E1675=CHAR(34)&amp;CHAR(34),F1675,E1675),
IF(X1675="YES",UPPER(IF(E1675=CHAR(34)&amp;CHAR(34),F1675,E1675)),
IF(   AND(X1675&lt;&gt;"NO",I1675="CAT_FNCT",D1675&lt;&gt;"multiply", D1675&lt;&gt;"divide"),IF(J1675="SLS_ENABLED",   UPPER(IF(E1675=CHAR(34)&amp;CHAR(34),F1675,E1675)),""),"")))</f>
        <v>"IDIVR"</v>
      </c>
      <c r="AA1675" s="25" t="str">
        <f>IF(LEN(Y1675)&gt;0,Y1675,SUBSTITUTE(SUBSTITUTE(SUBSTITUTE(SUBSTITUTE(SUBSTITUTE(SUBSTITUTE(SUBSTITUTE(SUBSTITUTE(SUBSTITUTE(SUBSTITUTE(SUBSTITUTE( (SUBSTITUTE( SUBSTITUTE( SUBSTITUTE( SUBSTITUTE(Z1675,"STD_SIGMA","SUM"),"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IDIVR</v>
      </c>
      <c r="AB1675" s="1">
        <f>B1675</f>
        <v>1637</v>
      </c>
      <c r="AC1675" t="str">
        <f>P1675</f>
        <v>ITM_IDIVR</v>
      </c>
      <c r="AD1675" s="126" t="str">
        <f>IF(ISNA(VLOOKUP(AA1675,'XEQM Shortlist'!J:J,1,0)),"//","")</f>
        <v>//</v>
      </c>
      <c r="AF1675" s="88" t="str">
        <f>IF(LEN(AA1675)=0,"",SUBSTITUTE(SUBSTITUTE(SUBSTITUTE(SUBSTITUTE(SUBSTITUTE(SUBSTITUTE(SUBSTITUTE(SUBSTITUTE(SUBSTITUTE(SUBSTITUTE(SUBSTITUTE(SUBSTITUTE(SUBSTITUTE(SUBSTITUTE(SUBSTITUTE(SUBSTITUTE(SUBSTITUTE( (SUBSTITUTE( SUBSTITUTE( SUBSTITUTE( SUBSTITUTE(Z1675,"STD_SIGMA","SUM"),"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IDIVR</v>
      </c>
      <c r="AG1675" t="b">
        <f>AA1675=AF1675</f>
        <v>1</v>
      </c>
    </row>
    <row r="1676" spans="1:33">
      <c r="A1676" s="48">
        <f>IF(B1676=INT(B1676),ROW(),"")</f>
        <v>1676</v>
      </c>
      <c r="B1676" s="47">
        <f>IF(AND(MID(C1676,2,1)&lt;&gt;"/",MID(C1676,1,1)="/"),INT(B1675)+1,B1675+0.01)</f>
        <v>1638</v>
      </c>
      <c r="C1676" s="51" t="s">
        <v>4229</v>
      </c>
      <c r="D1676" s="59" t="s">
        <v>7</v>
      </c>
      <c r="E1676" s="56" t="s">
        <v>366</v>
      </c>
      <c r="F1676" s="56" t="s">
        <v>366</v>
      </c>
      <c r="G1676" s="144">
        <v>0</v>
      </c>
      <c r="H1676" s="144">
        <v>0</v>
      </c>
      <c r="I1676" s="135" t="s">
        <v>3</v>
      </c>
      <c r="J1676" s="56" t="s">
        <v>1375</v>
      </c>
      <c r="K1676" s="57" t="s">
        <v>3945</v>
      </c>
      <c r="L1676" s="55" t="s">
        <v>4768</v>
      </c>
      <c r="M1676" s="55" t="s">
        <v>4825</v>
      </c>
      <c r="N1676" s="55" t="s">
        <v>2238</v>
      </c>
      <c r="O1676" s="51"/>
      <c r="P1676" s="259" t="s">
        <v>1936</v>
      </c>
      <c r="Q1676" s="13"/>
      <c r="R1676"/>
      <c r="S1676" t="str">
        <f>IF(E1676=F1676,"","NOT EQUAL")</f>
        <v/>
      </c>
      <c r="T1676" s="44" t="str">
        <f>IF(ISNA(VLOOKUP(P1676,Sheet1!E:F,2,0)),"--","PRESENT")</f>
        <v>--</v>
      </c>
      <c r="U1676"/>
      <c r="V1676">
        <f>IF(AA1676&lt;&gt;"",V1675+1,V1675)</f>
        <v>434</v>
      </c>
      <c r="W1676" s="75" t="s">
        <v>2238</v>
      </c>
      <c r="X1676" s="57" t="s">
        <v>2238</v>
      </c>
      <c r="Y1676" s="57" t="s">
        <v>2238</v>
      </c>
      <c r="Z1676" s="25" t="str">
        <f>IF( OR(X1676="CNST", I1676="CAT_REGS"),IF(E1676=CHAR(34)&amp;CHAR(34),F1676,E1676),
IF(X1676="YES",UPPER(IF(E1676=CHAR(34)&amp;CHAR(34),F1676,E1676)),
IF(   AND(X1676&lt;&gt;"NO",I1676="CAT_FNCT",D1676&lt;&gt;"multiply", D1676&lt;&gt;"divide"),IF(J1676="SLS_ENABLED",   UPPER(IF(E1676=CHAR(34)&amp;CHAR(34),F1676,E1676)),""),"")))</f>
        <v>"WDAY"</v>
      </c>
      <c r="AA1676" s="25" t="str">
        <f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6" s="1">
        <f>B1676</f>
        <v>1638</v>
      </c>
      <c r="AC1676" t="str">
        <f>P1676</f>
        <v>ITM_WDAY</v>
      </c>
      <c r="AD1676" s="126" t="str">
        <f>IF(ISNA(VLOOKUP(AA1676,'XEQM Shortlist'!J:J,1,0)),"//","")</f>
        <v>//</v>
      </c>
      <c r="AF1676" s="88" t="str">
        <f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6" t="b">
        <f>AA1676=AF1676</f>
        <v>1</v>
      </c>
    </row>
    <row r="1677" spans="1:33">
      <c r="A1677" s="48">
        <f>IF(B1677=INT(B1677),ROW(),"")</f>
        <v>1677</v>
      </c>
      <c r="B1677" s="47">
        <f>IF(AND(MID(C1677,2,1)&lt;&gt;"/",MID(C1677,1,1)="/"),INT(B1676)+1,B1676+0.01)</f>
        <v>1639</v>
      </c>
      <c r="C1677" s="51" t="s">
        <v>3654</v>
      </c>
      <c r="D1677" s="51" t="s">
        <v>7</v>
      </c>
      <c r="E1677" s="56" t="s">
        <v>368</v>
      </c>
      <c r="F1677" s="56" t="s">
        <v>368</v>
      </c>
      <c r="G1677" s="144">
        <v>0</v>
      </c>
      <c r="H1677" s="144">
        <v>0</v>
      </c>
      <c r="I1677" s="135" t="s">
        <v>3</v>
      </c>
      <c r="J1677" s="56" t="s">
        <v>1375</v>
      </c>
      <c r="K1677" s="57" t="s">
        <v>3945</v>
      </c>
      <c r="L1677" s="55" t="s">
        <v>4768</v>
      </c>
      <c r="M1677" s="55" t="s">
        <v>4827</v>
      </c>
      <c r="N1677" s="55" t="s">
        <v>2238</v>
      </c>
      <c r="O1677" s="55"/>
      <c r="P1677" s="259" t="s">
        <v>1942</v>
      </c>
      <c r="Q1677" s="13"/>
      <c r="R1677"/>
      <c r="S1677" t="str">
        <f>IF(E1677=F1677,"","NOT EQUAL")</f>
        <v/>
      </c>
      <c r="T1677" s="44" t="str">
        <f>IF(ISNA(VLOOKUP(P1677,Sheet1!E:F,2,0)),"--","PRESENT")</f>
        <v>--</v>
      </c>
      <c r="U1677"/>
      <c r="V1677">
        <f>IF(AA1677&lt;&gt;"",V1676+1,V1676)</f>
        <v>435</v>
      </c>
      <c r="W1677" s="75" t="s">
        <v>2238</v>
      </c>
      <c r="X1677" s="57" t="s">
        <v>2238</v>
      </c>
      <c r="Y1677" s="57" t="s">
        <v>2238</v>
      </c>
      <c r="Z1677" s="25" t="str">
        <f>IF( OR(X1677="CNST", I1677="CAT_REGS"),IF(E1677=CHAR(34)&amp;CHAR(34),F1677,E1677),
IF(X1677="YES",UPPER(IF(E1677=CHAR(34)&amp;CHAR(34),F1677,E1677)),
IF(   AND(X1677&lt;&gt;"NO",I1677="CAT_FNCT",D1677&lt;&gt;"multiply", D1677&lt;&gt;"divide"),IF(J1677="SLS_ENABLED",   UPPER(IF(E1677=CHAR(34)&amp;CHAR(34),F1677,E1677)),""),"")))</f>
        <v>"WHO?"</v>
      </c>
      <c r="AA1677" s="25" t="str">
        <f>IF(LEN(Y1677)&gt;0,Y1677,SUBSTITUTE(SUBSTITUTE(SUBSTITUTE(SUBSTITUTE(SUBSTITUTE(SUBSTITUTE(SUBSTITUTE(SUBSTITUTE(SUBSTITUTE(SUBSTITUTE(SUBSTITUTE( (SUBSTITUTE( SUBSTITUTE( SUBSTITUTE( SUBSTITUTE(Z1677,"STD_SIGMA","SUM"),"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WHO?</v>
      </c>
      <c r="AB1677" s="1">
        <f>B1677</f>
        <v>1639</v>
      </c>
      <c r="AC1677" t="str">
        <f>P1677</f>
        <v>ITM_WHO</v>
      </c>
      <c r="AD1677" s="126" t="str">
        <f>IF(ISNA(VLOOKUP(AA1677,'XEQM Shortlist'!J:J,1,0)),"//","")</f>
        <v>//</v>
      </c>
      <c r="AF1677" s="88" t="str">
        <f>IF(LEN(AA1677)=0,"",SUBSTITUTE(SUBSTITUTE(SUBSTITUTE(SUBSTITUTE(SUBSTITUTE(SUBSTITUTE(SUBSTITUTE(SUBSTITUTE(SUBSTITUTE(SUBSTITUTE(SUBSTITUTE(SUBSTITUTE(SUBSTITUTE(SUBSTITUTE(SUBSTITUTE(SUBSTITUTE(SUBSTITUTE( (SUBSTITUTE( SUBSTITUTE( SUBSTITUTE( SUBSTITUTE(Z1677,"STD_SIGMA","SUM"),"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WHO?</v>
      </c>
      <c r="AG1677" t="b">
        <f>AA1677=AF1677</f>
        <v>1</v>
      </c>
    </row>
    <row r="1678" spans="1:33">
      <c r="A1678" s="48">
        <f>IF(B1678=INT(B1678),ROW(),"")</f>
        <v>1678</v>
      </c>
      <c r="B1678" s="47">
        <f>IF(AND(MID(C1678,2,1)&lt;&gt;"/",MID(C1678,1,1)="/"),INT(B1677)+1,B1677+0.01)</f>
        <v>1640</v>
      </c>
      <c r="C1678" s="51" t="s">
        <v>4280</v>
      </c>
      <c r="D1678" s="51" t="s">
        <v>7</v>
      </c>
      <c r="E1678" s="56" t="s">
        <v>1274</v>
      </c>
      <c r="F1678" s="56" t="s">
        <v>1274</v>
      </c>
      <c r="G1678" s="144">
        <v>0</v>
      </c>
      <c r="H1678" s="144">
        <v>0</v>
      </c>
      <c r="I1678" s="135" t="s">
        <v>3</v>
      </c>
      <c r="J1678" s="56" t="s">
        <v>1375</v>
      </c>
      <c r="K1678" s="57" t="s">
        <v>3945</v>
      </c>
      <c r="L1678" s="55" t="s">
        <v>4769</v>
      </c>
      <c r="M1678" s="55" t="s">
        <v>4825</v>
      </c>
      <c r="N1678" s="55" t="s">
        <v>2238</v>
      </c>
      <c r="O1678" s="55"/>
      <c r="P1678" s="259" t="s">
        <v>1944</v>
      </c>
      <c r="Q1678" s="13"/>
      <c r="R1678"/>
      <c r="S1678" t="str">
        <f>IF(E1678=F1678,"","NOT EQUAL")</f>
        <v/>
      </c>
      <c r="T1678" s="44" t="str">
        <f>IF(ISNA(VLOOKUP(P1678,Sheet1!E:F,2,0)),"--","PRESENT")</f>
        <v>--</v>
      </c>
      <c r="U1678"/>
      <c r="V1678">
        <f>IF(AA1678&lt;&gt;"",V1677+1,V1677)</f>
        <v>436</v>
      </c>
      <c r="W1678" s="75" t="s">
        <v>2238</v>
      </c>
      <c r="X1678" s="57" t="s">
        <v>2238</v>
      </c>
      <c r="Y1678" s="57" t="s">
        <v>2238</v>
      </c>
      <c r="Z1678" s="25" t="str">
        <f>IF( OR(X1678="CNST", I1678="CAT_REGS"),IF(E1678=CHAR(34)&amp;CHAR(34),F1678,E1678),
IF(X1678="YES",UPPER(IF(E1678=CHAR(34)&amp;CHAR(34),F1678,E1678)),
IF(   AND(X1678&lt;&gt;"NO",I1678="CAT_FNCT",D1678&lt;&gt;"multiply", D1678&lt;&gt;"divide"),IF(J1678="SLS_ENABLED",   UPPER(IF(E1678=CHAR(34)&amp;CHAR(34),F1678,E1678)),""),"")))</f>
        <v>"W" STD_SUB_M</v>
      </c>
      <c r="AA1678" s="25" t="str">
        <f>IF(LEN(Y1678)&gt;0,Y1678,SUBSTITUTE(SUBSTITUTE(SUBSTITUTE(SUBSTITUTE(SUBSTITUTE(SUBSTITUTE(SUBSTITUTE(SUBSTITUTE(SUBSTITUTE(SUBSTITUTE(SUBSTITUTE( (SUBSTITUTE( SUBSTITUTE( SUBSTITUTE( SUBSTITUTE(Z1678,"STD_SIGMA","SUM"),"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WM</v>
      </c>
      <c r="AB1678" s="1">
        <f>B1678</f>
        <v>1640</v>
      </c>
      <c r="AC1678" t="str">
        <f>P1678</f>
        <v>ITM_WM</v>
      </c>
      <c r="AD1678" s="126" t="str">
        <f>IF(ISNA(VLOOKUP(AA1678,'XEQM Shortlist'!J:J,1,0)),"//","")</f>
        <v>//</v>
      </c>
      <c r="AF1678" s="88" t="str">
        <f>IF(LEN(AA1678)=0,"",SUBSTITUTE(SUBSTITUTE(SUBSTITUTE(SUBSTITUTE(SUBSTITUTE(SUBSTITUTE(SUBSTITUTE(SUBSTITUTE(SUBSTITUTE(SUBSTITUTE(SUBSTITUTE(SUBSTITUTE(SUBSTITUTE(SUBSTITUTE(SUBSTITUTE(SUBSTITUTE(SUBSTITUTE( (SUBSTITUTE( SUBSTITUTE( SUBSTITUTE( SUBSTITUTE(Z1678,"STD_SIGMA","SUM"),"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WM</v>
      </c>
      <c r="AG1678" t="b">
        <f>AA1678=AF1678</f>
        <v>1</v>
      </c>
    </row>
    <row r="1679" spans="1:33">
      <c r="A1679" s="48">
        <f>IF(B1679=INT(B1679),ROW(),"")</f>
        <v>1679</v>
      </c>
      <c r="B1679" s="47">
        <f>IF(AND(MID(C1679,2,1)&lt;&gt;"/",MID(C1679,1,1)="/"),INT(B1678)+1,B1678+0.01)</f>
        <v>1641</v>
      </c>
      <c r="C1679" s="51" t="s">
        <v>4281</v>
      </c>
      <c r="D1679" s="51" t="s">
        <v>7</v>
      </c>
      <c r="E1679" s="56" t="s">
        <v>1275</v>
      </c>
      <c r="F1679" s="56" t="s">
        <v>1275</v>
      </c>
      <c r="G1679" s="144">
        <v>0</v>
      </c>
      <c r="H1679" s="144">
        <v>0</v>
      </c>
      <c r="I1679" s="135" t="s">
        <v>3</v>
      </c>
      <c r="J1679" s="56" t="s">
        <v>1375</v>
      </c>
      <c r="K1679" s="57" t="s">
        <v>3945</v>
      </c>
      <c r="L1679" s="55" t="s">
        <v>4769</v>
      </c>
      <c r="M1679" s="55" t="s">
        <v>4825</v>
      </c>
      <c r="N1679" s="55" t="s">
        <v>2238</v>
      </c>
      <c r="O1679" s="55"/>
      <c r="P1679" s="259" t="s">
        <v>1945</v>
      </c>
      <c r="Q1679" s="13"/>
      <c r="R1679"/>
      <c r="S1679" t="str">
        <f>IF(E1679=F1679,"","NOT EQUAL")</f>
        <v/>
      </c>
      <c r="T1679" s="44" t="str">
        <f>IF(ISNA(VLOOKUP(P1679,Sheet1!E:F,2,0)),"--","PRESENT")</f>
        <v>--</v>
      </c>
      <c r="U1679"/>
      <c r="V1679">
        <f>IF(AA1679&lt;&gt;"",V1678+1,V1678)</f>
        <v>437</v>
      </c>
      <c r="W1679" s="75" t="s">
        <v>2238</v>
      </c>
      <c r="X1679" s="57" t="s">
        <v>2238</v>
      </c>
      <c r="Y1679" s="57" t="s">
        <v>2238</v>
      </c>
      <c r="Z1679" s="25" t="str">
        <f>IF( OR(X1679="CNST", I1679="CAT_REGS"),IF(E1679=CHAR(34)&amp;CHAR(34),F1679,E1679),
IF(X1679="YES",UPPER(IF(E1679=CHAR(34)&amp;CHAR(34),F1679,E1679)),
IF(   AND(X1679&lt;&gt;"NO",I1679="CAT_FNCT",D1679&lt;&gt;"multiply", D1679&lt;&gt;"divide"),IF(J1679="SLS_ENABLED",   UPPER(IF(E1679=CHAR(34)&amp;CHAR(34),F1679,E1679)),""),"")))</f>
        <v>"W" STD_SUB_P</v>
      </c>
      <c r="AA1679" s="25" t="str">
        <f>IF(LEN(Y1679)&gt;0,Y1679,SUBSTITUTE(SUBSTITUTE(SUBSTITUTE(SUBSTITUTE(SUBSTITUTE(SUBSTITUTE(SUBSTITUTE(SUBSTITUTE(SUBSTITUTE(SUBSTITUTE(SUBSTITUTE( (SUBSTITUTE( SUBSTITUTE( SUBSTITUTE( SUBSTITUTE(Z1679,"STD_SIGMA","SUM"),"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WP</v>
      </c>
      <c r="AB1679" s="1">
        <f>B1679</f>
        <v>1641</v>
      </c>
      <c r="AC1679" t="str">
        <f>P1679</f>
        <v>ITM_WP</v>
      </c>
      <c r="AD1679" s="126" t="str">
        <f>IF(ISNA(VLOOKUP(AA1679,'XEQM Shortlist'!J:J,1,0)),"//","")</f>
        <v>//</v>
      </c>
      <c r="AF1679" s="88" t="str">
        <f>IF(LEN(AA1679)=0,"",SUBSTITUTE(SUBSTITUTE(SUBSTITUTE(SUBSTITUTE(SUBSTITUTE(SUBSTITUTE(SUBSTITUTE(SUBSTITUTE(SUBSTITUTE(SUBSTITUTE(SUBSTITUTE(SUBSTITUTE(SUBSTITUTE(SUBSTITUTE(SUBSTITUTE(SUBSTITUTE(SUBSTITUTE( (SUBSTITUTE( SUBSTITUTE( SUBSTITUTE( SUBSTITUTE(Z1679,"STD_SIGMA","SUM"),"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WP</v>
      </c>
      <c r="AG1679" t="b">
        <f>AA1679=AF1679</f>
        <v>1</v>
      </c>
    </row>
    <row r="1680" spans="1:33">
      <c r="A1680" s="48">
        <f>IF(B1680=INT(B1680),ROW(),"")</f>
        <v>1680</v>
      </c>
      <c r="B1680" s="47">
        <f>IF(AND(MID(C1680,2,1)&lt;&gt;"/",MID(C1680,1,1)="/"),INT(B1679)+1,B1679+0.01)</f>
        <v>1642</v>
      </c>
      <c r="C1680" s="51" t="s">
        <v>4282</v>
      </c>
      <c r="D1680" s="51" t="s">
        <v>7</v>
      </c>
      <c r="E1680" s="56" t="s">
        <v>1276</v>
      </c>
      <c r="F1680" s="56" t="s">
        <v>1276</v>
      </c>
      <c r="G1680" s="144">
        <v>0</v>
      </c>
      <c r="H1680" s="144">
        <v>0</v>
      </c>
      <c r="I1680" s="135" t="s">
        <v>3</v>
      </c>
      <c r="J1680" s="56" t="s">
        <v>1375</v>
      </c>
      <c r="K1680" s="57" t="s">
        <v>3945</v>
      </c>
      <c r="L1680" s="55" t="s">
        <v>4769</v>
      </c>
      <c r="M1680" s="55" t="s">
        <v>4825</v>
      </c>
      <c r="N1680" s="55" t="s">
        <v>2238</v>
      </c>
      <c r="O1680" s="55"/>
      <c r="P1680" s="259" t="s">
        <v>1946</v>
      </c>
      <c r="Q1680" s="13"/>
      <c r="R1680"/>
      <c r="S1680" t="str">
        <f>IF(E1680=F1680,"","NOT EQUAL")</f>
        <v/>
      </c>
      <c r="T1680" s="44" t="str">
        <f>IF(ISNA(VLOOKUP(P1680,Sheet1!E:F,2,0)),"--","PRESENT")</f>
        <v>--</v>
      </c>
      <c r="U1680"/>
      <c r="V1680">
        <f>IF(AA1680&lt;&gt;"",V1679+1,V1679)</f>
        <v>438</v>
      </c>
      <c r="W1680" s="75" t="s">
        <v>2238</v>
      </c>
      <c r="X1680" s="57" t="s">
        <v>2238</v>
      </c>
      <c r="Y1680" s="57" t="s">
        <v>2238</v>
      </c>
      <c r="Z1680" s="25" t="str">
        <f>IF( OR(X1680="CNST", I1680="CAT_REGS"),IF(E1680=CHAR(34)&amp;CHAR(34),F1680,E1680),
IF(X1680="YES",UPPER(IF(E1680=CHAR(34)&amp;CHAR(34),F1680,E1680)),
IF(   AND(X1680&lt;&gt;"NO",I1680="CAT_FNCT",D1680&lt;&gt;"multiply", D1680&lt;&gt;"divide"),IF(J1680="SLS_ENABLED",   UPPER(IF(E1680=CHAR(34)&amp;CHAR(34),F1680,E1680)),""),"")))</f>
        <v>"W" STD_SUP_MINUS_1</v>
      </c>
      <c r="AA1680" s="25" t="str">
        <f>IF(LEN(Y1680)&gt;0,Y1680,SUBSTITUTE(SUBSTITUTE(SUBSTITUTE(SUBSTITUTE(SUBSTITUTE(SUBSTITUTE(SUBSTITUTE(SUBSTITUTE(SUBSTITUTE(SUBSTITUTE(SUBSTITUTE( (SUBSTITUTE( SUBSTITUTE( SUBSTITUTE( SUBSTITUTE(Z1680,"STD_SIGMA","SUM"),"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W^MINUS_1</v>
      </c>
      <c r="AB1680" s="1">
        <f>B1680</f>
        <v>1642</v>
      </c>
      <c r="AC1680" t="str">
        <f>P1680</f>
        <v>ITM_WM1</v>
      </c>
      <c r="AD1680" s="126" t="str">
        <f>IF(ISNA(VLOOKUP(AA1680,'XEQM Shortlist'!J:J,1,0)),"//","")</f>
        <v>//</v>
      </c>
      <c r="AF1680" s="88" t="str">
        <f>IF(LEN(AA1680)=0,"",SUBSTITUTE(SUBSTITUTE(SUBSTITUTE(SUBSTITUTE(SUBSTITUTE(SUBSTITUTE(SUBSTITUTE(SUBSTITUTE(SUBSTITUTE(SUBSTITUTE(SUBSTITUTE(SUBSTITUTE(SUBSTITUTE(SUBSTITUTE(SUBSTITUTE(SUBSTITUTE(SUBSTITUTE( (SUBSTITUTE( SUBSTITUTE( SUBSTITUTE( SUBSTITUTE(Z1680,"STD_SIGMA","SUM"),"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W^MINUS_1</v>
      </c>
      <c r="AG1680" t="b">
        <f>AA1680=AF1680</f>
        <v>1</v>
      </c>
    </row>
    <row r="1681" spans="1:33">
      <c r="A1681" s="48">
        <f>IF(B1681=INT(B1681),ROW(),"")</f>
        <v>1681</v>
      </c>
      <c r="B1681" s="47">
        <f>IF(AND(MID(C1681,2,1)&lt;&gt;"/",MID(C1681,1,1)="/"),INT(B1680)+1,B1680+0.01)</f>
        <v>1643</v>
      </c>
      <c r="C1681" s="51" t="s">
        <v>3655</v>
      </c>
      <c r="D1681" s="51" t="s">
        <v>12</v>
      </c>
      <c r="E1681" s="56" t="s">
        <v>370</v>
      </c>
      <c r="F1681" s="56" t="s">
        <v>370</v>
      </c>
      <c r="G1681" s="144">
        <v>0</v>
      </c>
      <c r="H1681" s="144">
        <v>64</v>
      </c>
      <c r="I1681" s="135" t="s">
        <v>3</v>
      </c>
      <c r="J1681" s="56" t="s">
        <v>1375</v>
      </c>
      <c r="K1681" s="57" t="s">
        <v>3945</v>
      </c>
      <c r="L1681" s="55" t="s">
        <v>4768</v>
      </c>
      <c r="M1681" s="55" t="s">
        <v>4826</v>
      </c>
      <c r="N1681" s="55" t="s">
        <v>2238</v>
      </c>
      <c r="O1681" s="55"/>
      <c r="P1681" s="259" t="s">
        <v>1947</v>
      </c>
      <c r="Q1681" s="13"/>
      <c r="R1681"/>
      <c r="S1681" t="str">
        <f>IF(E1681=F1681,"","NOT EQUAL")</f>
        <v/>
      </c>
      <c r="T1681" s="44" t="str">
        <f>IF(ISNA(VLOOKUP(P1681,Sheet1!E:F,2,0)),"--","PRESENT")</f>
        <v>--</v>
      </c>
      <c r="U1681"/>
      <c r="V1681">
        <f>IF(AA1681&lt;&gt;"",V1680+1,V1680)</f>
        <v>439</v>
      </c>
      <c r="W1681" s="75" t="s">
        <v>2674</v>
      </c>
      <c r="X1681" s="57" t="s">
        <v>2598</v>
      </c>
      <c r="Y1681" s="57" t="s">
        <v>2238</v>
      </c>
      <c r="Z1681" s="25" t="str">
        <f>IF( OR(X1681="CNST", I1681="CAT_REGS"),IF(E1681=CHAR(34)&amp;CHAR(34),F1681,E1681),
IF(X1681="YES",UPPER(IF(E1681=CHAR(34)&amp;CHAR(34),F1681,E1681)),
IF(   AND(X1681&lt;&gt;"NO",I1681="CAT_FNCT",D1681&lt;&gt;"multiply", D1681&lt;&gt;"divide"),IF(J1681="SLS_ENABLED",   UPPER(IF(E1681=CHAR(34)&amp;CHAR(34),F1681,E1681)),""),"")))</f>
        <v>"WSIZE"</v>
      </c>
      <c r="AA1681" s="25" t="str">
        <f>IF(LEN(Y1681)&gt;0,Y1681,SUBSTITUTE(SUBSTITUTE(SUBSTITUTE(SUBSTITUTE(SUBSTITUTE(SUBSTITUTE(SUBSTITUTE(SUBSTITUTE(SUBSTITUTE(SUBSTITUTE(SUBSTITUTE( (SUBSTITUTE( SUBSTITUTE( SUBSTITUTE( SUBSTITUTE(Z1681,"STD_SIGMA","SUM"),"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81" s="1">
        <f>B1681</f>
        <v>1643</v>
      </c>
      <c r="AC1681" t="str">
        <f>P1681</f>
        <v>ITM_WSIZE</v>
      </c>
      <c r="AD1681" s="126" t="str">
        <f>IF(ISNA(VLOOKUP(AA1681,'XEQM Shortlist'!J:J,1,0)),"//","")</f>
        <v>//</v>
      </c>
      <c r="AF1681" s="88" t="str">
        <f>IF(LEN(AA1681)=0,"",SUBSTITUTE(SUBSTITUTE(SUBSTITUTE(SUBSTITUTE(SUBSTITUTE(SUBSTITUTE(SUBSTITUTE(SUBSTITUTE(SUBSTITUTE(SUBSTITUTE(SUBSTITUTE(SUBSTITUTE(SUBSTITUTE(SUBSTITUTE(SUBSTITUTE(SUBSTITUTE(SUBSTITUTE( (SUBSTITUTE( SUBSTITUTE( SUBSTITUTE( SUBSTITUTE(Z1681,"STD_SIGMA","SUM"),"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81" t="b">
        <f>AA1681=AF1681</f>
        <v>1</v>
      </c>
    </row>
    <row r="1682" spans="1:33">
      <c r="A1682" s="48">
        <f>IF(B1682=INT(B1682),ROW(),"")</f>
        <v>1682</v>
      </c>
      <c r="B1682" s="47">
        <f>IF(AND(MID(C1682,2,1)&lt;&gt;"/",MID(C1682,1,1)="/"),INT(B1681)+1,B1681+0.01)</f>
        <v>1644</v>
      </c>
      <c r="C1682" s="51" t="s">
        <v>3656</v>
      </c>
      <c r="D1682" s="51" t="s">
        <v>7</v>
      </c>
      <c r="E1682" s="56" t="s">
        <v>371</v>
      </c>
      <c r="F1682" s="56" t="s">
        <v>371</v>
      </c>
      <c r="G1682" s="144">
        <v>0</v>
      </c>
      <c r="H1682" s="144">
        <v>0</v>
      </c>
      <c r="I1682" s="135" t="s">
        <v>3</v>
      </c>
      <c r="J1682" s="56" t="s">
        <v>1375</v>
      </c>
      <c r="K1682" s="57" t="s">
        <v>3945</v>
      </c>
      <c r="L1682" s="55" t="s">
        <v>4768</v>
      </c>
      <c r="M1682" s="55" t="s">
        <v>4825</v>
      </c>
      <c r="N1682" s="55" t="s">
        <v>2238</v>
      </c>
      <c r="O1682" s="55"/>
      <c r="P1682" s="259" t="s">
        <v>1948</v>
      </c>
      <c r="Q1682" s="13"/>
      <c r="R1682"/>
      <c r="S1682" t="str">
        <f>IF(E1682=F1682,"","NOT EQUAL")</f>
        <v/>
      </c>
      <c r="T1682" s="44" t="str">
        <f>IF(ISNA(VLOOKUP(P1682,Sheet1!E:F,2,0)),"--","PRESENT")</f>
        <v>--</v>
      </c>
      <c r="U1682"/>
      <c r="V1682">
        <f>IF(AA1682&lt;&gt;"",V1681+1,V1681)</f>
        <v>440</v>
      </c>
      <c r="W1682" s="75" t="s">
        <v>2674</v>
      </c>
      <c r="X1682" s="57" t="s">
        <v>2238</v>
      </c>
      <c r="Y1682" s="57" t="s">
        <v>2238</v>
      </c>
      <c r="Z1682" s="25" t="str">
        <f>IF( OR(X1682="CNST", I1682="CAT_REGS"),IF(E1682=CHAR(34)&amp;CHAR(34),F1682,E1682),
IF(X1682="YES",UPPER(IF(E1682=CHAR(34)&amp;CHAR(34),F1682,E1682)),
IF(   AND(X1682&lt;&gt;"NO",I1682="CAT_FNCT",D1682&lt;&gt;"multiply", D1682&lt;&gt;"divide"),IF(J1682="SLS_ENABLED",   UPPER(IF(E1682=CHAR(34)&amp;CHAR(34),F1682,E1682)),""),"")))</f>
        <v>"WSIZE?"</v>
      </c>
      <c r="AA1682" s="25" t="str">
        <f>IF(LEN(Y1682)&gt;0,Y1682,SUBSTITUTE(SUBSTITUTE(SUBSTITUTE(SUBSTITUTE(SUBSTITUTE(SUBSTITUTE(SUBSTITUTE(SUBSTITUTE(SUBSTITUTE(SUBSTITUTE(SUBSTITUTE( (SUBSTITUTE( SUBSTITUTE( SUBSTITUTE( SUBSTITUTE(Z1682,"STD_SIGMA","SUM"),"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WSIZE?</v>
      </c>
      <c r="AB1682" s="1">
        <f>B1682</f>
        <v>1644</v>
      </c>
      <c r="AC1682" t="str">
        <f>P1682</f>
        <v>ITM_WSIZEQ</v>
      </c>
      <c r="AD1682" s="126" t="str">
        <f>IF(ISNA(VLOOKUP(AA1682,'XEQM Shortlist'!J:J,1,0)),"//","")</f>
        <v>//</v>
      </c>
      <c r="AF1682" s="88" t="str">
        <f>IF(LEN(AA1682)=0,"",SUBSTITUTE(SUBSTITUTE(SUBSTITUTE(SUBSTITUTE(SUBSTITUTE(SUBSTITUTE(SUBSTITUTE(SUBSTITUTE(SUBSTITUTE(SUBSTITUTE(SUBSTITUTE(SUBSTITUTE(SUBSTITUTE(SUBSTITUTE(SUBSTITUTE(SUBSTITUTE(SUBSTITUTE( (SUBSTITUTE( SUBSTITUTE( SUBSTITUTE( SUBSTITUTE(Z1682,"STD_SIGMA","SUM"),"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WSIZE?</v>
      </c>
      <c r="AG1682" t="b">
        <f>AA1682=AF1682</f>
        <v>1</v>
      </c>
    </row>
    <row r="1683" spans="1:33">
      <c r="A1683" s="48">
        <f>IF(B1683=INT(B1683),ROW(),"")</f>
        <v>1683</v>
      </c>
      <c r="B1683" s="47">
        <f>IF(AND(MID(C1683,2,1)&lt;&gt;"/",MID(C1683,1,1)="/"),INT(B1682)+1,B1682+0.01)</f>
        <v>1645</v>
      </c>
      <c r="C1683" s="51" t="s">
        <v>3657</v>
      </c>
      <c r="D1683" s="51" t="s">
        <v>7</v>
      </c>
      <c r="E1683" s="56" t="s">
        <v>706</v>
      </c>
      <c r="F1683" s="56" t="s">
        <v>706</v>
      </c>
      <c r="G1683" s="144">
        <v>0</v>
      </c>
      <c r="H1683" s="144">
        <v>0</v>
      </c>
      <c r="I1683" s="135" t="s">
        <v>3</v>
      </c>
      <c r="J1683" s="56" t="s">
        <v>1375</v>
      </c>
      <c r="K1683" s="57" t="s">
        <v>3945</v>
      </c>
      <c r="L1683" s="55" t="s">
        <v>4768</v>
      </c>
      <c r="M1683" s="55" t="s">
        <v>4825</v>
      </c>
      <c r="N1683" s="55" t="s">
        <v>2238</v>
      </c>
      <c r="O1683" s="55"/>
      <c r="P1683" s="259" t="s">
        <v>1956</v>
      </c>
      <c r="Q1683" s="13"/>
      <c r="R1683"/>
      <c r="S1683" t="str">
        <f>IF(E1683=F1683,"","NOT EQUAL")</f>
        <v/>
      </c>
      <c r="T1683" s="44" t="str">
        <f>IF(ISNA(VLOOKUP(P1683,Sheet1!E:F,2,0)),"--","PRESENT")</f>
        <v>--</v>
      </c>
      <c r="U1683"/>
      <c r="V1683">
        <f>IF(AA1683&lt;&gt;"",V1682+1,V1682)</f>
        <v>441</v>
      </c>
      <c r="W1683" s="75" t="s">
        <v>2665</v>
      </c>
      <c r="X1683" s="57" t="s">
        <v>2238</v>
      </c>
      <c r="Y1683" s="57" t="s">
        <v>2600</v>
      </c>
      <c r="Z1683" s="25" t="str">
        <f>IF( OR(X1683="CNST", I1683="CAT_REGS"),IF(E1683=CHAR(34)&amp;CHAR(34),F1683,E1683),
IF(X1683="YES",UPPER(IF(E1683=CHAR(34)&amp;CHAR(34),F1683,E1683)),
IF(   AND(X1683&lt;&gt;"NO",I1683="CAT_FNCT",D1683&lt;&gt;"multiply", D1683&lt;&gt;"divide"),IF(J1683="SLS_ENABLED",   UPPER(IF(E1683=CHAR(34)&amp;CHAR(34),F1683,E1683)),""),"")))</f>
        <v>STD_X_BAR</v>
      </c>
      <c r="AA1683" s="25" t="str">
        <f>IF(LEN(Y1683)&gt;0,Y1683,SUBSTITUTE(SUBSTITUTE(SUBSTITUTE(SUBSTITUTE(SUBSTITUTE(SUBSTITUTE(SUBSTITUTE(SUBSTITUTE(SUBSTITUTE(SUBSTITUTE(SUBSTITUTE( (SUBSTITUTE( SUBSTITUTE( SUBSTITUTE( SUBSTITUTE(Z1683,"STD_SIGMA","SUM"),"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X_MEAN</v>
      </c>
      <c r="AB1683" s="1">
        <f>B1683</f>
        <v>1645</v>
      </c>
      <c r="AC1683" t="str">
        <f>P1683</f>
        <v>ITM_XBAR</v>
      </c>
      <c r="AD1683" s="126" t="str">
        <f>IF(ISNA(VLOOKUP(AA1683,'XEQM Shortlist'!J:J,1,0)),"//","")</f>
        <v>//</v>
      </c>
      <c r="AF1683" s="88" t="str">
        <f>IF(LEN(AA1683)=0,"",SUBSTITUTE(SUBSTITUTE(SUBSTITUTE(SUBSTITUTE(SUBSTITUTE(SUBSTITUTE(SUBSTITUTE(SUBSTITUTE(SUBSTITUTE(SUBSTITUTE(SUBSTITUTE(SUBSTITUTE(SUBSTITUTE(SUBSTITUTE(SUBSTITUTE(SUBSTITUTE(SUBSTITUTE( (SUBSTITUTE( SUBSTITUTE( SUBSTITUTE( SUBSTITUTE(Z1683,"STD_SIGMA","SUM"),"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X_</v>
      </c>
      <c r="AG1683" t="b">
        <f>AA1683=AF1683</f>
        <v>0</v>
      </c>
    </row>
    <row r="1684" spans="1:33">
      <c r="A1684" s="48">
        <f>IF(B1684=INT(B1684),ROW(),"")</f>
        <v>1684</v>
      </c>
      <c r="B1684" s="47">
        <f>IF(AND(MID(C1684,2,1)&lt;&gt;"/",MID(C1684,1,1)="/"),INT(B1683)+1,B1683+0.01)</f>
        <v>1646</v>
      </c>
      <c r="C1684" s="51" t="s">
        <v>3658</v>
      </c>
      <c r="D1684" s="51" t="s">
        <v>7</v>
      </c>
      <c r="E1684" s="56" t="s">
        <v>1281</v>
      </c>
      <c r="F1684" s="56" t="s">
        <v>1281</v>
      </c>
      <c r="G1684" s="144">
        <v>0</v>
      </c>
      <c r="H1684" s="144">
        <v>0</v>
      </c>
      <c r="I1684" s="135" t="s">
        <v>3</v>
      </c>
      <c r="J1684" s="56" t="s">
        <v>1375</v>
      </c>
      <c r="K1684" s="57" t="s">
        <v>3945</v>
      </c>
      <c r="L1684" s="55" t="s">
        <v>4768</v>
      </c>
      <c r="M1684" s="55" t="s">
        <v>4825</v>
      </c>
      <c r="N1684" s="55" t="s">
        <v>2238</v>
      </c>
      <c r="O1684" s="55"/>
      <c r="P1684" s="259" t="s">
        <v>1957</v>
      </c>
      <c r="Q1684" s="13"/>
      <c r="R1684"/>
      <c r="S1684" t="str">
        <f>IF(E1684=F1684,"","NOT EQUAL")</f>
        <v/>
      </c>
      <c r="T1684" s="44" t="str">
        <f>IF(ISNA(VLOOKUP(P1684,Sheet1!E:F,2,0)),"--","PRESENT")</f>
        <v>--</v>
      </c>
      <c r="U1684"/>
      <c r="V1684">
        <f>IF(AA1684&lt;&gt;"",V1683+1,V1683)</f>
        <v>442</v>
      </c>
      <c r="W1684" s="75" t="s">
        <v>2665</v>
      </c>
      <c r="X1684" s="57" t="s">
        <v>2238</v>
      </c>
      <c r="Y1684" s="57" t="s">
        <v>2601</v>
      </c>
      <c r="Z1684" s="25" t="str">
        <f>IF( OR(X1684="CNST", I1684="CAT_REGS"),IF(E1684=CHAR(34)&amp;CHAR(34),F1684,E1684),
IF(X1684="YES",UPPER(IF(E1684=CHAR(34)&amp;CHAR(34),F1684,E1684)),
IF(   AND(X1684&lt;&gt;"NO",I1684="CAT_FNCT",D1684&lt;&gt;"multiply", D1684&lt;&gt;"divide"),IF(J1684="SLS_ENABLED",   UPPER(IF(E1684=CHAR(34)&amp;CHAR(34),F1684,E1684)),""),"")))</f>
        <v>STD_X_BAR STD_SUB_G</v>
      </c>
      <c r="AA1684" s="25" t="str">
        <f>IF(LEN(Y1684)&gt;0,Y1684,SUBSTITUTE(SUBSTITUTE(SUBSTITUTE(SUBSTITUTE(SUBSTITUTE(SUBSTITUTE(SUBSTITUTE(SUBSTITUTE(SUBSTITUTE(SUBSTITUTE(SUBSTITUTE( (SUBSTITUTE( SUBSTITUTE( SUBSTITUTE( SUBSTITUTE(Z1684,"STD_SIGMA","SUM"),"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X_GEO</v>
      </c>
      <c r="AB1684" s="1">
        <f>B1684</f>
        <v>1646</v>
      </c>
      <c r="AC1684" t="str">
        <f>P1684</f>
        <v>ITM_XG</v>
      </c>
      <c r="AD1684" s="126" t="str">
        <f>IF(ISNA(VLOOKUP(AA1684,'XEQM Shortlist'!J:J,1,0)),"//","")</f>
        <v>//</v>
      </c>
      <c r="AF1684" s="88" t="str">
        <f>IF(LEN(AA1684)=0,"",SUBSTITUTE(SUBSTITUTE(SUBSTITUTE(SUBSTITUTE(SUBSTITUTE(SUBSTITUTE(SUBSTITUTE(SUBSTITUTE(SUBSTITUTE(SUBSTITUTE(SUBSTITUTE(SUBSTITUTE(SUBSTITUTE(SUBSTITUTE(SUBSTITUTE(SUBSTITUTE(SUBSTITUTE( (SUBSTITUTE( SUBSTITUTE( SUBSTITUTE( SUBSTITUTE(Z1684,"STD_SIGMA","SUM"),"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X_G</v>
      </c>
      <c r="AG1684" t="b">
        <f>AA1684=AF1684</f>
        <v>0</v>
      </c>
    </row>
    <row r="1685" spans="1:33">
      <c r="A1685" s="48">
        <f>IF(B1685=INT(B1685),ROW(),"")</f>
        <v>1685</v>
      </c>
      <c r="B1685" s="47">
        <f>IF(AND(MID(C1685,2,1)&lt;&gt;"/",MID(C1685,1,1)="/"),INT(B1684)+1,B1684+0.01)</f>
        <v>1647</v>
      </c>
      <c r="C1685" s="51" t="s">
        <v>3659</v>
      </c>
      <c r="D1685" s="51" t="s">
        <v>7</v>
      </c>
      <c r="E1685" s="56" t="s">
        <v>1282</v>
      </c>
      <c r="F1685" s="56" t="s">
        <v>1282</v>
      </c>
      <c r="G1685" s="144">
        <v>0</v>
      </c>
      <c r="H1685" s="144">
        <v>0</v>
      </c>
      <c r="I1685" s="135" t="s">
        <v>3</v>
      </c>
      <c r="J1685" s="56" t="s">
        <v>1375</v>
      </c>
      <c r="K1685" s="57" t="s">
        <v>3945</v>
      </c>
      <c r="L1685" s="55" t="s">
        <v>4768</v>
      </c>
      <c r="M1685" s="55" t="s">
        <v>4825</v>
      </c>
      <c r="N1685" s="55" t="s">
        <v>2238</v>
      </c>
      <c r="O1685" s="55"/>
      <c r="P1685" s="259" t="s">
        <v>1958</v>
      </c>
      <c r="Q1685" s="13"/>
      <c r="R1685"/>
      <c r="S1685" t="str">
        <f>IF(E1685=F1685,"","NOT EQUAL")</f>
        <v/>
      </c>
      <c r="T1685" s="44" t="str">
        <f>IF(ISNA(VLOOKUP(P1685,Sheet1!E:F,2,0)),"--","PRESENT")</f>
        <v>--</v>
      </c>
      <c r="U1685"/>
      <c r="V1685">
        <f>IF(AA1685&lt;&gt;"",V1684+1,V1684)</f>
        <v>443</v>
      </c>
      <c r="W1685" s="75" t="s">
        <v>2665</v>
      </c>
      <c r="X1685" s="57" t="s">
        <v>2238</v>
      </c>
      <c r="Y1685" s="57" t="s">
        <v>3954</v>
      </c>
      <c r="Z1685" s="25" t="str">
        <f>IF( OR(X1685="CNST", I1685="CAT_REGS"),IF(E1685=CHAR(34)&amp;CHAR(34),F1685,E1685),
IF(X1685="YES",UPPER(IF(E1685=CHAR(34)&amp;CHAR(34),F1685,E1685)),
IF(   AND(X1685&lt;&gt;"NO",I1685="CAT_FNCT",D1685&lt;&gt;"multiply", D1685&lt;&gt;"divide"),IF(J1685="SLS_ENABLED",   UPPER(IF(E1685=CHAR(34)&amp;CHAR(34),F1685,E1685)),""),"")))</f>
        <v>STD_X_BAR STD_SUB_W</v>
      </c>
      <c r="AA1685" s="25" t="str">
        <f>IF(LEN(Y1685)&gt;0,Y1685,SUBSTITUTE(SUBSTITUTE(SUBSTITUTE(SUBSTITUTE(SUBSTITUTE(SUBSTITUTE(SUBSTITUTE(SUBSTITUTE(SUBSTITUTE(SUBSTITUTE(SUBSTITUTE( (SUBSTITUTE( SUBSTITUTE( SUBSTITUTE( SUBSTITUTE(Z1685,"STD_SIGMA","SUM"),"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X_WTD</v>
      </c>
      <c r="AB1685" s="1">
        <f>B1685</f>
        <v>1647</v>
      </c>
      <c r="AC1685" t="str">
        <f>P1685</f>
        <v>ITM_XW</v>
      </c>
      <c r="AD1685" s="126" t="str">
        <f>IF(ISNA(VLOOKUP(AA1685,'XEQM Shortlist'!J:J,1,0)),"//","")</f>
        <v>//</v>
      </c>
      <c r="AF1685" s="88" t="str">
        <f>IF(LEN(AA1685)=0,"",SUBSTITUTE(SUBSTITUTE(SUBSTITUTE(SUBSTITUTE(SUBSTITUTE(SUBSTITUTE(SUBSTITUTE(SUBSTITUTE(SUBSTITUTE(SUBSTITUTE(SUBSTITUTE(SUBSTITUTE(SUBSTITUTE(SUBSTITUTE(SUBSTITUTE(SUBSTITUTE(SUBSTITUTE( (SUBSTITUTE( SUBSTITUTE( SUBSTITUTE( SUBSTITUTE(Z1685,"STD_SIGMA","SUM"),"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X_W</v>
      </c>
      <c r="AG1685" t="b">
        <f>AA1685=AF1685</f>
        <v>0</v>
      </c>
    </row>
    <row r="1686" spans="1:33">
      <c r="A1686" s="48">
        <f>IF(B1686=INT(B1686),ROW(),"")</f>
        <v>1686</v>
      </c>
      <c r="B1686" s="47">
        <f>IF(AND(MID(C1686,2,1)&lt;&gt;"/",MID(C1686,1,1)="/"),INT(B1685)+1,B1685+0.01)</f>
        <v>1648</v>
      </c>
      <c r="C1686" s="53" t="s">
        <v>4451</v>
      </c>
      <c r="D1686" s="51" t="s">
        <v>7</v>
      </c>
      <c r="E1686" s="56" t="s">
        <v>376</v>
      </c>
      <c r="F1686" s="56" t="s">
        <v>376</v>
      </c>
      <c r="G1686" s="144">
        <v>0</v>
      </c>
      <c r="H1686" s="144">
        <v>0</v>
      </c>
      <c r="I1686" s="135" t="s">
        <v>3</v>
      </c>
      <c r="J1686" s="56" t="s">
        <v>1375</v>
      </c>
      <c r="K1686" s="57" t="s">
        <v>3945</v>
      </c>
      <c r="L1686" s="55" t="s">
        <v>4768</v>
      </c>
      <c r="M1686" s="55" t="s">
        <v>4825</v>
      </c>
      <c r="N1686" s="55" t="s">
        <v>2238</v>
      </c>
      <c r="O1686" s="55"/>
      <c r="P1686" s="259" t="s">
        <v>1959</v>
      </c>
      <c r="Q1686" s="13"/>
      <c r="R1686"/>
      <c r="S1686" t="str">
        <f>IF(E1686=F1686,"","NOT EQUAL")</f>
        <v/>
      </c>
      <c r="T1686" s="44" t="str">
        <f>IF(ISNA(VLOOKUP(P1686,Sheet1!E:F,2,0)),"--","PRESENT")</f>
        <v>--</v>
      </c>
      <c r="U1686"/>
      <c r="V1686">
        <f>IF(AA1686&lt;&gt;"",V1685+1,V1685)</f>
        <v>444</v>
      </c>
      <c r="W1686" s="75" t="s">
        <v>2238</v>
      </c>
      <c r="X1686" s="57" t="s">
        <v>2238</v>
      </c>
      <c r="Y1686" s="57" t="s">
        <v>2238</v>
      </c>
      <c r="Z1686" s="25" t="str">
        <f>IF( OR(X1686="CNST", I1686="CAT_REGS"),IF(E1686=CHAR(34)&amp;CHAR(34),F1686,E1686),
IF(X1686="YES",UPPER(IF(E1686=CHAR(34)&amp;CHAR(34),F1686,E1686)),
IF(   AND(X1686&lt;&gt;"NO",I1686="CAT_FNCT",D1686&lt;&gt;"multiply", D1686&lt;&gt;"divide"),IF(J1686="SLS_ENABLED",   UPPER(IF(E1686=CHAR(34)&amp;CHAR(34),F1686,E1686)),""),"")))</f>
        <v>STD_X_CIRC</v>
      </c>
      <c r="AA1686" s="25" t="str">
        <f>IF(LEN(Y1686)&gt;0,Y1686,SUBSTITUTE(SUBSTITUTE(SUBSTITUTE(SUBSTITUTE(SUBSTITUTE(SUBSTITUTE(SUBSTITUTE(SUBSTITUTE(SUBSTITUTE(SUBSTITUTE(SUBSTITUTE( (SUBSTITUTE( SUBSTITUTE( SUBSTITUTE( SUBSTITUTE(Z1686,"STD_SIGMA","SUM"),"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AB1686" s="1">
        <f>B1686</f>
        <v>1648</v>
      </c>
      <c r="AC1686" t="str">
        <f>P1686</f>
        <v>ITM_XCIRC</v>
      </c>
      <c r="AD1686" s="126" t="str">
        <f>IF(ISNA(VLOOKUP(AA1686,'XEQM Shortlist'!J:J,1,0)),"//","")</f>
        <v>//</v>
      </c>
      <c r="AF1686" s="88" t="str">
        <f>IF(LEN(AA1686)=0,"",SUBSTITUTE(SUBSTITUTE(SUBSTITUTE(SUBSTITUTE(SUBSTITUTE(SUBSTITUTE(SUBSTITUTE(SUBSTITUTE(SUBSTITUTE(SUBSTITUTE(SUBSTITUTE(SUBSTITUTE(SUBSTITUTE(SUBSTITUTE(SUBSTITUTE(SUBSTITUTE(SUBSTITUTE( (SUBSTITUTE( SUBSTITUTE( SUBSTITUTE( SUBSTITUTE(Z1686,"STD_SIGMA","SUM"),"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X_CIRC</v>
      </c>
      <c r="AG1686" t="b">
        <f>AA1686=AF1686</f>
        <v>1</v>
      </c>
    </row>
    <row r="1687" spans="1:33">
      <c r="A1687" s="48">
        <f>IF(B1687=INT(B1687),ROW(),"")</f>
        <v>1687</v>
      </c>
      <c r="B1687" s="47">
        <f>IF(AND(MID(C1687,2,1)&lt;&gt;"/",MID(C1687,1,1)="/"),INT(B1686)+1,B1686+0.01)</f>
        <v>1649</v>
      </c>
      <c r="C1687" s="51" t="s">
        <v>4230</v>
      </c>
      <c r="D1687" s="51" t="s">
        <v>7</v>
      </c>
      <c r="E1687" s="56" t="s">
        <v>379</v>
      </c>
      <c r="F1687" s="56" t="s">
        <v>379</v>
      </c>
      <c r="G1687" s="144">
        <v>0</v>
      </c>
      <c r="H1687" s="144">
        <v>0</v>
      </c>
      <c r="I1687" s="135" t="s">
        <v>3</v>
      </c>
      <c r="J1687" s="56" t="s">
        <v>1375</v>
      </c>
      <c r="K1687" s="57" t="s">
        <v>3945</v>
      </c>
      <c r="L1687" s="55" t="s">
        <v>4768</v>
      </c>
      <c r="M1687" s="55" t="s">
        <v>4825</v>
      </c>
      <c r="N1687" s="55" t="s">
        <v>2238</v>
      </c>
      <c r="O1687" s="55"/>
      <c r="P1687" s="259" t="s">
        <v>1963</v>
      </c>
      <c r="Q1687" s="13"/>
      <c r="R1687"/>
      <c r="S1687" t="str">
        <f>IF(E1687=F1687,"","NOT EQUAL")</f>
        <v/>
      </c>
      <c r="T1687" s="44" t="str">
        <f>IF(ISNA(VLOOKUP(P1687,Sheet1!E:F,2,0)),"--","PRESENT")</f>
        <v>--</v>
      </c>
      <c r="U1687"/>
      <c r="V1687">
        <f>IF(AA1687&lt;&gt;"",V1686+1,V1686)</f>
        <v>445</v>
      </c>
      <c r="W1687" s="75" t="s">
        <v>2238</v>
      </c>
      <c r="X1687" s="57" t="s">
        <v>2238</v>
      </c>
      <c r="Y1687" s="57" t="s">
        <v>2238</v>
      </c>
      <c r="Z1687" s="25" t="str">
        <f>IF( OR(X1687="CNST", I1687="CAT_REGS"),IF(E1687=CHAR(34)&amp;CHAR(34),F1687,E1687),
IF(X1687="YES",UPPER(IF(E1687=CHAR(34)&amp;CHAR(34),F1687,E1687)),
IF(   AND(X1687&lt;&gt;"NO",I1687="CAT_FNCT",D1687&lt;&gt;"multiply", D1687&lt;&gt;"divide"),IF(J1687="SLS_ENABLED",   UPPER(IF(E1687=CHAR(34)&amp;CHAR(34),F1687,E1687)),""),"")))</f>
        <v>"X" STD_RIGHT_ARROW "DATE"</v>
      </c>
      <c r="AA1687" s="25" t="str">
        <f>IF(LEN(Y1687)&gt;0,Y1687,SUBSTITUTE(SUBSTITUTE(SUBSTITUTE(SUBSTITUTE(SUBSTITUTE(SUBSTITUTE(SUBSTITUTE(SUBSTITUTE(SUBSTITUTE(SUBSTITUTE(SUBSTITUTE( (SUBSTITUTE( SUBSTITUTE( SUBSTITUTE( SUBSTITUTE(Z1687,"STD_SIGMA","SUM"),"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X&gt;DATE</v>
      </c>
      <c r="AB1687" s="1">
        <f>B1687</f>
        <v>1649</v>
      </c>
      <c r="AC1687" t="str">
        <f>P1687</f>
        <v>ITM_XtoDATE</v>
      </c>
      <c r="AD1687" s="126" t="str">
        <f>IF(ISNA(VLOOKUP(AA1687,'XEQM Shortlist'!J:J,1,0)),"//","")</f>
        <v>//</v>
      </c>
      <c r="AF1687" s="88" t="str">
        <f>IF(LEN(AA1687)=0,"",SUBSTITUTE(SUBSTITUTE(SUBSTITUTE(SUBSTITUTE(SUBSTITUTE(SUBSTITUTE(SUBSTITUTE(SUBSTITUTE(SUBSTITUTE(SUBSTITUTE(SUBSTITUTE(SUBSTITUTE(SUBSTITUTE(SUBSTITUTE(SUBSTITUTE(SUBSTITUTE(SUBSTITUTE( (SUBSTITUTE( SUBSTITUTE( SUBSTITUTE( SUBSTITUTE(Z1687,"STD_SIGMA","SUM"),"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X&gt;DATE</v>
      </c>
      <c r="AG1687" t="b">
        <f>AA1687=AF1687</f>
        <v>1</v>
      </c>
    </row>
    <row r="1688" spans="1:33">
      <c r="A1688" s="48">
        <f>IF(B1688=INT(B1688),ROW(),"")</f>
        <v>1688</v>
      </c>
      <c r="B1688" s="47">
        <f>IF(AND(MID(C1688,2,1)&lt;&gt;"/",MID(C1688,1,1)="/"),INT(B1687)+1,B1687+0.01)</f>
        <v>1650</v>
      </c>
      <c r="C1688" s="51" t="s">
        <v>3660</v>
      </c>
      <c r="D1688" s="51" t="s">
        <v>7</v>
      </c>
      <c r="E1688" s="56" t="s">
        <v>1283</v>
      </c>
      <c r="F1688" s="56" t="s">
        <v>1283</v>
      </c>
      <c r="G1688" s="144">
        <v>0</v>
      </c>
      <c r="H1688" s="144">
        <v>0</v>
      </c>
      <c r="I1688" s="135" t="s">
        <v>3</v>
      </c>
      <c r="J1688" s="56" t="s">
        <v>1375</v>
      </c>
      <c r="K1688" s="57" t="s">
        <v>3945</v>
      </c>
      <c r="L1688" s="55" t="s">
        <v>4768</v>
      </c>
      <c r="M1688" s="55" t="s">
        <v>4825</v>
      </c>
      <c r="N1688" s="55" t="s">
        <v>2238</v>
      </c>
      <c r="O1688" s="55"/>
      <c r="P1688" s="259" t="s">
        <v>1964</v>
      </c>
      <c r="Q1688" s="13"/>
      <c r="R1688"/>
      <c r="S1688" t="str">
        <f>IF(E1688=F1688,"","NOT EQUAL")</f>
        <v/>
      </c>
      <c r="T1688" s="44" t="str">
        <f>IF(ISNA(VLOOKUP(P1688,Sheet1!E:F,2,0)),"--","PRESENT")</f>
        <v>--</v>
      </c>
      <c r="U1688"/>
      <c r="V1688">
        <f>IF(AA1688&lt;&gt;"",V1687+1,V1687)</f>
        <v>446</v>
      </c>
      <c r="W1688" s="75" t="s">
        <v>2676</v>
      </c>
      <c r="X1688" s="57" t="s">
        <v>2238</v>
      </c>
      <c r="Y1688" s="57" t="s">
        <v>2238</v>
      </c>
      <c r="Z1688" s="25" t="str">
        <f>IF( OR(X1688="CNST", I1688="CAT_REGS"),IF(E1688=CHAR(34)&amp;CHAR(34),F1688,E1688),
IF(X1688="YES",UPPER(IF(E1688=CHAR(34)&amp;CHAR(34),F1688,E1688)),
IF(   AND(X1688&lt;&gt;"NO",I1688="CAT_FNCT",D1688&lt;&gt;"multiply", D1688&lt;&gt;"divide"),IF(J1688="SLS_ENABLED",   UPPER(IF(E1688=CHAR(34)&amp;CHAR(34),F1688,E1688)),""),"")))</f>
        <v>"X" STD_RIGHT_ARROW STD_ALPHA</v>
      </c>
      <c r="AA1688" s="25" t="str">
        <f>IF(LEN(Y1688)&gt;0,Y1688,SUBSTITUTE(SUBSTITUTE(SUBSTITUTE(SUBSTITUTE(SUBSTITUTE(SUBSTITUTE(SUBSTITUTE(SUBSTITUTE(SUBSTITUTE(SUBSTITUTE(SUBSTITUTE( (SUBSTITUTE( SUBSTITUTE( SUBSTITUTE( SUBSTITUTE(Z1688,"STD_SIGMA","SUM"),"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X&gt;ALPHA</v>
      </c>
      <c r="AB1688" s="1">
        <f>B1688</f>
        <v>1650</v>
      </c>
      <c r="AC1688" t="str">
        <f>P1688</f>
        <v>ITM_XtoALPHA</v>
      </c>
      <c r="AD1688" s="126" t="str">
        <f>IF(ISNA(VLOOKUP(AA1688,'XEQM Shortlist'!J:J,1,0)),"//","")</f>
        <v>//</v>
      </c>
      <c r="AF1688" s="88" t="str">
        <f>IF(LEN(AA1688)=0,"",SUBSTITUTE(SUBSTITUTE(SUBSTITUTE(SUBSTITUTE(SUBSTITUTE(SUBSTITUTE(SUBSTITUTE(SUBSTITUTE(SUBSTITUTE(SUBSTITUTE(SUBSTITUTE(SUBSTITUTE(SUBSTITUTE(SUBSTITUTE(SUBSTITUTE(SUBSTITUTE(SUBSTITUTE( (SUBSTITUTE( SUBSTITUTE( SUBSTITUTE( SUBSTITUTE(Z1688,"STD_SIGMA","SUM"),"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X&gt;ALPHA</v>
      </c>
      <c r="AG1688" t="b">
        <f>AA1688=AF1688</f>
        <v>1</v>
      </c>
    </row>
    <row r="1689" spans="1:33">
      <c r="A1689" s="48">
        <f>IF(B1689=INT(B1689),ROW(),"")</f>
        <v>1689</v>
      </c>
      <c r="B1689" s="47">
        <f>IF(AND(MID(C1689,2,1)&lt;&gt;"/",MID(C1689,1,1)="/"),INT(B1688)+1,B1688+0.01)</f>
        <v>1651</v>
      </c>
      <c r="C1689" s="51" t="s">
        <v>4554</v>
      </c>
      <c r="D1689" s="51" t="s">
        <v>7</v>
      </c>
      <c r="E1689" s="56" t="s">
        <v>4555</v>
      </c>
      <c r="F1689" s="56" t="s">
        <v>4555</v>
      </c>
      <c r="G1689" s="144">
        <v>0</v>
      </c>
      <c r="H1689" s="144">
        <v>0</v>
      </c>
      <c r="I1689" s="135" t="s">
        <v>3</v>
      </c>
      <c r="J1689" s="56" t="s">
        <v>1375</v>
      </c>
      <c r="K1689" s="57" t="s">
        <v>3945</v>
      </c>
      <c r="L1689" s="55" t="s">
        <v>4768</v>
      </c>
      <c r="M1689" s="55" t="s">
        <v>4825</v>
      </c>
      <c r="N1689" s="55" t="s">
        <v>2238</v>
      </c>
      <c r="O1689" s="55"/>
      <c r="P1689" s="259" t="s">
        <v>4556</v>
      </c>
      <c r="Q1689" s="13"/>
      <c r="R1689"/>
      <c r="S1689" t="str">
        <f>IF(E1689=F1689,"","NOT EQUAL")</f>
        <v/>
      </c>
      <c r="T1689" s="44" t="str">
        <f>IF(ISNA(VLOOKUP(P1689,Sheet1!E:F,2,0)),"--","PRESENT")</f>
        <v>--</v>
      </c>
      <c r="U1689"/>
      <c r="V1689">
        <f>IF(AA1689&lt;&gt;"",V1688+1,V1688)</f>
        <v>447</v>
      </c>
      <c r="W1689" s="75" t="s">
        <v>2238</v>
      </c>
      <c r="X1689" s="57" t="s">
        <v>2238</v>
      </c>
      <c r="Y1689" s="57" t="s">
        <v>2238</v>
      </c>
      <c r="Z1689" s="25" t="str">
        <f>IF( OR(X1689="CNST", I1689="CAT_REGS"),IF(E1689=CHAR(34)&amp;CHAR(34),F1689,E1689),
IF(X1689="YES",UPPER(IF(E1689=CHAR(34)&amp;CHAR(34),F1689,E1689)),
IF(   AND(X1689&lt;&gt;"NO",I1689="CAT_FNCT",D1689&lt;&gt;"multiply", D1689&lt;&gt;"divide"),IF(J1689="SLS_ENABLED",   UPPER(IF(E1689=CHAR(34)&amp;CHAR(34),F1689,E1689)),""),"")))</f>
        <v>"M.QR"</v>
      </c>
      <c r="AA1689" s="25" t="str">
        <f>IF(LEN(Y1689)&gt;0,Y1689,SUBSTITUTE(SUBSTITUTE(SUBSTITUTE(SUBSTITUTE(SUBSTITUTE(SUBSTITUTE(SUBSTITUTE(SUBSTITUTE(SUBSTITUTE(SUBSTITUTE(SUBSTITUTE( (SUBSTITUTE( SUBSTITUTE( SUBSTITUTE( SUBSTITUTE(Z1689,"STD_SIGMA","SUM"),"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M.QR</v>
      </c>
      <c r="AB1689" s="1">
        <f>B1689</f>
        <v>1651</v>
      </c>
      <c r="AC1689" t="str">
        <f>P1689</f>
        <v>ITM_M_QR</v>
      </c>
      <c r="AD1689" s="126" t="str">
        <f>IF(ISNA(VLOOKUP(AA1689,'XEQM Shortlist'!J:J,1,0)),"//","")</f>
        <v>//</v>
      </c>
      <c r="AF1689" s="88" t="str">
        <f>IF(LEN(AA1689)=0,"",SUBSTITUTE(SUBSTITUTE(SUBSTITUTE(SUBSTITUTE(SUBSTITUTE(SUBSTITUTE(SUBSTITUTE(SUBSTITUTE(SUBSTITUTE(SUBSTITUTE(SUBSTITUTE(SUBSTITUTE(SUBSTITUTE(SUBSTITUTE(SUBSTITUTE(SUBSTITUTE(SUBSTITUTE( (SUBSTITUTE( SUBSTITUTE( SUBSTITUTE( SUBSTITUTE(Z1689,"STD_SIGMA","SUM"),"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M.QR</v>
      </c>
      <c r="AG1689" t="b">
        <f>AA1689=AF1689</f>
        <v>1</v>
      </c>
    </row>
    <row r="1690" spans="1:33">
      <c r="A1690" s="48">
        <f>IF(B1690=INT(B1690),ROW(),"")</f>
        <v>1690</v>
      </c>
      <c r="B1690" s="47">
        <f>IF(AND(MID(C1690,2,1)&lt;&gt;"/",MID(C1690,1,1)="/"),INT(B1689)+1,B1689+0.01)</f>
        <v>1652</v>
      </c>
      <c r="C1690" s="51" t="s">
        <v>4231</v>
      </c>
      <c r="D1690" s="51" t="s">
        <v>7</v>
      </c>
      <c r="E1690" s="56" t="s">
        <v>386</v>
      </c>
      <c r="F1690" s="56" t="s">
        <v>386</v>
      </c>
      <c r="G1690" s="144">
        <v>0</v>
      </c>
      <c r="H1690" s="144">
        <v>0</v>
      </c>
      <c r="I1690" s="135" t="s">
        <v>3</v>
      </c>
      <c r="J1690" s="56" t="s">
        <v>1375</v>
      </c>
      <c r="K1690" s="57" t="s">
        <v>3945</v>
      </c>
      <c r="L1690" s="55" t="s">
        <v>4768</v>
      </c>
      <c r="M1690" s="55" t="s">
        <v>4825</v>
      </c>
      <c r="N1690" s="55" t="s">
        <v>2238</v>
      </c>
      <c r="O1690" s="55"/>
      <c r="P1690" s="259" t="s">
        <v>1978</v>
      </c>
      <c r="Q1690" s="13"/>
      <c r="R1690"/>
      <c r="S1690" t="str">
        <f>IF(E1690=F1690,"","NOT EQUAL")</f>
        <v/>
      </c>
      <c r="T1690" s="44" t="str">
        <f>IF(ISNA(VLOOKUP(P1690,Sheet1!E:F,2,0)),"--","PRESENT")</f>
        <v>--</v>
      </c>
      <c r="U1690"/>
      <c r="V1690">
        <f>IF(AA1690&lt;&gt;"",V1689+1,V1689)</f>
        <v>448</v>
      </c>
      <c r="W1690" s="75" t="s">
        <v>2238</v>
      </c>
      <c r="X1690" s="57" t="s">
        <v>2238</v>
      </c>
      <c r="Y1690" s="57" t="s">
        <v>2238</v>
      </c>
      <c r="Z1690" s="25" t="str">
        <f>IF( OR(X1690="CNST", I1690="CAT_REGS"),IF(E1690=CHAR(34)&amp;CHAR(34),F1690,E1690),
IF(X1690="YES",UPPER(IF(E1690=CHAR(34)&amp;CHAR(34),F1690,E1690)),
IF(   AND(X1690&lt;&gt;"NO",I1690="CAT_FNCT",D1690&lt;&gt;"multiply", D1690&lt;&gt;"divide"),IF(J1690="SLS_ENABLED",   UPPER(IF(E1690=CHAR(34)&amp;CHAR(34),F1690,E1690)),""),"")))</f>
        <v>"YEAR"</v>
      </c>
      <c r="AA1690" s="25" t="str">
        <f>IF(LEN(Y1690)&gt;0,Y1690,SUBSTITUTE(SUBSTITUTE(SUBSTITUTE(SUBSTITUTE(SUBSTITUTE(SUBSTITUTE(SUBSTITUTE(SUBSTITUTE(SUBSTITUTE(SUBSTITUTE(SUBSTITUTE( (SUBSTITUTE( SUBSTITUTE( SUBSTITUTE( SUBSTITUTE(Z1690,"STD_SIGMA","SUM"),"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YEAR</v>
      </c>
      <c r="AB1690" s="1">
        <f>B1690</f>
        <v>1652</v>
      </c>
      <c r="AC1690" t="str">
        <f>P1690</f>
        <v>ITM_YEAR</v>
      </c>
      <c r="AD1690" s="126" t="str">
        <f>IF(ISNA(VLOOKUP(AA1690,'XEQM Shortlist'!J:J,1,0)),"//","")</f>
        <v>//</v>
      </c>
      <c r="AF1690" s="88" t="str">
        <f>IF(LEN(AA1690)=0,"",SUBSTITUTE(SUBSTITUTE(SUBSTITUTE(SUBSTITUTE(SUBSTITUTE(SUBSTITUTE(SUBSTITUTE(SUBSTITUTE(SUBSTITUTE(SUBSTITUTE(SUBSTITUTE(SUBSTITUTE(SUBSTITUTE(SUBSTITUTE(SUBSTITUTE(SUBSTITUTE(SUBSTITUTE( (SUBSTITUTE( SUBSTITUTE( SUBSTITUTE( SUBSTITUTE(Z1690,"STD_SIGMA","SUM"),"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YEAR</v>
      </c>
      <c r="AG1690" t="b">
        <f>AA1690=AF1690</f>
        <v>1</v>
      </c>
    </row>
    <row r="1691" spans="1:33">
      <c r="A1691" s="48">
        <f>IF(B1691=INT(B1691),ROW(),"")</f>
        <v>1691</v>
      </c>
      <c r="B1691" s="47">
        <f>IF(AND(MID(C1691,2,1)&lt;&gt;"/",MID(C1691,1,1)="/"),INT(B1690)+1,B1690+0.01)</f>
        <v>1653</v>
      </c>
      <c r="C1691" s="53" t="s">
        <v>4452</v>
      </c>
      <c r="D1691" s="51" t="s">
        <v>7</v>
      </c>
      <c r="E1691" s="56" t="s">
        <v>388</v>
      </c>
      <c r="F1691" s="56" t="s">
        <v>388</v>
      </c>
      <c r="G1691" s="144">
        <v>0</v>
      </c>
      <c r="H1691" s="144">
        <v>0</v>
      </c>
      <c r="I1691" s="135" t="s">
        <v>3</v>
      </c>
      <c r="J1691" s="56" t="s">
        <v>1375</v>
      </c>
      <c r="K1691" s="57" t="s">
        <v>3945</v>
      </c>
      <c r="L1691" s="55" t="s">
        <v>4768</v>
      </c>
      <c r="M1691" s="55" t="s">
        <v>4825</v>
      </c>
      <c r="N1691" s="55" t="s">
        <v>2238</v>
      </c>
      <c r="O1691" s="55"/>
      <c r="P1691" s="259" t="s">
        <v>1981</v>
      </c>
      <c r="Q1691" s="13"/>
      <c r="R1691"/>
      <c r="S1691" t="str">
        <f>IF(E1691=F1691,"","NOT EQUAL")</f>
        <v/>
      </c>
      <c r="T1691" s="44" t="str">
        <f>IF(ISNA(VLOOKUP(P1691,Sheet1!E:F,2,0)),"--","PRESENT")</f>
        <v>--</v>
      </c>
      <c r="U1691"/>
      <c r="V1691">
        <f>IF(AA1691&lt;&gt;"",V1690+1,V1690)</f>
        <v>449</v>
      </c>
      <c r="W1691" s="75" t="s">
        <v>2238</v>
      </c>
      <c r="X1691" s="57" t="s">
        <v>2238</v>
      </c>
      <c r="Y1691" s="57" t="s">
        <v>2238</v>
      </c>
      <c r="Z1691" s="25" t="str">
        <f>IF( OR(X1691="CNST", I1691="CAT_REGS"),IF(E1691=CHAR(34)&amp;CHAR(34),F1691,E1691),
IF(X1691="YES",UPPER(IF(E1691=CHAR(34)&amp;CHAR(34),F1691,E1691)),
IF(   AND(X1691&lt;&gt;"NO",I1691="CAT_FNCT",D1691&lt;&gt;"multiply", D1691&lt;&gt;"divide"),IF(J1691="SLS_ENABLED",   UPPER(IF(E1691=CHAR(34)&amp;CHAR(34),F1691,E1691)),""),"")))</f>
        <v>STD_Y_CIRC</v>
      </c>
      <c r="AA1691" s="25" t="str">
        <f>IF(LEN(Y1691)&gt;0,Y1691,SUBSTITUTE(SUBSTITUTE(SUBSTITUTE(SUBSTITUTE(SUBSTITUTE(SUBSTITUTE(SUBSTITUTE(SUBSTITUTE(SUBSTITUTE(SUBSTITUTE(SUBSTITUTE( (SUBSTITUTE( SUBSTITUTE( SUBSTITUTE( SUBSTITUTE(Z1691,"STD_SIGMA","SUM"),"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Y_CIRC</v>
      </c>
      <c r="AB1691" s="1">
        <f>B1691</f>
        <v>1653</v>
      </c>
      <c r="AC1691" t="str">
        <f>P1691</f>
        <v>ITM_YCIRC</v>
      </c>
      <c r="AD1691" s="126" t="str">
        <f>IF(ISNA(VLOOKUP(AA1691,'XEQM Shortlist'!J:J,1,0)),"//","")</f>
        <v>//</v>
      </c>
      <c r="AF1691" s="88" t="str">
        <f>IF(LEN(AA1691)=0,"",SUBSTITUTE(SUBSTITUTE(SUBSTITUTE(SUBSTITUTE(SUBSTITUTE(SUBSTITUTE(SUBSTITUTE(SUBSTITUTE(SUBSTITUTE(SUBSTITUTE(SUBSTITUTE(SUBSTITUTE(SUBSTITUTE(SUBSTITUTE(SUBSTITUTE(SUBSTITUTE(SUBSTITUTE( (SUBSTITUTE( SUBSTITUTE( SUBSTITUTE( SUBSTITUTE(Z1691,"STD_SIGMA","SUM"),"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Y_CIRC</v>
      </c>
      <c r="AG1691" t="b">
        <f>AA1691=AF1691</f>
        <v>1</v>
      </c>
    </row>
    <row r="1692" spans="1:33">
      <c r="A1692" s="48">
        <f>IF(B1692=INT(B1692),ROW(),"")</f>
        <v>1692</v>
      </c>
      <c r="B1692" s="47">
        <f>IF(AND(MID(C1692,2,1)&lt;&gt;"/",MID(C1692,1,1)="/"),INT(B1691)+1,B1691+0.01)</f>
        <v>1654</v>
      </c>
      <c r="C1692" s="51" t="s">
        <v>3590</v>
      </c>
      <c r="D1692" s="51" t="s">
        <v>1982</v>
      </c>
      <c r="E1692" s="56" t="s">
        <v>2400</v>
      </c>
      <c r="F1692" s="56" t="s">
        <v>2400</v>
      </c>
      <c r="G1692" s="144">
        <v>0</v>
      </c>
      <c r="H1692" s="144">
        <v>0</v>
      </c>
      <c r="I1692" s="135" t="s">
        <v>3</v>
      </c>
      <c r="J1692" s="56" t="s">
        <v>1375</v>
      </c>
      <c r="K1692" s="57" t="s">
        <v>3945</v>
      </c>
      <c r="L1692" s="55" t="s">
        <v>4768</v>
      </c>
      <c r="M1692" s="55" t="s">
        <v>4825</v>
      </c>
      <c r="N1692" s="55" t="s">
        <v>2238</v>
      </c>
      <c r="O1692" s="55"/>
      <c r="P1692" s="259" t="s">
        <v>1982</v>
      </c>
      <c r="Q1692" s="13"/>
      <c r="R1692"/>
      <c r="S1692" t="str">
        <f>IF(E1692=F1692,"","NOT EQUAL")</f>
        <v/>
      </c>
      <c r="T1692" s="44" t="str">
        <f>IF(ISNA(VLOOKUP(P1692,Sheet1!E:F,2,0)),"--","PRESENT")</f>
        <v>--</v>
      </c>
      <c r="U1692"/>
      <c r="V1692">
        <f>IF(AA1692&lt;&gt;"",V1691+1,V1691)</f>
        <v>450</v>
      </c>
      <c r="W1692" s="75" t="s">
        <v>2238</v>
      </c>
      <c r="X1692" s="57" t="s">
        <v>2238</v>
      </c>
      <c r="Y1692" s="57" t="s">
        <v>2238</v>
      </c>
      <c r="Z1692" s="25" t="str">
        <f>IF( OR(X1692="CNST", I1692="CAT_REGS"),IF(E1692=CHAR(34)&amp;CHAR(34),F1692,E1692),
IF(X1692="YES",UPPER(IF(E1692=CHAR(34)&amp;CHAR(34),F1692,E1692)),
IF(   AND(X1692&lt;&gt;"NO",I1692="CAT_FNCT",D1692&lt;&gt;"multiply", D1692&lt;&gt;"divide"),IF(J1692="SLS_ENABLED",   UPPER(IF(E1692=CHAR(34)&amp;CHAR(34),F1692,E1692)),""),"")))</f>
        <v>"YMD"</v>
      </c>
      <c r="AA1692" s="25" t="str">
        <f>IF(LEN(Y1692)&gt;0,Y1692,SUBSTITUTE(SUBSTITUTE(SUBSTITUTE(SUBSTITUTE(SUBSTITUTE(SUBSTITUTE(SUBSTITUTE(SUBSTITUTE(SUBSTITUTE(SUBSTITUTE(SUBSTITUTE( (SUBSTITUTE( SUBSTITUTE( SUBSTITUTE( SUBSTITUTE(Z1692,"STD_SIGMA","SUM"),"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YMD</v>
      </c>
      <c r="AB1692" s="1">
        <f>B1692</f>
        <v>1654</v>
      </c>
      <c r="AC1692" t="str">
        <f>P1692</f>
        <v>ITM_YMD</v>
      </c>
      <c r="AD1692" s="126" t="str">
        <f>IF(ISNA(VLOOKUP(AA1692,'XEQM Shortlist'!J:J,1,0)),"//","")</f>
        <v>//</v>
      </c>
      <c r="AF1692" s="88" t="str">
        <f>IF(LEN(AA1692)=0,"",SUBSTITUTE(SUBSTITUTE(SUBSTITUTE(SUBSTITUTE(SUBSTITUTE(SUBSTITUTE(SUBSTITUTE(SUBSTITUTE(SUBSTITUTE(SUBSTITUTE(SUBSTITUTE(SUBSTITUTE(SUBSTITUTE(SUBSTITUTE(SUBSTITUTE(SUBSTITUTE(SUBSTITUTE( (SUBSTITUTE( SUBSTITUTE( SUBSTITUTE( SUBSTITUTE(Z1692,"STD_SIGMA","SUM"),"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YMD</v>
      </c>
      <c r="AG1692" t="b">
        <f>AA1692=AF1692</f>
        <v>1</v>
      </c>
    </row>
    <row r="1693" spans="1:33">
      <c r="A1693" s="48">
        <f>IF(B1693=INT(B1693),ROW(),"")</f>
        <v>1693</v>
      </c>
      <c r="B1693" s="47">
        <f>IF(AND(MID(C1693,2,1)&lt;&gt;"/",MID(C1693,1,1)="/"),INT(B1692)+1,B1692+0.01)</f>
        <v>1655</v>
      </c>
      <c r="C1693" s="51" t="s">
        <v>3662</v>
      </c>
      <c r="D1693" s="51" t="s">
        <v>2279</v>
      </c>
      <c r="E1693" s="56" t="s">
        <v>1292</v>
      </c>
      <c r="F1693" s="56" t="s">
        <v>1292</v>
      </c>
      <c r="G1693" s="144">
        <v>0</v>
      </c>
      <c r="H1693" s="144">
        <v>99</v>
      </c>
      <c r="I1693" s="135" t="s">
        <v>3</v>
      </c>
      <c r="J1693" s="56" t="s">
        <v>1375</v>
      </c>
      <c r="K1693" s="57" t="s">
        <v>3945</v>
      </c>
      <c r="L1693" s="55" t="s">
        <v>4768</v>
      </c>
      <c r="M1693" s="55" t="s">
        <v>4830</v>
      </c>
      <c r="N1693" s="55" t="s">
        <v>2238</v>
      </c>
      <c r="O1693" s="55"/>
      <c r="P1693" s="259" t="s">
        <v>1983</v>
      </c>
      <c r="Q1693" s="13"/>
      <c r="R1693"/>
      <c r="S1693" t="str">
        <f>IF(E1693=F1693,"","NOT EQUAL")</f>
        <v/>
      </c>
      <c r="T1693" s="44" t="str">
        <f>IF(ISNA(VLOOKUP(P1693,Sheet1!E:F,2,0)),"--","PRESENT")</f>
        <v>--</v>
      </c>
      <c r="U1693"/>
      <c r="V1693">
        <f>IF(AA1693&lt;&gt;"",V1692+1,V1692)</f>
        <v>451</v>
      </c>
      <c r="W1693" s="75" t="s">
        <v>2676</v>
      </c>
      <c r="X1693" s="57" t="s">
        <v>2598</v>
      </c>
      <c r="Y1693" s="57" t="s">
        <v>2238</v>
      </c>
      <c r="Z1693" s="25" t="str">
        <f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>"Y" STD_LEFT_RIGHT_ARROWS</v>
      </c>
      <c r="AA1693" s="25" t="str">
        <f>IF(LEN(Y1693)&gt;0,Y1693,SUBSTITUTE(SUBSTITUTE(SUBSTITUTE(SUBSTITUTE(SUBSTITUTE(SUBSTITUTE(SUBSTITUTE(SUBSTITUTE(SUBSTITUTE(SUBSTITUTE(SUBSTITUTE( (SUBSTITUTE( SUBSTITUTE( SUBSTITUTE( SUBSTITUTE(Z1693,"STD_SIGMA","SUM"),"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Y&lt;&gt;</v>
      </c>
      <c r="AB1693" s="1">
        <f>B1693</f>
        <v>1655</v>
      </c>
      <c r="AC1693" t="str">
        <f>P1693</f>
        <v>ITM_Yex</v>
      </c>
      <c r="AD1693" s="126" t="str">
        <f>IF(ISNA(VLOOKUP(AA1693,'XEQM Shortlist'!J:J,1,0)),"//","")</f>
        <v>//</v>
      </c>
      <c r="AF1693" s="88" t="str">
        <f>IF(LEN(AA1693)=0,"",SUBSTITUTE(SUBSTITUTE(SUBSTITUTE(SUBSTITUTE(SUBSTITUTE(SUBSTITUTE(SUBSTITUTE(SUBSTITUTE(SUBSTITUTE(SUBSTITUTE(SUBSTITUTE(SUBSTITUTE(SUBSTITUTE(SUBSTITUTE(SUBSTITUTE(SUBSTITUTE(SUBSTITUTE( (SUBSTITUTE( SUBSTITUTE( SUBSTITUTE( SUBSTITUTE(Z1693,"STD_SIGMA","SUM"),"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Y&lt;&gt;</v>
      </c>
      <c r="AG1693" t="b">
        <f>AA1693=AF1693</f>
        <v>1</v>
      </c>
    </row>
    <row r="1694" spans="1:33">
      <c r="A1694" s="48">
        <f>IF(B1694=INT(B1694),ROW(),"")</f>
        <v>1694</v>
      </c>
      <c r="B1694" s="47">
        <f>IF(AND(MID(C1694,2,1)&lt;&gt;"/",MID(C1694,1,1)="/"),INT(B1693)+1,B1693+0.01)</f>
        <v>1656</v>
      </c>
      <c r="C1694" s="51" t="s">
        <v>3663</v>
      </c>
      <c r="D1694" s="51" t="s">
        <v>2279</v>
      </c>
      <c r="E1694" s="56" t="s">
        <v>1293</v>
      </c>
      <c r="F1694" s="56" t="s">
        <v>1293</v>
      </c>
      <c r="G1694" s="144">
        <v>0</v>
      </c>
      <c r="H1694" s="144">
        <v>99</v>
      </c>
      <c r="I1694" s="135" t="s">
        <v>3</v>
      </c>
      <c r="J1694" s="56" t="s">
        <v>1375</v>
      </c>
      <c r="K1694" s="57" t="s">
        <v>3945</v>
      </c>
      <c r="L1694" s="55" t="s">
        <v>4768</v>
      </c>
      <c r="M1694" s="55" t="s">
        <v>4830</v>
      </c>
      <c r="N1694" s="55" t="s">
        <v>2238</v>
      </c>
      <c r="O1694" s="55"/>
      <c r="P1694" s="259" t="s">
        <v>1985</v>
      </c>
      <c r="Q1694" s="13"/>
      <c r="R1694"/>
      <c r="S1694" t="str">
        <f>IF(E1694=F1694,"","NOT EQUAL")</f>
        <v/>
      </c>
      <c r="T1694" s="44" t="str">
        <f>IF(ISNA(VLOOKUP(P1694,Sheet1!E:F,2,0)),"--","PRESENT")</f>
        <v>--</v>
      </c>
      <c r="U1694"/>
      <c r="V1694">
        <f>IF(AA1694&lt;&gt;"",V1693+1,V1693)</f>
        <v>452</v>
      </c>
      <c r="W1694" s="75" t="s">
        <v>2676</v>
      </c>
      <c r="X1694" s="76" t="s">
        <v>2598</v>
      </c>
      <c r="Y1694" s="77" t="s">
        <v>2238</v>
      </c>
      <c r="Z1694" s="25" t="str">
        <f>IF( OR(X1694="CNST", I1694="CAT_REGS"),IF(E1694=CHAR(34)&amp;CHAR(34),F1694,E1694),
IF(X1694="YES",UPPER(IF(E1694=CHAR(34)&amp;CHAR(34),F1694,E1694)),
IF(   AND(X1694&lt;&gt;"NO",I1694="CAT_FNCT",D1694&lt;&gt;"multiply", D1694&lt;&gt;"divide"),IF(J1694="SLS_ENABLED",   UPPER(IF(E1694=CHAR(34)&amp;CHAR(34),F1694,E1694)),""),"")))</f>
        <v>"Z" STD_LEFT_RIGHT_ARROWS</v>
      </c>
      <c r="AA1694" s="25" t="str">
        <f>IF(LEN(Y1694)&gt;0,Y1694,SUBSTITUTE(SUBSTITUTE(SUBSTITUTE(SUBSTITUTE(SUBSTITUTE(SUBSTITUTE(SUBSTITUTE(SUBSTITUTE(SUBSTITUTE(SUBSTITUTE(SUBSTITUTE( (SUBSTITUTE( SUBSTITUTE( SUBSTITUTE( SUBSTITUTE(Z1694,"STD_SIGMA","SUM"),"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Z&lt;&gt;</v>
      </c>
      <c r="AB1694" s="1">
        <f>B1694</f>
        <v>1656</v>
      </c>
      <c r="AC1694" t="str">
        <f>P1694</f>
        <v>ITM_Zex</v>
      </c>
      <c r="AD1694" s="126" t="str">
        <f>IF(ISNA(VLOOKUP(AA1694,'XEQM Shortlist'!J:J,1,0)),"//","")</f>
        <v>//</v>
      </c>
      <c r="AF1694" s="88" t="str">
        <f>IF(LEN(AA1694)=0,"",SUBSTITUTE(SUBSTITUTE(SUBSTITUTE(SUBSTITUTE(SUBSTITUTE(SUBSTITUTE(SUBSTITUTE(SUBSTITUTE(SUBSTITUTE(SUBSTITUTE(SUBSTITUTE(SUBSTITUTE(SUBSTITUTE(SUBSTITUTE(SUBSTITUTE(SUBSTITUTE(SUBSTITUTE( (SUBSTITUTE( SUBSTITUTE( SUBSTITUTE( SUBSTITUTE(Z1694,"STD_SIGMA","SUM"),"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Z&lt;&gt;</v>
      </c>
      <c r="AG1694" t="b">
        <f>AA1694=AF1694</f>
        <v>1</v>
      </c>
    </row>
    <row r="1695" spans="1:33">
      <c r="A1695" s="48">
        <f>IF(B1695=INT(B1695),ROW(),"")</f>
        <v>1695</v>
      </c>
      <c r="B1695" s="47">
        <f>IF(AND(MID(C1695,2,1)&lt;&gt;"/",MID(C1695,1,1)="/"),INT(B1694)+1,B1694+0.01)</f>
        <v>1657</v>
      </c>
      <c r="C1695" s="51" t="s">
        <v>3664</v>
      </c>
      <c r="D1695" s="51" t="s">
        <v>2279</v>
      </c>
      <c r="E1695" s="56" t="s">
        <v>1294</v>
      </c>
      <c r="F1695" s="56" t="s">
        <v>1294</v>
      </c>
      <c r="G1695" s="144">
        <v>0</v>
      </c>
      <c r="H1695" s="144">
        <v>99</v>
      </c>
      <c r="I1695" s="135" t="s">
        <v>3</v>
      </c>
      <c r="J1695" s="56" t="s">
        <v>1375</v>
      </c>
      <c r="K1695" s="57" t="s">
        <v>3945</v>
      </c>
      <c r="L1695" s="55" t="s">
        <v>4768</v>
      </c>
      <c r="M1695" s="55" t="s">
        <v>4830</v>
      </c>
      <c r="N1695" s="55" t="s">
        <v>2238</v>
      </c>
      <c r="O1695" s="55"/>
      <c r="P1695" s="259" t="s">
        <v>1988</v>
      </c>
      <c r="Q1695" s="13"/>
      <c r="R1695"/>
      <c r="S1695" t="str">
        <f>IF(E1695=F1695,"","NOT EQUAL")</f>
        <v/>
      </c>
      <c r="T1695" s="44" t="str">
        <f>IF(ISNA(VLOOKUP(P1695,Sheet1!E:F,2,0)),"--","PRESENT")</f>
        <v>--</v>
      </c>
      <c r="U1695"/>
      <c r="V1695">
        <f>IF(AA1695&lt;&gt;"",V1694+1,V1694)</f>
        <v>452</v>
      </c>
      <c r="W1695" s="75" t="s">
        <v>2238</v>
      </c>
      <c r="X1695" s="76" t="s">
        <v>2592</v>
      </c>
      <c r="Y1695" s="77" t="s">
        <v>2238</v>
      </c>
      <c r="Z1695" s="25" t="str">
        <f>IF( OR(X1695="CNST", I1695="CAT_REGS"),IF(E1695=CHAR(34)&amp;CHAR(34),F1695,E1695),
IF(X1695="YES",UPPER(IF(E1695=CHAR(34)&amp;CHAR(34),F1695,E1695)),
IF(   AND(X1695&lt;&gt;"NO",I1695="CAT_FNCT",D1695&lt;&gt;"multiply", D1695&lt;&gt;"divide"),IF(J1695="SLS_ENABLED",   UPPER(IF(E1695=CHAR(34)&amp;CHAR(34),F1695,E1695)),""),"")))</f>
        <v/>
      </c>
      <c r="AA1695" s="25" t="str">
        <f>IF(LEN(Y1695)&gt;0,Y1695,SUBSTITUTE(SUBSTITUTE(SUBSTITUTE(SUBSTITUTE(SUBSTITUTE(SUBSTITUTE(SUBSTITUTE(SUBSTITUTE(SUBSTITUTE(SUBSTITUTE(SUBSTITUTE( (SUBSTITUTE( SUBSTITUTE( SUBSTITUTE( SUBSTITUTE(Z1695,"STD_SIGMA","SUM"),"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95" s="1">
        <f>B1695</f>
        <v>1657</v>
      </c>
      <c r="AC1695" t="str">
        <f>P1695</f>
        <v>ITM_ALPHALENG</v>
      </c>
      <c r="AD1695" s="126" t="str">
        <f>IF(ISNA(VLOOKUP(AA1695,'XEQM Shortlist'!J:J,1,0)),"//","")</f>
        <v/>
      </c>
      <c r="AF1695" s="88" t="str">
        <f>IF(LEN(AA1695)=0,"",SUBSTITUTE(SUBSTITUTE(SUBSTITUTE(SUBSTITUTE(SUBSTITUTE(SUBSTITUTE(SUBSTITUTE(SUBSTITUTE(SUBSTITUTE(SUBSTITUTE(SUBSTITUTE(SUBSTITUTE(SUBSTITUTE(SUBSTITUTE(SUBSTITUTE(SUBSTITUTE(SUBSTITUTE( (SUBSTITUTE( SUBSTITUTE( SUBSTITUTE( SUBSTITUTE(Z1695,"STD_SIGMA","SUM"),"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95" t="b">
        <f>AA1695=AF1695</f>
        <v>1</v>
      </c>
    </row>
    <row r="1696" spans="1:33">
      <c r="A1696" s="48">
        <f>IF(B1696=INT(B1696),ROW(),"")</f>
        <v>1696</v>
      </c>
      <c r="B1696" s="47">
        <f>IF(AND(MID(C1696,2,1)&lt;&gt;"/",MID(C1696,1,1)="/"),INT(B1695)+1,B1695+0.01)</f>
        <v>1658</v>
      </c>
      <c r="C1696" s="53" t="s">
        <v>3665</v>
      </c>
      <c r="D1696" s="53" t="s">
        <v>7</v>
      </c>
      <c r="E1696" s="56" t="s">
        <v>5278</v>
      </c>
      <c r="F1696" s="56" t="s">
        <v>5278</v>
      </c>
      <c r="G1696" s="144">
        <v>0</v>
      </c>
      <c r="H1696" s="144">
        <v>0</v>
      </c>
      <c r="I1696" s="135" t="s">
        <v>3</v>
      </c>
      <c r="J1696" s="56" t="s">
        <v>1375</v>
      </c>
      <c r="K1696" s="57" t="s">
        <v>3945</v>
      </c>
      <c r="L1696" s="55" t="s">
        <v>4768</v>
      </c>
      <c r="M1696" s="55" t="s">
        <v>4825</v>
      </c>
      <c r="N1696" s="55" t="s">
        <v>2238</v>
      </c>
      <c r="O1696" s="55"/>
      <c r="P1696" s="259" t="s">
        <v>2589</v>
      </c>
      <c r="Q1696" s="13"/>
      <c r="R1696"/>
      <c r="S1696" t="str">
        <f>IF(E1696=F1696,"","NOT EQUAL")</f>
        <v/>
      </c>
      <c r="T1696" s="44" t="str">
        <f>IF(ISNA(VLOOKUP(P1696,Sheet1!E:F,2,0)),"--","PRESENT")</f>
        <v>--</v>
      </c>
      <c r="U1696"/>
      <c r="V1696">
        <f>IF(AA1696&lt;&gt;"",V1695+1,V1695)</f>
        <v>453</v>
      </c>
      <c r="W1696" s="75" t="s">
        <v>2665</v>
      </c>
      <c r="X1696" s="57" t="s">
        <v>2238</v>
      </c>
      <c r="Y1696" s="57" t="s">
        <v>2238</v>
      </c>
      <c r="Z1696" s="25" t="str">
        <f>IF( OR(X1696="CNST", I1696="CAT_REGS"),IF(E1696=CHAR(34)&amp;CHAR(34),F1696,E1696),
IF(X1696="YES",UPPER(IF(E1696=CHAR(34)&amp;CHAR(34),F1696,E1696)),
IF(   AND(X1696&lt;&gt;"NO",I1696="CAT_FNCT",D1696&lt;&gt;"multiply", D1696&lt;&gt;"divide"),IF(J1696="SLS_ENABLED",   UPPER(IF(E1696=CHAR(34)&amp;CHAR(34),F1696,E1696)),""),"")))</f>
        <v>"X" STD_SUB_M STD_SUB_A STD_SUB_X</v>
      </c>
      <c r="AA1696" s="25" t="str">
        <f>IF(LEN(Y1696)&gt;0,Y1696,SUBSTITUTE(SUBSTITUTE(SUBSTITUTE(SUBSTITUTE(SUBSTITUTE(SUBSTITUTE(SUBSTITUTE(SUBSTITUTE(SUBSTITUTE(SUBSTITUTE(SUBSTITUTE( (SUBSTITUTE( SUBSTITUTE( SUBSTITUTE( SUBSTITUTE(Z1696,"STD_SIGMA","SUM"),"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XMAX</v>
      </c>
      <c r="AB1696" s="1">
        <f>B1696</f>
        <v>1658</v>
      </c>
      <c r="AC1696" t="str">
        <f>P1696</f>
        <v>ITM_XMAX</v>
      </c>
      <c r="AD1696" s="126" t="str">
        <f>IF(ISNA(VLOOKUP(AA1696,'XEQM Shortlist'!J:J,1,0)),"//","")</f>
        <v>//</v>
      </c>
      <c r="AF1696" s="88" t="str">
        <f>IF(LEN(AA1696)=0,"",SUBSTITUTE(SUBSTITUTE(SUBSTITUTE(SUBSTITUTE(SUBSTITUTE(SUBSTITUTE(SUBSTITUTE(SUBSTITUTE(SUBSTITUTE(SUBSTITUTE(SUBSTITUTE(SUBSTITUTE(SUBSTITUTE(SUBSTITUTE(SUBSTITUTE(SUBSTITUTE(SUBSTITUTE( (SUBSTITUTE( SUBSTITUTE( SUBSTITUTE( SUBSTITUTE(Z1696,"STD_SIGMA","SUM"),"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XMAX</v>
      </c>
      <c r="AG1696" t="b">
        <f>AA1696=AF1696</f>
        <v>1</v>
      </c>
    </row>
    <row r="1697" spans="1:33">
      <c r="A1697" s="48">
        <f>IF(B1697=INT(B1697),ROW(),"")</f>
        <v>1697</v>
      </c>
      <c r="B1697" s="47">
        <f>IF(AND(MID(C1697,2,1)&lt;&gt;"/",MID(C1697,1,1)="/"),INT(B1696)+1,B1696+0.01)</f>
        <v>1659</v>
      </c>
      <c r="C1697" s="51" t="s">
        <v>3666</v>
      </c>
      <c r="D1697" s="51" t="s">
        <v>7</v>
      </c>
      <c r="E1697" s="54" t="s">
        <v>5279</v>
      </c>
      <c r="F1697" s="54" t="s">
        <v>5279</v>
      </c>
      <c r="G1697" s="122">
        <v>0</v>
      </c>
      <c r="H1697" s="122">
        <v>0</v>
      </c>
      <c r="I1697" s="135" t="s">
        <v>3</v>
      </c>
      <c r="J1697" s="56" t="s">
        <v>1375</v>
      </c>
      <c r="K1697" s="57" t="s">
        <v>3945</v>
      </c>
      <c r="L1697" s="55" t="s">
        <v>4768</v>
      </c>
      <c r="M1697" s="55" t="s">
        <v>4825</v>
      </c>
      <c r="N1697" s="55" t="s">
        <v>2238</v>
      </c>
      <c r="O1697" s="55"/>
      <c r="P1697" s="259" t="s">
        <v>2590</v>
      </c>
      <c r="Q1697" s="20"/>
      <c r="R1697"/>
      <c r="S1697" t="str">
        <f>IF(E1697=F1697,"","NOT EQUAL")</f>
        <v/>
      </c>
      <c r="T1697" s="44" t="str">
        <f>IF(ISNA(VLOOKUP(P1697,Sheet1!E:F,2,0)),"--","PRESENT")</f>
        <v>--</v>
      </c>
      <c r="U1697"/>
      <c r="V1697">
        <f>IF(AA1697&lt;&gt;"",V1696+1,V1696)</f>
        <v>454</v>
      </c>
      <c r="W1697" s="75" t="s">
        <v>2665</v>
      </c>
      <c r="X1697" s="57" t="s">
        <v>2238</v>
      </c>
      <c r="Y1697" s="57" t="s">
        <v>2238</v>
      </c>
      <c r="Z1697" s="25" t="str">
        <f>IF( OR(X1697="CNST", I1697="CAT_REGS"),IF(E1697=CHAR(34)&amp;CHAR(34),F1697,E1697),
IF(X1697="YES",UPPER(IF(E1697=CHAR(34)&amp;CHAR(34),F1697,E1697)),
IF(   AND(X1697&lt;&gt;"NO",I1697="CAT_FNCT",D1697&lt;&gt;"multiply", D1697&lt;&gt;"divide"),IF(J1697="SLS_ENABLED",   UPPER(IF(E1697=CHAR(34)&amp;CHAR(34),F1697,E1697)),""),"")))</f>
        <v>"X" STD_SUB_M STD_SUB_I STD_SUB_N</v>
      </c>
      <c r="AA1697" s="25" t="str">
        <f>IF(LEN(Y1697)&gt;0,Y1697,SUBSTITUTE(SUBSTITUTE(SUBSTITUTE(SUBSTITUTE(SUBSTITUTE(SUBSTITUTE(SUBSTITUTE(SUBSTITUTE(SUBSTITUTE(SUBSTITUTE(SUBSTITUTE( (SUBSTITUTE( SUBSTITUTE( SUBSTITUTE( SUBSTITUTE(Z1697,"STD_SIGMA","SUM"),"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XMIN</v>
      </c>
      <c r="AB1697" s="1">
        <f>B1697</f>
        <v>1659</v>
      </c>
      <c r="AC1697" t="str">
        <f>P1697</f>
        <v>ITM_XMIN</v>
      </c>
      <c r="AD1697" s="126" t="str">
        <f>IF(ISNA(VLOOKUP(AA1697,'XEQM Shortlist'!J:J,1,0)),"//","")</f>
        <v>//</v>
      </c>
      <c r="AF1697" s="88" t="str">
        <f>IF(LEN(AA1697)=0,"",SUBSTITUTE(SUBSTITUTE(SUBSTITUTE(SUBSTITUTE(SUBSTITUTE(SUBSTITUTE(SUBSTITUTE(SUBSTITUTE(SUBSTITUTE(SUBSTITUTE(SUBSTITUTE(SUBSTITUTE(SUBSTITUTE(SUBSTITUTE(SUBSTITUTE(SUBSTITUTE(SUBSTITUTE( (SUBSTITUTE( SUBSTITUTE( SUBSTITUTE( SUBSTITUTE(Z1697,"STD_SIGMA","SUM"),"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XMIN</v>
      </c>
      <c r="AG1697" t="b">
        <f>AA1697=AF1697</f>
        <v>1</v>
      </c>
    </row>
    <row r="1698" spans="1:33">
      <c r="A1698" s="48">
        <f>IF(B1698=INT(B1698),ROW(),"")</f>
        <v>1698</v>
      </c>
      <c r="B1698" s="47">
        <f>IF(AND(MID(C1698,2,1)&lt;&gt;"/",MID(C1698,1,1)="/"),INT(B1697)+1,B1697+0.01)</f>
        <v>1660</v>
      </c>
      <c r="C1698" s="51" t="s">
        <v>3667</v>
      </c>
      <c r="D1698" s="51" t="s">
        <v>2279</v>
      </c>
      <c r="E1698" s="110" t="s">
        <v>392</v>
      </c>
      <c r="F1698" s="110" t="s">
        <v>392</v>
      </c>
      <c r="G1698" s="122">
        <v>0</v>
      </c>
      <c r="H1698" s="122">
        <v>99</v>
      </c>
      <c r="I1698" s="135" t="s">
        <v>3</v>
      </c>
      <c r="J1698" s="56" t="s">
        <v>1375</v>
      </c>
      <c r="K1698" s="57" t="s">
        <v>3945</v>
      </c>
      <c r="L1698" s="55" t="s">
        <v>4768</v>
      </c>
      <c r="M1698" s="55" t="s">
        <v>4830</v>
      </c>
      <c r="N1698" s="55" t="s">
        <v>2238</v>
      </c>
      <c r="O1698" s="55"/>
      <c r="P1698" s="259" t="s">
        <v>1990</v>
      </c>
      <c r="Q1698" s="20"/>
      <c r="R1698"/>
      <c r="S1698" t="str">
        <f>IF(E1698=F1698,"","NOT EQUAL")</f>
        <v/>
      </c>
      <c r="T1698" s="44" t="str">
        <f>IF(ISNA(VLOOKUP(P1698,Sheet1!E:F,2,0)),"--","PRESENT")</f>
        <v>--</v>
      </c>
      <c r="U1698"/>
      <c r="V1698">
        <f>IF(AA1698&lt;&gt;"",V1697+1,V1697)</f>
        <v>454</v>
      </c>
      <c r="W1698" s="75" t="s">
        <v>2238</v>
      </c>
      <c r="X1698" s="57" t="s">
        <v>2592</v>
      </c>
      <c r="Y1698" s="57" t="s">
        <v>2238</v>
      </c>
      <c r="Z1698" s="25" t="str">
        <f>IF( OR(X1698="CNST", I1698="CAT_REGS"),IF(E1698=CHAR(34)&amp;CHAR(34),F1698,E1698),
IF(X1698="YES",UPPER(IF(E1698=CHAR(34)&amp;CHAR(34),F1698,E1698)),
IF(   AND(X1698&lt;&gt;"NO",I1698="CAT_FNCT",D1698&lt;&gt;"multiply", D1698&lt;&gt;"divide"),IF(J1698="SLS_ENABLED",   UPPER(IF(E1698=CHAR(34)&amp;CHAR(34),F1698,E1698)),""),"")))</f>
        <v/>
      </c>
      <c r="AA1698" s="25" t="str">
        <f>IF(LEN(Y1698)&gt;0,Y1698,SUBSTITUTE(SUBSTITUTE(SUBSTITUTE(SUBSTITUTE(SUBSTITUTE(SUBSTITUTE(SUBSTITUTE(SUBSTITUTE(SUBSTITUTE(SUBSTITUTE(SUBSTITUTE( (SUBSTITUTE( SUBSTITUTE( SUBSTITUTE( SUBSTITUTE(Z1698,"STD_SIGMA","SUM"),"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98" s="1">
        <f>B1698</f>
        <v>1660</v>
      </c>
      <c r="AC1698" t="str">
        <f>P1698</f>
        <v>ITM_ALPHAPOS</v>
      </c>
      <c r="AD1698" s="126" t="str">
        <f>IF(ISNA(VLOOKUP(AA1698,'XEQM Shortlist'!J:J,1,0)),"//","")</f>
        <v/>
      </c>
      <c r="AF1698" s="88" t="str">
        <f>IF(LEN(AA1698)=0,"",SUBSTITUTE(SUBSTITUTE(SUBSTITUTE(SUBSTITUTE(SUBSTITUTE(SUBSTITUTE(SUBSTITUTE(SUBSTITUTE(SUBSTITUTE(SUBSTITUTE(SUBSTITUTE(SUBSTITUTE(SUBSTITUTE(SUBSTITUTE(SUBSTITUTE(SUBSTITUTE(SUBSTITUTE( (SUBSTITUTE( SUBSTITUTE( SUBSTITUTE( SUBSTITUTE(Z1698,"STD_SIGMA","SUM"),"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98" t="b">
        <f>AA1698=AF1698</f>
        <v>1</v>
      </c>
    </row>
    <row r="1699" spans="1:33">
      <c r="A1699" s="48">
        <f>IF(B1699=INT(B1699),ROW(),"")</f>
        <v>1699</v>
      </c>
      <c r="B1699" s="47">
        <f>IF(AND(MID(C1699,2,1)&lt;&gt;"/",MID(C1699,1,1)="/"),INT(B1698)+1,B1698+0.01)</f>
        <v>1661</v>
      </c>
      <c r="C1699" s="53" t="s">
        <v>3668</v>
      </c>
      <c r="D1699" s="53" t="s">
        <v>2279</v>
      </c>
      <c r="E1699" s="56" t="s">
        <v>393</v>
      </c>
      <c r="F1699" s="56" t="s">
        <v>393</v>
      </c>
      <c r="G1699" s="144">
        <v>0</v>
      </c>
      <c r="H1699" s="144">
        <v>99</v>
      </c>
      <c r="I1699" s="135" t="s">
        <v>3</v>
      </c>
      <c r="J1699" s="56" t="s">
        <v>1375</v>
      </c>
      <c r="K1699" s="57" t="s">
        <v>3945</v>
      </c>
      <c r="L1699" s="55" t="s">
        <v>4768</v>
      </c>
      <c r="M1699" s="55" t="s">
        <v>4830</v>
      </c>
      <c r="N1699" s="55" t="s">
        <v>2238</v>
      </c>
      <c r="O1699" s="55"/>
      <c r="P1699" s="259" t="s">
        <v>1991</v>
      </c>
      <c r="Q1699" s="13"/>
      <c r="R1699"/>
      <c r="S1699" t="str">
        <f>IF(E1699=F1699,"","NOT EQUAL")</f>
        <v/>
      </c>
      <c r="T1699" s="44" t="str">
        <f>IF(ISNA(VLOOKUP(P1699,Sheet1!E:F,2,0)),"--","PRESENT")</f>
        <v>--</v>
      </c>
      <c r="U1699"/>
      <c r="V1699">
        <f>IF(AA1699&lt;&gt;"",V1698+1,V1698)</f>
        <v>454</v>
      </c>
      <c r="W1699" s="75" t="s">
        <v>2238</v>
      </c>
      <c r="X1699" s="57" t="s">
        <v>2592</v>
      </c>
      <c r="Y1699" s="57" t="s">
        <v>2238</v>
      </c>
      <c r="Z1699" s="25" t="str">
        <f>IF( OR(X1699="CNST", I1699="CAT_REGS"),IF(E1699=CHAR(34)&amp;CHAR(34),F1699,E1699),
IF(X1699="YES",UPPER(IF(E1699=CHAR(34)&amp;CHAR(34),F1699,E1699)),
IF(   AND(X1699&lt;&gt;"NO",I1699="CAT_FNCT",D1699&lt;&gt;"multiply", D1699&lt;&gt;"divide"),IF(J1699="SLS_ENABLED",   UPPER(IF(E1699=CHAR(34)&amp;CHAR(34),F1699,E1699)),""),"")))</f>
        <v/>
      </c>
      <c r="AA1699" s="25" t="str">
        <f>IF(LEN(Y1699)&gt;0,Y1699,SUBSTITUTE(SUBSTITUTE(SUBSTITUTE(SUBSTITUTE(SUBSTITUTE(SUBSTITUTE(SUBSTITUTE(SUBSTITUTE(SUBSTITUTE(SUBSTITUTE(SUBSTITUTE( (SUBSTITUTE( SUBSTITUTE( SUBSTITUTE( SUBSTITUTE(Z1699,"STD_SIGMA","SUM"),"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99" s="1">
        <f>B1699</f>
        <v>1661</v>
      </c>
      <c r="AC1699" t="str">
        <f>P1699</f>
        <v>ITM_ALPHARL</v>
      </c>
      <c r="AD1699" s="126" t="str">
        <f>IF(ISNA(VLOOKUP(AA1699,'XEQM Shortlist'!J:J,1,0)),"//","")</f>
        <v/>
      </c>
      <c r="AF1699" s="88" t="str">
        <f>IF(LEN(AA1699)=0,"",SUBSTITUTE(SUBSTITUTE(SUBSTITUTE(SUBSTITUTE(SUBSTITUTE(SUBSTITUTE(SUBSTITUTE(SUBSTITUTE(SUBSTITUTE(SUBSTITUTE(SUBSTITUTE(SUBSTITUTE(SUBSTITUTE(SUBSTITUTE(SUBSTITUTE(SUBSTITUTE(SUBSTITUTE( (SUBSTITUTE( SUBSTITUTE( SUBSTITUTE( SUBSTITUTE(Z1699,"STD_SIGMA","SUM"),"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99" t="b">
        <f>AA1699=AF1699</f>
        <v>1</v>
      </c>
    </row>
    <row r="1700" spans="1:33">
      <c r="A1700" s="48">
        <f>IF(B1700=INT(B1700),ROW(),"")</f>
        <v>1700</v>
      </c>
      <c r="B1700" s="47">
        <f>IF(AND(MID(C1700,2,1)&lt;&gt;"/",MID(C1700,1,1)="/"),INT(B1699)+1,B1699+0.01)</f>
        <v>1662</v>
      </c>
      <c r="C1700" s="53" t="s">
        <v>3669</v>
      </c>
      <c r="D1700" s="53" t="s">
        <v>2279</v>
      </c>
      <c r="E1700" s="56" t="s">
        <v>394</v>
      </c>
      <c r="F1700" s="56" t="s">
        <v>394</v>
      </c>
      <c r="G1700" s="144">
        <v>0</v>
      </c>
      <c r="H1700" s="144">
        <v>99</v>
      </c>
      <c r="I1700" s="135" t="s">
        <v>3</v>
      </c>
      <c r="J1700" s="56" t="s">
        <v>1375</v>
      </c>
      <c r="K1700" s="57" t="s">
        <v>3945</v>
      </c>
      <c r="L1700" s="55" t="s">
        <v>4768</v>
      </c>
      <c r="M1700" s="55" t="s">
        <v>4830</v>
      </c>
      <c r="N1700" s="55" t="s">
        <v>2238</v>
      </c>
      <c r="O1700" s="55"/>
      <c r="P1700" s="259" t="s">
        <v>1992</v>
      </c>
      <c r="Q1700" s="13"/>
      <c r="R1700"/>
      <c r="S1700" t="str">
        <f>IF(E1700=F1700,"","NOT EQUAL")</f>
        <v/>
      </c>
      <c r="T1700" s="44" t="str">
        <f>IF(ISNA(VLOOKUP(P1700,Sheet1!E:F,2,0)),"--","PRESENT")</f>
        <v>--</v>
      </c>
      <c r="U1700"/>
      <c r="V1700">
        <f>IF(AA1700&lt;&gt;"",V1699+1,V1699)</f>
        <v>454</v>
      </c>
      <c r="W1700" s="75" t="s">
        <v>2238</v>
      </c>
      <c r="X1700" s="57" t="s">
        <v>2592</v>
      </c>
      <c r="Y1700" s="57" t="s">
        <v>2238</v>
      </c>
      <c r="Z1700" s="25" t="str">
        <f>IF( OR(X1700="CNST", I1700="CAT_REGS"),IF(E1700=CHAR(34)&amp;CHAR(34),F1700,E1700),
IF(X1700="YES",UPPER(IF(E1700=CHAR(34)&amp;CHAR(34),F1700,E1700)),
IF(   AND(X1700&lt;&gt;"NO",I1700="CAT_FNCT",D1700&lt;&gt;"multiply", D1700&lt;&gt;"divide"),IF(J1700="SLS_ENABLED",   UPPER(IF(E1700=CHAR(34)&amp;CHAR(34),F1700,E1700)),""),"")))</f>
        <v/>
      </c>
      <c r="AA1700" s="25" t="str">
        <f>IF(LEN(Y1700)&gt;0,Y1700,SUBSTITUTE(SUBSTITUTE(SUBSTITUTE(SUBSTITUTE(SUBSTITUTE(SUBSTITUTE(SUBSTITUTE(SUBSTITUTE(SUBSTITUTE(SUBSTITUTE(SUBSTITUTE( (SUBSTITUTE( SUBSTITUTE( SUBSTITUTE( SUBSTITUTE(Z1700,"STD_SIGMA","SUM"),"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00" s="1">
        <f>B1700</f>
        <v>1662</v>
      </c>
      <c r="AC1700" t="str">
        <f>P1700</f>
        <v>ITM_ALPHARR</v>
      </c>
      <c r="AD1700" s="126" t="str">
        <f>IF(ISNA(VLOOKUP(AA1700,'XEQM Shortlist'!J:J,1,0)),"//","")</f>
        <v/>
      </c>
      <c r="AF1700" s="88" t="str">
        <f>IF(LEN(AA1700)=0,"",SUBSTITUTE(SUBSTITUTE(SUBSTITUTE(SUBSTITUTE(SUBSTITUTE(SUBSTITUTE(SUBSTITUTE(SUBSTITUTE(SUBSTITUTE(SUBSTITUTE(SUBSTITUTE(SUBSTITUTE(SUBSTITUTE(SUBSTITUTE(SUBSTITUTE(SUBSTITUTE(SUBSTITUTE( (SUBSTITUTE( SUBSTITUTE( SUBSTITUTE( SUBSTITUTE(Z1700,"STD_SIGMA","SUM"),"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00" t="b">
        <f>AA1700=AF1700</f>
        <v>1</v>
      </c>
    </row>
    <row r="1701" spans="1:33">
      <c r="A1701" s="48">
        <f>IF(B1701=INT(B1701),ROW(),"")</f>
        <v>1701</v>
      </c>
      <c r="B1701" s="47">
        <f>IF(AND(MID(C1701,2,1)&lt;&gt;"/",MID(C1701,1,1)="/"),INT(B1700)+1,B1700+0.01)</f>
        <v>1663</v>
      </c>
      <c r="C1701" s="53" t="s">
        <v>3670</v>
      </c>
      <c r="D1701" s="53" t="s">
        <v>2279</v>
      </c>
      <c r="E1701" s="56" t="s">
        <v>395</v>
      </c>
      <c r="F1701" s="56" t="s">
        <v>395</v>
      </c>
      <c r="G1701" s="144">
        <v>0</v>
      </c>
      <c r="H1701" s="144">
        <v>99</v>
      </c>
      <c r="I1701" s="135" t="s">
        <v>3</v>
      </c>
      <c r="J1701" s="56" t="s">
        <v>1375</v>
      </c>
      <c r="K1701" s="57" t="s">
        <v>3945</v>
      </c>
      <c r="L1701" s="55" t="s">
        <v>4768</v>
      </c>
      <c r="M1701" s="55" t="s">
        <v>4830</v>
      </c>
      <c r="N1701" s="55" t="s">
        <v>2238</v>
      </c>
      <c r="O1701" s="55"/>
      <c r="P1701" s="259" t="s">
        <v>1993</v>
      </c>
      <c r="Q1701" s="13"/>
      <c r="R1701"/>
      <c r="S1701" t="str">
        <f>IF(E1701=F1701,"","NOT EQUAL")</f>
        <v/>
      </c>
      <c r="T1701" s="44" t="str">
        <f>IF(ISNA(VLOOKUP(P1701,Sheet1!E:F,2,0)),"--","PRESENT")</f>
        <v>--</v>
      </c>
      <c r="U1701"/>
      <c r="V1701">
        <f>IF(AA1701&lt;&gt;"",V1700+1,V1700)</f>
        <v>454</v>
      </c>
      <c r="W1701" s="75" t="s">
        <v>2238</v>
      </c>
      <c r="X1701" s="57" t="s">
        <v>2592</v>
      </c>
      <c r="Y1701" s="57" t="s">
        <v>2238</v>
      </c>
      <c r="Z1701" s="25" t="str">
        <f>IF( OR(X1701="CNST", I1701="CAT_REGS"),IF(E1701=CHAR(34)&amp;CHAR(34),F1701,E1701),
IF(X1701="YES",UPPER(IF(E1701=CHAR(34)&amp;CHAR(34),F1701,E1701)),
IF(   AND(X1701&lt;&gt;"NO",I1701="CAT_FNCT",D1701&lt;&gt;"multiply", D1701&lt;&gt;"divide"),IF(J1701="SLS_ENABLED",   UPPER(IF(E1701=CHAR(34)&amp;CHAR(34),F1701,E1701)),""),"")))</f>
        <v/>
      </c>
      <c r="AA1701" s="25" t="str">
        <f>IF(LEN(Y1701)&gt;0,Y1701,SUBSTITUTE(SUBSTITUTE(SUBSTITUTE(SUBSTITUTE(SUBSTITUTE(SUBSTITUTE(SUBSTITUTE(SUBSTITUTE(SUBSTITUTE(SUBSTITUTE(SUBSTITUTE( (SUBSTITUTE( SUBSTITUTE( SUBSTITUTE( SUBSTITUTE(Z1701,"STD_SIGMA","SUM"),"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01" s="1">
        <f>B1701</f>
        <v>1663</v>
      </c>
      <c r="AC1701" t="str">
        <f>P1701</f>
        <v>ITM_ALPHASL</v>
      </c>
      <c r="AD1701" s="126" t="str">
        <f>IF(ISNA(VLOOKUP(AA1701,'XEQM Shortlist'!J:J,1,0)),"//","")</f>
        <v/>
      </c>
      <c r="AF1701" s="88" t="str">
        <f>IF(LEN(AA1701)=0,"",SUBSTITUTE(SUBSTITUTE(SUBSTITUTE(SUBSTITUTE(SUBSTITUTE(SUBSTITUTE(SUBSTITUTE(SUBSTITUTE(SUBSTITUTE(SUBSTITUTE(SUBSTITUTE(SUBSTITUTE(SUBSTITUTE(SUBSTITUTE(SUBSTITUTE(SUBSTITUTE(SUBSTITUTE( (SUBSTITUTE( SUBSTITUTE( SUBSTITUTE( SUBSTITUTE(Z1701,"STD_SIGMA","SUM"),"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01" t="b">
        <f>AA1701=AF1701</f>
        <v>1</v>
      </c>
    </row>
    <row r="1702" spans="1:33">
      <c r="A1702" s="48">
        <f>IF(B1702=INT(B1702),ROW(),"")</f>
        <v>1702</v>
      </c>
      <c r="B1702" s="47">
        <f>IF(AND(MID(C1702,2,1)&lt;&gt;"/",MID(C1702,1,1)="/"),INT(B1701)+1,B1701+0.01)</f>
        <v>1664</v>
      </c>
      <c r="C1702" s="53" t="s">
        <v>3671</v>
      </c>
      <c r="D1702" s="53" t="s">
        <v>2279</v>
      </c>
      <c r="E1702" s="56" t="s">
        <v>917</v>
      </c>
      <c r="F1702" s="56" t="s">
        <v>917</v>
      </c>
      <c r="G1702" s="144">
        <v>0</v>
      </c>
      <c r="H1702" s="144">
        <v>99</v>
      </c>
      <c r="I1702" s="135" t="s">
        <v>3</v>
      </c>
      <c r="J1702" s="56" t="s">
        <v>1375</v>
      </c>
      <c r="K1702" s="57" t="s">
        <v>3945</v>
      </c>
      <c r="L1702" s="55" t="s">
        <v>4768</v>
      </c>
      <c r="M1702" s="55" t="s">
        <v>4830</v>
      </c>
      <c r="N1702" s="55" t="s">
        <v>2238</v>
      </c>
      <c r="O1702" s="55"/>
      <c r="P1702" s="259" t="s">
        <v>2182</v>
      </c>
      <c r="Q1702" s="13"/>
      <c r="R1702"/>
      <c r="S1702" t="str">
        <f>IF(E1702=F1702,"","NOT EQUAL")</f>
        <v/>
      </c>
      <c r="T1702" s="44" t="str">
        <f>IF(ISNA(VLOOKUP(P1702,Sheet1!E:F,2,0)),"--","PRESENT")</f>
        <v>--</v>
      </c>
      <c r="U1702"/>
      <c r="V1702">
        <f>IF(AA1702&lt;&gt;"",V1701+1,V1701)</f>
        <v>454</v>
      </c>
      <c r="W1702" s="75" t="s">
        <v>2238</v>
      </c>
      <c r="X1702" s="57" t="s">
        <v>2592</v>
      </c>
      <c r="Y1702" s="57" t="s">
        <v>2238</v>
      </c>
      <c r="Z1702" s="25" t="str">
        <f>IF( OR(X1702="CNST", I1702="CAT_REGS"),IF(E1702=CHAR(34)&amp;CHAR(34),F1702,E1702),
IF(X1702="YES",UPPER(IF(E1702=CHAR(34)&amp;CHAR(34),F1702,E1702)),
IF(   AND(X1702&lt;&gt;"NO",I1702="CAT_FNCT",D1702&lt;&gt;"multiply", D1702&lt;&gt;"divide"),IF(J1702="SLS_ENABLED",   UPPER(IF(E1702=CHAR(34)&amp;CHAR(34),F1702,E1702)),""),"")))</f>
        <v/>
      </c>
      <c r="AA1702" s="25" t="str">
        <f>IF(LEN(Y1702)&gt;0,Y1702,SUBSTITUTE(SUBSTITUTE(SUBSTITUTE(SUBSTITUTE(SUBSTITUTE(SUBSTITUTE(SUBSTITUTE(SUBSTITUTE(SUBSTITUTE(SUBSTITUTE(SUBSTITUTE( (SUBSTITUTE( SUBSTITUTE( SUBSTITUTE( SUBSTITUTE(Z1702,"STD_SIGMA","SUM"),"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02" s="1">
        <f>B1702</f>
        <v>1664</v>
      </c>
      <c r="AC1702" t="str">
        <f>P1702</f>
        <v>ITM_ALPHASR</v>
      </c>
      <c r="AD1702" s="126" t="str">
        <f>IF(ISNA(VLOOKUP(AA1702,'XEQM Shortlist'!J:J,1,0)),"//","")</f>
        <v/>
      </c>
      <c r="AF1702" s="88" t="str">
        <f>IF(LEN(AA1702)=0,"",SUBSTITUTE(SUBSTITUTE(SUBSTITUTE(SUBSTITUTE(SUBSTITUTE(SUBSTITUTE(SUBSTITUTE(SUBSTITUTE(SUBSTITUTE(SUBSTITUTE(SUBSTITUTE(SUBSTITUTE(SUBSTITUTE(SUBSTITUTE(SUBSTITUTE(SUBSTITUTE(SUBSTITUTE( (SUBSTITUTE( SUBSTITUTE( SUBSTITUTE( SUBSTITUTE(Z1702,"STD_SIGMA","SUM"),"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02" t="b">
        <f>AA1702=AF1702</f>
        <v>1</v>
      </c>
    </row>
    <row r="1703" spans="1:33">
      <c r="A1703" s="48">
        <f>IF(B1703=INT(B1703),ROW(),"")</f>
        <v>1703</v>
      </c>
      <c r="B1703" s="47">
        <f>IF(AND(MID(C1703,2,1)&lt;&gt;"/",MID(C1703,1,1)="/"),INT(B1702)+1,B1702+0.01)</f>
        <v>1665</v>
      </c>
      <c r="C1703" s="53" t="s">
        <v>3672</v>
      </c>
      <c r="D1703" s="53" t="s">
        <v>2279</v>
      </c>
      <c r="E1703" s="56" t="s">
        <v>1296</v>
      </c>
      <c r="F1703" s="56" t="s">
        <v>1296</v>
      </c>
      <c r="G1703" s="61">
        <v>0</v>
      </c>
      <c r="H1703" s="61">
        <v>99</v>
      </c>
      <c r="I1703" s="135" t="s">
        <v>3</v>
      </c>
      <c r="J1703" s="56" t="s">
        <v>1375</v>
      </c>
      <c r="K1703" s="57" t="s">
        <v>3945</v>
      </c>
      <c r="L1703" s="55" t="s">
        <v>4768</v>
      </c>
      <c r="M1703" s="55" t="s">
        <v>4830</v>
      </c>
      <c r="N1703" s="55" t="s">
        <v>2238</v>
      </c>
      <c r="O1703" s="55"/>
      <c r="P1703" s="259" t="s">
        <v>1997</v>
      </c>
      <c r="Q1703" s="13"/>
      <c r="R1703"/>
      <c r="S1703" t="str">
        <f>IF(E1703=F1703,"","NOT EQUAL")</f>
        <v/>
      </c>
      <c r="T1703" s="44" t="str">
        <f>IF(ISNA(VLOOKUP(P1703,Sheet1!E:F,2,0)),"--","PRESENT")</f>
        <v>--</v>
      </c>
      <c r="U1703"/>
      <c r="V1703">
        <f>IF(AA1703&lt;&gt;"",V1702+1,V1702)</f>
        <v>454</v>
      </c>
      <c r="W1703" s="75" t="s">
        <v>2238</v>
      </c>
      <c r="X1703" s="57" t="s">
        <v>2592</v>
      </c>
      <c r="Y1703" s="57" t="s">
        <v>2238</v>
      </c>
      <c r="Z1703" s="25" t="str">
        <f>IF( OR(X1703="CNST", I1703="CAT_REGS"),IF(E1703=CHAR(34)&amp;CHAR(34),F1703,E1703),
IF(X1703="YES",UPPER(IF(E1703=CHAR(34)&amp;CHAR(34),F1703,E1703)),
IF(   AND(X1703&lt;&gt;"NO",I1703="CAT_FNCT",D1703&lt;&gt;"multiply", D1703&lt;&gt;"divide"),IF(J1703="SLS_ENABLED",   UPPER(IF(E1703=CHAR(34)&amp;CHAR(34),F1703,E1703)),""),"")))</f>
        <v/>
      </c>
      <c r="AA1703" s="25" t="str">
        <f>IF(LEN(Y1703)&gt;0,Y1703,SUBSTITUTE(SUBSTITUTE(SUBSTITUTE(SUBSTITUTE(SUBSTITUTE(SUBSTITUTE(SUBSTITUTE(SUBSTITUTE(SUBSTITUTE(SUBSTITUTE(SUBSTITUTE( (SUBSTITUTE( SUBSTITUTE( SUBSTITUTE( SUBSTITUTE(Z1703,"STD_SIGMA","SUM"),"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03" s="1">
        <f>B1703</f>
        <v>1665</v>
      </c>
      <c r="AC1703" t="str">
        <f>P1703</f>
        <v>ITM_ALPHAtoX</v>
      </c>
      <c r="AD1703" s="126" t="str">
        <f>IF(ISNA(VLOOKUP(AA1703,'XEQM Shortlist'!J:J,1,0)),"//","")</f>
        <v/>
      </c>
      <c r="AF1703" s="88" t="str">
        <f>IF(LEN(AA1703)=0,"",SUBSTITUTE(SUBSTITUTE(SUBSTITUTE(SUBSTITUTE(SUBSTITUTE(SUBSTITUTE(SUBSTITUTE(SUBSTITUTE(SUBSTITUTE(SUBSTITUTE(SUBSTITUTE(SUBSTITUTE(SUBSTITUTE(SUBSTITUTE(SUBSTITUTE(SUBSTITUTE(SUBSTITUTE( (SUBSTITUTE( SUBSTITUTE( SUBSTITUTE( SUBSTITUTE(Z1703,"STD_SIGMA","SUM"),"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03" t="b">
        <f>AA1703=AF1703</f>
        <v>1</v>
      </c>
    </row>
    <row r="1704" spans="1:33">
      <c r="A1704" s="48">
        <f>IF(B1704=INT(B1704),ROW(),"")</f>
        <v>1704</v>
      </c>
      <c r="B1704" s="47">
        <f>IF(AND(MID(C1704,2,1)&lt;&gt;"/",MID(C1704,1,1)="/"),INT(B1703)+1,B1703+0.01)</f>
        <v>1666</v>
      </c>
      <c r="C1704" s="53" t="s">
        <v>3673</v>
      </c>
      <c r="D1704" s="53" t="s">
        <v>7</v>
      </c>
      <c r="E1704" s="56" t="s">
        <v>3412</v>
      </c>
      <c r="F1704" s="56" t="s">
        <v>3412</v>
      </c>
      <c r="G1704" s="144">
        <v>0</v>
      </c>
      <c r="H1704" s="144">
        <v>0</v>
      </c>
      <c r="I1704" s="135" t="s">
        <v>3</v>
      </c>
      <c r="J1704" s="56" t="s">
        <v>1375</v>
      </c>
      <c r="K1704" s="57" t="s">
        <v>3945</v>
      </c>
      <c r="L1704" s="55" t="s">
        <v>4768</v>
      </c>
      <c r="M1704" s="55" t="s">
        <v>4825</v>
      </c>
      <c r="N1704" s="55" t="s">
        <v>2238</v>
      </c>
      <c r="O1704" s="55"/>
      <c r="P1704" s="259" t="s">
        <v>1998</v>
      </c>
      <c r="Q1704" s="13"/>
      <c r="R1704"/>
      <c r="S1704" t="str">
        <f>IF(E1704=F1704,"","NOT EQUAL")</f>
        <v/>
      </c>
      <c r="T1704" s="44" t="str">
        <f>IF(ISNA(VLOOKUP(P1704,Sheet1!E:F,2,0)),"--","PRESENT")</f>
        <v>--</v>
      </c>
      <c r="U1704"/>
      <c r="V1704">
        <f>IF(AA1704&lt;&gt;"",V1703+1,V1703)</f>
        <v>455</v>
      </c>
      <c r="W1704" s="75" t="s">
        <v>2238</v>
      </c>
      <c r="X1704" s="57" t="s">
        <v>2238</v>
      </c>
      <c r="Y1704" s="57" t="s">
        <v>3955</v>
      </c>
      <c r="Z1704" s="25" t="str">
        <f>IF( OR(X1704="CNST", I1704="CAT_REGS"),IF(E1704=CHAR(34)&amp;CHAR(34),F1704,E1704),
IF(X1704="YES",UPPER(IF(E1704=CHAR(34)&amp;CHAR(34),F1704,E1704)),
IF(   AND(X1704&lt;&gt;"NO",I1704="CAT_FNCT",D1704&lt;&gt;"multiply", D1704&lt;&gt;"divide"),IF(J1704="SLS_ENABLED",   UPPER(IF(E1704=CHAR(34)&amp;CHAR(34),F1704,E1704)),""),"")))</f>
        <v>STD_BETA "(X,Y)"</v>
      </c>
      <c r="AA1704" s="25" t="str">
        <f>IF(LEN(Y1704)&gt;0,Y1704,SUBSTITUTE(SUBSTITUTE(SUBSTITUTE(SUBSTITUTE(SUBSTITUTE(SUBSTITUTE(SUBSTITUTE(SUBSTITUTE(SUBSTITUTE(SUBSTITUTE(SUBSTITUTE( (SUBSTITUTE( SUBSTITUTE( SUBSTITUTE( SUBSTITUTE(Z1704,"STD_SIGMA","SUM"),"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BETA</v>
      </c>
      <c r="AB1704" s="1">
        <f>B1704</f>
        <v>1666</v>
      </c>
      <c r="AC1704" t="str">
        <f>P1704</f>
        <v>ITM_BETAXY</v>
      </c>
      <c r="AD1704" s="126" t="str">
        <f>IF(ISNA(VLOOKUP(AA1704,'XEQM Shortlist'!J:J,1,0)),"//","")</f>
        <v>//</v>
      </c>
      <c r="AF1704" s="88" t="str">
        <f>IF(LEN(AA1704)=0,"",SUBSTITUTE(SUBSTITUTE(SUBSTITUTE(SUBSTITUTE(SUBSTITUTE(SUBSTITUTE(SUBSTITUTE(SUBSTITUTE(SUBSTITUTE(SUBSTITUTE(SUBSTITUTE(SUBSTITUTE(SUBSTITUTE(SUBSTITUTE(SUBSTITUTE(SUBSTITUTE(SUBSTITUTE( (SUBSTITUTE( SUBSTITUTE( SUBSTITUTE( SUBSTITUTE(Z1704,"STD_SIGMA","SUM"),"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BETA</v>
      </c>
      <c r="AG1704" t="b">
        <f>AA1704=AF1704</f>
        <v>1</v>
      </c>
    </row>
    <row r="1705" spans="1:33">
      <c r="A1705" s="48">
        <f>IF(B1705=INT(B1705),ROW(),"")</f>
        <v>1705</v>
      </c>
      <c r="B1705" s="47">
        <f>IF(AND(MID(C1705,2,1)&lt;&gt;"/",MID(C1705,1,1)="/"),INT(B1704)+1,B1704+0.01)</f>
        <v>1667</v>
      </c>
      <c r="C1705" s="51" t="s">
        <v>4250</v>
      </c>
      <c r="D1705" s="51" t="s">
        <v>7</v>
      </c>
      <c r="E1705" s="56" t="s">
        <v>1297</v>
      </c>
      <c r="F1705" s="56" t="s">
        <v>1297</v>
      </c>
      <c r="G1705" s="144">
        <v>0</v>
      </c>
      <c r="H1705" s="144">
        <v>0</v>
      </c>
      <c r="I1705" s="135" t="s">
        <v>3</v>
      </c>
      <c r="J1705" s="56" t="s">
        <v>1375</v>
      </c>
      <c r="K1705" s="57" t="s">
        <v>3945</v>
      </c>
      <c r="L1705" s="55" t="s">
        <v>4768</v>
      </c>
      <c r="M1705" s="55" t="s">
        <v>4825</v>
      </c>
      <c r="N1705" s="55" t="s">
        <v>2238</v>
      </c>
      <c r="O1705" s="55"/>
      <c r="P1705" s="259" t="s">
        <v>2002</v>
      </c>
      <c r="Q1705" s="13"/>
      <c r="R1705"/>
      <c r="S1705" t="str">
        <f>IF(E1705=F1705,"","NOT EQUAL")</f>
        <v/>
      </c>
      <c r="T1705" s="44" t="str">
        <f>IF(ISNA(VLOOKUP(P1705,Sheet1!E:F,2,0)),"--","PRESENT")</f>
        <v>--</v>
      </c>
      <c r="U1705"/>
      <c r="V1705">
        <f>IF(AA1705&lt;&gt;"",V1704+1,V1704)</f>
        <v>456</v>
      </c>
      <c r="W1705" s="75" t="s">
        <v>2238</v>
      </c>
      <c r="X1705" s="57" t="s">
        <v>2238</v>
      </c>
      <c r="Y1705" s="57" t="s">
        <v>2238</v>
      </c>
      <c r="Z1705" s="25" t="str">
        <f>IF( OR(X1705="CNST", I1705="CAT_REGS"),IF(E1705=CHAR(34)&amp;CHAR(34),F1705,E1705),
IF(X1705="YES",UPPER(IF(E1705=CHAR(34)&amp;CHAR(34),F1705,E1705)),
IF(   AND(X1705&lt;&gt;"NO",I1705="CAT_FNCT",D1705&lt;&gt;"multiply", D1705&lt;&gt;"divide"),IF(J1705="SLS_ENABLED",   UPPER(IF(E1705=CHAR(34)&amp;CHAR(34),F1705,E1705)),""),"")))</f>
        <v>STD_GAMMA STD_SUB_X STD_SUB_Y</v>
      </c>
      <c r="AA1705" s="25" t="str">
        <f>IF(LEN(Y1705)&gt;0,Y1705,SUBSTITUTE(SUBSTITUTE(SUBSTITUTE(SUBSTITUTE(SUBSTITUTE(SUBSTITUTE(SUBSTITUTE(SUBSTITUTE(SUBSTITUTE(SUBSTITUTE(SUBSTITUTE( (SUBSTITUTE( SUBSTITUTE( SUBSTITUTE( SUBSTITUTE(Z1705,"STD_SIGMA","SUM"),"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GAMMAXY</v>
      </c>
      <c r="AB1705" s="1">
        <f>B1705</f>
        <v>1667</v>
      </c>
      <c r="AC1705" t="str">
        <f>P1705</f>
        <v>ITM_gammaXY</v>
      </c>
      <c r="AD1705" s="126" t="str">
        <f>IF(ISNA(VLOOKUP(AA1705,'XEQM Shortlist'!J:J,1,0)),"//","")</f>
        <v>//</v>
      </c>
      <c r="AF1705" s="88" t="str">
        <f>IF(LEN(AA1705)=0,"",SUBSTITUTE(SUBSTITUTE(SUBSTITUTE(SUBSTITUTE(SUBSTITUTE(SUBSTITUTE(SUBSTITUTE(SUBSTITUTE(SUBSTITUTE(SUBSTITUTE(SUBSTITUTE(SUBSTITUTE(SUBSTITUTE(SUBSTITUTE(SUBSTITUTE(SUBSTITUTE(SUBSTITUTE( (SUBSTITUTE( SUBSTITUTE( SUBSTITUTE( SUBSTITUTE(Z1705,"STD_SIGMA","SUM"),"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GAMMAXY</v>
      </c>
      <c r="AG1705" t="b">
        <f>AA1705=AF1705</f>
        <v>1</v>
      </c>
    </row>
    <row r="1706" spans="1:33">
      <c r="A1706" s="48">
        <f>IF(B1706=INT(B1706),ROW(),"")</f>
        <v>1706</v>
      </c>
      <c r="B1706" s="47">
        <f>IF(AND(MID(C1706,2,1)&lt;&gt;"/",MID(C1706,1,1)="/"),INT(B1705)+1,B1705+0.01)</f>
        <v>1668</v>
      </c>
      <c r="C1706" s="51" t="s">
        <v>4251</v>
      </c>
      <c r="D1706" s="51" t="s">
        <v>7</v>
      </c>
      <c r="E1706" s="56" t="s">
        <v>1298</v>
      </c>
      <c r="F1706" s="56" t="s">
        <v>1298</v>
      </c>
      <c r="G1706" s="144">
        <v>0</v>
      </c>
      <c r="H1706" s="144">
        <v>0</v>
      </c>
      <c r="I1706" s="135" t="s">
        <v>3</v>
      </c>
      <c r="J1706" s="56" t="s">
        <v>1375</v>
      </c>
      <c r="K1706" s="57" t="s">
        <v>3945</v>
      </c>
      <c r="L1706" s="55" t="s">
        <v>4768</v>
      </c>
      <c r="M1706" s="55" t="s">
        <v>4825</v>
      </c>
      <c r="N1706" s="55" t="s">
        <v>2238</v>
      </c>
      <c r="O1706" s="55"/>
      <c r="P1706" s="259" t="s">
        <v>2003</v>
      </c>
      <c r="Q1706" s="13"/>
      <c r="R1706"/>
      <c r="S1706" t="str">
        <f>IF(E1706=F1706,"","NOT EQUAL")</f>
        <v/>
      </c>
      <c r="T1706" s="44" t="str">
        <f>IF(ISNA(VLOOKUP(P1706,Sheet1!E:F,2,0)),"--","PRESENT")</f>
        <v>--</v>
      </c>
      <c r="U1706"/>
      <c r="V1706">
        <f>IF(AA1706&lt;&gt;"",V1705+1,V1705)</f>
        <v>457</v>
      </c>
      <c r="W1706" s="75" t="s">
        <v>2238</v>
      </c>
      <c r="X1706" s="57" t="s">
        <v>2238</v>
      </c>
      <c r="Y1706" s="57" t="s">
        <v>2238</v>
      </c>
      <c r="Z1706" s="25" t="str">
        <f>IF( OR(X1706="CNST", I1706="CAT_REGS"),IF(E1706=CHAR(34)&amp;CHAR(34),F1706,E1706),
IF(X1706="YES",UPPER(IF(E1706=CHAR(34)&amp;CHAR(34),F1706,E1706)),
IF(   AND(X1706&lt;&gt;"NO",I1706="CAT_FNCT",D1706&lt;&gt;"multiply", D1706&lt;&gt;"divide"),IF(J1706="SLS_ENABLED",   UPPER(IF(E1706=CHAR(34)&amp;CHAR(34),F1706,E1706)),""),"")))</f>
        <v>STD_GAMMA STD_SUB_X STD_SUB_Y</v>
      </c>
      <c r="AA1706" s="25" t="str">
        <f>IF(LEN(Y1706)&gt;0,Y1706,SUBSTITUTE(SUBSTITUTE(SUBSTITUTE(SUBSTITUTE(SUBSTITUTE(SUBSTITUTE(SUBSTITUTE(SUBSTITUTE(SUBSTITUTE(SUBSTITUTE(SUBSTITUTE( (SUBSTITUTE( SUBSTITUTE( SUBSTITUTE( SUBSTITUTE(Z1706,"STD_SIGMA","SUM"),"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GAMMAXY</v>
      </c>
      <c r="AB1706" s="1">
        <f>B1706</f>
        <v>1668</v>
      </c>
      <c r="AC1706" t="str">
        <f>P1706</f>
        <v>ITM_GAMMAXY</v>
      </c>
      <c r="AD1706" s="126" t="str">
        <f>IF(ISNA(VLOOKUP(AA1706,'XEQM Shortlist'!J:J,1,0)),"//","")</f>
        <v>//</v>
      </c>
      <c r="AF1706" s="88" t="str">
        <f>IF(LEN(AA1706)=0,"",SUBSTITUTE(SUBSTITUTE(SUBSTITUTE(SUBSTITUTE(SUBSTITUTE(SUBSTITUTE(SUBSTITUTE(SUBSTITUTE(SUBSTITUTE(SUBSTITUTE(SUBSTITUTE(SUBSTITUTE(SUBSTITUTE(SUBSTITUTE(SUBSTITUTE(SUBSTITUTE(SUBSTITUTE( (SUBSTITUTE( SUBSTITUTE( SUBSTITUTE( SUBSTITUTE(Z1706,"STD_SIGMA","SUM"),"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GAMMAXY</v>
      </c>
      <c r="AG1706" t="b">
        <f>AA1706=AF1706</f>
        <v>1</v>
      </c>
    </row>
    <row r="1707" spans="1:33">
      <c r="A1707" s="48">
        <f>IF(B1707=INT(B1707),ROW(),"")</f>
        <v>1707</v>
      </c>
      <c r="B1707" s="47">
        <f>IF(AND(MID(C1707,2,1)&lt;&gt;"/",MID(C1707,1,1)="/"),INT(B1706)+1,B1706+0.01)</f>
        <v>1669</v>
      </c>
      <c r="C1707" s="51" t="s">
        <v>3674</v>
      </c>
      <c r="D1707" s="51" t="s">
        <v>7</v>
      </c>
      <c r="E1707" s="56" t="s">
        <v>1299</v>
      </c>
      <c r="F1707" s="56" t="s">
        <v>1299</v>
      </c>
      <c r="G1707" s="144">
        <v>0</v>
      </c>
      <c r="H1707" s="144">
        <v>0</v>
      </c>
      <c r="I1707" s="135" t="s">
        <v>3</v>
      </c>
      <c r="J1707" s="56" t="s">
        <v>1375</v>
      </c>
      <c r="K1707" s="57" t="s">
        <v>3945</v>
      </c>
      <c r="L1707" s="55" t="s">
        <v>4769</v>
      </c>
      <c r="M1707" s="55" t="s">
        <v>4825</v>
      </c>
      <c r="N1707" s="55" t="s">
        <v>2238</v>
      </c>
      <c r="O1707" s="55"/>
      <c r="P1707" s="259" t="s">
        <v>2004</v>
      </c>
      <c r="Q1707" s="13"/>
      <c r="R1707"/>
      <c r="S1707" t="str">
        <f>IF(E1707=F1707,"","NOT EQUAL")</f>
        <v/>
      </c>
      <c r="T1707" s="44" t="str">
        <f>IF(ISNA(VLOOKUP(P1707,Sheet1!E:F,2,0)),"--","PRESENT")</f>
        <v>PRESENT</v>
      </c>
      <c r="U1707"/>
      <c r="V1707">
        <f>IF(AA1707&lt;&gt;"",V1706+1,V1706)</f>
        <v>458</v>
      </c>
      <c r="W1707" s="75" t="s">
        <v>2660</v>
      </c>
      <c r="X1707" s="57" t="s">
        <v>2238</v>
      </c>
      <c r="Y1707" s="57" t="s">
        <v>3956</v>
      </c>
      <c r="Z1707" s="25" t="str">
        <f>IF( OR(X1707="CNST", I1707="CAT_REGS"),IF(E1707=CHAR(34)&amp;CHAR(34),F1707,E1707),
IF(X1707="YES",UPPER(IF(E1707=CHAR(34)&amp;CHAR(34),F1707,E1707)),
IF(   AND(X1707&lt;&gt;"NO",I1707="CAT_FNCT",D1707&lt;&gt;"multiply", D1707&lt;&gt;"divide"),IF(J1707="SLS_ENABLED",   UPPER(IF(E1707=CHAR(34)&amp;CHAR(34),F1707,E1707)),""),"")))</f>
        <v>STD_GAMMA "(X)"</v>
      </c>
      <c r="AA1707" s="25" t="str">
        <f>IF(LEN(Y1707)&gt;0,Y1707,SUBSTITUTE(SUBSTITUTE(SUBSTITUTE(SUBSTITUTE(SUBSTITUTE(SUBSTITUTE(SUBSTITUTE(SUBSTITUTE(SUBSTITUTE(SUBSTITUTE(SUBSTITUTE( (SUBSTITUTE( SUBSTITUTE( SUBSTITUTE( SUBSTITUTE(Z1707,"STD_SIGMA","SUM"),"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GAMMA</v>
      </c>
      <c r="AB1707" s="1">
        <f>B1707</f>
        <v>1669</v>
      </c>
      <c r="AC1707" t="str">
        <f>P1707</f>
        <v>ITM_GAMMAX</v>
      </c>
      <c r="AD1707" s="126" t="str">
        <f>IF(ISNA(VLOOKUP(AA1707,'XEQM Shortlist'!J:J,1,0)),"//","")</f>
        <v>//</v>
      </c>
      <c r="AF1707" s="88" t="str">
        <f>IF(LEN(AA1707)=0,"",SUBSTITUTE(SUBSTITUTE(SUBSTITUTE(SUBSTITUTE(SUBSTITUTE(SUBSTITUTE(SUBSTITUTE(SUBSTITUTE(SUBSTITUTE(SUBSTITUTE(SUBSTITUTE(SUBSTITUTE(SUBSTITUTE(SUBSTITUTE(SUBSTITUTE(SUBSTITUTE(SUBSTITUTE( (SUBSTITUTE( SUBSTITUTE( SUBSTITUTE( SUBSTITUTE(Z1707,"STD_SIGMA","SUM"),"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GAMMA</v>
      </c>
      <c r="AG1707" t="b">
        <f>AA1707=AF1707</f>
        <v>1</v>
      </c>
    </row>
    <row r="1708" spans="1:33">
      <c r="A1708" s="48">
        <f>IF(B1708=INT(B1708),ROW(),"")</f>
        <v>1708</v>
      </c>
      <c r="B1708" s="47">
        <f>IF(AND(MID(C1708,2,1)&lt;&gt;"/",MID(C1708,1,1)="/"),INT(B1707)+1,B1707+0.01)</f>
        <v>1670</v>
      </c>
      <c r="C1708" s="51" t="s">
        <v>4605</v>
      </c>
      <c r="D1708" s="51" t="s">
        <v>7</v>
      </c>
      <c r="E1708" s="56" t="s">
        <v>4606</v>
      </c>
      <c r="F1708" s="56" t="s">
        <v>4606</v>
      </c>
      <c r="G1708" s="144">
        <v>0</v>
      </c>
      <c r="H1708" s="144">
        <v>0</v>
      </c>
      <c r="I1708" s="135" t="s">
        <v>3</v>
      </c>
      <c r="J1708" s="56" t="s">
        <v>1375</v>
      </c>
      <c r="K1708" s="57" t="s">
        <v>3945</v>
      </c>
      <c r="L1708" s="55" t="s">
        <v>4768</v>
      </c>
      <c r="M1708" s="55" t="s">
        <v>4825</v>
      </c>
      <c r="N1708" s="55" t="s">
        <v>2238</v>
      </c>
      <c r="O1708" s="55"/>
      <c r="P1708" s="259" t="s">
        <v>4629</v>
      </c>
      <c r="Q1708" s="13"/>
      <c r="R1708"/>
      <c r="S1708" t="str">
        <f>IF(E1708=F1708,"","NOT EQUAL")</f>
        <v/>
      </c>
      <c r="T1708" s="44" t="str">
        <f>IF(ISNA(VLOOKUP(P1708,Sheet1!E:F,2,0)),"--","PRESENT")</f>
        <v>--</v>
      </c>
      <c r="U1708"/>
      <c r="V1708">
        <f>IF(AA1708&lt;&gt;"",V1707+1,V1707)</f>
        <v>459</v>
      </c>
      <c r="W1708" s="75" t="s">
        <v>2238</v>
      </c>
      <c r="X1708" s="57" t="s">
        <v>2238</v>
      </c>
      <c r="Y1708" s="57" t="s">
        <v>2238</v>
      </c>
      <c r="Z1708" s="25" t="str">
        <f>IF( OR(X1708="CNST", I1708="CAT_REGS"),IF(E1708=CHAR(34)&amp;CHAR(34),F1708,E1708),
IF(X1708="YES",UPPER(IF(E1708=CHAR(34)&amp;CHAR(34),F1708,E1708)),
IF(   AND(X1708&lt;&gt;"NO",I1708="CAT_FNCT",D1708&lt;&gt;"multiply", D1708&lt;&gt;"divide"),IF(J1708="SLS_ENABLED",   UPPER(IF(E1708=CHAR(34)&amp;CHAR(34),F1708,E1708)),""),"")))</f>
        <v>"Y" STD_SUB_Y "(X)"</v>
      </c>
      <c r="AA1708" s="25" t="str">
        <f>IF(LEN(Y1708)&gt;0,Y1708,SUBSTITUTE(SUBSTITUTE(SUBSTITUTE(SUBSTITUTE(SUBSTITUTE(SUBSTITUTE(SUBSTITUTE(SUBSTITUTE(SUBSTITUTE(SUBSTITUTE(SUBSTITUTE( (SUBSTITUTE( SUBSTITUTE( SUBSTITUTE( SUBSTITUTE(Z1708,"STD_SIGMA","SUM"),"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YY(X)</v>
      </c>
      <c r="AB1708" s="1">
        <f>B1708</f>
        <v>1670</v>
      </c>
      <c r="AC1708" t="str">
        <f>P1708</f>
        <v>ITM_YYX</v>
      </c>
      <c r="AD1708" s="126" t="str">
        <f>IF(ISNA(VLOOKUP(AA1708,'XEQM Shortlist'!J:J,1,0)),"//","")</f>
        <v>//</v>
      </c>
      <c r="AF1708" s="88" t="str">
        <f>IF(LEN(AA1708)=0,"",SUBSTITUTE(SUBSTITUTE(SUBSTITUTE(SUBSTITUTE(SUBSTITUTE(SUBSTITUTE(SUBSTITUTE(SUBSTITUTE(SUBSTITUTE(SUBSTITUTE(SUBSTITUTE(SUBSTITUTE(SUBSTITUTE(SUBSTITUTE(SUBSTITUTE(SUBSTITUTE(SUBSTITUTE( (SUBSTITUTE( SUBSTITUTE( SUBSTITUTE( SUBSTITUTE(Z1708,"STD_SIGMA","SUM"),"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YY</v>
      </c>
      <c r="AG1708" t="b">
        <f>AA1708=AF1708</f>
        <v>0</v>
      </c>
    </row>
    <row r="1709" spans="1:33">
      <c r="A1709" s="48">
        <f>IF(B1709=INT(B1709),ROW(),"")</f>
        <v>1709</v>
      </c>
      <c r="B1709" s="47">
        <f>IF(AND(MID(C1709,2,1)&lt;&gt;"/",MID(C1709,1,1)="/"),INT(B1708)+1,B1708+0.01)</f>
        <v>1671</v>
      </c>
      <c r="C1709" s="51" t="s">
        <v>3675</v>
      </c>
      <c r="D1709" s="51" t="s">
        <v>7</v>
      </c>
      <c r="E1709" s="56" t="s">
        <v>1300</v>
      </c>
      <c r="F1709" s="56" t="s">
        <v>1300</v>
      </c>
      <c r="G1709" s="144">
        <v>0</v>
      </c>
      <c r="H1709" s="144">
        <v>0</v>
      </c>
      <c r="I1709" s="135" t="s">
        <v>3</v>
      </c>
      <c r="J1709" s="56" t="s">
        <v>1375</v>
      </c>
      <c r="K1709" s="57" t="s">
        <v>3945</v>
      </c>
      <c r="L1709" s="55" t="s">
        <v>4768</v>
      </c>
      <c r="M1709" s="55" t="s">
        <v>4825</v>
      </c>
      <c r="N1709" s="55" t="s">
        <v>2238</v>
      </c>
      <c r="O1709" s="55"/>
      <c r="P1709" s="259" t="s">
        <v>2005</v>
      </c>
      <c r="Q1709" s="13"/>
      <c r="R1709"/>
      <c r="S1709" t="str">
        <f>IF(E1709=F1709,"","NOT EQUAL")</f>
        <v/>
      </c>
      <c r="T1709" s="44" t="str">
        <f>IF(ISNA(VLOOKUP(P1709,Sheet1!E:F,2,0)),"--","PRESENT")</f>
        <v>PRESENT</v>
      </c>
      <c r="U1709"/>
      <c r="V1709">
        <f>IF(AA1709&lt;&gt;"",V1708+1,V1708)</f>
        <v>460</v>
      </c>
      <c r="W1709" s="75" t="s">
        <v>2660</v>
      </c>
      <c r="X1709" s="57" t="s">
        <v>2238</v>
      </c>
      <c r="Y1709" s="57" t="s">
        <v>2238</v>
      </c>
      <c r="Z1709" s="25" t="str">
        <f>IF( OR(X1709="CNST", I1709="CAT_REGS"),IF(E1709=CHAR(34)&amp;CHAR(34),F1709,E1709),
IF(X1709="YES",UPPER(IF(E1709=CHAR(34)&amp;CHAR(34),F1709,E1709)),
IF(   AND(X1709&lt;&gt;"NO",I1709="CAT_FNCT",D1709&lt;&gt;"multiply", D1709&lt;&gt;"divide"),IF(J1709="SLS_ENABLED",   UPPER(IF(E1709=CHAR(34)&amp;CHAR(34),F1709,E1709)),""),"")))</f>
        <v>STD_DELTA "%"</v>
      </c>
      <c r="AA1709" s="25" t="str">
        <f>IF(LEN(Y1709)&gt;0,Y1709,SUBSTITUTE(SUBSTITUTE(SUBSTITUTE(SUBSTITUTE(SUBSTITUTE(SUBSTITUTE(SUBSTITUTE(SUBSTITUTE(SUBSTITUTE(SUBSTITUTE(SUBSTITUTE( (SUBSTITUTE( SUBSTITUTE( SUBSTITUTE( SUBSTITUTE(Z1709,"STD_SIGMA","SUM"),"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DELTA%</v>
      </c>
      <c r="AB1709" s="1">
        <f>B1709</f>
        <v>1671</v>
      </c>
      <c r="AC1709" t="str">
        <f>P1709</f>
        <v>ITM_DELTAPC</v>
      </c>
      <c r="AD1709" s="126" t="str">
        <f>IF(ISNA(VLOOKUP(AA1709,'XEQM Shortlist'!J:J,1,0)),"//","")</f>
        <v>//</v>
      </c>
      <c r="AF1709" s="88" t="str">
        <f>IF(LEN(AA1709)=0,"",SUBSTITUTE(SUBSTITUTE(SUBSTITUTE(SUBSTITUTE(SUBSTITUTE(SUBSTITUTE(SUBSTITUTE(SUBSTITUTE(SUBSTITUTE(SUBSTITUTE(SUBSTITUTE(SUBSTITUTE(SUBSTITUTE(SUBSTITUTE(SUBSTITUTE(SUBSTITUTE(SUBSTITUTE( (SUBSTITUTE( SUBSTITUTE( SUBSTITUTE( SUBSTITUTE(Z1709,"STD_SIGMA","SUM"),"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DELTA%</v>
      </c>
      <c r="AG1709" t="b">
        <f>AA1709=AF1709</f>
        <v>1</v>
      </c>
    </row>
    <row r="1710" spans="1:33">
      <c r="A1710" s="48">
        <f>IF(B1710=INT(B1710),ROW(),"")</f>
        <v>1710</v>
      </c>
      <c r="B1710" s="47">
        <f>IF(AND(MID(C1710,2,1)&lt;&gt;"/",MID(C1710,1,1)="/"),INT(B1709)+1,B1709+0.01)</f>
        <v>1672</v>
      </c>
      <c r="C1710" s="51" t="s">
        <v>3676</v>
      </c>
      <c r="D1710" s="51" t="s">
        <v>7</v>
      </c>
      <c r="E1710" s="56" t="s">
        <v>547</v>
      </c>
      <c r="F1710" s="56" t="s">
        <v>547</v>
      </c>
      <c r="G1710" s="144">
        <v>0</v>
      </c>
      <c r="H1710" s="144">
        <v>0</v>
      </c>
      <c r="I1710" s="135" t="s">
        <v>3</v>
      </c>
      <c r="J1710" s="56" t="s">
        <v>1375</v>
      </c>
      <c r="K1710" s="57" t="s">
        <v>3945</v>
      </c>
      <c r="L1710" s="55" t="s">
        <v>4768</v>
      </c>
      <c r="M1710" s="55" t="s">
        <v>4825</v>
      </c>
      <c r="N1710" s="55" t="s">
        <v>2238</v>
      </c>
      <c r="O1710" s="55"/>
      <c r="P1710" s="259" t="s">
        <v>3390</v>
      </c>
      <c r="Q1710" s="13"/>
      <c r="R1710"/>
      <c r="S1710" t="str">
        <f>IF(E1710=F1710,"","NOT EQUAL")</f>
        <v/>
      </c>
      <c r="T1710" s="44" t="str">
        <f>IF(ISNA(VLOOKUP(P1710,Sheet1!E:F,2,0)),"--","PRESENT")</f>
        <v>--</v>
      </c>
      <c r="U1710"/>
      <c r="V1710">
        <f>IF(AA1710&lt;&gt;"",V1709+1,V1709)</f>
        <v>461</v>
      </c>
      <c r="W1710" s="75"/>
      <c r="X1710" s="57"/>
      <c r="Y1710" s="57"/>
      <c r="Z1710" s="25" t="str">
        <f>IF( OR(X1710="CNST", I1710="CAT_REGS"),IF(E1710=CHAR(34)&amp;CHAR(34),F1710,E1710),
IF(X1710="YES",UPPER(IF(E1710=CHAR(34)&amp;CHAR(34),F1710,E1710)),
IF(   AND(X1710&lt;&gt;"NO",I1710="CAT_FNCT",D1710&lt;&gt;"multiply", D1710&lt;&gt;"divide"),IF(J1710="SLS_ENABLED",   UPPER(IF(E1710=CHAR(34)&amp;CHAR(34),F1710,E1710)),""),"")))</f>
        <v>STD_EPSILON</v>
      </c>
      <c r="AA1710" s="25" t="str">
        <f>IF(LEN(Y1710)&gt;0,Y1710,SUBSTITUTE(SUBSTITUTE(SUBSTITUTE(SUBSTITUTE(SUBSTITUTE(SUBSTITUTE(SUBSTITUTE(SUBSTITUTE(SUBSTITUTE(SUBSTITUTE(SUBSTITUTE( (SUBSTITUTE( SUBSTITUTE( SUBSTITUTE( SUBSTITUTE(Z1710,"STD_SIGMA","SUM"),"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EPSILON</v>
      </c>
      <c r="AB1710" s="1">
        <f>B1710</f>
        <v>1672</v>
      </c>
      <c r="AC1710" t="str">
        <f>P1710</f>
        <v>ITM_SCATTFACT</v>
      </c>
      <c r="AD1710" s="126" t="str">
        <f>IF(ISNA(VLOOKUP(AA1710,'XEQM Shortlist'!J:J,1,0)),"//","")</f>
        <v>//</v>
      </c>
      <c r="AF1710" s="88" t="str">
        <f>IF(LEN(AA1710)=0,"",SUBSTITUTE(SUBSTITUTE(SUBSTITUTE(SUBSTITUTE(SUBSTITUTE(SUBSTITUTE(SUBSTITUTE(SUBSTITUTE(SUBSTITUTE(SUBSTITUTE(SUBSTITUTE(SUBSTITUTE(SUBSTITUTE(SUBSTITUTE(SUBSTITUTE(SUBSTITUTE(SUBSTITUTE( (SUBSTITUTE( SUBSTITUTE( SUBSTITUTE( SUBSTITUTE(Z1710,"STD_SIGMA","SUM"),"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EPSILON</v>
      </c>
      <c r="AG1710" t="b">
        <f>AA1710=AF1710</f>
        <v>1</v>
      </c>
    </row>
    <row r="1711" spans="1:33">
      <c r="A1711" s="48">
        <f>IF(B1711=INT(B1711),ROW(),"")</f>
        <v>1711</v>
      </c>
      <c r="B1711" s="47">
        <f>IF(AND(MID(C1711,2,1)&lt;&gt;"/",MID(C1711,1,1)="/"),INT(B1710)+1,B1710+0.01)</f>
        <v>1673</v>
      </c>
      <c r="C1711" s="51" t="s">
        <v>3677</v>
      </c>
      <c r="D1711" s="51" t="s">
        <v>7</v>
      </c>
      <c r="E1711" s="56" t="s">
        <v>1301</v>
      </c>
      <c r="F1711" s="56" t="s">
        <v>1301</v>
      </c>
      <c r="G1711" s="144">
        <v>0</v>
      </c>
      <c r="H1711" s="144">
        <v>0</v>
      </c>
      <c r="I1711" s="135" t="s">
        <v>3</v>
      </c>
      <c r="J1711" s="56" t="s">
        <v>1375</v>
      </c>
      <c r="K1711" s="57" t="s">
        <v>3945</v>
      </c>
      <c r="L1711" s="55" t="s">
        <v>4768</v>
      </c>
      <c r="M1711" s="55" t="s">
        <v>4825</v>
      </c>
      <c r="N1711" s="55" t="s">
        <v>2238</v>
      </c>
      <c r="O1711" s="55"/>
      <c r="P1711" s="259" t="s">
        <v>3391</v>
      </c>
      <c r="Q1711" s="13"/>
      <c r="R1711"/>
      <c r="S1711" t="str">
        <f>IF(E1711=F1711,"","NOT EQUAL")</f>
        <v/>
      </c>
      <c r="T1711" s="44" t="str">
        <f>IF(ISNA(VLOOKUP(P1711,Sheet1!E:F,2,0)),"--","PRESENT")</f>
        <v>--</v>
      </c>
      <c r="U1711"/>
      <c r="V1711">
        <f>IF(AA1711&lt;&gt;"",V1710+1,V1710)</f>
        <v>462</v>
      </c>
      <c r="W1711" s="75"/>
      <c r="X1711" s="57"/>
      <c r="Y1711" s="57"/>
      <c r="Z1711" s="25" t="str">
        <f>IF( OR(X1711="CNST", I1711="CAT_REGS"),IF(E1711=CHAR(34)&amp;CHAR(34),F1711,E1711),
IF(X1711="YES",UPPER(IF(E1711=CHAR(34)&amp;CHAR(34),F1711,E1711)),
IF(   AND(X1711&lt;&gt;"NO",I1711="CAT_FNCT",D1711&lt;&gt;"multiply", D1711&lt;&gt;"divide"),IF(J1711="SLS_ENABLED",   UPPER(IF(E1711=CHAR(34)&amp;CHAR(34),F1711,E1711)),""),"")))</f>
        <v>STD_EPSILON STD_SUB_M</v>
      </c>
      <c r="AA1711" s="25" t="str">
        <f>IF(LEN(Y1711)&gt;0,Y1711,SUBSTITUTE(SUBSTITUTE(SUBSTITUTE(SUBSTITUTE(SUBSTITUTE(SUBSTITUTE(SUBSTITUTE(SUBSTITUTE(SUBSTITUTE(SUBSTITUTE(SUBSTITUTE( (SUBSTITUTE( SUBSTITUTE( SUBSTITUTE( SUBSTITUTE(Z1711,"STD_SIGMA","SUM"),"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EPSILONM</v>
      </c>
      <c r="AB1711" s="1">
        <f>B1711</f>
        <v>1673</v>
      </c>
      <c r="AC1711" t="str">
        <f>P1711</f>
        <v>ITM_SCATTFACTm</v>
      </c>
      <c r="AD1711" s="126" t="str">
        <f>IF(ISNA(VLOOKUP(AA1711,'XEQM Shortlist'!J:J,1,0)),"//","")</f>
        <v>//</v>
      </c>
      <c r="AF1711" s="88" t="str">
        <f>IF(LEN(AA1711)=0,"",SUBSTITUTE(SUBSTITUTE(SUBSTITUTE(SUBSTITUTE(SUBSTITUTE(SUBSTITUTE(SUBSTITUTE(SUBSTITUTE(SUBSTITUTE(SUBSTITUTE(SUBSTITUTE(SUBSTITUTE(SUBSTITUTE(SUBSTITUTE(SUBSTITUTE(SUBSTITUTE(SUBSTITUTE( (SUBSTITUTE( SUBSTITUTE( SUBSTITUTE( SUBSTITUTE(Z1711,"STD_SIGMA","SUM"),"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EPSILONM</v>
      </c>
      <c r="AG1711" t="b">
        <f>AA1711=AF1711</f>
        <v>1</v>
      </c>
    </row>
    <row r="1712" spans="1:33">
      <c r="A1712" s="48">
        <f>IF(B1712=INT(B1712),ROW(),"")</f>
        <v>1712</v>
      </c>
      <c r="B1712" s="47">
        <f>IF(AND(MID(C1712,2,1)&lt;&gt;"/",MID(C1712,1,1)="/"),INT(B1711)+1,B1711+0.01)</f>
        <v>1674</v>
      </c>
      <c r="C1712" s="51" t="s">
        <v>3678</v>
      </c>
      <c r="D1712" s="51" t="s">
        <v>7</v>
      </c>
      <c r="E1712" s="56" t="s">
        <v>1302</v>
      </c>
      <c r="F1712" s="56" t="s">
        <v>1302</v>
      </c>
      <c r="G1712" s="144">
        <v>0</v>
      </c>
      <c r="H1712" s="144">
        <v>0</v>
      </c>
      <c r="I1712" s="135" t="s">
        <v>3</v>
      </c>
      <c r="J1712" s="56" t="s">
        <v>1375</v>
      </c>
      <c r="K1712" s="57" t="s">
        <v>3945</v>
      </c>
      <c r="L1712" s="55" t="s">
        <v>4768</v>
      </c>
      <c r="M1712" s="55" t="s">
        <v>4825</v>
      </c>
      <c r="N1712" s="55" t="s">
        <v>2238</v>
      </c>
      <c r="O1712" s="55"/>
      <c r="P1712" s="259" t="s">
        <v>3392</v>
      </c>
      <c r="Q1712" s="13"/>
      <c r="R1712"/>
      <c r="S1712" t="str">
        <f>IF(E1712=F1712,"","NOT EQUAL")</f>
        <v/>
      </c>
      <c r="T1712" s="44" t="str">
        <f>IF(ISNA(VLOOKUP(P1712,Sheet1!E:F,2,0)),"--","PRESENT")</f>
        <v>--</v>
      </c>
      <c r="U1712"/>
      <c r="V1712">
        <f>IF(AA1712&lt;&gt;"",V1711+1,V1711)</f>
        <v>463</v>
      </c>
      <c r="W1712" s="75"/>
      <c r="X1712" s="57"/>
      <c r="Y1712" s="57"/>
      <c r="Z1712" s="25" t="str">
        <f>IF( OR(X1712="CNST", I1712="CAT_REGS"),IF(E1712=CHAR(34)&amp;CHAR(34),F1712,E1712),
IF(X1712="YES",UPPER(IF(E1712=CHAR(34)&amp;CHAR(34),F1712,E1712)),
IF(   AND(X1712&lt;&gt;"NO",I1712="CAT_FNCT",D1712&lt;&gt;"multiply", D1712&lt;&gt;"divide"),IF(J1712="SLS_ENABLED",   UPPER(IF(E1712=CHAR(34)&amp;CHAR(34),F1712,E1712)),""),"")))</f>
        <v>STD_EPSILON STD_SUB_P</v>
      </c>
      <c r="AA1712" s="25" t="str">
        <f>IF(LEN(Y1712)&gt;0,Y1712,SUBSTITUTE(SUBSTITUTE(SUBSTITUTE(SUBSTITUTE(SUBSTITUTE(SUBSTITUTE(SUBSTITUTE(SUBSTITUTE(SUBSTITUTE(SUBSTITUTE(SUBSTITUTE( (SUBSTITUTE( SUBSTITUTE( SUBSTITUTE( SUBSTITUTE(Z1712,"STD_SIGMA","SUM"),"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EPSILONP</v>
      </c>
      <c r="AB1712" s="1">
        <f>B1712</f>
        <v>1674</v>
      </c>
      <c r="AC1712" t="str">
        <f>P1712</f>
        <v>ITM_SCATTFACTp</v>
      </c>
      <c r="AD1712" s="126" t="str">
        <f>IF(ISNA(VLOOKUP(AA1712,'XEQM Shortlist'!J:J,1,0)),"//","")</f>
        <v>//</v>
      </c>
      <c r="AF1712" s="88" t="str">
        <f>IF(LEN(AA1712)=0,"",SUBSTITUTE(SUBSTITUTE(SUBSTITUTE(SUBSTITUTE(SUBSTITUTE(SUBSTITUTE(SUBSTITUTE(SUBSTITUTE(SUBSTITUTE(SUBSTITUTE(SUBSTITUTE(SUBSTITUTE(SUBSTITUTE(SUBSTITUTE(SUBSTITUTE(SUBSTITUTE(SUBSTITUTE( (SUBSTITUTE( SUBSTITUTE( SUBSTITUTE( SUBSTITUTE(Z1712,"STD_SIGMA","SUM"),"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EPSILONP</v>
      </c>
      <c r="AG1712" t="b">
        <f>AA1712=AF1712</f>
        <v>1</v>
      </c>
    </row>
    <row r="1713" spans="1:33">
      <c r="A1713" s="48">
        <f>IF(B1713=INT(B1713),ROW(),"")</f>
        <v>1713</v>
      </c>
      <c r="B1713" s="47">
        <f>IF(AND(MID(C1713,2,1)&lt;&gt;"/",MID(C1713,1,1)="/"),INT(B1712)+1,B1712+0.01)</f>
        <v>1675</v>
      </c>
      <c r="C1713" s="51" t="s">
        <v>4279</v>
      </c>
      <c r="D1713" s="51" t="s">
        <v>7</v>
      </c>
      <c r="E1713" s="56" t="s">
        <v>402</v>
      </c>
      <c r="F1713" s="56" t="s">
        <v>402</v>
      </c>
      <c r="G1713" s="144">
        <v>0</v>
      </c>
      <c r="H1713" s="144">
        <v>0</v>
      </c>
      <c r="I1713" s="135" t="s">
        <v>3</v>
      </c>
      <c r="J1713" s="56" t="s">
        <v>1375</v>
      </c>
      <c r="K1713" s="57" t="s">
        <v>3945</v>
      </c>
      <c r="L1713" s="55" t="s">
        <v>4769</v>
      </c>
      <c r="M1713" s="55" t="s">
        <v>4825</v>
      </c>
      <c r="N1713" s="55" t="s">
        <v>2238</v>
      </c>
      <c r="O1713" s="55"/>
      <c r="P1713" s="259" t="s">
        <v>2008</v>
      </c>
      <c r="Q1713" s="13"/>
      <c r="R1713"/>
      <c r="S1713" t="str">
        <f>IF(E1713=F1713,"","NOT EQUAL")</f>
        <v/>
      </c>
      <c r="T1713" s="44" t="str">
        <f>IF(ISNA(VLOOKUP(P1713,Sheet1!E:F,2,0)),"--","PRESENT")</f>
        <v>--</v>
      </c>
      <c r="U1713"/>
      <c r="V1713">
        <f>IF(AA1713&lt;&gt;"",V1712+1,V1712)</f>
        <v>464</v>
      </c>
      <c r="W1713" s="75"/>
      <c r="X1713" s="57"/>
      <c r="Y1713" s="57"/>
      <c r="Z1713" s="25" t="str">
        <f>IF( OR(X1713="CNST", I1713="CAT_REGS"),IF(E1713=CHAR(34)&amp;CHAR(34),F1713,E1713),
IF(X1713="YES",UPPER(IF(E1713=CHAR(34)&amp;CHAR(34),F1713,E1713)),
IF(   AND(X1713&lt;&gt;"NO",I1713="CAT_FNCT",D1713&lt;&gt;"multiply", D1713&lt;&gt;"divide"),IF(J1713="SLS_ENABLED",   UPPER(IF(E1713=CHAR(34)&amp;CHAR(34),F1713,E1713)),""),"")))</f>
        <v>STD_ZETA "(X)"</v>
      </c>
      <c r="AA1713" s="25" t="str">
        <f>IF(LEN(Y1713)&gt;0,Y1713,SUBSTITUTE(SUBSTITUTE(SUBSTITUTE(SUBSTITUTE(SUBSTITUTE(SUBSTITUTE(SUBSTITUTE(SUBSTITUTE(SUBSTITUTE(SUBSTITUTE(SUBSTITUTE( (SUBSTITUTE( SUBSTITUTE( SUBSTITUTE( SUBSTITUTE(Z1713,"STD_SIGMA","SUM"),"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ZETA(X)</v>
      </c>
      <c r="AB1713" s="1">
        <f>B1713</f>
        <v>1675</v>
      </c>
      <c r="AC1713" t="str">
        <f>P1713</f>
        <v>ITM_zetaX</v>
      </c>
      <c r="AD1713" s="126" t="str">
        <f>IF(ISNA(VLOOKUP(AA1713,'XEQM Shortlist'!J:J,1,0)),"//","")</f>
        <v>//</v>
      </c>
      <c r="AF1713" s="88" t="str">
        <f>IF(LEN(AA1713)=0,"",SUBSTITUTE(SUBSTITUTE(SUBSTITUTE(SUBSTITUTE(SUBSTITUTE(SUBSTITUTE(SUBSTITUTE(SUBSTITUTE(SUBSTITUTE(SUBSTITUTE(SUBSTITUTE(SUBSTITUTE(SUBSTITUTE(SUBSTITUTE(SUBSTITUTE(SUBSTITUTE(SUBSTITUTE( (SUBSTITUTE( SUBSTITUTE( SUBSTITUTE( SUBSTITUTE(Z1713,"STD_SIGMA","SUM"),"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ZETA</v>
      </c>
      <c r="AG1713" t="b">
        <f>AA1713=AF1713</f>
        <v>0</v>
      </c>
    </row>
    <row r="1714" spans="1:33">
      <c r="A1714" s="48">
        <f>IF(B1714=INT(B1714),ROW(),"")</f>
        <v>1714</v>
      </c>
      <c r="B1714" s="47">
        <f>IF(AND(MID(C1714,2,1)&lt;&gt;"/",MID(C1714,1,1)="/"),INT(B1713)+1,B1713+0.01)</f>
        <v>1676</v>
      </c>
      <c r="C1714" s="51" t="s">
        <v>4756</v>
      </c>
      <c r="D1714" s="51" t="s">
        <v>2791</v>
      </c>
      <c r="E1714" s="56" t="s">
        <v>414</v>
      </c>
      <c r="F1714" s="56" t="s">
        <v>414</v>
      </c>
      <c r="G1714" s="144">
        <v>0</v>
      </c>
      <c r="H1714" s="144">
        <v>99</v>
      </c>
      <c r="I1714" s="135" t="s">
        <v>3</v>
      </c>
      <c r="J1714" s="56" t="s">
        <v>1375</v>
      </c>
      <c r="K1714" s="57" t="s">
        <v>3945</v>
      </c>
      <c r="L1714" s="55" t="s">
        <v>4768</v>
      </c>
      <c r="M1714" s="55" t="s">
        <v>4829</v>
      </c>
      <c r="N1714" s="55" t="s">
        <v>2238</v>
      </c>
      <c r="O1714" s="55"/>
      <c r="P1714" s="259" t="s">
        <v>3393</v>
      </c>
      <c r="Q1714" s="13"/>
      <c r="R1714"/>
      <c r="S1714" t="str">
        <f>IF(E1714=F1714,"","NOT EQUAL")</f>
        <v/>
      </c>
      <c r="T1714" s="44" t="str">
        <f>IF(ISNA(VLOOKUP(P1714,Sheet1!E:F,2,0)),"--","PRESENT")</f>
        <v>--</v>
      </c>
      <c r="U1714"/>
      <c r="V1714">
        <f>IF(AA1714&lt;&gt;"",V1713+1,V1713)</f>
        <v>465</v>
      </c>
      <c r="W1714" s="75"/>
      <c r="X1714" s="57"/>
      <c r="Y1714" s="57"/>
      <c r="Z1714" s="25" t="str">
        <f>IF( OR(X1714="CNST", I1714="CAT_REGS"),IF(E1714=CHAR(34)&amp;CHAR(34),F1714,E1714),
IF(X1714="YES",UPPER(IF(E1714=CHAR(34)&amp;CHAR(34),F1714,E1714)),
IF(   AND(X1714&lt;&gt;"NO",I1714="CAT_FNCT",D1714&lt;&gt;"multiply", D1714&lt;&gt;"divide"),IF(J1714="SLS_ENABLED",   UPPER(IF(E1714=CHAR(34)&amp;CHAR(34),F1714,E1714)),""),"")))</f>
        <v>STD_PI STD_SUB_N</v>
      </c>
      <c r="AA1714" s="25" t="str">
        <f>IF(LEN(Y1714)&gt;0,Y1714,SUBSTITUTE(SUBSTITUTE(SUBSTITUTE(SUBSTITUTE(SUBSTITUTE(SUBSTITUTE(SUBSTITUTE(SUBSTITUTE(SUBSTITUTE(SUBSTITUTE(SUBSTITUTE( (SUBSTITUTE( SUBSTITUTE( SUBSTITUTE( SUBSTITUTE(Z1714,"STD_SIGMA","SUM"),"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PIN</v>
      </c>
      <c r="AB1714" s="1">
        <f>B1714</f>
        <v>1676</v>
      </c>
      <c r="AC1714" t="str">
        <f>P1714</f>
        <v>ITM_PIn</v>
      </c>
      <c r="AD1714" s="126" t="str">
        <f>IF(ISNA(VLOOKUP(AA1714,'XEQM Shortlist'!J:J,1,0)),"//","")</f>
        <v>//</v>
      </c>
      <c r="AF1714" s="88" t="str">
        <f>IF(LEN(AA1714)=0,"",SUBSTITUTE(SUBSTITUTE(SUBSTITUTE(SUBSTITUTE(SUBSTITUTE(SUBSTITUTE(SUBSTITUTE(SUBSTITUTE(SUBSTITUTE(SUBSTITUTE(SUBSTITUTE(SUBSTITUTE(SUBSTITUTE(SUBSTITUTE(SUBSTITUTE(SUBSTITUTE(SUBSTITUTE( (SUBSTITUTE( SUBSTITUTE( SUBSTITUTE( SUBSTITUTE(Z1714,"STD_SIGMA","SUM"),"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PIN</v>
      </c>
      <c r="AG1714" t="b">
        <f>AA1714=AF1714</f>
        <v>1</v>
      </c>
    </row>
    <row r="1715" spans="1:33">
      <c r="A1715" s="48">
        <f>IF(B1715=INT(B1715),ROW(),"")</f>
        <v>1715</v>
      </c>
      <c r="B1715" s="47">
        <f>IF(AND(MID(C1715,2,1)&lt;&gt;"/",MID(C1715,1,1)="/"),INT(B1714)+1,B1714+0.01)</f>
        <v>1677</v>
      </c>
      <c r="C1715" s="51" t="s">
        <v>4757</v>
      </c>
      <c r="D1715" s="51" t="s">
        <v>2791</v>
      </c>
      <c r="E1715" s="56" t="s">
        <v>1303</v>
      </c>
      <c r="F1715" s="56" t="s">
        <v>1303</v>
      </c>
      <c r="G1715" s="144">
        <v>0</v>
      </c>
      <c r="H1715" s="144">
        <v>99</v>
      </c>
      <c r="I1715" s="135" t="s">
        <v>3</v>
      </c>
      <c r="J1715" s="56" t="s">
        <v>1375</v>
      </c>
      <c r="K1715" s="57" t="s">
        <v>3945</v>
      </c>
      <c r="L1715" s="55" t="s">
        <v>4768</v>
      </c>
      <c r="M1715" s="55" t="s">
        <v>4829</v>
      </c>
      <c r="N1715" s="55" t="s">
        <v>2238</v>
      </c>
      <c r="O1715" s="55"/>
      <c r="P1715" s="259" t="s">
        <v>3394</v>
      </c>
      <c r="Q1715" s="13"/>
      <c r="R1715"/>
      <c r="S1715" t="str">
        <f>IF(E1715=F1715,"","NOT EQUAL")</f>
        <v/>
      </c>
      <c r="T1715" s="44" t="str">
        <f>IF(ISNA(VLOOKUP(P1715,Sheet1!E:F,2,0)),"--","PRESENT")</f>
        <v>--</v>
      </c>
      <c r="U1715"/>
      <c r="V1715">
        <f>IF(AA1715&lt;&gt;"",V1714+1,V1714)</f>
        <v>466</v>
      </c>
      <c r="W1715" s="75"/>
      <c r="X1715" s="57"/>
      <c r="Y1715" s="57"/>
      <c r="Z1715" s="25" t="str">
        <f>IF( OR(X1715="CNST", I1715="CAT_REGS"),IF(E1715=CHAR(34)&amp;CHAR(34),F1715,E1715),
IF(X1715="YES",UPPER(IF(E1715=CHAR(34)&amp;CHAR(34),F1715,E1715)),
IF(   AND(X1715&lt;&gt;"NO",I1715="CAT_FNCT",D1715&lt;&gt;"multiply", D1715&lt;&gt;"divide"),IF(J1715="SLS_ENABLED",   UPPER(IF(E1715=CHAR(34)&amp;CHAR(34),F1715,E1715)),""),"")))</f>
        <v>STD_SIGMA STD_SUB_N</v>
      </c>
      <c r="AA1715" s="25" t="str">
        <f>IF(LEN(Y1715)&gt;0,Y1715,SUBSTITUTE(SUBSTITUTE(SUBSTITUTE(SUBSTITUTE(SUBSTITUTE(SUBSTITUTE(SUBSTITUTE(SUBSTITUTE(SUBSTITUTE(SUBSTITUTE(SUBSTITUTE( (SUBSTITUTE( SUBSTITUTE( SUBSTITUTE( SUBSTITUTE(Z1715,"STD_SIGMA","SUM"),"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SUMN</v>
      </c>
      <c r="AB1715" s="1">
        <f>B1715</f>
        <v>1677</v>
      </c>
      <c r="AC1715" t="str">
        <f>P1715</f>
        <v>ITM_SIGMAn</v>
      </c>
      <c r="AD1715" s="126" t="str">
        <f>IF(ISNA(VLOOKUP(AA1715,'XEQM Shortlist'!J:J,1,0)),"//","")</f>
        <v>//</v>
      </c>
      <c r="AF1715" s="88" t="str">
        <f>IF(LEN(AA1715)=0,"",SUBSTITUTE(SUBSTITUTE(SUBSTITUTE(SUBSTITUTE(SUBSTITUTE(SUBSTITUTE(SUBSTITUTE(SUBSTITUTE(SUBSTITUTE(SUBSTITUTE(SUBSTITUTE(SUBSTITUTE(SUBSTITUTE(SUBSTITUTE(SUBSTITUTE(SUBSTITUTE(SUBSTITUTE( (SUBSTITUTE( SUBSTITUTE( SUBSTITUTE( SUBSTITUTE(Z1715,"STD_SIGMA","SUM"),"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SUMN</v>
      </c>
      <c r="AG1715" t="b">
        <f>AA1715=AF1715</f>
        <v>1</v>
      </c>
    </row>
    <row r="1716" spans="1:33">
      <c r="A1716" s="48">
        <f>IF(B1716=INT(B1716),ROW(),"")</f>
        <v>1716</v>
      </c>
      <c r="B1716" s="47">
        <f>IF(AND(MID(C1716,2,1)&lt;&gt;"/",MID(C1716,1,1)="/"),INT(B1715)+1,B1715+0.01)</f>
        <v>1678</v>
      </c>
      <c r="C1716" s="51" t="s">
        <v>3679</v>
      </c>
      <c r="D1716" s="51" t="s">
        <v>7</v>
      </c>
      <c r="E1716" s="56" t="s">
        <v>565</v>
      </c>
      <c r="F1716" s="56" t="s">
        <v>565</v>
      </c>
      <c r="G1716" s="144">
        <v>0</v>
      </c>
      <c r="H1716" s="144">
        <v>0</v>
      </c>
      <c r="I1716" s="135" t="s">
        <v>3</v>
      </c>
      <c r="J1716" s="56" t="s">
        <v>1375</v>
      </c>
      <c r="K1716" s="57" t="s">
        <v>3945</v>
      </c>
      <c r="L1716" s="55" t="s">
        <v>4768</v>
      </c>
      <c r="M1716" s="55" t="s">
        <v>4825</v>
      </c>
      <c r="N1716" s="55" t="s">
        <v>2238</v>
      </c>
      <c r="O1716" s="55"/>
      <c r="P1716" s="259" t="s">
        <v>3395</v>
      </c>
      <c r="Q1716" s="13"/>
      <c r="R1716"/>
      <c r="S1716" t="str">
        <f>IF(E1716=F1716,"","NOT EQUAL")</f>
        <v/>
      </c>
      <c r="T1716" s="44" t="str">
        <f>IF(ISNA(VLOOKUP(P1716,Sheet1!E:F,2,0)),"--","PRESENT")</f>
        <v>PRESENT</v>
      </c>
      <c r="U1716"/>
      <c r="V1716">
        <f>IF(AA1716&lt;&gt;"",V1715+1,V1715)</f>
        <v>467</v>
      </c>
      <c r="W1716" s="75"/>
      <c r="X1716" s="57"/>
      <c r="Y1716" s="57"/>
      <c r="Z1716" s="25" t="str">
        <f>IF( OR(X1716="CNST", I1716="CAT_REGS"),IF(E1716=CHAR(34)&amp;CHAR(34),F1716,E1716),
IF(X1716="YES",UPPER(IF(E1716=CHAR(34)&amp;CHAR(34),F1716,E1716)),
IF(   AND(X1716&lt;&gt;"NO",I1716="CAT_FNCT",D1716&lt;&gt;"multiply", D1716&lt;&gt;"divide"),IF(J1716="SLS_ENABLED",   UPPER(IF(E1716=CHAR(34)&amp;CHAR(34),F1716,E1716)),""),"")))</f>
        <v>STD_SIGMA</v>
      </c>
      <c r="AA1716" s="25" t="str">
        <f>IF(LEN(Y1716)&gt;0,Y1716,SUBSTITUTE(SUBSTITUTE(SUBSTITUTE(SUBSTITUTE(SUBSTITUTE(SUBSTITUTE(SUBSTITUTE(SUBSTITUTE(SUBSTITUTE(SUBSTITUTE(SUBSTITUTE( (SUBSTITUTE( SUBSTITUTE( SUBSTITUTE( SUBSTITUTE(Z1716,"STD_SIGMA","SUM"),"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</v>
      </c>
      <c r="AB1716" s="1">
        <f>B1716</f>
        <v>1678</v>
      </c>
      <c r="AC1716" t="str">
        <f>P1716</f>
        <v>ITM_STDDEV</v>
      </c>
      <c r="AD1716" s="126" t="str">
        <f>IF(ISNA(VLOOKUP(AA1716,'XEQM Shortlist'!J:J,1,0)),"//","")</f>
        <v>//</v>
      </c>
      <c r="AF1716" s="88" t="str">
        <f>IF(LEN(AA1716)=0,"",SUBSTITUTE(SUBSTITUTE(SUBSTITUTE(SUBSTITUTE(SUBSTITUTE(SUBSTITUTE(SUBSTITUTE(SUBSTITUTE(SUBSTITUTE(SUBSTITUTE(SUBSTITUTE(SUBSTITUTE(SUBSTITUTE(SUBSTITUTE(SUBSTITUTE(SUBSTITUTE(SUBSTITUTE( (SUBSTITUTE( SUBSTITUTE( SUBSTITUTE( SUBSTITUTE(Z1716,"STD_SIGMA","SUM"),"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</v>
      </c>
      <c r="AG1716" t="b">
        <f>AA1716=AF1716</f>
        <v>1</v>
      </c>
    </row>
    <row r="1717" spans="1:33">
      <c r="A1717" s="48">
        <f>IF(B1717=INT(B1717),ROW(),"")</f>
        <v>1717</v>
      </c>
      <c r="B1717" s="47">
        <f>IF(AND(MID(C1717,2,1)&lt;&gt;"/",MID(C1717,1,1)="/"),INT(B1716)+1,B1716+0.01)</f>
        <v>1679</v>
      </c>
      <c r="C1717" s="51" t="s">
        <v>3680</v>
      </c>
      <c r="D1717" s="51" t="s">
        <v>7</v>
      </c>
      <c r="E1717" s="56" t="s">
        <v>1305</v>
      </c>
      <c r="F1717" s="56" t="s">
        <v>1305</v>
      </c>
      <c r="G1717" s="144">
        <v>0</v>
      </c>
      <c r="H1717" s="144">
        <v>0</v>
      </c>
      <c r="I1717" s="135" t="s">
        <v>3</v>
      </c>
      <c r="J1717" s="56" t="s">
        <v>1375</v>
      </c>
      <c r="K1717" s="57" t="s">
        <v>3945</v>
      </c>
      <c r="L1717" s="55" t="s">
        <v>4768</v>
      </c>
      <c r="M1717" s="55" t="s">
        <v>4825</v>
      </c>
      <c r="N1717" s="55" t="s">
        <v>2238</v>
      </c>
      <c r="O1717" s="55"/>
      <c r="P1717" s="259" t="s">
        <v>3396</v>
      </c>
      <c r="Q1717" s="13"/>
      <c r="R1717"/>
      <c r="S1717" t="str">
        <f>IF(E1717=F1717,"","NOT EQUAL")</f>
        <v/>
      </c>
      <c r="T1717" s="44" t="str">
        <f>IF(ISNA(VLOOKUP(P1717,Sheet1!E:F,2,0)),"--","PRESENT")</f>
        <v>--</v>
      </c>
      <c r="U1717"/>
      <c r="V1717">
        <f>IF(AA1717&lt;&gt;"",V1716+1,V1716)</f>
        <v>468</v>
      </c>
      <c r="W1717" s="75"/>
      <c r="X1717" s="57"/>
      <c r="Y1717" s="57"/>
      <c r="Z1717" s="25" t="str">
        <f>IF( OR(X1717="CNST", I1717="CAT_REGS"),IF(E1717=CHAR(34)&amp;CHAR(34),F1717,E1717),
IF(X1717="YES",UPPER(IF(E1717=CHAR(34)&amp;CHAR(34),F1717,E1717)),
IF(   AND(X1717&lt;&gt;"NO",I1717="CAT_FNCT",D1717&lt;&gt;"multiply", D1717&lt;&gt;"divide"),IF(J1717="SLS_ENABLED",   UPPER(IF(E1717=CHAR(34)&amp;CHAR(34),F1717,E1717)),""),"")))</f>
        <v>STD_SIGMA STD_SUB_W</v>
      </c>
      <c r="AA1717" s="25" t="str">
        <f>IF(LEN(Y1717)&gt;0,Y1717,SUBSTITUTE(SUBSTITUTE(SUBSTITUTE(SUBSTITUTE(SUBSTITUTE(SUBSTITUTE(SUBSTITUTE(SUBSTITUTE(SUBSTITUTE(SUBSTITUTE(SUBSTITUTE( (SUBSTITUTE( SUBSTITUTE( SUBSTITUTE( SUBSTITUTE(Z1717,"STD_SIGMA","SUM"),"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SUMW</v>
      </c>
      <c r="AB1717" s="1">
        <f>B1717</f>
        <v>1679</v>
      </c>
      <c r="AC1717" t="str">
        <f>P1717</f>
        <v>ITM_STDDEVPOP</v>
      </c>
      <c r="AD1717" s="126" t="str">
        <f>IF(ISNA(VLOOKUP(AA1717,'XEQM Shortlist'!J:J,1,0)),"//","")</f>
        <v>//</v>
      </c>
      <c r="AF1717" s="88" t="str">
        <f>IF(LEN(AA1717)=0,"",SUBSTITUTE(SUBSTITUTE(SUBSTITUTE(SUBSTITUTE(SUBSTITUTE(SUBSTITUTE(SUBSTITUTE(SUBSTITUTE(SUBSTITUTE(SUBSTITUTE(SUBSTITUTE(SUBSTITUTE(SUBSTITUTE(SUBSTITUTE(SUBSTITUTE(SUBSTITUTE(SUBSTITUTE( (SUBSTITUTE( SUBSTITUTE( SUBSTITUTE( SUBSTITUTE(Z1717,"STD_SIGMA","SUM"),"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SUMW</v>
      </c>
      <c r="AG1717" t="b">
        <f>AA1717=AF1717</f>
        <v>1</v>
      </c>
    </row>
    <row r="1718" spans="1:33">
      <c r="A1718" s="48">
        <f>IF(B1718=INT(B1718),ROW(),"")</f>
        <v>1718</v>
      </c>
      <c r="B1718" s="47">
        <f>IF(AND(MID(C1718,2,1)&lt;&gt;"/",MID(C1718,1,1)="/"),INT(B1717)+1,B1717+0.01)</f>
        <v>1680</v>
      </c>
      <c r="C1718" s="51" t="s">
        <v>3681</v>
      </c>
      <c r="D1718" s="51" t="s">
        <v>7</v>
      </c>
      <c r="E1718" s="56" t="s">
        <v>1312</v>
      </c>
      <c r="F1718" s="56" t="s">
        <v>1312</v>
      </c>
      <c r="G1718" s="144">
        <v>0</v>
      </c>
      <c r="H1718" s="144">
        <v>0</v>
      </c>
      <c r="I1718" s="135" t="s">
        <v>3</v>
      </c>
      <c r="J1718" s="56" t="s">
        <v>1375</v>
      </c>
      <c r="K1718" s="57" t="s">
        <v>3945</v>
      </c>
      <c r="L1718" s="55" t="s">
        <v>4768</v>
      </c>
      <c r="M1718" s="55" t="s">
        <v>4825</v>
      </c>
      <c r="N1718" s="55" t="s">
        <v>2238</v>
      </c>
      <c r="O1718" s="55"/>
      <c r="P1718" s="259" t="s">
        <v>2041</v>
      </c>
      <c r="Q1718" s="13"/>
      <c r="R1718"/>
      <c r="S1718" t="str">
        <f>IF(E1718=F1718,"","NOT EQUAL")</f>
        <v/>
      </c>
      <c r="T1718" s="44" t="str">
        <f>IF(ISNA(VLOOKUP(P1718,Sheet1!E:F,2,0)),"--","PRESENT")</f>
        <v>PRESENT</v>
      </c>
      <c r="U1718"/>
      <c r="V1718">
        <f>IF(AA1718&lt;&gt;"",V1717+1,V1717)</f>
        <v>469</v>
      </c>
      <c r="W1718" s="75" t="s">
        <v>2660</v>
      </c>
      <c r="X1718" s="57" t="s">
        <v>2238</v>
      </c>
      <c r="Y1718" s="57" t="s">
        <v>2238</v>
      </c>
      <c r="Z1718" s="25" t="str">
        <f>IF( OR(X1718="CNST", I1718="CAT_REGS"),IF(E1718=CHAR(34)&amp;CHAR(34),F1718,E1718),
IF(X1718="YES",UPPER(IF(E1718=CHAR(34)&amp;CHAR(34),F1718,E1718)),
IF(   AND(X1718&lt;&gt;"NO",I1718="CAT_FNCT",D1718&lt;&gt;"multiply", D1718&lt;&gt;"divide"),IF(J1718="SLS_ENABLED",   UPPER(IF(E1718=CHAR(34)&amp;CHAR(34),F1718,E1718)),""),"")))</f>
        <v>"RANI#"</v>
      </c>
      <c r="AA1718" s="25" t="str">
        <f>IF(LEN(Y1718)&gt;0,Y1718,SUBSTITUTE(SUBSTITUTE(SUBSTITUTE(SUBSTITUTE(SUBSTITUTE(SUBSTITUTE(SUBSTITUTE(SUBSTITUTE(SUBSTITUTE(SUBSTITUTE(SUBSTITUTE( (SUBSTITUTE( SUBSTITUTE( SUBSTITUTE( SUBSTITUTE(Z1718,"STD_SIGMA","SUM"),"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RANI#</v>
      </c>
      <c r="AB1718" s="1">
        <f>B1718</f>
        <v>1680</v>
      </c>
      <c r="AC1718" t="str">
        <f>P1718</f>
        <v>ITM_RANI</v>
      </c>
      <c r="AD1718" s="126" t="str">
        <f>IF(ISNA(VLOOKUP(AA1718,'XEQM Shortlist'!J:J,1,0)),"//","")</f>
        <v>//</v>
      </c>
      <c r="AF1718" s="88" t="str">
        <f>IF(LEN(AA1718)=0,"",SUBSTITUTE(SUBSTITUTE(SUBSTITUTE(SUBSTITUTE(SUBSTITUTE(SUBSTITUTE(SUBSTITUTE(SUBSTITUTE(SUBSTITUTE(SUBSTITUTE(SUBSTITUTE(SUBSTITUTE(SUBSTITUTE(SUBSTITUTE(SUBSTITUTE(SUBSTITUTE(SUBSTITUTE( (SUBSTITUTE( SUBSTITUTE( SUBSTITUTE( SUBSTITUTE(Z1718,"STD_SIGMA","SUM"),"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RANI#</v>
      </c>
      <c r="AG1718" t="b">
        <f>AA1718=AF1718</f>
        <v>1</v>
      </c>
    </row>
    <row r="1719" spans="1:33">
      <c r="A1719" s="48">
        <f>IF(B1719=INT(B1719),ROW(),"")</f>
        <v>1719</v>
      </c>
      <c r="B1719" s="47">
        <f>IF(AND(MID(C1719,2,1)&lt;&gt;"/",MID(C1719,1,1)="/"),INT(B1718)+1,B1718+0.01)</f>
        <v>1681</v>
      </c>
      <c r="C1719" s="51" t="s">
        <v>3769</v>
      </c>
      <c r="D1719" s="51" t="s">
        <v>7</v>
      </c>
      <c r="E1719" s="56" t="s">
        <v>894</v>
      </c>
      <c r="F1719" s="56" t="s">
        <v>894</v>
      </c>
      <c r="G1719" s="144">
        <v>0</v>
      </c>
      <c r="H1719" s="144">
        <v>0</v>
      </c>
      <c r="I1719" s="135" t="s">
        <v>3</v>
      </c>
      <c r="J1719" s="56" t="s">
        <v>1375</v>
      </c>
      <c r="K1719" s="57" t="s">
        <v>3945</v>
      </c>
      <c r="L1719" s="55" t="s">
        <v>4768</v>
      </c>
      <c r="M1719" s="55" t="s">
        <v>4825</v>
      </c>
      <c r="N1719" s="55" t="s">
        <v>2238</v>
      </c>
      <c r="O1719" s="55"/>
      <c r="P1719" s="259" t="s">
        <v>2283</v>
      </c>
      <c r="Q1719" s="13"/>
      <c r="R1719"/>
      <c r="S1719" t="str">
        <f>IF(E1719=F1719,"","NOT EQUAL")</f>
        <v/>
      </c>
      <c r="T1719" s="44" t="str">
        <f>IF(ISNA(VLOOKUP(P1719,Sheet1!E:F,2,0)),"--","PRESENT")</f>
        <v>--</v>
      </c>
      <c r="U1719"/>
      <c r="V1719">
        <f>IF(AA1719&lt;&gt;"",V1718+1,V1718)</f>
        <v>470</v>
      </c>
      <c r="W1719" s="75" t="s">
        <v>2238</v>
      </c>
      <c r="X1719" s="57" t="s">
        <v>2238</v>
      </c>
      <c r="Y1719" s="57" t="s">
        <v>2238</v>
      </c>
      <c r="Z1719" s="25" t="str">
        <f>IF( OR(X1719="CNST", I1719="CAT_REGS"),IF(E1719=CHAR(34)&amp;CHAR(34),F1719,E1719),
IF(X1719="YES",UPPER(IF(E1719=CHAR(34)&amp;CHAR(34),F1719,E1719)),
IF(   AND(X1719&lt;&gt;"NO",I1719="CAT_FNCT",D1719&lt;&gt;"multiply", D1719&lt;&gt;"divide"),IF(J1719="SLS_ENABLED",   UPPER(IF(E1719=CHAR(34)&amp;CHAR(34),F1719,E1719)),""),"")))</f>
        <v>STD_PRINTER "X"</v>
      </c>
      <c r="AA1719" s="25" t="str">
        <f>IF(LEN(Y1719)&gt;0,Y1719,SUBSTITUTE(SUBSTITUTE(SUBSTITUTE(SUBSTITUTE(SUBSTITUTE(SUBSTITUTE(SUBSTITUTE(SUBSTITUTE(SUBSTITUTE(SUBSTITUTE(SUBSTITUTE( (SUBSTITUTE( SUBSTITUTE( SUBSTITUTE( SUBSTITUTE(Z1719,"STD_SIGMA","SUM"),"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PRINTERX</v>
      </c>
      <c r="AB1719" s="1">
        <f>B1719</f>
        <v>1681</v>
      </c>
      <c r="AC1719" t="str">
        <f>P1719</f>
        <v>ITM_PRINTERX</v>
      </c>
      <c r="AD1719" s="126" t="str">
        <f>IF(ISNA(VLOOKUP(AA1719,'XEQM Shortlist'!J:J,1,0)),"//","")</f>
        <v>//</v>
      </c>
      <c r="AF1719" s="88" t="str">
        <f>IF(LEN(AA1719)=0,"",SUBSTITUTE(SUBSTITUTE(SUBSTITUTE(SUBSTITUTE(SUBSTITUTE(SUBSTITUTE(SUBSTITUTE(SUBSTITUTE(SUBSTITUTE(SUBSTITUTE(SUBSTITUTE(SUBSTITUTE(SUBSTITUTE(SUBSTITUTE(SUBSTITUTE(SUBSTITUTE(SUBSTITUTE( (SUBSTITUTE( SUBSTITUTE( SUBSTITUTE( SUBSTITUTE(Z1719,"STD_SIGMA","SUM"),"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G1719" t="b">
        <f>AA1719=AF1719</f>
        <v>1</v>
      </c>
    </row>
    <row r="1720" spans="1:33">
      <c r="A1720" s="48">
        <f>IF(B1720=INT(B1720),ROW(),"")</f>
        <v>1720</v>
      </c>
      <c r="B1720" s="47">
        <f>IF(AND(MID(C1720,2,1)&lt;&gt;"/",MID(C1720,1,1)="/"),INT(B1719)+1,B1719+0.01)</f>
        <v>1682</v>
      </c>
      <c r="C1720" s="51" t="s">
        <v>3682</v>
      </c>
      <c r="D1720" s="51" t="s">
        <v>7</v>
      </c>
      <c r="E1720" s="56" t="s">
        <v>2304</v>
      </c>
      <c r="F1720" s="56" t="s">
        <v>2304</v>
      </c>
      <c r="G1720" s="144">
        <v>0</v>
      </c>
      <c r="H1720" s="144">
        <v>0</v>
      </c>
      <c r="I1720" s="135" t="s">
        <v>3</v>
      </c>
      <c r="J1720" s="56" t="s">
        <v>1375</v>
      </c>
      <c r="K1720" s="57" t="s">
        <v>3945</v>
      </c>
      <c r="L1720" s="55" t="s">
        <v>4768</v>
      </c>
      <c r="M1720" s="55" t="s">
        <v>4825</v>
      </c>
      <c r="N1720" s="55" t="s">
        <v>2238</v>
      </c>
      <c r="O1720" s="55"/>
      <c r="P1720" s="259" t="s">
        <v>2306</v>
      </c>
      <c r="Q1720" s="13"/>
      <c r="R1720"/>
      <c r="S1720" t="str">
        <f>IF(E1720=F1720,"","NOT EQUAL")</f>
        <v/>
      </c>
      <c r="T1720" s="44" t="str">
        <f>IF(ISNA(VLOOKUP(P1720,Sheet1!E:F,2,0)),"--","PRESENT")</f>
        <v>--</v>
      </c>
      <c r="U1720"/>
      <c r="V1720">
        <f>IF(AA1720&lt;&gt;"",V1719+1,V1719)</f>
        <v>471</v>
      </c>
      <c r="W1720" s="75" t="s">
        <v>2674</v>
      </c>
      <c r="X1720" s="57" t="s">
        <v>2238</v>
      </c>
      <c r="Y1720" s="57" t="s">
        <v>2238</v>
      </c>
      <c r="Z1720" s="25" t="str">
        <f>IF( OR(X1720="CNST", I1720="CAT_REGS"),IF(E1720=CHAR(34)&amp;CHAR(34),F1720,E1720),
IF(X1720="YES",UPPER(IF(E1720=CHAR(34)&amp;CHAR(34),F1720,E1720)),
IF(   AND(X1720&lt;&gt;"NO",I1720="CAT_FNCT",D1720&lt;&gt;"multiply", D1720&lt;&gt;"divide"),IF(J1720="SLS_ENABLED",   UPPER(IF(E1720=CHAR(34)&amp;CHAR(34),F1720,E1720)),""),"")))</f>
        <v>"RANGE"</v>
      </c>
      <c r="AA1720" s="25" t="str">
        <f>IF(LEN(Y1720)&gt;0,Y1720,SUBSTITUTE(SUBSTITUTE(SUBSTITUTE(SUBSTITUTE(SUBSTITUTE(SUBSTITUTE(SUBSTITUTE(SUBSTITUTE(SUBSTITUTE(SUBSTITUTE(SUBSTITUTE( (SUBSTITUTE( SUBSTITUTE( SUBSTITUTE( SUBSTITUTE(Z1720,"STD_SIGMA","SUM"),"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RANGE</v>
      </c>
      <c r="AB1720" s="1">
        <f>B1720</f>
        <v>1682</v>
      </c>
      <c r="AC1720" t="str">
        <f>P1720</f>
        <v>ITM_RANGE</v>
      </c>
      <c r="AD1720" s="126" t="str">
        <f>IF(ISNA(VLOOKUP(AA1720,'XEQM Shortlist'!J:J,1,0)),"//","")</f>
        <v>//</v>
      </c>
      <c r="AF1720" s="88" t="str">
        <f>IF(LEN(AA1720)=0,"",SUBSTITUTE(SUBSTITUTE(SUBSTITUTE(SUBSTITUTE(SUBSTITUTE(SUBSTITUTE(SUBSTITUTE(SUBSTITUTE(SUBSTITUTE(SUBSTITUTE(SUBSTITUTE(SUBSTITUTE(SUBSTITUTE(SUBSTITUTE(SUBSTITUTE(SUBSTITUTE(SUBSTITUTE( (SUBSTITUTE( SUBSTITUTE( SUBSTITUTE( SUBSTITUTE(Z1720,"STD_SIGMA","SUM"),"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RANGE</v>
      </c>
      <c r="AG1720" t="b">
        <f>AA1720=AF1720</f>
        <v>1</v>
      </c>
    </row>
    <row r="1721" spans="1:33">
      <c r="A1721" s="48">
        <f>IF(B1721=INT(B1721),ROW(),"")</f>
        <v>1721</v>
      </c>
      <c r="B1721" s="47">
        <f>IF(AND(MID(C1721,2,1)&lt;&gt;"/",MID(C1721,1,1)="/"),INT(B1720)+1,B1720+0.01)</f>
        <v>1683</v>
      </c>
      <c r="C1721" s="51" t="s">
        <v>3683</v>
      </c>
      <c r="D1721" s="51" t="s">
        <v>7</v>
      </c>
      <c r="E1721" s="56" t="s">
        <v>2305</v>
      </c>
      <c r="F1721" s="56" t="s">
        <v>2305</v>
      </c>
      <c r="G1721" s="144">
        <v>0</v>
      </c>
      <c r="H1721" s="144">
        <v>0</v>
      </c>
      <c r="I1721" s="135" t="s">
        <v>3</v>
      </c>
      <c r="J1721" s="56" t="s">
        <v>1375</v>
      </c>
      <c r="K1721" s="57" t="s">
        <v>3945</v>
      </c>
      <c r="L1721" s="55" t="s">
        <v>4768</v>
      </c>
      <c r="M1721" s="55" t="s">
        <v>4825</v>
      </c>
      <c r="N1721" s="55" t="s">
        <v>2238</v>
      </c>
      <c r="O1721" s="55"/>
      <c r="P1721" s="259" t="s">
        <v>2307</v>
      </c>
      <c r="Q1721" s="18"/>
      <c r="R1721"/>
      <c r="S1721" t="str">
        <f>IF(E1721=F1721,"","NOT EQUAL")</f>
        <v/>
      </c>
      <c r="T1721" s="44" t="str">
        <f>IF(ISNA(VLOOKUP(P1721,Sheet1!E:F,2,0)),"--","PRESENT")</f>
        <v>--</v>
      </c>
      <c r="U1721"/>
      <c r="V1721">
        <f>IF(AA1721&lt;&gt;"",V1720+1,V1720)</f>
        <v>472</v>
      </c>
      <c r="W1721" s="75" t="s">
        <v>2674</v>
      </c>
      <c r="X1721" s="57" t="s">
        <v>2238</v>
      </c>
      <c r="Y1721" s="57" t="s">
        <v>2238</v>
      </c>
      <c r="Z1721" s="25" t="str">
        <f>IF( OR(X1721="CNST", I1721="CAT_REGS"),IF(E1721=CHAR(34)&amp;CHAR(34),F1721,E1721),
IF(X1721="YES",UPPER(IF(E1721=CHAR(34)&amp;CHAR(34),F1721,E1721)),
IF(   AND(X1721&lt;&gt;"NO",I1721="CAT_FNCT",D1721&lt;&gt;"multiply", D1721&lt;&gt;"divide"),IF(J1721="SLS_ENABLED",   UPPER(IF(E1721=CHAR(34)&amp;CHAR(34),F1721,E1721)),""),"")))</f>
        <v>"RANGE?"</v>
      </c>
      <c r="AA1721" s="25" t="str">
        <f>IF(LEN(Y1721)&gt;0,Y1721,SUBSTITUTE(SUBSTITUTE(SUBSTITUTE(SUBSTITUTE(SUBSTITUTE(SUBSTITUTE(SUBSTITUTE(SUBSTITUTE(SUBSTITUTE(SUBSTITUTE(SUBSTITUTE( (SUBSTITUTE( SUBSTITUTE( SUBSTITUTE( SUBSTITUTE(Z1721,"STD_SIGMA","SUM"),"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RANGE?</v>
      </c>
      <c r="AB1721" s="1">
        <f>B1721</f>
        <v>1683</v>
      </c>
      <c r="AC1721" t="str">
        <f>P1721</f>
        <v>ITM_GETRANGE</v>
      </c>
      <c r="AD1721" s="126" t="str">
        <f>IF(ISNA(VLOOKUP(AA1721,'XEQM Shortlist'!J:J,1,0)),"//","")</f>
        <v>//</v>
      </c>
      <c r="AF1721" s="88" t="str">
        <f>IF(LEN(AA1721)=0,"",SUBSTITUTE(SUBSTITUTE(SUBSTITUTE(SUBSTITUTE(SUBSTITUTE(SUBSTITUTE(SUBSTITUTE(SUBSTITUTE(SUBSTITUTE(SUBSTITUTE(SUBSTITUTE(SUBSTITUTE(SUBSTITUTE(SUBSTITUTE(SUBSTITUTE(SUBSTITUTE(SUBSTITUTE( (SUBSTITUTE( SUBSTITUTE( SUBSTITUTE( SUBSTITUTE(Z1721,"STD_SIGMA","SUM"),"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RANGE?</v>
      </c>
      <c r="AG1721" t="b">
        <f>AA1721=AF1721</f>
        <v>1</v>
      </c>
    </row>
    <row r="1722" spans="1:33">
      <c r="A1722" s="48">
        <f>IF(B1722=INT(B1722),ROW(),"")</f>
        <v>1722</v>
      </c>
      <c r="B1722" s="47">
        <f>IF(AND(MID(C1722,2,1)&lt;&gt;"/",MID(C1722,1,1)="/"),INT(B1721)+1,B1721+0.01)</f>
        <v>1684</v>
      </c>
      <c r="C1722" s="51" t="s">
        <v>3684</v>
      </c>
      <c r="D1722" s="51" t="s">
        <v>7</v>
      </c>
      <c r="E1722" s="56" t="s">
        <v>426</v>
      </c>
      <c r="F1722" s="56" t="s">
        <v>426</v>
      </c>
      <c r="G1722" s="61">
        <v>0</v>
      </c>
      <c r="H1722" s="61">
        <v>0</v>
      </c>
      <c r="I1722" s="135" t="s">
        <v>3</v>
      </c>
      <c r="J1722" s="56" t="s">
        <v>1375</v>
      </c>
      <c r="K1722" s="57" t="s">
        <v>3945</v>
      </c>
      <c r="L1722" s="55" t="s">
        <v>4769</v>
      </c>
      <c r="M1722" s="55" t="s">
        <v>4825</v>
      </c>
      <c r="N1722" s="55" t="s">
        <v>2238</v>
      </c>
      <c r="O1722" s="55"/>
      <c r="P1722" s="259" t="s">
        <v>2048</v>
      </c>
      <c r="Q1722" s="18"/>
      <c r="R1722"/>
      <c r="S1722" t="str">
        <f>IF(E1722=F1722,"","NOT EQUAL")</f>
        <v/>
      </c>
      <c r="T1722" s="44" t="str">
        <f>IF(ISNA(VLOOKUP(P1722,Sheet1!E:F,2,0)),"--","PRESENT")</f>
        <v>PRESENT</v>
      </c>
      <c r="U1722"/>
      <c r="V1722">
        <f>IF(AA1722&lt;&gt;"",V1721+1,V1721)</f>
        <v>473</v>
      </c>
      <c r="W1722" s="75" t="s">
        <v>2660</v>
      </c>
      <c r="X1722" s="57" t="s">
        <v>2238</v>
      </c>
      <c r="Y1722" s="57" t="s">
        <v>2238</v>
      </c>
      <c r="Z1722" s="25" t="str">
        <f>IF( OR(X1722="CNST", I1722="CAT_REGS"),IF(E1722=CHAR(34)&amp;CHAR(34),F1722,E1722),
IF(X1722="YES",UPPER(IF(E1722=CHAR(34)&amp;CHAR(34),F1722,E1722)),
IF(   AND(X1722&lt;&gt;"NO",I1722="CAT_FNCT",D1722&lt;&gt;"multiply", D1722&lt;&gt;"divide"),IF(J1722="SLS_ENABLED",   UPPER(IF(E1722=CHAR(34)&amp;CHAR(34),F1722,E1722)),""),"")))</f>
        <v>"(-1)" STD_SUP_X</v>
      </c>
      <c r="AA1722" s="25" t="str">
        <f>IF(LEN(Y1722)&gt;0,Y1722,SUBSTITUTE(SUBSTITUTE(SUBSTITUTE(SUBSTITUTE(SUBSTITUTE(SUBSTITUTE(SUBSTITUTE(SUBSTITUTE(SUBSTITUTE(SUBSTITUTE(SUBSTITUTE( (SUBSTITUTE( SUBSTITUTE( SUBSTITUTE( SUBSTITUTE(Z1722,"STD_SIGMA","SUM"),"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(-1)^X</v>
      </c>
      <c r="AB1722" s="1">
        <f>B1722</f>
        <v>1684</v>
      </c>
      <c r="AC1722" t="str">
        <f>P1722</f>
        <v>ITM_M1X</v>
      </c>
      <c r="AD1722" s="126" t="str">
        <f>IF(ISNA(VLOOKUP(AA1722,'XEQM Shortlist'!J:J,1,0)),"//","")</f>
        <v/>
      </c>
      <c r="AF1722" s="88" t="str">
        <f>IF(LEN(AA1722)=0,"",SUBSTITUTE(SUBSTITUTE(SUBSTITUTE(SUBSTITUTE(SUBSTITUTE(SUBSTITUTE(SUBSTITUTE(SUBSTITUTE(SUBSTITUTE(SUBSTITUTE(SUBSTITUTE(SUBSTITUTE(SUBSTITUTE(SUBSTITUTE(SUBSTITUTE(SUBSTITUTE(SUBSTITUTE( (SUBSTITUTE( SUBSTITUTE( SUBSTITUTE( SUBSTITUTE(Z1722,"STD_SIGMA","SUM"),"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(-1)^X</v>
      </c>
      <c r="AG1722" t="b">
        <f>AA1722=AF1722</f>
        <v>1</v>
      </c>
    </row>
    <row r="1723" spans="1:33">
      <c r="A1723" s="48">
        <f>IF(B1723=INT(B1723),ROW(),"")</f>
        <v>1723</v>
      </c>
      <c r="B1723" s="47">
        <f>IF(AND(MID(C1723,2,1)&lt;&gt;"/",MID(C1723,1,1)="/"),INT(B1722)+1,B1722+0.01)</f>
        <v>1685</v>
      </c>
      <c r="C1723" s="51" t="s">
        <v>4425</v>
      </c>
      <c r="D1723" s="51" t="s">
        <v>7</v>
      </c>
      <c r="E1723" s="56" t="s">
        <v>1318</v>
      </c>
      <c r="F1723" s="56" t="s">
        <v>1318</v>
      </c>
      <c r="G1723" s="61">
        <v>0</v>
      </c>
      <c r="H1723" s="61">
        <v>0</v>
      </c>
      <c r="I1723" s="135" t="s">
        <v>3</v>
      </c>
      <c r="J1723" s="56" t="s">
        <v>1375</v>
      </c>
      <c r="K1723" s="57" t="s">
        <v>3945</v>
      </c>
      <c r="L1723" s="55" t="s">
        <v>4768</v>
      </c>
      <c r="M1723" s="55" t="s">
        <v>4825</v>
      </c>
      <c r="N1723" s="55" t="s">
        <v>2238</v>
      </c>
      <c r="O1723" s="55"/>
      <c r="P1723" s="259" t="s">
        <v>2050</v>
      </c>
      <c r="Q1723" s="13"/>
      <c r="R1723"/>
      <c r="S1723" t="str">
        <f>IF(E1723=F1723,"","NOT EQUAL")</f>
        <v/>
      </c>
      <c r="T1723" s="44" t="str">
        <f>IF(ISNA(VLOOKUP(P1723,Sheet1!E:F,2,0)),"--","PRESENT")</f>
        <v>--</v>
      </c>
      <c r="U1723"/>
      <c r="V1723">
        <f>IF(AA1723&lt;&gt;"",V1722+1,V1722)</f>
        <v>474</v>
      </c>
      <c r="W1723" s="75" t="s">
        <v>2238</v>
      </c>
      <c r="X1723" s="57" t="s">
        <v>2238</v>
      </c>
      <c r="Y1723" s="57" t="s">
        <v>2238</v>
      </c>
      <c r="Z1723" s="25" t="str">
        <f>IF( OR(X1723="CNST", I1723="CAT_REGS"),IF(E1723=CHAR(34)&amp;CHAR(34),F1723,E1723),
IF(X1723="YES",UPPER(IF(E1723=CHAR(34)&amp;CHAR(34),F1723,E1723)),
IF(   AND(X1723&lt;&gt;"NO",I1723="CAT_FNCT",D1723&lt;&gt;"multiply", D1723&lt;&gt;"divide"),IF(J1723="SLS_ENABLED",   UPPER(IF(E1723=CHAR(34)&amp;CHAR(34),F1723,E1723)),""),"")))</f>
        <v>STD_CROSS "MOD"</v>
      </c>
      <c r="AA1723" s="25" t="str">
        <f>IF(LEN(Y1723)&gt;0,Y1723,SUBSTITUTE(SUBSTITUTE(SUBSTITUTE(SUBSTITUTE(SUBSTITUTE(SUBSTITUTE(SUBSTITUTE(SUBSTITUTE(SUBSTITUTE(SUBSTITUTE(SUBSTITUTE( (SUBSTITUTE( SUBSTITUTE( SUBSTITUTE( SUBSTITUTE(Z1723,"STD_SIGMA","SUM"),"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CROSSMOD</v>
      </c>
      <c r="AB1723" s="1">
        <f>B1723</f>
        <v>1685</v>
      </c>
      <c r="AC1723" t="str">
        <f>P1723</f>
        <v>ITM_XMOD</v>
      </c>
      <c r="AD1723" s="126" t="str">
        <f>IF(ISNA(VLOOKUP(AA1723,'XEQM Shortlist'!J:J,1,0)),"//","")</f>
        <v>//</v>
      </c>
      <c r="AF1723" s="88" t="str">
        <f>IF(LEN(AA1723)=0,"",SUBSTITUTE(SUBSTITUTE(SUBSTITUTE(SUBSTITUTE(SUBSTITUTE(SUBSTITUTE(SUBSTITUTE(SUBSTITUTE(SUBSTITUTE(SUBSTITUTE(SUBSTITUTE(SUBSTITUTE(SUBSTITUTE(SUBSTITUTE(SUBSTITUTE(SUBSTITUTE(SUBSTITUTE( (SUBSTITUTE( SUBSTITUTE( SUBSTITUTE( SUBSTITUTE(Z1723,"STD_SIGMA","SUM"),"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*MOD</v>
      </c>
      <c r="AG1723" t="b">
        <f>AA1723=AF1723</f>
        <v>0</v>
      </c>
    </row>
    <row r="1724" spans="1:33">
      <c r="A1724" s="48">
        <f>IF(B1724=INT(B1724),ROW(),"")</f>
        <v>1724</v>
      </c>
      <c r="B1724" s="47">
        <f>IF(AND(MID(C1724,2,1)&lt;&gt;"/",MID(C1724,1,1)="/"),INT(B1723)+1,B1723+0.01)</f>
        <v>1686</v>
      </c>
      <c r="C1724" s="51" t="s">
        <v>4232</v>
      </c>
      <c r="D1724" s="51" t="s">
        <v>7</v>
      </c>
      <c r="E1724" s="56" t="s">
        <v>434</v>
      </c>
      <c r="F1724" s="56" t="s">
        <v>434</v>
      </c>
      <c r="G1724" s="61">
        <v>0</v>
      </c>
      <c r="H1724" s="61">
        <v>0</v>
      </c>
      <c r="I1724" s="135" t="s">
        <v>3</v>
      </c>
      <c r="J1724" s="56" t="s">
        <v>1375</v>
      </c>
      <c r="K1724" s="57" t="s">
        <v>3945</v>
      </c>
      <c r="L1724" s="55" t="s">
        <v>4768</v>
      </c>
      <c r="M1724" s="55" t="s">
        <v>4825</v>
      </c>
      <c r="N1724" s="55" t="s">
        <v>2238</v>
      </c>
      <c r="O1724" s="55"/>
      <c r="P1724" s="259" t="s">
        <v>2052</v>
      </c>
      <c r="Q1724" s="13"/>
      <c r="R1724"/>
      <c r="S1724" t="str">
        <f>IF(E1724=F1724,"","NOT EQUAL")</f>
        <v/>
      </c>
      <c r="T1724" s="44" t="str">
        <f>IF(ISNA(VLOOKUP(P1724,Sheet1!E:F,2,0)),"--","PRESENT")</f>
        <v>--</v>
      </c>
      <c r="U1724"/>
      <c r="V1724">
        <f>IF(AA1724&lt;&gt;"",V1723+1,V1723)</f>
        <v>475</v>
      </c>
      <c r="W1724" s="75" t="s">
        <v>2238</v>
      </c>
      <c r="X1724" s="57" t="s">
        <v>2238</v>
      </c>
      <c r="Y1724" s="57" t="s">
        <v>2238</v>
      </c>
      <c r="Z1724" s="25" t="str">
        <f>IF( OR(X1724="CNST", I1724="CAT_REGS"),IF(E1724=CHAR(34)&amp;CHAR(34),F1724,E1724),
IF(X1724="YES",UPPER(IF(E1724=CHAR(34)&amp;CHAR(34),F1724,E1724)),
IF(   AND(X1724&lt;&gt;"NO",I1724="CAT_FNCT",D1724&lt;&gt;"multiply", D1724&lt;&gt;"divide"),IF(J1724="SLS_ENABLED",   UPPER(IF(E1724=CHAR(34)&amp;CHAR(34),F1724,E1724)),""),"")))</f>
        <v>STD_RIGHT_ARROW "DATE"</v>
      </c>
      <c r="AA1724" s="25" t="str">
        <f>IF(LEN(Y1724)&gt;0,Y1724,SUBSTITUTE(SUBSTITUTE(SUBSTITUTE(SUBSTITUTE(SUBSTITUTE(SUBSTITUTE(SUBSTITUTE(SUBSTITUTE(SUBSTITUTE(SUBSTITUTE(SUBSTITUTE( (SUBSTITUTE( SUBSTITUTE( SUBSTITUTE( SUBSTITUTE(Z1724,"STD_SIGMA","SUM"),"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&gt;DATE</v>
      </c>
      <c r="AB1724" s="1">
        <f>B1724</f>
        <v>1686</v>
      </c>
      <c r="AC1724" t="str">
        <f>P1724</f>
        <v>ITM_toDATE</v>
      </c>
      <c r="AD1724" s="126" t="str">
        <f>IF(ISNA(VLOOKUP(AA1724,'XEQM Shortlist'!J:J,1,0)),"//","")</f>
        <v>//</v>
      </c>
      <c r="AF1724" s="88" t="str">
        <f>IF(LEN(AA1724)=0,"",SUBSTITUTE(SUBSTITUTE(SUBSTITUTE(SUBSTITUTE(SUBSTITUTE(SUBSTITUTE(SUBSTITUTE(SUBSTITUTE(SUBSTITUTE(SUBSTITUTE(SUBSTITUTE(SUBSTITUTE(SUBSTITUTE(SUBSTITUTE(SUBSTITUTE(SUBSTITUTE(SUBSTITUTE( (SUBSTITUTE( SUBSTITUTE( SUBSTITUTE( SUBSTITUTE(Z1724,"STD_SIGMA","SUM"),"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&gt;DATE</v>
      </c>
      <c r="AG1724" t="b">
        <f>AA1724=AF1724</f>
        <v>1</v>
      </c>
    </row>
    <row r="1725" spans="1:33">
      <c r="A1725" s="48">
        <f>IF(B1725=INT(B1725),ROW(),"")</f>
        <v>1725</v>
      </c>
      <c r="B1725" s="47">
        <f>IF(AND(MID(C1725,2,1)&lt;&gt;"/",MID(C1725,1,1)="/"),INT(B1724)+1,B1724+0.01)</f>
        <v>1687</v>
      </c>
      <c r="C1725" s="51" t="s">
        <v>4607</v>
      </c>
      <c r="D1725" s="51" t="s">
        <v>7</v>
      </c>
      <c r="E1725" s="56" t="s">
        <v>4610</v>
      </c>
      <c r="F1725" s="56" t="s">
        <v>4610</v>
      </c>
      <c r="G1725" s="61">
        <v>0</v>
      </c>
      <c r="H1725" s="61">
        <v>0</v>
      </c>
      <c r="I1725" s="135" t="s">
        <v>3</v>
      </c>
      <c r="J1725" s="56" t="s">
        <v>1375</v>
      </c>
      <c r="K1725" s="57" t="s">
        <v>3945</v>
      </c>
      <c r="L1725" s="55" t="s">
        <v>4768</v>
      </c>
      <c r="M1725" s="55" t="s">
        <v>4825</v>
      </c>
      <c r="N1725" s="55" t="s">
        <v>2238</v>
      </c>
      <c r="O1725" s="55"/>
      <c r="P1725" s="259" t="s">
        <v>4544</v>
      </c>
      <c r="Q1725" s="13"/>
      <c r="R1725"/>
      <c r="S1725" t="str">
        <f>IF(E1725=F1725,"","NOT EQUAL")</f>
        <v/>
      </c>
      <c r="T1725" s="44" t="str">
        <f>IF(ISNA(VLOOKUP(P1725,Sheet1!E:F,2,0)),"--","PRESENT")</f>
        <v>PRESENT</v>
      </c>
      <c r="U1725"/>
      <c r="V1725">
        <f>IF(AA1725&lt;&gt;"",V1724+1,V1724)</f>
        <v>476</v>
      </c>
      <c r="W1725" s="75" t="s">
        <v>2238</v>
      </c>
      <c r="X1725" s="57" t="s">
        <v>2238</v>
      </c>
      <c r="Y1725" s="57" t="s">
        <v>2238</v>
      </c>
      <c r="Z1725" s="25" t="str">
        <f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"SN(U,M)"</v>
      </c>
      <c r="AA1725" s="25" t="str">
        <f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SN(U,M)</v>
      </c>
      <c r="AB1725" s="1">
        <f>B1725</f>
        <v>1687</v>
      </c>
      <c r="AC1725" t="str">
        <f>P1725</f>
        <v>ITM_sn</v>
      </c>
      <c r="AD1725" s="126" t="str">
        <f>IF(ISNA(VLOOKUP(AA1725,'XEQM Shortlist'!J:J,1,0)),"//","")</f>
        <v>//</v>
      </c>
      <c r="AF1725" s="88" t="str">
        <f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SN(U,M)</v>
      </c>
      <c r="AG1725" t="b">
        <f>AA1725=AF1725</f>
        <v>1</v>
      </c>
    </row>
    <row r="1726" spans="1:33">
      <c r="A1726" s="48">
        <f>IF(B1726=INT(B1726),ROW(),"")</f>
        <v>1726</v>
      </c>
      <c r="B1726" s="47">
        <f>IF(AND(MID(C1726,2,1)&lt;&gt;"/",MID(C1726,1,1)="/"),INT(B1725)+1,B1725+0.01)</f>
        <v>1688</v>
      </c>
      <c r="C1726" s="51" t="s">
        <v>4608</v>
      </c>
      <c r="D1726" s="51" t="s">
        <v>7</v>
      </c>
      <c r="E1726" s="56" t="s">
        <v>4611</v>
      </c>
      <c r="F1726" s="56" t="s">
        <v>4611</v>
      </c>
      <c r="G1726" s="61">
        <v>0</v>
      </c>
      <c r="H1726" s="61">
        <v>0</v>
      </c>
      <c r="I1726" s="135" t="s">
        <v>3</v>
      </c>
      <c r="J1726" s="56" t="s">
        <v>1375</v>
      </c>
      <c r="K1726" s="57" t="s">
        <v>3945</v>
      </c>
      <c r="L1726" s="55" t="s">
        <v>4768</v>
      </c>
      <c r="M1726" s="55" t="s">
        <v>4825</v>
      </c>
      <c r="N1726" s="55" t="s">
        <v>2238</v>
      </c>
      <c r="O1726" s="55"/>
      <c r="P1726" s="259" t="s">
        <v>4545</v>
      </c>
      <c r="Q1726" s="13"/>
      <c r="R1726"/>
      <c r="S1726" t="str">
        <f>IF(E1726=F1726,"","NOT EQUAL")</f>
        <v/>
      </c>
      <c r="T1726" s="44" t="str">
        <f>IF(ISNA(VLOOKUP(P1726,Sheet1!E:F,2,0)),"--","PRESENT")</f>
        <v>PRESENT</v>
      </c>
      <c r="U1726"/>
      <c r="V1726">
        <f>IF(AA1726&lt;&gt;"",V1725+1,V1725)</f>
        <v>477</v>
      </c>
      <c r="W1726" s="75" t="s">
        <v>2238</v>
      </c>
      <c r="X1726" s="57" t="s">
        <v>2238</v>
      </c>
      <c r="Y1726" s="57" t="s">
        <v>2238</v>
      </c>
      <c r="Z1726" s="25" t="str">
        <f>IF( OR(X1726="CNST", I1726="CAT_REGS"),IF(E1726=CHAR(34)&amp;CHAR(34),F1726,E1726),
IF(X1726="YES",UPPER(IF(E1726=CHAR(34)&amp;CHAR(34),F1726,E1726)),
IF(   AND(X1726&lt;&gt;"NO",I1726="CAT_FNCT",D1726&lt;&gt;"multiply", D1726&lt;&gt;"divide"),IF(J1726="SLS_ENABLED",   UPPER(IF(E1726=CHAR(34)&amp;CHAR(34),F1726,E1726)),""),"")))</f>
        <v>"CN(U,M)"</v>
      </c>
      <c r="AA1726" s="25" t="str">
        <f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CN(U,M)</v>
      </c>
      <c r="AB1726" s="1">
        <f>B1726</f>
        <v>1688</v>
      </c>
      <c r="AC1726" t="str">
        <f>P1726</f>
        <v>ITM_cn</v>
      </c>
      <c r="AD1726" s="126" t="str">
        <f>IF(ISNA(VLOOKUP(AA1726,'XEQM Shortlist'!J:J,1,0)),"//","")</f>
        <v>//</v>
      </c>
      <c r="AF1726" s="88" t="str">
        <f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CN(U,M)</v>
      </c>
      <c r="AG1726" t="b">
        <f>AA1726=AF1726</f>
        <v>1</v>
      </c>
    </row>
    <row r="1727" spans="1:33">
      <c r="A1727" s="48">
        <f>IF(B1727=INT(B1727),ROW(),"")</f>
        <v>1727</v>
      </c>
      <c r="B1727" s="47">
        <f>IF(AND(MID(C1727,2,1)&lt;&gt;"/",MID(C1727,1,1)="/"),INT(B1726)+1,B1726+0.01)</f>
        <v>1689</v>
      </c>
      <c r="C1727" s="51" t="s">
        <v>4609</v>
      </c>
      <c r="D1727" s="51" t="s">
        <v>7</v>
      </c>
      <c r="E1727" s="56" t="s">
        <v>4612</v>
      </c>
      <c r="F1727" s="56" t="s">
        <v>4612</v>
      </c>
      <c r="G1727" s="61">
        <v>0</v>
      </c>
      <c r="H1727" s="61">
        <v>0</v>
      </c>
      <c r="I1727" s="135" t="s">
        <v>3</v>
      </c>
      <c r="J1727" s="56" t="s">
        <v>1375</v>
      </c>
      <c r="K1727" s="57" t="s">
        <v>3945</v>
      </c>
      <c r="L1727" s="55" t="s">
        <v>4768</v>
      </c>
      <c r="M1727" s="55" t="s">
        <v>4825</v>
      </c>
      <c r="N1727" s="55" t="s">
        <v>2238</v>
      </c>
      <c r="O1727" s="55"/>
      <c r="P1727" s="259" t="s">
        <v>4546</v>
      </c>
      <c r="Q1727" s="13"/>
      <c r="R1727"/>
      <c r="S1727" t="str">
        <f>IF(E1727=F1727,"","NOT EQUAL")</f>
        <v/>
      </c>
      <c r="T1727" s="44" t="str">
        <f>IF(ISNA(VLOOKUP(P1727,Sheet1!E:F,2,0)),"--","PRESENT")</f>
        <v>PRESENT</v>
      </c>
      <c r="U1727"/>
      <c r="V1727">
        <f>IF(AA1727&lt;&gt;"",V1726+1,V1726)</f>
        <v>478</v>
      </c>
      <c r="W1727" s="75" t="s">
        <v>2238</v>
      </c>
      <c r="X1727" s="57" t="s">
        <v>2238</v>
      </c>
      <c r="Y1727" s="57" t="s">
        <v>2238</v>
      </c>
      <c r="Z1727" s="25" t="str">
        <f>IF( OR(X1727="CNST", I1727="CAT_REGS"),IF(E1727=CHAR(34)&amp;CHAR(34),F1727,E1727),
IF(X1727="YES",UPPER(IF(E1727=CHAR(34)&amp;CHAR(34),F1727,E1727)),
IF(   AND(X1727&lt;&gt;"NO",I1727="CAT_FNCT",D1727&lt;&gt;"multiply", D1727&lt;&gt;"divide"),IF(J1727="SLS_ENABLED",   UPPER(IF(E1727=CHAR(34)&amp;CHAR(34),F1727,E1727)),""),"")))</f>
        <v>"DN(U,M)"</v>
      </c>
      <c r="AA1727" s="25" t="str">
        <f>IF(LEN(Y1727)&gt;0,Y1727,SUBSTITUTE(SUBSTITUTE(SUBSTITUTE(SUBSTITUTE(SUBSTITUTE(SUBSTITUTE(SUBSTITUTE(SUBSTITUTE(SUBSTITUTE(SUBSTITUTE(SUBSTITUTE( (SUBSTITUTE( SUBSTITUTE( SUBSTITUTE( SUBSTITUTE(Z1727,"STD_SIGMA","SUM"),"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DN(U,M)</v>
      </c>
      <c r="AB1727" s="1">
        <f>B1727</f>
        <v>1689</v>
      </c>
      <c r="AC1727" t="str">
        <f>P1727</f>
        <v>ITM_dn</v>
      </c>
      <c r="AD1727" s="126" t="str">
        <f>IF(ISNA(VLOOKUP(AA1727,'XEQM Shortlist'!J:J,1,0)),"//","")</f>
        <v>//</v>
      </c>
      <c r="AF1727" s="88" t="str">
        <f>IF(LEN(AA1727)=0,"",SUBSTITUTE(SUBSTITUTE(SUBSTITUTE(SUBSTITUTE(SUBSTITUTE(SUBSTITUTE(SUBSTITUTE(SUBSTITUTE(SUBSTITUTE(SUBSTITUTE(SUBSTITUTE(SUBSTITUTE(SUBSTITUTE(SUBSTITUTE(SUBSTITUTE(SUBSTITUTE(SUBSTITUTE( (SUBSTITUTE( SUBSTITUTE( SUBSTITUTE( SUBSTITUTE(Z1727,"STD_SIGMA","SUM"),"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DN(U,M)</v>
      </c>
      <c r="AG1727" t="b">
        <f>AA1727=AF1727</f>
        <v>1</v>
      </c>
    </row>
    <row r="1728" spans="1:33">
      <c r="A1728" s="48">
        <f>IF(B1728=INT(B1728),ROW(),"")</f>
        <v>1728</v>
      </c>
      <c r="B1728" s="47">
        <f>IF(AND(MID(C1728,2,1)&lt;&gt;"/",MID(C1728,1,1)="/"),INT(B1727)+1,B1727+0.01)</f>
        <v>1690</v>
      </c>
      <c r="C1728" s="51" t="s">
        <v>4218</v>
      </c>
      <c r="D1728" s="51" t="s">
        <v>7</v>
      </c>
      <c r="E1728" s="56" t="s">
        <v>1321</v>
      </c>
      <c r="F1728" s="56" t="s">
        <v>437</v>
      </c>
      <c r="G1728" s="61">
        <v>0</v>
      </c>
      <c r="H1728" s="61">
        <v>0</v>
      </c>
      <c r="I1728" s="180" t="s">
        <v>3</v>
      </c>
      <c r="J1728" s="56" t="s">
        <v>1375</v>
      </c>
      <c r="K1728" s="57" t="s">
        <v>3945</v>
      </c>
      <c r="L1728" s="55" t="s">
        <v>4768</v>
      </c>
      <c r="M1728" s="55" t="s">
        <v>4825</v>
      </c>
      <c r="N1728" s="55" t="s">
        <v>5453</v>
      </c>
      <c r="O1728" s="55"/>
      <c r="P1728" s="269" t="s">
        <v>2056</v>
      </c>
      <c r="Q1728" s="13"/>
      <c r="R1728"/>
      <c r="S1728" t="str">
        <f>IF(E1728=F1728,"","NOT EQUAL")</f>
        <v>NOT EQUAL</v>
      </c>
      <c r="T1728" s="44" t="str">
        <f>IF(ISNA(VLOOKUP(P1728,Sheet1!E:F,2,0)),"--","PRESENT")</f>
        <v>--</v>
      </c>
      <c r="U1728"/>
      <c r="V1728">
        <f>IF(AA1728&lt;&gt;"",V1727+1,V1727)</f>
        <v>479</v>
      </c>
      <c r="W1728" s="75" t="s">
        <v>2659</v>
      </c>
      <c r="X1728" s="57" t="s">
        <v>2238</v>
      </c>
      <c r="Y1728" s="57" t="s">
        <v>2238</v>
      </c>
      <c r="Z1728" s="25" t="str">
        <f>IF( OR(X1728="CNST", I1728="CAT_REGS"),IF(E1728=CHAR(34)&amp;CHAR(34),F1728,E1728),
IF(X1728="YES",UPPER(IF(E1728=CHAR(34)&amp;CHAR(34),F1728,E1728)),
IF(   AND(X1728&lt;&gt;"NO",I1728="CAT_FNCT",D1728&lt;&gt;"multiply", D1728&lt;&gt;"divide"),IF(J1728="SLS_ENABLED",   UPPER(IF(E1728=CHAR(34)&amp;CHAR(34),F1728,E1728)),""),"")))</f>
        <v>STD_RIGHT_ARROW "HR"</v>
      </c>
      <c r="AA1728" s="25" t="str">
        <f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&gt;HR</v>
      </c>
      <c r="AB1728" s="1">
        <f>B1728</f>
        <v>1690</v>
      </c>
      <c r="AC1728" t="str">
        <f>P1728</f>
        <v>ITM_toHR</v>
      </c>
      <c r="AD1728" s="126" t="str">
        <f>IF(ISNA(VLOOKUP(AA1728,'XEQM Shortlist'!J:J,1,0)),"//","")</f>
        <v>//</v>
      </c>
      <c r="AF1728" s="88" t="str">
        <f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&gt;HR</v>
      </c>
      <c r="AG1728" t="b">
        <f>AA1728=AF1728</f>
        <v>1</v>
      </c>
    </row>
    <row r="1729" spans="1:33">
      <c r="A1729" s="48">
        <f>IF(B1729=INT(B1729),ROW(),"")</f>
        <v>1729</v>
      </c>
      <c r="B1729" s="47">
        <f>IF(AND(MID(C1729,2,1)&lt;&gt;"/",MID(C1729,1,1)="/"),INT(B1728)+1,B1728+0.01)</f>
        <v>1691</v>
      </c>
      <c r="C1729" s="51" t="s">
        <v>4219</v>
      </c>
      <c r="D1729" s="51" t="s">
        <v>2792</v>
      </c>
      <c r="E1729" s="56" t="s">
        <v>1322</v>
      </c>
      <c r="F1729" s="56" t="s">
        <v>438</v>
      </c>
      <c r="G1729" s="61">
        <v>0</v>
      </c>
      <c r="H1729" s="61">
        <v>0</v>
      </c>
      <c r="I1729" s="135" t="s">
        <v>3</v>
      </c>
      <c r="J1729" s="56" t="s">
        <v>1375</v>
      </c>
      <c r="K1729" s="57" t="s">
        <v>3945</v>
      </c>
      <c r="L1729" s="55" t="s">
        <v>4768</v>
      </c>
      <c r="M1729" s="55" t="s">
        <v>4825</v>
      </c>
      <c r="N1729" s="55" t="s">
        <v>2238</v>
      </c>
      <c r="O1729" s="55" t="s">
        <v>896</v>
      </c>
      <c r="P1729" s="259" t="s">
        <v>2057</v>
      </c>
      <c r="Q1729" s="13"/>
      <c r="R1729"/>
      <c r="S1729" t="str">
        <f>IF(E1729=F1729,"","NOT EQUAL")</f>
        <v/>
      </c>
      <c r="T1729" s="44" t="str">
        <f>IF(ISNA(VLOOKUP(P1729,Sheet1!E:F,2,0)),"--","PRESENT")</f>
        <v>--</v>
      </c>
      <c r="U1729"/>
      <c r="V1729">
        <f>IF(AA1729&lt;&gt;"",V1728+1,V1728)</f>
        <v>480</v>
      </c>
      <c r="W1729" s="75" t="s">
        <v>2659</v>
      </c>
      <c r="X1729" s="57" t="s">
        <v>2598</v>
      </c>
      <c r="Y1729" s="57" t="s">
        <v>2238</v>
      </c>
      <c r="Z1729" s="25" t="str">
        <f>IF( OR(X1729="CNST", I1729="CAT_REGS"),IF(E1729=CHAR(34)&amp;CHAR(34),F1729,E1729),
IF(X1729="YES",UPPER(IF(E1729=CHAR(34)&amp;CHAR(34),F1729,E1729)),
IF(   AND(X1729&lt;&gt;"NO",I1729="CAT_FNCT",D1729&lt;&gt;"multiply", D1729&lt;&gt;"divide"),IF(J1729="SLS_ENABLED",   UPPER(IF(E1729=CHAR(34)&amp;CHAR(34),F1729,E1729)),""),"")))</f>
        <v>STD_RIGHT_ARROW "H.MS"</v>
      </c>
      <c r="AA1729" s="25" t="str">
        <f>IF(LEN(Y1729)&gt;0,Y1729,SUBSTITUTE(SUBSTITUTE(SUBSTITUTE(SUBSTITUTE(SUBSTITUTE(SUBSTITUTE(SUBSTITUTE(SUBSTITUTE(SUBSTITUTE(SUBSTITUTE(SUBSTITUTE( (SUBSTITUTE( SUBSTITUTE( SUBSTITUTE( SUBSTITUTE(Z1729,"STD_SIGMA","SUM"),"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&gt;H.MS</v>
      </c>
      <c r="AB1729" s="1">
        <f>B1729</f>
        <v>1691</v>
      </c>
      <c r="AC1729" t="str">
        <f>P1729</f>
        <v>ITM_toHMS</v>
      </c>
      <c r="AD1729" s="126" t="str">
        <f>IF(ISNA(VLOOKUP(AA1729,'XEQM Shortlist'!J:J,1,0)),"//","")</f>
        <v>//</v>
      </c>
      <c r="AF1729" s="88" t="str">
        <f>IF(LEN(AA1729)=0,"",SUBSTITUTE(SUBSTITUTE(SUBSTITUTE(SUBSTITUTE(SUBSTITUTE(SUBSTITUTE(SUBSTITUTE(SUBSTITUTE(SUBSTITUTE(SUBSTITUTE(SUBSTITUTE(SUBSTITUTE(SUBSTITUTE(SUBSTITUTE(SUBSTITUTE(SUBSTITUTE(SUBSTITUTE( (SUBSTITUTE( SUBSTITUTE( SUBSTITUTE( SUBSTITUTE(Z1729,"STD_SIGMA","SUM"),"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&gt;H.MS</v>
      </c>
      <c r="AG1729" t="b">
        <f>AA1729=AF1729</f>
        <v>1</v>
      </c>
    </row>
    <row r="1730" spans="1:33">
      <c r="A1730" s="48">
        <f>IF(B1730=INT(B1730),ROW(),"")</f>
        <v>1730</v>
      </c>
      <c r="B1730" s="47">
        <f>IF(AND(MID(C1730,2,1)&lt;&gt;"/",MID(C1730,1,1)="/"),INT(B1729)+1,B1729+0.01)</f>
        <v>1692</v>
      </c>
      <c r="C1730" s="51" t="s">
        <v>3686</v>
      </c>
      <c r="D1730" s="59" t="s">
        <v>439</v>
      </c>
      <c r="E1730" s="56" t="s">
        <v>440</v>
      </c>
      <c r="F1730" s="56" t="s">
        <v>1323</v>
      </c>
      <c r="G1730" s="61">
        <v>2</v>
      </c>
      <c r="H1730" s="61">
        <v>16</v>
      </c>
      <c r="I1730" s="244" t="s">
        <v>1</v>
      </c>
      <c r="J1730" s="56" t="s">
        <v>1375</v>
      </c>
      <c r="K1730" s="57" t="s">
        <v>3945</v>
      </c>
      <c r="L1730" s="55" t="s">
        <v>4768</v>
      </c>
      <c r="M1730" s="55" t="s">
        <v>4826</v>
      </c>
      <c r="N1730" s="55" t="s">
        <v>5450</v>
      </c>
      <c r="O1730" s="51"/>
      <c r="P1730" s="166" t="s">
        <v>2058</v>
      </c>
      <c r="Q1730" s="13"/>
      <c r="R1730"/>
      <c r="S1730" t="str">
        <f>IF(E1730=F1730,"","NOT EQUAL")</f>
        <v>NOT EQUAL</v>
      </c>
      <c r="T1730" s="44" t="str">
        <f>IF(ISNA(VLOOKUP(P1730,Sheet1!E:F,2,0)),"--","PRESENT")</f>
        <v>--</v>
      </c>
      <c r="U1730"/>
      <c r="V1730">
        <f>IF(AA1730&lt;&gt;"",V1729+1,V1729)</f>
        <v>481</v>
      </c>
      <c r="W1730" s="75" t="s">
        <v>2659</v>
      </c>
      <c r="X1730" s="57" t="s">
        <v>2598</v>
      </c>
      <c r="Y1730" s="57" t="s">
        <v>2238</v>
      </c>
      <c r="Z1730" s="25" t="str">
        <f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STD_RIGHT_ARROW "INT"</v>
      </c>
      <c r="AA1730" s="25" t="str">
        <f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30" s="1">
        <f>B1730</f>
        <v>1692</v>
      </c>
      <c r="AC1730" t="str">
        <f>P1730</f>
        <v>ITM_toINT</v>
      </c>
      <c r="AD1730" s="126" t="str">
        <f>IF(ISNA(VLOOKUP(AA1730,'XEQM Shortlist'!J:J,1,0)),"//","")</f>
        <v>//</v>
      </c>
      <c r="AF1730" s="88" t="str">
        <f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30" t="b">
        <f>AA1730=AF1730</f>
        <v>1</v>
      </c>
    </row>
    <row r="1731" spans="1:33">
      <c r="A1731" s="48">
        <f>IF(B1731=INT(B1731),ROW(),"")</f>
        <v>1731</v>
      </c>
      <c r="B1731" s="47">
        <f>IF(AND(MID(C1731,2,1)&lt;&gt;"/",MID(C1731,1,1)="/"),INT(B1730)+1,B1730+0.01)</f>
        <v>1693</v>
      </c>
      <c r="C1731" s="51" t="s">
        <v>3687</v>
      </c>
      <c r="D1731" s="51" t="s">
        <v>4949</v>
      </c>
      <c r="E1731" s="56" t="s">
        <v>2654</v>
      </c>
      <c r="F1731" s="56" t="s">
        <v>2656</v>
      </c>
      <c r="G1731" s="144">
        <v>0</v>
      </c>
      <c r="H1731" s="144">
        <v>0</v>
      </c>
      <c r="I1731" s="244" t="s">
        <v>1</v>
      </c>
      <c r="J1731" s="56" t="s">
        <v>1375</v>
      </c>
      <c r="K1731" s="57" t="s">
        <v>3945</v>
      </c>
      <c r="L1731" s="55" t="s">
        <v>4768</v>
      </c>
      <c r="M1731" s="55" t="s">
        <v>4825</v>
      </c>
      <c r="N1731" s="55" t="s">
        <v>5450</v>
      </c>
      <c r="O1731" s="55" t="s">
        <v>2247</v>
      </c>
      <c r="P1731" s="166" t="s">
        <v>2060</v>
      </c>
      <c r="Q1731" s="13"/>
      <c r="R1731"/>
      <c r="S1731" t="str">
        <f>IF(E1731=F1731,"","NOT EQUAL")</f>
        <v>NOT EQUAL</v>
      </c>
      <c r="T1731" s="44" t="str">
        <f>IF(ISNA(VLOOKUP(P1731,Sheet1!E:F,2,0)),"--","PRESENT")</f>
        <v>--</v>
      </c>
      <c r="U1731"/>
      <c r="V1731">
        <f>IF(AA1731&lt;&gt;"",V1730+1,V1730)</f>
        <v>481</v>
      </c>
      <c r="W1731" s="75" t="s">
        <v>2238</v>
      </c>
      <c r="X1731" s="57" t="s">
        <v>2238</v>
      </c>
      <c r="Y1731" s="57" t="s">
        <v>2238</v>
      </c>
      <c r="Z1731" s="25" t="str">
        <f>IF( OR(X1731="CNST", I1731="CAT_REGS"),IF(E1731=CHAR(34)&amp;CHAR(34),F1731,E1731),
IF(X1731="YES",UPPER(IF(E1731=CHAR(34)&amp;CHAR(34),F1731,E1731)),
IF(   AND(X1731&lt;&gt;"NO",I1731="CAT_FNCT",D1731&lt;&gt;"multiply", D1731&lt;&gt;"divide"),IF(J1731="SLS_ENABLED",   UPPER(IF(E1731=CHAR(34)&amp;CHAR(34),F1731,E1731)),""),"")))</f>
        <v/>
      </c>
      <c r="AA1731" s="25" t="str">
        <f>IF(LEN(Y1731)&gt;0,Y1731,SUBSTITUTE(SUBSTITUTE(SUBSTITUTE(SUBSTITUTE(SUBSTITUTE(SUBSTITUTE(SUBSTITUTE(SUBSTITUTE(SUBSTITUTE(SUBSTITUTE(SUBSTITUTE( (SUBSTITUTE( SUBSTITUTE( SUBSTITUTE( SUBSTITUTE(Z1731,"STD_SIGMA","SUM"),"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31" s="1">
        <f>B1731</f>
        <v>1693</v>
      </c>
      <c r="AC1731" t="str">
        <f>P1731</f>
        <v>ITM_toPOL</v>
      </c>
      <c r="AD1731" s="126" t="str">
        <f>IF(ISNA(VLOOKUP(AA1731,'XEQM Shortlist'!J:J,1,0)),"//","")</f>
        <v/>
      </c>
      <c r="AF1731" s="88" t="str">
        <f>IF(LEN(AA1731)=0,"",SUBSTITUTE(SUBSTITUTE(SUBSTITUTE(SUBSTITUTE(SUBSTITUTE(SUBSTITUTE(SUBSTITUTE(SUBSTITUTE(SUBSTITUTE(SUBSTITUTE(SUBSTITUTE(SUBSTITUTE(SUBSTITUTE(SUBSTITUTE(SUBSTITUTE(SUBSTITUTE(SUBSTITUTE( (SUBSTITUTE( SUBSTITUTE( SUBSTITUTE( SUBSTITUTE(Z1731,"STD_SIGMA","SUM"),"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31" t="b">
        <f>AA1731=AF1731</f>
        <v>1</v>
      </c>
    </row>
    <row r="1732" spans="1:33">
      <c r="A1732" s="48">
        <f>IF(B1732=INT(B1732),ROW(),"")</f>
        <v>1732</v>
      </c>
      <c r="B1732" s="47">
        <f>IF(AND(MID(C1732,2,1)&lt;&gt;"/",MID(C1732,1,1)="/"),INT(B1731)+1,B1731+0.01)</f>
        <v>1694</v>
      </c>
      <c r="C1732" s="51" t="s">
        <v>3688</v>
      </c>
      <c r="D1732" s="51" t="s">
        <v>7</v>
      </c>
      <c r="E1732" s="56" t="s">
        <v>1326</v>
      </c>
      <c r="F1732" s="56" t="s">
        <v>437</v>
      </c>
      <c r="G1732" s="144">
        <v>0</v>
      </c>
      <c r="H1732" s="144">
        <v>0</v>
      </c>
      <c r="I1732" s="180" t="s">
        <v>3</v>
      </c>
      <c r="J1732" s="56" t="s">
        <v>1375</v>
      </c>
      <c r="K1732" s="57" t="s">
        <v>3945</v>
      </c>
      <c r="L1732" s="55" t="s">
        <v>4768</v>
      </c>
      <c r="M1732" s="55" t="s">
        <v>4825</v>
      </c>
      <c r="N1732" s="55" t="s">
        <v>5453</v>
      </c>
      <c r="O1732" s="55"/>
      <c r="P1732" s="269" t="s">
        <v>2062</v>
      </c>
      <c r="Q1732" s="13"/>
      <c r="R1732"/>
      <c r="S1732" t="str">
        <f>IF(E1732=F1732,"","NOT EQUAL")</f>
        <v>NOT EQUAL</v>
      </c>
      <c r="T1732" s="44" t="str">
        <f>IF(ISNA(VLOOKUP(P1732,Sheet1!E:F,2,0)),"--","PRESENT")</f>
        <v>PRESENT</v>
      </c>
      <c r="U1732"/>
      <c r="V1732">
        <f>IF(AA1732&lt;&gt;"",V1731+1,V1731)</f>
        <v>482</v>
      </c>
      <c r="W1732" s="78" t="s">
        <v>2676</v>
      </c>
      <c r="X1732" s="57" t="s">
        <v>2238</v>
      </c>
      <c r="Y1732" s="57" t="s">
        <v>2238</v>
      </c>
      <c r="Z1732" s="25" t="str">
        <f>IF( OR(X1732="CNST", I1732="CAT_REGS"),IF(E1732=CHAR(34)&amp;CHAR(34),F1732,E1732),
IF(X1732="YES",UPPER(IF(E1732=CHAR(34)&amp;CHAR(34),F1732,E1732)),
IF(   AND(X1732&lt;&gt;"NO",I1732="CAT_FNCT",D1732&lt;&gt;"multiply", D1732&lt;&gt;"divide"),IF(J1732="SLS_ENABLED",   UPPER(IF(E1732=CHAR(34)&amp;CHAR(34),F1732,E1732)),""),"")))</f>
        <v>STD_RIGHT_ARROW "REAL"</v>
      </c>
      <c r="AA1732" s="25" t="str">
        <f>IF(LEN(Y1732)&gt;0,Y1732,SUBSTITUTE(SUBSTITUTE(SUBSTITUTE(SUBSTITUTE(SUBSTITUTE(SUBSTITUTE(SUBSTITUTE(SUBSTITUTE(SUBSTITUTE(SUBSTITUTE(SUBSTITUTE( (SUBSTITUTE( SUBSTITUTE( SUBSTITUTE( SUBSTITUTE(Z1732,"STD_SIGMA","SUM"),"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&gt;REAL</v>
      </c>
      <c r="AB1732" s="1">
        <f>B1732</f>
        <v>1694</v>
      </c>
      <c r="AC1732" t="str">
        <f>P1732</f>
        <v>ITM_toREAL</v>
      </c>
      <c r="AD1732" s="126" t="str">
        <f>IF(ISNA(VLOOKUP(AA1732,'XEQM Shortlist'!J:J,1,0)),"//","")</f>
        <v/>
      </c>
      <c r="AF1732" s="88" t="str">
        <f>IF(LEN(AA1732)=0,"",SUBSTITUTE(SUBSTITUTE(SUBSTITUTE(SUBSTITUTE(SUBSTITUTE(SUBSTITUTE(SUBSTITUTE(SUBSTITUTE(SUBSTITUTE(SUBSTITUTE(SUBSTITUTE(SUBSTITUTE(SUBSTITUTE(SUBSTITUTE(SUBSTITUTE(SUBSTITUTE(SUBSTITUTE( (SUBSTITUTE( SUBSTITUTE( SUBSTITUTE( SUBSTITUTE(Z1732,"STD_SIGMA","SUM"),"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&gt;REAL</v>
      </c>
      <c r="AG1732" t="b">
        <f>AA1732=AF1732</f>
        <v>1</v>
      </c>
    </row>
    <row r="1733" spans="1:33">
      <c r="A1733" s="48">
        <f>IF(B1733=INT(B1733),ROW(),"")</f>
        <v>1733</v>
      </c>
      <c r="B1733" s="47">
        <f>IF(AND(MID(C1733,2,1)&lt;&gt;"/",MID(C1733,1,1)="/"),INT(B1732)+1,B1732+0.01)</f>
        <v>1695</v>
      </c>
      <c r="C1733" s="51" t="s">
        <v>3689</v>
      </c>
      <c r="D1733" s="51" t="s">
        <v>4949</v>
      </c>
      <c r="E1733" s="56" t="s">
        <v>2655</v>
      </c>
      <c r="F1733" s="56" t="s">
        <v>2657</v>
      </c>
      <c r="G1733" s="144">
        <v>0</v>
      </c>
      <c r="H1733" s="144">
        <v>0</v>
      </c>
      <c r="I1733" s="244" t="s">
        <v>1</v>
      </c>
      <c r="J1733" s="56" t="s">
        <v>1375</v>
      </c>
      <c r="K1733" s="57" t="s">
        <v>3945</v>
      </c>
      <c r="L1733" s="55" t="s">
        <v>4768</v>
      </c>
      <c r="M1733" s="55" t="s">
        <v>4825</v>
      </c>
      <c r="N1733" s="55" t="s">
        <v>5450</v>
      </c>
      <c r="O1733" s="55" t="s">
        <v>2248</v>
      </c>
      <c r="P1733" s="166" t="s">
        <v>2063</v>
      </c>
      <c r="Q1733" s="13"/>
      <c r="R1733"/>
      <c r="S1733" t="str">
        <f>IF(E1733=F1733,"","NOT EQUAL")</f>
        <v>NOT EQUAL</v>
      </c>
      <c r="T1733" s="44" t="str">
        <f>IF(ISNA(VLOOKUP(P1733,Sheet1!E:F,2,0)),"--","PRESENT")</f>
        <v>--</v>
      </c>
      <c r="U1733"/>
      <c r="V1733">
        <f>IF(AA1733&lt;&gt;"",V1732+1,V1732)</f>
        <v>482</v>
      </c>
      <c r="W1733" s="75" t="s">
        <v>2238</v>
      </c>
      <c r="X1733" s="57" t="s">
        <v>2238</v>
      </c>
      <c r="Y1733" s="57" t="s">
        <v>2238</v>
      </c>
      <c r="Z1733" s="25" t="str">
        <f>IF( OR(X1733="CNST", I1733="CAT_REGS"),IF(E1733=CHAR(34)&amp;CHAR(34),F1733,E1733),
IF(X1733="YES",UPPER(IF(E1733=CHAR(34)&amp;CHAR(34),F1733,E1733)),
IF(   AND(X1733&lt;&gt;"NO",I1733="CAT_FNCT",D1733&lt;&gt;"multiply", D1733&lt;&gt;"divide"),IF(J1733="SLS_ENABLED",   UPPER(IF(E1733=CHAR(34)&amp;CHAR(34),F1733,E1733)),""),"")))</f>
        <v/>
      </c>
      <c r="AA1733" s="25" t="str">
        <f>IF(LEN(Y1733)&gt;0,Y1733,SUBSTITUTE(SUBSTITUTE(SUBSTITUTE(SUBSTITUTE(SUBSTITUTE(SUBSTITUTE(SUBSTITUTE(SUBSTITUTE(SUBSTITUTE(SUBSTITUTE(SUBSTITUTE( (SUBSTITUTE( SUBSTITUTE( SUBSTITUTE( SUBSTITUTE(Z1733,"STD_SIGMA","SUM"),"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33" s="1">
        <f>B1733</f>
        <v>1695</v>
      </c>
      <c r="AC1733" t="str">
        <f>P1733</f>
        <v>ITM_toREC</v>
      </c>
      <c r="AD1733" s="126" t="str">
        <f>IF(ISNA(VLOOKUP(AA1733,'XEQM Shortlist'!J:J,1,0)),"//","")</f>
        <v/>
      </c>
      <c r="AF1733" s="88" t="str">
        <f>IF(LEN(AA1733)=0,"",SUBSTITUTE(SUBSTITUTE(SUBSTITUTE(SUBSTITUTE(SUBSTITUTE(SUBSTITUTE(SUBSTITUTE(SUBSTITUTE(SUBSTITUTE(SUBSTITUTE(SUBSTITUTE(SUBSTITUTE(SUBSTITUTE(SUBSTITUTE(SUBSTITUTE(SUBSTITUTE(SUBSTITUTE( (SUBSTITUTE( SUBSTITUTE( SUBSTITUTE( SUBSTITUTE(Z1733,"STD_SIGMA","SUM"),"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33" t="b">
        <f>AA1733=AF1733</f>
        <v>1</v>
      </c>
    </row>
    <row r="1734" spans="1:33">
      <c r="A1734" s="48">
        <f>IF(B1734=INT(B1734),ROW(),"")</f>
        <v>1734</v>
      </c>
      <c r="B1734" s="47">
        <f>IF(AND(MID(C1734,2,1)&lt;&gt;"/",MID(C1734,1,1)="/"),INT(B1733)+1,B1733+0.01)</f>
        <v>1696</v>
      </c>
      <c r="C1734" s="51" t="s">
        <v>3691</v>
      </c>
      <c r="D1734" s="51" t="s">
        <v>2512</v>
      </c>
      <c r="E1734" s="56" t="s">
        <v>801</v>
      </c>
      <c r="F1734" s="56" t="s">
        <v>801</v>
      </c>
      <c r="G1734" s="144">
        <v>0</v>
      </c>
      <c r="H1734" s="144">
        <v>0</v>
      </c>
      <c r="I1734" s="135" t="s">
        <v>3</v>
      </c>
      <c r="J1734" s="56" t="s">
        <v>1375</v>
      </c>
      <c r="K1734" s="57" t="s">
        <v>3945</v>
      </c>
      <c r="L1734" s="55" t="s">
        <v>4768</v>
      </c>
      <c r="M1734" s="55" t="s">
        <v>4857</v>
      </c>
      <c r="N1734" s="55" t="s">
        <v>2238</v>
      </c>
      <c r="O1734" s="55"/>
      <c r="P1734" s="259" t="s">
        <v>3397</v>
      </c>
      <c r="Q1734" s="13"/>
      <c r="R1734"/>
      <c r="S1734" t="str">
        <f>IF(E1734=F1734,"","NOT EQUAL")</f>
        <v/>
      </c>
      <c r="T1734" s="44" t="str">
        <f>IF(ISNA(VLOOKUP(P1734,Sheet1!E:F,2,0)),"--","PRESENT")</f>
        <v>--</v>
      </c>
      <c r="U1734"/>
      <c r="V1734">
        <f>IF(AA1734&lt;&gt;"",V1733+1,V1733)</f>
        <v>483</v>
      </c>
      <c r="W1734" s="78"/>
      <c r="X1734" s="57"/>
      <c r="Y1734" s="57"/>
      <c r="Z1734" s="25" t="str">
        <f>IF( OR(X1734="CNST", I1734="CAT_REGS"),IF(E1734=CHAR(34)&amp;CHAR(34),F1734,E1734),
IF(X1734="YES",UPPER(IF(E1734=CHAR(34)&amp;CHAR(34),F1734,E1734)),
IF(   AND(X1734&lt;&gt;"NO",I1734="CAT_FNCT",D1734&lt;&gt;"multiply", D1734&lt;&gt;"divide"),IF(J1734="SLS_ENABLED",   UPPER(IF(E1734=CHAR(34)&amp;CHAR(34),F1734,E1734)),""),"")))</f>
        <v>STD_LEFT_RIGHT_ARROWS</v>
      </c>
      <c r="AA1734" s="25" t="str">
        <f>IF(LEN(Y1734)&gt;0,Y1734,SUBSTITUTE(SUBSTITUTE(SUBSTITUTE(SUBSTITUTE(SUBSTITUTE(SUBSTITUTE(SUBSTITUTE(SUBSTITUTE(SUBSTITUTE(SUBSTITUTE(SUBSTITUTE( (SUBSTITUTE( SUBSTITUTE( SUBSTITUTE( SUBSTITUTE(Z1734,"STD_SIGMA","SUM"),"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&lt;&gt;</v>
      </c>
      <c r="AB1734" s="1">
        <f>B1734</f>
        <v>1696</v>
      </c>
      <c r="AC1734" t="str">
        <f>P1734</f>
        <v>ITM_SHUFFLE</v>
      </c>
      <c r="AD1734" s="126" t="str">
        <f>IF(ISNA(VLOOKUP(AA1734,'XEQM Shortlist'!J:J,1,0)),"//","")</f>
        <v>//</v>
      </c>
      <c r="AF1734" s="88" t="str">
        <f>IF(LEN(AA1734)=0,"",SUBSTITUTE(SUBSTITUTE(SUBSTITUTE(SUBSTITUTE(SUBSTITUTE(SUBSTITUTE(SUBSTITUTE(SUBSTITUTE(SUBSTITUTE(SUBSTITUTE(SUBSTITUTE(SUBSTITUTE(SUBSTITUTE(SUBSTITUTE(SUBSTITUTE(SUBSTITUTE(SUBSTITUTE( (SUBSTITUTE( SUBSTITUTE( SUBSTITUTE( SUBSTITUTE(Z1734,"STD_SIGMA","SUM"),"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&lt;&gt;</v>
      </c>
      <c r="AG1734" t="b">
        <f>AA1734=AF1734</f>
        <v>1</v>
      </c>
    </row>
    <row r="1735" spans="1:33">
      <c r="A1735" s="48">
        <f>IF(B1735=INT(B1735),ROW(),"")</f>
        <v>1735</v>
      </c>
      <c r="B1735" s="47">
        <f>IF(AND(MID(C1735,2,1)&lt;&gt;"/",MID(C1735,1,1)="/"),INT(B1734)+1,B1734+0.01)</f>
        <v>1697</v>
      </c>
      <c r="C1735" s="51" t="s">
        <v>3692</v>
      </c>
      <c r="D1735" s="51" t="s">
        <v>7</v>
      </c>
      <c r="E1735" s="56" t="s">
        <v>1328</v>
      </c>
      <c r="F1735" s="56" t="s">
        <v>1328</v>
      </c>
      <c r="G1735" s="144">
        <v>0</v>
      </c>
      <c r="H1735" s="144">
        <v>0</v>
      </c>
      <c r="I1735" s="135" t="s">
        <v>3</v>
      </c>
      <c r="J1735" s="56" t="s">
        <v>1375</v>
      </c>
      <c r="K1735" s="57" t="s">
        <v>3945</v>
      </c>
      <c r="L1735" s="55" t="s">
        <v>4768</v>
      </c>
      <c r="M1735" s="55" t="s">
        <v>4825</v>
      </c>
      <c r="N1735" s="55" t="s">
        <v>2238</v>
      </c>
      <c r="O1735" s="55"/>
      <c r="P1735" s="259" t="s">
        <v>2066</v>
      </c>
      <c r="Q1735" s="13"/>
      <c r="R1735"/>
      <c r="S1735" t="str">
        <f>IF(E1735=F1735,"","NOT EQUAL")</f>
        <v/>
      </c>
      <c r="T1735" s="44" t="str">
        <f>IF(ISNA(VLOOKUP(P1735,Sheet1!E:F,2,0)),"--","PRESENT")</f>
        <v>--</v>
      </c>
      <c r="U1735"/>
      <c r="V1735">
        <f>IF(AA1735&lt;&gt;"",V1734+1,V1734)</f>
        <v>484</v>
      </c>
      <c r="W1735" s="75" t="s">
        <v>2678</v>
      </c>
      <c r="X1735" s="57" t="s">
        <v>2238</v>
      </c>
      <c r="Y1735" s="57" t="s">
        <v>2238</v>
      </c>
      <c r="Z1735" s="25" t="str">
        <f>IF( OR(X1735="CNST", I1735="CAT_REGS"),IF(E1735=CHAR(34)&amp;CHAR(34),F1735,E1735),
IF(X1735="YES",UPPER(IF(E1735=CHAR(34)&amp;CHAR(34),F1735,E1735)),
IF(   AND(X1735&lt;&gt;"NO",I1735="CAT_FNCT",D1735&lt;&gt;"multiply", D1735&lt;&gt;"divide"),IF(J1735="SLS_ENABLED",   UPPER(IF(E1735=CHAR(34)&amp;CHAR(34),F1735,E1735)),""),"")))</f>
        <v>"%"</v>
      </c>
      <c r="AA1735" s="25" t="str">
        <f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</v>
      </c>
      <c r="AB1735" s="1">
        <f>B1735</f>
        <v>1697</v>
      </c>
      <c r="AC1735" t="str">
        <f>P1735</f>
        <v>ITM_PC</v>
      </c>
      <c r="AD1735" s="126" t="str">
        <f>IF(ISNA(VLOOKUP(AA1735,'XEQM Shortlist'!J:J,1,0)),"//","")</f>
        <v>//</v>
      </c>
      <c r="AF1735" s="88" t="str">
        <f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</v>
      </c>
      <c r="AG1735" t="b">
        <f>AA1735=AF1735</f>
        <v>1</v>
      </c>
    </row>
    <row r="1736" spans="1:33">
      <c r="A1736" s="48">
        <f>IF(B1736=INT(B1736),ROW(),"")</f>
        <v>1736</v>
      </c>
      <c r="B1736" s="47">
        <f>IF(AND(MID(C1736,2,1)&lt;&gt;"/",MID(C1736,1,1)="/"),INT(B1735)+1,B1735+0.01)</f>
        <v>1698</v>
      </c>
      <c r="C1736" s="51" t="s">
        <v>3693</v>
      </c>
      <c r="D1736" s="51" t="s">
        <v>7</v>
      </c>
      <c r="E1736" s="56" t="s">
        <v>443</v>
      </c>
      <c r="F1736" s="56" t="s">
        <v>443</v>
      </c>
      <c r="G1736" s="144">
        <v>0</v>
      </c>
      <c r="H1736" s="144">
        <v>0</v>
      </c>
      <c r="I1736" s="135" t="s">
        <v>3</v>
      </c>
      <c r="J1736" s="56" t="s">
        <v>1375</v>
      </c>
      <c r="K1736" s="57" t="s">
        <v>3945</v>
      </c>
      <c r="L1736" s="55" t="s">
        <v>4768</v>
      </c>
      <c r="M1736" s="55" t="s">
        <v>4825</v>
      </c>
      <c r="N1736" s="55" t="s">
        <v>2238</v>
      </c>
      <c r="O1736" s="55"/>
      <c r="P1736" s="259" t="s">
        <v>2067</v>
      </c>
      <c r="Q1736" s="13"/>
      <c r="R1736"/>
      <c r="S1736" t="str">
        <f>IF(E1736=F1736,"","NOT EQUAL")</f>
        <v/>
      </c>
      <c r="T1736" s="44" t="str">
        <f>IF(ISNA(VLOOKUP(P1736,Sheet1!E:F,2,0)),"--","PRESENT")</f>
        <v>--</v>
      </c>
      <c r="U1736"/>
      <c r="V1736">
        <f>IF(AA1736&lt;&gt;"",V1735+1,V1735)</f>
        <v>485</v>
      </c>
      <c r="W1736" s="75" t="s">
        <v>2678</v>
      </c>
      <c r="X1736" s="57" t="s">
        <v>2238</v>
      </c>
      <c r="Y1736" s="57" t="s">
        <v>2238</v>
      </c>
      <c r="Z1736" s="25" t="str">
        <f>IF( OR(X1736="CNST", I1736="CAT_REGS"),IF(E1736=CHAR(34)&amp;CHAR(34),F1736,E1736),
IF(X1736="YES",UPPER(IF(E1736=CHAR(34)&amp;CHAR(34),F1736,E1736)),
IF(   AND(X1736&lt;&gt;"NO",I1736="CAT_FNCT",D1736&lt;&gt;"multiply", D1736&lt;&gt;"divide"),IF(J1736="SLS_ENABLED",   UPPER(IF(E1736=CHAR(34)&amp;CHAR(34),F1736,E1736)),""),"")))</f>
        <v>"%MRR"</v>
      </c>
      <c r="AA1736" s="25" t="str">
        <f>IF(LEN(Y1736)&gt;0,Y1736,SUBSTITUTE(SUBSTITUTE(SUBSTITUTE(SUBSTITUTE(SUBSTITUTE(SUBSTITUTE(SUBSTITUTE(SUBSTITUTE(SUBSTITUTE(SUBSTITUTE(SUBSTITUTE( (SUBSTITUTE( SUBSTITUTE( SUBSTITUTE( SUBSTITUTE(Z1736,"STD_SIGMA","SUM"),"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%MRR</v>
      </c>
      <c r="AB1736" s="1">
        <f>B1736</f>
        <v>1698</v>
      </c>
      <c r="AC1736" t="str">
        <f>P1736</f>
        <v>ITM_PCMRR</v>
      </c>
      <c r="AD1736" s="126" t="str">
        <f>IF(ISNA(VLOOKUP(AA1736,'XEQM Shortlist'!J:J,1,0)),"//","")</f>
        <v>//</v>
      </c>
      <c r="AF1736" s="88" t="str">
        <f>IF(LEN(AA1736)=0,"",SUBSTITUTE(SUBSTITUTE(SUBSTITUTE(SUBSTITUTE(SUBSTITUTE(SUBSTITUTE(SUBSTITUTE(SUBSTITUTE(SUBSTITUTE(SUBSTITUTE(SUBSTITUTE(SUBSTITUTE(SUBSTITUTE(SUBSTITUTE(SUBSTITUTE(SUBSTITUTE(SUBSTITUTE( (SUBSTITUTE( SUBSTITUTE( SUBSTITUTE( SUBSTITUTE(Z1736,"STD_SIGMA","SUM"),"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%MRR</v>
      </c>
      <c r="AG1736" t="b">
        <f>AA1736=AF1736</f>
        <v>1</v>
      </c>
    </row>
    <row r="1737" spans="1:33">
      <c r="A1737" s="48">
        <f>IF(B1737=INT(B1737),ROW(),"")</f>
        <v>1737</v>
      </c>
      <c r="B1737" s="47">
        <f>IF(AND(MID(C1737,2,1)&lt;&gt;"/",MID(C1737,1,1)="/"),INT(B1736)+1,B1736+0.01)</f>
        <v>1699</v>
      </c>
      <c r="C1737" s="51" t="s">
        <v>3694</v>
      </c>
      <c r="D1737" s="51" t="s">
        <v>7</v>
      </c>
      <c r="E1737" s="56" t="s">
        <v>444</v>
      </c>
      <c r="F1737" s="56" t="s">
        <v>444</v>
      </c>
      <c r="G1737" s="144">
        <v>0</v>
      </c>
      <c r="H1737" s="144">
        <v>0</v>
      </c>
      <c r="I1737" s="135" t="s">
        <v>3</v>
      </c>
      <c r="J1737" s="56" t="s">
        <v>1375</v>
      </c>
      <c r="K1737" s="57" t="s">
        <v>3945</v>
      </c>
      <c r="L1737" s="55" t="s">
        <v>4768</v>
      </c>
      <c r="M1737" s="55" t="s">
        <v>4825</v>
      </c>
      <c r="N1737" s="55" t="s">
        <v>2238</v>
      </c>
      <c r="O1737" s="55"/>
      <c r="P1737" s="259" t="s">
        <v>2068</v>
      </c>
      <c r="Q1737" s="13"/>
      <c r="R1737"/>
      <c r="S1737" t="str">
        <f>IF(E1737=F1737,"","NOT EQUAL")</f>
        <v/>
      </c>
      <c r="T1737" s="44" t="str">
        <f>IF(ISNA(VLOOKUP(P1737,Sheet1!E:F,2,0)),"--","PRESENT")</f>
        <v>--</v>
      </c>
      <c r="U1737"/>
      <c r="V1737">
        <f>IF(AA1737&lt;&gt;"",V1736+1,V1736)</f>
        <v>486</v>
      </c>
      <c r="W1737" s="75" t="s">
        <v>2678</v>
      </c>
      <c r="X1737" s="57" t="s">
        <v>2238</v>
      </c>
      <c r="Y1737" s="57" t="s">
        <v>2238</v>
      </c>
      <c r="Z1737" s="25" t="str">
        <f>IF( OR(X1737="CNST", I1737="CAT_REGS"),IF(E1737=CHAR(34)&amp;CHAR(34),F1737,E1737),
IF(X1737="YES",UPPER(IF(E1737=CHAR(34)&amp;CHAR(34),F1737,E1737)),
IF(   AND(X1737&lt;&gt;"NO",I1737="CAT_FNCT",D1737&lt;&gt;"multiply", D1737&lt;&gt;"divide"),IF(J1737="SLS_ENABLED",   UPPER(IF(E1737=CHAR(34)&amp;CHAR(34),F1737,E1737)),""),"")))</f>
        <v>"%T"</v>
      </c>
      <c r="AA1737" s="25" t="str">
        <f>IF(LEN(Y1737)&gt;0,Y1737,SUBSTITUTE(SUBSTITUTE(SUBSTITUTE(SUBSTITUTE(SUBSTITUTE(SUBSTITUTE(SUBSTITUTE(SUBSTITUTE(SUBSTITUTE(SUBSTITUTE(SUBSTITUTE( (SUBSTITUTE( SUBSTITUTE( SUBSTITUTE( SUBSTITUTE(Z1737,"STD_SIGMA","SUM"),"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7" s="1">
        <f>B1737</f>
        <v>1699</v>
      </c>
      <c r="AC1737" t="str">
        <f>P1737</f>
        <v>ITM_PCT</v>
      </c>
      <c r="AD1737" s="126" t="str">
        <f>IF(ISNA(VLOOKUP(AA1737,'XEQM Shortlist'!J:J,1,0)),"//","")</f>
        <v>//</v>
      </c>
      <c r="AF1737" s="88" t="str">
        <f>IF(LEN(AA1737)=0,"",SUBSTITUTE(SUBSTITUTE(SUBSTITUTE(SUBSTITUTE(SUBSTITUTE(SUBSTITUTE(SUBSTITUTE(SUBSTITUTE(SUBSTITUTE(SUBSTITUTE(SUBSTITUTE(SUBSTITUTE(SUBSTITUTE(SUBSTITUTE(SUBSTITUTE(SUBSTITUTE(SUBSTITUTE( (SUBSTITUTE( SUBSTITUTE( SUBSTITUTE( SUBSTITUTE(Z1737,"STD_SIGMA","SUM"),"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7" t="b">
        <f>AA1737=AF1737</f>
        <v>1</v>
      </c>
    </row>
    <row r="1738" spans="1:33">
      <c r="A1738" s="48">
        <f>IF(B1738=INT(B1738),ROW(),"")</f>
        <v>1738</v>
      </c>
      <c r="B1738" s="47">
        <f>IF(AND(MID(C1738,2,1)&lt;&gt;"/",MID(C1738,1,1)="/"),INT(B1737)+1,B1737+0.01)</f>
        <v>1700</v>
      </c>
      <c r="C1738" s="51" t="s">
        <v>3695</v>
      </c>
      <c r="D1738" s="51" t="s">
        <v>7</v>
      </c>
      <c r="E1738" s="56" t="s">
        <v>1329</v>
      </c>
      <c r="F1738" s="56" t="s">
        <v>1329</v>
      </c>
      <c r="G1738" s="144">
        <v>0</v>
      </c>
      <c r="H1738" s="144">
        <v>0</v>
      </c>
      <c r="I1738" s="135" t="s">
        <v>3</v>
      </c>
      <c r="J1738" s="56" t="s">
        <v>1375</v>
      </c>
      <c r="K1738" s="57" t="s">
        <v>3945</v>
      </c>
      <c r="L1738" s="55" t="s">
        <v>4768</v>
      </c>
      <c r="M1738" s="55" t="s">
        <v>4825</v>
      </c>
      <c r="N1738" s="55" t="s">
        <v>2238</v>
      </c>
      <c r="O1738" s="55"/>
      <c r="P1738" s="259" t="s">
        <v>2069</v>
      </c>
      <c r="Q1738" s="13"/>
      <c r="R1738"/>
      <c r="S1738" t="str">
        <f>IF(E1738=F1738,"","NOT EQUAL")</f>
        <v/>
      </c>
      <c r="T1738" s="44" t="str">
        <f>IF(ISNA(VLOOKUP(P1738,Sheet1!E:F,2,0)),"--","PRESENT")</f>
        <v>--</v>
      </c>
      <c r="U1738"/>
      <c r="V1738">
        <f>IF(AA1738&lt;&gt;"",V1737+1,V1737)</f>
        <v>487</v>
      </c>
      <c r="W1738" s="75" t="s">
        <v>2679</v>
      </c>
      <c r="X1738" s="57" t="s">
        <v>2238</v>
      </c>
      <c r="Y1738" s="57" t="s">
        <v>2238</v>
      </c>
      <c r="Z1738" s="25" t="str">
        <f>IF( OR(X1738="CNST", I1738="CAT_REGS"),IF(E1738=CHAR(34)&amp;CHAR(34),F1738,E1738),
IF(X1738="YES",UPPER(IF(E1738=CHAR(34)&amp;CHAR(34),F1738,E1738)),
IF(   AND(X1738&lt;&gt;"NO",I1738="CAT_FNCT",D1738&lt;&gt;"multiply", D1738&lt;&gt;"divide"),IF(J1738="SLS_ENABLED",   UPPER(IF(E1738=CHAR(34)&amp;CHAR(34),F1738,E1738)),""),"")))</f>
        <v>"%" STD_SIGMA</v>
      </c>
      <c r="AA1738" s="25" t="str">
        <f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</v>
      </c>
      <c r="AB1738" s="1">
        <f>B1738</f>
        <v>1700</v>
      </c>
      <c r="AC1738" t="str">
        <f>P1738</f>
        <v>ITM_PCSIGMA</v>
      </c>
      <c r="AD1738" s="126" t="str">
        <f>IF(ISNA(VLOOKUP(AA1738,'XEQM Shortlist'!J:J,1,0)),"//","")</f>
        <v>//</v>
      </c>
      <c r="AF1738" s="88" t="str">
        <f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</v>
      </c>
      <c r="AG1738" t="b">
        <f>AA1738=AF1738</f>
        <v>1</v>
      </c>
    </row>
    <row r="1739" spans="1:33">
      <c r="A1739" s="48">
        <f>IF(B1739=INT(B1739),ROW(),"")</f>
        <v>1739</v>
      </c>
      <c r="B1739" s="47">
        <f>IF(AND(MID(C1739,2,1)&lt;&gt;"/",MID(C1739,1,1)="/"),INT(B1738)+1,B1738+0.01)</f>
        <v>1701</v>
      </c>
      <c r="C1739" s="51" t="s">
        <v>3696</v>
      </c>
      <c r="D1739" s="51" t="s">
        <v>7</v>
      </c>
      <c r="E1739" s="56" t="s">
        <v>445</v>
      </c>
      <c r="F1739" s="56" t="s">
        <v>445</v>
      </c>
      <c r="G1739" s="144">
        <v>0</v>
      </c>
      <c r="H1739" s="144">
        <v>0</v>
      </c>
      <c r="I1739" s="135" t="s">
        <v>3</v>
      </c>
      <c r="J1739" s="56" t="s">
        <v>1375</v>
      </c>
      <c r="K1739" s="57" t="s">
        <v>3945</v>
      </c>
      <c r="L1739" s="55" t="s">
        <v>4768</v>
      </c>
      <c r="M1739" s="55" t="s">
        <v>4825</v>
      </c>
      <c r="N1739" s="55" t="s">
        <v>2238</v>
      </c>
      <c r="O1739" s="55"/>
      <c r="P1739" s="259" t="s">
        <v>2070</v>
      </c>
      <c r="Q1739" s="13"/>
      <c r="R1739"/>
      <c r="S1739" t="str">
        <f>IF(E1739=F1739,"","NOT EQUAL")</f>
        <v/>
      </c>
      <c r="T1739" s="44" t="str">
        <f>IF(ISNA(VLOOKUP(P1739,Sheet1!E:F,2,0)),"--","PRESENT")</f>
        <v>--</v>
      </c>
      <c r="U1739"/>
      <c r="V1739">
        <f>IF(AA1739&lt;&gt;"",V1738+1,V1738)</f>
        <v>488</v>
      </c>
      <c r="W1739" s="78" t="s">
        <v>2678</v>
      </c>
      <c r="X1739" s="57" t="s">
        <v>2238</v>
      </c>
      <c r="Y1739" s="57" t="s">
        <v>2238</v>
      </c>
      <c r="Z1739" s="25" t="str">
        <f>IF( OR(X1739="CNST", I1739="CAT_REGS"),IF(E1739=CHAR(34)&amp;CHAR(34),F1739,E1739),
IF(X1739="YES",UPPER(IF(E1739=CHAR(34)&amp;CHAR(34),F1739,E1739)),
IF(   AND(X1739&lt;&gt;"NO",I1739="CAT_FNCT",D1739&lt;&gt;"multiply", D1739&lt;&gt;"divide"),IF(J1739="SLS_ENABLED",   UPPER(IF(E1739=CHAR(34)&amp;CHAR(34),F1739,E1739)),""),"")))</f>
        <v>"%+MG"</v>
      </c>
      <c r="AA1739" s="25" t="str">
        <f>IF(LEN(Y1739)&gt;0,Y1739,SUBSTITUTE(SUBSTITUTE(SUBSTITUTE(SUBSTITUTE(SUBSTITUTE(SUBSTITUTE(SUBSTITUTE(SUBSTITUTE(SUBSTITUTE(SUBSTITUTE(SUBSTITUTE( (SUBSTITUTE( SUBSTITUTE( SUBSTITUTE( SUBSTITUTE(Z1739,"STD_SIGMA","SUM"),"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%+MG</v>
      </c>
      <c r="AB1739" s="1">
        <f>B1739</f>
        <v>1701</v>
      </c>
      <c r="AC1739" t="str">
        <f>P1739</f>
        <v>ITM_PCPMG</v>
      </c>
      <c r="AD1739" s="126" t="str">
        <f>IF(ISNA(VLOOKUP(AA1739,'XEQM Shortlist'!J:J,1,0)),"//","")</f>
        <v>//</v>
      </c>
      <c r="AF1739" s="88" t="str">
        <f>IF(LEN(AA1739)=0,"",SUBSTITUTE(SUBSTITUTE(SUBSTITUTE(SUBSTITUTE(SUBSTITUTE(SUBSTITUTE(SUBSTITUTE(SUBSTITUTE(SUBSTITUTE(SUBSTITUTE(SUBSTITUTE(SUBSTITUTE(SUBSTITUTE(SUBSTITUTE(SUBSTITUTE(SUBSTITUTE(SUBSTITUTE( (SUBSTITUTE( SUBSTITUTE( SUBSTITUTE( SUBSTITUTE(Z1739,"STD_SIGMA","SUM"),"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%+MG</v>
      </c>
      <c r="AG1739" t="b">
        <f>AA1739=AF1739</f>
        <v>1</v>
      </c>
    </row>
    <row r="1740" spans="1:33">
      <c r="A1740" s="48">
        <f>IF(B1740=INT(B1740),ROW(),"")</f>
        <v>1740</v>
      </c>
      <c r="B1740" s="47">
        <f>IF(AND(MID(C1740,2,1)&lt;&gt;"/",MID(C1740,1,1)="/"),INT(B1739)+1,B1739+0.01)</f>
        <v>1702</v>
      </c>
      <c r="C1740" s="51" t="s">
        <v>4877</v>
      </c>
      <c r="D1740" s="51" t="s">
        <v>2279</v>
      </c>
      <c r="E1740" s="56" t="s">
        <v>447</v>
      </c>
      <c r="F1740" s="56" t="s">
        <v>447</v>
      </c>
      <c r="G1740" s="144">
        <v>0</v>
      </c>
      <c r="H1740" s="144">
        <v>99</v>
      </c>
      <c r="I1740" s="135" t="s">
        <v>3</v>
      </c>
      <c r="J1740" s="56" t="s">
        <v>1375</v>
      </c>
      <c r="K1740" s="57" t="s">
        <v>3945</v>
      </c>
      <c r="L1740" s="55" t="s">
        <v>4768</v>
      </c>
      <c r="M1740" s="55" t="s">
        <v>4830</v>
      </c>
      <c r="N1740" s="55" t="s">
        <v>2238</v>
      </c>
      <c r="O1740" s="55"/>
      <c r="P1740" s="259" t="s">
        <v>2072</v>
      </c>
      <c r="Q1740" s="13"/>
      <c r="R1740"/>
      <c r="S1740" t="str">
        <f>IF(E1740=F1740,"","NOT EQUAL")</f>
        <v/>
      </c>
      <c r="T1740" s="44" t="str">
        <f>IF(ISNA(VLOOKUP(P1740,Sheet1!E:F,2,0)),"--","PRESENT")</f>
        <v>--</v>
      </c>
      <c r="U1740"/>
      <c r="V1740">
        <f>IF(AA1740&lt;&gt;"",V1739+1,V1739)</f>
        <v>489</v>
      </c>
      <c r="W1740" s="75" t="s">
        <v>2238</v>
      </c>
      <c r="X1740" s="57" t="s">
        <v>2238</v>
      </c>
      <c r="Y1740" s="57" t="s">
        <v>2238</v>
      </c>
      <c r="Z1740" s="25" t="str">
        <f>IF( OR(X1740="CNST", I1740="CAT_REGS"),IF(E1740=CHAR(34)&amp;CHAR(34),F1740,E1740),
IF(X1740="YES",UPPER(IF(E1740=CHAR(34)&amp;CHAR(34),F1740,E1740)),
IF(   AND(X1740&lt;&gt;"NO",I1740="CAT_FNCT",D1740&lt;&gt;"multiply", D1740&lt;&gt;"divide"),IF(J1740="SLS_ENABLED",   UPPER(IF(E1740=CHAR(34)&amp;CHAR(34),F1740,E1740)),""),"")))</f>
        <v>STD_INTEGRAL</v>
      </c>
      <c r="AA1740" s="25" t="str">
        <f>IF(LEN(Y1740)&gt;0,Y1740,SUBSTITUTE(SUBSTITUTE(SUBSTITUTE(SUBSTITUTE(SUBSTITUTE(SUBSTITUTE(SUBSTITUTE(SUBSTITUTE(SUBSTITUTE(SUBSTITUTE(SUBSTITUTE( (SUBSTITUTE( SUBSTITUTE( SUBSTITUTE( SUBSTITUTE(Z1740,"STD_SIGMA","SUM"),"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40" s="1">
        <f>B1740</f>
        <v>1702</v>
      </c>
      <c r="AC1740" t="str">
        <f>P1740</f>
        <v>ITM_INTEGRAL</v>
      </c>
      <c r="AD1740" s="126" t="str">
        <f>IF(ISNA(VLOOKUP(AA1740,'XEQM Shortlist'!J:J,1,0)),"//","")</f>
        <v>//</v>
      </c>
      <c r="AF1740" s="88" t="str">
        <f>IF(LEN(AA1740)=0,"",SUBSTITUTE(SUBSTITUTE(SUBSTITUTE(SUBSTITUTE(SUBSTITUTE(SUBSTITUTE(SUBSTITUTE(SUBSTITUTE(SUBSTITUTE(SUBSTITUTE(SUBSTITUTE(SUBSTITUTE(SUBSTITUTE(SUBSTITUTE(SUBSTITUTE(SUBSTITUTE(SUBSTITUTE( (SUBSTITUTE( SUBSTITUTE( SUBSTITUTE( SUBSTITUTE(Z1740,"STD_SIGMA","SUM"),"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40" t="b">
        <f>AA1740=AF1740</f>
        <v>1</v>
      </c>
    </row>
    <row r="1741" spans="1:33">
      <c r="A1741" s="48">
        <f>IF(B1741=INT(B1741),ROW(),"")</f>
        <v>1741</v>
      </c>
      <c r="B1741" s="47">
        <f>IF(AND(MID(C1741,2,1)&lt;&gt;"/",MID(C1741,1,1)="/"),INT(B1740)+1,B1740+0.01)</f>
        <v>1703</v>
      </c>
      <c r="C1741" s="51" t="s">
        <v>4426</v>
      </c>
      <c r="D1741" s="51" t="s">
        <v>7</v>
      </c>
      <c r="E1741" s="56" t="s">
        <v>451</v>
      </c>
      <c r="F1741" s="56" t="s">
        <v>451</v>
      </c>
      <c r="G1741" s="144">
        <v>0</v>
      </c>
      <c r="H1741" s="144">
        <v>0</v>
      </c>
      <c r="I1741" s="135" t="s">
        <v>3</v>
      </c>
      <c r="J1741" s="56" t="s">
        <v>1375</v>
      </c>
      <c r="K1741" s="57" t="s">
        <v>3945</v>
      </c>
      <c r="L1741" s="55" t="s">
        <v>4768</v>
      </c>
      <c r="M1741" s="55" t="s">
        <v>4825</v>
      </c>
      <c r="N1741" s="55" t="s">
        <v>2238</v>
      </c>
      <c r="O1741" s="55"/>
      <c r="P1741" s="259" t="s">
        <v>2076</v>
      </c>
      <c r="Q1741" s="13"/>
      <c r="R1741"/>
      <c r="S1741" t="str">
        <f>IF(E1741=F1741,"","NOT EQUAL")</f>
        <v/>
      </c>
      <c r="T1741" s="44" t="str">
        <f>IF(ISNA(VLOOKUP(P1741,Sheet1!E:F,2,0)),"--","PRESENT")</f>
        <v>--</v>
      </c>
      <c r="U1741"/>
      <c r="V1741">
        <f>IF(AA1741&lt;&gt;"",V1740+1,V1740)</f>
        <v>490</v>
      </c>
      <c r="W1741" s="75" t="s">
        <v>2238</v>
      </c>
      <c r="X1741" s="57" t="s">
        <v>2238</v>
      </c>
      <c r="Y1741" s="57" t="s">
        <v>2238</v>
      </c>
      <c r="Z1741" s="25" t="str">
        <f>IF( OR(X1741="CNST", I1741="CAT_REGS"),IF(E1741=CHAR(34)&amp;CHAR(34),F1741,E1741),
IF(X1741="YES",UPPER(IF(E1741=CHAR(34)&amp;CHAR(34),F1741,E1741)),
IF(   AND(X1741&lt;&gt;"NO",I1741="CAT_FNCT",D1741&lt;&gt;"multiply", D1741&lt;&gt;"divide"),IF(J1741="SLS_ENABLED",   UPPER(IF(E1741=CHAR(34)&amp;CHAR(34),F1741,E1741)),""),"")))</f>
        <v>"^MOD"</v>
      </c>
      <c r="AA1741" s="25" t="str">
        <f>IF(LEN(Y1741)&gt;0,Y1741,SUBSTITUTE(SUBSTITUTE(SUBSTITUTE(SUBSTITUTE(SUBSTITUTE(SUBSTITUTE(SUBSTITUTE(SUBSTITUTE(SUBSTITUTE(SUBSTITUTE(SUBSTITUTE( (SUBSTITUTE( SUBSTITUTE( SUBSTITUTE( SUBSTITUTE(Z1741,"STD_SIGMA","SUM"),"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^MOD</v>
      </c>
      <c r="AB1741" s="1">
        <f>B1741</f>
        <v>1703</v>
      </c>
      <c r="AC1741" t="str">
        <f>P1741</f>
        <v>ITM_PMOD</v>
      </c>
      <c r="AD1741" s="126" t="str">
        <f>IF(ISNA(VLOOKUP(AA1741,'XEQM Shortlist'!J:J,1,0)),"//","")</f>
        <v>//</v>
      </c>
      <c r="AF1741" s="88" t="str">
        <f>IF(LEN(AA1741)=0,"",SUBSTITUTE(SUBSTITUTE(SUBSTITUTE(SUBSTITUTE(SUBSTITUTE(SUBSTITUTE(SUBSTITUTE(SUBSTITUTE(SUBSTITUTE(SUBSTITUTE(SUBSTITUTE(SUBSTITUTE(SUBSTITUTE(SUBSTITUTE(SUBSTITUTE(SUBSTITUTE(SUBSTITUTE( (SUBSTITUTE( SUBSTITUTE( SUBSTITUTE( SUBSTITUTE(Z1741,"STD_SIGMA","SUM"),"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^MOD</v>
      </c>
      <c r="AG1741" t="b">
        <f>AA1741=AF1741</f>
        <v>1</v>
      </c>
    </row>
    <row r="1742" spans="1:33">
      <c r="A1742" s="48">
        <f>IF(B1742=INT(B1742),ROW(),"")</f>
        <v>1742</v>
      </c>
      <c r="B1742" s="47">
        <f>IF(AND(MID(C1742,2,1)&lt;&gt;"/",MID(C1742,1,1)="/"),INT(B1741)+1,B1741+0.01)</f>
        <v>1704</v>
      </c>
      <c r="C1742" s="51" t="s">
        <v>4536</v>
      </c>
      <c r="D1742" s="51" t="s">
        <v>7</v>
      </c>
      <c r="E1742" s="56" t="s">
        <v>1330</v>
      </c>
      <c r="F1742" s="56" t="s">
        <v>1330</v>
      </c>
      <c r="G1742" s="144">
        <v>0</v>
      </c>
      <c r="H1742" s="144">
        <v>0</v>
      </c>
      <c r="I1742" s="135" t="s">
        <v>3</v>
      </c>
      <c r="J1742" s="56" t="s">
        <v>1375</v>
      </c>
      <c r="K1742" s="57" t="s">
        <v>3945</v>
      </c>
      <c r="L1742" s="55" t="s">
        <v>4768</v>
      </c>
      <c r="M1742" s="55" t="s">
        <v>4825</v>
      </c>
      <c r="N1742" s="55" t="s">
        <v>2238</v>
      </c>
      <c r="O1742" s="55"/>
      <c r="P1742" s="259" t="s">
        <v>2077</v>
      </c>
      <c r="Q1742" s="13"/>
      <c r="R1742"/>
      <c r="S1742" t="str">
        <f>IF(E1742=F1742,"","NOT EQUAL")</f>
        <v/>
      </c>
      <c r="T1742" s="44" t="str">
        <f>IF(ISNA(VLOOKUP(P1742,Sheet1!E:F,2,0)),"--","PRESENT")</f>
        <v>--</v>
      </c>
      <c r="U1742"/>
      <c r="V1742">
        <f>IF(AA1742&lt;&gt;"",V1741+1,V1741)</f>
        <v>491</v>
      </c>
      <c r="W1742" s="75" t="s">
        <v>2238</v>
      </c>
      <c r="X1742" s="57" t="s">
        <v>2238</v>
      </c>
      <c r="Y1742" s="57" t="s">
        <v>2238</v>
      </c>
      <c r="Z1742" s="25" t="str">
        <f>IF( OR(X1742="CNST", I1742="CAT_REGS"),IF(E1742=CHAR(34)&amp;CHAR(34),F1742,E1742),
IF(X1742="YES",UPPER(IF(E1742=CHAR(34)&amp;CHAR(34),F1742,E1742)),
IF(   AND(X1742&lt;&gt;"NO",I1742="CAT_FNCT",D1742&lt;&gt;"multiply", D1742&lt;&gt;"divide"),IF(J1742="SLS_ENABLED",   UPPER(IF(E1742=CHAR(34)&amp;CHAR(34),F1742,E1742)),""),"")))</f>
        <v>"|M|"</v>
      </c>
      <c r="AA1742" s="25" t="str">
        <f>IF(LEN(Y1742)&gt;0,Y1742,SUBSTITUTE(SUBSTITUTE(SUBSTITUTE(SUBSTITUTE(SUBSTITUTE(SUBSTITUTE(SUBSTITUTE(SUBSTITUTE(SUBSTITUTE(SUBSTITUTE(SUBSTITUTE( (SUBSTITUTE( SUBSTITUTE( SUBSTITUTE( SUBSTITUTE(Z1742,"STD_SIGMA","SUM"),"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|M|</v>
      </c>
      <c r="AB1742" s="1">
        <f>B1742</f>
        <v>1704</v>
      </c>
      <c r="AC1742" t="str">
        <f>P1742</f>
        <v>ITM_M_DET</v>
      </c>
      <c r="AD1742" s="126" t="str">
        <f>IF(ISNA(VLOOKUP(AA1742,'XEQM Shortlist'!J:J,1,0)),"//","")</f>
        <v>//</v>
      </c>
      <c r="AF1742" s="88" t="str">
        <f>IF(LEN(AA1742)=0,"",SUBSTITUTE(SUBSTITUTE(SUBSTITUTE(SUBSTITUTE(SUBSTITUTE(SUBSTITUTE(SUBSTITUTE(SUBSTITUTE(SUBSTITUTE(SUBSTITUTE(SUBSTITUTE(SUBSTITUTE(SUBSTITUTE(SUBSTITUTE(SUBSTITUTE(SUBSTITUTE(SUBSTITUTE( (SUBSTITUTE( SUBSTITUTE( SUBSTITUTE( SUBSTITUTE(Z1742,"STD_SIGMA","SUM"),"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|M|</v>
      </c>
      <c r="AG1742" t="b">
        <f>AA1742=AF1742</f>
        <v>1</v>
      </c>
    </row>
    <row r="1743" spans="1:33">
      <c r="A1743" s="48">
        <f>IF(B1743=INT(B1743),ROW(),"")</f>
        <v>1743</v>
      </c>
      <c r="B1743" s="47">
        <f>IF(AND(MID(C1743,2,1)&lt;&gt;"/",MID(C1743,1,1)="/"),INT(B1742)+1,B1742+0.01)</f>
        <v>1705</v>
      </c>
      <c r="C1743" s="51" t="s">
        <v>3697</v>
      </c>
      <c r="D1743" s="51" t="s">
        <v>2792</v>
      </c>
      <c r="E1743" s="56" t="s">
        <v>452</v>
      </c>
      <c r="F1743" s="56" t="s">
        <v>452</v>
      </c>
      <c r="G1743" s="144">
        <v>0</v>
      </c>
      <c r="H1743" s="144">
        <v>0</v>
      </c>
      <c r="I1743" s="135" t="s">
        <v>3</v>
      </c>
      <c r="J1743" s="56" t="s">
        <v>1375</v>
      </c>
      <c r="K1743" s="57" t="s">
        <v>3945</v>
      </c>
      <c r="L1743" s="55" t="s">
        <v>4768</v>
      </c>
      <c r="M1743" s="55" t="s">
        <v>4825</v>
      </c>
      <c r="N1743" s="55" t="s">
        <v>2238</v>
      </c>
      <c r="O1743" s="55" t="s">
        <v>18</v>
      </c>
      <c r="P1743" s="259" t="s">
        <v>2079</v>
      </c>
      <c r="Q1743" s="13"/>
      <c r="R1743"/>
      <c r="S1743" t="str">
        <f>IF(E1743=F1743,"","NOT EQUAL")</f>
        <v/>
      </c>
      <c r="T1743" s="44" t="str">
        <f>IF(ISNA(VLOOKUP(P1743,Sheet1!E:F,2,0)),"--","PRESENT")</f>
        <v>PRESENT</v>
      </c>
      <c r="U1743"/>
      <c r="V1743">
        <f>IF(AA1743&lt;&gt;"",V1742+1,V1742)</f>
        <v>492</v>
      </c>
      <c r="W1743" s="75" t="s">
        <v>2677</v>
      </c>
      <c r="X1743" s="57" t="s">
        <v>2238</v>
      </c>
      <c r="Y1743" s="57" t="s">
        <v>2594</v>
      </c>
      <c r="Z1743" s="25" t="str">
        <f>IF( OR(X1743="CNST", I1743="CAT_REGS"),IF(E1743=CHAR(34)&amp;CHAR(34),F1743,E1743),
IF(X1743="YES",UPPER(IF(E1743=CHAR(34)&amp;CHAR(34),F1743,E1743)),
IF(   AND(X1743&lt;&gt;"NO",I1743="CAT_FNCT",D1743&lt;&gt;"multiply", D1743&lt;&gt;"divide"),IF(J1743="SLS_ENABLED",   UPPER(IF(E1743=CHAR(34)&amp;CHAR(34),F1743,E1743)),""),"")))</f>
        <v>"|" STD_SPACE_3_PER_EM "|"</v>
      </c>
      <c r="AA1743" s="25" t="str">
        <f>IF(LEN(Y1743)&gt;0,Y1743,SUBSTITUTE(SUBSTITUTE(SUBSTITUTE(SUBSTITUTE(SUBSTITUTE(SUBSTITUTE(SUBSTITUTE(SUBSTITUTE(SUBSTITUTE(SUBSTITUTE(SUBSTITUTE( (SUBSTITUTE( SUBSTITUTE( SUBSTITUTE( SUBSTITUTE(Z1743,"STD_SIGMA","SUM"),"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PARL</v>
      </c>
      <c r="AB1743" s="1">
        <f>B1743</f>
        <v>1705</v>
      </c>
      <c r="AC1743" t="str">
        <f>P1743</f>
        <v>ITM_PARALLEL</v>
      </c>
      <c r="AD1743" s="126" t="str">
        <f>IF(ISNA(VLOOKUP(AA1743,'XEQM Shortlist'!J:J,1,0)),"//","")</f>
        <v>//</v>
      </c>
      <c r="AF1743" s="88" t="str">
        <f>IF(LEN(AA1743)=0,"",SUBSTITUTE(SUBSTITUTE(SUBSTITUTE(SUBSTITUTE(SUBSTITUTE(SUBSTITUTE(SUBSTITUTE(SUBSTITUTE(SUBSTITUTE(SUBSTITUTE(SUBSTITUTE(SUBSTITUTE(SUBSTITUTE(SUBSTITUTE(SUBSTITUTE(SUBSTITUTE(SUBSTITUTE( (SUBSTITUTE( SUBSTITUTE( SUBSTITUTE( SUBSTITUTE(Z1743,"STD_SIGMA","SUM"),"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||</v>
      </c>
      <c r="AG1743" t="b">
        <f>AA1743=AF1743</f>
        <v>0</v>
      </c>
    </row>
    <row r="1744" spans="1:33">
      <c r="A1744" s="48">
        <f>IF(B1744=INT(B1744),ROW(),"")</f>
        <v>1744</v>
      </c>
      <c r="B1744" s="47">
        <f>IF(AND(MID(C1744,2,1)&lt;&gt;"/",MID(C1744,1,1)="/"),INT(B1743)+1,B1743+0.01)</f>
        <v>1706</v>
      </c>
      <c r="C1744" s="51" t="s">
        <v>4537</v>
      </c>
      <c r="D1744" s="59" t="s">
        <v>7</v>
      </c>
      <c r="E1744" s="56" t="s">
        <v>1332</v>
      </c>
      <c r="F1744" s="56" t="s">
        <v>1332</v>
      </c>
      <c r="G1744" s="144">
        <v>0</v>
      </c>
      <c r="H1744" s="144">
        <v>0</v>
      </c>
      <c r="I1744" s="135" t="s">
        <v>3</v>
      </c>
      <c r="J1744" s="56" t="s">
        <v>1375</v>
      </c>
      <c r="K1744" s="57" t="s">
        <v>3945</v>
      </c>
      <c r="L1744" s="55" t="s">
        <v>4768</v>
      </c>
      <c r="M1744" s="55" t="s">
        <v>4825</v>
      </c>
      <c r="N1744" s="55" t="s">
        <v>2238</v>
      </c>
      <c r="O1744" s="51"/>
      <c r="P1744" s="259" t="s">
        <v>2080</v>
      </c>
      <c r="Q1744" s="13"/>
      <c r="R1744"/>
      <c r="S1744" t="str">
        <f>IF(E1744=F1744,"","NOT EQUAL")</f>
        <v/>
      </c>
      <c r="T1744" s="44" t="str">
        <f>IF(ISNA(VLOOKUP(P1744,Sheet1!E:F,2,0)),"--","PRESENT")</f>
        <v>--</v>
      </c>
      <c r="U1744"/>
      <c r="V1744">
        <f>IF(AA1744&lt;&gt;"",V1743+1,V1743)</f>
        <v>493</v>
      </c>
      <c r="W1744" s="75" t="s">
        <v>2238</v>
      </c>
      <c r="X1744" s="57" t="s">
        <v>2238</v>
      </c>
      <c r="Y1744" s="57" t="s">
        <v>2238</v>
      </c>
      <c r="Z1744" s="25" t="str">
        <f>IF( OR(X1744="CNST", I1744="CAT_REGS"),IF(E1744=CHAR(34)&amp;CHAR(34),F1744,E1744),
IF(X1744="YES",UPPER(IF(E1744=CHAR(34)&amp;CHAR(34),F1744,E1744)),
IF(   AND(X1744&lt;&gt;"NO",I1744="CAT_FNCT",D1744&lt;&gt;"multiply", D1744&lt;&gt;"divide"),IF(J1744="SLS_ENABLED",   UPPER(IF(E1744=CHAR(34)&amp;CHAR(34),F1744,E1744)),""),"")))</f>
        <v>"[M]" STD_SUP_T</v>
      </c>
      <c r="AA1744" s="25" t="str">
        <f>IF(LEN(Y1744)&gt;0,Y1744,SUBSTITUTE(SUBSTITUTE(SUBSTITUTE(SUBSTITUTE(SUBSTITUTE(SUBSTITUTE(SUBSTITUTE(SUBSTITUTE(SUBSTITUTE(SUBSTITUTE(SUBSTITUTE( (SUBSTITUTE( SUBSTITUTE( SUBSTITUTE( SUBSTITUTE(Z1744,"STD_SIGMA","SUM"),"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[M]^T</v>
      </c>
      <c r="AB1744" s="1">
        <f>B1744</f>
        <v>1706</v>
      </c>
      <c r="AC1744" t="str">
        <f>P1744</f>
        <v>ITM_M_TRANSP</v>
      </c>
      <c r="AD1744" s="126" t="str">
        <f>IF(ISNA(VLOOKUP(AA1744,'XEQM Shortlist'!J:J,1,0)),"//","")</f>
        <v>//</v>
      </c>
      <c r="AF1744" s="88" t="str">
        <f>IF(LEN(AA1744)=0,"",SUBSTITUTE(SUBSTITUTE(SUBSTITUTE(SUBSTITUTE(SUBSTITUTE(SUBSTITUTE(SUBSTITUTE(SUBSTITUTE(SUBSTITUTE(SUBSTITUTE(SUBSTITUTE(SUBSTITUTE(SUBSTITUTE(SUBSTITUTE(SUBSTITUTE(SUBSTITUTE(SUBSTITUTE( (SUBSTITUTE( SUBSTITUTE( SUBSTITUTE( SUBSTITUTE(Z1744,"STD_SIGMA","SUM"),"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[M]^T</v>
      </c>
      <c r="AG1744" t="b">
        <f>AA1744=AF1744</f>
        <v>1</v>
      </c>
    </row>
    <row r="1745" spans="1:33">
      <c r="A1745" s="48">
        <f>IF(B1745=INT(B1745),ROW(),"")</f>
        <v>1745</v>
      </c>
      <c r="B1745" s="47">
        <f>IF(AND(MID(C1745,2,1)&lt;&gt;"/",MID(C1745,1,1)="/"),INT(B1744)+1,B1744+0.01)</f>
        <v>1707</v>
      </c>
      <c r="C1745" s="51" t="s">
        <v>4538</v>
      </c>
      <c r="D1745" s="51" t="s">
        <v>7</v>
      </c>
      <c r="E1745" s="56" t="s">
        <v>1333</v>
      </c>
      <c r="F1745" s="56" t="s">
        <v>1333</v>
      </c>
      <c r="G1745" s="144">
        <v>0</v>
      </c>
      <c r="H1745" s="144">
        <v>0</v>
      </c>
      <c r="I1745" s="135" t="s">
        <v>3</v>
      </c>
      <c r="J1745" s="56" t="s">
        <v>1375</v>
      </c>
      <c r="K1745" s="57" t="s">
        <v>3945</v>
      </c>
      <c r="L1745" s="55" t="s">
        <v>4768</v>
      </c>
      <c r="M1745" s="55" t="s">
        <v>4825</v>
      </c>
      <c r="N1745" s="55" t="s">
        <v>2238</v>
      </c>
      <c r="O1745" s="55"/>
      <c r="P1745" s="259" t="s">
        <v>2081</v>
      </c>
      <c r="Q1745" s="13"/>
      <c r="R1745"/>
      <c r="S1745" t="str">
        <f>IF(E1745=F1745,"","NOT EQUAL")</f>
        <v/>
      </c>
      <c r="T1745" s="44" t="str">
        <f>IF(ISNA(VLOOKUP(P1745,Sheet1!E:F,2,0)),"--","PRESENT")</f>
        <v>--</v>
      </c>
      <c r="U1745"/>
      <c r="V1745">
        <f>IF(AA1745&lt;&gt;"",V1744+1,V1744)</f>
        <v>494</v>
      </c>
      <c r="W1745" s="75" t="s">
        <v>2238</v>
      </c>
      <c r="X1745" s="57" t="s">
        <v>2238</v>
      </c>
      <c r="Y1745" s="57" t="s">
        <v>2238</v>
      </c>
      <c r="Z1745" s="25" t="str">
        <f>IF( OR(X1745="CNST", I1745="CAT_REGS"),IF(E1745=CHAR(34)&amp;CHAR(34),F1745,E1745),
IF(X1745="YES",UPPER(IF(E1745=CHAR(34)&amp;CHAR(34),F1745,E1745)),
IF(   AND(X1745&lt;&gt;"NO",I1745="CAT_FNCT",D1745&lt;&gt;"multiply", D1745&lt;&gt;"divide"),IF(J1745="SLS_ENABLED",   UPPER(IF(E1745=CHAR(34)&amp;CHAR(34),F1745,E1745)),""),"")))</f>
        <v>"[M]" STD_SUP_MINUS_1</v>
      </c>
      <c r="AA1745" s="25" t="str">
        <f>IF(LEN(Y1745)&gt;0,Y1745,SUBSTITUTE(SUBSTITUTE(SUBSTITUTE(SUBSTITUTE(SUBSTITUTE(SUBSTITUTE(SUBSTITUTE(SUBSTITUTE(SUBSTITUTE(SUBSTITUTE(SUBSTITUTE( (SUBSTITUTE( SUBSTITUTE( SUBSTITUTE( SUBSTITUTE(Z1745,"STD_SIGMA","SUM"),"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[M]^MINUS_1</v>
      </c>
      <c r="AB1745" s="1">
        <f>B1745</f>
        <v>1707</v>
      </c>
      <c r="AC1745" t="str">
        <f>P1745</f>
        <v>ITM_M_INV</v>
      </c>
      <c r="AD1745" s="126" t="str">
        <f>IF(ISNA(VLOOKUP(AA1745,'XEQM Shortlist'!J:J,1,0)),"//","")</f>
        <v>//</v>
      </c>
      <c r="AF1745" s="88" t="str">
        <f>IF(LEN(AA1745)=0,"",SUBSTITUTE(SUBSTITUTE(SUBSTITUTE(SUBSTITUTE(SUBSTITUTE(SUBSTITUTE(SUBSTITUTE(SUBSTITUTE(SUBSTITUTE(SUBSTITUTE(SUBSTITUTE(SUBSTITUTE(SUBSTITUTE(SUBSTITUTE(SUBSTITUTE(SUBSTITUTE(SUBSTITUTE( (SUBSTITUTE( SUBSTITUTE( SUBSTITUTE( SUBSTITUTE(Z1745,"STD_SIGMA","SUM"),"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[M]^MINUS_1</v>
      </c>
      <c r="AG1745" t="b">
        <f>AA1745=AF1745</f>
        <v>1</v>
      </c>
    </row>
    <row r="1746" spans="1:33">
      <c r="A1746" s="48">
        <f>IF(B1746=INT(B1746),ROW(),"")</f>
        <v>1746</v>
      </c>
      <c r="B1746" s="47">
        <f>IF(AND(MID(C1746,2,1)&lt;&gt;"/",MID(C1746,1,1)="/"),INT(B1745)+1,B1745+0.01)</f>
        <v>1708</v>
      </c>
      <c r="C1746" s="51" t="s">
        <v>3698</v>
      </c>
      <c r="D1746" s="51" t="s">
        <v>2792</v>
      </c>
      <c r="E1746" s="56" t="s">
        <v>453</v>
      </c>
      <c r="F1746" s="56" t="s">
        <v>453</v>
      </c>
      <c r="G1746" s="144">
        <v>0</v>
      </c>
      <c r="H1746" s="144">
        <v>0</v>
      </c>
      <c r="I1746" s="135" t="s">
        <v>3</v>
      </c>
      <c r="J1746" s="56" t="s">
        <v>1375</v>
      </c>
      <c r="K1746" s="57" t="s">
        <v>3945</v>
      </c>
      <c r="L1746" s="55" t="s">
        <v>4768</v>
      </c>
      <c r="M1746" s="55" t="s">
        <v>4825</v>
      </c>
      <c r="N1746" s="55" t="s">
        <v>2238</v>
      </c>
      <c r="O1746" s="55"/>
      <c r="P1746" s="259" t="s">
        <v>4630</v>
      </c>
      <c r="Q1746" s="13"/>
      <c r="R1746"/>
      <c r="S1746" t="str">
        <f>IF(E1746=F1746,"","NOT EQUAL")</f>
        <v/>
      </c>
      <c r="T1746" s="44" t="str">
        <f>IF(ISNA(VLOOKUP(P1746,Sheet1!E:F,2,0)),"--","PRESENT")</f>
        <v>--</v>
      </c>
      <c r="U1746"/>
      <c r="V1746">
        <f>IF(AA1746&lt;&gt;"",V1745+1,V1745)</f>
        <v>494</v>
      </c>
      <c r="W1746" s="75" t="s">
        <v>2664</v>
      </c>
      <c r="X1746" s="57" t="s">
        <v>2592</v>
      </c>
      <c r="Y1746" s="57"/>
      <c r="Z1746" s="25" t="str">
        <f>IF( OR(X1746="CNST", I1746="CAT_REGS"),IF(E1746=CHAR(34)&amp;CHAR(34),F1746,E1746),
IF(X1746="YES",UPPER(IF(E1746=CHAR(34)&amp;CHAR(34),F1746,E1746)),
IF(   AND(X1746&lt;&gt;"NO",I1746="CAT_FNCT",D1746&lt;&gt;"multiply", D1746&lt;&gt;"divide"),IF(J1746="SLS_ENABLED",   UPPER(IF(E1746=CHAR(34)&amp;CHAR(34),F1746,E1746)),""),"")))</f>
        <v/>
      </c>
      <c r="AA1746" s="25" t="str">
        <f>IF(LEN(Y1746)&gt;0,Y1746,SUBSTITUTE(SUBSTITUTE(SUBSTITUTE(SUBSTITUTE(SUBSTITUTE(SUBSTITUTE(SUBSTITUTE(SUBSTITUTE(SUBSTITUTE(SUBSTITUTE(SUBSTITUTE( (SUBSTITUTE( SUBSTITUTE( SUBSTITUTE( SUBSTITUTE(Z1746,"STD_SIGMA","SUM"),"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46" s="1">
        <f>B1746</f>
        <v>1708</v>
      </c>
      <c r="AC1746" t="str">
        <f>P1746</f>
        <v>ITM_ARG</v>
      </c>
      <c r="AD1746" s="126" t="str">
        <f>IF(ISNA(VLOOKUP(AA1746,'XEQM Shortlist'!J:J,1,0)),"//","")</f>
        <v/>
      </c>
      <c r="AF1746" s="88" t="str">
        <f>IF(LEN(AA1746)=0,"",SUBSTITUTE(SUBSTITUTE(SUBSTITUTE(SUBSTITUTE(SUBSTITUTE(SUBSTITUTE(SUBSTITUTE(SUBSTITUTE(SUBSTITUTE(SUBSTITUTE(SUBSTITUTE(SUBSTITUTE(SUBSTITUTE(SUBSTITUTE(SUBSTITUTE(SUBSTITUTE(SUBSTITUTE( (SUBSTITUTE( SUBSTITUTE( SUBSTITUTE( SUBSTITUTE(Z1746,"STD_SIGMA","SUM"),"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46" t="b">
        <f>AA1746=AF1746</f>
        <v>1</v>
      </c>
    </row>
    <row r="1747" spans="1:33">
      <c r="A1747" s="48">
        <f>IF(B1747=INT(B1747),ROW(),"")</f>
        <v>1747</v>
      </c>
      <c r="B1747" s="47">
        <f>IF(AND(MID(C1747,2,1)&lt;&gt;"/",MID(C1747,1,1)="/"),INT(B1746)+1,B1746+0.01)</f>
        <v>1709</v>
      </c>
      <c r="C1747" s="51" t="s">
        <v>3769</v>
      </c>
      <c r="D1747" s="51" t="s">
        <v>7</v>
      </c>
      <c r="E1747" s="56" t="s">
        <v>1334</v>
      </c>
      <c r="F1747" s="56" t="s">
        <v>1334</v>
      </c>
      <c r="G1747" s="144">
        <v>0</v>
      </c>
      <c r="H1747" s="144">
        <v>0</v>
      </c>
      <c r="I1747" s="135" t="s">
        <v>3</v>
      </c>
      <c r="J1747" s="56" t="s">
        <v>1375</v>
      </c>
      <c r="K1747" s="57" t="s">
        <v>3945</v>
      </c>
      <c r="L1747" s="55" t="s">
        <v>4768</v>
      </c>
      <c r="M1747" s="55" t="s">
        <v>4825</v>
      </c>
      <c r="N1747" s="55" t="s">
        <v>2238</v>
      </c>
      <c r="O1747" s="55"/>
      <c r="P1747" s="259" t="s">
        <v>2084</v>
      </c>
      <c r="Q1747" s="13"/>
      <c r="R1747"/>
      <c r="S1747" t="str">
        <f>IF(E1747=F1747,"","NOT EQUAL")</f>
        <v/>
      </c>
      <c r="T1747" s="44" t="str">
        <f>IF(ISNA(VLOOKUP(P1747,Sheet1!E:F,2,0)),"--","PRESENT")</f>
        <v>--</v>
      </c>
      <c r="U1747"/>
      <c r="V1747">
        <f>IF(AA1747&lt;&gt;"",V1746+1,V1746)</f>
        <v>495</v>
      </c>
      <c r="W1747" s="75" t="s">
        <v>2238</v>
      </c>
      <c r="X1747" s="57" t="s">
        <v>2238</v>
      </c>
      <c r="Y1747" s="57" t="s">
        <v>2238</v>
      </c>
      <c r="Z1747" s="25" t="str">
        <f>IF( OR(X1747="CNST", I1747="CAT_REGS"),IF(E1747=CHAR(34)&amp;CHAR(34),F1747,E1747),
IF(X1747="YES",UPPER(IF(E1747=CHAR(34)&amp;CHAR(34),F1747,E1747)),
IF(   AND(X1747&lt;&gt;"NO",I1747="CAT_FNCT",D1747&lt;&gt;"multiply", D1747&lt;&gt;"divide"),IF(J1747="SLS_ENABLED",   UPPER(IF(E1747=CHAR(34)&amp;CHAR(34),F1747,E1747)),""),"")))</f>
        <v>STD_PRINTER "ADV"</v>
      </c>
      <c r="AA1747" s="25" t="str">
        <f>IF(LEN(Y1747)&gt;0,Y1747,SUBSTITUTE(SUBSTITUTE(SUBSTITUTE(SUBSTITUTE(SUBSTITUTE(SUBSTITUTE(SUBSTITUTE(SUBSTITUTE(SUBSTITUTE(SUBSTITUTE(SUBSTITUTE( (SUBSTITUTE( SUBSTITUTE( SUBSTITUTE( SUBSTITUTE(Z1747,"STD_SIGMA","SUM"),"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PRINTERADV</v>
      </c>
      <c r="AB1747" s="1">
        <f>B1747</f>
        <v>1709</v>
      </c>
      <c r="AC1747" t="str">
        <f>P1747</f>
        <v>ITM_PRINTERADV</v>
      </c>
      <c r="AD1747" s="126" t="str">
        <f>IF(ISNA(VLOOKUP(AA1747,'XEQM Shortlist'!J:J,1,0)),"//","")</f>
        <v>//</v>
      </c>
      <c r="AF1747" s="88" t="str">
        <f>IF(LEN(AA1747)=0,"",SUBSTITUTE(SUBSTITUTE(SUBSTITUTE(SUBSTITUTE(SUBSTITUTE(SUBSTITUTE(SUBSTITUTE(SUBSTITUTE(SUBSTITUTE(SUBSTITUTE(SUBSTITUTE(SUBSTITUTE(SUBSTITUTE(SUBSTITUTE(SUBSTITUTE(SUBSTITUTE(SUBSTITUTE( (SUBSTITUTE( SUBSTITUTE( SUBSTITUTE( SUBSTITUTE(Z1747,"STD_SIGMA","SUM"),"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PRINTERADV</v>
      </c>
      <c r="AG1747" t="b">
        <f>AA1747=AF1747</f>
        <v>1</v>
      </c>
    </row>
    <row r="1748" spans="1:33">
      <c r="A1748" s="48">
        <f>IF(B1748=INT(B1748),ROW(),"")</f>
        <v>1748</v>
      </c>
      <c r="B1748" s="47">
        <f>IF(AND(MID(C1748,2,1)&lt;&gt;"/",MID(C1748,1,1)="/"),INT(B1747)+1,B1747+0.01)</f>
        <v>1710</v>
      </c>
      <c r="C1748" s="51" t="s">
        <v>3769</v>
      </c>
      <c r="D1748" s="51" t="s">
        <v>7</v>
      </c>
      <c r="E1748" s="56" t="s">
        <v>457</v>
      </c>
      <c r="F1748" s="56" t="s">
        <v>457</v>
      </c>
      <c r="G1748" s="144">
        <v>0</v>
      </c>
      <c r="H1748" s="144">
        <v>127</v>
      </c>
      <c r="I1748" s="135" t="s">
        <v>3</v>
      </c>
      <c r="J1748" s="56" t="s">
        <v>1375</v>
      </c>
      <c r="K1748" s="57" t="s">
        <v>3945</v>
      </c>
      <c r="L1748" s="55" t="s">
        <v>4768</v>
      </c>
      <c r="M1748" s="55" t="s">
        <v>4826</v>
      </c>
      <c r="N1748" s="55" t="s">
        <v>2238</v>
      </c>
      <c r="O1748" s="55"/>
      <c r="P1748" s="259" t="s">
        <v>2085</v>
      </c>
      <c r="Q1748" s="13"/>
      <c r="R1748"/>
      <c r="S1748" t="str">
        <f>IF(E1748=F1748,"","NOT EQUAL")</f>
        <v/>
      </c>
      <c r="T1748" s="44" t="str">
        <f>IF(ISNA(VLOOKUP(P1748,Sheet1!E:F,2,0)),"--","PRESENT")</f>
        <v>--</v>
      </c>
      <c r="U1748"/>
      <c r="V1748">
        <f>IF(AA1748&lt;&gt;"",V1747+1,V1747)</f>
        <v>496</v>
      </c>
      <c r="W1748" s="75" t="s">
        <v>2238</v>
      </c>
      <c r="X1748" s="57" t="s">
        <v>2238</v>
      </c>
      <c r="Y1748" s="57" t="s">
        <v>2238</v>
      </c>
      <c r="Z1748" s="25" t="str">
        <f>IF( OR(X1748="CNST", I1748="CAT_REGS"),IF(E1748=CHAR(34)&amp;CHAR(34),F1748,E1748),
IF(X1748="YES",UPPER(IF(E1748=CHAR(34)&amp;CHAR(34),F1748,E1748)),
IF(   AND(X1748&lt;&gt;"NO",I1748="CAT_FNCT",D1748&lt;&gt;"multiply", D1748&lt;&gt;"divide"),IF(J1748="SLS_ENABLED",   UPPER(IF(E1748=CHAR(34)&amp;CHAR(34),F1748,E1748)),""),"")))</f>
        <v>STD_PRINTER "CHAR"</v>
      </c>
      <c r="AA1748" s="25" t="str">
        <f>IF(LEN(Y1748)&gt;0,Y1748,SUBSTITUTE(SUBSTITUTE(SUBSTITUTE(SUBSTITUTE(SUBSTITUTE(SUBSTITUTE(SUBSTITUTE(SUBSTITUTE(SUBSTITUTE(SUBSTITUTE(SUBSTITUTE( (SUBSTITUTE( SUBSTITUTE( SUBSTITUTE( SUBSTITUTE(Z1748,"STD_SIGMA","SUM"),"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PRINTERCHAR</v>
      </c>
      <c r="AB1748" s="1">
        <f>B1748</f>
        <v>1710</v>
      </c>
      <c r="AC1748" t="str">
        <f>P1748</f>
        <v>ITM_PRINTERCHAR</v>
      </c>
      <c r="AD1748" s="126" t="str">
        <f>IF(ISNA(VLOOKUP(AA1748,'XEQM Shortlist'!J:J,1,0)),"//","")</f>
        <v>//</v>
      </c>
      <c r="AF1748" s="88" t="str">
        <f>IF(LEN(AA1748)=0,"",SUBSTITUTE(SUBSTITUTE(SUBSTITUTE(SUBSTITUTE(SUBSTITUTE(SUBSTITUTE(SUBSTITUTE(SUBSTITUTE(SUBSTITUTE(SUBSTITUTE(SUBSTITUTE(SUBSTITUTE(SUBSTITUTE(SUBSTITUTE(SUBSTITUTE(SUBSTITUTE(SUBSTITUTE( (SUBSTITUTE( SUBSTITUTE( SUBSTITUTE( SUBSTITUTE(Z1748,"STD_SIGMA","SUM"),"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PRINTERCHAR</v>
      </c>
      <c r="AG1748" t="b">
        <f>AA1748=AF1748</f>
        <v>1</v>
      </c>
    </row>
    <row r="1749" spans="1:33">
      <c r="A1749" s="48">
        <f>IF(B1749=INT(B1749),ROW(),"")</f>
        <v>1749</v>
      </c>
      <c r="B1749" s="47">
        <f>IF(AND(MID(C1749,2,1)&lt;&gt;"/",MID(C1749,1,1)="/"),INT(B1748)+1,B1748+0.01)</f>
        <v>1711</v>
      </c>
      <c r="C1749" s="51" t="s">
        <v>3769</v>
      </c>
      <c r="D1749" s="51" t="s">
        <v>7</v>
      </c>
      <c r="E1749" s="56" t="s">
        <v>458</v>
      </c>
      <c r="F1749" s="56" t="s">
        <v>458</v>
      </c>
      <c r="G1749" s="144">
        <v>0</v>
      </c>
      <c r="H1749" s="144">
        <v>127</v>
      </c>
      <c r="I1749" s="135" t="s">
        <v>3</v>
      </c>
      <c r="J1749" s="56" t="s">
        <v>1375</v>
      </c>
      <c r="K1749" s="57" t="s">
        <v>3945</v>
      </c>
      <c r="L1749" s="55" t="s">
        <v>4768</v>
      </c>
      <c r="M1749" s="55" t="s">
        <v>4826</v>
      </c>
      <c r="N1749" s="55" t="s">
        <v>2238</v>
      </c>
      <c r="O1749" s="55"/>
      <c r="P1749" s="259" t="s">
        <v>2086</v>
      </c>
      <c r="Q1749" s="13"/>
      <c r="R1749"/>
      <c r="S1749" t="str">
        <f>IF(E1749=F1749,"","NOT EQUAL")</f>
        <v/>
      </c>
      <c r="T1749" s="44" t="str">
        <f>IF(ISNA(VLOOKUP(P1749,Sheet1!E:F,2,0)),"--","PRESENT")</f>
        <v>--</v>
      </c>
      <c r="U1749"/>
      <c r="V1749">
        <f>IF(AA1749&lt;&gt;"",V1748+1,V1748)</f>
        <v>497</v>
      </c>
      <c r="W1749" s="75" t="s">
        <v>2238</v>
      </c>
      <c r="X1749" s="57" t="s">
        <v>2238</v>
      </c>
      <c r="Y1749" s="57" t="s">
        <v>2238</v>
      </c>
      <c r="Z1749" s="25" t="str">
        <f>IF( OR(X1749="CNST", I1749="CAT_REGS"),IF(E1749=CHAR(34)&amp;CHAR(34),F1749,E1749),
IF(X1749="YES",UPPER(IF(E1749=CHAR(34)&amp;CHAR(34),F1749,E1749)),
IF(   AND(X1749&lt;&gt;"NO",I1749="CAT_FNCT",D1749&lt;&gt;"multiply", D1749&lt;&gt;"divide"),IF(J1749="SLS_ENABLED",   UPPER(IF(E1749=CHAR(34)&amp;CHAR(34),F1749,E1749)),""),"")))</f>
        <v>STD_PRINTER "DLAY"</v>
      </c>
      <c r="AA1749" s="25" t="str">
        <f>IF(LEN(Y1749)&gt;0,Y1749,SUBSTITUTE(SUBSTITUTE(SUBSTITUTE(SUBSTITUTE(SUBSTITUTE(SUBSTITUTE(SUBSTITUTE(SUBSTITUTE(SUBSTITUTE(SUBSTITUTE(SUBSTITUTE( (SUBSTITUTE( SUBSTITUTE( SUBSTITUTE( SUBSTITUTE(Z1749,"STD_SIGMA","SUM"),"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PRINTERDLAY</v>
      </c>
      <c r="AB1749" s="1">
        <f>B1749</f>
        <v>1711</v>
      </c>
      <c r="AC1749" t="str">
        <f>P1749</f>
        <v>ITM_PRINTERDLAY</v>
      </c>
      <c r="AD1749" s="126" t="str">
        <f>IF(ISNA(VLOOKUP(AA1749,'XEQM Shortlist'!J:J,1,0)),"//","")</f>
        <v>//</v>
      </c>
      <c r="AF1749" s="88" t="str">
        <f>IF(LEN(AA1749)=0,"",SUBSTITUTE(SUBSTITUTE(SUBSTITUTE(SUBSTITUTE(SUBSTITUTE(SUBSTITUTE(SUBSTITUTE(SUBSTITUTE(SUBSTITUTE(SUBSTITUTE(SUBSTITUTE(SUBSTITUTE(SUBSTITUTE(SUBSTITUTE(SUBSTITUTE(SUBSTITUTE(SUBSTITUTE( (SUBSTITUTE( SUBSTITUTE( SUBSTITUTE( SUBSTITUTE(Z1749,"STD_SIGMA","SUM"),"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PRINTERDLAY</v>
      </c>
      <c r="AG1749" t="b">
        <f>AA1749=AF1749</f>
        <v>1</v>
      </c>
    </row>
    <row r="1750" spans="1:33">
      <c r="A1750" s="48">
        <f>IF(B1750=INT(B1750),ROW(),"")</f>
        <v>1750</v>
      </c>
      <c r="B1750" s="47">
        <f>IF(AND(MID(C1750,2,1)&lt;&gt;"/",MID(C1750,1,1)="/"),INT(B1749)+1,B1749+0.01)</f>
        <v>1712</v>
      </c>
      <c r="C1750" s="51" t="s">
        <v>3769</v>
      </c>
      <c r="D1750" s="51" t="s">
        <v>7</v>
      </c>
      <c r="E1750" s="56" t="s">
        <v>1335</v>
      </c>
      <c r="F1750" s="56" t="s">
        <v>1335</v>
      </c>
      <c r="G1750" s="144">
        <v>0</v>
      </c>
      <c r="H1750" s="144">
        <v>0</v>
      </c>
      <c r="I1750" s="135" t="s">
        <v>3</v>
      </c>
      <c r="J1750" s="56" t="s">
        <v>1375</v>
      </c>
      <c r="K1750" s="57" t="s">
        <v>3945</v>
      </c>
      <c r="L1750" s="55" t="s">
        <v>4768</v>
      </c>
      <c r="M1750" s="55" t="s">
        <v>4825</v>
      </c>
      <c r="N1750" s="55" t="s">
        <v>2238</v>
      </c>
      <c r="O1750" s="55"/>
      <c r="P1750" s="259" t="s">
        <v>2087</v>
      </c>
      <c r="Q1750" s="13"/>
      <c r="R1750"/>
      <c r="S1750" t="str">
        <f>IF(E1750=F1750,"","NOT EQUAL")</f>
        <v/>
      </c>
      <c r="T1750" s="44" t="str">
        <f>IF(ISNA(VLOOKUP(P1750,Sheet1!E:F,2,0)),"--","PRESENT")</f>
        <v>--</v>
      </c>
      <c r="U1750"/>
      <c r="V1750">
        <f>IF(AA1750&lt;&gt;"",V1749+1,V1749)</f>
        <v>498</v>
      </c>
      <c r="W1750" s="75" t="s">
        <v>2238</v>
      </c>
      <c r="X1750" s="57" t="s">
        <v>2238</v>
      </c>
      <c r="Y1750" s="57" t="s">
        <v>2238</v>
      </c>
      <c r="Z1750" s="25" t="str">
        <f>IF( OR(X1750="CNST", I1750="CAT_REGS"),IF(E1750=CHAR(34)&amp;CHAR(34),F1750,E1750),
IF(X1750="YES",UPPER(IF(E1750=CHAR(34)&amp;CHAR(34),F1750,E1750)),
IF(   AND(X1750&lt;&gt;"NO",I1750="CAT_FNCT",D1750&lt;&gt;"multiply", D1750&lt;&gt;"divide"),IF(J1750="SLS_ENABLED",   UPPER(IF(E1750=CHAR(34)&amp;CHAR(34),F1750,E1750)),""),"")))</f>
        <v>STD_PRINTER "LCD"</v>
      </c>
      <c r="AA1750" s="25" t="str">
        <f>IF(LEN(Y1750)&gt;0,Y1750,SUBSTITUTE(SUBSTITUTE(SUBSTITUTE(SUBSTITUTE(SUBSTITUTE(SUBSTITUTE(SUBSTITUTE(SUBSTITUTE(SUBSTITUTE(SUBSTITUTE(SUBSTITUTE( (SUBSTITUTE( SUBSTITUTE( SUBSTITUTE( SUBSTITUTE(Z1750,"STD_SIGMA","SUM"),"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PRINTERLCD</v>
      </c>
      <c r="AB1750" s="1">
        <f>B1750</f>
        <v>1712</v>
      </c>
      <c r="AC1750" t="str">
        <f>P1750</f>
        <v>ITM_PRINTERLCD</v>
      </c>
      <c r="AD1750" s="126" t="str">
        <f>IF(ISNA(VLOOKUP(AA1750,'XEQM Shortlist'!J:J,1,0)),"//","")</f>
        <v>//</v>
      </c>
      <c r="AF1750" s="88" t="str">
        <f>IF(LEN(AA1750)=0,"",SUBSTITUTE(SUBSTITUTE(SUBSTITUTE(SUBSTITUTE(SUBSTITUTE(SUBSTITUTE(SUBSTITUTE(SUBSTITUTE(SUBSTITUTE(SUBSTITUTE(SUBSTITUTE(SUBSTITUTE(SUBSTITUTE(SUBSTITUTE(SUBSTITUTE(SUBSTITUTE(SUBSTITUTE( (SUBSTITUTE( SUBSTITUTE( SUBSTITUTE( SUBSTITUTE(Z1750,"STD_SIGMA","SUM"),"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PRINTERLCD</v>
      </c>
      <c r="AG1750" t="b">
        <f>AA1750=AF1750</f>
        <v>1</v>
      </c>
    </row>
    <row r="1751" spans="1:33">
      <c r="A1751" s="48">
        <f>IF(B1751=INT(B1751),ROW(),"")</f>
        <v>1751</v>
      </c>
      <c r="B1751" s="47">
        <f>IF(AND(MID(C1751,2,1)&lt;&gt;"/",MID(C1751,1,1)="/"),INT(B1750)+1,B1750+0.01)</f>
        <v>1713</v>
      </c>
      <c r="C1751" s="51" t="s">
        <v>3769</v>
      </c>
      <c r="D1751" s="51" t="s">
        <v>7</v>
      </c>
      <c r="E1751" s="56" t="s">
        <v>459</v>
      </c>
      <c r="F1751" s="56" t="s">
        <v>459</v>
      </c>
      <c r="G1751" s="144">
        <v>0</v>
      </c>
      <c r="H1751" s="144">
        <v>3</v>
      </c>
      <c r="I1751" s="135" t="s">
        <v>3</v>
      </c>
      <c r="J1751" s="56" t="s">
        <v>1375</v>
      </c>
      <c r="K1751" s="57" t="s">
        <v>3945</v>
      </c>
      <c r="L1751" s="55" t="s">
        <v>4768</v>
      </c>
      <c r="M1751" s="55" t="s">
        <v>4826</v>
      </c>
      <c r="N1751" s="55" t="s">
        <v>2238</v>
      </c>
      <c r="O1751" s="55"/>
      <c r="P1751" s="259" t="s">
        <v>2088</v>
      </c>
      <c r="Q1751" s="13"/>
      <c r="R1751"/>
      <c r="S1751" t="str">
        <f>IF(E1751=F1751,"","NOT EQUAL")</f>
        <v/>
      </c>
      <c r="T1751" s="44" t="str">
        <f>IF(ISNA(VLOOKUP(P1751,Sheet1!E:F,2,0)),"--","PRESENT")</f>
        <v>--</v>
      </c>
      <c r="U1751"/>
      <c r="V1751">
        <f>IF(AA1751&lt;&gt;"",V1750+1,V1750)</f>
        <v>499</v>
      </c>
      <c r="W1751" s="75" t="s">
        <v>2238</v>
      </c>
      <c r="X1751" s="57" t="s">
        <v>2238</v>
      </c>
      <c r="Y1751" s="57" t="s">
        <v>2238</v>
      </c>
      <c r="Z1751" s="25" t="str">
        <f>IF( OR(X1751="CNST", I1751="CAT_REGS"),IF(E1751=CHAR(34)&amp;CHAR(34),F1751,E1751),
IF(X1751="YES",UPPER(IF(E1751=CHAR(34)&amp;CHAR(34),F1751,E1751)),
IF(   AND(X1751&lt;&gt;"NO",I1751="CAT_FNCT",D1751&lt;&gt;"multiply", D1751&lt;&gt;"divide"),IF(J1751="SLS_ENABLED",   UPPER(IF(E1751=CHAR(34)&amp;CHAR(34),F1751,E1751)),""),"")))</f>
        <v>STD_PRINTER "MODE"</v>
      </c>
      <c r="AA1751" s="25" t="str">
        <f>IF(LEN(Y1751)&gt;0,Y1751,SUBSTITUTE(SUBSTITUTE(SUBSTITUTE(SUBSTITUTE(SUBSTITUTE(SUBSTITUTE(SUBSTITUTE(SUBSTITUTE(SUBSTITUTE(SUBSTITUTE(SUBSTITUTE( (SUBSTITUTE( SUBSTITUTE( SUBSTITUTE( SUBSTITUTE(Z1751,"STD_SIGMA","SUM"),"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PRINTERMODE</v>
      </c>
      <c r="AB1751" s="1">
        <f>B1751</f>
        <v>1713</v>
      </c>
      <c r="AC1751" t="str">
        <f>P1751</f>
        <v>ITM_PRINTERMODE</v>
      </c>
      <c r="AD1751" s="126" t="str">
        <f>IF(ISNA(VLOOKUP(AA1751,'XEQM Shortlist'!J:J,1,0)),"//","")</f>
        <v>//</v>
      </c>
      <c r="AF1751" s="88" t="str">
        <f>IF(LEN(AA1751)=0,"",SUBSTITUTE(SUBSTITUTE(SUBSTITUTE(SUBSTITUTE(SUBSTITUTE(SUBSTITUTE(SUBSTITUTE(SUBSTITUTE(SUBSTITUTE(SUBSTITUTE(SUBSTITUTE(SUBSTITUTE(SUBSTITUTE(SUBSTITUTE(SUBSTITUTE(SUBSTITUTE(SUBSTITUTE( (SUBSTITUTE( SUBSTITUTE( SUBSTITUTE( SUBSTITUTE(Z1751,"STD_SIGMA","SUM"),"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PRINTERMODE</v>
      </c>
      <c r="AG1751" t="b">
        <f>AA1751=AF1751</f>
        <v>1</v>
      </c>
    </row>
    <row r="1752" spans="1:33">
      <c r="A1752" s="48">
        <f>IF(B1752=INT(B1752),ROW(),"")</f>
        <v>1752</v>
      </c>
      <c r="B1752" s="47">
        <f>IF(AND(MID(C1752,2,1)&lt;&gt;"/",MID(C1752,1,1)="/"),INT(B1751)+1,B1751+0.01)</f>
        <v>1714</v>
      </c>
      <c r="C1752" s="51" t="s">
        <v>3769</v>
      </c>
      <c r="D1752" s="51" t="s">
        <v>7</v>
      </c>
      <c r="E1752" s="56" t="s">
        <v>460</v>
      </c>
      <c r="F1752" s="56" t="s">
        <v>460</v>
      </c>
      <c r="G1752" s="144">
        <v>0</v>
      </c>
      <c r="H1752" s="144">
        <v>0</v>
      </c>
      <c r="I1752" s="135" t="s">
        <v>3</v>
      </c>
      <c r="J1752" s="56" t="s">
        <v>1375</v>
      </c>
      <c r="K1752" s="57" t="s">
        <v>3945</v>
      </c>
      <c r="L1752" s="55" t="s">
        <v>4768</v>
      </c>
      <c r="M1752" s="55" t="s">
        <v>4825</v>
      </c>
      <c r="N1752" s="55" t="s">
        <v>2238</v>
      </c>
      <c r="O1752" s="55"/>
      <c r="P1752" s="259" t="s">
        <v>2089</v>
      </c>
      <c r="Q1752" s="13"/>
      <c r="R1752"/>
      <c r="S1752" t="str">
        <f>IF(E1752=F1752,"","NOT EQUAL")</f>
        <v/>
      </c>
      <c r="T1752" s="44" t="str">
        <f>IF(ISNA(VLOOKUP(P1752,Sheet1!E:F,2,0)),"--","PRESENT")</f>
        <v>--</v>
      </c>
      <c r="U1752"/>
      <c r="V1752">
        <f>IF(AA1752&lt;&gt;"",V1751+1,V1751)</f>
        <v>500</v>
      </c>
      <c r="W1752" s="75" t="s">
        <v>2238</v>
      </c>
      <c r="X1752" s="57" t="s">
        <v>2238</v>
      </c>
      <c r="Y1752" s="57" t="s">
        <v>2238</v>
      </c>
      <c r="Z1752" s="25" t="str">
        <f>IF( OR(X1752="CNST", I1752="CAT_REGS"),IF(E1752=CHAR(34)&amp;CHAR(34),F1752,E1752),
IF(X1752="YES",UPPER(IF(E1752=CHAR(34)&amp;CHAR(34),F1752,E1752)),
IF(   AND(X1752&lt;&gt;"NO",I1752="CAT_FNCT",D1752&lt;&gt;"multiply", D1752&lt;&gt;"divide"),IF(J1752="SLS_ENABLED",   UPPER(IF(E1752=CHAR(34)&amp;CHAR(34),F1752,E1752)),""),"")))</f>
        <v>STD_PRINTER "PROG"</v>
      </c>
      <c r="AA1752" s="25" t="str">
        <f>IF(LEN(Y1752)&gt;0,Y1752,SUBSTITUTE(SUBSTITUTE(SUBSTITUTE(SUBSTITUTE(SUBSTITUTE(SUBSTITUTE(SUBSTITUTE(SUBSTITUTE(SUBSTITUTE(SUBSTITUTE(SUBSTITUTE( (SUBSTITUTE( SUBSTITUTE( SUBSTITUTE( SUBSTITUTE(Z1752,"STD_SIGMA","SUM"),"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PRINTERPROG</v>
      </c>
      <c r="AB1752" s="1">
        <f>B1752</f>
        <v>1714</v>
      </c>
      <c r="AC1752" t="str">
        <f>P1752</f>
        <v>ITM_PRINTERPROG</v>
      </c>
      <c r="AD1752" s="126" t="str">
        <f>IF(ISNA(VLOOKUP(AA1752,'XEQM Shortlist'!J:J,1,0)),"//","")</f>
        <v>//</v>
      </c>
      <c r="AF1752" s="88" t="str">
        <f>IF(LEN(AA1752)=0,"",SUBSTITUTE(SUBSTITUTE(SUBSTITUTE(SUBSTITUTE(SUBSTITUTE(SUBSTITUTE(SUBSTITUTE(SUBSTITUTE(SUBSTITUTE(SUBSTITUTE(SUBSTITUTE(SUBSTITUTE(SUBSTITUTE(SUBSTITUTE(SUBSTITUTE(SUBSTITUTE(SUBSTITUTE( (SUBSTITUTE( SUBSTITUTE( SUBSTITUTE( SUBSTITUTE(Z1752,"STD_SIGMA","SUM"),"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PRINTERPROG</v>
      </c>
      <c r="AG1752" t="b">
        <f>AA1752=AF1752</f>
        <v>1</v>
      </c>
    </row>
    <row r="1753" spans="1:33">
      <c r="A1753" s="48">
        <f>IF(B1753=INT(B1753),ROW(),"")</f>
        <v>1753</v>
      </c>
      <c r="B1753" s="47">
        <f>IF(AND(MID(C1753,2,1)&lt;&gt;"/",MID(C1753,1,1)="/"),INT(B1752)+1,B1752+0.01)</f>
        <v>1715</v>
      </c>
      <c r="C1753" s="51" t="s">
        <v>3769</v>
      </c>
      <c r="D1753" s="51" t="s">
        <v>7</v>
      </c>
      <c r="E1753" s="56" t="s">
        <v>1336</v>
      </c>
      <c r="F1753" s="56" t="s">
        <v>1336</v>
      </c>
      <c r="G1753" s="144">
        <v>0</v>
      </c>
      <c r="H1753" s="144">
        <v>99</v>
      </c>
      <c r="I1753" s="135" t="s">
        <v>3</v>
      </c>
      <c r="J1753" s="56" t="s">
        <v>1375</v>
      </c>
      <c r="K1753" s="57" t="s">
        <v>3945</v>
      </c>
      <c r="L1753" s="55" t="s">
        <v>4768</v>
      </c>
      <c r="M1753" s="55" t="s">
        <v>4830</v>
      </c>
      <c r="N1753" s="55" t="s">
        <v>2238</v>
      </c>
      <c r="O1753" s="55"/>
      <c r="P1753" s="259" t="s">
        <v>2090</v>
      </c>
      <c r="Q1753" s="13"/>
      <c r="R1753"/>
      <c r="S1753" t="str">
        <f>IF(E1753=F1753,"","NOT EQUAL")</f>
        <v/>
      </c>
      <c r="T1753" s="44" t="str">
        <f>IF(ISNA(VLOOKUP(P1753,Sheet1!E:F,2,0)),"--","PRESENT")</f>
        <v>--</v>
      </c>
      <c r="U1753"/>
      <c r="V1753">
        <f>IF(AA1753&lt;&gt;"",V1752+1,V1752)</f>
        <v>501</v>
      </c>
      <c r="W1753" s="75" t="s">
        <v>2238</v>
      </c>
      <c r="X1753" s="57" t="s">
        <v>2238</v>
      </c>
      <c r="Y1753" s="57" t="s">
        <v>2238</v>
      </c>
      <c r="Z1753" s="25" t="str">
        <f>IF( OR(X1753="CNST", I1753="CAT_REGS"),IF(E1753=CHAR(34)&amp;CHAR(34),F1753,E1753),
IF(X1753="YES",UPPER(IF(E1753=CHAR(34)&amp;CHAR(34),F1753,E1753)),
IF(   AND(X1753&lt;&gt;"NO",I1753="CAT_FNCT",D1753&lt;&gt;"multiply", D1753&lt;&gt;"divide"),IF(J1753="SLS_ENABLED",   UPPER(IF(E1753=CHAR(34)&amp;CHAR(34),F1753,E1753)),""),"")))</f>
        <v>STD_PRINTER "R"</v>
      </c>
      <c r="AA1753" s="25" t="str">
        <f>IF(LEN(Y1753)&gt;0,Y1753,SUBSTITUTE(SUBSTITUTE(SUBSTITUTE(SUBSTITUTE(SUBSTITUTE(SUBSTITUTE(SUBSTITUTE(SUBSTITUTE(SUBSTITUTE(SUBSTITUTE(SUBSTITUTE( (SUBSTITUTE( SUBSTITUTE( SUBSTITUTE( SUBSTITUTE(Z1753,"STD_SIGMA","SUM"),"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PRINTERR</v>
      </c>
      <c r="AB1753" s="1">
        <f>B1753</f>
        <v>1715</v>
      </c>
      <c r="AC1753" t="str">
        <f>P1753</f>
        <v>ITM_PRINTERR</v>
      </c>
      <c r="AD1753" s="126" t="str">
        <f>IF(ISNA(VLOOKUP(AA1753,'XEQM Shortlist'!J:J,1,0)),"//","")</f>
        <v>//</v>
      </c>
      <c r="AF1753" s="88" t="str">
        <f>IF(LEN(AA1753)=0,"",SUBSTITUTE(SUBSTITUTE(SUBSTITUTE(SUBSTITUTE(SUBSTITUTE(SUBSTITUTE(SUBSTITUTE(SUBSTITUTE(SUBSTITUTE(SUBSTITUTE(SUBSTITUTE(SUBSTITUTE(SUBSTITUTE(SUBSTITUTE(SUBSTITUTE(SUBSTITUTE(SUBSTITUTE( (SUBSTITUTE( SUBSTITUTE( SUBSTITUTE( SUBSTITUTE(Z1753,"STD_SIGMA","SUM"),"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PRINTERR</v>
      </c>
      <c r="AG1753" t="b">
        <f>AA1753=AF1753</f>
        <v>1</v>
      </c>
    </row>
    <row r="1754" spans="1:33">
      <c r="A1754" s="48">
        <f>IF(B1754=INT(B1754),ROW(),"")</f>
        <v>1754</v>
      </c>
      <c r="B1754" s="47">
        <f>IF(AND(MID(C1754,2,1)&lt;&gt;"/",MID(C1754,1,1)="/"),INT(B1753)+1,B1753+0.01)</f>
        <v>1716</v>
      </c>
      <c r="C1754" s="51" t="s">
        <v>3769</v>
      </c>
      <c r="D1754" s="51" t="s">
        <v>7</v>
      </c>
      <c r="E1754" s="56" t="s">
        <v>461</v>
      </c>
      <c r="F1754" s="56" t="s">
        <v>461</v>
      </c>
      <c r="G1754" s="144">
        <v>0</v>
      </c>
      <c r="H1754" s="144">
        <v>0</v>
      </c>
      <c r="I1754" s="135" t="s">
        <v>3</v>
      </c>
      <c r="J1754" s="56" t="s">
        <v>1375</v>
      </c>
      <c r="K1754" s="57" t="s">
        <v>3945</v>
      </c>
      <c r="L1754" s="55" t="s">
        <v>4768</v>
      </c>
      <c r="M1754" s="55" t="s">
        <v>4825</v>
      </c>
      <c r="N1754" s="55" t="s">
        <v>2238</v>
      </c>
      <c r="O1754" s="55"/>
      <c r="P1754" s="259" t="s">
        <v>2091</v>
      </c>
      <c r="Q1754" s="13"/>
      <c r="R1754"/>
      <c r="S1754" t="str">
        <f>IF(E1754=F1754,"","NOT EQUAL")</f>
        <v/>
      </c>
      <c r="T1754" s="44" t="str">
        <f>IF(ISNA(VLOOKUP(P1754,Sheet1!E:F,2,0)),"--","PRESENT")</f>
        <v>--</v>
      </c>
      <c r="U1754"/>
      <c r="V1754">
        <f>IF(AA1754&lt;&gt;"",V1753+1,V1753)</f>
        <v>502</v>
      </c>
      <c r="W1754" s="75" t="s">
        <v>2238</v>
      </c>
      <c r="X1754" s="57" t="s">
        <v>2238</v>
      </c>
      <c r="Y1754" s="57" t="s">
        <v>2238</v>
      </c>
      <c r="Z1754" s="25" t="str">
        <f>IF( OR(X1754="CNST", I1754="CAT_REGS"),IF(E1754=CHAR(34)&amp;CHAR(34),F1754,E1754),
IF(X1754="YES",UPPER(IF(E1754=CHAR(34)&amp;CHAR(34),F1754,E1754)),
IF(   AND(X1754&lt;&gt;"NO",I1754="CAT_FNCT",D1754&lt;&gt;"multiply", D1754&lt;&gt;"divide"),IF(J1754="SLS_ENABLED",   UPPER(IF(E1754=CHAR(34)&amp;CHAR(34),F1754,E1754)),""),"")))</f>
        <v>STD_PRINTER "REGS"</v>
      </c>
      <c r="AA1754" s="25" t="str">
        <f>IF(LEN(Y1754)&gt;0,Y1754,SUBSTITUTE(SUBSTITUTE(SUBSTITUTE(SUBSTITUTE(SUBSTITUTE(SUBSTITUTE(SUBSTITUTE(SUBSTITUTE(SUBSTITUTE(SUBSTITUTE(SUBSTITUTE( (SUBSTITUTE( SUBSTITUTE( SUBSTITUTE( SUBSTITUTE(Z1754,"STD_SIGMA","SUM"),"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PRINTERREGS</v>
      </c>
      <c r="AB1754" s="1">
        <f>B1754</f>
        <v>1716</v>
      </c>
      <c r="AC1754" t="str">
        <f>P1754</f>
        <v>ITM_PRINTERREGS</v>
      </c>
      <c r="AD1754" s="126" t="str">
        <f>IF(ISNA(VLOOKUP(AA1754,'XEQM Shortlist'!J:J,1,0)),"//","")</f>
        <v>//</v>
      </c>
      <c r="AF1754" s="88" t="str">
        <f>IF(LEN(AA1754)=0,"",SUBSTITUTE(SUBSTITUTE(SUBSTITUTE(SUBSTITUTE(SUBSTITUTE(SUBSTITUTE(SUBSTITUTE(SUBSTITUTE(SUBSTITUTE(SUBSTITUTE(SUBSTITUTE(SUBSTITUTE(SUBSTITUTE(SUBSTITUTE(SUBSTITUTE(SUBSTITUTE(SUBSTITUTE( (SUBSTITUTE( SUBSTITUTE( SUBSTITUTE( SUBSTITUTE(Z1754,"STD_SIGMA","SUM"),"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PRINTERREGS</v>
      </c>
      <c r="AG1754" t="b">
        <f>AA1754=AF1754</f>
        <v>1</v>
      </c>
    </row>
    <row r="1755" spans="1:33">
      <c r="A1755" s="48">
        <f>IF(B1755=INT(B1755),ROW(),"")</f>
        <v>1755</v>
      </c>
      <c r="B1755" s="47">
        <f>IF(AND(MID(C1755,2,1)&lt;&gt;"/",MID(C1755,1,1)="/"),INT(B1754)+1,B1754+0.01)</f>
        <v>1717</v>
      </c>
      <c r="C1755" s="51" t="s">
        <v>3699</v>
      </c>
      <c r="D1755" s="51" t="s">
        <v>4456</v>
      </c>
      <c r="E1755" s="56" t="s">
        <v>1337</v>
      </c>
      <c r="F1755" s="56" t="s">
        <v>1337</v>
      </c>
      <c r="G1755" s="144">
        <v>0</v>
      </c>
      <c r="H1755" s="144">
        <v>0</v>
      </c>
      <c r="I1755" s="135" t="s">
        <v>3</v>
      </c>
      <c r="J1755" s="56" t="s">
        <v>1375</v>
      </c>
      <c r="K1755" s="57" t="s">
        <v>3945</v>
      </c>
      <c r="L1755" s="55" t="s">
        <v>4768</v>
      </c>
      <c r="M1755" s="55" t="s">
        <v>4825</v>
      </c>
      <c r="N1755" s="55" t="s">
        <v>2238</v>
      </c>
      <c r="O1755" s="55"/>
      <c r="P1755" s="259" t="s">
        <v>2092</v>
      </c>
      <c r="Q1755" s="13"/>
      <c r="R1755"/>
      <c r="S1755" t="str">
        <f>IF(E1755=F1755,"","NOT EQUAL")</f>
        <v/>
      </c>
      <c r="T1755" s="44" t="str">
        <f>IF(ISNA(VLOOKUP(P1755,Sheet1!E:F,2,0)),"--","PRESENT")</f>
        <v>PRESENT</v>
      </c>
      <c r="U1755"/>
      <c r="V1755">
        <f>IF(AA1755&lt;&gt;"",V1754+1,V1754)</f>
        <v>503</v>
      </c>
      <c r="W1755" s="75" t="s">
        <v>2238</v>
      </c>
      <c r="X1755" s="57" t="s">
        <v>2238</v>
      </c>
      <c r="Y1755" s="57" t="s">
        <v>2238</v>
      </c>
      <c r="Z1755" s="25" t="str">
        <f>IF( OR(X1755="CNST", I1755="CAT_REGS"),IF(E1755=CHAR(34)&amp;CHAR(34),F1755,E1755),
IF(X1755="YES",UPPER(IF(E1755=CHAR(34)&amp;CHAR(34),F1755,E1755)),
IF(   AND(X1755&lt;&gt;"NO",I1755="CAT_FNCT",D1755&lt;&gt;"multiply", D1755&lt;&gt;"divide"),IF(J1755="SLS_ENABLED",   UPPER(IF(E1755=CHAR(34)&amp;CHAR(34),F1755,E1755)),""),"")))</f>
        <v>STD_PRINTER "STK"</v>
      </c>
      <c r="AA1755" s="25" t="str">
        <f>IF(LEN(Y1755)&gt;0,Y1755,SUBSTITUTE(SUBSTITUTE(SUBSTITUTE(SUBSTITUTE(SUBSTITUTE(SUBSTITUTE(SUBSTITUTE(SUBSTITUTE(SUBSTITUTE(SUBSTITUTE(SUBSTITUTE( (SUBSTITUTE( SUBSTITUTE( SUBSTITUTE( SUBSTITUTE(Z1755,"STD_SIGMA","SUM"),"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PRINTERSTK</v>
      </c>
      <c r="AB1755" s="1">
        <f>B1755</f>
        <v>1717</v>
      </c>
      <c r="AC1755" t="str">
        <f>P1755</f>
        <v>ITM_PRINTERSTK</v>
      </c>
      <c r="AD1755" s="126" t="str">
        <f>IF(ISNA(VLOOKUP(AA1755,'XEQM Shortlist'!J:J,1,0)),"//","")</f>
        <v>//</v>
      </c>
      <c r="AF1755" s="88" t="str">
        <f>IF(LEN(AA1755)=0,"",SUBSTITUTE(SUBSTITUTE(SUBSTITUTE(SUBSTITUTE(SUBSTITUTE(SUBSTITUTE(SUBSTITUTE(SUBSTITUTE(SUBSTITUTE(SUBSTITUTE(SUBSTITUTE(SUBSTITUTE(SUBSTITUTE(SUBSTITUTE(SUBSTITUTE(SUBSTITUTE(SUBSTITUTE( (SUBSTITUTE( SUBSTITUTE( SUBSTITUTE( SUBSTITUTE(Z1755,"STD_SIGMA","SUM"),"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PRINTERSTK</v>
      </c>
      <c r="AG1755" t="b">
        <f>AA1755=AF1755</f>
        <v>1</v>
      </c>
    </row>
    <row r="1756" spans="1:33">
      <c r="A1756" s="48">
        <f>IF(B1756=INT(B1756),ROW(),"")</f>
        <v>1756</v>
      </c>
      <c r="B1756" s="47">
        <f>IF(AND(MID(C1756,2,1)&lt;&gt;"/",MID(C1756,1,1)="/"),INT(B1755)+1,B1755+0.01)</f>
        <v>1718</v>
      </c>
      <c r="C1756" s="51" t="s">
        <v>3769</v>
      </c>
      <c r="D1756" s="59" t="s">
        <v>7</v>
      </c>
      <c r="E1756" s="56" t="s">
        <v>1338</v>
      </c>
      <c r="F1756" s="56" t="s">
        <v>1338</v>
      </c>
      <c r="G1756" s="144">
        <v>0</v>
      </c>
      <c r="H1756" s="144">
        <v>127</v>
      </c>
      <c r="I1756" s="135" t="s">
        <v>3</v>
      </c>
      <c r="J1756" s="56" t="s">
        <v>1375</v>
      </c>
      <c r="K1756" s="57" t="s">
        <v>3945</v>
      </c>
      <c r="L1756" s="55" t="s">
        <v>4768</v>
      </c>
      <c r="M1756" s="55" t="s">
        <v>4826</v>
      </c>
      <c r="N1756" s="55" t="s">
        <v>2238</v>
      </c>
      <c r="O1756" s="55"/>
      <c r="P1756" s="259" t="s">
        <v>2093</v>
      </c>
      <c r="Q1756" s="13"/>
      <c r="R1756"/>
      <c r="S1756" t="str">
        <f>IF(E1756=F1756,"","NOT EQUAL")</f>
        <v/>
      </c>
      <c r="T1756" s="44" t="str">
        <f>IF(ISNA(VLOOKUP(P1756,Sheet1!E:F,2,0)),"--","PRESENT")</f>
        <v>--</v>
      </c>
      <c r="U1756"/>
      <c r="V1756">
        <f>IF(AA1756&lt;&gt;"",V1755+1,V1755)</f>
        <v>504</v>
      </c>
      <c r="W1756" s="75" t="s">
        <v>2238</v>
      </c>
      <c r="X1756" s="57" t="s">
        <v>2238</v>
      </c>
      <c r="Y1756" s="57" t="s">
        <v>2238</v>
      </c>
      <c r="Z1756" s="25" t="str">
        <f>IF( OR(X1756="CNST", I1756="CAT_REGS"),IF(E1756=CHAR(34)&amp;CHAR(34),F1756,E1756),
IF(X1756="YES",UPPER(IF(E1756=CHAR(34)&amp;CHAR(34),F1756,E1756)),
IF(   AND(X1756&lt;&gt;"NO",I1756="CAT_FNCT",D1756&lt;&gt;"multiply", D1756&lt;&gt;"divide"),IF(J1756="SLS_ENABLED",   UPPER(IF(E1756=CHAR(34)&amp;CHAR(34),F1756,E1756)),""),"")))</f>
        <v>STD_PRINTER "TAB"</v>
      </c>
      <c r="AA1756" s="25" t="str">
        <f>IF(LEN(Y1756)&gt;0,Y1756,SUBSTITUTE(SUBSTITUTE(SUBSTITUTE(SUBSTITUTE(SUBSTITUTE(SUBSTITUTE(SUBSTITUTE(SUBSTITUTE(SUBSTITUTE(SUBSTITUTE(SUBSTITUTE( (SUBSTITUTE( SUBSTITUTE( SUBSTITUTE( SUBSTITUTE(Z1756,"STD_SIGMA","SUM"),"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PRINTERTAB</v>
      </c>
      <c r="AB1756" s="1">
        <f>B1756</f>
        <v>1718</v>
      </c>
      <c r="AC1756" t="str">
        <f>P1756</f>
        <v>ITM_PRINTERTAB</v>
      </c>
      <c r="AD1756" s="126" t="str">
        <f>IF(ISNA(VLOOKUP(AA1756,'XEQM Shortlist'!J:J,1,0)),"//","")</f>
        <v>//</v>
      </c>
      <c r="AF1756" s="88" t="str">
        <f>IF(LEN(AA1756)=0,"",SUBSTITUTE(SUBSTITUTE(SUBSTITUTE(SUBSTITUTE(SUBSTITUTE(SUBSTITUTE(SUBSTITUTE(SUBSTITUTE(SUBSTITUTE(SUBSTITUTE(SUBSTITUTE(SUBSTITUTE(SUBSTITUTE(SUBSTITUTE(SUBSTITUTE(SUBSTITUTE(SUBSTITUTE( (SUBSTITUTE( SUBSTITUTE( SUBSTITUTE( SUBSTITUTE(Z1756,"STD_SIGMA","SUM"),"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PRINTERTAB</v>
      </c>
      <c r="AG1756" t="b">
        <f>AA1756=AF1756</f>
        <v>1</v>
      </c>
    </row>
    <row r="1757" spans="1:33">
      <c r="A1757" s="48">
        <f>IF(B1757=INT(B1757),ROW(),"")</f>
        <v>1757</v>
      </c>
      <c r="B1757" s="47">
        <f>IF(AND(MID(C1757,2,1)&lt;&gt;"/",MID(C1757,1,1)="/"),INT(B1756)+1,B1756+0.01)</f>
        <v>1719</v>
      </c>
      <c r="C1757" s="51" t="s">
        <v>3769</v>
      </c>
      <c r="D1757" s="51" t="s">
        <v>7</v>
      </c>
      <c r="E1757" s="56" t="s">
        <v>462</v>
      </c>
      <c r="F1757" s="56" t="s">
        <v>462</v>
      </c>
      <c r="G1757" s="144">
        <v>0</v>
      </c>
      <c r="H1757" s="144">
        <v>0</v>
      </c>
      <c r="I1757" s="135" t="s">
        <v>3</v>
      </c>
      <c r="J1757" s="56" t="s">
        <v>1375</v>
      </c>
      <c r="K1757" s="57" t="s">
        <v>3945</v>
      </c>
      <c r="L1757" s="55" t="s">
        <v>4768</v>
      </c>
      <c r="M1757" s="55" t="s">
        <v>4825</v>
      </c>
      <c r="N1757" s="55" t="s">
        <v>2238</v>
      </c>
      <c r="O1757" s="55"/>
      <c r="P1757" s="259" t="s">
        <v>2094</v>
      </c>
      <c r="Q1757" s="13"/>
      <c r="R1757"/>
      <c r="S1757" t="str">
        <f>IF(E1757=F1757,"","NOT EQUAL")</f>
        <v/>
      </c>
      <c r="T1757" s="44" t="str">
        <f>IF(ISNA(VLOOKUP(P1757,Sheet1!E:F,2,0)),"--","PRESENT")</f>
        <v>--</v>
      </c>
      <c r="U1757"/>
      <c r="V1757">
        <f>IF(AA1757&lt;&gt;"",V1756+1,V1756)</f>
        <v>505</v>
      </c>
      <c r="W1757" s="75" t="s">
        <v>2238</v>
      </c>
      <c r="X1757" s="57" t="s">
        <v>2238</v>
      </c>
      <c r="Y1757" s="57" t="s">
        <v>2238</v>
      </c>
      <c r="Z1757" s="25" t="str">
        <f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"USER"</v>
      </c>
      <c r="AA1757" s="25" t="str">
        <f>IF(LEN(Y1757)&gt;0,Y1757,SUBSTITUTE(SUBSTITUTE(SUBSTITUTE(SUBSTITUTE(SUBSTITUTE(SUBSTITUTE(SUBSTITUTE(SUBSTITUTE(SUBSTITUTE(SUBSTITUTE(SUBSTITUTE( (SUBSTITUTE( SUBSTITUTE( SUBSTITUTE( SUBSTITUTE(Z1757,"STD_SIGMA","SUM"),"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PRINTERUSER</v>
      </c>
      <c r="AB1757" s="1">
        <f>B1757</f>
        <v>1719</v>
      </c>
      <c r="AC1757" t="str">
        <f>P1757</f>
        <v>ITM_PRINTERUSER</v>
      </c>
      <c r="AD1757" s="126" t="str">
        <f>IF(ISNA(VLOOKUP(AA1757,'XEQM Shortlist'!J:J,1,0)),"//","")</f>
        <v>//</v>
      </c>
      <c r="AF1757" s="88" t="str">
        <f>IF(LEN(AA1757)=0,"",SUBSTITUTE(SUBSTITUTE(SUBSTITUTE(SUBSTITUTE(SUBSTITUTE(SUBSTITUTE(SUBSTITUTE(SUBSTITUTE(SUBSTITUTE(SUBSTITUTE(SUBSTITUTE(SUBSTITUTE(SUBSTITUTE(SUBSTITUTE(SUBSTITUTE(SUBSTITUTE(SUBSTITUTE( (SUBSTITUTE( SUBSTITUTE( SUBSTITUTE( SUBSTITUTE(Z1757,"STD_SIGMA","SUM"),"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PRINTERUSER</v>
      </c>
      <c r="AG1757" t="b">
        <f>AA1757=AF1757</f>
        <v>1</v>
      </c>
    </row>
    <row r="1758" spans="1:33">
      <c r="A1758" s="48">
        <f>IF(B1758=INT(B1758),ROW(),"")</f>
        <v>1758</v>
      </c>
      <c r="B1758" s="47">
        <f>IF(AND(MID(C1758,2,1)&lt;&gt;"/",MID(C1758,1,1)="/"),INT(B1757)+1,B1757+0.01)</f>
        <v>1720</v>
      </c>
      <c r="C1758" s="51" t="s">
        <v>3769</v>
      </c>
      <c r="D1758" s="51" t="s">
        <v>7</v>
      </c>
      <c r="E1758" s="56" t="s">
        <v>1339</v>
      </c>
      <c r="F1758" s="56" t="s">
        <v>1339</v>
      </c>
      <c r="G1758" s="144">
        <v>0</v>
      </c>
      <c r="H1758" s="144">
        <v>0</v>
      </c>
      <c r="I1758" s="135" t="s">
        <v>3</v>
      </c>
      <c r="J1758" s="56" t="s">
        <v>1375</v>
      </c>
      <c r="K1758" s="57" t="s">
        <v>3945</v>
      </c>
      <c r="L1758" s="55" t="s">
        <v>4768</v>
      </c>
      <c r="M1758" s="55" t="s">
        <v>4825</v>
      </c>
      <c r="N1758" s="55" t="s">
        <v>2238</v>
      </c>
      <c r="O1758" s="55"/>
      <c r="P1758" s="259" t="s">
        <v>2095</v>
      </c>
      <c r="Q1758" s="13"/>
      <c r="R1758"/>
      <c r="S1758" t="str">
        <f>IF(E1758=F1758,"","NOT EQUAL")</f>
        <v/>
      </c>
      <c r="T1758" s="44" t="str">
        <f>IF(ISNA(VLOOKUP(P1758,Sheet1!E:F,2,0)),"--","PRESENT")</f>
        <v>--</v>
      </c>
      <c r="U1758"/>
      <c r="V1758">
        <f>IF(AA1758&lt;&gt;"",V1757+1,V1757)</f>
        <v>506</v>
      </c>
      <c r="W1758" s="75" t="s">
        <v>2238</v>
      </c>
      <c r="X1758" s="57" t="s">
        <v>2238</v>
      </c>
      <c r="Y1758" s="57" t="s">
        <v>2238</v>
      </c>
      <c r="Z1758" s="25" t="str">
        <f>IF( OR(X1758="CNST", I1758="CAT_REGS"),IF(E1758=CHAR(34)&amp;CHAR(34),F1758,E1758),
IF(X1758="YES",UPPER(IF(E1758=CHAR(34)&amp;CHAR(34),F1758,E1758)),
IF(   AND(X1758&lt;&gt;"NO",I1758="CAT_FNCT",D1758&lt;&gt;"multiply", D1758&lt;&gt;"divide"),IF(J1758="SLS_ENABLED",   UPPER(IF(E1758=CHAR(34)&amp;CHAR(34),F1758,E1758)),""),"")))</f>
        <v>STD_PRINTER "WIDTH"</v>
      </c>
      <c r="AA1758" s="25" t="str">
        <f>IF(LEN(Y1758)&gt;0,Y1758,SUBSTITUTE(SUBSTITUTE(SUBSTITUTE(SUBSTITUTE(SUBSTITUTE(SUBSTITUTE(SUBSTITUTE(SUBSTITUTE(SUBSTITUTE(SUBSTITUTE(SUBSTITUTE( (SUBSTITUTE( SUBSTITUTE( SUBSTITUTE( SUBSTITUTE(Z1758,"STD_SIGMA","SUM"),"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PRINTERWIDTH</v>
      </c>
      <c r="AB1758" s="1">
        <f>B1758</f>
        <v>1720</v>
      </c>
      <c r="AC1758" t="str">
        <f>P1758</f>
        <v>ITM_PRINTERWIDTH</v>
      </c>
      <c r="AD1758" s="126" t="str">
        <f>IF(ISNA(VLOOKUP(AA1758,'XEQM Shortlist'!J:J,1,0)),"//","")</f>
        <v>//</v>
      </c>
      <c r="AF1758" s="88" t="str">
        <f>IF(LEN(AA1758)=0,"",SUBSTITUTE(SUBSTITUTE(SUBSTITUTE(SUBSTITUTE(SUBSTITUTE(SUBSTITUTE(SUBSTITUTE(SUBSTITUTE(SUBSTITUTE(SUBSTITUTE(SUBSTITUTE(SUBSTITUTE(SUBSTITUTE(SUBSTITUTE(SUBSTITUTE(SUBSTITUTE(SUBSTITUTE( (SUBSTITUTE( SUBSTITUTE( SUBSTITUTE( SUBSTITUTE(Z1758,"STD_SIGMA","SUM"),"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PRINTERWIDTH</v>
      </c>
      <c r="AG1758" t="b">
        <f>AA1758=AF1758</f>
        <v>1</v>
      </c>
    </row>
    <row r="1759" spans="1:33">
      <c r="A1759" s="48">
        <f>IF(B1759=INT(B1759),ROW(),"")</f>
        <v>1759</v>
      </c>
      <c r="B1759" s="47">
        <f>IF(AND(MID(C1759,2,1)&lt;&gt;"/",MID(C1759,1,1)="/"),INT(B1758)+1,B1758+0.01)</f>
        <v>1721</v>
      </c>
      <c r="C1759" s="51" t="s">
        <v>3769</v>
      </c>
      <c r="D1759" s="51" t="s">
        <v>7</v>
      </c>
      <c r="E1759" s="56" t="s">
        <v>1340</v>
      </c>
      <c r="F1759" s="56" t="s">
        <v>1340</v>
      </c>
      <c r="G1759" s="144">
        <v>0</v>
      </c>
      <c r="H1759" s="144">
        <v>0</v>
      </c>
      <c r="I1759" s="135" t="s">
        <v>3</v>
      </c>
      <c r="J1759" s="56" t="s">
        <v>1375</v>
      </c>
      <c r="K1759" s="57" t="s">
        <v>3945</v>
      </c>
      <c r="L1759" s="55" t="s">
        <v>4768</v>
      </c>
      <c r="M1759" s="55" t="s">
        <v>4825</v>
      </c>
      <c r="N1759" s="55" t="s">
        <v>2238</v>
      </c>
      <c r="O1759" s="55"/>
      <c r="P1759" s="259" t="s">
        <v>2096</v>
      </c>
      <c r="Q1759" s="13"/>
      <c r="R1759"/>
      <c r="S1759" t="str">
        <f>IF(E1759=F1759,"","NOT EQUAL")</f>
        <v/>
      </c>
      <c r="T1759" s="44" t="str">
        <f>IF(ISNA(VLOOKUP(P1759,Sheet1!E:F,2,0)),"--","PRESENT")</f>
        <v>--</v>
      </c>
      <c r="U1759"/>
      <c r="V1759">
        <f>IF(AA1759&lt;&gt;"",V1758+1,V1758)</f>
        <v>507</v>
      </c>
      <c r="W1759" s="75" t="s">
        <v>2238</v>
      </c>
      <c r="X1759" s="57" t="s">
        <v>2238</v>
      </c>
      <c r="Y1759" s="57" t="s">
        <v>2238</v>
      </c>
      <c r="Z1759" s="25" t="str">
        <f>IF( OR(X1759="CNST", I1759="CAT_REGS"),IF(E1759=CHAR(34)&amp;CHAR(34),F1759,E1759),
IF(X1759="YES",UPPER(IF(E1759=CHAR(34)&amp;CHAR(34),F1759,E1759)),
IF(   AND(X1759&lt;&gt;"NO",I1759="CAT_FNCT",D1759&lt;&gt;"multiply", D1759&lt;&gt;"divide"),IF(J1759="SLS_ENABLED",   UPPER(IF(E1759=CHAR(34)&amp;CHAR(34),F1759,E1759)),""),"")))</f>
        <v>STD_PRINTER STD_SIGMA</v>
      </c>
      <c r="AA1759" s="25" t="str">
        <f>IF(LEN(Y1759)&gt;0,Y1759,SUBSTITUTE(SUBSTITUTE(SUBSTITUTE(SUBSTITUTE(SUBSTITUTE(SUBSTITUTE(SUBSTITUTE(SUBSTITUTE(SUBSTITUTE(SUBSTITUTE(SUBSTITUTE( (SUBSTITUTE( SUBSTITUTE( SUBSTITUTE( SUBSTITUTE(Z1759,"STD_SIGMA","SUM"),"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PRINTERSUM</v>
      </c>
      <c r="AB1759" s="1">
        <f>B1759</f>
        <v>1721</v>
      </c>
      <c r="AC1759" t="str">
        <f>P1759</f>
        <v>ITM_PRINTERSIGMA</v>
      </c>
      <c r="AD1759" s="126" t="str">
        <f>IF(ISNA(VLOOKUP(AA1759,'XEQM Shortlist'!J:J,1,0)),"//","")</f>
        <v>//</v>
      </c>
      <c r="AF1759" s="88" t="str">
        <f>IF(LEN(AA1759)=0,"",SUBSTITUTE(SUBSTITUTE(SUBSTITUTE(SUBSTITUTE(SUBSTITUTE(SUBSTITUTE(SUBSTITUTE(SUBSTITUTE(SUBSTITUTE(SUBSTITUTE(SUBSTITUTE(SUBSTITUTE(SUBSTITUTE(SUBSTITUTE(SUBSTITUTE(SUBSTITUTE(SUBSTITUTE( (SUBSTITUTE( SUBSTITUTE( SUBSTITUTE( SUBSTITUTE(Z1759,"STD_SIGMA","SUM"),"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PRINTERSUM</v>
      </c>
      <c r="AG1759" t="b">
        <f>AA1759=AF1759</f>
        <v>1</v>
      </c>
    </row>
    <row r="1760" spans="1:33">
      <c r="A1760" s="48">
        <f>IF(B1760=INT(B1760),ROW(),"")</f>
        <v>1760</v>
      </c>
      <c r="B1760" s="47">
        <f>IF(AND(MID(C1760,2,1)&lt;&gt;"/",MID(C1760,1,1)="/"),INT(B1759)+1,B1759+0.01)</f>
        <v>1722</v>
      </c>
      <c r="C1760" s="51" t="s">
        <v>3769</v>
      </c>
      <c r="D1760" s="51" t="s">
        <v>7</v>
      </c>
      <c r="E1760" s="56" t="s">
        <v>1341</v>
      </c>
      <c r="F1760" s="56" t="s">
        <v>1341</v>
      </c>
      <c r="G1760" s="144">
        <v>0</v>
      </c>
      <c r="H1760" s="144">
        <v>0</v>
      </c>
      <c r="I1760" s="135" t="s">
        <v>3</v>
      </c>
      <c r="J1760" s="56" t="s">
        <v>1375</v>
      </c>
      <c r="K1760" s="57" t="s">
        <v>3945</v>
      </c>
      <c r="L1760" s="55" t="s">
        <v>4768</v>
      </c>
      <c r="M1760" s="55" t="s">
        <v>4825</v>
      </c>
      <c r="N1760" s="55" t="s">
        <v>2238</v>
      </c>
      <c r="O1760" s="55"/>
      <c r="P1760" s="259" t="s">
        <v>2097</v>
      </c>
      <c r="Q1760" s="13"/>
      <c r="R1760"/>
      <c r="S1760" t="str">
        <f>IF(E1760=F1760,"","NOT EQUAL")</f>
        <v/>
      </c>
      <c r="T1760" s="44" t="str">
        <f>IF(ISNA(VLOOKUP(P1760,Sheet1!E:F,2,0)),"--","PRESENT")</f>
        <v>--</v>
      </c>
      <c r="U1760"/>
      <c r="V1760">
        <f>IF(AA1760&lt;&gt;"",V1759+1,V1759)</f>
        <v>508</v>
      </c>
      <c r="W1760" s="75"/>
      <c r="X1760" s="57"/>
      <c r="Y1760" s="57"/>
      <c r="Z1760" s="25" t="str">
        <f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>STD_PRINTER "#"</v>
      </c>
      <c r="AA1760" s="25" t="str">
        <f>IF(LEN(Y1760)&gt;0,Y1760,SUBSTITUTE(SUBSTITUTE(SUBSTITUTE(SUBSTITUTE(SUBSTITUTE(SUBSTITUTE(SUBSTITUTE(SUBSTITUTE(SUBSTITUTE(SUBSTITUTE(SUBSTITUTE( (SUBSTITUTE( SUBSTITUTE( SUBSTITUTE( SUBSTITUTE(Z1760,"STD_SIGMA","SUM"),"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PRINTER#</v>
      </c>
      <c r="AB1760" s="1">
        <f>B1760</f>
        <v>1722</v>
      </c>
      <c r="AC1760" t="str">
        <f>P1760</f>
        <v>ITM_PRINTERHASH</v>
      </c>
      <c r="AD1760" s="126" t="str">
        <f>IF(ISNA(VLOOKUP(AA1760,'XEQM Shortlist'!J:J,1,0)),"//","")</f>
        <v>//</v>
      </c>
      <c r="AF1760" s="88" t="str">
        <f>IF(LEN(AA1760)=0,"",SUBSTITUTE(SUBSTITUTE(SUBSTITUTE(SUBSTITUTE(SUBSTITUTE(SUBSTITUTE(SUBSTITUTE(SUBSTITUTE(SUBSTITUTE(SUBSTITUTE(SUBSTITUTE(SUBSTITUTE(SUBSTITUTE(SUBSTITUTE(SUBSTITUTE(SUBSTITUTE(SUBSTITUTE( (SUBSTITUTE( SUBSTITUTE( SUBSTITUTE( SUBSTITUTE(Z1760,"STD_SIGMA","SUM"),"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PRINTER#</v>
      </c>
      <c r="AG1760" t="b">
        <f>AA1760=AF1760</f>
        <v>1</v>
      </c>
    </row>
    <row r="1761" spans="1:33">
      <c r="A1761" s="48" t="str">
        <f>IF(B1761=INT(B1761),ROW(),"")</f>
        <v/>
      </c>
      <c r="B1761" s="47">
        <f>IF(AND(MID(C1761,2,1)&lt;&gt;"/",MID(C1761,1,1)="/"),INT(B1760)+1,B1760+0.01)</f>
        <v>1722.01</v>
      </c>
      <c r="C1761" s="51" t="s">
        <v>2238</v>
      </c>
      <c r="D1761" s="51"/>
      <c r="E1761" s="56"/>
      <c r="F1761" s="56"/>
      <c r="G1761" s="144"/>
      <c r="H1761" s="144"/>
      <c r="I1761" s="56"/>
      <c r="J1761" s="56"/>
      <c r="K1761" s="57"/>
      <c r="L1761" s="55"/>
      <c r="M1761" s="55" t="e">
        <v>#N/A</v>
      </c>
      <c r="N1761" s="55" t="s">
        <v>2238</v>
      </c>
      <c r="O1761" s="55"/>
      <c r="P1761" s="259" t="s">
        <v>2238</v>
      </c>
      <c r="Q1761" s="13"/>
      <c r="R1761"/>
      <c r="S1761" t="str">
        <f>IF(E1761=F1761,"","NOT EQUAL")</f>
        <v/>
      </c>
      <c r="T1761" s="44" t="str">
        <f>IF(ISNA(VLOOKUP(P1761,Sheet1!E:F,2,0)),"--","PRESENT")</f>
        <v>--</v>
      </c>
      <c r="U1761"/>
      <c r="V1761">
        <f>IF(AA1761&lt;&gt;"",V1760+1,V1760)</f>
        <v>508</v>
      </c>
      <c r="W1761" s="75"/>
      <c r="X1761" s="57"/>
      <c r="Y1761" s="57"/>
      <c r="Z1761" s="25" t="str">
        <f>IF( OR(X1761="CNST", I1761="CAT_REGS"),IF(E1761=CHAR(34)&amp;CHAR(34),F1761,E1761),
IF(X1761="YES",UPPER(IF(E1761=CHAR(34)&amp;CHAR(34),F1761,E1761)),
IF(   AND(X1761&lt;&gt;"NO",I1761="CAT_FNCT",D1761&lt;&gt;"multiply", D1761&lt;&gt;"divide"),IF(J1761="SLS_ENABLED",   UPPER(IF(E1761=CHAR(34)&amp;CHAR(34),F1761,E1761)),""),"")))</f>
        <v/>
      </c>
      <c r="AA1761" s="25" t="str">
        <f>IF(LEN(Y1761)&gt;0,Y1761,SUBSTITUTE(SUBSTITUTE(SUBSTITUTE(SUBSTITUTE(SUBSTITUTE(SUBSTITUTE(SUBSTITUTE(SUBSTITUTE(SUBSTITUTE(SUBSTITUTE(SUBSTITUTE( (SUBSTITUTE( SUBSTITUTE( SUBSTITUTE( SUBSTITUTE(Z1761,"STD_SIGMA","SUM"),"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61" s="1">
        <f>B1761</f>
        <v>1722.01</v>
      </c>
      <c r="AC1761" t="str">
        <f>P1761</f>
        <v/>
      </c>
      <c r="AD1761" s="126" t="str">
        <f>IF(ISNA(VLOOKUP(AA1761,'XEQM Shortlist'!J:J,1,0)),"//","")</f>
        <v/>
      </c>
      <c r="AF1761" s="88" t="str">
        <f>IF(LEN(AA1761)=0,"",SUBSTITUTE(SUBSTITUTE(SUBSTITUTE(SUBSTITUTE(SUBSTITUTE(SUBSTITUTE(SUBSTITUTE(SUBSTITUTE(SUBSTITUTE(SUBSTITUTE(SUBSTITUTE(SUBSTITUTE(SUBSTITUTE(SUBSTITUTE(SUBSTITUTE(SUBSTITUTE(SUBSTITUTE( (SUBSTITUTE( SUBSTITUTE( SUBSTITUTE( SUBSTITUTE(Z1761,"STD_SIGMA","SUM"),"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61" t="b">
        <f>AA1761=AF1761</f>
        <v>1</v>
      </c>
    </row>
    <row r="1762" spans="1:33">
      <c r="A1762" s="48">
        <f>IF(B1762=INT(B1762),ROW(),"")</f>
        <v>1762</v>
      </c>
      <c r="B1762" s="47">
        <f>IF(AND(MID(C1762,2,1)&lt;&gt;"/",MID(C1762,1,1)="/"),INT(B1761)+1,B1761+0.01)</f>
        <v>1723</v>
      </c>
      <c r="C1762" s="51" t="s">
        <v>3773</v>
      </c>
      <c r="D1762" s="51" t="s">
        <v>7</v>
      </c>
      <c r="E1762" s="56" t="s">
        <v>1344</v>
      </c>
      <c r="F1762" s="56" t="s">
        <v>1344</v>
      </c>
      <c r="G1762" s="144">
        <v>0</v>
      </c>
      <c r="H1762" s="144">
        <v>0</v>
      </c>
      <c r="I1762" s="135" t="s">
        <v>3</v>
      </c>
      <c r="J1762" s="56" t="s">
        <v>1375</v>
      </c>
      <c r="K1762" s="57" t="s">
        <v>3783</v>
      </c>
      <c r="L1762" s="55" t="s">
        <v>4768</v>
      </c>
      <c r="M1762" s="55" t="s">
        <v>4827</v>
      </c>
      <c r="N1762" s="55" t="s">
        <v>2238</v>
      </c>
      <c r="O1762" s="55" t="s">
        <v>3186</v>
      </c>
      <c r="P1762" s="259" t="s">
        <v>2120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>IF(AA1762&lt;&gt;"",V1761+1,V1761)</f>
        <v>509</v>
      </c>
      <c r="W1762" s="75"/>
      <c r="X1762" s="57"/>
      <c r="Y1762" s="57"/>
      <c r="Z1762" s="25" t="str">
        <f>IF( OR(X1762="CNST", I1762="CAT_REGS"),IF(E1762=CHAR(34)&amp;CHAR(34),F1762,E1762),
IF(X1762="YES",UPPER(IF(E1762=CHAR(34)&amp;CHAR(34),F1762,E1762)),
IF(   AND(X1762&lt;&gt;"NO",I1762="CAT_FNCT",D1762&lt;&gt;"multiply", D1762&lt;&gt;"divide"),IF(J1762="SLS_ENABLED",   UPPER(IF(E1762=CHAR(34)&amp;CHAR(34),F1762,E1762)),""),"")))</f>
        <v>"FBR"</v>
      </c>
      <c r="AA1762" s="25" t="str">
        <f>IF(LEN(Y1762)&gt;0,Y1762,SUBSTITUTE(SUBSTITUTE(SUBSTITUTE(SUBSTITUTE(SUBSTITUTE(SUBSTITUTE(SUBSTITUTE(SUBSTITUTE(SUBSTITUTE(SUBSTITUTE(SUBSTITUTE( (SUBSTITUTE( SUBSTITUTE( SUBSTITUTE( SUBSTITUTE(Z1762,"STD_SIGMA","SUM"),"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FBR</v>
      </c>
      <c r="AB1762" s="1">
        <f>B1762</f>
        <v>1723</v>
      </c>
      <c r="AC1762" t="str">
        <f>P1762</f>
        <v>ITM_FBR</v>
      </c>
      <c r="AD1762" s="126" t="str">
        <f>IF(ISNA(VLOOKUP(AA1762,'XEQM Shortlist'!J:J,1,0)),"//","")</f>
        <v>//</v>
      </c>
      <c r="AF1762" s="88" t="str">
        <f>IF(LEN(AA1762)=0,"",SUBSTITUTE(SUBSTITUTE(SUBSTITUTE(SUBSTITUTE(SUBSTITUTE(SUBSTITUTE(SUBSTITUTE(SUBSTITUTE(SUBSTITUTE(SUBSTITUTE(SUBSTITUTE(SUBSTITUTE(SUBSTITUTE(SUBSTITUTE(SUBSTITUTE(SUBSTITUTE(SUBSTITUTE( (SUBSTITUTE( SUBSTITUTE( SUBSTITUTE( SUBSTITUTE(Z1762,"STD_SIGMA","SUM"),"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FBR</v>
      </c>
      <c r="AG1762" t="b">
        <f>AA1762=AF1762</f>
        <v>1</v>
      </c>
    </row>
    <row r="1763" spans="1:33" s="152" customFormat="1">
      <c r="A1763" s="48" t="str">
        <f>IF(B1763=INT(B1763),ROW(),"")</f>
        <v/>
      </c>
      <c r="B1763" s="47">
        <f>IF(AND(MID(C1763,2,1)&lt;&gt;"/",MID(C1763,1,1)="/"),INT(B1762)+1,B1762+0.01)</f>
        <v>1723.01</v>
      </c>
      <c r="C1763" s="51" t="s">
        <v>2238</v>
      </c>
      <c r="D1763" s="51"/>
      <c r="E1763" s="56"/>
      <c r="F1763" s="56"/>
      <c r="G1763" s="61"/>
      <c r="H1763" s="61"/>
      <c r="I1763" s="56"/>
      <c r="J1763" s="56"/>
      <c r="K1763" s="57"/>
      <c r="L1763" s="55"/>
      <c r="M1763" s="55" t="e">
        <v>#N/A</v>
      </c>
      <c r="N1763" s="55" t="s">
        <v>2238</v>
      </c>
      <c r="O1763" s="51"/>
      <c r="P1763" s="259" t="s">
        <v>2238</v>
      </c>
      <c r="Q1763" s="13"/>
      <c r="R1763"/>
      <c r="S1763" t="str">
        <f>IF(E1763=F1763,"","NOT EQUAL")</f>
        <v/>
      </c>
      <c r="T1763" s="44" t="str">
        <f>IF(ISNA(VLOOKUP(P1763,Sheet1!E:F,2,0)),"--","PRESENT")</f>
        <v>--</v>
      </c>
      <c r="U1763"/>
      <c r="V1763">
        <f>IF(AA1763&lt;&gt;"",V1762+1,V1762)</f>
        <v>509</v>
      </c>
      <c r="W1763" s="75"/>
      <c r="X1763" s="57"/>
      <c r="Y1763" s="57"/>
      <c r="Z1763" s="25" t="str">
        <f>IF( OR(X1763="CNST", I1763="CAT_REGS"),IF(E1763=CHAR(34)&amp;CHAR(34),F1763,E1763),
IF(X1763="YES",UPPER(IF(E1763=CHAR(34)&amp;CHAR(34),F1763,E1763)),
IF(   AND(X1763&lt;&gt;"NO",I1763="CAT_FNCT",D1763&lt;&gt;"multiply", D1763&lt;&gt;"divide"),IF(J1763="SLS_ENABLED",   UPPER(IF(E1763=CHAR(34)&amp;CHAR(34),F1763,E1763)),""),"")))</f>
        <v/>
      </c>
      <c r="AA1763" s="25" t="str">
        <f>IF(LEN(Y1763)&gt;0,Y1763,SUBSTITUTE(SUBSTITUTE(SUBSTITUTE(SUBSTITUTE(SUBSTITUTE(SUBSTITUTE(SUBSTITUTE(SUBSTITUTE(SUBSTITUTE(SUBSTITUTE(SUBSTITUTE( (SUBSTITUTE( SUBSTITUTE( SUBSTITUTE( SUBSTITUTE(Z1763,"STD_SIGMA","SUM"),"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63" s="1">
        <f>B1763</f>
        <v>1723.01</v>
      </c>
      <c r="AC1763" t="str">
        <f>P1763</f>
        <v/>
      </c>
      <c r="AD1763" s="126" t="str">
        <f>IF(ISNA(VLOOKUP(AA1763,'XEQM Shortlist'!J:J,1,0)),"//","")</f>
        <v/>
      </c>
      <c r="AE1763"/>
      <c r="AF1763" s="88" t="str">
        <f>IF(LEN(AA1763)=0,"",SUBSTITUTE(SUBSTITUTE(SUBSTITUTE(SUBSTITUTE(SUBSTITUTE(SUBSTITUTE(SUBSTITUTE(SUBSTITUTE(SUBSTITUTE(SUBSTITUTE(SUBSTITUTE(SUBSTITUTE(SUBSTITUTE(SUBSTITUTE(SUBSTITUTE(SUBSTITUTE(SUBSTITUTE( (SUBSTITUTE( SUBSTITUTE( SUBSTITUTE( SUBSTITUTE(Z1763,"STD_SIGMA","SUM"),"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63" t="b">
        <f>AA1763=AF1763</f>
        <v>1</v>
      </c>
    </row>
    <row r="1764" spans="1:33">
      <c r="A1764" s="48">
        <f>IF(B1764=INT(B1764),ROW(),"")</f>
        <v>1764</v>
      </c>
      <c r="B1764" s="47">
        <f>IF(AND(MID(C1764,2,1)&lt;&gt;"/",MID(C1764,1,1)="/"),INT(B1763)+1,B1763+0.01)</f>
        <v>1724</v>
      </c>
      <c r="C1764" s="148" t="s">
        <v>3700</v>
      </c>
      <c r="D1764" s="148" t="s">
        <v>7</v>
      </c>
      <c r="E1764" s="150" t="s">
        <v>2350</v>
      </c>
      <c r="F1764" s="150" t="s">
        <v>805</v>
      </c>
      <c r="G1764" s="158">
        <v>0</v>
      </c>
      <c r="H1764" s="158">
        <v>0</v>
      </c>
      <c r="I1764" s="150" t="s">
        <v>3</v>
      </c>
      <c r="J1764" s="159" t="s">
        <v>1376</v>
      </c>
      <c r="K1764" s="151" t="s">
        <v>3783</v>
      </c>
      <c r="L1764" s="152" t="s">
        <v>4768</v>
      </c>
      <c r="M1764" s="55" t="s">
        <v>4827</v>
      </c>
      <c r="N1764" s="55" t="s">
        <v>2238</v>
      </c>
      <c r="O1764" s="148"/>
      <c r="P1764" s="259" t="s">
        <v>3398</v>
      </c>
      <c r="Q1764" s="153"/>
      <c r="R1764"/>
      <c r="S1764" t="str">
        <f>IF(E1764=F1764,"","NOT EQUAL")</f>
        <v>NOT EQUAL</v>
      </c>
      <c r="T1764" s="44" t="str">
        <f>IF(ISNA(VLOOKUP(P1764,Sheet1!E:F,2,0)),"--","PRESENT")</f>
        <v>--</v>
      </c>
      <c r="U1764"/>
      <c r="V1764">
        <f>IF(AA1764&lt;&gt;"",V1763+1,V1763)</f>
        <v>509</v>
      </c>
      <c r="W1764" s="147"/>
      <c r="X1764" s="151"/>
      <c r="Y1764" s="151"/>
      <c r="Z1764" s="25" t="str">
        <f>IF( OR(X1764="CNST", I1764="CAT_REGS"),IF(E1764=CHAR(34)&amp;CHAR(34),F1764,E1764),
IF(X1764="YES",UPPER(IF(E1764=CHAR(34)&amp;CHAR(34),F1764,E1764)),
IF(   AND(X1764&lt;&gt;"NO",I1764="CAT_FNCT",D1764&lt;&gt;"multiply", D1764&lt;&gt;"divide"),IF(J1764="SLS_ENABLED",   UPPER(IF(E1764=CHAR(34)&amp;CHAR(34),F1764,E1764)),""),"")))</f>
        <v/>
      </c>
      <c r="AA1764" s="25" t="str">
        <f>IF(LEN(Y1764)&gt;0,Y1764,SUBSTITUTE(SUBSTITUTE(SUBSTITUTE(SUBSTITUTE(SUBSTITUTE(SUBSTITUTE(SUBSTITUTE(SUBSTITUTE(SUBSTITUTE(SUBSTITUTE(SUBSTITUTE( (SUBSTITUTE( SUBSTITUTE( SUBSTITUTE( SUBSTITUTE(Z1764,"STD_SIGMA","SUM"),"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64" s="1">
        <f>B1764</f>
        <v>1724</v>
      </c>
      <c r="AC1764" t="str">
        <f>P1764</f>
        <v>ITM_UNDO</v>
      </c>
      <c r="AD1764" s="126" t="str">
        <f>IF(ISNA(VLOOKUP(AA1764,'XEQM Shortlist'!J:J,1,0)),"//","")</f>
        <v/>
      </c>
      <c r="AF1764" s="88" t="str">
        <f>IF(LEN(AA1764)=0,"",SUBSTITUTE(SUBSTITUTE(SUBSTITUTE(SUBSTITUTE(SUBSTITUTE(SUBSTITUTE(SUBSTITUTE(SUBSTITUTE(SUBSTITUTE(SUBSTITUTE(SUBSTITUTE(SUBSTITUTE(SUBSTITUTE(SUBSTITUTE(SUBSTITUTE(SUBSTITUTE(SUBSTITUTE( (SUBSTITUTE( SUBSTITUTE( SUBSTITUTE( SUBSTITUTE(Z1764,"STD_SIGMA","SUM"),"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64" t="b">
        <f>AA1764=AF1764</f>
        <v>1</v>
      </c>
    </row>
    <row r="1765" spans="1:33">
      <c r="A1765" s="48">
        <f>IF(B1765=INT(B1765),ROW(),"")</f>
        <v>1765</v>
      </c>
      <c r="B1765" s="47">
        <f>IF(AND(MID(C1765,2,1)&lt;&gt;"/",MID(C1765,1,1)="/"),INT(B1764)+1,B1764+0.01)</f>
        <v>1725</v>
      </c>
      <c r="C1765" s="53" t="s">
        <v>3701</v>
      </c>
      <c r="D1765" s="51" t="s">
        <v>2792</v>
      </c>
      <c r="E1765" s="56" t="s">
        <v>883</v>
      </c>
      <c r="F1765" s="56" t="s">
        <v>883</v>
      </c>
      <c r="G1765" s="61">
        <v>0</v>
      </c>
      <c r="H1765" s="61">
        <v>0</v>
      </c>
      <c r="I1765" s="56" t="s">
        <v>1</v>
      </c>
      <c r="J1765" s="56" t="s">
        <v>1375</v>
      </c>
      <c r="K1765" s="57" t="s">
        <v>3946</v>
      </c>
      <c r="L1765" s="55" t="s">
        <v>4768</v>
      </c>
      <c r="M1765" s="55" t="s">
        <v>4827</v>
      </c>
      <c r="N1765" s="55" t="s">
        <v>2238</v>
      </c>
      <c r="O1765" s="55" t="s">
        <v>884</v>
      </c>
      <c r="P1765" s="259" t="s">
        <v>1004</v>
      </c>
      <c r="Q1765" s="13"/>
      <c r="R1765"/>
      <c r="S1765" t="str">
        <f>IF(E1765=F1765,"","NOT EQUAL")</f>
        <v/>
      </c>
      <c r="T1765" s="44" t="str">
        <f>IF(ISNA(VLOOKUP(P1765,Sheet1!E:F,2,0)),"--","PRESENT")</f>
        <v>--</v>
      </c>
      <c r="U1765"/>
      <c r="V1765">
        <f>IF(AA1765&lt;&gt;"",V1764+1,V1764)</f>
        <v>509</v>
      </c>
      <c r="W1765" s="75"/>
      <c r="X1765" s="57"/>
      <c r="Y1765" s="57"/>
      <c r="Z1765" s="25" t="str">
        <f>IF( OR(X1765="CNST", I1765="CAT_REGS"),IF(E1765=CHAR(34)&amp;CHAR(34),F1765,E1765),
IF(X1765="YES",UPPER(IF(E1765=CHAR(34)&amp;CHAR(34),F1765,E1765)),
IF(   AND(X1765&lt;&gt;"NO",I1765="CAT_FNCT",D1765&lt;&gt;"multiply", D1765&lt;&gt;"divide"),IF(J1765="SLS_ENABLED",   UPPER(IF(E1765=CHAR(34)&amp;CHAR(34),F1765,E1765)),""),"")))</f>
        <v/>
      </c>
      <c r="AA1765" s="25" t="str">
        <f>IF(LEN(Y1765)&gt;0,Y1765,SUBSTITUTE(SUBSTITUTE(SUBSTITUTE(SUBSTITUTE(SUBSTITUTE(SUBSTITUTE(SUBSTITUTE(SUBSTITUTE(SUBSTITUTE(SUBSTITUTE(SUBSTITUTE( (SUBSTITUTE( SUBSTITUTE( SUBSTITUTE( SUBSTITUTE(Z1765,"STD_SIGMA","SUM"),"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65" s="1">
        <f>B1765</f>
        <v>1725</v>
      </c>
      <c r="AC1765" t="str">
        <f>P1765</f>
        <v>ITM_PR</v>
      </c>
      <c r="AD1765" s="126" t="str">
        <f>IF(ISNA(VLOOKUP(AA1765,'XEQM Shortlist'!J:J,1,0)),"//","")</f>
        <v/>
      </c>
      <c r="AF1765" s="88" t="str">
        <f>IF(LEN(AA1765)=0,"",SUBSTITUTE(SUBSTITUTE(SUBSTITUTE(SUBSTITUTE(SUBSTITUTE(SUBSTITUTE(SUBSTITUTE(SUBSTITUTE(SUBSTITUTE(SUBSTITUTE(SUBSTITUTE(SUBSTITUTE(SUBSTITUTE(SUBSTITUTE(SUBSTITUTE(SUBSTITUTE(SUBSTITUTE( (SUBSTITUTE( SUBSTITUTE( SUBSTITUTE( SUBSTITUTE(Z1765,"STD_SIGMA","SUM"),"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65" t="b">
        <f>AA1765=AF1765</f>
        <v>1</v>
      </c>
    </row>
    <row r="1766" spans="1:33" s="17" customFormat="1">
      <c r="A1766" s="48">
        <f>IF(B1766=INT(B1766),ROW(),"")</f>
        <v>1766</v>
      </c>
      <c r="B1766" s="47">
        <f>IF(AND(MID(C1766,2,1)&lt;&gt;"/",MID(C1766,1,1)="/"),INT(B1765)+1,B1765+0.01)</f>
        <v>1726</v>
      </c>
      <c r="C1766" s="51" t="s">
        <v>4817</v>
      </c>
      <c r="D1766" s="148" t="s">
        <v>7</v>
      </c>
      <c r="E1766" s="56" t="s">
        <v>332</v>
      </c>
      <c r="F1766" s="56" t="s">
        <v>332</v>
      </c>
      <c r="G1766" s="293">
        <v>0</v>
      </c>
      <c r="H1766" s="293">
        <v>0</v>
      </c>
      <c r="I1766" s="56" t="s">
        <v>1</v>
      </c>
      <c r="J1766" s="56" t="s">
        <v>1375</v>
      </c>
      <c r="K1766" s="57" t="s">
        <v>3783</v>
      </c>
      <c r="L1766" s="55" t="s">
        <v>4768</v>
      </c>
      <c r="M1766" s="55" t="s">
        <v>4827</v>
      </c>
      <c r="N1766" s="55" t="s">
        <v>2238</v>
      </c>
      <c r="O1766" s="51"/>
      <c r="P1766" s="259" t="s">
        <v>2137</v>
      </c>
      <c r="Q1766" s="13"/>
      <c r="R1766"/>
      <c r="S1766" t="str">
        <f>IF(E1766=F1766,"","NOT EQUAL")</f>
        <v/>
      </c>
      <c r="T1766" s="44" t="str">
        <f>IF(ISNA(VLOOKUP(P1766,Sheet1!E:F,2,0)),"--","PRESENT")</f>
        <v>--</v>
      </c>
      <c r="U1766"/>
      <c r="V1766">
        <f>IF(AA1766&lt;&gt;"",V1765+1,V1765)</f>
        <v>509</v>
      </c>
      <c r="W1766" s="75"/>
      <c r="X1766" s="57"/>
      <c r="Y1766" s="57"/>
      <c r="Z1766" s="25" t="str">
        <f>IF( OR(X1766="CNST", I1766="CAT_REGS"),IF(E1766=CHAR(34)&amp;CHAR(34),F1766,E1766),
IF(X1766="YES",UPPER(IF(E1766=CHAR(34)&amp;CHAR(34),F1766,E1766)),
IF(   AND(X1766&lt;&gt;"NO",I1766="CAT_FNCT",D1766&lt;&gt;"multiply", D1766&lt;&gt;"divide"),IF(J1766="SLS_ENABLED",   UPPER(IF(E1766=CHAR(34)&amp;CHAR(34),F1766,E1766)),""),"")))</f>
        <v/>
      </c>
      <c r="AA1766" s="25" t="str">
        <f>IF(LEN(Y1766)&gt;0,Y1766,SUBSTITUTE(SUBSTITUTE(SUBSTITUTE(SUBSTITUTE(SUBSTITUTE(SUBSTITUTE(SUBSTITUTE(SUBSTITUTE(SUBSTITUTE(SUBSTITUTE(SUBSTITUTE( (SUBSTITUTE( SUBSTITUTE( SUBSTITUTE( SUBSTITUTE(Z1766,"STD_SIGMA","SUM"),"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66" s="1">
        <f>B1766</f>
        <v>1726</v>
      </c>
      <c r="AC1766" t="str">
        <f>P1766</f>
        <v>ITM_RS</v>
      </c>
      <c r="AD1766" s="126" t="str">
        <f>IF(ISNA(VLOOKUP(AA1766,'XEQM Shortlist'!J:J,1,0)),"//","")</f>
        <v/>
      </c>
      <c r="AE1766"/>
      <c r="AF1766" s="88" t="str">
        <f>IF(LEN(AA1766)=0,"",SUBSTITUTE(SUBSTITUTE(SUBSTITUTE(SUBSTITUTE(SUBSTITUTE(SUBSTITUTE(SUBSTITUTE(SUBSTITUTE(SUBSTITUTE(SUBSTITUTE(SUBSTITUTE(SUBSTITUTE(SUBSTITUTE(SUBSTITUTE(SUBSTITUTE(SUBSTITUTE(SUBSTITUTE( (SUBSTITUTE( SUBSTITUTE( SUBSTITUTE( SUBSTITUTE(Z1766,"STD_SIGMA","SUM"),"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66" t="b">
        <f>AA1766=AF1766</f>
        <v>1</v>
      </c>
    </row>
    <row r="1767" spans="1:33" s="17" customFormat="1">
      <c r="A1767" s="48">
        <f>IF(B1767=INT(B1767),ROW(),"")</f>
        <v>1767</v>
      </c>
      <c r="B1767" s="47">
        <f>IF(AND(MID(C1767,2,1)&lt;&gt;"/",MID(C1767,1,1)="/"),INT(B1766)+1,B1766+0.01)</f>
        <v>1727</v>
      </c>
      <c r="C1767" s="89" t="s">
        <v>4613</v>
      </c>
      <c r="D1767" s="89" t="s">
        <v>7</v>
      </c>
      <c r="E1767" s="109" t="s">
        <v>4616</v>
      </c>
      <c r="F1767" s="109" t="s">
        <v>4616</v>
      </c>
      <c r="G1767" s="145">
        <v>0</v>
      </c>
      <c r="H1767" s="145">
        <v>0</v>
      </c>
      <c r="I1767" s="135" t="s">
        <v>3</v>
      </c>
      <c r="J1767" s="56" t="s">
        <v>1375</v>
      </c>
      <c r="K1767" s="57" t="s">
        <v>3945</v>
      </c>
      <c r="L1767" s="55" t="s">
        <v>4768</v>
      </c>
      <c r="M1767" s="55" t="s">
        <v>4825</v>
      </c>
      <c r="N1767" s="55" t="s">
        <v>2238</v>
      </c>
      <c r="P1767" s="259" t="s">
        <v>4547</v>
      </c>
      <c r="Q1767" s="16"/>
      <c r="R1767"/>
      <c r="S1767" t="str">
        <f>IF(E1767=F1767,"","NOT EQUAL")</f>
        <v/>
      </c>
      <c r="T1767" s="44" t="str">
        <f>IF(ISNA(VLOOKUP(P1767,Sheet1!E:F,2,0)),"--","PRESENT")</f>
        <v>--</v>
      </c>
      <c r="U1767"/>
      <c r="V1767">
        <f>IF(AA1767&lt;&gt;"",V1766+1,V1766)</f>
        <v>510</v>
      </c>
      <c r="W1767" s="88" t="s">
        <v>2238</v>
      </c>
      <c r="X1767" s="92" t="s">
        <v>2238</v>
      </c>
      <c r="Y1767" s="92" t="s">
        <v>2238</v>
      </c>
      <c r="Z1767" s="25" t="str">
        <f>IF( OR(X1767="CNST", I1767="CAT_REGS"),IF(E1767=CHAR(34)&amp;CHAR(34),F1767,E1767),
IF(X1767="YES",UPPER(IF(E1767=CHAR(34)&amp;CHAR(34),F1767,E1767)),
IF(   AND(X1767&lt;&gt;"NO",I1767="CAT_FNCT",D1767&lt;&gt;"multiply", D1767&lt;&gt;"divide"),IF(J1767="SLS_ENABLED",   UPPER(IF(E1767=CHAR(34)&amp;CHAR(34),F1767,E1767)),""),"")))</f>
        <v>"K(M)"</v>
      </c>
      <c r="AA1767" s="25" t="str">
        <f>IF(LEN(Y1767)&gt;0,Y1767,SUBSTITUTE(SUBSTITUTE(SUBSTITUTE(SUBSTITUTE(SUBSTITUTE(SUBSTITUTE(SUBSTITUTE(SUBSTITUTE(SUBSTITUTE(SUBSTITUTE(SUBSTITUTE( (SUBSTITUTE( SUBSTITUTE( SUBSTITUTE( SUBSTITUTE(Z1767,"STD_SIGMA","SUM"),"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K(M)</v>
      </c>
      <c r="AB1767" s="1">
        <f>B1767</f>
        <v>1727</v>
      </c>
      <c r="AC1767" t="str">
        <f>P1767</f>
        <v>ITM_Kk</v>
      </c>
      <c r="AD1767" s="126" t="str">
        <f>IF(ISNA(VLOOKUP(AA1767,'XEQM Shortlist'!J:J,1,0)),"//","")</f>
        <v>//</v>
      </c>
      <c r="AE1767"/>
      <c r="AF1767" s="88" t="str">
        <f>IF(LEN(AA1767)=0,"",SUBSTITUTE(SUBSTITUTE(SUBSTITUTE(SUBSTITUTE(SUBSTITUTE(SUBSTITUTE(SUBSTITUTE(SUBSTITUTE(SUBSTITUTE(SUBSTITUTE(SUBSTITUTE(SUBSTITUTE(SUBSTITUTE(SUBSTITUTE(SUBSTITUTE(SUBSTITUTE(SUBSTITUTE( (SUBSTITUTE( SUBSTITUTE( SUBSTITUTE( SUBSTITUTE(Z1767,"STD_SIGMA","SUM"),"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K(M)</v>
      </c>
      <c r="AG1767" t="b">
        <f>AA1767=AF1767</f>
        <v>1</v>
      </c>
    </row>
    <row r="1768" spans="1:33" s="17" customFormat="1">
      <c r="A1768" s="48">
        <f>IF(B1768=INT(B1768),ROW(),"")</f>
        <v>1768</v>
      </c>
      <c r="B1768" s="47">
        <f>IF(AND(MID(C1768,2,1)&lt;&gt;"/",MID(C1768,1,1)="/"),INT(B1767)+1,B1767+0.01)</f>
        <v>1728</v>
      </c>
      <c r="C1768" s="89" t="s">
        <v>4614</v>
      </c>
      <c r="D1768" s="89" t="s">
        <v>7</v>
      </c>
      <c r="E1768" s="109" t="s">
        <v>4617</v>
      </c>
      <c r="F1768" s="109" t="s">
        <v>4617</v>
      </c>
      <c r="G1768" s="145">
        <v>0</v>
      </c>
      <c r="H1768" s="145">
        <v>0</v>
      </c>
      <c r="I1768" s="135" t="s">
        <v>3</v>
      </c>
      <c r="J1768" s="56" t="s">
        <v>1375</v>
      </c>
      <c r="K1768" s="57" t="s">
        <v>3945</v>
      </c>
      <c r="L1768" s="55" t="s">
        <v>4768</v>
      </c>
      <c r="M1768" s="55" t="s">
        <v>4825</v>
      </c>
      <c r="N1768" s="55" t="s">
        <v>2238</v>
      </c>
      <c r="P1768" s="259" t="s">
        <v>4548</v>
      </c>
      <c r="Q1768" s="16"/>
      <c r="R1768"/>
      <c r="S1768" t="str">
        <f>IF(E1768=F1768,"","NOT EQUAL")</f>
        <v/>
      </c>
      <c r="T1768" s="44" t="str">
        <f>IF(ISNA(VLOOKUP(P1768,Sheet1!E:F,2,0)),"--","PRESENT")</f>
        <v>--</v>
      </c>
      <c r="U1768"/>
      <c r="V1768">
        <f>IF(AA1768&lt;&gt;"",V1767+1,V1767)</f>
        <v>511</v>
      </c>
      <c r="W1768" s="88" t="s">
        <v>2238</v>
      </c>
      <c r="X1768" s="92" t="s">
        <v>2238</v>
      </c>
      <c r="Y1768" s="92" t="s">
        <v>2238</v>
      </c>
      <c r="Z1768" s="25" t="str">
        <f>IF( OR(X1768="CNST", I1768="CAT_REGS"),IF(E1768=CHAR(34)&amp;CHAR(34),F1768,E1768),
IF(X1768="YES",UPPER(IF(E1768=CHAR(34)&amp;CHAR(34),F1768,E1768)),
IF(   AND(X1768&lt;&gt;"NO",I1768="CAT_FNCT",D1768&lt;&gt;"multiply", D1768&lt;&gt;"divide"),IF(J1768="SLS_ENABLED",   UPPER(IF(E1768=CHAR(34)&amp;CHAR(34),F1768,E1768)),""),"")))</f>
        <v>"E(M)"</v>
      </c>
      <c r="AA1768" s="25" t="str">
        <f>IF(LEN(Y1768)&gt;0,Y1768,SUBSTITUTE(SUBSTITUTE(SUBSTITUTE(SUBSTITUTE(SUBSTITUTE(SUBSTITUTE(SUBSTITUTE(SUBSTITUTE(SUBSTITUTE(SUBSTITUTE(SUBSTITUTE( (SUBSTITUTE( SUBSTITUTE( SUBSTITUTE( SUBSTITUTE(Z1768,"STD_SIGMA","SUM"),"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E(M)</v>
      </c>
      <c r="AB1768" s="1">
        <f>B1768</f>
        <v>1728</v>
      </c>
      <c r="AC1768" t="str">
        <f>P1768</f>
        <v>ITM_Ek</v>
      </c>
      <c r="AD1768" s="126" t="str">
        <f>IF(ISNA(VLOOKUP(AA1768,'XEQM Shortlist'!J:J,1,0)),"//","")</f>
        <v>//</v>
      </c>
      <c r="AE1768"/>
      <c r="AF1768" s="88" t="str">
        <f>IF(LEN(AA1768)=0,"",SUBSTITUTE(SUBSTITUTE(SUBSTITUTE(SUBSTITUTE(SUBSTITUTE(SUBSTITUTE(SUBSTITUTE(SUBSTITUTE(SUBSTITUTE(SUBSTITUTE(SUBSTITUTE(SUBSTITUTE(SUBSTITUTE(SUBSTITUTE(SUBSTITUTE(SUBSTITUTE(SUBSTITUTE( (SUBSTITUTE( SUBSTITUTE( SUBSTITUTE( SUBSTITUTE(Z1768,"STD_SIGMA","SUM"),"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E(M)</v>
      </c>
      <c r="AG1768" t="b">
        <f>AA1768=AF1768</f>
        <v>1</v>
      </c>
    </row>
    <row r="1769" spans="1:33">
      <c r="A1769" s="48">
        <f>IF(B1769=INT(B1769),ROW(),"")</f>
        <v>1769</v>
      </c>
      <c r="B1769" s="47">
        <f>IF(AND(MID(C1769,2,1)&lt;&gt;"/",MID(C1769,1,1)="/"),INT(B1768)+1,B1768+0.01)</f>
        <v>1729</v>
      </c>
      <c r="C1769" s="89" t="s">
        <v>4615</v>
      </c>
      <c r="D1769" s="89" t="s">
        <v>7</v>
      </c>
      <c r="E1769" s="109" t="s">
        <v>4618</v>
      </c>
      <c r="F1769" s="109" t="s">
        <v>4618</v>
      </c>
      <c r="G1769" s="294">
        <v>0</v>
      </c>
      <c r="H1769" s="294">
        <v>0</v>
      </c>
      <c r="I1769" s="135" t="s">
        <v>3</v>
      </c>
      <c r="J1769" s="56" t="s">
        <v>1375</v>
      </c>
      <c r="K1769" s="57" t="s">
        <v>3945</v>
      </c>
      <c r="L1769" s="55" t="s">
        <v>4768</v>
      </c>
      <c r="M1769" s="55" t="s">
        <v>4825</v>
      </c>
      <c r="N1769" s="55" t="s">
        <v>2238</v>
      </c>
      <c r="O1769" s="17"/>
      <c r="P1769" s="259" t="s">
        <v>4549</v>
      </c>
      <c r="Q1769" s="16"/>
      <c r="R1769"/>
      <c r="S1769" t="str">
        <f>IF(E1769=F1769,"","NOT EQUAL")</f>
        <v/>
      </c>
      <c r="T1769" s="44" t="str">
        <f>IF(ISNA(VLOOKUP(P1769,Sheet1!E:F,2,0)),"--","PRESENT")</f>
        <v>--</v>
      </c>
      <c r="U1769"/>
      <c r="V1769">
        <f>IF(AA1769&lt;&gt;"",V1768+1,V1768)</f>
        <v>512</v>
      </c>
      <c r="W1769" s="88" t="s">
        <v>2238</v>
      </c>
      <c r="X1769" s="92" t="s">
        <v>2238</v>
      </c>
      <c r="Y1769" s="92" t="s">
        <v>2238</v>
      </c>
      <c r="Z1769" s="25" t="str">
        <f>IF( OR(X1769="CNST", I1769="CAT_REGS"),IF(E1769=CHAR(34)&amp;CHAR(34),F1769,E1769),
IF(X1769="YES",UPPER(IF(E1769=CHAR(34)&amp;CHAR(34),F1769,E1769)),
IF(   AND(X1769&lt;&gt;"NO",I1769="CAT_FNCT",D1769&lt;&gt;"multiply", D1769&lt;&gt;"divide"),IF(J1769="SLS_ENABLED",   UPPER(IF(E1769=CHAR(34)&amp;CHAR(34),F1769,E1769)),""),"")))</f>
        <v>STD_PI "(N,M)"</v>
      </c>
      <c r="AA1769" s="25" t="str">
        <f>IF(LEN(Y1769)&gt;0,Y1769,SUBSTITUTE(SUBSTITUTE(SUBSTITUTE(SUBSTITUTE(SUBSTITUTE(SUBSTITUTE(SUBSTITUTE(SUBSTITUTE(SUBSTITUTE(SUBSTITUTE(SUBSTITUTE( (SUBSTITUTE( SUBSTITUTE( SUBSTITUTE( SUBSTITUTE(Z1769,"STD_SIGMA","SUM"),"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PI(N,M)</v>
      </c>
      <c r="AB1769" s="1">
        <f>B1769</f>
        <v>1729</v>
      </c>
      <c r="AC1769" t="str">
        <f>P1769</f>
        <v>ITM_PInk</v>
      </c>
      <c r="AD1769" s="126" t="str">
        <f>IF(ISNA(VLOOKUP(AA1769,'XEQM Shortlist'!J:J,1,0)),"//","")</f>
        <v>//</v>
      </c>
      <c r="AF1769" s="88" t="str">
        <f>IF(LEN(AA1769)=0,"",SUBSTITUTE(SUBSTITUTE(SUBSTITUTE(SUBSTITUTE(SUBSTITUTE(SUBSTITUTE(SUBSTITUTE(SUBSTITUTE(SUBSTITUTE(SUBSTITUTE(SUBSTITUTE(SUBSTITUTE(SUBSTITUTE(SUBSTITUTE(SUBSTITUTE(SUBSTITUTE(SUBSTITUTE( (SUBSTITUTE( SUBSTITUTE( SUBSTITUTE( SUBSTITUTE(Z1769,"STD_SIGMA","SUM"),"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PI(N,M)</v>
      </c>
      <c r="AG1769" t="b">
        <f>AA1769=AF1769</f>
        <v>1</v>
      </c>
    </row>
    <row r="1770" spans="1:33">
      <c r="A1770" s="48">
        <f>IF(B1770=INT(B1770),ROW(),"")</f>
        <v>1770</v>
      </c>
      <c r="B1770" s="47">
        <f>IF(AND(MID(C1770,2,1)&lt;&gt;"/",MID(C1770,1,1)="/"),INT(B1769)+1,B1769+0.01)</f>
        <v>1730</v>
      </c>
      <c r="C1770" s="51" t="s">
        <v>3492</v>
      </c>
      <c r="D1770" s="51" t="s">
        <v>2361</v>
      </c>
      <c r="E1770" s="56" t="s">
        <v>888</v>
      </c>
      <c r="F1770" s="56" t="s">
        <v>888</v>
      </c>
      <c r="G1770" s="61">
        <v>0</v>
      </c>
      <c r="H1770" s="61">
        <v>0</v>
      </c>
      <c r="I1770" s="56" t="s">
        <v>1</v>
      </c>
      <c r="J1770" s="56" t="s">
        <v>1375</v>
      </c>
      <c r="K1770" s="57" t="s">
        <v>3783</v>
      </c>
      <c r="L1770" s="55" t="s">
        <v>4768</v>
      </c>
      <c r="M1770" s="55" t="s">
        <v>4827</v>
      </c>
      <c r="N1770" s="55" t="s">
        <v>2238</v>
      </c>
      <c r="O1770" s="55"/>
      <c r="P1770" s="259" t="s">
        <v>3194</v>
      </c>
      <c r="Q1770" s="13"/>
      <c r="R1770"/>
      <c r="S1770" t="str">
        <f>IF(E1770=F1770,"","NOT EQUAL")</f>
        <v/>
      </c>
      <c r="T1770" s="44" t="str">
        <f>IF(ISNA(VLOOKUP(P1770,Sheet1!E:F,2,0)),"--","PRESENT")</f>
        <v>--</v>
      </c>
      <c r="U1770"/>
      <c r="V1770">
        <f>IF(AA1770&lt;&gt;"",V1769+1,V1769)</f>
        <v>512</v>
      </c>
      <c r="W1770" s="75"/>
      <c r="X1770" s="57"/>
      <c r="Y1770" s="57"/>
      <c r="Z1770" s="25" t="str">
        <f>IF( OR(X1770="CNST", I1770="CAT_REGS"),IF(E1770=CHAR(34)&amp;CHAR(34),F1770,E1770),
IF(X1770="YES",UPPER(IF(E1770=CHAR(34)&amp;CHAR(34),F1770,E1770)),
IF(   AND(X1770&lt;&gt;"NO",I1770="CAT_FNCT",D1770&lt;&gt;"multiply", D1770&lt;&gt;"divide"),IF(J1770="SLS_ENABLED",   UPPER(IF(E1770=CHAR(34)&amp;CHAR(34),F1770,E1770)),""),"")))</f>
        <v/>
      </c>
      <c r="AA1770" s="25" t="str">
        <f>IF(LEN(Y1770)&gt;0,Y1770,SUBSTITUTE(SUBSTITUTE(SUBSTITUTE(SUBSTITUTE(SUBSTITUTE(SUBSTITUTE(SUBSTITUTE(SUBSTITUTE(SUBSTITUTE(SUBSTITUTE(SUBSTITUTE( (SUBSTITUTE( SUBSTITUTE( SUBSTITUTE( SUBSTITUTE(Z1770,"STD_SIGMA","SUM"),"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0" s="1">
        <f>B1770</f>
        <v>1730</v>
      </c>
      <c r="AC1770" t="str">
        <f>P1770</f>
        <v>ITM_USERMODE</v>
      </c>
      <c r="AD1770" s="126" t="str">
        <f>IF(ISNA(VLOOKUP(AA1770,'XEQM Shortlist'!J:J,1,0)),"//","")</f>
        <v/>
      </c>
      <c r="AF1770" s="88" t="str">
        <f>IF(LEN(AA1770)=0,"",SUBSTITUTE(SUBSTITUTE(SUBSTITUTE(SUBSTITUTE(SUBSTITUTE(SUBSTITUTE(SUBSTITUTE(SUBSTITUTE(SUBSTITUTE(SUBSTITUTE(SUBSTITUTE(SUBSTITUTE(SUBSTITUTE(SUBSTITUTE(SUBSTITUTE(SUBSTITUTE(SUBSTITUTE( (SUBSTITUTE( SUBSTITUTE( SUBSTITUTE( SUBSTITUTE(Z1770,"STD_SIGMA","SUM"),"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0" t="b">
        <f>AA1770=AF1770</f>
        <v>1</v>
      </c>
    </row>
    <row r="1771" spans="1:33">
      <c r="A1771" s="48">
        <f>IF(B1771=INT(B1771),ROW(),"")</f>
        <v>1771</v>
      </c>
      <c r="B1771" s="47">
        <f>IF(AND(MID(C1771,2,1)&lt;&gt;"/",MID(C1771,1,1)="/"),INT(B1770)+1,B1770+0.01)</f>
        <v>1731</v>
      </c>
      <c r="C1771" s="51" t="s">
        <v>3702</v>
      </c>
      <c r="D1771" s="51" t="s">
        <v>7</v>
      </c>
      <c r="E1771" s="56" t="s">
        <v>889</v>
      </c>
      <c r="F1771" s="56" t="s">
        <v>889</v>
      </c>
      <c r="G1771" s="61">
        <v>0</v>
      </c>
      <c r="H1771" s="61">
        <v>0</v>
      </c>
      <c r="I1771" s="56" t="s">
        <v>1</v>
      </c>
      <c r="J1771" s="56" t="s">
        <v>1375</v>
      </c>
      <c r="K1771" s="57" t="s">
        <v>3783</v>
      </c>
      <c r="L1771" s="55" t="s">
        <v>4768</v>
      </c>
      <c r="M1771" s="55" t="s">
        <v>4827</v>
      </c>
      <c r="N1771" s="55" t="s">
        <v>2238</v>
      </c>
      <c r="O1771" s="55"/>
      <c r="P1771" s="259" t="s">
        <v>3195</v>
      </c>
      <c r="Q1771" s="13"/>
      <c r="R1771"/>
      <c r="S1771" t="str">
        <f>IF(E1771=F1771,"","NOT EQUAL")</f>
        <v/>
      </c>
      <c r="T1771" s="44" t="str">
        <f>IF(ISNA(VLOOKUP(P1771,Sheet1!E:F,2,0)),"--","PRESENT")</f>
        <v>--</v>
      </c>
      <c r="U1771"/>
      <c r="V1771">
        <f>IF(AA1771&lt;&gt;"",V1770+1,V1770)</f>
        <v>512</v>
      </c>
      <c r="W1771" s="75"/>
      <c r="X1771" s="57"/>
      <c r="Y1771" s="57"/>
      <c r="Z1771" s="25" t="str">
        <f>IF( OR(X1771="CNST", I1771="CAT_REGS"),IF(E1771=CHAR(34)&amp;CHAR(34),F1771,E1771),
IF(X1771="YES",UPPER(IF(E1771=CHAR(34)&amp;CHAR(34),F1771,E1771)),
IF(   AND(X1771&lt;&gt;"NO",I1771="CAT_FNCT",D1771&lt;&gt;"multiply", D1771&lt;&gt;"divide"),IF(J1771="SLS_ENABLED",   UPPER(IF(E1771=CHAR(34)&amp;CHAR(34),F1771,E1771)),""),"")))</f>
        <v/>
      </c>
      <c r="AA1771" s="25" t="str">
        <f>IF(LEN(Y1771)&gt;0,Y1771,SUBSTITUTE(SUBSTITUTE(SUBSTITUTE(SUBSTITUTE(SUBSTITUTE(SUBSTITUTE(SUBSTITUTE(SUBSTITUTE(SUBSTITUTE(SUBSTITUTE(SUBSTITUTE( (SUBSTITUTE( SUBSTITUTE( SUBSTITUTE( SUBSTITUTE(Z1771,"STD_SIGMA","SUM"),"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1" s="1">
        <f>B1771</f>
        <v>1731</v>
      </c>
      <c r="AC1771" t="str">
        <f>P1771</f>
        <v>ITM_CC</v>
      </c>
      <c r="AD1771" s="126" t="str">
        <f>IF(ISNA(VLOOKUP(AA1771,'XEQM Shortlist'!J:J,1,0)),"//","")</f>
        <v/>
      </c>
      <c r="AF1771" s="88" t="str">
        <f>IF(LEN(AA1771)=0,"",SUBSTITUTE(SUBSTITUTE(SUBSTITUTE(SUBSTITUTE(SUBSTITUTE(SUBSTITUTE(SUBSTITUTE(SUBSTITUTE(SUBSTITUTE(SUBSTITUTE(SUBSTITUTE(SUBSTITUTE(SUBSTITUTE(SUBSTITUTE(SUBSTITUTE(SUBSTITUTE(SUBSTITUTE( (SUBSTITUTE( SUBSTITUTE( SUBSTITUTE( SUBSTITUTE(Z1771,"STD_SIGMA","SUM"),"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1" t="b">
        <f>AA1771=AF1771</f>
        <v>1</v>
      </c>
    </row>
    <row r="1772" spans="1:33">
      <c r="A1772" s="48">
        <f>IF(B1772=INT(B1772),ROW(),"")</f>
        <v>1772</v>
      </c>
      <c r="B1772" s="47">
        <f>IF(AND(MID(C1772,2,1)&lt;&gt;"/",MID(C1772,1,1)="/"),INT(B1771)+1,B1771+0.01)</f>
        <v>1732</v>
      </c>
      <c r="C1772" s="53" t="s">
        <v>4895</v>
      </c>
      <c r="D1772" s="51" t="s">
        <v>7</v>
      </c>
      <c r="E1772" s="56" t="s">
        <v>519</v>
      </c>
      <c r="F1772" s="56" t="s">
        <v>499</v>
      </c>
      <c r="G1772" s="61">
        <v>0</v>
      </c>
      <c r="H1772" s="61">
        <v>0</v>
      </c>
      <c r="I1772" s="56" t="s">
        <v>1</v>
      </c>
      <c r="J1772" s="56" t="s">
        <v>1375</v>
      </c>
      <c r="K1772" s="57" t="s">
        <v>3783</v>
      </c>
      <c r="L1772" s="55" t="s">
        <v>4768</v>
      </c>
      <c r="M1772" s="55" t="s">
        <v>4827</v>
      </c>
      <c r="N1772" s="55" t="s">
        <v>2238</v>
      </c>
      <c r="O1772" s="51"/>
      <c r="P1772" s="259" t="s">
        <v>3399</v>
      </c>
      <c r="Q1772" s="13"/>
      <c r="R1772"/>
      <c r="S1772" t="str">
        <f>IF(E1772=F1772,"","NOT EQUAL")</f>
        <v>NOT EQUAL</v>
      </c>
      <c r="T1772" s="44" t="str">
        <f>IF(ISNA(VLOOKUP(P1772,Sheet1!E:F,2,0)),"--","PRESENT")</f>
        <v>--</v>
      </c>
      <c r="U1772"/>
      <c r="V1772">
        <f>IF(AA1772&lt;&gt;"",V1771+1,V1771)</f>
        <v>512</v>
      </c>
      <c r="W1772" s="75"/>
      <c r="X1772" s="57"/>
      <c r="Y1772" s="57"/>
      <c r="Z1772" s="25" t="str">
        <f>IF( OR(X1772="CNST", I1772="CAT_REGS"),IF(E1772=CHAR(34)&amp;CHAR(34),F1772,E1772),
IF(X1772="YES",UPPER(IF(E1772=CHAR(34)&amp;CHAR(34),F1772,E1772)),
IF(   AND(X1772&lt;&gt;"NO",I1772="CAT_FNCT",D1772&lt;&gt;"multiply", D1772&lt;&gt;"divide"),IF(J1772="SLS_ENABLED",   UPPER(IF(E1772=CHAR(34)&amp;CHAR(34),F1772,E1772)),""),"")))</f>
        <v/>
      </c>
      <c r="AA1772" s="25" t="str">
        <f>IF(LEN(Y1772)&gt;0,Y1772,SUBSTITUTE(SUBSTITUTE(SUBSTITUTE(SUBSTITUTE(SUBSTITUTE(SUBSTITUTE(SUBSTITUTE(SUBSTITUTE(SUBSTITUTE(SUBSTITUTE(SUBSTITUTE( (SUBSTITUTE( SUBSTITUTE( SUBSTITUTE( SUBSTITUTE(Z1772,"STD_SIGMA","SUM"),"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2" s="1">
        <f>B1772</f>
        <v>1732</v>
      </c>
      <c r="AC1772" t="str">
        <f>P1772</f>
        <v>ITM_SHIFTf</v>
      </c>
      <c r="AD1772" s="126" t="str">
        <f>IF(ISNA(VLOOKUP(AA1772,'XEQM Shortlist'!J:J,1,0)),"//","")</f>
        <v/>
      </c>
      <c r="AF1772" s="88" t="str">
        <f>IF(LEN(AA1772)=0,"",SUBSTITUTE(SUBSTITUTE(SUBSTITUTE(SUBSTITUTE(SUBSTITUTE(SUBSTITUTE(SUBSTITUTE(SUBSTITUTE(SUBSTITUTE(SUBSTITUTE(SUBSTITUTE(SUBSTITUTE(SUBSTITUTE(SUBSTITUTE(SUBSTITUTE(SUBSTITUTE(SUBSTITUTE( (SUBSTITUTE( SUBSTITUTE( SUBSTITUTE( SUBSTITUTE(Z1772,"STD_SIGMA","SUM"),"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2" t="b">
        <f>AA1772=AF1772</f>
        <v>1</v>
      </c>
    </row>
    <row r="1773" spans="1:33">
      <c r="A1773" s="48">
        <f>IF(B1773=INT(B1773),ROW(),"")</f>
        <v>1773</v>
      </c>
      <c r="B1773" s="47">
        <f>IF(AND(MID(C1773,2,1)&lt;&gt;"/",MID(C1773,1,1)="/"),INT(B1772)+1,B1772+0.01)</f>
        <v>1733</v>
      </c>
      <c r="C1773" s="51" t="s">
        <v>4894</v>
      </c>
      <c r="D1773" s="51" t="s">
        <v>7</v>
      </c>
      <c r="E1773" s="56" t="s">
        <v>519</v>
      </c>
      <c r="F1773" s="56" t="s">
        <v>500</v>
      </c>
      <c r="G1773" s="61">
        <v>0</v>
      </c>
      <c r="H1773" s="61">
        <v>0</v>
      </c>
      <c r="I1773" s="56" t="s">
        <v>1</v>
      </c>
      <c r="J1773" s="56" t="s">
        <v>1375</v>
      </c>
      <c r="K1773" s="57" t="s">
        <v>3783</v>
      </c>
      <c r="L1773" s="55" t="s">
        <v>4768</v>
      </c>
      <c r="M1773" s="55" t="s">
        <v>4827</v>
      </c>
      <c r="N1773" s="55" t="s">
        <v>2238</v>
      </c>
      <c r="O1773" s="55"/>
      <c r="P1773" s="259" t="s">
        <v>3400</v>
      </c>
      <c r="Q1773" s="13"/>
      <c r="R1773"/>
      <c r="S1773" t="str">
        <f>IF(E1773=F1773,"","NOT EQUAL")</f>
        <v>NOT EQUAL</v>
      </c>
      <c r="T1773" s="44" t="str">
        <f>IF(ISNA(VLOOKUP(P1773,Sheet1!E:F,2,0)),"--","PRESENT")</f>
        <v>--</v>
      </c>
      <c r="U1773"/>
      <c r="V1773">
        <f>IF(AA1773&lt;&gt;"",V1772+1,V1772)</f>
        <v>512</v>
      </c>
      <c r="W1773" s="75"/>
      <c r="X1773" s="57"/>
      <c r="Y1773" s="57"/>
      <c r="Z1773" s="25" t="str">
        <f>IF( OR(X1773="CNST", I1773="CAT_REGS"),IF(E1773=CHAR(34)&amp;CHAR(34),F1773,E1773),
IF(X1773="YES",UPPER(IF(E1773=CHAR(34)&amp;CHAR(34),F1773,E1773)),
IF(   AND(X1773&lt;&gt;"NO",I1773="CAT_FNCT",D1773&lt;&gt;"multiply", D1773&lt;&gt;"divide"),IF(J1773="SLS_ENABLED",   UPPER(IF(E1773=CHAR(34)&amp;CHAR(34),F1773,E1773)),""),"")))</f>
        <v/>
      </c>
      <c r="AA1773" s="25" t="str">
        <f>IF(LEN(Y1773)&gt;0,Y1773,SUBSTITUTE(SUBSTITUTE(SUBSTITUTE(SUBSTITUTE(SUBSTITUTE(SUBSTITUTE(SUBSTITUTE(SUBSTITUTE(SUBSTITUTE(SUBSTITUTE(SUBSTITUTE( (SUBSTITUTE( SUBSTITUTE( SUBSTITUTE( SUBSTITUTE(Z1773,"STD_SIGMA","SUM"),"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3" s="1">
        <f>B1773</f>
        <v>1733</v>
      </c>
      <c r="AC1773" t="str">
        <f>P1773</f>
        <v>ITM_SHIFTg</v>
      </c>
      <c r="AD1773" s="126" t="str">
        <f>IF(ISNA(VLOOKUP(AA1773,'XEQM Shortlist'!J:J,1,0)),"//","")</f>
        <v/>
      </c>
      <c r="AF1773" s="88" t="str">
        <f>IF(LEN(AA1773)=0,"",SUBSTITUTE(SUBSTITUTE(SUBSTITUTE(SUBSTITUTE(SUBSTITUTE(SUBSTITUTE(SUBSTITUTE(SUBSTITUTE(SUBSTITUTE(SUBSTITUTE(SUBSTITUTE(SUBSTITUTE(SUBSTITUTE(SUBSTITUTE(SUBSTITUTE(SUBSTITUTE(SUBSTITUTE( (SUBSTITUTE( SUBSTITUTE( SUBSTITUTE( SUBSTITUTE(Z1773,"STD_SIGMA","SUM"),"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3" t="b">
        <f>AA1773=AF1773</f>
        <v>1</v>
      </c>
    </row>
    <row r="1774" spans="1:33">
      <c r="A1774" s="48">
        <f>IF(B1774=INT(B1774),ROW(),"")</f>
        <v>1774</v>
      </c>
      <c r="B1774" s="47">
        <f>IF(AND(MID(C1774,2,1)&lt;&gt;"/",MID(C1774,1,1)="/"),INT(B1773)+1,B1773+0.01)</f>
        <v>1734</v>
      </c>
      <c r="C1774" s="51" t="s">
        <v>3703</v>
      </c>
      <c r="D1774" s="51" t="s">
        <v>7</v>
      </c>
      <c r="E1774" s="56" t="s">
        <v>2345</v>
      </c>
      <c r="F1774" s="56" t="s">
        <v>796</v>
      </c>
      <c r="G1774" s="61">
        <v>0</v>
      </c>
      <c r="H1774" s="61">
        <v>0</v>
      </c>
      <c r="I1774" s="56" t="s">
        <v>1</v>
      </c>
      <c r="J1774" s="56" t="s">
        <v>1375</v>
      </c>
      <c r="K1774" s="57" t="s">
        <v>3783</v>
      </c>
      <c r="L1774" s="55" t="s">
        <v>4768</v>
      </c>
      <c r="M1774" s="55" t="s">
        <v>4827</v>
      </c>
      <c r="N1774" s="55" t="s">
        <v>2238</v>
      </c>
      <c r="O1774" s="55"/>
      <c r="P1774" s="259" t="s">
        <v>3401</v>
      </c>
      <c r="Q1774" s="13"/>
      <c r="R1774"/>
      <c r="S1774" t="str">
        <f>IF(E1774=F1774,"","NOT EQUAL")</f>
        <v>NOT EQUAL</v>
      </c>
      <c r="T1774" s="44" t="str">
        <f>IF(ISNA(VLOOKUP(P1774,Sheet1!E:F,2,0)),"--","PRESENT")</f>
        <v>--</v>
      </c>
      <c r="U1774"/>
      <c r="V1774">
        <f>IF(AA1774&lt;&gt;"",V1773+1,V1773)</f>
        <v>512</v>
      </c>
      <c r="W1774" s="75"/>
      <c r="X1774" s="57"/>
      <c r="Y1774" s="57"/>
      <c r="Z1774" s="25" t="str">
        <f>IF( OR(X1774="CNST", I1774="CAT_REGS"),IF(E1774=CHAR(34)&amp;CHAR(34),F1774,E1774),
IF(X1774="YES",UPPER(IF(E1774=CHAR(34)&amp;CHAR(34),F1774,E1774)),
IF(   AND(X1774&lt;&gt;"NO",I1774="CAT_FNCT",D1774&lt;&gt;"multiply", D1774&lt;&gt;"divide"),IF(J1774="SLS_ENABLED",   UPPER(IF(E1774=CHAR(34)&amp;CHAR(34),F1774,E1774)),""),"")))</f>
        <v/>
      </c>
      <c r="AA1774" s="25" t="str">
        <f>IF(LEN(Y1774)&gt;0,Y1774,SUBSTITUTE(SUBSTITUTE(SUBSTITUTE(SUBSTITUTE(SUBSTITUTE(SUBSTITUTE(SUBSTITUTE(SUBSTITUTE(SUBSTITUTE(SUBSTITUTE(SUBSTITUTE( (SUBSTITUTE( SUBSTITUTE( SUBSTITUTE( SUBSTITUTE(Z1774,"STD_SIGMA","SUM"),"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4" s="1">
        <f>B1774</f>
        <v>1734</v>
      </c>
      <c r="AC1774" t="str">
        <f>P1774</f>
        <v>ITM_UP1</v>
      </c>
      <c r="AD1774" s="126" t="str">
        <f>IF(ISNA(VLOOKUP(AA1774,'XEQM Shortlist'!J:J,1,0)),"//","")</f>
        <v/>
      </c>
      <c r="AF1774" s="88" t="str">
        <f>IF(LEN(AA1774)=0,"",SUBSTITUTE(SUBSTITUTE(SUBSTITUTE(SUBSTITUTE(SUBSTITUTE(SUBSTITUTE(SUBSTITUTE(SUBSTITUTE(SUBSTITUTE(SUBSTITUTE(SUBSTITUTE(SUBSTITUTE(SUBSTITUTE(SUBSTITUTE(SUBSTITUTE(SUBSTITUTE(SUBSTITUTE( (SUBSTITUTE( SUBSTITUTE( SUBSTITUTE( SUBSTITUTE(Z1774,"STD_SIGMA","SUM"),"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4" t="b">
        <f>AA1774=AF1774</f>
        <v>1</v>
      </c>
    </row>
    <row r="1775" spans="1:33">
      <c r="A1775" s="48">
        <f>IF(B1775=INT(B1775),ROW(),"")</f>
        <v>1775</v>
      </c>
      <c r="B1775" s="47">
        <f>IF(AND(MID(C1775,2,1)&lt;&gt;"/",MID(C1775,1,1)="/"),INT(B1774)+1,B1774+0.01)</f>
        <v>1735</v>
      </c>
      <c r="C1775" s="51" t="s">
        <v>4818</v>
      </c>
      <c r="D1775" s="51" t="s">
        <v>7</v>
      </c>
      <c r="E1775" s="56" t="s">
        <v>2352</v>
      </c>
      <c r="F1775" s="56" t="s">
        <v>891</v>
      </c>
      <c r="G1775" s="61">
        <v>0</v>
      </c>
      <c r="H1775" s="61">
        <v>0</v>
      </c>
      <c r="I1775" s="56" t="s">
        <v>1</v>
      </c>
      <c r="J1775" s="56" t="s">
        <v>1375</v>
      </c>
      <c r="K1775" s="57" t="s">
        <v>3783</v>
      </c>
      <c r="L1775" s="55" t="s">
        <v>4768</v>
      </c>
      <c r="M1775" s="55" t="s">
        <v>4827</v>
      </c>
      <c r="N1775" s="55" t="s">
        <v>2238</v>
      </c>
      <c r="O1775" s="55"/>
      <c r="P1775" s="259" t="s">
        <v>3402</v>
      </c>
      <c r="Q1775" s="13"/>
      <c r="R1775"/>
      <c r="S1775" t="str">
        <f>IF(E1775=F1775,"","NOT EQUAL")</f>
        <v>NOT EQUAL</v>
      </c>
      <c r="T1775" s="44" t="str">
        <f>IF(ISNA(VLOOKUP(P1775,Sheet1!E:F,2,0)),"--","PRESENT")</f>
        <v>--</v>
      </c>
      <c r="U1775"/>
      <c r="V1775">
        <f>IF(AA1775&lt;&gt;"",V1774+1,V1774)</f>
        <v>512</v>
      </c>
      <c r="W1775" s="75"/>
      <c r="X1775" s="57"/>
      <c r="Y1775" s="57"/>
      <c r="Z1775" s="25" t="str">
        <f>IF( OR(X1775="CNST", I1775="CAT_REGS"),IF(E1775=CHAR(34)&amp;CHAR(34),F1775,E1775),
IF(X1775="YES",UPPER(IF(E1775=CHAR(34)&amp;CHAR(34),F1775,E1775)),
IF(   AND(X1775&lt;&gt;"NO",I1775="CAT_FNCT",D1775&lt;&gt;"multiply", D1775&lt;&gt;"divide"),IF(J1775="SLS_ENABLED",   UPPER(IF(E1775=CHAR(34)&amp;CHAR(34),F1775,E1775)),""),"")))</f>
        <v/>
      </c>
      <c r="AA1775" s="25" t="str">
        <f>IF(LEN(Y1775)&gt;0,Y1775,SUBSTITUTE(SUBSTITUTE(SUBSTITUTE(SUBSTITUTE(SUBSTITUTE(SUBSTITUTE(SUBSTITUTE(SUBSTITUTE(SUBSTITUTE(SUBSTITUTE(SUBSTITUTE( (SUBSTITUTE( SUBSTITUTE( SUBSTITUTE( SUBSTITUTE(Z1775,"STD_SIGMA","SUM"),"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5" s="1">
        <f>B1775</f>
        <v>1735</v>
      </c>
      <c r="AC1775" t="str">
        <f>P1775</f>
        <v>ITM_BST</v>
      </c>
      <c r="AD1775" s="126" t="str">
        <f>IF(ISNA(VLOOKUP(AA1775,'XEQM Shortlist'!J:J,1,0)),"//","")</f>
        <v/>
      </c>
      <c r="AF1775" s="88" t="str">
        <f>IF(LEN(AA1775)=0,"",SUBSTITUTE(SUBSTITUTE(SUBSTITUTE(SUBSTITUTE(SUBSTITUTE(SUBSTITUTE(SUBSTITUTE(SUBSTITUTE(SUBSTITUTE(SUBSTITUTE(SUBSTITUTE(SUBSTITUTE(SUBSTITUTE(SUBSTITUTE(SUBSTITUTE(SUBSTITUTE(SUBSTITUTE( (SUBSTITUTE( SUBSTITUTE( SUBSTITUTE( SUBSTITUTE(Z1775,"STD_SIGMA","SUM"),"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5" t="b">
        <f>AA1775=AF1775</f>
        <v>1</v>
      </c>
    </row>
    <row r="1776" spans="1:33">
      <c r="A1776" s="48">
        <f>IF(B1776=INT(B1776),ROW(),"")</f>
        <v>1776</v>
      </c>
      <c r="B1776" s="47">
        <f>IF(AND(MID(C1776,2,1)&lt;&gt;"/",MID(C1776,1,1)="/"),INT(B1775)+1,B1775+0.01)</f>
        <v>1736</v>
      </c>
      <c r="C1776" s="51" t="s">
        <v>3704</v>
      </c>
      <c r="D1776" s="51" t="s">
        <v>7</v>
      </c>
      <c r="E1776" s="56" t="s">
        <v>2346</v>
      </c>
      <c r="F1776" s="56" t="s">
        <v>798</v>
      </c>
      <c r="G1776" s="61">
        <v>0</v>
      </c>
      <c r="H1776" s="61">
        <v>0</v>
      </c>
      <c r="I1776" s="56" t="s">
        <v>1</v>
      </c>
      <c r="J1776" s="56" t="s">
        <v>1375</v>
      </c>
      <c r="K1776" s="57" t="s">
        <v>3783</v>
      </c>
      <c r="L1776" s="55" t="s">
        <v>4768</v>
      </c>
      <c r="M1776" s="55" t="s">
        <v>4827</v>
      </c>
      <c r="N1776" s="55" t="s">
        <v>2238</v>
      </c>
      <c r="O1776" s="55"/>
      <c r="P1776" s="259" t="s">
        <v>3403</v>
      </c>
      <c r="Q1776" s="13"/>
      <c r="R1776"/>
      <c r="S1776" t="str">
        <f>IF(E1776=F1776,"","NOT EQUAL")</f>
        <v>NOT EQUAL</v>
      </c>
      <c r="T1776" s="44" t="str">
        <f>IF(ISNA(VLOOKUP(P1776,Sheet1!E:F,2,0)),"--","PRESENT")</f>
        <v>--</v>
      </c>
      <c r="U1776"/>
      <c r="V1776">
        <f>IF(AA1776&lt;&gt;"",V1775+1,V1775)</f>
        <v>512</v>
      </c>
      <c r="W1776" s="75"/>
      <c r="X1776" s="57"/>
      <c r="Y1776" s="57"/>
      <c r="Z1776" s="25" t="str">
        <f>IF( OR(X1776="CNST", I1776="CAT_REGS"),IF(E1776=CHAR(34)&amp;CHAR(34),F1776,E1776),
IF(X1776="YES",UPPER(IF(E1776=CHAR(34)&amp;CHAR(34),F1776,E1776)),
IF(   AND(X1776&lt;&gt;"NO",I1776="CAT_FNCT",D1776&lt;&gt;"multiply", D1776&lt;&gt;"divide"),IF(J1776="SLS_ENABLED",   UPPER(IF(E1776=CHAR(34)&amp;CHAR(34),F1776,E1776)),""),"")))</f>
        <v/>
      </c>
      <c r="AA1776" s="25" t="str">
        <f>IF(LEN(Y1776)&gt;0,Y1776,SUBSTITUTE(SUBSTITUTE(SUBSTITUTE(SUBSTITUTE(SUBSTITUTE(SUBSTITUTE(SUBSTITUTE(SUBSTITUTE(SUBSTITUTE(SUBSTITUTE(SUBSTITUTE( (SUBSTITUTE( SUBSTITUTE( SUBSTITUTE( SUBSTITUTE(Z1776,"STD_SIGMA","SUM"),"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6" s="1">
        <f>B1776</f>
        <v>1736</v>
      </c>
      <c r="AC1776" t="str">
        <f>P1776</f>
        <v>ITM_DOWN1</v>
      </c>
      <c r="AD1776" s="126" t="str">
        <f>IF(ISNA(VLOOKUP(AA1776,'XEQM Shortlist'!J:J,1,0)),"//","")</f>
        <v/>
      </c>
      <c r="AF1776" s="88" t="str">
        <f>IF(LEN(AA1776)=0,"",SUBSTITUTE(SUBSTITUTE(SUBSTITUTE(SUBSTITUTE(SUBSTITUTE(SUBSTITUTE(SUBSTITUTE(SUBSTITUTE(SUBSTITUTE(SUBSTITUTE(SUBSTITUTE(SUBSTITUTE(SUBSTITUTE(SUBSTITUTE(SUBSTITUTE(SUBSTITUTE(SUBSTITUTE( (SUBSTITUTE( SUBSTITUTE( SUBSTITUTE( SUBSTITUTE(Z1776,"STD_SIGMA","SUM"),"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6" t="b">
        <f>AA1776=AF1776</f>
        <v>1</v>
      </c>
    </row>
    <row r="1777" spans="1:33">
      <c r="A1777" s="48">
        <f>IF(B1777=INT(B1777),ROW(),"")</f>
        <v>1777</v>
      </c>
      <c r="B1777" s="47">
        <f>IF(AND(MID(C1777,2,1)&lt;&gt;"/",MID(C1777,1,1)="/"),INT(B1776)+1,B1776+0.01)</f>
        <v>1737</v>
      </c>
      <c r="C1777" s="51" t="s">
        <v>4819</v>
      </c>
      <c r="D1777" s="51" t="s">
        <v>7</v>
      </c>
      <c r="E1777" s="56" t="s">
        <v>2353</v>
      </c>
      <c r="F1777" s="56" t="s">
        <v>892</v>
      </c>
      <c r="G1777" s="61">
        <v>0</v>
      </c>
      <c r="H1777" s="61">
        <v>0</v>
      </c>
      <c r="I1777" s="56" t="s">
        <v>1</v>
      </c>
      <c r="J1777" s="56" t="s">
        <v>1375</v>
      </c>
      <c r="K1777" s="57" t="s">
        <v>3783</v>
      </c>
      <c r="L1777" s="55" t="s">
        <v>4768</v>
      </c>
      <c r="M1777" s="256" t="s">
        <v>4827</v>
      </c>
      <c r="N1777" s="55" t="s">
        <v>2238</v>
      </c>
      <c r="O1777" s="55"/>
      <c r="P1777" s="259" t="s">
        <v>3404</v>
      </c>
      <c r="Q1777" s="13"/>
      <c r="R1777"/>
      <c r="S1777" t="str">
        <f>IF(E1777=F1777,"","NOT EQUAL")</f>
        <v>NOT EQUAL</v>
      </c>
      <c r="T1777" s="44" t="str">
        <f>IF(ISNA(VLOOKUP(P1777,Sheet1!E:F,2,0)),"--","PRESENT")</f>
        <v>--</v>
      </c>
      <c r="U1777"/>
      <c r="V1777">
        <f>IF(AA1777&lt;&gt;"",V1776+1,V1776)</f>
        <v>512</v>
      </c>
      <c r="W1777" s="75"/>
      <c r="X1777" s="57"/>
      <c r="Y1777" s="57"/>
      <c r="Z1777" s="25" t="str">
        <f>IF( OR(X1777="CNST", I1777="CAT_REGS"),IF(E1777=CHAR(34)&amp;CHAR(34),F1777,E1777),
IF(X1777="YES",UPPER(IF(E1777=CHAR(34)&amp;CHAR(34),F1777,E1777)),
IF(   AND(X1777&lt;&gt;"NO",I1777="CAT_FNCT",D1777&lt;&gt;"multiply", D1777&lt;&gt;"divide"),IF(J1777="SLS_ENABLED",   UPPER(IF(E1777=CHAR(34)&amp;CHAR(34),F1777,E1777)),""),"")))</f>
        <v/>
      </c>
      <c r="AA1777" s="25" t="str">
        <f>IF(LEN(Y1777)&gt;0,Y1777,SUBSTITUTE(SUBSTITUTE(SUBSTITUTE(SUBSTITUTE(SUBSTITUTE(SUBSTITUTE(SUBSTITUTE(SUBSTITUTE(SUBSTITUTE(SUBSTITUTE(SUBSTITUTE( (SUBSTITUTE( SUBSTITUTE( SUBSTITUTE( SUBSTITUTE(Z1777,"STD_SIGMA","SUM"),"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7" s="1">
        <f>B1777</f>
        <v>1737</v>
      </c>
      <c r="AC1777" t="str">
        <f>P1777</f>
        <v>ITM_SST</v>
      </c>
      <c r="AD1777" s="126" t="str">
        <f>IF(ISNA(VLOOKUP(AA1777,'XEQM Shortlist'!J:J,1,0)),"//","")</f>
        <v/>
      </c>
      <c r="AF1777" s="88" t="str">
        <f>IF(LEN(AA1777)=0,"",SUBSTITUTE(SUBSTITUTE(SUBSTITUTE(SUBSTITUTE(SUBSTITUTE(SUBSTITUTE(SUBSTITUTE(SUBSTITUTE(SUBSTITUTE(SUBSTITUTE(SUBSTITUTE(SUBSTITUTE(SUBSTITUTE(SUBSTITUTE(SUBSTITUTE(SUBSTITUTE(SUBSTITUTE( (SUBSTITUTE( SUBSTITUTE( SUBSTITUTE( SUBSTITUTE(Z1777,"STD_SIGMA","SUM"),"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7" t="b">
        <f>AA1777=AF1777</f>
        <v>1</v>
      </c>
    </row>
    <row r="1778" spans="1:33">
      <c r="A1778" s="48">
        <f>IF(B1778=INT(B1778),ROW(),"")</f>
        <v>1778</v>
      </c>
      <c r="B1778" s="47">
        <f>IF(AND(MID(C1778,2,1)&lt;&gt;"/",MID(C1778,1,1)="/"),INT(B1777)+1,B1777+0.01)</f>
        <v>1738</v>
      </c>
      <c r="C1778" s="51" t="s">
        <v>3705</v>
      </c>
      <c r="D1778" s="51" t="s">
        <v>7</v>
      </c>
      <c r="E1778" s="56" t="s">
        <v>893</v>
      </c>
      <c r="F1778" s="56" t="s">
        <v>893</v>
      </c>
      <c r="G1778" s="61">
        <v>0</v>
      </c>
      <c r="H1778" s="61">
        <v>0</v>
      </c>
      <c r="I1778" s="56" t="s">
        <v>1</v>
      </c>
      <c r="J1778" s="56" t="s">
        <v>1375</v>
      </c>
      <c r="K1778" s="57" t="s">
        <v>3783</v>
      </c>
      <c r="L1778" s="55" t="s">
        <v>4768</v>
      </c>
      <c r="M1778" s="55" t="s">
        <v>4827</v>
      </c>
      <c r="N1778" s="55" t="s">
        <v>2238</v>
      </c>
      <c r="O1778" s="55"/>
      <c r="P1778" s="259" t="s">
        <v>3405</v>
      </c>
      <c r="Q1778" s="13"/>
      <c r="R1778"/>
      <c r="S1778" t="str">
        <f>IF(E1778=F1778,"","NOT EQUAL")</f>
        <v/>
      </c>
      <c r="T1778" s="44" t="str">
        <f>IF(ISNA(VLOOKUP(P1778,Sheet1!E:F,2,0)),"--","PRESENT")</f>
        <v>PRESENT</v>
      </c>
      <c r="U1778"/>
      <c r="V1778">
        <f>IF(AA1778&lt;&gt;"",V1777+1,V1777)</f>
        <v>513</v>
      </c>
      <c r="W1778" s="75"/>
      <c r="X1778" s="57" t="s">
        <v>2598</v>
      </c>
      <c r="Y1778" s="57"/>
      <c r="Z1778" s="25" t="str">
        <f>IF( OR(X1778="CNST", I1778="CAT_REGS"),IF(E1778=CHAR(34)&amp;CHAR(34),F1778,E1778),
IF(X1778="YES",UPPER(IF(E1778=CHAR(34)&amp;CHAR(34),F1778,E1778)),
IF(   AND(X1778&lt;&gt;"NO",I1778="CAT_FNCT",D1778&lt;&gt;"multiply", D1778&lt;&gt;"divide"),IF(J1778="SLS_ENABLED",   UPPER(IF(E1778=CHAR(34)&amp;CHAR(34),F1778,E1778)),""),"")))</f>
        <v>"EXIT"</v>
      </c>
      <c r="AA1778" s="25" t="str">
        <f>IF(LEN(Y1778)&gt;0,Y1778,SUBSTITUTE(SUBSTITUTE(SUBSTITUTE(SUBSTITUTE(SUBSTITUTE(SUBSTITUTE(SUBSTITUTE(SUBSTITUTE(SUBSTITUTE(SUBSTITUTE(SUBSTITUTE( (SUBSTITUTE( SUBSTITUTE( SUBSTITUTE( SUBSTITUTE(Z1778,"STD_SIGMA","SUM"),"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</v>
      </c>
      <c r="AB1778" s="1">
        <f>B1778</f>
        <v>1738</v>
      </c>
      <c r="AC1778" t="str">
        <f>P1778</f>
        <v>ITM_EXIT1</v>
      </c>
      <c r="AD1778" s="126" t="str">
        <f>IF(ISNA(VLOOKUP(AA1778,'XEQM Shortlist'!J:J,1,0)),"//","")</f>
        <v/>
      </c>
      <c r="AF1778" s="88" t="str">
        <f>IF(LEN(AA1778)=0,"",SUBSTITUTE(SUBSTITUTE(SUBSTITUTE(SUBSTITUTE(SUBSTITUTE(SUBSTITUTE(SUBSTITUTE(SUBSTITUTE(SUBSTITUTE(SUBSTITUTE(SUBSTITUTE(SUBSTITUTE(SUBSTITUTE(SUBSTITUTE(SUBSTITUTE(SUBSTITUTE(SUBSTITUTE( (SUBSTITUTE( SUBSTITUTE( SUBSTITUTE( SUBSTITUTE(Z1778,"STD_SIGMA","SUM"),"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EXIT</v>
      </c>
      <c r="AG1778" t="b">
        <f>AA1778=AF1778</f>
        <v>1</v>
      </c>
    </row>
    <row r="1779" spans="1:33" s="17" customFormat="1">
      <c r="A1779" s="48">
        <f>IF(B1779=INT(B1779),ROW(),"")</f>
        <v>1779</v>
      </c>
      <c r="B1779" s="47">
        <f>IF(AND(MID(C1779,2,1)&lt;&gt;"/",MID(C1779,1,1)="/"),INT(B1778)+1,B1778+0.01)</f>
        <v>1739</v>
      </c>
      <c r="C1779" s="51" t="s">
        <v>3706</v>
      </c>
      <c r="D1779" s="59" t="s">
        <v>2792</v>
      </c>
      <c r="E1779" s="56" t="s">
        <v>2347</v>
      </c>
      <c r="F1779" s="56" t="s">
        <v>795</v>
      </c>
      <c r="G1779" s="293">
        <v>0</v>
      </c>
      <c r="H1779" s="293">
        <v>0</v>
      </c>
      <c r="I1779" s="56" t="s">
        <v>1</v>
      </c>
      <c r="J1779" s="56" t="s">
        <v>1376</v>
      </c>
      <c r="K1779" s="57" t="s">
        <v>3783</v>
      </c>
      <c r="L1779" s="55" t="s">
        <v>4768</v>
      </c>
      <c r="M1779" s="55" t="s">
        <v>4827</v>
      </c>
      <c r="N1779" s="55" t="s">
        <v>2238</v>
      </c>
      <c r="O1779" s="55"/>
      <c r="P1779" s="259" t="s">
        <v>3406</v>
      </c>
      <c r="Q1779" s="13"/>
      <c r="R1779"/>
      <c r="S1779" t="str">
        <f>IF(E1779=F1779,"","NOT EQUAL")</f>
        <v>NOT EQUAL</v>
      </c>
      <c r="T1779" s="44" t="str">
        <f>IF(ISNA(VLOOKUP(P1779,Sheet1!E:F,2,0)),"--","PRESENT")</f>
        <v>--</v>
      </c>
      <c r="U1779"/>
      <c r="V1779">
        <f>IF(AA1779&lt;&gt;"",V1778+1,V1778)</f>
        <v>513</v>
      </c>
      <c r="W1779" s="75"/>
      <c r="X1779" s="76"/>
      <c r="Y1779" s="77"/>
      <c r="Z1779" s="25" t="str">
        <f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>B1779</f>
        <v>1739</v>
      </c>
      <c r="AC1779" t="str">
        <f>P1779</f>
        <v>ITM_BACKSPACE</v>
      </c>
      <c r="AD1779" s="126" t="str">
        <f>IF(ISNA(VLOOKUP(AA1779,'XEQM Shortlist'!J:J,1,0)),"//","")</f>
        <v/>
      </c>
      <c r="AE1779"/>
      <c r="AF1779" s="88" t="str">
        <f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>AA1779=AF1779</f>
        <v>1</v>
      </c>
    </row>
    <row r="1780" spans="1:33">
      <c r="A1780" s="48">
        <f>IF(B1780=INT(B1780),ROW(),"")</f>
        <v>1780</v>
      </c>
      <c r="B1780" s="47">
        <f>IF(AND(MID(C1780,2,1)&lt;&gt;"/",MID(C1780,1,1)="/"),INT(B1779)+1,B1779+0.01)</f>
        <v>1740</v>
      </c>
      <c r="C1780" s="89" t="s">
        <v>3769</v>
      </c>
      <c r="D1780" s="89" t="s">
        <v>7</v>
      </c>
      <c r="E1780" s="109" t="str">
        <f>CHAR(34)&amp;IF(B1780&lt;10,"000",IF(B1780&lt;100,"00",IF(B1780&lt;1000,"0","")))&amp;$B1780&amp;CHAR(34)</f>
        <v>"1740"</v>
      </c>
      <c r="F1780" s="90" t="str">
        <f>E1780</f>
        <v>"1740"</v>
      </c>
      <c r="G1780" s="294">
        <v>0</v>
      </c>
      <c r="H1780" s="294">
        <v>0</v>
      </c>
      <c r="I1780" s="139" t="s">
        <v>28</v>
      </c>
      <c r="J1780" s="56" t="s">
        <v>1375</v>
      </c>
      <c r="K1780" s="57" t="s">
        <v>3945</v>
      </c>
      <c r="L1780" s="17" t="s">
        <v>4768</v>
      </c>
      <c r="M1780" s="17" t="s">
        <v>4827</v>
      </c>
      <c r="N1780" s="55" t="s">
        <v>2238</v>
      </c>
      <c r="O1780" s="17"/>
      <c r="P1780" s="259" t="str">
        <f>"ITM_"&amp;IF(B1780&lt;10,"000",IF(B1780&lt;100,"00",IF(B1780&lt;1000,"0","")))&amp;$B1780</f>
        <v>ITM_1740</v>
      </c>
      <c r="Q1780" s="16"/>
      <c r="R1780"/>
      <c r="S1780" t="str">
        <f>IF(E1780=F1780,"","NOT EQUAL")</f>
        <v/>
      </c>
      <c r="T1780" s="44" t="str">
        <f>IF(ISNA(VLOOKUP(P1780,Sheet1!E:F,2,0)),"--","PRESENT")</f>
        <v>--</v>
      </c>
      <c r="U1780"/>
      <c r="V1780">
        <f>IF(AA1780&lt;&gt;"",V1779+1,V1779)</f>
        <v>513</v>
      </c>
      <c r="W1780" s="88" t="s">
        <v>2238</v>
      </c>
      <c r="X1780" s="92" t="s">
        <v>2238</v>
      </c>
      <c r="Y1780" s="92" t="s">
        <v>2238</v>
      </c>
      <c r="Z1780" s="25" t="str">
        <f>IF( OR(X1780="CNST", I1780="CAT_REGS"),IF(E1780=CHAR(34)&amp;CHAR(34),F1780,E1780),
IF(X1780="YES",UPPER(IF(E1780=CHAR(34)&amp;CHAR(34),F1780,E1780)),
IF(   AND(X1780&lt;&gt;"NO",I1780="CAT_FNCT",D1780&lt;&gt;"multiply", D1780&lt;&gt;"divide"),IF(J1780="SLS_ENABLED",   UPPER(IF(E1780=CHAR(34)&amp;CHAR(34),F1780,E1780)),""),"")))</f>
        <v/>
      </c>
      <c r="AA1780" s="25" t="str">
        <f>IF(LEN(Y1780)&gt;0,Y1780,SUBSTITUTE(SUBSTITUTE(SUBSTITUTE(SUBSTITUTE(SUBSTITUTE(SUBSTITUTE(SUBSTITUTE(SUBSTITUTE(SUBSTITUTE(SUBSTITUTE(SUBSTITUTE( (SUBSTITUTE( SUBSTITUTE( SUBSTITUTE( SUBSTITUTE(Z1780,"STD_SIGMA","SUM"),"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0" s="1">
        <f>B1780</f>
        <v>1740</v>
      </c>
      <c r="AC1780" t="str">
        <f>P1780</f>
        <v>ITM_1740</v>
      </c>
      <c r="AD1780" s="126" t="str">
        <f>IF(ISNA(VLOOKUP(AA1780,'XEQM Shortlist'!J:J,1,0)),"//","")</f>
        <v/>
      </c>
      <c r="AF1780" s="88" t="str">
        <f>IF(LEN(AA1780)=0,"",SUBSTITUTE(SUBSTITUTE(SUBSTITUTE(SUBSTITUTE(SUBSTITUTE(SUBSTITUTE(SUBSTITUTE(SUBSTITUTE(SUBSTITUTE(SUBSTITUTE(SUBSTITUTE(SUBSTITUTE(SUBSTITUTE(SUBSTITUTE(SUBSTITUTE(SUBSTITUTE(SUBSTITUTE( (SUBSTITUTE( SUBSTITUTE( SUBSTITUTE( SUBSTITUTE(Z1780,"STD_SIGMA","SUM"),"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0" t="b">
        <f>AA1780=AF1780</f>
        <v>1</v>
      </c>
    </row>
    <row r="1781" spans="1:33">
      <c r="A1781" s="48">
        <f>IF(B1781=INT(B1781),ROW(),"")</f>
        <v>1781</v>
      </c>
      <c r="B1781" s="47">
        <f>IF(AND(MID(C1781,2,1)&lt;&gt;"/",MID(C1781,1,1)="/"),INT(B1780)+1,B1780+0.01)</f>
        <v>1741</v>
      </c>
      <c r="C1781" s="51" t="s">
        <v>3707</v>
      </c>
      <c r="D1781" s="51" t="s">
        <v>7</v>
      </c>
      <c r="E1781" s="56" t="s">
        <v>0</v>
      </c>
      <c r="F1781" s="56" t="s">
        <v>0</v>
      </c>
      <c r="G1781" s="61">
        <v>0</v>
      </c>
      <c r="H1781" s="61">
        <v>0</v>
      </c>
      <c r="I1781" s="56" t="s">
        <v>1</v>
      </c>
      <c r="J1781" s="56" t="s">
        <v>1375</v>
      </c>
      <c r="K1781" s="57" t="s">
        <v>3945</v>
      </c>
      <c r="L1781" s="55" t="s">
        <v>4768</v>
      </c>
      <c r="M1781" s="256" t="s">
        <v>4825</v>
      </c>
      <c r="N1781" s="55" t="s">
        <v>2238</v>
      </c>
      <c r="O1781" s="55"/>
      <c r="P1781" s="259" t="s">
        <v>1005</v>
      </c>
      <c r="Q1781" s="13"/>
      <c r="R1781"/>
      <c r="S1781" t="str">
        <f>IF(E1781=F1781,"","NOT EQUAL")</f>
        <v/>
      </c>
      <c r="T1781" s="44" t="str">
        <f>IF(ISNA(VLOOKUP(P1781,Sheet1!E:F,2,0)),"--","PRESENT")</f>
        <v>PRESENT</v>
      </c>
      <c r="U1781"/>
      <c r="V1781">
        <f>IF(AA1781&lt;&gt;"",V1780+1,V1780)</f>
        <v>514</v>
      </c>
      <c r="W1781" s="75" t="s">
        <v>2238</v>
      </c>
      <c r="X1781" s="57" t="s">
        <v>2238</v>
      </c>
      <c r="Y1781" s="57" t="s">
        <v>2699</v>
      </c>
      <c r="Z1781" s="25" t="str">
        <f>IF( OR(X1781="CNST", I1781="CAT_REGS"),IF(E1781=CHAR(34)&amp;CHAR(34),F1781,E1781),
IF(X1781="YES",UPPER(IF(E1781=CHAR(34)&amp;CHAR(34),F1781,E1781)),
IF(   AND(X1781&lt;&gt;"NO",I1781="CAT_FNCT",D1781&lt;&gt;"multiply", D1781&lt;&gt;"divide"),IF(J1781="SLS_ENABLED",   UPPER(IF(E1781=CHAR(34)&amp;CHAR(34),F1781,E1781)),""),"")))</f>
        <v/>
      </c>
      <c r="AA1781" s="25" t="str">
        <f>IF(LEN(Y1781)&gt;0,Y1781,SUBSTITUTE(SUBSTITUTE(SUBSTITUTE(SUBSTITUTE(SUBSTITUTE(SUBSTITUTE(SUBSTITUTE(SUBSTITUTE(SUBSTITUTE(SUBSTITUTE(SUBSTITUTE( (SUBSTITUTE( SUBSTITUTE( SUBSTITUTE( SUBSTITUTE(Z1781,"STD_SIGMA","SUM"),"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</v>
      </c>
      <c r="AB1781" s="1">
        <f>B1781</f>
        <v>1741</v>
      </c>
      <c r="AC1781" t="str">
        <f>P1781</f>
        <v>ITM_AIM</v>
      </c>
      <c r="AD1781" s="126" t="str">
        <f>IF(ISNA(VLOOKUP(AA1781,'XEQM Shortlist'!J:J,1,0)),"//","")</f>
        <v/>
      </c>
      <c r="AF1781" s="88" t="str">
        <f>IF(LEN(AA1781)=0,"",SUBSTITUTE(SUBSTITUTE(SUBSTITUTE(SUBSTITUTE(SUBSTITUTE(SUBSTITUTE(SUBSTITUTE(SUBSTITUTE(SUBSTITUTE(SUBSTITUTE(SUBSTITUTE(SUBSTITUTE(SUBSTITUTE(SUBSTITUTE(SUBSTITUTE(SUBSTITUTE(SUBSTITUTE( (SUBSTITUTE( SUBSTITUTE( SUBSTITUTE( SUBSTITUTE(Z1781,"STD_SIGMA","SUM"),"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1" t="b">
        <f>AA1781=AF1781</f>
        <v>0</v>
      </c>
    </row>
    <row r="1782" spans="1:33">
      <c r="A1782" s="48">
        <f>IF(B1782=INT(B1782),ROW(),"")</f>
        <v>1782</v>
      </c>
      <c r="B1782" s="47">
        <f>IF(AND(MID(C1782,2,1)&lt;&gt;"/",MID(C1782,1,1)="/"),INT(B1781)+1,B1781+0.01)</f>
        <v>1742</v>
      </c>
      <c r="C1782" s="51" t="s">
        <v>3708</v>
      </c>
      <c r="D1782" s="68" t="s">
        <v>7</v>
      </c>
      <c r="E1782" s="56" t="s">
        <v>437</v>
      </c>
      <c r="F1782" s="56" t="s">
        <v>437</v>
      </c>
      <c r="G1782" s="61">
        <v>0</v>
      </c>
      <c r="H1782" s="61">
        <v>0</v>
      </c>
      <c r="I1782" s="96" t="s">
        <v>1</v>
      </c>
      <c r="J1782" s="56" t="s">
        <v>1375</v>
      </c>
      <c r="K1782" s="57" t="s">
        <v>3783</v>
      </c>
      <c r="L1782" s="55" t="s">
        <v>4768</v>
      </c>
      <c r="M1782" s="55" t="s">
        <v>4825</v>
      </c>
      <c r="N1782" s="55" t="s">
        <v>5454</v>
      </c>
      <c r="O1782" s="55"/>
      <c r="P1782" s="269" t="s">
        <v>3407</v>
      </c>
      <c r="Q1782" s="13"/>
      <c r="R1782"/>
      <c r="S1782" t="str">
        <f>IF(E1782=F1782,"","NOT EQUAL")</f>
        <v/>
      </c>
      <c r="T1782" s="44" t="str">
        <f>IF(ISNA(VLOOKUP(P1782,Sheet1!E:F,2,0)),"--","PRESENT")</f>
        <v>PRESENT</v>
      </c>
      <c r="U1782"/>
      <c r="V1782">
        <f>IF(AA1782&lt;&gt;"",V1781+1,V1781)</f>
        <v>515</v>
      </c>
      <c r="W1782" s="75"/>
      <c r="X1782" s="57" t="s">
        <v>2598</v>
      </c>
      <c r="Y1782" s="57" t="s">
        <v>3943</v>
      </c>
      <c r="Z1782" s="25" t="str">
        <f>IF( OR(X1782="CNST", I1782="CAT_REGS"),IF(E1782=CHAR(34)&amp;CHAR(34),F1782,E1782),
IF(X1782="YES",UPPER(IF(E1782=CHAR(34)&amp;CHAR(34),F1782,E1782)),
IF(   AND(X1782&lt;&gt;"NO",I1782="CAT_FNCT",D1782&lt;&gt;"multiply", D1782&lt;&gt;"divide"),IF(J1782="SLS_ENABLED",   UPPER(IF(E1782=CHAR(34)&amp;CHAR(34),F1782,E1782)),""),"")))</f>
        <v>".D"</v>
      </c>
      <c r="AA1782" s="25" t="str">
        <f>IF(LEN(Y1782)&gt;0,Y1782,SUBSTITUTE(SUBSTITUTE(SUBSTITUTE(SUBSTITUTE(SUBSTITUTE(SUBSTITUTE(SUBSTITUTE(SUBSTITUTE(SUBSTITUTE(SUBSTITUTE(SUBSTITUTE( (SUBSTITUTE( SUBSTITUTE( SUBSTITUTE( SUBSTITUTE(Z1782,"STD_SIGMA","SUM"),"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DOTD</v>
      </c>
      <c r="AB1782" s="1">
        <f>B1782</f>
        <v>1742</v>
      </c>
      <c r="AC1782" t="str">
        <f>P1782</f>
        <v>ITM_dotD</v>
      </c>
      <c r="AD1782" s="126" t="str">
        <f>IF(ISNA(VLOOKUP(AA1782,'XEQM Shortlist'!J:J,1,0)),"//","")</f>
        <v/>
      </c>
      <c r="AF1782" s="88" t="str">
        <f>IF(LEN(AA1782)=0,"",SUBSTITUTE(SUBSTITUTE(SUBSTITUTE(SUBSTITUTE(SUBSTITUTE(SUBSTITUTE(SUBSTITUTE(SUBSTITUTE(SUBSTITUTE(SUBSTITUTE(SUBSTITUTE(SUBSTITUTE(SUBSTITUTE(SUBSTITUTE(SUBSTITUTE(SUBSTITUTE(SUBSTITUTE( (SUBSTITUTE( SUBSTITUTE( SUBSTITUTE( SUBSTITUTE(Z1782,"STD_SIGMA","SUM"),"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.D</v>
      </c>
      <c r="AG1782" t="b">
        <f>AA1782=AF1782</f>
        <v>0</v>
      </c>
    </row>
    <row r="1783" spans="1:33">
      <c r="A1783" s="48">
        <f>IF(B1783=INT(B1783),ROW(),"")</f>
        <v>1783</v>
      </c>
      <c r="B1783" s="47">
        <f>IF(AND(MID(C1783,2,1)&lt;&gt;"/",MID(C1783,1,1)="/"),INT(B1782)+1,B1782+0.01)</f>
        <v>1743</v>
      </c>
      <c r="C1783" s="51" t="s">
        <v>3709</v>
      </c>
      <c r="D1783" s="51" t="s">
        <v>2792</v>
      </c>
      <c r="E1783" s="56" t="s">
        <v>897</v>
      </c>
      <c r="F1783" s="56" t="s">
        <v>897</v>
      </c>
      <c r="G1783" s="61">
        <v>0</v>
      </c>
      <c r="H1783" s="61">
        <v>0</v>
      </c>
      <c r="I1783" s="135" t="s">
        <v>3</v>
      </c>
      <c r="J1783" s="56" t="s">
        <v>1375</v>
      </c>
      <c r="K1783" s="57" t="s">
        <v>3945</v>
      </c>
      <c r="L1783" s="55" t="s">
        <v>4768</v>
      </c>
      <c r="M1783" s="55" t="s">
        <v>4825</v>
      </c>
      <c r="N1783" s="55" t="s">
        <v>2238</v>
      </c>
      <c r="O1783" s="51"/>
      <c r="P1783" s="259" t="s">
        <v>2141</v>
      </c>
      <c r="Q1783" s="13"/>
      <c r="R1783"/>
      <c r="S1783" t="str">
        <f>IF(E1783=F1783,"","NOT EQUAL")</f>
        <v/>
      </c>
      <c r="T1783" s="44" t="str">
        <f>IF(ISNA(VLOOKUP(P1783,Sheet1!E:F,2,0)),"--","PRESENT")</f>
        <v>--</v>
      </c>
      <c r="U1783"/>
      <c r="V1783">
        <f>IF(AA1783&lt;&gt;"",V1782+1,V1782)</f>
        <v>516</v>
      </c>
      <c r="W1783" s="75" t="s">
        <v>2238</v>
      </c>
      <c r="X1783" s="57" t="s">
        <v>2238</v>
      </c>
      <c r="Y1783" s="57" t="s">
        <v>2238</v>
      </c>
      <c r="Z1783" s="25" t="str">
        <f>IF( OR(X1783="CNST", I1783="CAT_REGS"),IF(E1783=CHAR(34)&amp;CHAR(34),F1783,E1783),
IF(X1783="YES",UPPER(IF(E1783=CHAR(34)&amp;CHAR(34),F1783,E1783)),
IF(   AND(X1783&lt;&gt;"NO",I1783="CAT_FNCT",D1783&lt;&gt;"multiply", D1783&lt;&gt;"divide"),IF(J1783="SLS_ENABLED",   UPPER(IF(E1783=CHAR(34)&amp;CHAR(34),F1783,E1783)),""),"")))</f>
        <v>"SHOW"</v>
      </c>
      <c r="AA1783" s="25" t="str">
        <f>IF(LEN(Y1783)&gt;0,Y1783,SUBSTITUTE(SUBSTITUTE(SUBSTITUTE(SUBSTITUTE(SUBSTITUTE(SUBSTITUTE(SUBSTITUTE(SUBSTITUTE(SUBSTITUTE(SUBSTITUTE(SUBSTITUTE( (SUBSTITUTE( SUBSTITUTE( SUBSTITUTE( SUBSTITUTE(Z1783,"STD_SIGMA","SUM"),"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SHOW</v>
      </c>
      <c r="AB1783" s="1">
        <f>B1783</f>
        <v>1743</v>
      </c>
      <c r="AC1783" t="str">
        <f>P1783</f>
        <v>ITM_SHOW</v>
      </c>
      <c r="AD1783" s="126" t="str">
        <f>IF(ISNA(VLOOKUP(AA1783,'XEQM Shortlist'!J:J,1,0)),"//","")</f>
        <v>//</v>
      </c>
      <c r="AF1783" s="88" t="str">
        <f>IF(LEN(AA1783)=0,"",SUBSTITUTE(SUBSTITUTE(SUBSTITUTE(SUBSTITUTE(SUBSTITUTE(SUBSTITUTE(SUBSTITUTE(SUBSTITUTE(SUBSTITUTE(SUBSTITUTE(SUBSTITUTE(SUBSTITUTE(SUBSTITUTE(SUBSTITUTE(SUBSTITUTE(SUBSTITUTE(SUBSTITUTE( (SUBSTITUTE( SUBSTITUTE( SUBSTITUTE( SUBSTITUTE(Z1783,"STD_SIGMA","SUM"),"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SHOW</v>
      </c>
      <c r="AG1783" t="b">
        <f>AA1783=AF1783</f>
        <v>1</v>
      </c>
    </row>
    <row r="1784" spans="1:33">
      <c r="A1784" s="48">
        <f>IF(B1784=INT(B1784),ROW(),"")</f>
        <v>1784</v>
      </c>
      <c r="B1784" s="47">
        <f>IF(AND(MID(C1784,2,1)&lt;&gt;"/",MID(C1784,1,1)="/"),INT(B1783)+1,B1783+0.01)</f>
        <v>1744</v>
      </c>
      <c r="C1784" s="51" t="s">
        <v>3774</v>
      </c>
      <c r="D1784" s="128" t="s">
        <v>4619</v>
      </c>
      <c r="E1784" s="56" t="s">
        <v>898</v>
      </c>
      <c r="F1784" s="56" t="s">
        <v>898</v>
      </c>
      <c r="G1784" s="61">
        <v>0</v>
      </c>
      <c r="H1784" s="61">
        <v>0</v>
      </c>
      <c r="I1784" s="135" t="s">
        <v>3</v>
      </c>
      <c r="J1784" s="56" t="s">
        <v>1375</v>
      </c>
      <c r="K1784" s="57" t="s">
        <v>3783</v>
      </c>
      <c r="L1784" s="55" t="s">
        <v>4768</v>
      </c>
      <c r="M1784" s="55" t="s">
        <v>4827</v>
      </c>
      <c r="N1784" s="55" t="s">
        <v>2238</v>
      </c>
      <c r="O1784" s="55"/>
      <c r="P1784" s="259" t="s">
        <v>2142</v>
      </c>
      <c r="Q1784" s="13"/>
      <c r="R1784"/>
      <c r="S1784" t="str">
        <f>IF(E1784=F1784,"","NOT EQUAL")</f>
        <v/>
      </c>
      <c r="T1784" s="44" t="str">
        <f>IF(ISNA(VLOOKUP(P1784,Sheet1!E:F,2,0)),"--","PRESENT")</f>
        <v>--</v>
      </c>
      <c r="U1784"/>
      <c r="V1784">
        <f>IF(AA1784&lt;&gt;"",V1783+1,V1783)</f>
        <v>517</v>
      </c>
      <c r="W1784" s="75" t="s">
        <v>2238</v>
      </c>
      <c r="X1784" s="57" t="s">
        <v>2238</v>
      </c>
      <c r="Y1784" s="57" t="s">
        <v>2238</v>
      </c>
      <c r="Z1784" s="25" t="str">
        <f>IF( OR(X1784="CNST", I1784="CAT_REGS"),IF(E1784=CHAR(34)&amp;CHAR(34),F1784,E1784),
IF(X1784="YES",UPPER(IF(E1784=CHAR(34)&amp;CHAR(34),F1784,E1784)),
IF(   AND(X1784&lt;&gt;"NO",I1784="CAT_FNCT",D1784&lt;&gt;"multiply", D1784&lt;&gt;"divide"),IF(J1784="SLS_ENABLED",   UPPER(IF(E1784=CHAR(34)&amp;CHAR(34),F1784,E1784)),""),"")))</f>
        <v>"SYSTEM"</v>
      </c>
      <c r="AA1784" s="25" t="str">
        <f>IF(LEN(Y1784)&gt;0,Y1784,SUBSTITUTE(SUBSTITUTE(SUBSTITUTE(SUBSTITUTE(SUBSTITUTE(SUBSTITUTE(SUBSTITUTE(SUBSTITUTE(SUBSTITUTE(SUBSTITUTE(SUBSTITUTE( (SUBSTITUTE( SUBSTITUTE( SUBSTITUTE( SUBSTITUTE(Z1784,"STD_SIGMA","SUM"),"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SYSTEM</v>
      </c>
      <c r="AB1784" s="1">
        <f>B1784</f>
        <v>1744</v>
      </c>
      <c r="AC1784" t="str">
        <f>P1784</f>
        <v>ITM_SYSTEM</v>
      </c>
      <c r="AD1784" s="126" t="str">
        <f>IF(ISNA(VLOOKUP(AA1784,'XEQM Shortlist'!J:J,1,0)),"//","")</f>
        <v>//</v>
      </c>
      <c r="AF1784" s="88" t="str">
        <f>IF(LEN(AA1784)=0,"",SUBSTITUTE(SUBSTITUTE(SUBSTITUTE(SUBSTITUTE(SUBSTITUTE(SUBSTITUTE(SUBSTITUTE(SUBSTITUTE(SUBSTITUTE(SUBSTITUTE(SUBSTITUTE(SUBSTITUTE(SUBSTITUTE(SUBSTITUTE(SUBSTITUTE(SUBSTITUTE(SUBSTITUTE( (SUBSTITUTE( SUBSTITUTE( SUBSTITUTE( SUBSTITUTE(Z1784,"STD_SIGMA","SUM"),"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SYSTEM</v>
      </c>
      <c r="AG1784" t="b">
        <f>AA1784=AF1784</f>
        <v>1</v>
      </c>
    </row>
    <row r="1785" spans="1:33">
      <c r="A1785" s="48">
        <f>IF(B1785=INT(B1785),ROW(),"")</f>
        <v>1785</v>
      </c>
      <c r="B1785" s="47">
        <f>IF(AND(MID(C1785,2,1)&lt;&gt;"/",MID(C1785,1,1)="/"),INT(B1784)+1,B1784+0.01)</f>
        <v>1745</v>
      </c>
      <c r="C1785" s="51" t="s">
        <v>4620</v>
      </c>
      <c r="D1785" s="51" t="s">
        <v>7</v>
      </c>
      <c r="E1785" s="56" t="s">
        <v>1346</v>
      </c>
      <c r="F1785" s="56" t="s">
        <v>1346</v>
      </c>
      <c r="G1785" s="61">
        <v>0</v>
      </c>
      <c r="H1785" s="61">
        <v>0</v>
      </c>
      <c r="I1785" s="135" t="s">
        <v>3</v>
      </c>
      <c r="J1785" s="56" t="s">
        <v>1375</v>
      </c>
      <c r="K1785" s="57" t="s">
        <v>3945</v>
      </c>
      <c r="L1785" s="55" t="s">
        <v>4768</v>
      </c>
      <c r="M1785" s="55" t="s">
        <v>4825</v>
      </c>
      <c r="N1785" s="55" t="s">
        <v>2238</v>
      </c>
      <c r="O1785" s="55"/>
      <c r="P1785" s="259" t="s">
        <v>2144</v>
      </c>
      <c r="Q1785" s="13"/>
      <c r="R1785"/>
      <c r="S1785" t="str">
        <f>IF(E1785=F1785,"","NOT EQUAL")</f>
        <v/>
      </c>
      <c r="T1785" s="44" t="str">
        <f>IF(ISNA(VLOOKUP(P1785,Sheet1!E:F,2,0)),"--","PRESENT")</f>
        <v>--</v>
      </c>
      <c r="U1785"/>
      <c r="V1785">
        <f>IF(AA1785&lt;&gt;"",V1784+1,V1784)</f>
        <v>517</v>
      </c>
      <c r="W1785" s="75" t="s">
        <v>2238</v>
      </c>
      <c r="X1785" s="57" t="s">
        <v>2592</v>
      </c>
      <c r="Y1785" s="57" t="s">
        <v>2238</v>
      </c>
      <c r="Z1785" s="25" t="str">
        <f>IF( OR(X1785="CNST", I1785="CAT_REGS"),IF(E1785=CHAR(34)&amp;CHAR(34),F1785,E1785),
IF(X1785="YES",UPPER(IF(E1785=CHAR(34)&amp;CHAR(34),F1785,E1785)),
IF(   AND(X1785&lt;&gt;"NO",I1785="CAT_FNCT",D1785&lt;&gt;"multiply", D1785&lt;&gt;"divide"),IF(J1785="SLS_ENABLED",   UPPER(IF(E1785=CHAR(34)&amp;CHAR(34),F1785,E1785)),""),"")))</f>
        <v/>
      </c>
      <c r="AA1785" s="25" t="str">
        <f>IF(LEN(Y1785)&gt;0,Y1785,SUBSTITUTE(SUBSTITUTE(SUBSTITUTE(SUBSTITUTE(SUBSTITUTE(SUBSTITUTE(SUBSTITUTE(SUBSTITUTE(SUBSTITUTE(SUBSTITUTE(SUBSTITUTE( (SUBSTITUTE( SUBSTITUTE( SUBSTITUTE( SUBSTITUTE(Z1785,"STD_SIGMA","SUM"),"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5" s="1">
        <f>B1785</f>
        <v>1745</v>
      </c>
      <c r="AC1785" t="str">
        <f>P1785</f>
        <v>ITM_VANGLE</v>
      </c>
      <c r="AD1785" s="126" t="str">
        <f>IF(ISNA(VLOOKUP(AA1785,'XEQM Shortlist'!J:J,1,0)),"//","")</f>
        <v/>
      </c>
      <c r="AF1785" s="88" t="str">
        <f>IF(LEN(AA1785)=0,"",SUBSTITUTE(SUBSTITUTE(SUBSTITUTE(SUBSTITUTE(SUBSTITUTE(SUBSTITUTE(SUBSTITUTE(SUBSTITUTE(SUBSTITUTE(SUBSTITUTE(SUBSTITUTE(SUBSTITUTE(SUBSTITUTE(SUBSTITUTE(SUBSTITUTE(SUBSTITUTE(SUBSTITUTE( (SUBSTITUTE( SUBSTITUTE( SUBSTITUTE( SUBSTITUTE(Z1785,"STD_SIGMA","SUM"),"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5" t="b">
        <f>AA1785=AF1785</f>
        <v>1</v>
      </c>
    </row>
    <row r="1786" spans="1:33">
      <c r="A1786" s="48">
        <f>IF(B1786=INT(B1786),ROW(),"")</f>
        <v>1786</v>
      </c>
      <c r="B1786" s="47">
        <f>IF(AND(MID(C1786,2,1)&lt;&gt;"/",MID(C1786,1,1)="/"),INT(B1785)+1,B1785+0.01)</f>
        <v>1746</v>
      </c>
      <c r="C1786" s="51" t="s">
        <v>3711</v>
      </c>
      <c r="D1786" s="51" t="s">
        <v>7</v>
      </c>
      <c r="E1786" s="56" t="s">
        <v>1349</v>
      </c>
      <c r="F1786" s="56" t="s">
        <v>1349</v>
      </c>
      <c r="G1786" s="61">
        <v>0</v>
      </c>
      <c r="H1786" s="61">
        <v>0</v>
      </c>
      <c r="I1786" s="135" t="s">
        <v>3</v>
      </c>
      <c r="J1786" s="56" t="s">
        <v>1375</v>
      </c>
      <c r="K1786" s="57" t="s">
        <v>3945</v>
      </c>
      <c r="L1786" s="55" t="s">
        <v>4768</v>
      </c>
      <c r="M1786" s="55" t="s">
        <v>4825</v>
      </c>
      <c r="N1786" s="55" t="s">
        <v>2238</v>
      </c>
      <c r="O1786" s="55"/>
      <c r="P1786" s="259" t="s">
        <v>2157</v>
      </c>
      <c r="Q1786" s="13"/>
      <c r="R1786"/>
      <c r="S1786" t="str">
        <f>IF(E1786=F1786,"","NOT EQUAL")</f>
        <v/>
      </c>
      <c r="T1786" s="44" t="str">
        <f>IF(ISNA(VLOOKUP(P1786,Sheet1!E:F,2,0)),"--","PRESENT")</f>
        <v>--</v>
      </c>
      <c r="U1786"/>
      <c r="V1786">
        <f>IF(AA1786&lt;&gt;"",V1785+1,V1785)</f>
        <v>518</v>
      </c>
      <c r="W1786" s="75" t="s">
        <v>2665</v>
      </c>
      <c r="X1786" s="57" t="s">
        <v>2238</v>
      </c>
      <c r="Y1786" s="57" t="s">
        <v>2602</v>
      </c>
      <c r="Z1786" s="25" t="str">
        <f>IF( OR(X1786="CNST", I1786="CAT_REGS"),IF(E1786=CHAR(34)&amp;CHAR(34),F1786,E1786),
IF(X1786="YES",UPPER(IF(E1786=CHAR(34)&amp;CHAR(34),F1786,E1786)),
IF(   AND(X1786&lt;&gt;"NO",I1786="CAT_FNCT",D1786&lt;&gt;"multiply", D1786&lt;&gt;"divide"),IF(J1786="SLS_ENABLED",   UPPER(IF(E1786=CHAR(34)&amp;CHAR(34),F1786,E1786)),""),"")))</f>
        <v>STD_X_BAR STD_SUB_H</v>
      </c>
      <c r="AA1786" s="25" t="str">
        <f>IF(LEN(Y1786)&gt;0,Y1786,SUBSTITUTE(SUBSTITUTE(SUBSTITUTE(SUBSTITUTE(SUBSTITUTE(SUBSTITUTE(SUBSTITUTE(SUBSTITUTE(SUBSTITUTE(SUBSTITUTE(SUBSTITUTE( (SUBSTITUTE( SUBSTITUTE( SUBSTITUTE( SUBSTITUTE(Z1786,"STD_SIGMA","SUM"),"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X_HARM</v>
      </c>
      <c r="AB1786" s="1">
        <f>B1786</f>
        <v>1746</v>
      </c>
      <c r="AC1786" t="str">
        <f>P1786</f>
        <v>ITM_XH</v>
      </c>
      <c r="AD1786" s="126" t="str">
        <f>IF(ISNA(VLOOKUP(AA1786,'XEQM Shortlist'!J:J,1,0)),"//","")</f>
        <v>//</v>
      </c>
      <c r="AF1786" s="88" t="str">
        <f>IF(LEN(AA1786)=0,"",SUBSTITUTE(SUBSTITUTE(SUBSTITUTE(SUBSTITUTE(SUBSTITUTE(SUBSTITUTE(SUBSTITUTE(SUBSTITUTE(SUBSTITUTE(SUBSTITUTE(SUBSTITUTE(SUBSTITUTE(SUBSTITUTE(SUBSTITUTE(SUBSTITUTE(SUBSTITUTE(SUBSTITUTE( (SUBSTITUTE( SUBSTITUTE( SUBSTITUTE( SUBSTITUTE(Z1786,"STD_SIGMA","SUM"),"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X_H</v>
      </c>
      <c r="AG1786" t="b">
        <f>AA1786=AF1786</f>
        <v>0</v>
      </c>
    </row>
    <row r="1787" spans="1:33">
      <c r="A1787" s="48">
        <f>IF(B1787=INT(B1787),ROW(),"")</f>
        <v>1787</v>
      </c>
      <c r="B1787" s="47">
        <f>IF(AND(MID(C1787,2,1)&lt;&gt;"/",MID(C1787,1,1)="/"),INT(B1786)+1,B1786+0.01)</f>
        <v>1747</v>
      </c>
      <c r="C1787" s="51" t="s">
        <v>3712</v>
      </c>
      <c r="D1787" s="51" t="s">
        <v>7</v>
      </c>
      <c r="E1787" s="56" t="s">
        <v>1350</v>
      </c>
      <c r="F1787" s="56" t="s">
        <v>1350</v>
      </c>
      <c r="G1787" s="61">
        <v>0</v>
      </c>
      <c r="H1787" s="61">
        <v>0</v>
      </c>
      <c r="I1787" s="135" t="s">
        <v>3</v>
      </c>
      <c r="J1787" s="56" t="s">
        <v>1375</v>
      </c>
      <c r="K1787" s="57" t="s">
        <v>3945</v>
      </c>
      <c r="L1787" s="55" t="s">
        <v>4768</v>
      </c>
      <c r="M1787" s="55" t="s">
        <v>4825</v>
      </c>
      <c r="N1787" s="55" t="s">
        <v>2238</v>
      </c>
      <c r="O1787" s="55"/>
      <c r="P1787" s="259" t="s">
        <v>2158</v>
      </c>
      <c r="Q1787" s="13"/>
      <c r="R1787"/>
      <c r="S1787" t="str">
        <f>IF(E1787=F1787,"","NOT EQUAL")</f>
        <v/>
      </c>
      <c r="T1787" s="44" t="str">
        <f>IF(ISNA(VLOOKUP(P1787,Sheet1!E:F,2,0)),"--","PRESENT")</f>
        <v>--</v>
      </c>
      <c r="U1787"/>
      <c r="V1787">
        <f>IF(AA1787&lt;&gt;"",V1786+1,V1786)</f>
        <v>519</v>
      </c>
      <c r="W1787" s="75" t="s">
        <v>2665</v>
      </c>
      <c r="X1787" s="57" t="s">
        <v>2238</v>
      </c>
      <c r="Y1787" s="57" t="s">
        <v>2603</v>
      </c>
      <c r="Z1787" s="25" t="str">
        <f>IF( OR(X1787="CNST", I1787="CAT_REGS"),IF(E1787=CHAR(34)&amp;CHAR(34),F1787,E1787),
IF(X1787="YES",UPPER(IF(E1787=CHAR(34)&amp;CHAR(34),F1787,E1787)),
IF(   AND(X1787&lt;&gt;"NO",I1787="CAT_FNCT",D1787&lt;&gt;"multiply", D1787&lt;&gt;"divide"),IF(J1787="SLS_ENABLED",   UPPER(IF(E1787=CHAR(34)&amp;CHAR(34),F1787,E1787)),""),"")))</f>
        <v>STD_X_BAR STD_SUB_R STD_SUB_M STD_SUB_S</v>
      </c>
      <c r="AA1787" s="25" t="str">
        <f>IF(LEN(Y1787)&gt;0,Y1787,SUBSTITUTE(SUBSTITUTE(SUBSTITUTE(SUBSTITUTE(SUBSTITUTE(SUBSTITUTE(SUBSTITUTE(SUBSTITUTE(SUBSTITUTE(SUBSTITUTE(SUBSTITUTE( (SUBSTITUTE( SUBSTITUTE( SUBSTITUTE( SUBSTITUTE(Z1787,"STD_SIGMA","SUM"),"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X_RMS</v>
      </c>
      <c r="AB1787" s="1">
        <f>B1787</f>
        <v>1747</v>
      </c>
      <c r="AC1787" t="str">
        <f>P1787</f>
        <v>ITM_XRMS</v>
      </c>
      <c r="AD1787" s="126" t="str">
        <f>IF(ISNA(VLOOKUP(AA1787,'XEQM Shortlist'!J:J,1,0)),"//","")</f>
        <v>//</v>
      </c>
      <c r="AF1787" s="88" t="str">
        <f>IF(LEN(AA1787)=0,"",SUBSTITUTE(SUBSTITUTE(SUBSTITUTE(SUBSTITUTE(SUBSTITUTE(SUBSTITUTE(SUBSTITUTE(SUBSTITUTE(SUBSTITUTE(SUBSTITUTE(SUBSTITUTE(SUBSTITUTE(SUBSTITUTE(SUBSTITUTE(SUBSTITUTE(SUBSTITUTE(SUBSTITUTE( (SUBSTITUTE( SUBSTITUTE( SUBSTITUTE( SUBSTITUTE(Z1787,"STD_SIGMA","SUM"),"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X_RMS</v>
      </c>
      <c r="AG1787" t="b">
        <f>AA1787=AF1787</f>
        <v>1</v>
      </c>
    </row>
    <row r="1788" spans="1:33">
      <c r="A1788" s="48">
        <f>IF(B1788=INT(B1788),ROW(),"")</f>
        <v>1788</v>
      </c>
      <c r="B1788" s="47">
        <f>IF(AND(MID(C1788,2,1)&lt;&gt;"/",MID(C1788,1,1)="/"),INT(B1787)+1,B1787+0.01)</f>
        <v>1748</v>
      </c>
      <c r="C1788" s="51" t="s">
        <v>3461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0" t="s">
        <v>3</v>
      </c>
      <c r="J1788" s="56" t="s">
        <v>1375</v>
      </c>
      <c r="K1788" s="57" t="s">
        <v>3945</v>
      </c>
      <c r="L1788" s="55" t="s">
        <v>4769</v>
      </c>
      <c r="M1788" s="55" t="s">
        <v>4825</v>
      </c>
      <c r="N1788" s="55" t="s">
        <v>5450</v>
      </c>
      <c r="O1788" s="55"/>
      <c r="P1788" s="273" t="s">
        <v>2176</v>
      </c>
      <c r="Q1788" s="13"/>
      <c r="R1788"/>
      <c r="S1788" t="str">
        <f>IF(E1788=F1788,"","NOT EQUAL")</f>
        <v/>
      </c>
      <c r="T1788" s="44" t="str">
        <f>IF(ISNA(VLOOKUP(P1788,Sheet1!E:F,2,0)),"--","PRESENT")</f>
        <v>--</v>
      </c>
      <c r="U1788"/>
      <c r="V1788">
        <f>IF(AA1788&lt;&gt;"",V1787+1,V1787)</f>
        <v>519</v>
      </c>
      <c r="W1788" s="75" t="s">
        <v>2238</v>
      </c>
      <c r="X1788" s="57" t="s">
        <v>2592</v>
      </c>
      <c r="Y1788" s="57" t="s">
        <v>2238</v>
      </c>
      <c r="Z1788" s="25" t="str">
        <f>IF( OR(X1788="CNST", I1788="CAT_REGS"),IF(E1788=CHAR(34)&amp;CHAR(34),F1788,E1788),
IF(X1788="YES",UPPER(IF(E1788=CHAR(34)&amp;CHAR(34),F1788,E1788)),
IF(   AND(X1788&lt;&gt;"NO",I1788="CAT_FNCT",D1788&lt;&gt;"multiply", D1788&lt;&gt;"divide"),IF(J1788="SLS_ENABLED",   UPPER(IF(E1788=CHAR(34)&amp;CHAR(34),F1788,E1788)),""),"")))</f>
        <v/>
      </c>
      <c r="AA1788" s="25" t="str">
        <f>IF(LEN(Y1788)&gt;0,Y1788,SUBSTITUTE(SUBSTITUTE(SUBSTITUTE(SUBSTITUTE(SUBSTITUTE(SUBSTITUTE(SUBSTITUTE(SUBSTITUTE(SUBSTITUTE(SUBSTITUTE(SUBSTITUTE( (SUBSTITUTE( SUBSTITUTE( SUBSTITUTE( SUBSTITUTE(Z1788,"STD_SIGMA","SUM"),"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8" s="1">
        <f>B1788</f>
        <v>1748</v>
      </c>
      <c r="AC1788" t="str">
        <f>P1788</f>
        <v>ITM_ACOS</v>
      </c>
      <c r="AD1788" s="126" t="str">
        <f>IF(ISNA(VLOOKUP(AA1788,'XEQM Shortlist'!J:J,1,0)),"//","")</f>
        <v/>
      </c>
      <c r="AF1788" s="88" t="str">
        <f>IF(LEN(AA1788)=0,"",SUBSTITUTE(SUBSTITUTE(SUBSTITUTE(SUBSTITUTE(SUBSTITUTE(SUBSTITUTE(SUBSTITUTE(SUBSTITUTE(SUBSTITUTE(SUBSTITUTE(SUBSTITUTE(SUBSTITUTE(SUBSTITUTE(SUBSTITUTE(SUBSTITUTE(SUBSTITUTE(SUBSTITUTE( (SUBSTITUTE( SUBSTITUTE( SUBSTITUTE( SUBSTITUTE(Z1788,"STD_SIGMA","SUM"),"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8" t="b">
        <f>AA1788=AF1788</f>
        <v>1</v>
      </c>
    </row>
    <row r="1789" spans="1:33">
      <c r="A1789" s="48">
        <f>IF(B1789=INT(B1789),ROW(),"")</f>
        <v>1789</v>
      </c>
      <c r="B1789" s="47">
        <f>IF(AND(MID(C1789,2,1)&lt;&gt;"/",MID(C1789,1,1)="/"),INT(B1788)+1,B1788+0.01)</f>
        <v>1749</v>
      </c>
      <c r="C1789" s="51" t="s">
        <v>3463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0" t="s">
        <v>3</v>
      </c>
      <c r="J1789" s="56" t="s">
        <v>1375</v>
      </c>
      <c r="K1789" s="57" t="s">
        <v>3945</v>
      </c>
      <c r="L1789" s="55" t="s">
        <v>4769</v>
      </c>
      <c r="M1789" s="55" t="s">
        <v>4825</v>
      </c>
      <c r="N1789" s="55" t="s">
        <v>5450</v>
      </c>
      <c r="O1789" s="55"/>
      <c r="P1789" s="273" t="s">
        <v>2177</v>
      </c>
      <c r="Q1789" s="13"/>
      <c r="R1789"/>
      <c r="S1789" t="str">
        <f>IF(E1789=F1789,"","NOT EQUAL")</f>
        <v/>
      </c>
      <c r="T1789" s="44" t="str">
        <f>IF(ISNA(VLOOKUP(P1789,Sheet1!E:F,2,0)),"--","PRESENT")</f>
        <v>--</v>
      </c>
      <c r="U1789"/>
      <c r="V1789">
        <f>IF(AA1789&lt;&gt;"",V1788+1,V1788)</f>
        <v>519</v>
      </c>
      <c r="W1789" s="75" t="s">
        <v>2238</v>
      </c>
      <c r="X1789" s="57" t="s">
        <v>2592</v>
      </c>
      <c r="Y1789" s="57" t="s">
        <v>2238</v>
      </c>
      <c r="Z1789" s="25" t="str">
        <f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>B1789</f>
        <v>1749</v>
      </c>
      <c r="AC1789" t="str">
        <f>P1789</f>
        <v>ITM_ASIN</v>
      </c>
      <c r="AD1789" s="126" t="str">
        <f>IF(ISNA(VLOOKUP(AA1789,'XEQM Shortlist'!J:J,1,0)),"//","")</f>
        <v/>
      </c>
      <c r="AF1789" s="88" t="str">
        <f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>AA1789=AF1789</f>
        <v>1</v>
      </c>
    </row>
    <row r="1790" spans="1:33">
      <c r="A1790" s="48">
        <f>IF(B1790=INT(B1790),ROW(),"")</f>
        <v>1790</v>
      </c>
      <c r="B1790" s="47">
        <f>IF(AND(MID(C1790,2,1)&lt;&gt;"/",MID(C1790,1,1)="/"),INT(B1789)+1,B1789+0.01)</f>
        <v>1750</v>
      </c>
      <c r="C1790" s="51" t="s">
        <v>3465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0" t="s">
        <v>3</v>
      </c>
      <c r="J1790" s="56" t="s">
        <v>1375</v>
      </c>
      <c r="K1790" s="57" t="s">
        <v>3945</v>
      </c>
      <c r="L1790" s="55" t="s">
        <v>4769</v>
      </c>
      <c r="M1790" s="55" t="s">
        <v>4825</v>
      </c>
      <c r="N1790" s="55" t="s">
        <v>5450</v>
      </c>
      <c r="O1790" s="55"/>
      <c r="P1790" s="273" t="s">
        <v>2178</v>
      </c>
      <c r="Q1790" s="13"/>
      <c r="R1790"/>
      <c r="S1790" t="str">
        <f>IF(E1790=F1790,"","NOT EQUAL")</f>
        <v/>
      </c>
      <c r="T1790" s="44" t="str">
        <f>IF(ISNA(VLOOKUP(P1790,Sheet1!E:F,2,0)),"--","PRESENT")</f>
        <v>--</v>
      </c>
      <c r="U1790"/>
      <c r="V1790">
        <f>IF(AA1790&lt;&gt;"",V1789+1,V1789)</f>
        <v>519</v>
      </c>
      <c r="W1790" s="75" t="s">
        <v>2238</v>
      </c>
      <c r="X1790" s="57" t="s">
        <v>2592</v>
      </c>
      <c r="Y1790" s="57" t="s">
        <v>2238</v>
      </c>
      <c r="Z1790" s="25" t="str">
        <f>IF( OR(X1790="CNST", I1790="CAT_REGS"),IF(E1790=CHAR(34)&amp;CHAR(34),F1790,E1790),
IF(X1790="YES",UPPER(IF(E1790=CHAR(34)&amp;CHAR(34),F1790,E1790)),
IF(   AND(X1790&lt;&gt;"NO",I1790="CAT_FNCT",D1790&lt;&gt;"multiply", D1790&lt;&gt;"divide"),IF(J1790="SLS_ENABLED",   UPPER(IF(E1790=CHAR(34)&amp;CHAR(34),F1790,E1790)),""),"")))</f>
        <v/>
      </c>
      <c r="AA1790" s="25" t="str">
        <f>IF(LEN(Y1790)&gt;0,Y1790,SUBSTITUTE(SUBSTITUTE(SUBSTITUTE(SUBSTITUTE(SUBSTITUTE(SUBSTITUTE(SUBSTITUTE(SUBSTITUTE(SUBSTITUTE(SUBSTITUTE(SUBSTITUTE( (SUBSTITUTE( SUBSTITUTE( SUBSTITUTE( SUBSTITUTE(Z1790,"STD_SIGMA","SUM"),"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0" s="1">
        <f>B1790</f>
        <v>1750</v>
      </c>
      <c r="AC1790" t="str">
        <f>P1790</f>
        <v>ITM_ATAN</v>
      </c>
      <c r="AD1790" s="126" t="str">
        <f>IF(ISNA(VLOOKUP(AA1790,'XEQM Shortlist'!J:J,1,0)),"//","")</f>
        <v/>
      </c>
      <c r="AF1790" s="88" t="str">
        <f>IF(LEN(AA1790)=0,"",SUBSTITUTE(SUBSTITUTE(SUBSTITUTE(SUBSTITUTE(SUBSTITUTE(SUBSTITUTE(SUBSTITUTE(SUBSTITUTE(SUBSTITUTE(SUBSTITUTE(SUBSTITUTE(SUBSTITUTE(SUBSTITUTE(SUBSTITUTE(SUBSTITUTE(SUBSTITUTE(SUBSTITUTE( (SUBSTITUTE( SUBSTITUTE( SUBSTITUTE( SUBSTITUTE(Z1790,"STD_SIGMA","SUM"),"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0" t="b">
        <f>AA1790=AF1790</f>
        <v>1</v>
      </c>
    </row>
    <row r="1791" spans="1:33">
      <c r="A1791" s="48">
        <f>IF(B1791=INT(B1791),ROW(),"")</f>
        <v>1791</v>
      </c>
      <c r="B1791" s="47">
        <f>IF(AND(MID(C1791,2,1)&lt;&gt;"/",MID(C1791,1,1)="/"),INT(B1790)+1,B1790+0.01)</f>
        <v>1751</v>
      </c>
      <c r="C1791" s="53" t="s">
        <v>4536</v>
      </c>
      <c r="D1791" s="51" t="s">
        <v>7</v>
      </c>
      <c r="E1791" s="56" t="s">
        <v>1354</v>
      </c>
      <c r="F1791" s="56" t="s">
        <v>1354</v>
      </c>
      <c r="G1791" s="61">
        <v>0</v>
      </c>
      <c r="H1791" s="61">
        <v>0</v>
      </c>
      <c r="I1791" s="180" t="s">
        <v>3</v>
      </c>
      <c r="J1791" s="56" t="s">
        <v>1375</v>
      </c>
      <c r="K1791" s="57" t="s">
        <v>3945</v>
      </c>
      <c r="L1791" s="55" t="s">
        <v>4768</v>
      </c>
      <c r="M1791" s="55" t="s">
        <v>4825</v>
      </c>
      <c r="N1791" s="55" t="s">
        <v>5450</v>
      </c>
      <c r="O1791" s="55"/>
      <c r="P1791" s="268" t="s">
        <v>2179</v>
      </c>
      <c r="Q1791" s="13"/>
      <c r="R1791"/>
      <c r="S1791" t="str">
        <f>IF(E1791=F1791,"","NOT EQUAL")</f>
        <v/>
      </c>
      <c r="T1791" s="44" t="str">
        <f>IF(ISNA(VLOOKUP(P1791,Sheet1!E:F,2,0)),"--","PRESENT")</f>
        <v>--</v>
      </c>
      <c r="U1791"/>
      <c r="V1791">
        <f>IF(AA1791&lt;&gt;"",V1790+1,V1790)</f>
        <v>520</v>
      </c>
      <c r="W1791" s="75" t="s">
        <v>2660</v>
      </c>
      <c r="X1791" s="57" t="s">
        <v>2238</v>
      </c>
      <c r="Y1791" s="57" t="s">
        <v>2238</v>
      </c>
      <c r="Z1791" s="25" t="str">
        <f>IF( OR(X1791="CNST", I1791="CAT_REGS"),IF(E1791=CHAR(34)&amp;CHAR(34),F1791,E1791),
IF(X1791="YES",UPPER(IF(E1791=CHAR(34)&amp;CHAR(34),F1791,E1791)),
IF(   AND(X1791&lt;&gt;"NO",I1791="CAT_FNCT",D1791&lt;&gt;"multiply", D1791&lt;&gt;"divide"),IF(J1791="SLS_ENABLED",   UPPER(IF(E1791=CHAR(34)&amp;CHAR(34),F1791,E1791)),""),"")))</f>
        <v>"DET"</v>
      </c>
      <c r="AA1791" s="25" t="str">
        <f>IF(LEN(Y1791)&gt;0,Y1791,SUBSTITUTE(SUBSTITUTE(SUBSTITUTE(SUBSTITUTE(SUBSTITUTE(SUBSTITUTE(SUBSTITUTE(SUBSTITUTE(SUBSTITUTE(SUBSTITUTE(SUBSTITUTE( (SUBSTITUTE( SUBSTITUTE( SUBSTITUTE( SUBSTITUTE(Z1791,"STD_SIGMA","SUM"),"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DET</v>
      </c>
      <c r="AB1791" s="1">
        <f>B1791</f>
        <v>1751</v>
      </c>
      <c r="AC1791" t="str">
        <f>P1791</f>
        <v>ITM_DET</v>
      </c>
      <c r="AD1791" s="126" t="str">
        <f>IF(ISNA(VLOOKUP(AA1791,'XEQM Shortlist'!J:J,1,0)),"//","")</f>
        <v>//</v>
      </c>
      <c r="AF1791" s="88" t="str">
        <f>IF(LEN(AA1791)=0,"",SUBSTITUTE(SUBSTITUTE(SUBSTITUTE(SUBSTITUTE(SUBSTITUTE(SUBSTITUTE(SUBSTITUTE(SUBSTITUTE(SUBSTITUTE(SUBSTITUTE(SUBSTITUTE(SUBSTITUTE(SUBSTITUTE(SUBSTITUTE(SUBSTITUTE(SUBSTITUTE(SUBSTITUTE( (SUBSTITUTE( SUBSTITUTE( SUBSTITUTE( SUBSTITUTE(Z1791,"STD_SIGMA","SUM"),"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DET</v>
      </c>
      <c r="AG1791" t="b">
        <f>AA1791=AF1791</f>
        <v>1</v>
      </c>
    </row>
    <row r="1792" spans="1:33">
      <c r="A1792" s="48">
        <f>IF(B1792=INT(B1792),ROW(),"")</f>
        <v>1792</v>
      </c>
      <c r="B1792" s="47">
        <f>IF(AND(MID(C1792,2,1)&lt;&gt;"/",MID(C1792,1,1)="/"),INT(B1791)+1,B1791+0.01)</f>
        <v>1752</v>
      </c>
      <c r="C1792" s="53" t="s">
        <v>4538</v>
      </c>
      <c r="D1792" s="51" t="s">
        <v>7</v>
      </c>
      <c r="E1792" s="56" t="s">
        <v>1355</v>
      </c>
      <c r="F1792" s="56" t="s">
        <v>1355</v>
      </c>
      <c r="G1792" s="61">
        <v>0</v>
      </c>
      <c r="H1792" s="61">
        <v>0</v>
      </c>
      <c r="I1792" s="135" t="s">
        <v>3</v>
      </c>
      <c r="J1792" s="56" t="s">
        <v>1375</v>
      </c>
      <c r="K1792" s="57" t="s">
        <v>3945</v>
      </c>
      <c r="L1792" s="55" t="s">
        <v>4768</v>
      </c>
      <c r="M1792" s="55" t="s">
        <v>4825</v>
      </c>
      <c r="N1792" s="55" t="s">
        <v>2238</v>
      </c>
      <c r="O1792" s="55"/>
      <c r="P1792" s="259" t="s">
        <v>2180</v>
      </c>
      <c r="Q1792" s="13"/>
      <c r="R1792"/>
      <c r="S1792" t="str">
        <f>IF(E1792=F1792,"","NOT EQUAL")</f>
        <v/>
      </c>
      <c r="T1792" s="44" t="str">
        <f>IF(ISNA(VLOOKUP(P1792,Sheet1!E:F,2,0)),"--","PRESENT")</f>
        <v>--</v>
      </c>
      <c r="U1792"/>
      <c r="V1792">
        <f>IF(AA1792&lt;&gt;"",V1791+1,V1791)</f>
        <v>521</v>
      </c>
      <c r="W1792" s="75" t="s">
        <v>2660</v>
      </c>
      <c r="X1792" s="57" t="s">
        <v>2238</v>
      </c>
      <c r="Y1792" s="57" t="s">
        <v>2238</v>
      </c>
      <c r="Z1792" s="25" t="str">
        <f>IF( OR(X1792="CNST", I1792="CAT_REGS"),IF(E1792=CHAR(34)&amp;CHAR(34),F1792,E1792),
IF(X1792="YES",UPPER(IF(E1792=CHAR(34)&amp;CHAR(34),F1792,E1792)),
IF(   AND(X1792&lt;&gt;"NO",I1792="CAT_FNCT",D1792&lt;&gt;"multiply", D1792&lt;&gt;"divide"),IF(J1792="SLS_ENABLED",   UPPER(IF(E1792=CHAR(34)&amp;CHAR(34),F1792,E1792)),""),"")))</f>
        <v>"INVRT"</v>
      </c>
      <c r="AA1792" s="25" t="str">
        <f>IF(LEN(Y1792)&gt;0,Y1792,SUBSTITUTE(SUBSTITUTE(SUBSTITUTE(SUBSTITUTE(SUBSTITUTE(SUBSTITUTE(SUBSTITUTE(SUBSTITUTE(SUBSTITUTE(SUBSTITUTE(SUBSTITUTE( (SUBSTITUTE( SUBSTITUTE( SUBSTITUTE( SUBSTITUTE(Z1792,"STD_SIGMA","SUM"),"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INVRT</v>
      </c>
      <c r="AB1792" s="1">
        <f>B1792</f>
        <v>1752</v>
      </c>
      <c r="AC1792" t="str">
        <f>P1792</f>
        <v>ITM_INVRT</v>
      </c>
      <c r="AD1792" s="126" t="str">
        <f>IF(ISNA(VLOOKUP(AA1792,'XEQM Shortlist'!J:J,1,0)),"//","")</f>
        <v>//</v>
      </c>
      <c r="AF1792" s="88" t="str">
        <f>IF(LEN(AA1792)=0,"",SUBSTITUTE(SUBSTITUTE(SUBSTITUTE(SUBSTITUTE(SUBSTITUTE(SUBSTITUTE(SUBSTITUTE(SUBSTITUTE(SUBSTITUTE(SUBSTITUTE(SUBSTITUTE(SUBSTITUTE(SUBSTITUTE(SUBSTITUTE(SUBSTITUTE(SUBSTITUTE(SUBSTITUTE( (SUBSTITUTE( SUBSTITUTE( SUBSTITUTE( SUBSTITUTE(Z1792,"STD_SIGMA","SUM"),"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INVRT</v>
      </c>
      <c r="AG1792" t="b">
        <f>AA1792=AF1792</f>
        <v>1</v>
      </c>
    </row>
    <row r="1793" spans="1:33">
      <c r="A1793" s="48">
        <f>IF(B1793=INT(B1793),ROW(),"")</f>
        <v>1793</v>
      </c>
      <c r="B1793" s="47">
        <f>IF(AND(MID(C1793,2,1)&lt;&gt;"/",MID(C1793,1,1)="/"),INT(B1792)+1,B1792+0.01)</f>
        <v>1753</v>
      </c>
      <c r="C1793" s="53" t="s">
        <v>4537</v>
      </c>
      <c r="D1793" s="51" t="s">
        <v>7</v>
      </c>
      <c r="E1793" s="56" t="s">
        <v>1356</v>
      </c>
      <c r="F1793" s="56" t="s">
        <v>1356</v>
      </c>
      <c r="G1793" s="61">
        <v>0</v>
      </c>
      <c r="H1793" s="61">
        <v>0</v>
      </c>
      <c r="I1793" s="180" t="s">
        <v>3</v>
      </c>
      <c r="J1793" s="56" t="s">
        <v>1375</v>
      </c>
      <c r="K1793" s="57" t="s">
        <v>3945</v>
      </c>
      <c r="L1793" s="55" t="s">
        <v>4768</v>
      </c>
      <c r="M1793" s="55" t="s">
        <v>4825</v>
      </c>
      <c r="N1793" s="55" t="s">
        <v>5450</v>
      </c>
      <c r="O1793" s="55"/>
      <c r="P1793" s="268" t="s">
        <v>2181</v>
      </c>
      <c r="Q1793" s="13"/>
      <c r="R1793"/>
      <c r="S1793" t="str">
        <f>IF(E1793=F1793,"","NOT EQUAL")</f>
        <v/>
      </c>
      <c r="T1793" s="44" t="str">
        <f>IF(ISNA(VLOOKUP(P1793,Sheet1!E:F,2,0)),"--","PRESENT")</f>
        <v>--</v>
      </c>
      <c r="U1793"/>
      <c r="V1793">
        <f>IF(AA1793&lt;&gt;"",V1792+1,V1792)</f>
        <v>522</v>
      </c>
      <c r="W1793" s="75" t="s">
        <v>2660</v>
      </c>
      <c r="X1793" s="57" t="s">
        <v>2238</v>
      </c>
      <c r="Y1793" s="57" t="s">
        <v>2238</v>
      </c>
      <c r="Z1793" s="25" t="str">
        <f>IF( OR(X1793="CNST", I1793="CAT_REGS"),IF(E1793=CHAR(34)&amp;CHAR(34),F1793,E1793),
IF(X1793="YES",UPPER(IF(E1793=CHAR(34)&amp;CHAR(34),F1793,E1793)),
IF(   AND(X1793&lt;&gt;"NO",I1793="CAT_FNCT",D1793&lt;&gt;"multiply", D1793&lt;&gt;"divide"),IF(J1793="SLS_ENABLED",   UPPER(IF(E1793=CHAR(34)&amp;CHAR(34),F1793,E1793)),""),"")))</f>
        <v>"TRANS"</v>
      </c>
      <c r="AA1793" s="25" t="str">
        <f>IF(LEN(Y1793)&gt;0,Y1793,SUBSTITUTE(SUBSTITUTE(SUBSTITUTE(SUBSTITUTE(SUBSTITUTE(SUBSTITUTE(SUBSTITUTE(SUBSTITUTE(SUBSTITUTE(SUBSTITUTE(SUBSTITUTE( (SUBSTITUTE( SUBSTITUTE( SUBSTITUTE( SUBSTITUTE(Z1793,"STD_SIGMA","SUM"),"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TRANS</v>
      </c>
      <c r="AB1793" s="1">
        <f>B1793</f>
        <v>1753</v>
      </c>
      <c r="AC1793" t="str">
        <f>P1793</f>
        <v>ITM_TRANS</v>
      </c>
      <c r="AD1793" s="126" t="str">
        <f>IF(ISNA(VLOOKUP(AA1793,'XEQM Shortlist'!J:J,1,0)),"//","")</f>
        <v>//</v>
      </c>
      <c r="AF1793" s="88" t="str">
        <f>IF(LEN(AA1793)=0,"",SUBSTITUTE(SUBSTITUTE(SUBSTITUTE(SUBSTITUTE(SUBSTITUTE(SUBSTITUTE(SUBSTITUTE(SUBSTITUTE(SUBSTITUTE(SUBSTITUTE(SUBSTITUTE(SUBSTITUTE(SUBSTITUTE(SUBSTITUTE(SUBSTITUTE(SUBSTITUTE(SUBSTITUTE( (SUBSTITUTE( SUBSTITUTE( SUBSTITUTE( SUBSTITUTE(Z1793,"STD_SIGMA","SUM"),"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TRANS</v>
      </c>
      <c r="AG1793" t="b">
        <f>AA1793=AF1793</f>
        <v>1</v>
      </c>
    </row>
    <row r="1794" spans="1:33" s="17" customFormat="1">
      <c r="A1794" s="48">
        <f>IF(B1794=INT(B1794),ROW(),"")</f>
        <v>1794</v>
      </c>
      <c r="B1794" s="47">
        <f>IF(AND(MID(C1794,2,1)&lt;&gt;"/",MID(C1794,1,1)="/"),INT(B1793)+1,B1793+0.01)</f>
        <v>1754</v>
      </c>
      <c r="C1794" s="89" t="s">
        <v>5368</v>
      </c>
      <c r="D1794" s="89" t="s">
        <v>2791</v>
      </c>
      <c r="E1794" s="109" t="s">
        <v>5370</v>
      </c>
      <c r="F1794" s="109" t="s">
        <v>5370</v>
      </c>
      <c r="G1794" s="145">
        <v>0</v>
      </c>
      <c r="H1794" s="145">
        <v>99</v>
      </c>
      <c r="I1794" s="135" t="s">
        <v>3</v>
      </c>
      <c r="J1794" s="56" t="s">
        <v>1375</v>
      </c>
      <c r="K1794" s="57" t="s">
        <v>3945</v>
      </c>
      <c r="L1794" s="17" t="s">
        <v>4768</v>
      </c>
      <c r="M1794" s="17" t="s">
        <v>4829</v>
      </c>
      <c r="N1794" s="55" t="s">
        <v>2238</v>
      </c>
      <c r="P1794" s="259" t="s">
        <v>5373</v>
      </c>
      <c r="Q1794" s="16"/>
      <c r="R1794"/>
      <c r="S1794" t="str">
        <f>IF(E1794=F1794,"","NOT EQUAL")</f>
        <v/>
      </c>
      <c r="T1794" s="44" t="str">
        <f>IF(ISNA(VLOOKUP(P1794,Sheet1!E:F,2,0)),"--","PRESENT")</f>
        <v>--</v>
      </c>
      <c r="U1794"/>
      <c r="V1794">
        <f>IF(AA1794&lt;&gt;"",V1793+1,V1793)</f>
        <v>523</v>
      </c>
      <c r="W1794" s="88" t="s">
        <v>2238</v>
      </c>
      <c r="X1794" s="92" t="s">
        <v>2238</v>
      </c>
      <c r="Y1794" s="92" t="s">
        <v>2238</v>
      </c>
      <c r="Z1794" s="25" t="str">
        <f>IF( OR(X1794="CNST", I1794="CAT_REGS"),IF(E1794=CHAR(34)&amp;CHAR(34),F1794,E1794),
IF(X1794="YES",UPPER(IF(E1794=CHAR(34)&amp;CHAR(34),F1794,E1794)),
IF(   AND(X1794&lt;&gt;"NO",I1794="CAT_FNCT",D1794&lt;&gt;"multiply", D1794&lt;&gt;"divide"),IF(J1794="SLS_ENABLED",   UPPER(IF(E1794=CHAR(34)&amp;CHAR(34),F1794,E1794)),""),"")))</f>
        <v>"I" STD_PI STD_SUB_N</v>
      </c>
      <c r="AA1794" s="25" t="str">
        <f>IF(LEN(Y1794)&gt;0,Y1794,SUBSTITUTE(SUBSTITUTE(SUBSTITUTE(SUBSTITUTE(SUBSTITUTE(SUBSTITUTE(SUBSTITUTE(SUBSTITUTE(SUBSTITUTE(SUBSTITUTE(SUBSTITUTE( (SUBSTITUTE( SUBSTITUTE( SUBSTITUTE( SUBSTITUTE(Z1794,"STD_SIGMA","SUM"),"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IPIN</v>
      </c>
      <c r="AB1794" s="1">
        <f>B1794</f>
        <v>1754</v>
      </c>
      <c r="AC1794" t="str">
        <f>P1794</f>
        <v>ITM_iPIn</v>
      </c>
      <c r="AD1794" s="126" t="str">
        <f>IF(ISNA(VLOOKUP(AA1794,'XEQM Shortlist'!J:J,1,0)),"//","")</f>
        <v>//</v>
      </c>
      <c r="AE1794"/>
      <c r="AF1794" s="88" t="str">
        <f>IF(LEN(AA1794)=0,"",SUBSTITUTE(SUBSTITUTE(SUBSTITUTE(SUBSTITUTE(SUBSTITUTE(SUBSTITUTE(SUBSTITUTE(SUBSTITUTE(SUBSTITUTE(SUBSTITUTE(SUBSTITUTE(SUBSTITUTE(SUBSTITUTE(SUBSTITUTE(SUBSTITUTE(SUBSTITUTE(SUBSTITUTE( (SUBSTITUTE( SUBSTITUTE( SUBSTITUTE( SUBSTITUTE(Z1794,"STD_SIGMA","SUM"),"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IPIN</v>
      </c>
      <c r="AG1794" t="b">
        <f>AA1794=AF1794</f>
        <v>1</v>
      </c>
    </row>
    <row r="1795" spans="1:33" s="17" customFormat="1">
      <c r="A1795" s="48">
        <f>IF(B1795=INT(B1795),ROW(),"")</f>
        <v>1795</v>
      </c>
      <c r="B1795" s="47">
        <f>IF(AND(MID(C1795,2,1)&lt;&gt;"/",MID(C1795,1,1)="/"),INT(B1794)+1,B1794+0.01)</f>
        <v>1755</v>
      </c>
      <c r="C1795" s="89" t="s">
        <v>5369</v>
      </c>
      <c r="D1795" s="89" t="s">
        <v>2791</v>
      </c>
      <c r="E1795" s="109" t="s">
        <v>5371</v>
      </c>
      <c r="F1795" s="109" t="s">
        <v>5371</v>
      </c>
      <c r="G1795" s="145">
        <v>0</v>
      </c>
      <c r="H1795" s="145">
        <v>99</v>
      </c>
      <c r="I1795" s="135" t="s">
        <v>3</v>
      </c>
      <c r="J1795" s="56" t="s">
        <v>1375</v>
      </c>
      <c r="K1795" s="57" t="s">
        <v>3945</v>
      </c>
      <c r="L1795" s="17" t="s">
        <v>4768</v>
      </c>
      <c r="M1795" s="17" t="s">
        <v>4829</v>
      </c>
      <c r="N1795" s="55" t="s">
        <v>2238</v>
      </c>
      <c r="P1795" s="259" t="s">
        <v>5374</v>
      </c>
      <c r="Q1795" s="16"/>
      <c r="R1795"/>
      <c r="S1795" t="str">
        <f>IF(E1795=F1795,"","NOT EQUAL")</f>
        <v/>
      </c>
      <c r="T1795" s="44" t="str">
        <f>IF(ISNA(VLOOKUP(P1795,Sheet1!E:F,2,0)),"--","PRESENT")</f>
        <v>--</v>
      </c>
      <c r="U1795"/>
      <c r="V1795">
        <f>IF(AA1795&lt;&gt;"",V1794+1,V1794)</f>
        <v>524</v>
      </c>
      <c r="W1795" s="88" t="s">
        <v>2238</v>
      </c>
      <c r="X1795" s="92" t="s">
        <v>2238</v>
      </c>
      <c r="Y1795" s="92" t="s">
        <v>2238</v>
      </c>
      <c r="Z1795" s="25" t="str">
        <f>IF( OR(X1795="CNST", I1795="CAT_REGS"),IF(E1795=CHAR(34)&amp;CHAR(34),F1795,E1795),
IF(X1795="YES",UPPER(IF(E1795=CHAR(34)&amp;CHAR(34),F1795,E1795)),
IF(   AND(X1795&lt;&gt;"NO",I1795="CAT_FNCT",D1795&lt;&gt;"multiply", D1795&lt;&gt;"divide"),IF(J1795="SLS_ENABLED",   UPPER(IF(E1795=CHAR(34)&amp;CHAR(34),F1795,E1795)),""),"")))</f>
        <v>"I" STD_SIGMA STD_SUB_N</v>
      </c>
      <c r="AA1795" s="25" t="str">
        <f>IF(LEN(Y1795)&gt;0,Y1795,SUBSTITUTE(SUBSTITUTE(SUBSTITUTE(SUBSTITUTE(SUBSTITUTE(SUBSTITUTE(SUBSTITUTE(SUBSTITUTE(SUBSTITUTE(SUBSTITUTE(SUBSTITUTE( (SUBSTITUTE( SUBSTITUTE( SUBSTITUTE( SUBSTITUTE(Z1795,"STD_SIGMA","SUM"),"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ISUMN</v>
      </c>
      <c r="AB1795" s="1">
        <f>B1795</f>
        <v>1755</v>
      </c>
      <c r="AC1795" t="str">
        <f>P1795</f>
        <v>ITM_iSIGMAn</v>
      </c>
      <c r="AD1795" s="126" t="str">
        <f>IF(ISNA(VLOOKUP(AA1795,'XEQM Shortlist'!J:J,1,0)),"//","")</f>
        <v>//</v>
      </c>
      <c r="AE1795"/>
      <c r="AF1795" s="88" t="str">
        <f>IF(LEN(AA1795)=0,"",SUBSTITUTE(SUBSTITUTE(SUBSTITUTE(SUBSTITUTE(SUBSTITUTE(SUBSTITUTE(SUBSTITUTE(SUBSTITUTE(SUBSTITUTE(SUBSTITUTE(SUBSTITUTE(SUBSTITUTE(SUBSTITUTE(SUBSTITUTE(SUBSTITUTE(SUBSTITUTE(SUBSTITUTE( (SUBSTITUTE( SUBSTITUTE( SUBSTITUTE( SUBSTITUTE(Z1795,"STD_SIGMA","SUM"),"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ISUMN</v>
      </c>
      <c r="AG1795" t="b">
        <f>AA1795=AF1795</f>
        <v>1</v>
      </c>
    </row>
    <row r="1796" spans="1:33" s="17" customFormat="1">
      <c r="A1796" s="48">
        <f>IF(B1796=INT(B1796),ROW(),"")</f>
        <v>1796</v>
      </c>
      <c r="B1796" s="47">
        <f>IF(AND(MID(C1796,2,1)&lt;&gt;"/",MID(C1796,1,1)="/"),INT(B1795)+1,B1795+0.01)</f>
        <v>1756</v>
      </c>
      <c r="C1796" s="157" t="s">
        <v>4413</v>
      </c>
      <c r="D1796" s="131" t="s">
        <v>4453</v>
      </c>
      <c r="E1796" s="132" t="s">
        <v>5007</v>
      </c>
      <c r="F1796" s="132" t="s">
        <v>5007</v>
      </c>
      <c r="G1796" s="145">
        <v>0</v>
      </c>
      <c r="H1796" s="145">
        <v>0</v>
      </c>
      <c r="I1796" s="141" t="s">
        <v>1</v>
      </c>
      <c r="J1796" s="56" t="s">
        <v>1375</v>
      </c>
      <c r="K1796" s="57" t="s">
        <v>3945</v>
      </c>
      <c r="L1796" s="55" t="s">
        <v>4768</v>
      </c>
      <c r="M1796" s="55" t="s">
        <v>4825</v>
      </c>
      <c r="N1796" s="55" t="s">
        <v>2238</v>
      </c>
      <c r="P1796" s="265" t="s">
        <v>4487</v>
      </c>
      <c r="Q1796" s="16"/>
      <c r="R1796"/>
      <c r="S1796" t="str">
        <f>IF(E1796=F1796,"","NOT EQUAL")</f>
        <v/>
      </c>
      <c r="T1796" s="44" t="str">
        <f>IF(ISNA(VLOOKUP(P1796,Sheet1!E:F,2,0)),"--","PRESENT")</f>
        <v>--</v>
      </c>
      <c r="U1796"/>
      <c r="V1796">
        <f>IF(AA1796&lt;&gt;"",V1795+1,V1795)</f>
        <v>524</v>
      </c>
      <c r="W1796" s="88" t="s">
        <v>2238</v>
      </c>
      <c r="X1796" s="92" t="s">
        <v>2238</v>
      </c>
      <c r="Y1796" s="92" t="s">
        <v>2238</v>
      </c>
      <c r="Z1796" s="25" t="str">
        <f>IF( OR(X1796="CNST", I1796="CAT_REGS"),IF(E1796=CHAR(34)&amp;CHAR(34),F1796,E1796),
IF(X1796="YES",UPPER(IF(E1796=CHAR(34)&amp;CHAR(34),F1796,E1796)),
IF(   AND(X1796&lt;&gt;"NO",I1796="CAT_FNCT",D1796&lt;&gt;"multiply", D1796&lt;&gt;"divide"),IF(J1796="SLS_ENABLED",   UPPER(IF(E1796=CHAR(34)&amp;CHAR(34),F1796,E1796)),""),"")))</f>
        <v/>
      </c>
      <c r="AA1796" s="25" t="str">
        <f>IF(LEN(Y1796)&gt;0,Y1796,SUBSTITUTE(SUBSTITUTE(SUBSTITUTE(SUBSTITUTE(SUBSTITUTE(SUBSTITUTE(SUBSTITUTE(SUBSTITUTE(SUBSTITUTE(SUBSTITUTE(SUBSTITUTE( (SUBSTITUTE( SUBSTITUTE( SUBSTITUTE( SUBSTITUTE(Z1796,"STD_SIGMA","SUM"),"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6" s="1">
        <f>B1796</f>
        <v>1756</v>
      </c>
      <c r="AC1796" t="str">
        <f>P1796</f>
        <v>ITM_PLOT_CENTRL</v>
      </c>
      <c r="AD1796" s="126" t="str">
        <f>IF(ISNA(VLOOKUP(AA1796,'XEQM Shortlist'!J:J,1,0)),"//","")</f>
        <v/>
      </c>
      <c r="AE1796"/>
      <c r="AF1796" s="88" t="str">
        <f>IF(LEN(AA1796)=0,"",SUBSTITUTE(SUBSTITUTE(SUBSTITUTE(SUBSTITUTE(SUBSTITUTE(SUBSTITUTE(SUBSTITUTE(SUBSTITUTE(SUBSTITUTE(SUBSTITUTE(SUBSTITUTE(SUBSTITUTE(SUBSTITUTE(SUBSTITUTE(SUBSTITUTE(SUBSTITUTE(SUBSTITUTE( (SUBSTITUTE( SUBSTITUTE( SUBSTITUTE( SUBSTITUTE(Z1796,"STD_SIGMA","SUM"),"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6" t="b">
        <f>AA1796=AF1796</f>
        <v>1</v>
      </c>
    </row>
    <row r="1797" spans="1:33">
      <c r="A1797" s="48">
        <f>IF(B1797=INT(B1797),ROW(),"")</f>
        <v>1797</v>
      </c>
      <c r="B1797" s="47">
        <f>IF(AND(MID(C1797,2,1)&lt;&gt;"/",MID(C1797,1,1)="/"),INT(B1796)+1,B1796+0.01)</f>
        <v>1757</v>
      </c>
      <c r="C1797" s="80" t="s">
        <v>4650</v>
      </c>
      <c r="D1797" s="80" t="s">
        <v>7</v>
      </c>
      <c r="E1797" s="83" t="s">
        <v>4651</v>
      </c>
      <c r="F1797" s="83" t="s">
        <v>4651</v>
      </c>
      <c r="G1797" s="86">
        <v>0</v>
      </c>
      <c r="H1797" s="86">
        <v>0</v>
      </c>
      <c r="I1797" s="135" t="s">
        <v>3</v>
      </c>
      <c r="J1797" s="81" t="s">
        <v>1375</v>
      </c>
      <c r="K1797" s="83" t="s">
        <v>3945</v>
      </c>
      <c r="L1797" s="84" t="s">
        <v>4768</v>
      </c>
      <c r="M1797" s="55" t="s">
        <v>4825</v>
      </c>
      <c r="N1797" s="55" t="s">
        <v>2238</v>
      </c>
      <c r="O1797" s="80"/>
      <c r="P1797" s="266" t="s">
        <v>4652</v>
      </c>
      <c r="Q1797" s="83"/>
      <c r="R1797"/>
      <c r="S1797" t="str">
        <f>IF(E1797=F1797,"","NOT EQUAL")</f>
        <v/>
      </c>
      <c r="T1797" s="44" t="str">
        <f>IF(ISNA(VLOOKUP(P1797,Sheet1!E:F,2,0)),"--","PRESENT")</f>
        <v>--</v>
      </c>
      <c r="U1797"/>
      <c r="V1797">
        <f>IF(AA1797&lt;&gt;"",V1796+1,V1796)</f>
        <v>525</v>
      </c>
      <c r="W1797" s="75" t="s">
        <v>2704</v>
      </c>
      <c r="X1797" s="57" t="s">
        <v>2238</v>
      </c>
      <c r="Y1797" s="57" t="s">
        <v>2238</v>
      </c>
      <c r="Z1797" s="25" t="str">
        <f>IF( OR(X1797="CNST", I1797="CAT_REGS"),IF(E1797=CHAR(34)&amp;CHAR(34),F1797,E1797),
IF(X1797="YES",UPPER(IF(E1797=CHAR(34)&amp;CHAR(34),F1797,E1797)),
IF(   AND(X1797&lt;&gt;"NO",I1797="CAT_FNCT",D1797&lt;&gt;"multiply", D1797&lt;&gt;"divide"),IF(J1797="SLS_ENABLED",   UPPER(IF(E1797=CHAR(34)&amp;CHAR(34),F1797,E1797)),""),"")))</f>
        <v>"HIDE"</v>
      </c>
      <c r="AA1797" s="25" t="str">
        <f>IF(LEN(Y1797)&gt;0,Y1797,SUBSTITUTE(SUBSTITUTE(SUBSTITUTE(SUBSTITUTE(SUBSTITUTE(SUBSTITUTE(SUBSTITUTE(SUBSTITUTE(SUBSTITUTE(SUBSTITUTE(SUBSTITUTE( (SUBSTITUTE( SUBSTITUTE( SUBSTITUTE( SUBSTITUTE(Z1797,"STD_SIGMA","SUM"),"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HIDE</v>
      </c>
      <c r="AB1797" s="1">
        <f>B1797</f>
        <v>1757</v>
      </c>
      <c r="AC1797" t="str">
        <f>P1797</f>
        <v>ITM_HIDE</v>
      </c>
      <c r="AD1797" s="126" t="str">
        <f>IF(ISNA(VLOOKUP(AA1797,'XEQM Shortlist'!J:J,1,0)),"//","")</f>
        <v>//</v>
      </c>
      <c r="AF1797" s="88" t="str">
        <f>IF(LEN(AA1797)=0,"",SUBSTITUTE(SUBSTITUTE(SUBSTITUTE(SUBSTITUTE(SUBSTITUTE(SUBSTITUTE(SUBSTITUTE(SUBSTITUTE(SUBSTITUTE(SUBSTITUTE(SUBSTITUTE(SUBSTITUTE(SUBSTITUTE(SUBSTITUTE(SUBSTITUTE(SUBSTITUTE(SUBSTITUTE( (SUBSTITUTE( SUBSTITUTE( SUBSTITUTE( SUBSTITUTE(Z1797,"STD_SIGMA","SUM"),"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HIDE</v>
      </c>
      <c r="AG1797" t="b">
        <f>AA1797=AF1797</f>
        <v>1</v>
      </c>
    </row>
    <row r="1798" spans="1:33" s="17" customFormat="1">
      <c r="A1798" s="48">
        <f>IF(B1798=INT(B1798),ROW(),"")</f>
        <v>1798</v>
      </c>
      <c r="B1798" s="47">
        <f>IF(AND(MID(C1798,2,1)&lt;&gt;"/",MID(C1798,1,1)="/"),INT(B1797)+1,B1797+0.01)</f>
        <v>1758</v>
      </c>
      <c r="C1798" s="131" t="s">
        <v>4422</v>
      </c>
      <c r="D1798" s="131" t="s">
        <v>7</v>
      </c>
      <c r="E1798" s="132" t="s">
        <v>4423</v>
      </c>
      <c r="F1798" s="132" t="s">
        <v>4423</v>
      </c>
      <c r="G1798" s="145">
        <v>0</v>
      </c>
      <c r="H1798" s="145">
        <v>0</v>
      </c>
      <c r="I1798" s="137" t="s">
        <v>3</v>
      </c>
      <c r="J1798" s="150" t="s">
        <v>1376</v>
      </c>
      <c r="K1798" s="57" t="s">
        <v>3945</v>
      </c>
      <c r="L1798" s="55" t="s">
        <v>4768</v>
      </c>
      <c r="M1798" s="55" t="s">
        <v>4825</v>
      </c>
      <c r="N1798" s="55" t="s">
        <v>2238</v>
      </c>
      <c r="P1798" s="265" t="s">
        <v>4424</v>
      </c>
      <c r="Q1798" s="16"/>
      <c r="R1798"/>
      <c r="S1798" t="str">
        <f>IF(E1798=F1798,"","NOT EQUAL")</f>
        <v/>
      </c>
      <c r="T1798" s="44" t="str">
        <f>IF(ISNA(VLOOKUP(P1798,Sheet1!E:F,2,0)),"--","PRESENT")</f>
        <v>--</v>
      </c>
      <c r="U1798"/>
      <c r="V1798">
        <f>IF(AA1798&lt;&gt;"",V1797+1,V1797)</f>
        <v>525</v>
      </c>
      <c r="W1798" s="88" t="s">
        <v>2238</v>
      </c>
      <c r="X1798" s="92" t="s">
        <v>2238</v>
      </c>
      <c r="Y1798" s="92" t="s">
        <v>2238</v>
      </c>
      <c r="Z1798" s="25" t="str">
        <f>IF( OR(X1798="CNST", I1798="CAT_REGS"),IF(E1798=CHAR(34)&amp;CHAR(34),F1798,E1798),
IF(X1798="YES",UPPER(IF(E1798=CHAR(34)&amp;CHAR(34),F1798,E1798)),
IF(   AND(X1798&lt;&gt;"NO",I1798="CAT_FNCT",D1798&lt;&gt;"multiply", D1798&lt;&gt;"divide"),IF(J1798="SLS_ENABLED",   UPPER(IF(E1798=CHAR(34)&amp;CHAR(34),F1798,E1798)),""),"")))</f>
        <v/>
      </c>
      <c r="AA1798" s="25" t="str">
        <f>IF(LEN(Y1798)&gt;0,Y1798,SUBSTITUTE(SUBSTITUTE(SUBSTITUTE(SUBSTITUTE(SUBSTITUTE(SUBSTITUTE(SUBSTITUTE(SUBSTITUTE(SUBSTITUTE(SUBSTITUTE(SUBSTITUTE( (SUBSTITUTE( SUBSTITUTE( SUBSTITUTE( SUBSTITUTE(Z1798,"STD_SIGMA","SUM"),"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8" s="1">
        <f>B1798</f>
        <v>1758</v>
      </c>
      <c r="AC1798" t="str">
        <f>P1798</f>
        <v xml:space="preserve">ITM_SMI         </v>
      </c>
      <c r="AD1798" s="126" t="str">
        <f>IF(ISNA(VLOOKUP(AA1798,'XEQM Shortlist'!J:J,1,0)),"//","")</f>
        <v/>
      </c>
      <c r="AE1798"/>
      <c r="AF1798" s="88" t="str">
        <f>IF(LEN(AA1798)=0,"",SUBSTITUTE(SUBSTITUTE(SUBSTITUTE(SUBSTITUTE(SUBSTITUTE(SUBSTITUTE(SUBSTITUTE(SUBSTITUTE(SUBSTITUTE(SUBSTITUTE(SUBSTITUTE(SUBSTITUTE(SUBSTITUTE(SUBSTITUTE(SUBSTITUTE(SUBSTITUTE(SUBSTITUTE( (SUBSTITUTE( SUBSTITUTE( SUBSTITUTE( SUBSTITUTE(Z1798,"STD_SIGMA","SUM"),"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8" t="b">
        <f>AA1798=AF1798</f>
        <v>1</v>
      </c>
    </row>
    <row r="1799" spans="1:33" s="152" customFormat="1">
      <c r="A1799" s="48">
        <f>IF(B1799=INT(B1799),ROW(),"")</f>
        <v>1799</v>
      </c>
      <c r="B1799" s="47">
        <f>IF(AND(MID(C1799,2,1)&lt;&gt;"/",MID(C1799,1,1)="/"),INT(B1798)+1,B1798+0.01)</f>
        <v>1759</v>
      </c>
      <c r="C1799" s="148" t="s">
        <v>4413</v>
      </c>
      <c r="D1799" s="148" t="s">
        <v>4435</v>
      </c>
      <c r="E1799" s="168" t="s">
        <v>4484</v>
      </c>
      <c r="F1799" s="154" t="s">
        <v>4484</v>
      </c>
      <c r="G1799" s="149">
        <v>0</v>
      </c>
      <c r="H1799" s="149">
        <v>0</v>
      </c>
      <c r="I1799" s="150" t="s">
        <v>1</v>
      </c>
      <c r="J1799" s="56" t="s">
        <v>1375</v>
      </c>
      <c r="K1799" s="57" t="s">
        <v>3945</v>
      </c>
      <c r="L1799" s="55" t="s">
        <v>4768</v>
      </c>
      <c r="M1799" s="55" t="s">
        <v>4825</v>
      </c>
      <c r="N1799" s="55" t="s">
        <v>2238</v>
      </c>
      <c r="P1799" s="259" t="s">
        <v>4430</v>
      </c>
      <c r="Q1799" s="153"/>
      <c r="R1799"/>
      <c r="S1799" t="str">
        <f>IF(E1799=F1799,"","NOT EQUAL")</f>
        <v/>
      </c>
      <c r="T1799" s="44" t="str">
        <f>IF(ISNA(VLOOKUP(P1799,Sheet1!E:F,2,0)),"--","PRESENT")</f>
        <v>--</v>
      </c>
      <c r="U1799"/>
      <c r="V1799">
        <f>IF(AA1799&lt;&gt;"",V1798+1,V1798)</f>
        <v>525</v>
      </c>
      <c r="W1799" s="147" t="s">
        <v>2238</v>
      </c>
      <c r="X1799" s="151" t="s">
        <v>2238</v>
      </c>
      <c r="Y1799" s="151" t="s">
        <v>2238</v>
      </c>
      <c r="Z1799" s="25" t="str">
        <f>IF( OR(X1799="CNST", I1799="CAT_REGS"),IF(E1799=CHAR(34)&amp;CHAR(34),F1799,E1799),
IF(X1799="YES",UPPER(IF(E1799=CHAR(34)&amp;CHAR(34),F1799,E1799)),
IF(   AND(X1799&lt;&gt;"NO",I1799="CAT_FNCT",D1799&lt;&gt;"multiply", D1799&lt;&gt;"divide"),IF(J1799="SLS_ENABLED",   UPPER(IF(E1799=CHAR(34)&amp;CHAR(34),F1799,E1799)),""),"")))</f>
        <v/>
      </c>
      <c r="AA1799" s="25" t="str">
        <f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>B1799</f>
        <v>1759</v>
      </c>
      <c r="AC1799" t="str">
        <f>P1799</f>
        <v>ITM_PLOT_LR</v>
      </c>
      <c r="AD1799" s="126" t="str">
        <f>IF(ISNA(VLOOKUP(AA1799,'XEQM Shortlist'!J:J,1,0)),"//","")</f>
        <v/>
      </c>
      <c r="AE1799"/>
      <c r="AF1799" s="88" t="str">
        <f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>AA1799=AF1799</f>
        <v>1</v>
      </c>
    </row>
    <row r="1800" spans="1:33" s="152" customFormat="1">
      <c r="A1800" s="48">
        <f>IF(B1800=INT(B1800),ROW(),"")</f>
        <v>1800</v>
      </c>
      <c r="B1800" s="47">
        <f>IF(AND(MID(C1800,2,1)&lt;&gt;"/",MID(C1800,1,1)="/"),INT(B1799)+1,B1799+0.01)</f>
        <v>1760</v>
      </c>
      <c r="C1800" s="51" t="s">
        <v>4413</v>
      </c>
      <c r="D1800" s="51" t="s">
        <v>4482</v>
      </c>
      <c r="E1800" s="254" t="s">
        <v>4436</v>
      </c>
      <c r="F1800" s="168" t="s">
        <v>4436</v>
      </c>
      <c r="G1800" s="149">
        <v>0</v>
      </c>
      <c r="H1800" s="149">
        <v>0</v>
      </c>
      <c r="I1800" s="150" t="s">
        <v>1</v>
      </c>
      <c r="J1800" s="56" t="s">
        <v>1375</v>
      </c>
      <c r="K1800" s="57" t="s">
        <v>3945</v>
      </c>
      <c r="L1800" s="55" t="s">
        <v>4768</v>
      </c>
      <c r="M1800" s="256" t="s">
        <v>4827</v>
      </c>
      <c r="N1800" s="55" t="s">
        <v>2238</v>
      </c>
      <c r="P1800" s="259" t="s">
        <v>4486</v>
      </c>
      <c r="Q1800" s="153"/>
      <c r="R1800"/>
      <c r="S1800" t="str">
        <f>IF(E1800=F1800,"","NOT EQUAL")</f>
        <v/>
      </c>
      <c r="T1800" s="44" t="str">
        <f>IF(ISNA(VLOOKUP(P1800,Sheet1!E:F,2,0)),"--","PRESENT")</f>
        <v>--</v>
      </c>
      <c r="U1800"/>
      <c r="V1800">
        <f>IF(AA1800&lt;&gt;"",V1799+1,V1799)</f>
        <v>525</v>
      </c>
      <c r="W1800" s="147" t="s">
        <v>2238</v>
      </c>
      <c r="X1800" s="151" t="s">
        <v>2238</v>
      </c>
      <c r="Y1800" s="151" t="s">
        <v>2238</v>
      </c>
      <c r="Z1800" s="25" t="str">
        <f>IF( OR(X1800="CNST", I1800="CAT_REGS"),IF(E1800=CHAR(34)&amp;CHAR(34),F1800,E1800),
IF(X1800="YES",UPPER(IF(E1800=CHAR(34)&amp;CHAR(34),F1800,E1800)),
IF(   AND(X1800&lt;&gt;"NO",I1800="CAT_FNCT",D1800&lt;&gt;"multiply", D1800&lt;&gt;"divide"),IF(J1800="SLS_ENABLED",   UPPER(IF(E1800=CHAR(34)&amp;CHAR(34),F1800,E1800)),""),"")))</f>
        <v/>
      </c>
      <c r="AA1800" s="25" t="str">
        <f>IF(LEN(Y1800)&gt;0,Y1800,SUBSTITUTE(SUBSTITUTE(SUBSTITUTE(SUBSTITUTE(SUBSTITUTE(SUBSTITUTE(SUBSTITUTE(SUBSTITUTE(SUBSTITUTE(SUBSTITUTE(SUBSTITUTE( (SUBSTITUTE( SUBSTITUTE( SUBSTITUTE( SUBSTITUTE(Z1800,"STD_SIGMA","SUM"),"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0" s="1">
        <f>B1800</f>
        <v>1760</v>
      </c>
      <c r="AC1800" t="str">
        <f>P1800</f>
        <v>ITM_PLOT_NXT</v>
      </c>
      <c r="AD1800" s="126" t="str">
        <f>IF(ISNA(VLOOKUP(AA1800,'XEQM Shortlist'!J:J,1,0)),"//","")</f>
        <v/>
      </c>
      <c r="AE1800"/>
      <c r="AF1800" s="88" t="str">
        <f>IF(LEN(AA1800)=0,"",SUBSTITUTE(SUBSTITUTE(SUBSTITUTE(SUBSTITUTE(SUBSTITUTE(SUBSTITUTE(SUBSTITUTE(SUBSTITUTE(SUBSTITUTE(SUBSTITUTE(SUBSTITUTE(SUBSTITUTE(SUBSTITUTE(SUBSTITUTE(SUBSTITUTE(SUBSTITUTE(SUBSTITUTE( (SUBSTITUTE( SUBSTITUTE( SUBSTITUTE( SUBSTITUTE(Z1800,"STD_SIGMA","SUM"),"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0" t="b">
        <f>AA1800=AF1800</f>
        <v>1</v>
      </c>
    </row>
    <row r="1801" spans="1:33" s="152" customFormat="1">
      <c r="A1801" s="48">
        <f>IF(B1801=INT(B1801),ROW(),"")</f>
        <v>1801</v>
      </c>
      <c r="B1801" s="47">
        <f>IF(AND(MID(C1801,2,1)&lt;&gt;"/",MID(C1801,1,1)="/"),INT(B1800)+1,B1800+0.01)</f>
        <v>1761</v>
      </c>
      <c r="C1801" s="148" t="s">
        <v>4413</v>
      </c>
      <c r="D1801" s="155" t="s">
        <v>4483</v>
      </c>
      <c r="E1801" s="168" t="s">
        <v>519</v>
      </c>
      <c r="F1801" s="168" t="s">
        <v>519</v>
      </c>
      <c r="G1801" s="149">
        <v>0</v>
      </c>
      <c r="H1801" s="149">
        <v>0</v>
      </c>
      <c r="I1801" s="150" t="s">
        <v>1</v>
      </c>
      <c r="J1801" s="56" t="s">
        <v>1375</v>
      </c>
      <c r="K1801" s="57" t="s">
        <v>3945</v>
      </c>
      <c r="L1801" s="55" t="s">
        <v>4768</v>
      </c>
      <c r="M1801" s="55" t="s">
        <v>4825</v>
      </c>
      <c r="N1801" s="55" t="s">
        <v>2238</v>
      </c>
      <c r="P1801" s="259" t="s">
        <v>4485</v>
      </c>
      <c r="Q1801" s="153"/>
      <c r="R1801"/>
      <c r="S1801" t="str">
        <f>IF(E1801=F1801,"","NOT EQUAL")</f>
        <v/>
      </c>
      <c r="T1801" s="44" t="str">
        <f>IF(ISNA(VLOOKUP(P1801,Sheet1!E:F,2,0)),"--","PRESENT")</f>
        <v>--</v>
      </c>
      <c r="U1801"/>
      <c r="V1801">
        <f>IF(AA1801&lt;&gt;"",V1800+1,V1800)</f>
        <v>525</v>
      </c>
      <c r="W1801" s="147" t="s">
        <v>2238</v>
      </c>
      <c r="X1801" s="151" t="s">
        <v>2238</v>
      </c>
      <c r="Y1801" s="151" t="s">
        <v>2238</v>
      </c>
      <c r="Z1801" s="25" t="str">
        <f>IF( OR(X1801="CNST", I1801="CAT_REGS"),IF(E1801=CHAR(34)&amp;CHAR(34),F1801,E1801),
IF(X1801="YES",UPPER(IF(E1801=CHAR(34)&amp;CHAR(34),F1801,E1801)),
IF(   AND(X1801&lt;&gt;"NO",I1801="CAT_FNCT",D1801&lt;&gt;"multiply", D1801&lt;&gt;"divide"),IF(J1801="SLS_ENABLED",   UPPER(IF(E1801=CHAR(34)&amp;CHAR(34),F1801,E1801)),""),"")))</f>
        <v/>
      </c>
      <c r="AA1801" s="25" t="str">
        <f>IF(LEN(Y1801)&gt;0,Y1801,SUBSTITUTE(SUBSTITUTE(SUBSTITUTE(SUBSTITUTE(SUBSTITUTE(SUBSTITUTE(SUBSTITUTE(SUBSTITUTE(SUBSTITUTE(SUBSTITUTE(SUBSTITUTE( (SUBSTITUTE( SUBSTITUTE( SUBSTITUTE( SUBSTITUTE(Z1801,"STD_SIGMA","SUM"),"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1" s="1">
        <f>B1801</f>
        <v>1761</v>
      </c>
      <c r="AC1801" t="str">
        <f>P1801</f>
        <v>ITM_PLOT_REV</v>
      </c>
      <c r="AD1801" s="126" t="str">
        <f>IF(ISNA(VLOOKUP(AA1801,'XEQM Shortlist'!J:J,1,0)),"//","")</f>
        <v/>
      </c>
      <c r="AE1801"/>
      <c r="AF1801" s="88" t="str">
        <f>IF(LEN(AA1801)=0,"",SUBSTITUTE(SUBSTITUTE(SUBSTITUTE(SUBSTITUTE(SUBSTITUTE(SUBSTITUTE(SUBSTITUTE(SUBSTITUTE(SUBSTITUTE(SUBSTITUTE(SUBSTITUTE(SUBSTITUTE(SUBSTITUTE(SUBSTITUTE(SUBSTITUTE(SUBSTITUTE(SUBSTITUTE( (SUBSTITUTE( SUBSTITUTE( SUBSTITUTE( SUBSTITUTE(Z1801,"STD_SIGMA","SUM"),"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1" t="b">
        <f>AA1801=AF1801</f>
        <v>1</v>
      </c>
    </row>
    <row r="1802" spans="1:33" s="152" customFormat="1">
      <c r="A1802" s="48">
        <f>IF(B1802=INT(B1802),ROW(),"")</f>
        <v>1802</v>
      </c>
      <c r="B1802" s="47">
        <f>IF(AND(MID(C1802,2,1)&lt;&gt;"/",MID(C1802,1,1)="/"),INT(B1801)+1,B1801+0.01)</f>
        <v>1762</v>
      </c>
      <c r="C1802" s="148" t="s">
        <v>4437</v>
      </c>
      <c r="D1802" s="89" t="s">
        <v>7</v>
      </c>
      <c r="E1802" s="255" t="s">
        <v>4438</v>
      </c>
      <c r="F1802" s="153" t="s">
        <v>4438</v>
      </c>
      <c r="G1802" s="149">
        <v>0</v>
      </c>
      <c r="H1802" s="149">
        <v>0</v>
      </c>
      <c r="I1802" s="150" t="s">
        <v>1</v>
      </c>
      <c r="J1802" s="56" t="s">
        <v>1375</v>
      </c>
      <c r="K1802" s="57" t="s">
        <v>3945</v>
      </c>
      <c r="L1802" s="55" t="s">
        <v>4768</v>
      </c>
      <c r="M1802" s="55" t="s">
        <v>4825</v>
      </c>
      <c r="N1802" s="55" t="s">
        <v>2238</v>
      </c>
      <c r="P1802" s="259" t="s">
        <v>4439</v>
      </c>
      <c r="Q1802" s="153"/>
      <c r="R1802"/>
      <c r="S1802" t="str">
        <f>IF(E1802=F1802,"","NOT EQUAL")</f>
        <v/>
      </c>
      <c r="T1802" s="44" t="str">
        <f>IF(ISNA(VLOOKUP(P1802,Sheet1!E:F,2,0)),"--","PRESENT")</f>
        <v>--</v>
      </c>
      <c r="U1802"/>
      <c r="V1802">
        <f>IF(AA1802&lt;&gt;"",V1801+1,V1801)</f>
        <v>525</v>
      </c>
      <c r="W1802" s="147" t="s">
        <v>2238</v>
      </c>
      <c r="X1802" s="151" t="s">
        <v>2238</v>
      </c>
      <c r="Y1802" s="151" t="s">
        <v>2238</v>
      </c>
      <c r="Z1802" s="25" t="str">
        <f>IF( OR(X1802="CNST", I1802="CAT_REGS"),IF(E1802=CHAR(34)&amp;CHAR(34),F1802,E1802),
IF(X1802="YES",UPPER(IF(E1802=CHAR(34)&amp;CHAR(34),F1802,E1802)),
IF(   AND(X1802&lt;&gt;"NO",I1802="CAT_FNCT",D1802&lt;&gt;"multiply", D1802&lt;&gt;"divide"),IF(J1802="SLS_ENABLED",   UPPER(IF(E1802=CHAR(34)&amp;CHAR(34),F1802,E1802)),""),"")))</f>
        <v/>
      </c>
      <c r="AA1802" s="25" t="str">
        <f>IF(LEN(Y1802)&gt;0,Y1802,SUBSTITUTE(SUBSTITUTE(SUBSTITUTE(SUBSTITUTE(SUBSTITUTE(SUBSTITUTE(SUBSTITUTE(SUBSTITUTE(SUBSTITUTE(SUBSTITUTE(SUBSTITUTE( (SUBSTITUTE( SUBSTITUTE( SUBSTITUTE( SUBSTITUTE(Z1802,"STD_SIGMA","SUM"),"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2" s="1">
        <f>B1802</f>
        <v>1762</v>
      </c>
      <c r="AC1802" t="str">
        <f>P1802</f>
        <v>ITM_PLOTZOOM</v>
      </c>
      <c r="AD1802" s="126" t="str">
        <f>IF(ISNA(VLOOKUP(AA1802,'XEQM Shortlist'!J:J,1,0)),"//","")</f>
        <v/>
      </c>
      <c r="AE1802"/>
      <c r="AF1802" s="88" t="str">
        <f>IF(LEN(AA1802)=0,"",SUBSTITUTE(SUBSTITUTE(SUBSTITUTE(SUBSTITUTE(SUBSTITUTE(SUBSTITUTE(SUBSTITUTE(SUBSTITUTE(SUBSTITUTE(SUBSTITUTE(SUBSTITUTE(SUBSTITUTE(SUBSTITUTE(SUBSTITUTE(SUBSTITUTE(SUBSTITUTE(SUBSTITUTE( (SUBSTITUTE( SUBSTITUTE( SUBSTITUTE( SUBSTITUTE(Z1802,"STD_SIGMA","SUM"),"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2" t="b">
        <f>AA1802=AF1802</f>
        <v>1</v>
      </c>
    </row>
    <row r="1803" spans="1:33">
      <c r="A1803" s="48">
        <f>IF(B1803=INT(B1803),ROW(),"")</f>
        <v>1803</v>
      </c>
      <c r="B1803" s="47">
        <f>IF(AND(MID(C1803,2,1)&lt;&gt;"/",MID(C1803,1,1)="/"),INT(B1802)+1,B1802+0.01)</f>
        <v>1763</v>
      </c>
      <c r="C1803" s="51" t="s">
        <v>4621</v>
      </c>
      <c r="D1803" s="51" t="s">
        <v>7</v>
      </c>
      <c r="E1803" s="56" t="s">
        <v>4624</v>
      </c>
      <c r="F1803" s="56" t="s">
        <v>4624</v>
      </c>
      <c r="G1803" s="61">
        <v>0</v>
      </c>
      <c r="H1803" s="61">
        <v>0</v>
      </c>
      <c r="I1803" s="135" t="s">
        <v>3</v>
      </c>
      <c r="J1803" s="56" t="s">
        <v>1375</v>
      </c>
      <c r="K1803" s="57" t="s">
        <v>3945</v>
      </c>
      <c r="L1803" s="55" t="s">
        <v>4768</v>
      </c>
      <c r="M1803" s="55" t="s">
        <v>4825</v>
      </c>
      <c r="N1803" s="55" t="s">
        <v>2238</v>
      </c>
      <c r="O1803" s="55"/>
      <c r="P1803" s="259" t="s">
        <v>4631</v>
      </c>
      <c r="Q1803" s="13"/>
      <c r="R1803"/>
      <c r="S1803" t="str">
        <f>IF(E1803=F1803,"","NOT EQUAL")</f>
        <v/>
      </c>
      <c r="T1803" s="44" t="str">
        <f>IF(ISNA(VLOOKUP(P1803,Sheet1!E:F,2,0)),"--","PRESENT")</f>
        <v>--</v>
      </c>
      <c r="U1803"/>
      <c r="V1803">
        <f>IF(AA1803&lt;&gt;"",V1802+1,V1802)</f>
        <v>526</v>
      </c>
      <c r="W1803" s="75" t="s">
        <v>2238</v>
      </c>
      <c r="X1803" s="57" t="s">
        <v>2238</v>
      </c>
      <c r="Y1803" s="57" t="s">
        <v>2238</v>
      </c>
      <c r="Z1803" s="25" t="str">
        <f>IF( OR(X1803="CNST", I1803="CAT_REGS"),IF(E1803=CHAR(34)&amp;CHAR(34),F1803,E1803),
IF(X1803="YES",UPPER(IF(E1803=CHAR(34)&amp;CHAR(34),F1803,E1803)),
IF(   AND(X1803&lt;&gt;"NO",I1803="CAT_FNCT",D1803&lt;&gt;"multiply", D1803&lt;&gt;"divide"),IF(J1803="SLS_ENABLED",   UPPER(IF(E1803=CHAR(34)&amp;CHAR(34),F1803,E1803)),""),"")))</f>
        <v>"F(" STD_PHI ",M)"</v>
      </c>
      <c r="AA1803" s="25" t="str">
        <f>IF(LEN(Y1803)&gt;0,Y1803,SUBSTITUTE(SUBSTITUTE(SUBSTITUTE(SUBSTITUTE(SUBSTITUTE(SUBSTITUTE(SUBSTITUTE(SUBSTITUTE(SUBSTITUTE(SUBSTITUTE(SUBSTITUTE( (SUBSTITUTE( SUBSTITUTE( SUBSTITUTE( SUBSTITUTE(Z1803,"STD_SIGMA","SUM"),"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F(PHI,M)</v>
      </c>
      <c r="AB1803" s="1">
        <f>B1803</f>
        <v>1763</v>
      </c>
      <c r="AC1803" t="str">
        <f>P1803</f>
        <v>ITM_Fphik</v>
      </c>
      <c r="AD1803" s="126" t="str">
        <f>IF(ISNA(VLOOKUP(AA1803,'XEQM Shortlist'!J:J,1,0)),"//","")</f>
        <v>//</v>
      </c>
      <c r="AF1803" s="88" t="str">
        <f>IF(LEN(AA1803)=0,"",SUBSTITUTE(SUBSTITUTE(SUBSTITUTE(SUBSTITUTE(SUBSTITUTE(SUBSTITUTE(SUBSTITUTE(SUBSTITUTE(SUBSTITUTE(SUBSTITUTE(SUBSTITUTE(SUBSTITUTE(SUBSTITUTE(SUBSTITUTE(SUBSTITUTE(SUBSTITUTE(SUBSTITUTE( (SUBSTITUTE( SUBSTITUTE( SUBSTITUTE( SUBSTITUTE(Z1803,"STD_SIGMA","SUM"),"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F(PHI,M)</v>
      </c>
      <c r="AG1803" t="b">
        <f>AA1803=AF1803</f>
        <v>1</v>
      </c>
    </row>
    <row r="1804" spans="1:33">
      <c r="A1804" s="48">
        <f>IF(B1804=INT(B1804),ROW(),"")</f>
        <v>1804</v>
      </c>
      <c r="B1804" s="47">
        <f>IF(AND(MID(C1804,2,1)&lt;&gt;"/",MID(C1804,1,1)="/"),INT(B1803)+1,B1803+0.01)</f>
        <v>1764</v>
      </c>
      <c r="C1804" s="51" t="s">
        <v>4622</v>
      </c>
      <c r="D1804" s="51" t="s">
        <v>7</v>
      </c>
      <c r="E1804" s="56" t="s">
        <v>4625</v>
      </c>
      <c r="F1804" s="56" t="s">
        <v>4625</v>
      </c>
      <c r="G1804" s="61">
        <v>0</v>
      </c>
      <c r="H1804" s="61">
        <v>0</v>
      </c>
      <c r="I1804" s="135" t="s">
        <v>3</v>
      </c>
      <c r="J1804" s="56" t="s">
        <v>1375</v>
      </c>
      <c r="K1804" s="57" t="s">
        <v>3945</v>
      </c>
      <c r="L1804" s="55" t="s">
        <v>4768</v>
      </c>
      <c r="M1804" s="55" t="s">
        <v>4825</v>
      </c>
      <c r="N1804" s="55" t="s">
        <v>2238</v>
      </c>
      <c r="O1804" s="55"/>
      <c r="P1804" s="259" t="s">
        <v>4632</v>
      </c>
      <c r="Q1804" s="13"/>
      <c r="R1804"/>
      <c r="S1804" t="str">
        <f>IF(E1804=F1804,"","NOT EQUAL")</f>
        <v/>
      </c>
      <c r="T1804" s="44" t="str">
        <f>IF(ISNA(VLOOKUP(P1804,Sheet1!E:F,2,0)),"--","PRESENT")</f>
        <v>--</v>
      </c>
      <c r="U1804"/>
      <c r="V1804">
        <f>IF(AA1804&lt;&gt;"",V1803+1,V1803)</f>
        <v>527</v>
      </c>
      <c r="W1804" s="75" t="s">
        <v>2238</v>
      </c>
      <c r="X1804" s="57" t="s">
        <v>2238</v>
      </c>
      <c r="Y1804" s="57" t="s">
        <v>2238</v>
      </c>
      <c r="Z1804" s="25" t="str">
        <f>IF( OR(X1804="CNST", I1804="CAT_REGS"),IF(E1804=CHAR(34)&amp;CHAR(34),F1804,E1804),
IF(X1804="YES",UPPER(IF(E1804=CHAR(34)&amp;CHAR(34),F1804,E1804)),
IF(   AND(X1804&lt;&gt;"NO",I1804="CAT_FNCT",D1804&lt;&gt;"multiply", D1804&lt;&gt;"divide"),IF(J1804="SLS_ENABLED",   UPPER(IF(E1804=CHAR(34)&amp;CHAR(34),F1804,E1804)),""),"")))</f>
        <v>"E(" STD_PHI ",M)"</v>
      </c>
      <c r="AA1804" s="25" t="str">
        <f>IF(LEN(Y1804)&gt;0,Y1804,SUBSTITUTE(SUBSTITUTE(SUBSTITUTE(SUBSTITUTE(SUBSTITUTE(SUBSTITUTE(SUBSTITUTE(SUBSTITUTE(SUBSTITUTE(SUBSTITUTE(SUBSTITUTE( (SUBSTITUTE( SUBSTITUTE( SUBSTITUTE( SUBSTITUTE(Z1804,"STD_SIGMA","SUM"),"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E(PHI,M)</v>
      </c>
      <c r="AB1804" s="1">
        <f>B1804</f>
        <v>1764</v>
      </c>
      <c r="AC1804" t="str">
        <f>P1804</f>
        <v>ITM_Ephik</v>
      </c>
      <c r="AD1804" s="126" t="str">
        <f>IF(ISNA(VLOOKUP(AA1804,'XEQM Shortlist'!J:J,1,0)),"//","")</f>
        <v>//</v>
      </c>
      <c r="AF1804" s="88" t="str">
        <f>IF(LEN(AA1804)=0,"",SUBSTITUTE(SUBSTITUTE(SUBSTITUTE(SUBSTITUTE(SUBSTITUTE(SUBSTITUTE(SUBSTITUTE(SUBSTITUTE(SUBSTITUTE(SUBSTITUTE(SUBSTITUTE(SUBSTITUTE(SUBSTITUTE(SUBSTITUTE(SUBSTITUTE(SUBSTITUTE(SUBSTITUTE( (SUBSTITUTE( SUBSTITUTE( SUBSTITUTE( SUBSTITUTE(Z1804,"STD_SIGMA","SUM"),"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E(PHI,M)</v>
      </c>
      <c r="AG1804" t="b">
        <f>AA1804=AF1804</f>
        <v>1</v>
      </c>
    </row>
    <row r="1805" spans="1:33">
      <c r="A1805" s="48">
        <f>IF(B1805=INT(B1805),ROW(),"")</f>
        <v>1805</v>
      </c>
      <c r="B1805" s="47">
        <f>IF(AND(MID(C1805,2,1)&lt;&gt;"/",MID(C1805,1,1)="/"),INT(B1804)+1,B1804+0.01)</f>
        <v>1765</v>
      </c>
      <c r="C1805" s="51" t="s">
        <v>4623</v>
      </c>
      <c r="D1805" s="51" t="s">
        <v>7</v>
      </c>
      <c r="E1805" s="56" t="s">
        <v>4626</v>
      </c>
      <c r="F1805" s="56" t="s">
        <v>4626</v>
      </c>
      <c r="G1805" s="61">
        <v>0</v>
      </c>
      <c r="H1805" s="61">
        <v>0</v>
      </c>
      <c r="I1805" s="135" t="s">
        <v>3</v>
      </c>
      <c r="J1805" s="56" t="s">
        <v>1375</v>
      </c>
      <c r="K1805" s="57" t="s">
        <v>3945</v>
      </c>
      <c r="L1805" s="55" t="s">
        <v>4768</v>
      </c>
      <c r="M1805" s="55" t="s">
        <v>4825</v>
      </c>
      <c r="N1805" s="55" t="s">
        <v>2238</v>
      </c>
      <c r="O1805" s="55"/>
      <c r="P1805" s="259" t="s">
        <v>4633</v>
      </c>
      <c r="Q1805" s="13"/>
      <c r="R1805"/>
      <c r="S1805" t="str">
        <f>IF(E1805=F1805,"","NOT EQUAL")</f>
        <v/>
      </c>
      <c r="T1805" s="44" t="str">
        <f>IF(ISNA(VLOOKUP(P1805,Sheet1!E:F,2,0)),"--","PRESENT")</f>
        <v>--</v>
      </c>
      <c r="U1805"/>
      <c r="V1805">
        <f>IF(AA1805&lt;&gt;"",V1804+1,V1804)</f>
        <v>528</v>
      </c>
      <c r="W1805" s="75" t="s">
        <v>2238</v>
      </c>
      <c r="X1805" s="57" t="s">
        <v>2238</v>
      </c>
      <c r="Y1805" s="57" t="s">
        <v>2238</v>
      </c>
      <c r="Z1805" s="25" t="str">
        <f>IF( OR(X1805="CNST", I1805="CAT_REGS"),IF(E1805=CHAR(34)&amp;CHAR(34),F1805,E1805),
IF(X1805="YES",UPPER(IF(E1805=CHAR(34)&amp;CHAR(34),F1805,E1805)),
IF(   AND(X1805&lt;&gt;"NO",I1805="CAT_FNCT",D1805&lt;&gt;"multiply", D1805&lt;&gt;"divide"),IF(J1805="SLS_ENABLED",   UPPER(IF(E1805=CHAR(34)&amp;CHAR(34),F1805,E1805)),""),"")))</f>
        <v>STD_ZETA "(" STD_PHI ",M)"</v>
      </c>
      <c r="AA1805" s="25" t="str">
        <f>IF(LEN(Y1805)&gt;0,Y1805,SUBSTITUTE(SUBSTITUTE(SUBSTITUTE(SUBSTITUTE(SUBSTITUTE(SUBSTITUTE(SUBSTITUTE(SUBSTITUTE(SUBSTITUTE(SUBSTITUTE(SUBSTITUTE( (SUBSTITUTE( SUBSTITUTE( SUBSTITUTE( SUBSTITUTE(Z1805,"STD_SIGMA","SUM"),"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ZETA(PHI,M)</v>
      </c>
      <c r="AB1805" s="1">
        <f>B1805</f>
        <v>1765</v>
      </c>
      <c r="AC1805" t="str">
        <f>P1805</f>
        <v>ITM_ZETAphik</v>
      </c>
      <c r="AD1805" s="126" t="str">
        <f>IF(ISNA(VLOOKUP(AA1805,'XEQM Shortlist'!J:J,1,0)),"//","")</f>
        <v>//</v>
      </c>
      <c r="AF1805" s="88" t="str">
        <f>IF(LEN(AA1805)=0,"",SUBSTITUTE(SUBSTITUTE(SUBSTITUTE(SUBSTITUTE(SUBSTITUTE(SUBSTITUTE(SUBSTITUTE(SUBSTITUTE(SUBSTITUTE(SUBSTITUTE(SUBSTITUTE(SUBSTITUTE(SUBSTITUTE(SUBSTITUTE(SUBSTITUTE(SUBSTITUTE(SUBSTITUTE( (SUBSTITUTE( SUBSTITUTE( SUBSTITUTE( SUBSTITUTE(Z1805,"STD_SIGMA","SUM"),"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ZETA(PHI,M)</v>
      </c>
      <c r="AG1805" t="b">
        <f>AA1805=AF1805</f>
        <v>1</v>
      </c>
    </row>
    <row r="1806" spans="1:33">
      <c r="A1806" s="48">
        <f>IF(B1806=INT(B1806),ROW(),"")</f>
        <v>1806</v>
      </c>
      <c r="B1806" s="47">
        <f>IF(AND(MID(C1806,2,1)&lt;&gt;"/",MID(C1806,1,1)="/"),INT(B1805)+1,B1805+0.01)</f>
        <v>1766</v>
      </c>
      <c r="C1806" s="51" t="s">
        <v>4653</v>
      </c>
      <c r="D1806" s="51" t="s">
        <v>7</v>
      </c>
      <c r="E1806" s="56" t="s">
        <v>4654</v>
      </c>
      <c r="F1806" s="56" t="s">
        <v>4654</v>
      </c>
      <c r="G1806" s="144">
        <v>0</v>
      </c>
      <c r="H1806" s="144">
        <v>0</v>
      </c>
      <c r="I1806" s="135" t="s">
        <v>3</v>
      </c>
      <c r="J1806" s="56" t="s">
        <v>1375</v>
      </c>
      <c r="K1806" s="57" t="s">
        <v>3945</v>
      </c>
      <c r="L1806" s="55" t="s">
        <v>4768</v>
      </c>
      <c r="M1806" s="55" t="s">
        <v>4825</v>
      </c>
      <c r="N1806" s="55" t="s">
        <v>2238</v>
      </c>
      <c r="O1806" s="55"/>
      <c r="P1806" s="259" t="s">
        <v>4655</v>
      </c>
      <c r="Q1806" s="18"/>
      <c r="R1806"/>
      <c r="S1806" t="str">
        <f>IF(E1806=F1806,"","NOT EQUAL")</f>
        <v/>
      </c>
      <c r="T1806" s="44" t="str">
        <f>IF(ISNA(VLOOKUP(P1806,Sheet1!E:F,2,0)),"--","PRESENT")</f>
        <v>--</v>
      </c>
      <c r="U1806"/>
      <c r="V1806">
        <f>IF(AA1806&lt;&gt;"",V1805+1,V1805)</f>
        <v>529</v>
      </c>
      <c r="W1806" s="75" t="s">
        <v>2674</v>
      </c>
      <c r="X1806" s="57" t="s">
        <v>2238</v>
      </c>
      <c r="Y1806" s="57" t="s">
        <v>2238</v>
      </c>
      <c r="Z1806" s="25" t="str">
        <f>IF( OR(X1806="CNST", I1806="CAT_REGS"),IF(E1806=CHAR(34)&amp;CHAR(34),F1806,E1806),
IF(X1806="YES",UPPER(IF(E1806=CHAR(34)&amp;CHAR(34),F1806,E1806)),
IF(   AND(X1806&lt;&gt;"NO",I1806="CAT_FNCT",D1806&lt;&gt;"multiply", D1806&lt;&gt;"divide"),IF(J1806="SLS_ENABLED",   UPPER(IF(E1806=CHAR(34)&amp;CHAR(34),F1806,E1806)),""),"")))</f>
        <v>"HIDE?"</v>
      </c>
      <c r="AA1806" s="25" t="str">
        <f>IF(LEN(Y1806)&gt;0,Y1806,SUBSTITUTE(SUBSTITUTE(SUBSTITUTE(SUBSTITUTE(SUBSTITUTE(SUBSTITUTE(SUBSTITUTE(SUBSTITUTE(SUBSTITUTE(SUBSTITUTE(SUBSTITUTE( (SUBSTITUTE( SUBSTITUTE( SUBSTITUTE( SUBSTITUTE(Z1806,"STD_SIGMA","SUM"),"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HIDE?</v>
      </c>
      <c r="AB1806" s="1">
        <f>B1806</f>
        <v>1766</v>
      </c>
      <c r="AC1806" t="str">
        <f>P1806</f>
        <v>ITM_GETHIDE</v>
      </c>
      <c r="AD1806" s="126" t="str">
        <f>IF(ISNA(VLOOKUP(AA1806,'XEQM Shortlist'!J:J,1,0)),"//","")</f>
        <v>//</v>
      </c>
      <c r="AF1806" s="88" t="str">
        <f>IF(LEN(AA1806)=0,"",SUBSTITUTE(SUBSTITUTE(SUBSTITUTE(SUBSTITUTE(SUBSTITUTE(SUBSTITUTE(SUBSTITUTE(SUBSTITUTE(SUBSTITUTE(SUBSTITUTE(SUBSTITUTE(SUBSTITUTE(SUBSTITUTE(SUBSTITUTE(SUBSTITUTE(SUBSTITUTE(SUBSTITUTE( (SUBSTITUTE( SUBSTITUTE( SUBSTITUTE( SUBSTITUTE(Z1806,"STD_SIGMA","SUM"),"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HIDE?</v>
      </c>
      <c r="AG1806" t="b">
        <f>AA1806=AF1806</f>
        <v>1</v>
      </c>
    </row>
    <row r="1807" spans="1:33">
      <c r="A1807" s="48">
        <f>IF(B1807=INT(B1807),ROW(),"")</f>
        <v>1807</v>
      </c>
      <c r="B1807" s="47">
        <f>IF(AND(MID(C1807,2,1)&lt;&gt;"/",MID(C1807,1,1)="/"),INT(B1806)+1,B1806+0.01)</f>
        <v>1767</v>
      </c>
      <c r="C1807" s="51" t="s">
        <v>4731</v>
      </c>
      <c r="D1807" s="51" t="s">
        <v>7</v>
      </c>
      <c r="E1807" s="56" t="s">
        <v>4732</v>
      </c>
      <c r="F1807" s="56" t="s">
        <v>4732</v>
      </c>
      <c r="G1807" s="144">
        <v>0</v>
      </c>
      <c r="H1807" s="144">
        <v>0</v>
      </c>
      <c r="I1807" s="150" t="s">
        <v>1</v>
      </c>
      <c r="J1807" s="56" t="s">
        <v>1375</v>
      </c>
      <c r="K1807" s="57" t="s">
        <v>3945</v>
      </c>
      <c r="L1807" s="55" t="s">
        <v>4768</v>
      </c>
      <c r="M1807" s="55" t="s">
        <v>4827</v>
      </c>
      <c r="N1807" s="55" t="s">
        <v>2238</v>
      </c>
      <c r="O1807" s="55"/>
      <c r="P1807" s="259" t="s">
        <v>4737</v>
      </c>
      <c r="Q1807" s="18"/>
      <c r="R1807"/>
      <c r="S1807" t="str">
        <f>IF(E1807=F1807,"","NOT EQUAL")</f>
        <v/>
      </c>
      <c r="T1807" s="44" t="str">
        <f>IF(ISNA(VLOOKUP(P1807,Sheet1!E:F,2,0)),"--","PRESENT")</f>
        <v>--</v>
      </c>
      <c r="U1807"/>
      <c r="V1807">
        <f>IF(AA1807&lt;&gt;"",V1806+1,V1806)</f>
        <v>529</v>
      </c>
      <c r="W1807" s="75" t="s">
        <v>2674</v>
      </c>
      <c r="X1807" s="57" t="s">
        <v>2238</v>
      </c>
      <c r="Y1807" s="57" t="s">
        <v>2238</v>
      </c>
      <c r="Z1807" s="25" t="str">
        <f>IF( OR(X1807="CNST", I1807="CAT_REGS"),IF(E1807=CHAR(34)&amp;CHAR(34),F1807,E1807),
IF(X1807="YES",UPPER(IF(E1807=CHAR(34)&amp;CHAR(34),F1807,E1807)),
IF(   AND(X1807&lt;&gt;"NO",I1807="CAT_FNCT",D1807&lt;&gt;"multiply", D1807&lt;&gt;"divide"),IF(J1807="SLS_ENABLED",   UPPER(IF(E1807=CHAR(34)&amp;CHAR(34),F1807,E1807)),""),"")))</f>
        <v/>
      </c>
      <c r="AA1807" s="25" t="str">
        <f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>B1807</f>
        <v>1767</v>
      </c>
      <c r="AC1807" t="str">
        <f>P1807</f>
        <v>ITM_CALC</v>
      </c>
      <c r="AD1807" s="126" t="str">
        <f>IF(ISNA(VLOOKUP(AA1807,'XEQM Shortlist'!J:J,1,0)),"//","")</f>
        <v/>
      </c>
      <c r="AF1807" s="88" t="str">
        <f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>AA1807=AF1807</f>
        <v>1</v>
      </c>
    </row>
    <row r="1808" spans="1:33">
      <c r="A1808" s="48">
        <f>IF(B1808=INT(B1808),ROW(),"")</f>
        <v>1808</v>
      </c>
      <c r="B1808" s="47">
        <f>IF(AND(MID(C1808,2,1)&lt;&gt;"/",MID(C1808,1,1)="/"),INT(B1807)+1,B1807+0.01)</f>
        <v>1768</v>
      </c>
      <c r="C1808" s="51" t="s">
        <v>3441</v>
      </c>
      <c r="D1808" s="51" t="s">
        <v>7</v>
      </c>
      <c r="E1808" s="56" t="s">
        <v>4733</v>
      </c>
      <c r="F1808" s="56" t="s">
        <v>4733</v>
      </c>
      <c r="G1808" s="144">
        <v>0</v>
      </c>
      <c r="H1808" s="144">
        <v>0</v>
      </c>
      <c r="I1808" s="180" t="s">
        <v>3</v>
      </c>
      <c r="J1808" s="56" t="s">
        <v>1375</v>
      </c>
      <c r="K1808" s="57" t="s">
        <v>3945</v>
      </c>
      <c r="L1808" s="55" t="s">
        <v>4769</v>
      </c>
      <c r="M1808" s="55" t="s">
        <v>4825</v>
      </c>
      <c r="N1808" s="55" t="s">
        <v>5450</v>
      </c>
      <c r="O1808" s="55"/>
      <c r="P1808" s="273" t="s">
        <v>4738</v>
      </c>
      <c r="Q1808" s="18"/>
      <c r="R1808"/>
      <c r="S1808" t="str">
        <f>IF(E1808=F1808,"","NOT EQUAL")</f>
        <v/>
      </c>
      <c r="T1808" s="44" t="str">
        <f>IF(ISNA(VLOOKUP(P1808,Sheet1!E:F,2,0)),"--","PRESENT")</f>
        <v>--</v>
      </c>
      <c r="U1808"/>
      <c r="V1808">
        <f>IF(AA1808&lt;&gt;"",V1807+1,V1807)</f>
        <v>530</v>
      </c>
      <c r="W1808" s="75" t="s">
        <v>2674</v>
      </c>
      <c r="X1808" s="57" t="s">
        <v>2238</v>
      </c>
      <c r="Y1808" s="57" t="s">
        <v>2238</v>
      </c>
      <c r="Z1808" s="25" t="str">
        <f>IF( OR(X1808="CNST", I1808="CAT_REGS"),IF(E1808=CHAR(34)&amp;CHAR(34),F1808,E1808),
IF(X1808="YES",UPPER(IF(E1808=CHAR(34)&amp;CHAR(34),F1808,E1808)),
IF(   AND(X1808&lt;&gt;"NO",I1808="CAT_FNCT",D1808&lt;&gt;"multiply", D1808&lt;&gt;"divide"),IF(J1808="SLS_ENABLED",   UPPER(IF(E1808=CHAR(34)&amp;CHAR(34),F1808,E1808)),""),"")))</f>
        <v>"SQRT"</v>
      </c>
      <c r="AA1808" s="25" t="str">
        <f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>B1808</f>
        <v>1768</v>
      </c>
      <c r="AC1808" t="str">
        <f>P1808</f>
        <v>ITM_SQRT</v>
      </c>
      <c r="AD1808" s="126" t="str">
        <f>IF(ISNA(VLOOKUP(AA1808,'XEQM Shortlist'!J:J,1,0)),"//","")</f>
        <v/>
      </c>
      <c r="AF1808" s="88" t="str">
        <f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>AA1808=AF1808</f>
        <v>1</v>
      </c>
    </row>
    <row r="1809" spans="1:33">
      <c r="A1809" s="48">
        <f>IF(B1809=INT(B1809),ROW(),"")</f>
        <v>1809</v>
      </c>
      <c r="B1809" s="47">
        <f>IF(AND(MID(C1809,2,1)&lt;&gt;"/",MID(C1809,1,1)="/"),INT(B1808)+1,B1808+0.01)</f>
        <v>1769</v>
      </c>
      <c r="C1809" s="51" t="s">
        <v>3432</v>
      </c>
      <c r="D1809" s="51" t="s">
        <v>4748</v>
      </c>
      <c r="E1809" s="253" t="s">
        <v>5439</v>
      </c>
      <c r="F1809" s="253" t="s">
        <v>5439</v>
      </c>
      <c r="G1809" s="144">
        <v>0</v>
      </c>
      <c r="H1809" s="144">
        <v>0</v>
      </c>
      <c r="I1809" s="150" t="s">
        <v>1</v>
      </c>
      <c r="J1809" s="56" t="s">
        <v>1375</v>
      </c>
      <c r="K1809" s="57" t="s">
        <v>3945</v>
      </c>
      <c r="L1809" s="55" t="s">
        <v>4768</v>
      </c>
      <c r="M1809" s="55" t="s">
        <v>4827</v>
      </c>
      <c r="N1809" s="55" t="s">
        <v>2238</v>
      </c>
      <c r="O1809" s="55"/>
      <c r="P1809" s="259" t="s">
        <v>4758</v>
      </c>
      <c r="Q1809" s="18"/>
      <c r="R1809"/>
      <c r="S1809" t="str">
        <f>IF(E1809=F1809,"","NOT EQUAL")</f>
        <v/>
      </c>
      <c r="T1809" s="44" t="str">
        <f>IF(ISNA(VLOOKUP(P1809,Sheet1!E:F,2,0)),"--","PRESENT")</f>
        <v>--</v>
      </c>
      <c r="U1809"/>
      <c r="V1809">
        <f>IF(AA1809&lt;&gt;"",V1808+1,V1808)</f>
        <v>530</v>
      </c>
      <c r="W1809" s="75" t="s">
        <v>2674</v>
      </c>
      <c r="X1809" s="57" t="s">
        <v>2238</v>
      </c>
      <c r="Y1809" s="57" t="s">
        <v>2238</v>
      </c>
      <c r="Z1809" s="25" t="str">
        <f>IF( OR(X1809="CNST", I1809="CAT_REGS"),IF(E1809=CHAR(34)&amp;CHAR(34),F1809,E1809),
IF(X1809="YES",UPPER(IF(E1809=CHAR(34)&amp;CHAR(34),F1809,E1809)),
IF(   AND(X1809&lt;&gt;"NO",I1809="CAT_FNCT",D1809&lt;&gt;"multiply", D1809&lt;&gt;"divide"),IF(J1809="SLS_ENABLED",   UPPER(IF(E1809=CHAR(34)&amp;CHAR(34),F1809,E1809)),""),"")))</f>
        <v/>
      </c>
      <c r="AA1809" s="25" t="str">
        <f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>B1809</f>
        <v>1769</v>
      </c>
      <c r="AC1809" t="str">
        <f>P1809</f>
        <v>ITM_RCL_FV</v>
      </c>
      <c r="AD1809" s="126" t="str">
        <f>IF(ISNA(VLOOKUP(AA1809,'XEQM Shortlist'!J:J,1,0)),"//","")</f>
        <v/>
      </c>
      <c r="AF1809" s="88" t="str">
        <f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>AA1809=AF1809</f>
        <v>1</v>
      </c>
    </row>
    <row r="1810" spans="1:33">
      <c r="A1810" s="48">
        <f>IF(B1810=INT(B1810),ROW(),"")</f>
        <v>1810</v>
      </c>
      <c r="B1810" s="47">
        <f>IF(AND(MID(C1810,2,1)&lt;&gt;"/",MID(C1810,1,1)="/"),INT(B1809)+1,B1809+0.01)</f>
        <v>1770</v>
      </c>
      <c r="C1810" s="51" t="s">
        <v>3432</v>
      </c>
      <c r="D1810" s="51" t="s">
        <v>4749</v>
      </c>
      <c r="E1810" s="253" t="s">
        <v>5440</v>
      </c>
      <c r="F1810" s="253" t="s">
        <v>5440</v>
      </c>
      <c r="G1810" s="144">
        <v>0</v>
      </c>
      <c r="H1810" s="144">
        <v>0</v>
      </c>
      <c r="I1810" s="150" t="s">
        <v>1</v>
      </c>
      <c r="J1810" s="56" t="s">
        <v>1375</v>
      </c>
      <c r="K1810" s="57" t="s">
        <v>3945</v>
      </c>
      <c r="L1810" s="55" t="s">
        <v>4768</v>
      </c>
      <c r="M1810" s="55" t="s">
        <v>4827</v>
      </c>
      <c r="N1810" s="55" t="s">
        <v>2238</v>
      </c>
      <c r="O1810" s="55"/>
      <c r="P1810" s="259" t="s">
        <v>4759</v>
      </c>
      <c r="Q1810" s="18"/>
      <c r="R1810"/>
      <c r="S1810" t="str">
        <f>IF(E1810=F1810,"","NOT EQUAL")</f>
        <v/>
      </c>
      <c r="T1810" s="44" t="str">
        <f>IF(ISNA(VLOOKUP(P1810,Sheet1!E:F,2,0)),"--","PRESENT")</f>
        <v>--</v>
      </c>
      <c r="U1810"/>
      <c r="V1810">
        <f>IF(AA1810&lt;&gt;"",V1809+1,V1809)</f>
        <v>530</v>
      </c>
      <c r="W1810" s="75" t="s">
        <v>2674</v>
      </c>
      <c r="X1810" s="57" t="s">
        <v>2238</v>
      </c>
      <c r="Y1810" s="57" t="s">
        <v>2238</v>
      </c>
      <c r="Z1810" s="25" t="str">
        <f>IF( OR(X1810="CNST", I1810="CAT_REGS"),IF(E1810=CHAR(34)&amp;CHAR(34),F1810,E1810),
IF(X1810="YES",UPPER(IF(E1810=CHAR(34)&amp;CHAR(34),F1810,E1810)),
IF(   AND(X1810&lt;&gt;"NO",I1810="CAT_FNCT",D1810&lt;&gt;"multiply", D1810&lt;&gt;"divide"),IF(J1810="SLS_ENABLED",   UPPER(IF(E1810=CHAR(34)&amp;CHAR(34),F1810,E1810)),""),"")))</f>
        <v/>
      </c>
      <c r="AA1810" s="25" t="str">
        <f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>B1810</f>
        <v>1770</v>
      </c>
      <c r="AC1810" t="str">
        <f>P1810</f>
        <v>ITM_RCL_IPonA</v>
      </c>
      <c r="AD1810" s="126" t="str">
        <f>IF(ISNA(VLOOKUP(AA1810,'XEQM Shortlist'!J:J,1,0)),"//","")</f>
        <v/>
      </c>
      <c r="AF1810" s="88" t="str">
        <f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>AA1810=AF1810</f>
        <v>1</v>
      </c>
    </row>
    <row r="1811" spans="1:33">
      <c r="A1811" s="48">
        <f>IF(B1811=INT(B1811),ROW(),"")</f>
        <v>1811</v>
      </c>
      <c r="B1811" s="47">
        <f>IF(AND(MID(C1811,2,1)&lt;&gt;"/",MID(C1811,1,1)="/"),INT(B1810)+1,B1810+0.01)</f>
        <v>1771</v>
      </c>
      <c r="C1811" s="51" t="s">
        <v>3432</v>
      </c>
      <c r="D1811" s="51" t="s">
        <v>4750</v>
      </c>
      <c r="E1811" s="253" t="s">
        <v>5447</v>
      </c>
      <c r="F1811" s="253" t="s">
        <v>5447</v>
      </c>
      <c r="G1811" s="144">
        <v>0</v>
      </c>
      <c r="H1811" s="144">
        <v>0</v>
      </c>
      <c r="I1811" s="150" t="s">
        <v>1</v>
      </c>
      <c r="J1811" s="56" t="s">
        <v>1375</v>
      </c>
      <c r="K1811" s="57" t="s">
        <v>3945</v>
      </c>
      <c r="L1811" s="55" t="s">
        <v>4768</v>
      </c>
      <c r="M1811" s="55" t="s">
        <v>4827</v>
      </c>
      <c r="N1811" s="55" t="s">
        <v>2238</v>
      </c>
      <c r="O1811" s="55"/>
      <c r="P1811" s="259" t="s">
        <v>4760</v>
      </c>
      <c r="Q1811" s="18"/>
      <c r="R1811"/>
      <c r="S1811" t="str">
        <f>IF(E1811=F1811,"","NOT EQUAL")</f>
        <v/>
      </c>
      <c r="T1811" s="44" t="str">
        <f>IF(ISNA(VLOOKUP(P1811,Sheet1!E:F,2,0)),"--","PRESENT")</f>
        <v>--</v>
      </c>
      <c r="U1811"/>
      <c r="V1811">
        <f>IF(AA1811&lt;&gt;"",V1810+1,V1810)</f>
        <v>530</v>
      </c>
      <c r="W1811" s="75" t="s">
        <v>2674</v>
      </c>
      <c r="X1811" s="57" t="s">
        <v>2238</v>
      </c>
      <c r="Y1811" s="57" t="s">
        <v>2238</v>
      </c>
      <c r="Z1811" s="25" t="str">
        <f>IF( OR(X1811="CNST", I1811="CAT_REGS"),IF(E1811=CHAR(34)&amp;CHAR(34),F1811,E1811),
IF(X1811="YES",UPPER(IF(E1811=CHAR(34)&amp;CHAR(34),F1811,E1811)),
IF(   AND(X1811&lt;&gt;"NO",I1811="CAT_FNCT",D1811&lt;&gt;"multiply", D1811&lt;&gt;"divide"),IF(J1811="SLS_ENABLED",   UPPER(IF(E1811=CHAR(34)&amp;CHAR(34),F1811,E1811)),""),"")))</f>
        <v/>
      </c>
      <c r="AA1811" s="25" t="str">
        <f>IF(LEN(Y1811)&gt;0,Y1811,SUBSTITUTE(SUBSTITUTE(SUBSTITUTE(SUBSTITUTE(SUBSTITUTE(SUBSTITUTE(SUBSTITUTE(SUBSTITUTE(SUBSTITUTE(SUBSTITUTE(SUBSTITUTE( (SUBSTITUTE( SUBSTITUTE( SUBSTITUTE( SUBSTITUTE(Z1811,"STD_SIGMA","SUM"),"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1" s="1">
        <f>B1811</f>
        <v>1771</v>
      </c>
      <c r="AC1811" t="str">
        <f>P1811</f>
        <v>ITM_RCL_NPER</v>
      </c>
      <c r="AD1811" s="126" t="str">
        <f>IF(ISNA(VLOOKUP(AA1811,'XEQM Shortlist'!J:J,1,0)),"//","")</f>
        <v/>
      </c>
      <c r="AF1811" s="88" t="str">
        <f>IF(LEN(AA1811)=0,"",SUBSTITUTE(SUBSTITUTE(SUBSTITUTE(SUBSTITUTE(SUBSTITUTE(SUBSTITUTE(SUBSTITUTE(SUBSTITUTE(SUBSTITUTE(SUBSTITUTE(SUBSTITUTE(SUBSTITUTE(SUBSTITUTE(SUBSTITUTE(SUBSTITUTE(SUBSTITUTE(SUBSTITUTE( (SUBSTITUTE( SUBSTITUTE( SUBSTITUTE( SUBSTITUTE(Z1811,"STD_SIGMA","SUM"),"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1" t="b">
        <f>AA1811=AF1811</f>
        <v>1</v>
      </c>
    </row>
    <row r="1812" spans="1:33">
      <c r="A1812" s="48">
        <f>IF(B1812=INT(B1812),ROW(),"")</f>
        <v>1812</v>
      </c>
      <c r="B1812" s="47">
        <f>IF(AND(MID(C1812,2,1)&lt;&gt;"/",MID(C1812,1,1)="/"),INT(B1811)+1,B1811+0.01)</f>
        <v>1772</v>
      </c>
      <c r="C1812" s="51" t="s">
        <v>3432</v>
      </c>
      <c r="D1812" s="51" t="s">
        <v>4751</v>
      </c>
      <c r="E1812" s="253" t="s">
        <v>5449</v>
      </c>
      <c r="F1812" s="253" t="s">
        <v>5449</v>
      </c>
      <c r="G1812" s="144">
        <v>0</v>
      </c>
      <c r="H1812" s="144">
        <v>0</v>
      </c>
      <c r="I1812" s="150" t="s">
        <v>1</v>
      </c>
      <c r="J1812" s="56" t="s">
        <v>1375</v>
      </c>
      <c r="K1812" s="57" t="s">
        <v>3945</v>
      </c>
      <c r="L1812" s="55" t="s">
        <v>4768</v>
      </c>
      <c r="M1812" s="55" t="s">
        <v>4827</v>
      </c>
      <c r="N1812" s="55" t="s">
        <v>2238</v>
      </c>
      <c r="O1812" s="55"/>
      <c r="P1812" s="259" t="s">
        <v>4761</v>
      </c>
      <c r="Q1812" s="18"/>
      <c r="R1812"/>
      <c r="S1812" t="str">
        <f>IF(E1812=F1812,"","NOT EQUAL")</f>
        <v/>
      </c>
      <c r="T1812" s="44" t="str">
        <f>IF(ISNA(VLOOKUP(P1812,Sheet1!E:F,2,0)),"--","PRESENT")</f>
        <v>--</v>
      </c>
      <c r="U1812"/>
      <c r="V1812">
        <f>IF(AA1812&lt;&gt;"",V1811+1,V1811)</f>
        <v>530</v>
      </c>
      <c r="W1812" s="75" t="s">
        <v>2674</v>
      </c>
      <c r="X1812" s="57" t="s">
        <v>2238</v>
      </c>
      <c r="Y1812" s="57" t="s">
        <v>2238</v>
      </c>
      <c r="Z1812" s="25" t="str">
        <f>IF( OR(X1812="CNST", I1812="CAT_REGS"),IF(E1812=CHAR(34)&amp;CHAR(34),F1812,E1812),
IF(X1812="YES",UPPER(IF(E1812=CHAR(34)&amp;CHAR(34),F1812,E1812)),
IF(   AND(X1812&lt;&gt;"NO",I1812="CAT_FNCT",D1812&lt;&gt;"multiply", D1812&lt;&gt;"divide"),IF(J1812="SLS_ENABLED",   UPPER(IF(E1812=CHAR(34)&amp;CHAR(34),F1812,E1812)),""),"")))</f>
        <v/>
      </c>
      <c r="AA1812" s="25" t="str">
        <f>IF(LEN(Y1812)&gt;0,Y1812,SUBSTITUTE(SUBSTITUTE(SUBSTITUTE(SUBSTITUTE(SUBSTITUTE(SUBSTITUTE(SUBSTITUTE(SUBSTITUTE(SUBSTITUTE(SUBSTITUTE(SUBSTITUTE( (SUBSTITUTE( SUBSTITUTE( SUBSTITUTE( SUBSTITUTE(Z1812,"STD_SIGMA","SUM"),"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2" s="1">
        <f>B1812</f>
        <v>1772</v>
      </c>
      <c r="AC1812" t="str">
        <f>P1812</f>
        <v>ITM_RCL_PERonA</v>
      </c>
      <c r="AD1812" s="126" t="str">
        <f>IF(ISNA(VLOOKUP(AA1812,'XEQM Shortlist'!J:J,1,0)),"//","")</f>
        <v/>
      </c>
      <c r="AF1812" s="88" t="str">
        <f>IF(LEN(AA1812)=0,"",SUBSTITUTE(SUBSTITUTE(SUBSTITUTE(SUBSTITUTE(SUBSTITUTE(SUBSTITUTE(SUBSTITUTE(SUBSTITUTE(SUBSTITUTE(SUBSTITUTE(SUBSTITUTE(SUBSTITUTE(SUBSTITUTE(SUBSTITUTE(SUBSTITUTE(SUBSTITUTE(SUBSTITUTE( (SUBSTITUTE( SUBSTITUTE( SUBSTITUTE( SUBSTITUTE(Z1812,"STD_SIGMA","SUM"),"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2" t="b">
        <f>AA1812=AF1812</f>
        <v>1</v>
      </c>
    </row>
    <row r="1813" spans="1:33">
      <c r="A1813" s="48">
        <f>IF(B1813=INT(B1813),ROW(),"")</f>
        <v>1813</v>
      </c>
      <c r="B1813" s="47">
        <f>IF(AND(MID(C1813,2,1)&lt;&gt;"/",MID(C1813,1,1)="/"),INT(B1812)+1,B1812+0.01)</f>
        <v>1773</v>
      </c>
      <c r="C1813" s="51" t="s">
        <v>3432</v>
      </c>
      <c r="D1813" s="51" t="s">
        <v>4752</v>
      </c>
      <c r="E1813" s="253" t="s">
        <v>5441</v>
      </c>
      <c r="F1813" s="253" t="s">
        <v>5441</v>
      </c>
      <c r="G1813" s="144">
        <v>0</v>
      </c>
      <c r="H1813" s="144">
        <v>0</v>
      </c>
      <c r="I1813" s="150" t="s">
        <v>1</v>
      </c>
      <c r="J1813" s="56" t="s">
        <v>1375</v>
      </c>
      <c r="K1813" s="57" t="s">
        <v>3945</v>
      </c>
      <c r="L1813" s="55" t="s">
        <v>4768</v>
      </c>
      <c r="M1813" s="55" t="s">
        <v>4827</v>
      </c>
      <c r="N1813" s="55" t="s">
        <v>2238</v>
      </c>
      <c r="O1813" s="55"/>
      <c r="P1813" s="259" t="s">
        <v>4762</v>
      </c>
      <c r="Q1813" s="18"/>
      <c r="R1813"/>
      <c r="S1813" t="str">
        <f>IF(E1813=F1813,"","NOT EQUAL")</f>
        <v/>
      </c>
      <c r="T1813" s="44" t="str">
        <f>IF(ISNA(VLOOKUP(P1813,Sheet1!E:F,2,0)),"--","PRESENT")</f>
        <v>--</v>
      </c>
      <c r="U1813"/>
      <c r="V1813">
        <f>IF(AA1813&lt;&gt;"",V1812+1,V1812)</f>
        <v>530</v>
      </c>
      <c r="W1813" s="75" t="s">
        <v>2674</v>
      </c>
      <c r="X1813" s="57" t="s">
        <v>2238</v>
      </c>
      <c r="Y1813" s="57" t="s">
        <v>2238</v>
      </c>
      <c r="Z1813" s="25" t="str">
        <f>IF( OR(X1813="CNST", I1813="CAT_REGS"),IF(E1813=CHAR(34)&amp;CHAR(34),F1813,E1813),
IF(X1813="YES",UPPER(IF(E1813=CHAR(34)&amp;CHAR(34),F1813,E1813)),
IF(   AND(X1813&lt;&gt;"NO",I1813="CAT_FNCT",D1813&lt;&gt;"multiply", D1813&lt;&gt;"divide"),IF(J1813="SLS_ENABLED",   UPPER(IF(E1813=CHAR(34)&amp;CHAR(34),F1813,E1813)),""),"")))</f>
        <v/>
      </c>
      <c r="AA1813" s="25" t="str">
        <f>IF(LEN(Y1813)&gt;0,Y1813,SUBSTITUTE(SUBSTITUTE(SUBSTITUTE(SUBSTITUTE(SUBSTITUTE(SUBSTITUTE(SUBSTITUTE(SUBSTITUTE(SUBSTITUTE(SUBSTITUTE(SUBSTITUTE( (SUBSTITUTE( SUBSTITUTE( SUBSTITUTE( SUBSTITUTE(Z1813,"STD_SIGMA","SUM"),"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3" s="1">
        <f>B1813</f>
        <v>1773</v>
      </c>
      <c r="AC1813" t="str">
        <f>P1813</f>
        <v>ITM_RCL_PMT</v>
      </c>
      <c r="AD1813" s="126" t="str">
        <f>IF(ISNA(VLOOKUP(AA1813,'XEQM Shortlist'!J:J,1,0)),"//","")</f>
        <v/>
      </c>
      <c r="AF1813" s="88" t="str">
        <f>IF(LEN(AA1813)=0,"",SUBSTITUTE(SUBSTITUTE(SUBSTITUTE(SUBSTITUTE(SUBSTITUTE(SUBSTITUTE(SUBSTITUTE(SUBSTITUTE(SUBSTITUTE(SUBSTITUTE(SUBSTITUTE(SUBSTITUTE(SUBSTITUTE(SUBSTITUTE(SUBSTITUTE(SUBSTITUTE(SUBSTITUTE( (SUBSTITUTE( SUBSTITUTE( SUBSTITUTE( SUBSTITUTE(Z1813,"STD_SIGMA","SUM"),"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3" t="b">
        <f>AA1813=AF1813</f>
        <v>1</v>
      </c>
    </row>
    <row r="1814" spans="1:33">
      <c r="A1814" s="48">
        <f>IF(B1814=INT(B1814),ROW(),"")</f>
        <v>1814</v>
      </c>
      <c r="B1814" s="47">
        <f>IF(AND(MID(C1814,2,1)&lt;&gt;"/",MID(C1814,1,1)="/"),INT(B1813)+1,B1813+0.01)</f>
        <v>1774</v>
      </c>
      <c r="C1814" s="51" t="s">
        <v>3432</v>
      </c>
      <c r="D1814" s="51" t="s">
        <v>4753</v>
      </c>
      <c r="E1814" s="253" t="s">
        <v>5442</v>
      </c>
      <c r="F1814" s="253" t="s">
        <v>5442</v>
      </c>
      <c r="G1814" s="144">
        <v>0</v>
      </c>
      <c r="H1814" s="144">
        <v>0</v>
      </c>
      <c r="I1814" s="150" t="s">
        <v>1</v>
      </c>
      <c r="J1814" s="56" t="s">
        <v>1375</v>
      </c>
      <c r="K1814" s="57" t="s">
        <v>3945</v>
      </c>
      <c r="L1814" s="55" t="s">
        <v>4768</v>
      </c>
      <c r="M1814" s="55" t="s">
        <v>4827</v>
      </c>
      <c r="N1814" s="55" t="s">
        <v>2238</v>
      </c>
      <c r="O1814" s="55"/>
      <c r="P1814" s="259" t="s">
        <v>4763</v>
      </c>
      <c r="Q1814" s="18"/>
      <c r="R1814"/>
      <c r="S1814" t="str">
        <f>IF(E1814=F1814,"","NOT EQUAL")</f>
        <v/>
      </c>
      <c r="T1814" s="44" t="str">
        <f>IF(ISNA(VLOOKUP(P1814,Sheet1!E:F,2,0)),"--","PRESENT")</f>
        <v>--</v>
      </c>
      <c r="U1814"/>
      <c r="V1814">
        <f>IF(AA1814&lt;&gt;"",V1813+1,V1813)</f>
        <v>530</v>
      </c>
      <c r="W1814" s="75" t="s">
        <v>2674</v>
      </c>
      <c r="X1814" s="57" t="s">
        <v>2238</v>
      </c>
      <c r="Y1814" s="57" t="s">
        <v>2238</v>
      </c>
      <c r="Z1814" s="25" t="str">
        <f>IF( OR(X1814="CNST", I1814="CAT_REGS"),IF(E1814=CHAR(34)&amp;CHAR(34),F1814,E1814),
IF(X1814="YES",UPPER(IF(E1814=CHAR(34)&amp;CHAR(34),F1814,E1814)),
IF(   AND(X1814&lt;&gt;"NO",I1814="CAT_FNCT",D1814&lt;&gt;"multiply", D1814&lt;&gt;"divide"),IF(J1814="SLS_ENABLED",   UPPER(IF(E1814=CHAR(34)&amp;CHAR(34),F1814,E1814)),""),"")))</f>
        <v/>
      </c>
      <c r="AA1814" s="25" t="str">
        <f>IF(LEN(Y1814)&gt;0,Y1814,SUBSTITUTE(SUBSTITUTE(SUBSTITUTE(SUBSTITUTE(SUBSTITUTE(SUBSTITUTE(SUBSTITUTE(SUBSTITUTE(SUBSTITUTE(SUBSTITUTE(SUBSTITUTE( (SUBSTITUTE( SUBSTITUTE( SUBSTITUTE( SUBSTITUTE(Z1814,"STD_SIGMA","SUM"),"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4" s="1">
        <f>B1814</f>
        <v>1774</v>
      </c>
      <c r="AC1814" t="str">
        <f>P1814</f>
        <v>ITM_RCL_PV</v>
      </c>
      <c r="AD1814" s="126" t="str">
        <f>IF(ISNA(VLOOKUP(AA1814,'XEQM Shortlist'!J:J,1,0)),"//","")</f>
        <v/>
      </c>
      <c r="AF1814" s="88" t="str">
        <f>IF(LEN(AA1814)=0,"",SUBSTITUTE(SUBSTITUTE(SUBSTITUTE(SUBSTITUTE(SUBSTITUTE(SUBSTITUTE(SUBSTITUTE(SUBSTITUTE(SUBSTITUTE(SUBSTITUTE(SUBSTITUTE(SUBSTITUTE(SUBSTITUTE(SUBSTITUTE(SUBSTITUTE(SUBSTITUTE(SUBSTITUTE( (SUBSTITUTE( SUBSTITUTE( SUBSTITUTE( SUBSTITUTE(Z1814,"STD_SIGMA","SUM"),"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4" t="b">
        <f>AA1814=AF1814</f>
        <v>1</v>
      </c>
    </row>
    <row r="1815" spans="1:33">
      <c r="A1815" s="48">
        <f>IF(B1815=INT(B1815),ROW(),"")</f>
        <v>1815</v>
      </c>
      <c r="B1815" s="47">
        <f>IF(AND(MID(C1815,2,1)&lt;&gt;"/",MID(C1815,1,1)="/"),INT(B1814)+1,B1814+0.01)</f>
        <v>1775</v>
      </c>
      <c r="C1815" s="51" t="s">
        <v>4779</v>
      </c>
      <c r="D1815" s="127" t="s">
        <v>4835</v>
      </c>
      <c r="E1815" s="56" t="s">
        <v>4780</v>
      </c>
      <c r="F1815" s="56" t="s">
        <v>4780</v>
      </c>
      <c r="G1815" s="144">
        <v>0</v>
      </c>
      <c r="H1815" s="144">
        <v>0</v>
      </c>
      <c r="I1815" s="135" t="s">
        <v>3</v>
      </c>
      <c r="J1815" s="56" t="s">
        <v>1375</v>
      </c>
      <c r="K1815" s="57" t="s">
        <v>3945</v>
      </c>
      <c r="L1815" s="55" t="s">
        <v>4769</v>
      </c>
      <c r="M1815" s="55" t="s">
        <v>4825</v>
      </c>
      <c r="N1815" s="55" t="s">
        <v>2238</v>
      </c>
      <c r="O1815" s="55"/>
      <c r="P1815" s="259" t="s">
        <v>4772</v>
      </c>
      <c r="Q1815" s="18"/>
      <c r="R1815"/>
      <c r="S1815" t="str">
        <f>IF(E1815=F1815,"","NOT EQUAL")</f>
        <v/>
      </c>
      <c r="T1815" s="44" t="str">
        <f>IF(ISNA(VLOOKUP(P1815,Sheet1!E:F,2,0)),"--","PRESENT")</f>
        <v>--</v>
      </c>
      <c r="U1815"/>
      <c r="V1815">
        <f>IF(AA1815&lt;&gt;"",V1814+1,V1814)</f>
        <v>531</v>
      </c>
      <c r="W1815" s="75" t="s">
        <v>2674</v>
      </c>
      <c r="X1815" s="57" t="s">
        <v>2238</v>
      </c>
      <c r="Y1815" s="57" t="s">
        <v>2238</v>
      </c>
      <c r="Z1815" s="25" t="str">
        <f>IF( OR(X1815="CNST", I1815="CAT_REGS"),IF(E1815=CHAR(34)&amp;CHAR(34),F1815,E1815),
IF(X1815="YES",UPPER(IF(E1815=CHAR(34)&amp;CHAR(34),F1815,E1815)),
IF(   AND(X1815&lt;&gt;"NO",I1815="CAT_FNCT",D1815&lt;&gt;"multiply", D1815&lt;&gt;"divide"),IF(J1815="SLS_ENABLED",   UPPER(IF(E1815=CHAR(34)&amp;CHAR(34),F1815,E1815)),""),"")))</f>
        <v>"ATAN2"</v>
      </c>
      <c r="AA1815" s="25" t="str">
        <f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>B1815</f>
        <v>1775</v>
      </c>
      <c r="AC1815" t="str">
        <f>P1815</f>
        <v>ITM_atan2</v>
      </c>
      <c r="AD1815" s="126" t="str">
        <f>IF(ISNA(VLOOKUP(AA1815,'XEQM Shortlist'!J:J,1,0)),"//","")</f>
        <v>//</v>
      </c>
      <c r="AF1815" s="88" t="str">
        <f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>AA1815=AF1815</f>
        <v>1</v>
      </c>
    </row>
    <row r="1816" spans="1:33">
      <c r="A1816" s="48">
        <f>IF(B1816=INT(B1816),ROW(),"")</f>
        <v>1816</v>
      </c>
      <c r="B1816" s="47">
        <f>IF(AND(MID(C1816,2,1)&lt;&gt;"/",MID(C1816,1,1)="/"),INT(B1815)+1,B1815+0.01)</f>
        <v>1776</v>
      </c>
      <c r="C1816" s="51" t="s">
        <v>4785</v>
      </c>
      <c r="D1816" s="51" t="s">
        <v>7</v>
      </c>
      <c r="E1816" s="56" t="s">
        <v>4789</v>
      </c>
      <c r="F1816" s="56" t="s">
        <v>4789</v>
      </c>
      <c r="G1816" s="144">
        <v>0</v>
      </c>
      <c r="H1816" s="144">
        <v>0</v>
      </c>
      <c r="I1816" s="150" t="s">
        <v>1</v>
      </c>
      <c r="J1816" s="150" t="s">
        <v>1376</v>
      </c>
      <c r="K1816" s="57" t="s">
        <v>3783</v>
      </c>
      <c r="L1816" s="55" t="s">
        <v>4768</v>
      </c>
      <c r="M1816" s="55" t="s">
        <v>4827</v>
      </c>
      <c r="N1816" s="55" t="s">
        <v>2238</v>
      </c>
      <c r="O1816" s="55"/>
      <c r="P1816" s="259" t="s">
        <v>4790</v>
      </c>
      <c r="Q1816" s="18"/>
      <c r="R1816"/>
      <c r="S1816" t="str">
        <f>IF(E1816=F1816,"","NOT EQUAL")</f>
        <v/>
      </c>
      <c r="T1816" s="44" t="str">
        <f>IF(ISNA(VLOOKUP(P1816,Sheet1!E:F,2,0)),"--","PRESENT")</f>
        <v>--</v>
      </c>
      <c r="U1816"/>
      <c r="V1816">
        <f>IF(AA1816&lt;&gt;"",V1815+1,V1815)</f>
        <v>531</v>
      </c>
      <c r="W1816" s="75" t="s">
        <v>2674</v>
      </c>
      <c r="X1816" s="57" t="s">
        <v>2238</v>
      </c>
      <c r="Y1816" s="57" t="s">
        <v>2238</v>
      </c>
      <c r="Z1816" s="25" t="str">
        <f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>B1816</f>
        <v>1776</v>
      </c>
      <c r="AC1816" t="str">
        <f>P1816</f>
        <v>ITM_TIMER_ADD</v>
      </c>
      <c r="AD1816" s="126" t="str">
        <f>IF(ISNA(VLOOKUP(AA1816,'XEQM Shortlist'!J:J,1,0)),"//","")</f>
        <v/>
      </c>
      <c r="AF1816" s="88" t="str">
        <f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>AA1816=AF1816</f>
        <v>1</v>
      </c>
    </row>
    <row r="1817" spans="1:33">
      <c r="A1817" s="48">
        <f>IF(B1817=INT(B1817),ROW(),"")</f>
        <v>1817</v>
      </c>
      <c r="B1817" s="47">
        <f>IF(AND(MID(C1817,2,1)&lt;&gt;"/",MID(C1817,1,1)="/"),INT(B1816)+1,B1816+0.01)</f>
        <v>1777</v>
      </c>
      <c r="C1817" s="51" t="s">
        <v>4786</v>
      </c>
      <c r="D1817" s="51" t="s">
        <v>7</v>
      </c>
      <c r="E1817" s="56" t="s">
        <v>4888</v>
      </c>
      <c r="F1817" s="56" t="s">
        <v>4888</v>
      </c>
      <c r="G1817" s="144">
        <v>0</v>
      </c>
      <c r="H1817" s="144">
        <v>0</v>
      </c>
      <c r="I1817" s="150" t="s">
        <v>1</v>
      </c>
      <c r="J1817" s="150" t="s">
        <v>1376</v>
      </c>
      <c r="K1817" s="57" t="s">
        <v>3783</v>
      </c>
      <c r="L1817" s="55" t="s">
        <v>4768</v>
      </c>
      <c r="M1817" s="55" t="s">
        <v>4827</v>
      </c>
      <c r="N1817" s="55" t="s">
        <v>2238</v>
      </c>
      <c r="O1817" s="55"/>
      <c r="P1817" s="259" t="s">
        <v>4791</v>
      </c>
      <c r="Q1817" s="18"/>
      <c r="R1817"/>
      <c r="S1817" t="str">
        <f>IF(E1817=F1817,"","NOT EQUAL")</f>
        <v/>
      </c>
      <c r="T1817" s="44" t="str">
        <f>IF(ISNA(VLOOKUP(P1817,Sheet1!E:F,2,0)),"--","PRESENT")</f>
        <v>--</v>
      </c>
      <c r="U1817"/>
      <c r="V1817">
        <f>IF(AA1817&lt;&gt;"",V1816+1,V1816)</f>
        <v>531</v>
      </c>
      <c r="W1817" s="75" t="s">
        <v>2674</v>
      </c>
      <c r="X1817" s="57" t="s">
        <v>2238</v>
      </c>
      <c r="Y1817" s="57" t="s">
        <v>2238</v>
      </c>
      <c r="Z1817" s="25" t="str">
        <f>IF( OR(X1817="CNST", I1817="CAT_REGS"),IF(E1817=CHAR(34)&amp;CHAR(34),F1817,E1817),
IF(X1817="YES",UPPER(IF(E1817=CHAR(34)&amp;CHAR(34),F1817,E1817)),
IF(   AND(X1817&lt;&gt;"NO",I1817="CAT_FNCT",D1817&lt;&gt;"multiply", D1817&lt;&gt;"divide"),IF(J1817="SLS_ENABLED",   UPPER(IF(E1817=CHAR(34)&amp;CHAR(34),F1817,E1817)),""),"")))</f>
        <v/>
      </c>
      <c r="AA1817" s="25" t="str">
        <f>IF(LEN(Y1817)&gt;0,Y1817,SUBSTITUTE(SUBSTITUTE(SUBSTITUTE(SUBSTITUTE(SUBSTITUTE(SUBSTITUTE(SUBSTITUTE(SUBSTITUTE(SUBSTITUTE(SUBSTITUTE(SUBSTITUTE( (SUBSTITUTE( SUBSTITUTE( SUBSTITUTE( SUBSTITUTE(Z1817,"STD_SIGMA","SUM"),"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7" s="1">
        <f>B1817</f>
        <v>1777</v>
      </c>
      <c r="AC1817" t="str">
        <f>P1817</f>
        <v>ITM_TIMER_0_1S</v>
      </c>
      <c r="AD1817" s="126" t="str">
        <f>IF(ISNA(VLOOKUP(AA1817,'XEQM Shortlist'!J:J,1,0)),"//","")</f>
        <v/>
      </c>
      <c r="AF1817" s="88" t="str">
        <f>IF(LEN(AA1817)=0,"",SUBSTITUTE(SUBSTITUTE(SUBSTITUTE(SUBSTITUTE(SUBSTITUTE(SUBSTITUTE(SUBSTITUTE(SUBSTITUTE(SUBSTITUTE(SUBSTITUTE(SUBSTITUTE(SUBSTITUTE(SUBSTITUTE(SUBSTITUTE(SUBSTITUTE(SUBSTITUTE(SUBSTITUTE( (SUBSTITUTE( SUBSTITUTE( SUBSTITUTE( SUBSTITUTE(Z1817,"STD_SIGMA","SUM"),"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7" t="b">
        <f>AA1817=AF1817</f>
        <v>1</v>
      </c>
    </row>
    <row r="1818" spans="1:33">
      <c r="A1818" s="48">
        <f>IF(B1818=INT(B1818),ROW(),"")</f>
        <v>1818</v>
      </c>
      <c r="B1818" s="47">
        <f>IF(AND(MID(C1818,2,1)&lt;&gt;"/",MID(C1818,1,1)="/"),INT(B1817)+1,B1817+0.01)</f>
        <v>1778</v>
      </c>
      <c r="C1818" s="51" t="s">
        <v>4787</v>
      </c>
      <c r="D1818" s="51" t="s">
        <v>7</v>
      </c>
      <c r="E1818" s="56" t="s">
        <v>1217</v>
      </c>
      <c r="F1818" s="56" t="s">
        <v>1217</v>
      </c>
      <c r="G1818" s="144">
        <v>0</v>
      </c>
      <c r="H1818" s="144">
        <v>0</v>
      </c>
      <c r="I1818" s="150" t="s">
        <v>1</v>
      </c>
      <c r="J1818" s="150" t="s">
        <v>1376</v>
      </c>
      <c r="K1818" s="57" t="s">
        <v>3783</v>
      </c>
      <c r="L1818" s="55" t="s">
        <v>4768</v>
      </c>
      <c r="M1818" s="55" t="s">
        <v>4827</v>
      </c>
      <c r="N1818" s="55" t="s">
        <v>2238</v>
      </c>
      <c r="O1818" s="55"/>
      <c r="P1818" s="259" t="s">
        <v>4792</v>
      </c>
      <c r="Q1818" s="18"/>
      <c r="R1818"/>
      <c r="S1818" t="str">
        <f>IF(E1818=F1818,"","NOT EQUAL")</f>
        <v/>
      </c>
      <c r="T1818" s="44" t="str">
        <f>IF(ISNA(VLOOKUP(P1818,Sheet1!E:F,2,0)),"--","PRESENT")</f>
        <v>--</v>
      </c>
      <c r="U1818"/>
      <c r="V1818">
        <f>IF(AA1818&lt;&gt;"",V1817+1,V1817)</f>
        <v>531</v>
      </c>
      <c r="W1818" s="75" t="s">
        <v>2674</v>
      </c>
      <c r="X1818" s="57" t="s">
        <v>2238</v>
      </c>
      <c r="Y1818" s="57" t="s">
        <v>2238</v>
      </c>
      <c r="Z1818" s="25" t="str">
        <f>IF( OR(X1818="CNST", I1818="CAT_REGS"),IF(E1818=CHAR(34)&amp;CHAR(34),F1818,E1818),
IF(X1818="YES",UPPER(IF(E1818=CHAR(34)&amp;CHAR(34),F1818,E1818)),
IF(   AND(X1818&lt;&gt;"NO",I1818="CAT_FNCT",D1818&lt;&gt;"multiply", D1818&lt;&gt;"divide"),IF(J1818="SLS_ENABLED",   UPPER(IF(E1818=CHAR(34)&amp;CHAR(34),F1818,E1818)),""),"")))</f>
        <v/>
      </c>
      <c r="AA1818" s="25" t="str">
        <f>IF(LEN(Y1818)&gt;0,Y1818,SUBSTITUTE(SUBSTITUTE(SUBSTITUTE(SUBSTITUTE(SUBSTITUTE(SUBSTITUTE(SUBSTITUTE(SUBSTITUTE(SUBSTITUTE(SUBSTITUTE(SUBSTITUTE( (SUBSTITUTE( SUBSTITUTE( SUBSTITUTE( SUBSTITUTE(Z1818,"STD_SIGMA","SUM"),"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8" s="1">
        <f>B1818</f>
        <v>1778</v>
      </c>
      <c r="AC1818" t="str">
        <f>P1818</f>
        <v>ITM_TIMER_RESET</v>
      </c>
      <c r="AD1818" s="126" t="str">
        <f>IF(ISNA(VLOOKUP(AA1818,'XEQM Shortlist'!J:J,1,0)),"//","")</f>
        <v/>
      </c>
      <c r="AF1818" s="88" t="str">
        <f>IF(LEN(AA1818)=0,"",SUBSTITUTE(SUBSTITUTE(SUBSTITUTE(SUBSTITUTE(SUBSTITUTE(SUBSTITUTE(SUBSTITUTE(SUBSTITUTE(SUBSTITUTE(SUBSTITUTE(SUBSTITUTE(SUBSTITUTE(SUBSTITUTE(SUBSTITUTE(SUBSTITUTE(SUBSTITUTE(SUBSTITUTE( (SUBSTITUTE( SUBSTITUTE( SUBSTITUTE( SUBSTITUTE(Z1818,"STD_SIGMA","SUM"),"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8" t="b">
        <f>AA1818=AF1818</f>
        <v>1</v>
      </c>
    </row>
    <row r="1819" spans="1:33">
      <c r="A1819" s="48">
        <f>IF(B1819=INT(B1819),ROW(),"")</f>
        <v>1819</v>
      </c>
      <c r="B1819" s="47">
        <f>IF(AND(MID(C1819,2,1)&lt;&gt;"/",MID(C1819,1,1)="/"),INT(B1818)+1,B1818+0.01)</f>
        <v>1779</v>
      </c>
      <c r="C1819" s="51" t="s">
        <v>4788</v>
      </c>
      <c r="D1819" s="51" t="s">
        <v>2279</v>
      </c>
      <c r="E1819" s="56" t="s">
        <v>1207</v>
      </c>
      <c r="F1819" s="56" t="s">
        <v>519</v>
      </c>
      <c r="G1819" s="144">
        <v>0</v>
      </c>
      <c r="H1819" s="144">
        <v>99</v>
      </c>
      <c r="I1819" s="150" t="s">
        <v>1</v>
      </c>
      <c r="J1819" s="150" t="s">
        <v>1376</v>
      </c>
      <c r="K1819" s="57" t="s">
        <v>3783</v>
      </c>
      <c r="L1819" s="55" t="s">
        <v>4768</v>
      </c>
      <c r="M1819" s="55" t="s">
        <v>4827</v>
      </c>
      <c r="N1819" s="55" t="s">
        <v>2238</v>
      </c>
      <c r="O1819" s="55"/>
      <c r="P1819" s="259" t="s">
        <v>4793</v>
      </c>
      <c r="Q1819" s="18"/>
      <c r="R1819"/>
      <c r="S1819" t="str">
        <f>IF(E1819=F1819,"","NOT EQUAL")</f>
        <v>NOT EQUAL</v>
      </c>
      <c r="T1819" s="44" t="str">
        <f>IF(ISNA(VLOOKUP(P1819,Sheet1!E:F,2,0)),"--","PRESENT")</f>
        <v>--</v>
      </c>
      <c r="U1819"/>
      <c r="V1819">
        <f>IF(AA1819&lt;&gt;"",V1818+1,V1818)</f>
        <v>531</v>
      </c>
      <c r="W1819" s="75" t="s">
        <v>2674</v>
      </c>
      <c r="X1819" s="57" t="s">
        <v>2238</v>
      </c>
      <c r="Y1819" s="57" t="s">
        <v>2238</v>
      </c>
      <c r="Z1819" s="25" t="str">
        <f>IF( OR(X1819="CNST", I1819="CAT_REGS"),IF(E1819=CHAR(34)&amp;CHAR(34),F1819,E1819),
IF(X1819="YES",UPPER(IF(E1819=CHAR(34)&amp;CHAR(34),F1819,E1819)),
IF(   AND(X1819&lt;&gt;"NO",I1819="CAT_FNCT",D1819&lt;&gt;"multiply", D1819&lt;&gt;"divide"),IF(J1819="SLS_ENABLED",   UPPER(IF(E1819=CHAR(34)&amp;CHAR(34),F1819,E1819)),""),"")))</f>
        <v/>
      </c>
      <c r="AA1819" s="25" t="str">
        <f>IF(LEN(Y1819)&gt;0,Y1819,SUBSTITUTE(SUBSTITUTE(SUBSTITUTE(SUBSTITUTE(SUBSTITUTE(SUBSTITUTE(SUBSTITUTE(SUBSTITUTE(SUBSTITUTE(SUBSTITUTE(SUBSTITUTE( (SUBSTITUTE( SUBSTITUTE( SUBSTITUTE( SUBSTITUTE(Z1819,"STD_SIGMA","SUM"),"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9" s="1">
        <f>B1819</f>
        <v>1779</v>
      </c>
      <c r="AC1819" t="str">
        <f>P1819</f>
        <v>ITM_TIMER_RCL</v>
      </c>
      <c r="AD1819" s="126" t="str">
        <f>IF(ISNA(VLOOKUP(AA1819,'XEQM Shortlist'!J:J,1,0)),"//","")</f>
        <v/>
      </c>
      <c r="AF1819" s="88" t="str">
        <f>IF(LEN(AA1819)=0,"",SUBSTITUTE(SUBSTITUTE(SUBSTITUTE(SUBSTITUTE(SUBSTITUTE(SUBSTITUTE(SUBSTITUTE(SUBSTITUTE(SUBSTITUTE(SUBSTITUTE(SUBSTITUTE(SUBSTITUTE(SUBSTITUTE(SUBSTITUTE(SUBSTITUTE(SUBSTITUTE(SUBSTITUTE( (SUBSTITUTE( SUBSTITUTE( SUBSTITUTE( SUBSTITUTE(Z1819,"STD_SIGMA","SUM"),"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9" t="b">
        <f>AA1819=AF1819</f>
        <v>1</v>
      </c>
    </row>
    <row r="1820" spans="1:33">
      <c r="A1820" s="48">
        <f>IF(B1820=INT(B1820),ROW(),"")</f>
        <v>1820</v>
      </c>
      <c r="B1820" s="47">
        <f>IF(AND(MID(C1820,2,1)&lt;&gt;"/",MID(C1820,1,1)="/"),INT(B1819)+1,B1819+0.01)</f>
        <v>1780</v>
      </c>
      <c r="C1820" s="51" t="s">
        <v>4820</v>
      </c>
      <c r="D1820" s="51" t="s">
        <v>48</v>
      </c>
      <c r="E1820" s="56" t="s">
        <v>4821</v>
      </c>
      <c r="F1820" s="56" t="s">
        <v>4821</v>
      </c>
      <c r="G1820" s="144">
        <v>0</v>
      </c>
      <c r="H1820" s="144">
        <v>0</v>
      </c>
      <c r="I1820" s="150" t="s">
        <v>3</v>
      </c>
      <c r="J1820" s="150" t="s">
        <v>1376</v>
      </c>
      <c r="K1820" s="57" t="s">
        <v>3783</v>
      </c>
      <c r="L1820" s="55" t="s">
        <v>4768</v>
      </c>
      <c r="M1820" s="55" t="s">
        <v>4827</v>
      </c>
      <c r="N1820" s="55" t="s">
        <v>2238</v>
      </c>
      <c r="O1820" s="55"/>
      <c r="P1820" s="259" t="s">
        <v>4822</v>
      </c>
      <c r="Q1820" s="18"/>
      <c r="R1820"/>
      <c r="S1820" t="str">
        <f>IF(E1820=F1820,"","NOT EQUAL")</f>
        <v/>
      </c>
      <c r="T1820" s="44" t="str">
        <f>IF(ISNA(VLOOKUP(P1820,Sheet1!E:F,2,0)),"--","PRESENT")</f>
        <v>--</v>
      </c>
      <c r="U1820"/>
      <c r="V1820">
        <f>IF(AA1820&lt;&gt;"",V1819+1,V1819)</f>
        <v>531</v>
      </c>
      <c r="W1820" s="75" t="s">
        <v>2674</v>
      </c>
      <c r="X1820" s="57" t="s">
        <v>2238</v>
      </c>
      <c r="Y1820" s="57" t="s">
        <v>2238</v>
      </c>
      <c r="Z1820" s="25" t="str">
        <f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>B1820</f>
        <v>1780</v>
      </c>
      <c r="AC1820" t="str">
        <f>P1820</f>
        <v>ITM_CLBKUP</v>
      </c>
      <c r="AD1820" s="126" t="str">
        <f>IF(ISNA(VLOOKUP(AA1820,'XEQM Shortlist'!J:J,1,0)),"//","")</f>
        <v/>
      </c>
      <c r="AF1820" s="88" t="str">
        <f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>AA1820=AF1820</f>
        <v>1</v>
      </c>
    </row>
    <row r="1821" spans="1:33" s="185" customFormat="1">
      <c r="A1821" s="48">
        <f>IF(B1821=INT(B1821),ROW(),"")</f>
        <v>1821</v>
      </c>
      <c r="B1821" s="47">
        <f>IF(AND(MID(C1821,2,1)&lt;&gt;"/",MID(C1821,1,1)="/"),INT(B1820)+1,B1820+0.01)</f>
        <v>1781</v>
      </c>
      <c r="C1821" s="186" t="s">
        <v>4765</v>
      </c>
      <c r="D1821" s="186" t="s">
        <v>4766</v>
      </c>
      <c r="E1821" s="187" t="s">
        <v>4807</v>
      </c>
      <c r="F1821" s="187" t="s">
        <v>4807</v>
      </c>
      <c r="G1821" s="188">
        <v>0</v>
      </c>
      <c r="H1821" s="188">
        <v>0</v>
      </c>
      <c r="I1821" s="187" t="s">
        <v>1</v>
      </c>
      <c r="J1821" s="187" t="s">
        <v>1376</v>
      </c>
      <c r="K1821" s="57" t="s">
        <v>3945</v>
      </c>
      <c r="L1821" s="185" t="s">
        <v>4768</v>
      </c>
      <c r="M1821" s="55" t="s">
        <v>4827</v>
      </c>
      <c r="N1821" s="55" t="s">
        <v>2238</v>
      </c>
      <c r="P1821" s="259" t="s">
        <v>4805</v>
      </c>
      <c r="Q1821" s="190"/>
      <c r="R1821"/>
      <c r="S1821" t="str">
        <f>IF(E1821=F1821,"","NOT EQUAL")</f>
        <v/>
      </c>
      <c r="T1821" s="44" t="str">
        <f>IF(ISNA(VLOOKUP(P1821,Sheet1!E:F,2,0)),"--","PRESENT")</f>
        <v>--</v>
      </c>
      <c r="U1821"/>
      <c r="V1821">
        <f>IF(AA1821&lt;&gt;"",V1820+1,V1820)</f>
        <v>531</v>
      </c>
      <c r="W1821" s="184" t="s">
        <v>2674</v>
      </c>
      <c r="X1821" s="189" t="s">
        <v>2238</v>
      </c>
      <c r="Y1821" s="189" t="s">
        <v>2238</v>
      </c>
      <c r="Z1821" s="25" t="str">
        <f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5" t="str">
        <f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1">
        <f>B1821</f>
        <v>1781</v>
      </c>
      <c r="AC1821" t="str">
        <f>P1821</f>
        <v>ITM_CPXSLV</v>
      </c>
      <c r="AD1821" s="126" t="str">
        <f>IF(ISNA(VLOOKUP(AA1821,'XEQM Shortlist'!J:J,1,0)),"//","")</f>
        <v/>
      </c>
      <c r="AE1821"/>
      <c r="AF1821" s="88" t="str">
        <f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t="b">
        <f>AA1821=AF1821</f>
        <v>1</v>
      </c>
    </row>
    <row r="1822" spans="1:33" s="185" customFormat="1">
      <c r="A1822" s="48">
        <f>IF(B1822=INT(B1822),ROW(),"")</f>
        <v>1822</v>
      </c>
      <c r="B1822" s="47">
        <f>IF(AND(MID(C1822,2,1)&lt;&gt;"/",MID(C1822,1,1)="/"),INT(B1821)+1,B1821+0.01)</f>
        <v>1782</v>
      </c>
      <c r="C1822" s="186" t="s">
        <v>4765</v>
      </c>
      <c r="D1822" s="186" t="s">
        <v>4767</v>
      </c>
      <c r="E1822" s="187" t="s">
        <v>4803</v>
      </c>
      <c r="F1822" s="187" t="s">
        <v>4803</v>
      </c>
      <c r="G1822" s="188">
        <v>0</v>
      </c>
      <c r="H1822" s="188">
        <v>0</v>
      </c>
      <c r="I1822" s="187" t="s">
        <v>1</v>
      </c>
      <c r="J1822" s="187" t="s">
        <v>1376</v>
      </c>
      <c r="K1822" s="57" t="s">
        <v>3945</v>
      </c>
      <c r="L1822" s="185" t="s">
        <v>4768</v>
      </c>
      <c r="M1822" s="55" t="s">
        <v>4827</v>
      </c>
      <c r="N1822" s="55" t="s">
        <v>2238</v>
      </c>
      <c r="P1822" s="259" t="s">
        <v>4806</v>
      </c>
      <c r="Q1822" s="190"/>
      <c r="R1822"/>
      <c r="S1822" t="str">
        <f>IF(E1822=F1822,"","NOT EQUAL")</f>
        <v/>
      </c>
      <c r="T1822" s="44" t="str">
        <f>IF(ISNA(VLOOKUP(P1822,Sheet1!E:F,2,0)),"--","PRESENT")</f>
        <v>--</v>
      </c>
      <c r="U1822"/>
      <c r="V1822">
        <f>IF(AA1822&lt;&gt;"",V1821+1,V1821)</f>
        <v>531</v>
      </c>
      <c r="W1822" s="184" t="s">
        <v>2674</v>
      </c>
      <c r="X1822" s="189" t="s">
        <v>2238</v>
      </c>
      <c r="Y1822" s="189" t="s">
        <v>2238</v>
      </c>
      <c r="Z1822" s="25" t="str">
        <f>IF( OR(X1822="CNST", I1822="CAT_REGS"),IF(E1822=CHAR(34)&amp;CHAR(34),F1822,E1822),
IF(X1822="YES",UPPER(IF(E1822=CHAR(34)&amp;CHAR(34),F1822,E1822)),
IF(   AND(X1822&lt;&gt;"NO",I1822="CAT_FNCT",D1822&lt;&gt;"multiply", D1822&lt;&gt;"divide"),IF(J1822="SLS_ENABLED",   UPPER(IF(E1822=CHAR(34)&amp;CHAR(34),F1822,E1822)),""),"")))</f>
        <v/>
      </c>
      <c r="AA1822" s="25" t="str">
        <f>IF(LEN(Y1822)&gt;0,Y1822,SUBSTITUTE(SUBSTITUTE(SUBSTITUTE(SUBSTITUTE(SUBSTITUTE(SUBSTITUTE(SUBSTITUTE(SUBSTITUTE(SUBSTITUTE(SUBSTITUTE(SUBSTITUTE( (SUBSTITUTE( SUBSTITUTE( SUBSTITUTE( SUBSTITUTE(Z1822,"STD_SIGMA","SUM"),"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2" s="1">
        <f>B1822</f>
        <v>1782</v>
      </c>
      <c r="AC1822" t="str">
        <f>P1822</f>
        <v>ITM_DRAW</v>
      </c>
      <c r="AD1822" s="126" t="str">
        <f>IF(ISNA(VLOOKUP(AA1822,'XEQM Shortlist'!J:J,1,0)),"//","")</f>
        <v/>
      </c>
      <c r="AE1822"/>
      <c r="AF1822" s="88" t="str">
        <f>IF(LEN(AA1822)=0,"",SUBSTITUTE(SUBSTITUTE(SUBSTITUTE(SUBSTITUTE(SUBSTITUTE(SUBSTITUTE(SUBSTITUTE(SUBSTITUTE(SUBSTITUTE(SUBSTITUTE(SUBSTITUTE(SUBSTITUTE(SUBSTITUTE(SUBSTITUTE(SUBSTITUTE(SUBSTITUTE(SUBSTITUTE( (SUBSTITUTE( SUBSTITUTE( SUBSTITUTE( SUBSTITUTE(Z1822,"STD_SIGMA","SUM"),"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2" t="b">
        <f>AA1822=AF1822</f>
        <v>1</v>
      </c>
    </row>
    <row r="1823" spans="1:33" s="185" customFormat="1">
      <c r="A1823" s="48">
        <f>IF(B1823=INT(B1823),ROW(),"")</f>
        <v>1823</v>
      </c>
      <c r="B1823" s="47">
        <f>IF(AND(MID(C1823,2,1)&lt;&gt;"/",MID(C1823,1,1)="/"),INT(B1822)+1,B1822+0.01)</f>
        <v>1783</v>
      </c>
      <c r="C1823" s="186" t="s">
        <v>3769</v>
      </c>
      <c r="D1823" s="186" t="s">
        <v>7</v>
      </c>
      <c r="E1823" s="187" t="s">
        <v>4800</v>
      </c>
      <c r="F1823" s="187" t="s">
        <v>4800</v>
      </c>
      <c r="G1823" s="188">
        <v>0</v>
      </c>
      <c r="H1823" s="188">
        <v>0</v>
      </c>
      <c r="I1823" s="187" t="s">
        <v>1</v>
      </c>
      <c r="J1823" s="187" t="s">
        <v>1376</v>
      </c>
      <c r="K1823" s="189" t="s">
        <v>3783</v>
      </c>
      <c r="L1823" s="185" t="s">
        <v>4768</v>
      </c>
      <c r="M1823" s="55" t="s">
        <v>4827</v>
      </c>
      <c r="N1823" s="55" t="s">
        <v>2238</v>
      </c>
      <c r="P1823" s="259" t="s">
        <v>4798</v>
      </c>
      <c r="Q1823" s="190"/>
      <c r="R1823"/>
      <c r="S1823" t="str">
        <f>IF(E1823=F1823,"","NOT EQUAL")</f>
        <v/>
      </c>
      <c r="T1823" s="44" t="str">
        <f>IF(ISNA(VLOOKUP(P1823,Sheet1!E:F,2,0)),"--","PRESENT")</f>
        <v>--</v>
      </c>
      <c r="U1823"/>
      <c r="V1823">
        <f>IF(AA1823&lt;&gt;"",V1822+1,V1822)</f>
        <v>531</v>
      </c>
      <c r="W1823" s="184" t="s">
        <v>2674</v>
      </c>
      <c r="X1823" s="189" t="s">
        <v>2238</v>
      </c>
      <c r="Y1823" s="189" t="s">
        <v>2238</v>
      </c>
      <c r="Z1823" s="25" t="str">
        <f>IF( OR(X1823="CNST", I1823="CAT_REGS"),IF(E1823=CHAR(34)&amp;CHAR(34),F1823,E1823),
IF(X1823="YES",UPPER(IF(E1823=CHAR(34)&amp;CHAR(34),F1823,E1823)),
IF(   AND(X1823&lt;&gt;"NO",I1823="CAT_FNCT",D1823&lt;&gt;"multiply", D1823&lt;&gt;"divide"),IF(J1823="SLS_ENABLED",   UPPER(IF(E1823=CHAR(34)&amp;CHAR(34),F1823,E1823)),""),"")))</f>
        <v/>
      </c>
      <c r="AA1823" s="25" t="str">
        <f>IF(LEN(Y1823)&gt;0,Y1823,SUBSTITUTE(SUBSTITUTE(SUBSTITUTE(SUBSTITUTE(SUBSTITUTE(SUBSTITUTE(SUBSTITUTE(SUBSTITUTE(SUBSTITUTE(SUBSTITUTE(SUBSTITUTE( (SUBSTITUTE( SUBSTITUTE( SUBSTITUTE( SUBSTITUTE(Z1823,"STD_SIGMA","SUM"),"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3" s="1">
        <f>B1823</f>
        <v>1783</v>
      </c>
      <c r="AC1823" t="str">
        <f>P1823</f>
        <v>MNU_GRAPH</v>
      </c>
      <c r="AD1823" s="126" t="str">
        <f>IF(ISNA(VLOOKUP(AA1823,'XEQM Shortlist'!J:J,1,0)),"//","")</f>
        <v/>
      </c>
      <c r="AE1823"/>
      <c r="AF1823" s="88" t="str">
        <f>IF(LEN(AA1823)=0,"",SUBSTITUTE(SUBSTITUTE(SUBSTITUTE(SUBSTITUTE(SUBSTITUTE(SUBSTITUTE(SUBSTITUTE(SUBSTITUTE(SUBSTITUTE(SUBSTITUTE(SUBSTITUTE(SUBSTITUTE(SUBSTITUTE(SUBSTITUTE(SUBSTITUTE(SUBSTITUTE(SUBSTITUTE( (SUBSTITUTE( SUBSTITUTE( SUBSTITUTE( SUBSTITUTE(Z1823,"STD_SIGMA","SUM"),"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3" t="b">
        <f>AA1823=AF1823</f>
        <v>1</v>
      </c>
    </row>
    <row r="1824" spans="1:33" s="185" customFormat="1">
      <c r="A1824" s="48">
        <f>IF(B1824=INT(B1824),ROW(),"")</f>
        <v>1824</v>
      </c>
      <c r="B1824" s="47">
        <f>IF(AND(MID(C1824,2,1)&lt;&gt;"/",MID(C1824,1,1)="/"),INT(B1823)+1,B1823+0.01)</f>
        <v>1784</v>
      </c>
      <c r="C1824" s="186" t="s">
        <v>4801</v>
      </c>
      <c r="D1824" s="186" t="s">
        <v>4080</v>
      </c>
      <c r="E1824" s="187" t="s">
        <v>4804</v>
      </c>
      <c r="F1824" s="187" t="s">
        <v>4804</v>
      </c>
      <c r="G1824" s="188">
        <v>0</v>
      </c>
      <c r="H1824" s="188">
        <v>0</v>
      </c>
      <c r="I1824" s="187" t="s">
        <v>1</v>
      </c>
      <c r="J1824" s="187" t="s">
        <v>1376</v>
      </c>
      <c r="K1824" s="189" t="s">
        <v>3783</v>
      </c>
      <c r="L1824" s="185" t="s">
        <v>4768</v>
      </c>
      <c r="M1824" s="55" t="s">
        <v>4827</v>
      </c>
      <c r="N1824" s="55" t="s">
        <v>2238</v>
      </c>
      <c r="P1824" s="259" t="s">
        <v>4802</v>
      </c>
      <c r="Q1824" s="190"/>
      <c r="R1824"/>
      <c r="S1824" t="str">
        <f>IF(E1824=F1824,"","NOT EQUAL")</f>
        <v/>
      </c>
      <c r="T1824" s="44" t="str">
        <f>IF(ISNA(VLOOKUP(P1824,Sheet1!E:F,2,0)),"--","PRESENT")</f>
        <v>--</v>
      </c>
      <c r="U1824"/>
      <c r="V1824">
        <f>IF(AA1824&lt;&gt;"",V1823+1,V1823)</f>
        <v>531</v>
      </c>
      <c r="W1824" s="184" t="s">
        <v>2674</v>
      </c>
      <c r="X1824" s="189" t="s">
        <v>2238</v>
      </c>
      <c r="Y1824" s="189" t="s">
        <v>2238</v>
      </c>
      <c r="Z1824" s="25" t="str">
        <f>IF( OR(X1824="CNST", I1824="CAT_REGS"),IF(E1824=CHAR(34)&amp;CHAR(34),F1824,E1824),
IF(X1824="YES",UPPER(IF(E1824=CHAR(34)&amp;CHAR(34),F1824,E1824)),
IF(   AND(X1824&lt;&gt;"NO",I1824="CAT_FNCT",D1824&lt;&gt;"multiply", D1824&lt;&gt;"divide"),IF(J1824="SLS_ENABLED",   UPPER(IF(E1824=CHAR(34)&amp;CHAR(34),F1824,E1824)),""),"")))</f>
        <v/>
      </c>
      <c r="AA1824" s="25" t="str">
        <f>IF(LEN(Y1824)&gt;0,Y1824,SUBSTITUTE(SUBSTITUTE(SUBSTITUTE(SUBSTITUTE(SUBSTITUTE(SUBSTITUTE(SUBSTITUTE(SUBSTITUTE(SUBSTITUTE(SUBSTITUTE(SUBSTITUTE(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4" s="1">
        <f>B1824</f>
        <v>1784</v>
      </c>
      <c r="AC1824" t="str">
        <f>P1824</f>
        <v>ITM_REPLT</v>
      </c>
      <c r="AD1824" s="126" t="str">
        <f>IF(ISNA(VLOOKUP(AA1824,'XEQM Shortlist'!J:J,1,0)),"//","")</f>
        <v/>
      </c>
      <c r="AE1824"/>
      <c r="AF1824" s="88" t="str">
        <f>IF(LEN(AA1824)=0,"",SUBSTITUTE(SUBSTITUTE(SUBSTITUTE(SUBSTITUTE(SUBSTITUTE(SUBSTITUTE(SUBSTITUTE(SUBSTITUTE(SUBSTITUTE(SUBSTITUTE(SUBSTITUTE(SUBSTITUTE(SUBSTITUTE(SUBSTITUTE(SUBSTITUTE(SUBSTITUTE(SUBSTITUTE(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4" t="b">
        <f>AA1824=AF1824</f>
        <v>1</v>
      </c>
    </row>
    <row r="1825" spans="1:33" s="185" customFormat="1">
      <c r="A1825" s="48">
        <f>IF(B1825=INT(B1825),ROW(),"")</f>
        <v>1825</v>
      </c>
      <c r="B1825" s="47">
        <f>IF(AND(MID(C1825,2,1)&lt;&gt;"/",MID(C1825,1,1)="/"),INT(B1824)+1,B1824+0.01)</f>
        <v>1785</v>
      </c>
      <c r="C1825" s="186" t="s">
        <v>4884</v>
      </c>
      <c r="D1825" s="186" t="s">
        <v>7</v>
      </c>
      <c r="E1825" s="187" t="s">
        <v>4886</v>
      </c>
      <c r="F1825" s="187" t="s">
        <v>4886</v>
      </c>
      <c r="G1825" s="188">
        <v>0</v>
      </c>
      <c r="H1825" s="188">
        <v>0</v>
      </c>
      <c r="I1825" s="187" t="s">
        <v>1</v>
      </c>
      <c r="J1825" s="187" t="s">
        <v>1376</v>
      </c>
      <c r="K1825" s="189" t="s">
        <v>3783</v>
      </c>
      <c r="L1825" s="185" t="s">
        <v>4768</v>
      </c>
      <c r="M1825" s="55" t="s">
        <v>4827</v>
      </c>
      <c r="N1825" s="55" t="s">
        <v>2238</v>
      </c>
      <c r="P1825" s="259" t="s">
        <v>4874</v>
      </c>
      <c r="Q1825" s="190"/>
      <c r="R1825"/>
      <c r="S1825" t="str">
        <f>IF(E1825=F1825,"","NOT EQUAL")</f>
        <v/>
      </c>
      <c r="T1825" s="44" t="str">
        <f>IF(ISNA(VLOOKUP(P1825,Sheet1!E:F,2,0)),"--","PRESENT")</f>
        <v>--</v>
      </c>
      <c r="U1825"/>
      <c r="V1825">
        <f>IF(AA1825&lt;&gt;"",V1824+1,V1824)</f>
        <v>531</v>
      </c>
      <c r="W1825" s="184" t="s">
        <v>2674</v>
      </c>
      <c r="X1825" s="189" t="s">
        <v>2238</v>
      </c>
      <c r="Y1825" s="189" t="s">
        <v>2238</v>
      </c>
      <c r="Z1825" s="25" t="str">
        <f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5" t="str">
        <f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1">
        <f>B1825</f>
        <v>1785</v>
      </c>
      <c r="AC1825" t="str">
        <f>P1825</f>
        <v>ITM_FPHERE</v>
      </c>
      <c r="AD1825" s="126" t="str">
        <f>IF(ISNA(VLOOKUP(AA1825,'XEQM Shortlist'!J:J,1,0)),"//","")</f>
        <v/>
      </c>
      <c r="AE1825"/>
      <c r="AF1825" s="88" t="str">
        <f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t="b">
        <f>AA1825=AF1825</f>
        <v>1</v>
      </c>
    </row>
    <row r="1826" spans="1:33" s="185" customFormat="1">
      <c r="A1826" s="48">
        <f>IF(B1826=INT(B1826),ROW(),"")</f>
        <v>1826</v>
      </c>
      <c r="B1826" s="47">
        <f>IF(AND(MID(C1826,2,1)&lt;&gt;"/",MID(C1826,1,1)="/"),INT(B1825)+1,B1825+0.01)</f>
        <v>1786</v>
      </c>
      <c r="C1826" s="186" t="s">
        <v>4885</v>
      </c>
      <c r="D1826" s="186" t="s">
        <v>7</v>
      </c>
      <c r="E1826" s="187" t="s">
        <v>4887</v>
      </c>
      <c r="F1826" s="187" t="s">
        <v>4887</v>
      </c>
      <c r="G1826" s="188">
        <v>0</v>
      </c>
      <c r="H1826" s="188">
        <v>0</v>
      </c>
      <c r="I1826" s="187" t="s">
        <v>1</v>
      </c>
      <c r="J1826" s="187" t="s">
        <v>1376</v>
      </c>
      <c r="K1826" s="189" t="s">
        <v>3783</v>
      </c>
      <c r="L1826" s="185" t="s">
        <v>4768</v>
      </c>
      <c r="M1826" s="55" t="s">
        <v>4827</v>
      </c>
      <c r="N1826" s="55" t="s">
        <v>2238</v>
      </c>
      <c r="P1826" s="259" t="s">
        <v>4875</v>
      </c>
      <c r="Q1826" s="190"/>
      <c r="R1826"/>
      <c r="S1826" t="str">
        <f>IF(E1826=F1826,"","NOT EQUAL")</f>
        <v/>
      </c>
      <c r="T1826" s="44" t="str">
        <f>IF(ISNA(VLOOKUP(P1826,Sheet1!E:F,2,0)),"--","PRESENT")</f>
        <v>--</v>
      </c>
      <c r="U1826"/>
      <c r="V1826">
        <f>IF(AA1826&lt;&gt;"",V1825+1,V1825)</f>
        <v>531</v>
      </c>
      <c r="W1826" s="184" t="s">
        <v>2674</v>
      </c>
      <c r="X1826" s="189" t="s">
        <v>2238</v>
      </c>
      <c r="Y1826" s="189" t="s">
        <v>2238</v>
      </c>
      <c r="Z1826" s="25" t="str">
        <f>IF( OR(X1826="CNST", I1826="CAT_REGS"),IF(E1826=CHAR(34)&amp;CHAR(34),F1826,E1826),
IF(X1826="YES",UPPER(IF(E1826=CHAR(34)&amp;CHAR(34),F1826,E1826)),
IF(   AND(X1826&lt;&gt;"NO",I1826="CAT_FNCT",D1826&lt;&gt;"multiply", D1826&lt;&gt;"divide"),IF(J1826="SLS_ENABLED",   UPPER(IF(E1826=CHAR(34)&amp;CHAR(34),F1826,E1826)),""),"")))</f>
        <v/>
      </c>
      <c r="AA1826" s="25" t="str">
        <f>IF(LEN(Y1826)&gt;0,Y1826,SUBSTITUTE(SUBSTITUTE(SUBSTITUTE(SUBSTITUTE(SUBSTITUTE(SUBSTITUTE(SUBSTITUTE(SUBSTITUTE(SUBSTITUTE(SUBSTITUTE(SUBSTITUTE( (SUBSTITUTE( SUBSTITUTE( SUBSTITUTE( SUBSTITUTE(Z1826,"STD_SIGMA","SUM"),"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6" s="1">
        <f>B1826</f>
        <v>1786</v>
      </c>
      <c r="AC1826" t="str">
        <f>P1826</f>
        <v>ITM_FPPHERE</v>
      </c>
      <c r="AD1826" s="126" t="str">
        <f>IF(ISNA(VLOOKUP(AA1826,'XEQM Shortlist'!J:J,1,0)),"//","")</f>
        <v/>
      </c>
      <c r="AE1826"/>
      <c r="AF1826" s="88" t="str">
        <f>IF(LEN(AA1826)=0,"",SUBSTITUTE(SUBSTITUTE(SUBSTITUTE(SUBSTITUTE(SUBSTITUTE(SUBSTITUTE(SUBSTITUTE(SUBSTITUTE(SUBSTITUTE(SUBSTITUTE(SUBSTITUTE(SUBSTITUTE(SUBSTITUTE(SUBSTITUTE(SUBSTITUTE(SUBSTITUTE(SUBSTITUTE( (SUBSTITUTE( SUBSTITUTE( SUBSTITUTE( SUBSTITUTE(Z1826,"STD_SIGMA","SUM"),"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6" t="b">
        <f>AA1826=AF1826</f>
        <v>1</v>
      </c>
    </row>
    <row r="1827" spans="1:33" s="185" customFormat="1">
      <c r="A1827" s="48">
        <f>IF(B1827=INT(B1827),ROW(),"")</f>
        <v>1827</v>
      </c>
      <c r="B1827" s="47">
        <f>IF(AND(MID(C1827,2,1)&lt;&gt;"/",MID(C1827,1,1)="/"),INT(B1826)+1,B1826+0.01)</f>
        <v>1787</v>
      </c>
      <c r="C1827" s="186" t="s">
        <v>4924</v>
      </c>
      <c r="D1827" s="186" t="s">
        <v>7</v>
      </c>
      <c r="E1827" s="187" t="s">
        <v>4930</v>
      </c>
      <c r="F1827" s="187" t="s">
        <v>4930</v>
      </c>
      <c r="G1827" s="188">
        <v>0</v>
      </c>
      <c r="H1827" s="188">
        <v>0</v>
      </c>
      <c r="I1827" s="187" t="s">
        <v>1</v>
      </c>
      <c r="J1827" s="187" t="s">
        <v>1376</v>
      </c>
      <c r="K1827" s="189" t="s">
        <v>3783</v>
      </c>
      <c r="L1827" s="185" t="s">
        <v>4768</v>
      </c>
      <c r="M1827" s="55" t="s">
        <v>4825</v>
      </c>
      <c r="N1827" s="55" t="s">
        <v>2238</v>
      </c>
      <c r="P1827" s="259" t="s">
        <v>4937</v>
      </c>
      <c r="Q1827" s="190"/>
      <c r="R1827"/>
      <c r="S1827" t="str">
        <f>IF(E1827=F1827,"","NOT EQUAL")</f>
        <v/>
      </c>
      <c r="T1827" s="44" t="str">
        <f>IF(ISNA(VLOOKUP(P1827,Sheet1!E:F,2,0)),"--","PRESENT")</f>
        <v>--</v>
      </c>
      <c r="U1827"/>
      <c r="V1827">
        <f>IF(AA1827&lt;&gt;"",V1826+1,V1826)</f>
        <v>531</v>
      </c>
      <c r="W1827" s="184" t="s">
        <v>2665</v>
      </c>
      <c r="X1827" s="189" t="s">
        <v>2238</v>
      </c>
      <c r="Y1827" s="189" t="s">
        <v>2238</v>
      </c>
      <c r="Z1827" s="25" t="str">
        <f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5" t="str">
        <f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1">
        <f>B1827</f>
        <v>1787</v>
      </c>
      <c r="AC1827" t="str">
        <f>P1827</f>
        <v>ITM_nBINS</v>
      </c>
      <c r="AD1827" s="126" t="str">
        <f>IF(ISNA(VLOOKUP(AA1827,'XEQM Shortlist'!J:J,1,0)),"//","")</f>
        <v/>
      </c>
      <c r="AE1827"/>
      <c r="AF1827" s="88" t="str">
        <f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t="b">
        <f>AA1827=AF1827</f>
        <v>1</v>
      </c>
    </row>
    <row r="1828" spans="1:33" s="185" customFormat="1">
      <c r="A1828" s="48">
        <f>IF(B1828=INT(B1828),ROW(),"")</f>
        <v>1828</v>
      </c>
      <c r="B1828" s="47">
        <f>IF(AND(MID(C1828,2,1)&lt;&gt;"/",MID(C1828,1,1)="/"),INT(B1827)+1,B1827+0.01)</f>
        <v>1788</v>
      </c>
      <c r="C1828" s="186" t="s">
        <v>4925</v>
      </c>
      <c r="D1828" s="186" t="s">
        <v>7</v>
      </c>
      <c r="E1828" s="187" t="s">
        <v>4931</v>
      </c>
      <c r="F1828" s="187" t="s">
        <v>4931</v>
      </c>
      <c r="G1828" s="188">
        <v>0</v>
      </c>
      <c r="H1828" s="188">
        <v>0</v>
      </c>
      <c r="I1828" s="135" t="s">
        <v>3</v>
      </c>
      <c r="J1828" s="187" t="s">
        <v>1376</v>
      </c>
      <c r="K1828" s="189" t="s">
        <v>3783</v>
      </c>
      <c r="L1828" s="185" t="s">
        <v>4768</v>
      </c>
      <c r="M1828" s="55" t="s">
        <v>4825</v>
      </c>
      <c r="N1828" s="55" t="s">
        <v>2238</v>
      </c>
      <c r="P1828" s="259" t="s">
        <v>4938</v>
      </c>
      <c r="Q1828" s="190"/>
      <c r="R1828"/>
      <c r="S1828" t="str">
        <f>IF(E1828=F1828,"","NOT EQUAL")</f>
        <v/>
      </c>
      <c r="T1828" s="44" t="str">
        <f>IF(ISNA(VLOOKUP(P1828,Sheet1!E:F,2,0)),"--","PRESENT")</f>
        <v>--</v>
      </c>
      <c r="U1828"/>
      <c r="V1828">
        <f>IF(AA1828&lt;&gt;"",V1827+1,V1827)</f>
        <v>531</v>
      </c>
      <c r="W1828" s="184" t="s">
        <v>2665</v>
      </c>
      <c r="X1828" s="189" t="s">
        <v>2238</v>
      </c>
      <c r="Y1828" s="189" t="s">
        <v>2238</v>
      </c>
      <c r="Z1828" s="25" t="str">
        <f>IF( OR(X1828="CNST", I1828="CAT_REGS"),IF(E1828=CHAR(34)&amp;CHAR(34),F1828,E1828),
IF(X1828="YES",UPPER(IF(E1828=CHAR(34)&amp;CHAR(34),F1828,E1828)),
IF(   AND(X1828&lt;&gt;"NO",I1828="CAT_FNCT",D1828&lt;&gt;"multiply", D1828&lt;&gt;"divide"),IF(J1828="SLS_ENABLED",   UPPER(IF(E1828=CHAR(34)&amp;CHAR(34),F1828,E1828)),""),"")))</f>
        <v/>
      </c>
      <c r="AA1828" s="25" t="str">
        <f>IF(LEN(Y1828)&gt;0,Y1828,SUBSTITUTE(SUBSTITUTE(SUBSTITUTE(SUBSTITUTE(SUBSTITUTE(SUBSTITUTE(SUBSTITUTE(SUBSTITUTE(SUBSTITUTE(SUBSTITUTE(SUBSTITUTE( (SUBSTITUTE( SUBSTITUTE( SUBSTITUTE( SUBSTITUTE(Z1828,"STD_SIGMA","SUM"),"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8" s="1">
        <f>B1828</f>
        <v>1788</v>
      </c>
      <c r="AC1828" t="str">
        <f>P1828</f>
        <v>ITM_LOBIN</v>
      </c>
      <c r="AD1828" s="126" t="str">
        <f>IF(ISNA(VLOOKUP(AA1828,'XEQM Shortlist'!J:J,1,0)),"//","")</f>
        <v/>
      </c>
      <c r="AE1828"/>
      <c r="AF1828" s="88" t="str">
        <f>IF(LEN(AA1828)=0,"",SUBSTITUTE(SUBSTITUTE(SUBSTITUTE(SUBSTITUTE(SUBSTITUTE(SUBSTITUTE(SUBSTITUTE(SUBSTITUTE(SUBSTITUTE(SUBSTITUTE(SUBSTITUTE(SUBSTITUTE(SUBSTITUTE(SUBSTITUTE(SUBSTITUTE(SUBSTITUTE(SUBSTITUTE( (SUBSTITUTE( SUBSTITUTE( SUBSTITUTE( SUBSTITUTE(Z1828,"STD_SIGMA","SUM"),"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8" t="b">
        <f>AA1828=AF1828</f>
        <v>1</v>
      </c>
    </row>
    <row r="1829" spans="1:33" s="185" customFormat="1">
      <c r="A1829" s="48">
        <f>IF(B1829=INT(B1829),ROW(),"")</f>
        <v>1829</v>
      </c>
      <c r="B1829" s="47">
        <f>IF(AND(MID(C1829,2,1)&lt;&gt;"/",MID(C1829,1,1)="/"),INT(B1828)+1,B1828+0.01)</f>
        <v>1789</v>
      </c>
      <c r="C1829" s="186" t="s">
        <v>4926</v>
      </c>
      <c r="D1829" s="186" t="s">
        <v>7</v>
      </c>
      <c r="E1829" s="187" t="s">
        <v>4932</v>
      </c>
      <c r="F1829" s="187" t="s">
        <v>4932</v>
      </c>
      <c r="G1829" s="188">
        <v>0</v>
      </c>
      <c r="H1829" s="188">
        <v>0</v>
      </c>
      <c r="I1829" s="135" t="s">
        <v>3</v>
      </c>
      <c r="J1829" s="187" t="s">
        <v>1376</v>
      </c>
      <c r="K1829" s="189" t="s">
        <v>3783</v>
      </c>
      <c r="L1829" s="185" t="s">
        <v>4768</v>
      </c>
      <c r="M1829" s="55" t="s">
        <v>4825</v>
      </c>
      <c r="N1829" s="55" t="s">
        <v>2238</v>
      </c>
      <c r="P1829" s="259" t="s">
        <v>4939</v>
      </c>
      <c r="Q1829" s="190"/>
      <c r="R1829"/>
      <c r="S1829" t="str">
        <f>IF(E1829=F1829,"","NOT EQUAL")</f>
        <v/>
      </c>
      <c r="T1829" s="44" t="str">
        <f>IF(ISNA(VLOOKUP(P1829,Sheet1!E:F,2,0)),"--","PRESENT")</f>
        <v>--</v>
      </c>
      <c r="U1829"/>
      <c r="V1829">
        <f>IF(AA1829&lt;&gt;"",V1828+1,V1828)</f>
        <v>531</v>
      </c>
      <c r="W1829" s="184" t="s">
        <v>2665</v>
      </c>
      <c r="X1829" s="189" t="s">
        <v>2238</v>
      </c>
      <c r="Y1829" s="189" t="s">
        <v>2238</v>
      </c>
      <c r="Z1829" s="25" t="str">
        <f>IF( OR(X1829="CNST", I1829="CAT_REGS"),IF(E1829=CHAR(34)&amp;CHAR(34),F1829,E1829),
IF(X1829="YES",UPPER(IF(E1829=CHAR(34)&amp;CHAR(34),F1829,E1829)),
IF(   AND(X1829&lt;&gt;"NO",I1829="CAT_FNCT",D1829&lt;&gt;"multiply", D1829&lt;&gt;"divide"),IF(J1829="SLS_ENABLED",   UPPER(IF(E1829=CHAR(34)&amp;CHAR(34),F1829,E1829)),""),"")))</f>
        <v/>
      </c>
      <c r="AA1829" s="25" t="str">
        <f>IF(LEN(Y1829)&gt;0,Y1829,SUBSTITUTE(SUBSTITUTE(SUBSTITUTE(SUBSTITUTE(SUBSTITUTE(SUBSTITUTE(SUBSTITUTE(SUBSTITUTE(SUBSTITUTE(SUBSTITUTE(SUBSTITUTE( (SUBSTITUTE( SUBSTITUTE( SUBSTITUTE( SUBSTITUTE(Z1829,"STD_SIGMA","SUM"),"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9" s="1">
        <f>B1829</f>
        <v>1789</v>
      </c>
      <c r="AC1829" t="str">
        <f>P1829</f>
        <v>ITM_HIBIN</v>
      </c>
      <c r="AD1829" s="126" t="str">
        <f>IF(ISNA(VLOOKUP(AA1829,'XEQM Shortlist'!J:J,1,0)),"//","")</f>
        <v/>
      </c>
      <c r="AE1829"/>
      <c r="AF1829" s="88" t="str">
        <f>IF(LEN(AA1829)=0,"",SUBSTITUTE(SUBSTITUTE(SUBSTITUTE(SUBSTITUTE(SUBSTITUTE(SUBSTITUTE(SUBSTITUTE(SUBSTITUTE(SUBSTITUTE(SUBSTITUTE(SUBSTITUTE(SUBSTITUTE(SUBSTITUTE(SUBSTITUTE(SUBSTITUTE(SUBSTITUTE(SUBSTITUTE( (SUBSTITUTE( SUBSTITUTE( SUBSTITUTE( SUBSTITUTE(Z1829,"STD_SIGMA","SUM"),"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9" t="b">
        <f>AA1829=AF1829</f>
        <v>1</v>
      </c>
    </row>
    <row r="1830" spans="1:33" s="185" customFormat="1">
      <c r="A1830" s="48">
        <f>IF(B1830=INT(B1830),ROW(),"")</f>
        <v>1830</v>
      </c>
      <c r="B1830" s="47">
        <f>IF(AND(MID(C1830,2,1)&lt;&gt;"/",MID(C1830,1,1)="/"),INT(B1829)+1,B1829+0.01)</f>
        <v>1790</v>
      </c>
      <c r="C1830" s="186" t="s">
        <v>4927</v>
      </c>
      <c r="D1830" s="186" t="s">
        <v>2858</v>
      </c>
      <c r="E1830" s="187" t="s">
        <v>4933</v>
      </c>
      <c r="F1830" s="187" t="s">
        <v>4933</v>
      </c>
      <c r="G1830" s="188">
        <v>0</v>
      </c>
      <c r="H1830" s="188">
        <v>0</v>
      </c>
      <c r="I1830" s="135" t="s">
        <v>3</v>
      </c>
      <c r="J1830" s="187" t="s">
        <v>1376</v>
      </c>
      <c r="K1830" s="189" t="s">
        <v>3783</v>
      </c>
      <c r="L1830" s="185" t="s">
        <v>4768</v>
      </c>
      <c r="M1830" s="55" t="s">
        <v>4825</v>
      </c>
      <c r="N1830" s="55" t="s">
        <v>2238</v>
      </c>
      <c r="P1830" s="259" t="s">
        <v>4942</v>
      </c>
      <c r="Q1830" s="190"/>
      <c r="R1830"/>
      <c r="S1830" t="str">
        <f>IF(E1830=F1830,"","NOT EQUAL")</f>
        <v/>
      </c>
      <c r="T1830" s="44" t="str">
        <f>IF(ISNA(VLOOKUP(P1830,Sheet1!E:F,2,0)),"--","PRESENT")</f>
        <v>--</v>
      </c>
      <c r="U1830"/>
      <c r="V1830">
        <f>IF(AA1830&lt;&gt;"",V1829+1,V1829)</f>
        <v>531</v>
      </c>
      <c r="W1830" s="184" t="s">
        <v>2665</v>
      </c>
      <c r="X1830" s="189" t="s">
        <v>2238</v>
      </c>
      <c r="Y1830" s="189" t="s">
        <v>2238</v>
      </c>
      <c r="Z1830" s="25" t="str">
        <f>IF( OR(X1830="CNST", I1830="CAT_REGS"),IF(E1830=CHAR(34)&amp;CHAR(34),F1830,E1830),
IF(X1830="YES",UPPER(IF(E1830=CHAR(34)&amp;CHAR(34),F1830,E1830)),
IF(   AND(X1830&lt;&gt;"NO",I1830="CAT_FNCT",D1830&lt;&gt;"multiply", D1830&lt;&gt;"divide"),IF(J1830="SLS_ENABLED",   UPPER(IF(E1830=CHAR(34)&amp;CHAR(34),F1830,E1830)),""),"")))</f>
        <v/>
      </c>
      <c r="AA1830" s="25" t="str">
        <f>IF(LEN(Y1830)&gt;0,Y1830,SUBSTITUTE(SUBSTITUTE(SUBSTITUTE(SUBSTITUTE(SUBSTITUTE(SUBSTITUTE(SUBSTITUTE(SUBSTITUTE(SUBSTITUTE(SUBSTITUTE(SUBSTITUTE( (SUBSTITUTE( SUBSTITUTE( SUBSTITUTE( SUBSTITUTE(Z1830,"STD_SIGMA","SUM"),"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0" s="1">
        <f>B1830</f>
        <v>1790</v>
      </c>
      <c r="AC1830" t="str">
        <f>P1830</f>
        <v>ITM_HISTOX</v>
      </c>
      <c r="AD1830" s="126" t="str">
        <f>IF(ISNA(VLOOKUP(AA1830,'XEQM Shortlist'!J:J,1,0)),"//","")</f>
        <v/>
      </c>
      <c r="AE1830"/>
      <c r="AF1830" s="88" t="str">
        <f>IF(LEN(AA1830)=0,"",SUBSTITUTE(SUBSTITUTE(SUBSTITUTE(SUBSTITUTE(SUBSTITUTE(SUBSTITUTE(SUBSTITUTE(SUBSTITUTE(SUBSTITUTE(SUBSTITUTE(SUBSTITUTE(SUBSTITUTE(SUBSTITUTE(SUBSTITUTE(SUBSTITUTE(SUBSTITUTE(SUBSTITUTE( (SUBSTITUTE( SUBSTITUTE( SUBSTITUTE( SUBSTITUTE(Z1830,"STD_SIGMA","SUM"),"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0" t="b">
        <f>AA1830=AF1830</f>
        <v>1</v>
      </c>
    </row>
    <row r="1831" spans="1:33" s="185" customFormat="1">
      <c r="A1831" s="48">
        <f>IF(B1831=INT(B1831),ROW(),"")</f>
        <v>1831</v>
      </c>
      <c r="B1831" s="47">
        <f>IF(AND(MID(C1831,2,1)&lt;&gt;"/",MID(C1831,1,1)="/"),INT(B1830)+1,B1830+0.01)</f>
        <v>1791</v>
      </c>
      <c r="C1831" s="186" t="s">
        <v>4927</v>
      </c>
      <c r="D1831" s="186" t="s">
        <v>2859</v>
      </c>
      <c r="E1831" s="187" t="s">
        <v>4934</v>
      </c>
      <c r="F1831" s="187" t="s">
        <v>4934</v>
      </c>
      <c r="G1831" s="188">
        <v>0</v>
      </c>
      <c r="H1831" s="188">
        <v>0</v>
      </c>
      <c r="I1831" s="135" t="s">
        <v>3</v>
      </c>
      <c r="J1831" s="187" t="s">
        <v>1376</v>
      </c>
      <c r="K1831" s="189" t="s">
        <v>3783</v>
      </c>
      <c r="L1831" s="185" t="s">
        <v>4768</v>
      </c>
      <c r="M1831" s="55" t="s">
        <v>4825</v>
      </c>
      <c r="N1831" s="55" t="s">
        <v>2238</v>
      </c>
      <c r="P1831" s="259" t="s">
        <v>4943</v>
      </c>
      <c r="Q1831" s="190"/>
      <c r="R1831"/>
      <c r="S1831" t="str">
        <f>IF(E1831=F1831,"","NOT EQUAL")</f>
        <v/>
      </c>
      <c r="T1831" s="44" t="str">
        <f>IF(ISNA(VLOOKUP(P1831,Sheet1!E:F,2,0)),"--","PRESENT")</f>
        <v>--</v>
      </c>
      <c r="U1831"/>
      <c r="V1831">
        <f>IF(AA1831&lt;&gt;"",V1830+1,V1830)</f>
        <v>531</v>
      </c>
      <c r="W1831" s="184" t="s">
        <v>2665</v>
      </c>
      <c r="X1831" s="189" t="s">
        <v>2238</v>
      </c>
      <c r="Y1831" s="189" t="s">
        <v>2238</v>
      </c>
      <c r="Z1831" s="25" t="str">
        <f>IF( OR(X1831="CNST", I1831="CAT_REGS"),IF(E1831=CHAR(34)&amp;CHAR(34),F1831,E1831),
IF(X1831="YES",UPPER(IF(E1831=CHAR(34)&amp;CHAR(34),F1831,E1831)),
IF(   AND(X1831&lt;&gt;"NO",I1831="CAT_FNCT",D1831&lt;&gt;"multiply", D1831&lt;&gt;"divide"),IF(J1831="SLS_ENABLED",   UPPER(IF(E1831=CHAR(34)&amp;CHAR(34),F1831,E1831)),""),"")))</f>
        <v/>
      </c>
      <c r="AA1831" s="25" t="str">
        <f>IF(LEN(Y1831)&gt;0,Y1831,SUBSTITUTE(SUBSTITUTE(SUBSTITUTE(SUBSTITUTE(SUBSTITUTE(SUBSTITUTE(SUBSTITUTE(SUBSTITUTE(SUBSTITUTE(SUBSTITUTE(SUBSTITUTE(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1" s="1">
        <f>B1831</f>
        <v>1791</v>
      </c>
      <c r="AC1831" t="str">
        <f>P1831</f>
        <v>ITM_HISTOY</v>
      </c>
      <c r="AD1831" s="126" t="str">
        <f>IF(ISNA(VLOOKUP(AA1831,'XEQM Shortlist'!J:J,1,0)),"//","")</f>
        <v/>
      </c>
      <c r="AE1831"/>
      <c r="AF1831" s="88" t="str">
        <f>IF(LEN(AA1831)=0,"",SUBSTITUTE(SUBSTITUTE(SUBSTITUTE(SUBSTITUTE(SUBSTITUTE(SUBSTITUTE(SUBSTITUTE(SUBSTITUTE(SUBSTITUTE(SUBSTITUTE(SUBSTITUTE(SUBSTITUTE(SUBSTITUTE(SUBSTITUTE(SUBSTITUTE(SUBSTITUTE(SUBSTITUTE(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1" t="b">
        <f>AA1831=AF1831</f>
        <v>1</v>
      </c>
    </row>
    <row r="1832" spans="1:33" s="185" customFormat="1">
      <c r="A1832" s="48">
        <f>IF(B1832=INT(B1832),ROW(),"")</f>
        <v>1832</v>
      </c>
      <c r="B1832" s="47">
        <f>IF(AND(MID(C1832,2,1)&lt;&gt;"/",MID(C1832,1,1)="/"),INT(B1831)+1,B1831+0.01)</f>
        <v>1792</v>
      </c>
      <c r="C1832" s="186" t="s">
        <v>4413</v>
      </c>
      <c r="D1832" s="186" t="s">
        <v>4928</v>
      </c>
      <c r="E1832" s="187" t="s">
        <v>4935</v>
      </c>
      <c r="F1832" s="187" t="s">
        <v>4935</v>
      </c>
      <c r="G1832" s="188">
        <v>0</v>
      </c>
      <c r="H1832" s="188">
        <v>0</v>
      </c>
      <c r="I1832" s="135" t="s">
        <v>3</v>
      </c>
      <c r="J1832" s="187" t="s">
        <v>1376</v>
      </c>
      <c r="K1832" s="189" t="s">
        <v>3783</v>
      </c>
      <c r="L1832" s="185" t="s">
        <v>4768</v>
      </c>
      <c r="M1832" s="55" t="s">
        <v>4825</v>
      </c>
      <c r="N1832" s="55" t="s">
        <v>2238</v>
      </c>
      <c r="P1832" s="259" t="s">
        <v>4940</v>
      </c>
      <c r="Q1832" s="190"/>
      <c r="R1832"/>
      <c r="S1832" t="str">
        <f>IF(E1832=F1832,"","NOT EQUAL")</f>
        <v/>
      </c>
      <c r="T1832" s="44" t="str">
        <f>IF(ISNA(VLOOKUP(P1832,Sheet1!E:F,2,0)),"--","PRESENT")</f>
        <v>--</v>
      </c>
      <c r="U1832"/>
      <c r="V1832">
        <f>IF(AA1832&lt;&gt;"",V1831+1,V1831)</f>
        <v>531</v>
      </c>
      <c r="W1832" s="184" t="s">
        <v>2665</v>
      </c>
      <c r="X1832" s="189" t="s">
        <v>2238</v>
      </c>
      <c r="Y1832" s="189" t="s">
        <v>2238</v>
      </c>
      <c r="Z1832" s="25" t="str">
        <f>IF( OR(X1832="CNST", I1832="CAT_REGS"),IF(E1832=CHAR(34)&amp;CHAR(34),F1832,E1832),
IF(X1832="YES",UPPER(IF(E1832=CHAR(34)&amp;CHAR(34),F1832,E1832)),
IF(   AND(X1832&lt;&gt;"NO",I1832="CAT_FNCT",D1832&lt;&gt;"multiply", D1832&lt;&gt;"divide"),IF(J1832="SLS_ENABLED",   UPPER(IF(E1832=CHAR(34)&amp;CHAR(34),F1832,E1832)),""),"")))</f>
        <v/>
      </c>
      <c r="AA1832" s="25" t="str">
        <f>IF(LEN(Y1832)&gt;0,Y1832,SUBSTITUTE(SUBSTITUTE(SUBSTITUTE(SUBSTITUTE(SUBSTITUTE(SUBSTITUTE(SUBSTITUTE(SUBSTITUTE(SUBSTITUTE(SUBSTITUTE(SUBSTITUTE( (SUBSTITUTE( SUBSTITUTE( SUBSTITUTE( SUBSTITUTE(Z1832,"STD_SIGMA","SUM"),"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2" s="1">
        <f>B1832</f>
        <v>1792</v>
      </c>
      <c r="AC1832" t="str">
        <f>P1832</f>
        <v>ITM_HPLOT</v>
      </c>
      <c r="AD1832" s="126" t="str">
        <f>IF(ISNA(VLOOKUP(AA1832,'XEQM Shortlist'!J:J,1,0)),"//","")</f>
        <v/>
      </c>
      <c r="AE1832"/>
      <c r="AF1832" s="88" t="str">
        <f>IF(LEN(AA1832)=0,"",SUBSTITUTE(SUBSTITUTE(SUBSTITUTE(SUBSTITUTE(SUBSTITUTE(SUBSTITUTE(SUBSTITUTE(SUBSTITUTE(SUBSTITUTE(SUBSTITUTE(SUBSTITUTE(SUBSTITUTE(SUBSTITUTE(SUBSTITUTE(SUBSTITUTE(SUBSTITUTE(SUBSTITUTE( (SUBSTITUTE( SUBSTITUTE( SUBSTITUTE( SUBSTITUTE(Z1832,"STD_SIGMA","SUM"),"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2" t="b">
        <f>AA1832=AF1832</f>
        <v>1</v>
      </c>
    </row>
    <row r="1833" spans="1:33" s="185" customFormat="1">
      <c r="A1833" s="48">
        <f>IF(B1833=INT(B1833),ROW(),"")</f>
        <v>1833</v>
      </c>
      <c r="B1833" s="47">
        <f>IF(AND(MID(C1833,2,1)&lt;&gt;"/",MID(C1833,1,1)="/"),INT(B1832)+1,B1832+0.01)</f>
        <v>1793</v>
      </c>
      <c r="C1833" s="186" t="s">
        <v>4413</v>
      </c>
      <c r="D1833" s="186" t="s">
        <v>4929</v>
      </c>
      <c r="E1833" s="187" t="s">
        <v>4936</v>
      </c>
      <c r="F1833" s="187" t="s">
        <v>4936</v>
      </c>
      <c r="G1833" s="188">
        <v>0</v>
      </c>
      <c r="H1833" s="188">
        <v>0</v>
      </c>
      <c r="I1833" s="135" t="s">
        <v>3</v>
      </c>
      <c r="J1833" s="187" t="s">
        <v>1376</v>
      </c>
      <c r="K1833" s="189" t="s">
        <v>3783</v>
      </c>
      <c r="L1833" s="185" t="s">
        <v>4768</v>
      </c>
      <c r="M1833" s="55" t="s">
        <v>4825</v>
      </c>
      <c r="N1833" s="55" t="s">
        <v>2238</v>
      </c>
      <c r="P1833" s="259" t="s">
        <v>4941</v>
      </c>
      <c r="Q1833" s="190"/>
      <c r="R1833"/>
      <c r="S1833" t="str">
        <f>IF(E1833=F1833,"","NOT EQUAL")</f>
        <v/>
      </c>
      <c r="T1833" s="44" t="str">
        <f>IF(ISNA(VLOOKUP(P1833,Sheet1!E:F,2,0)),"--","PRESENT")</f>
        <v>--</v>
      </c>
      <c r="U1833"/>
      <c r="V1833">
        <f>IF(AA1833&lt;&gt;"",V1832+1,V1832)</f>
        <v>531</v>
      </c>
      <c r="W1833" s="184" t="s">
        <v>2665</v>
      </c>
      <c r="X1833" s="189" t="s">
        <v>2238</v>
      </c>
      <c r="Y1833" s="189" t="s">
        <v>2238</v>
      </c>
      <c r="Z1833" s="25" t="str">
        <f>IF( OR(X1833="CNST", I1833="CAT_REGS"),IF(E1833=CHAR(34)&amp;CHAR(34),F1833,E1833),
IF(X1833="YES",UPPER(IF(E1833=CHAR(34)&amp;CHAR(34),F1833,E1833)),
IF(   AND(X1833&lt;&gt;"NO",I1833="CAT_FNCT",D1833&lt;&gt;"multiply", D1833&lt;&gt;"divide"),IF(J1833="SLS_ENABLED",   UPPER(IF(E1833=CHAR(34)&amp;CHAR(34),F1833,E1833)),""),"")))</f>
        <v/>
      </c>
      <c r="AA1833" s="25" t="str">
        <f>IF(LEN(Y1833)&gt;0,Y1833,SUBSTITUTE(SUBSTITUTE(SUBSTITUTE(SUBSTITUTE(SUBSTITUTE(SUBSTITUTE(SUBSTITUTE(SUBSTITUTE(SUBSTITUTE(SUBSTITUTE(SUBSTITUTE( (SUBSTITUTE( SUBSTITUTE( SUBSTITUTE( SUBSTITUTE(Z1833,"STD_SIGMA","SUM"),"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3" s="1">
        <f>B1833</f>
        <v>1793</v>
      </c>
      <c r="AC1833" t="str">
        <f>P1833</f>
        <v>ITM_HNORM</v>
      </c>
      <c r="AD1833" s="126" t="str">
        <f>IF(ISNA(VLOOKUP(AA1833,'XEQM Shortlist'!J:J,1,0)),"//","")</f>
        <v/>
      </c>
      <c r="AE1833"/>
      <c r="AF1833" s="88" t="str">
        <f>IF(LEN(AA1833)=0,"",SUBSTITUTE(SUBSTITUTE(SUBSTITUTE(SUBSTITUTE(SUBSTITUTE(SUBSTITUTE(SUBSTITUTE(SUBSTITUTE(SUBSTITUTE(SUBSTITUTE(SUBSTITUTE(SUBSTITUTE(SUBSTITUTE(SUBSTITUTE(SUBSTITUTE(SUBSTITUTE(SUBSTITUTE( (SUBSTITUTE( SUBSTITUTE( SUBSTITUTE( SUBSTITUTE(Z1833,"STD_SIGMA","SUM"),"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3" t="b">
        <f>AA1833=AF1833</f>
        <v>1</v>
      </c>
    </row>
    <row r="1834" spans="1:33">
      <c r="A1834" s="48">
        <f>IF(B1834=INT(B1834),ROW(),"")</f>
        <v>1834</v>
      </c>
      <c r="B1834" s="47">
        <f>IF(AND(MID(C1834,2,1)&lt;&gt;"/",MID(C1834,1,1)="/"),INT(B1833)+1,B1833+0.01)</f>
        <v>1794</v>
      </c>
      <c r="C1834" s="51" t="s">
        <v>5160</v>
      </c>
      <c r="D1834" s="51" t="s">
        <v>7</v>
      </c>
      <c r="E1834" s="56" t="s">
        <v>5161</v>
      </c>
      <c r="F1834" s="56" t="s">
        <v>5161</v>
      </c>
      <c r="G1834" s="144">
        <v>0</v>
      </c>
      <c r="H1834" s="144">
        <v>0</v>
      </c>
      <c r="I1834" s="135" t="s">
        <v>3</v>
      </c>
      <c r="J1834" s="56" t="s">
        <v>1375</v>
      </c>
      <c r="K1834" s="57" t="s">
        <v>3945</v>
      </c>
      <c r="L1834" s="185" t="s">
        <v>4768</v>
      </c>
      <c r="M1834" s="55" t="s">
        <v>4825</v>
      </c>
      <c r="N1834" s="55" t="s">
        <v>2238</v>
      </c>
      <c r="O1834" s="55"/>
      <c r="P1834" s="259" t="s">
        <v>5162</v>
      </c>
      <c r="Q1834" s="18"/>
      <c r="R1834"/>
      <c r="S1834" t="str">
        <f>IF(E1834=F1834,"","NOT EQUAL")</f>
        <v/>
      </c>
      <c r="T1834" s="44" t="str">
        <f>IF(ISNA(VLOOKUP(P1834,Sheet1!E:F,2,0)),"--","PRESENT")</f>
        <v>--</v>
      </c>
      <c r="U1834"/>
      <c r="V1834">
        <f>IF(AA1834&lt;&gt;"",V1833+1,V1833)</f>
        <v>532</v>
      </c>
      <c r="W1834" s="75" t="s">
        <v>2674</v>
      </c>
      <c r="X1834" s="57" t="s">
        <v>2238</v>
      </c>
      <c r="Y1834" s="57" t="s">
        <v>2238</v>
      </c>
      <c r="Z1834" s="25" t="str">
        <f>IF( OR(X1834="CNST", I1834="CAT_REGS"),IF(E1834=CHAR(34)&amp;CHAR(34),F1834,E1834),
IF(X1834="YES",UPPER(IF(E1834=CHAR(34)&amp;CHAR(34),F1834,E1834)),
IF(   AND(X1834&lt;&gt;"NO",I1834="CAT_FNCT",D1834&lt;&gt;"multiply", D1834&lt;&gt;"divide"),IF(J1834="SLS_ENABLED",   UPPER(IF(E1834=CHAR(34)&amp;CHAR(34),F1834,E1834)),""),"")))</f>
        <v>STD_SQUARE_ROOT "(1+X" STD_SUP_2 ")"</v>
      </c>
      <c r="AA1834" s="25" t="str">
        <f>IF(LEN(Y1834)&gt;0,Y1834,SUBSTITUTE(SUBSTITUTE(SUBSTITUTE(SUBSTITUTE(SUBSTITUTE(SUBSTITUTE(SUBSTITUTE(SUBSTITUTE(SUBSTITUTE(SUBSTITUTE(SUBSTITUTE( (SUBSTITUTE( SUBSTITUTE( SUBSTITUTE( SUBSTITUTE(Z1834,"STD_SIGMA","SUM"),"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SQUARE_ROOT(1+X^2)</v>
      </c>
      <c r="AB1834" s="1">
        <f>B1834</f>
        <v>1794</v>
      </c>
      <c r="AC1834" t="str">
        <f>P1834</f>
        <v>ITM_SQRT1PX2</v>
      </c>
      <c r="AD1834" s="126" t="str">
        <f>IF(ISNA(VLOOKUP(AA1834,'XEQM Shortlist'!J:J,1,0)),"//","")</f>
        <v>//</v>
      </c>
      <c r="AF1834" s="88" t="str">
        <f>IF(LEN(AA1834)=0,"",SUBSTITUTE(SUBSTITUTE(SUBSTITUTE(SUBSTITUTE(SUBSTITUTE(SUBSTITUTE(SUBSTITUTE(SUBSTITUTE(SUBSTITUTE(SUBSTITUTE(SUBSTITUTE(SUBSTITUTE(SUBSTITUTE(SUBSTITUTE(SUBSTITUTE(SUBSTITUTE(SUBSTITUTE( (SUBSTITUTE( SUBSTITUTE( SUBSTITUTE( SUBSTITUTE(Z1834,"STD_SIGMA","SUM"),"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SQ(1+X^2)</v>
      </c>
      <c r="AG1834" t="b">
        <f>AA1834=AF1834</f>
        <v>0</v>
      </c>
    </row>
    <row r="1835" spans="1:33" s="44" customFormat="1">
      <c r="A1835" s="48" t="str">
        <f>IF(B1835=INT(B1835),ROW(),"")</f>
        <v/>
      </c>
      <c r="B1835" s="47">
        <f>IF(AND(MID(C1835,2,1)&lt;&gt;"/",MID(C1835,1,1)="/"),INT(B1834)+1,B1834+0.01)</f>
        <v>1794.01</v>
      </c>
      <c r="C1835" s="51" t="s">
        <v>2238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2238</v>
      </c>
      <c r="O1835" s="55"/>
      <c r="P1835" s="259" t="s">
        <v>2238</v>
      </c>
      <c r="Q1835" s="43"/>
      <c r="T1835" s="44" t="str">
        <f>IF(ISNA(VLOOKUP(P1835,Sheet1!E:F,2,0)),"--","PRESENT")</f>
        <v>--</v>
      </c>
      <c r="V1835">
        <f>IF(AA1835&lt;&gt;"",V1824+1,V1824)</f>
        <v>531</v>
      </c>
      <c r="W1835" s="75" t="s">
        <v>2238</v>
      </c>
      <c r="X1835" s="57" t="s">
        <v>2238</v>
      </c>
      <c r="Y1835" s="57" t="s">
        <v>2238</v>
      </c>
      <c r="Z1835" s="25" t="str">
        <f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>B1835</f>
        <v>1794.01</v>
      </c>
      <c r="AC1835" t="str">
        <f>P1835</f>
        <v/>
      </c>
      <c r="AD1835" s="126" t="str">
        <f>IF(ISNA(VLOOKUP(AA1835,'XEQM Shortlist'!J:J,1,0)),"//","")</f>
        <v/>
      </c>
      <c r="AF1835" s="88" t="str">
        <f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>AA1835=AF1835</f>
        <v>1</v>
      </c>
    </row>
    <row r="1836" spans="1:33" s="44" customFormat="1">
      <c r="A1836" s="48" t="str">
        <f>IF(B1836=INT(B1836),ROW(),"")</f>
        <v/>
      </c>
      <c r="B1836" s="47">
        <f>IF(AND(MID(C1836,2,1)&lt;&gt;"/",MID(C1836,1,1)="/"),INT(B1835)+1,B1835+0.01)</f>
        <v>1794.02</v>
      </c>
      <c r="C1836" s="51" t="s">
        <v>2238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2238</v>
      </c>
      <c r="O1836" s="55"/>
      <c r="P1836" s="259" t="s">
        <v>2238</v>
      </c>
      <c r="Q1836" s="43"/>
      <c r="T1836" s="44" t="str">
        <f>IF(ISNA(VLOOKUP(P1836,Sheet1!E:F,2,0)),"--","PRESENT")</f>
        <v>--</v>
      </c>
      <c r="V1836">
        <f>IF(AA1836&lt;&gt;"",V1835+1,V1835)</f>
        <v>531</v>
      </c>
      <c r="W1836" s="75" t="s">
        <v>2238</v>
      </c>
      <c r="X1836" s="57" t="s">
        <v>2238</v>
      </c>
      <c r="Y1836" s="57" t="s">
        <v>2238</v>
      </c>
      <c r="Z1836" s="25" t="str">
        <f>IF( OR(X1836="CNST", I1836="CAT_REGS"),IF(E1836=CHAR(34)&amp;CHAR(34),F1836,E1836),
IF(X1836="YES",UPPER(IF(E1836=CHAR(34)&amp;CHAR(34),F1836,E1836)),
IF(   AND(X1836&lt;&gt;"NO",I1836="CAT_FNCT",D1836&lt;&gt;"multiply", D1836&lt;&gt;"divide"),IF(J1836="SLS_ENABLED",   UPPER(IF(E1836=CHAR(34)&amp;CHAR(34),F1836,E1836)),""),"")))</f>
        <v/>
      </c>
      <c r="AA1836" s="25" t="str">
        <f>IF(LEN(Y1836)&gt;0,Y1836,SUBSTITUTE(SUBSTITUTE(SUBSTITUTE(SUBSTITUTE(SUBSTITUTE(SUBSTITUTE(SUBSTITUTE(SUBSTITUTE(SUBSTITUTE(SUBSTITUTE(SUBSTITUTE( (SUBSTITUTE( SUBSTITUTE( SUBSTITUTE( SUBSTITUTE(Z1836,"STD_SIGMA","SUM"),"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6" s="1">
        <f>B1836</f>
        <v>1794.02</v>
      </c>
      <c r="AC1836" t="str">
        <f>P1836</f>
        <v/>
      </c>
      <c r="AD1836" s="126" t="str">
        <f>IF(ISNA(VLOOKUP(AA1836,'XEQM Shortlist'!J:J,1,0)),"//","")</f>
        <v/>
      </c>
      <c r="AF1836" s="88" t="str">
        <f>IF(LEN(AA1836)=0,"",SUBSTITUTE(SUBSTITUTE(SUBSTITUTE(SUBSTITUTE(SUBSTITUTE(SUBSTITUTE(SUBSTITUTE(SUBSTITUTE(SUBSTITUTE(SUBSTITUTE(SUBSTITUTE(SUBSTITUTE(SUBSTITUTE(SUBSTITUTE(SUBSTITUTE(SUBSTITUTE(SUBSTITUTE( (SUBSTITUTE( SUBSTITUTE( SUBSTITUTE( SUBSTITUTE(Z1836,"STD_SIGMA","SUM"),"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6" t="b">
        <f>AA1836=AF1836</f>
        <v>1</v>
      </c>
    </row>
    <row r="1837" spans="1:33" s="44" customFormat="1">
      <c r="A1837" s="48" t="str">
        <f>IF(B1837=INT(B1837),ROW(),"")</f>
        <v/>
      </c>
      <c r="B1837" s="47">
        <f>IF(AND(MID(C1837,2,1)&lt;&gt;"/",MID(C1837,1,1)="/"),INT(B1836)+1,B1836+0.01)</f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2238</v>
      </c>
      <c r="O1837" s="55"/>
      <c r="P1837" s="259" t="s">
        <v>2238</v>
      </c>
      <c r="Q1837" s="43"/>
      <c r="T1837" s="44" t="str">
        <f>IF(ISNA(VLOOKUP(P1837,Sheet1!E:F,2,0)),"--","PRESENT")</f>
        <v>--</v>
      </c>
      <c r="V1837">
        <f>IF(AA1837&lt;&gt;"",V1836+1,V1836)</f>
        <v>531</v>
      </c>
      <c r="W1837" s="75" t="s">
        <v>2238</v>
      </c>
      <c r="X1837" s="57" t="s">
        <v>2238</v>
      </c>
      <c r="Y1837" s="57" t="s">
        <v>2238</v>
      </c>
      <c r="Z1837" s="25" t="str">
        <f>IF( OR(X1837="CNST", I1837="CAT_REGS"),IF(E1837=CHAR(34)&amp;CHAR(34),F1837,E1837),
IF(X1837="YES",UPPER(IF(E1837=CHAR(34)&amp;CHAR(34),F1837,E1837)),
IF(   AND(X1837&lt;&gt;"NO",I1837="CAT_FNCT",D1837&lt;&gt;"multiply", D1837&lt;&gt;"divide"),IF(J1837="SLS_ENABLED",   UPPER(IF(E1837=CHAR(34)&amp;CHAR(34),F1837,E1837)),""),"")))</f>
        <v/>
      </c>
      <c r="AA1837" s="25" t="str">
        <f>IF(LEN(Y1837)&gt;0,Y1837,SUBSTITUTE(SUBSTITUTE(SUBSTITUTE(SUBSTITUTE(SUBSTITUTE(SUBSTITUTE(SUBSTITUTE(SUBSTITUTE(SUBSTITUTE(SUBSTITUTE(SUBSTITUTE( (SUBSTITUTE( SUBSTITUTE( SUBSTITUTE( SUBSTITUTE(Z1837,"STD_SIGMA","SUM"),"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7" s="1">
        <f>B1837</f>
        <v>1794.03</v>
      </c>
      <c r="AC1837" t="str">
        <f>P1837</f>
        <v/>
      </c>
      <c r="AD1837" s="126" t="str">
        <f>IF(ISNA(VLOOKUP(AA1837,'XEQM Shortlist'!J:J,1,0)),"//","")</f>
        <v/>
      </c>
      <c r="AF1837" s="88" t="str">
        <f>IF(LEN(AA1837)=0,"",SUBSTITUTE(SUBSTITUTE(SUBSTITUTE(SUBSTITUTE(SUBSTITUTE(SUBSTITUTE(SUBSTITUTE(SUBSTITUTE(SUBSTITUTE(SUBSTITUTE(SUBSTITUTE(SUBSTITUTE(SUBSTITUTE(SUBSTITUTE(SUBSTITUTE(SUBSTITUTE(SUBSTITUTE( (SUBSTITUTE( SUBSTITUTE( SUBSTITUTE( SUBSTITUTE(Z1837,"STD_SIGMA","SUM"),"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7" t="b">
        <f>AA1837=AF1837</f>
        <v>1</v>
      </c>
    </row>
    <row r="1838" spans="1:33" s="44" customFormat="1">
      <c r="A1838" s="48" t="str">
        <f>IF(B1838=INT(B1838),ROW(),"")</f>
        <v/>
      </c>
      <c r="B1838" s="47">
        <f>IF(AND(MID(C1838,2,1)&lt;&gt;"/",MID(C1838,1,1)="/"),INT(B1837)+1,B1837+0.01)</f>
        <v>1794.04</v>
      </c>
      <c r="C1838" s="51" t="s">
        <v>4071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2238</v>
      </c>
      <c r="O1838" s="55"/>
      <c r="P1838" s="263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531</v>
      </c>
      <c r="W1838" s="75" t="s">
        <v>2238</v>
      </c>
      <c r="X1838" s="57" t="s">
        <v>2238</v>
      </c>
      <c r="Y1838" s="57" t="s">
        <v>2238</v>
      </c>
      <c r="Z1838" s="25" t="str">
        <f>IF( OR(X1838="CNST", I1838="CAT_REGS"),IF(E1838=CHAR(34)&amp;CHAR(34),F1838,E1838),
IF(X1838="YES",UPPER(IF(E1838=CHAR(34)&amp;CHAR(34),F1838,E1838)),
IF(   AND(X1838&lt;&gt;"NO",I1838="CAT_FNCT",D1838&lt;&gt;"multiply", D1838&lt;&gt;"divide"),IF(J1838="SLS_ENABLED",   UPPER(IF(E1838=CHAR(34)&amp;CHAR(34),F1838,E1838)),""),"")))</f>
        <v/>
      </c>
      <c r="AA1838" s="25" t="str">
        <f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>B1838</f>
        <v>1794.04</v>
      </c>
      <c r="AC1838" t="str">
        <f>P1838</f>
        <v>//Jaymos C43 extensions</v>
      </c>
      <c r="AD1838" s="126" t="str">
        <f>IF(ISNA(VLOOKUP(AA1838,'XEQM Shortlist'!J:J,1,0)),"//","")</f>
        <v/>
      </c>
      <c r="AF1838" s="88" t="str">
        <f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>AA1838=AF1838</f>
        <v>1</v>
      </c>
    </row>
    <row r="1839" spans="1:33" s="44" customFormat="1">
      <c r="A1839" s="48">
        <f>IF(B1839=INT(B1839),ROW(),"")</f>
        <v>1839</v>
      </c>
      <c r="B1839" s="47">
        <f>IF(AND(MID(C1839,2,1)&lt;&gt;"/",MID(C1839,1,1)="/"),INT(B1838)+1,B1838+0.01)</f>
        <v>1795</v>
      </c>
      <c r="C1839" s="80" t="s">
        <v>3713</v>
      </c>
      <c r="D1839" s="80" t="s">
        <v>1007</v>
      </c>
      <c r="E1839" s="81" t="s">
        <v>2239</v>
      </c>
      <c r="F1839" s="81" t="s">
        <v>2239</v>
      </c>
      <c r="G1839" s="82">
        <v>0</v>
      </c>
      <c r="H1839" s="82">
        <v>0</v>
      </c>
      <c r="I1839" s="270" t="s">
        <v>3</v>
      </c>
      <c r="J1839" s="81" t="s">
        <v>1376</v>
      </c>
      <c r="K1839" s="83" t="s">
        <v>3783</v>
      </c>
      <c r="L1839" s="84" t="s">
        <v>4768</v>
      </c>
      <c r="M1839" s="84" t="s">
        <v>4827</v>
      </c>
      <c r="N1839" s="55" t="s">
        <v>2707</v>
      </c>
      <c r="O1839" s="84" t="s">
        <v>1382</v>
      </c>
      <c r="P1839" s="266" t="s">
        <v>2232</v>
      </c>
      <c r="Q1839" s="83"/>
      <c r="R1839"/>
      <c r="S1839" t="str">
        <f>IF(E1839=F1839,"","NOT EQUAL")</f>
        <v/>
      </c>
      <c r="T1839" s="44" t="str">
        <f>IF(ISNA(VLOOKUP(P1839,Sheet1!E:F,2,0)),"--","PRESENT")</f>
        <v>--</v>
      </c>
      <c r="U1839"/>
      <c r="V1839">
        <f>IF(AA1839&lt;&gt;"",V1838+1,V1838)</f>
        <v>531</v>
      </c>
      <c r="W1839" s="75" t="s">
        <v>2707</v>
      </c>
      <c r="X1839" s="57" t="s">
        <v>2238</v>
      </c>
      <c r="Y1839" s="57" t="s">
        <v>2238</v>
      </c>
      <c r="Z1839" s="25" t="str">
        <f>IF( OR(X1839="CNST", I1839="CAT_REGS"),IF(E1839=CHAR(34)&amp;CHAR(34),F1839,E1839),
IF(X1839="YES",UPPER(IF(E1839=CHAR(34)&amp;CHAR(34),F1839,E1839)),
IF(   AND(X1839&lt;&gt;"NO",I1839="CAT_FNCT",D1839&lt;&gt;"multiply", D1839&lt;&gt;"divide"),IF(J1839="SLS_ENABLED",   UPPER(IF(E1839=CHAR(34)&amp;CHAR(34),F1839,E1839)),""),"")))</f>
        <v/>
      </c>
      <c r="AA1839" s="25" t="str">
        <f>IF(LEN(Y1839)&gt;0,Y1839,SUBSTITUTE(SUBSTITUTE(SUBSTITUTE(SUBSTITUTE(SUBSTITUTE(SUBSTITUTE(SUBSTITUTE(SUBSTITUTE(SUBSTITUTE(SUBSTITUTE(SUBSTITUTE( (SUBSTITUTE( SUBSTITUTE( SUBSTITUTE( SUBSTITUTE(Z1839,"STD_SIGMA","SUM"),"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9" s="1">
        <f>B1839</f>
        <v>1795</v>
      </c>
      <c r="AC1839" t="str">
        <f>P1839</f>
        <v>ITM_FG_LINE</v>
      </c>
      <c r="AD1839" s="126" t="str">
        <f>IF(ISNA(VLOOKUP(AA1839,'XEQM Shortlist'!J:J,1,0)),"//","")</f>
        <v/>
      </c>
      <c r="AE1839"/>
      <c r="AF1839" s="88" t="str">
        <f>IF(LEN(AA1839)=0,"",SUBSTITUTE(SUBSTITUTE(SUBSTITUTE(SUBSTITUTE(SUBSTITUTE(SUBSTITUTE(SUBSTITUTE(SUBSTITUTE(SUBSTITUTE(SUBSTITUTE(SUBSTITUTE(SUBSTITUTE(SUBSTITUTE(SUBSTITUTE(SUBSTITUTE(SUBSTITUTE(SUBSTITUTE( (SUBSTITUTE( SUBSTITUTE( SUBSTITUTE( SUBSTITUTE(Z1839,"STD_SIGMA","SUM"),"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9" t="b">
        <f>AA1839=AF1839</f>
        <v>1</v>
      </c>
    </row>
    <row r="1840" spans="1:33">
      <c r="A1840" s="48">
        <f>IF(B1840=INT(B1840),ROW(),"")</f>
        <v>1840</v>
      </c>
      <c r="B1840" s="47">
        <f>IF(AND(MID(C1840,2,1)&lt;&gt;"/",MID(C1840,1,1)="/"),INT(B1839)+1,B1839+0.01)</f>
        <v>1796</v>
      </c>
      <c r="C1840" s="80" t="s">
        <v>3713</v>
      </c>
      <c r="D1840" s="80" t="s">
        <v>5209</v>
      </c>
      <c r="E1840" s="81" t="s">
        <v>2256</v>
      </c>
      <c r="F1840" s="81" t="s">
        <v>2256</v>
      </c>
      <c r="G1840" s="82">
        <v>0</v>
      </c>
      <c r="H1840" s="82">
        <v>0</v>
      </c>
      <c r="I1840" s="270" t="s">
        <v>3</v>
      </c>
      <c r="J1840" s="81" t="s">
        <v>1376</v>
      </c>
      <c r="K1840" s="83" t="s">
        <v>3783</v>
      </c>
      <c r="L1840" s="84" t="s">
        <v>4768</v>
      </c>
      <c r="M1840" s="84" t="s">
        <v>4827</v>
      </c>
      <c r="N1840" s="55" t="s">
        <v>2707</v>
      </c>
      <c r="O1840" s="80" t="s">
        <v>3409</v>
      </c>
      <c r="P1840" s="266" t="s">
        <v>5208</v>
      </c>
      <c r="Q1840" s="83"/>
      <c r="R1840"/>
      <c r="S1840" t="str">
        <f>IF(E1840=F1840,"","NOT EQUAL")</f>
        <v/>
      </c>
      <c r="T1840" s="44" t="str">
        <f>IF(ISNA(VLOOKUP(P1840,Sheet1!E:F,2,0)),"--","PRESENT")</f>
        <v>--</v>
      </c>
      <c r="U1840"/>
      <c r="V1840">
        <f>IF(AA1840&lt;&gt;"",V1839+1,V1839)</f>
        <v>531</v>
      </c>
      <c r="W1840" s="75" t="s">
        <v>2707</v>
      </c>
      <c r="X1840" s="57" t="s">
        <v>2238</v>
      </c>
      <c r="Y1840" s="57" t="s">
        <v>2238</v>
      </c>
      <c r="Z1840" s="25" t="str">
        <f>IF( OR(X1840="CNST", I1840="CAT_REGS"),IF(E1840=CHAR(34)&amp;CHAR(34),F1840,E1840),
IF(X1840="YES",UPPER(IF(E1840=CHAR(34)&amp;CHAR(34),F1840,E1840)),
IF(   AND(X1840&lt;&gt;"NO",I1840="CAT_FNCT",D1840&lt;&gt;"multiply", D1840&lt;&gt;"divide"),IF(J1840="SLS_ENABLED",   UPPER(IF(E1840=CHAR(34)&amp;CHAR(34),F1840,E1840)),""),"")))</f>
        <v/>
      </c>
      <c r="AA1840" s="25" t="str">
        <f>IF(LEN(Y1840)&gt;0,Y1840,SUBSTITUTE(SUBSTITUTE(SUBSTITUTE(SUBSTITUTE(SUBSTITUTE(SUBSTITUTE(SUBSTITUTE(SUBSTITUTE(SUBSTITUTE(SUBSTITUTE(SUBSTITUTE( (SUBSTITUTE( SUBSTITUTE( SUBSTITUTE( SUBSTITUTE(Z1840,"STD_SIGMA","SUM"),"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0" s="1">
        <f>B1840</f>
        <v>1796</v>
      </c>
      <c r="AC1840" t="str">
        <f>P1840</f>
        <v>ITM_BASE_SCREEN</v>
      </c>
      <c r="AD1840" s="126" t="str">
        <f>IF(ISNA(VLOOKUP(AA1840,'XEQM Shortlist'!J:J,1,0)),"//","")</f>
        <v/>
      </c>
      <c r="AF1840" s="88" t="str">
        <f>IF(LEN(AA1840)=0,"",SUBSTITUTE(SUBSTITUTE(SUBSTITUTE(SUBSTITUTE(SUBSTITUTE(SUBSTITUTE(SUBSTITUTE(SUBSTITUTE(SUBSTITUTE(SUBSTITUTE(SUBSTITUTE(SUBSTITUTE(SUBSTITUTE(SUBSTITUTE(SUBSTITUTE(SUBSTITUTE(SUBSTITUTE( (SUBSTITUTE( SUBSTITUTE( SUBSTITUTE( SUBSTITUTE(Z1840,"STD_SIGMA","SUM"),"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0" t="b">
        <f>AA1840=AF1840</f>
        <v>1</v>
      </c>
    </row>
    <row r="1841" spans="1:33">
      <c r="A1841" s="48">
        <f>IF(B1841=INT(B1841),ROW(),"")</f>
        <v>1841</v>
      </c>
      <c r="B1841" s="47">
        <f>IF(AND(MID(C1841,2,1)&lt;&gt;"/",MID(C1841,1,1)="/"),INT(B1840)+1,B1840+0.01)</f>
        <v>1797</v>
      </c>
      <c r="C1841" s="80" t="s">
        <v>3713</v>
      </c>
      <c r="D1841" s="80" t="s">
        <v>971</v>
      </c>
      <c r="E1841" s="81" t="s">
        <v>5152</v>
      </c>
      <c r="F1841" s="81" t="s">
        <v>5152</v>
      </c>
      <c r="G1841" s="82">
        <v>0</v>
      </c>
      <c r="H1841" s="82">
        <v>0</v>
      </c>
      <c r="I1841" s="270" t="s">
        <v>3</v>
      </c>
      <c r="J1841" s="81" t="s">
        <v>1376</v>
      </c>
      <c r="K1841" s="83" t="s">
        <v>3783</v>
      </c>
      <c r="L1841" s="84" t="s">
        <v>4768</v>
      </c>
      <c r="M1841" s="84" t="s">
        <v>4827</v>
      </c>
      <c r="N1841" s="55" t="s">
        <v>2707</v>
      </c>
      <c r="O1841" s="80" t="s">
        <v>1383</v>
      </c>
      <c r="P1841" s="266" t="s">
        <v>2235</v>
      </c>
      <c r="Q1841" s="83"/>
      <c r="R1841"/>
      <c r="S1841" t="str">
        <f>IF(E1841=F1841,"","NOT EQUAL")</f>
        <v/>
      </c>
      <c r="T1841" s="44" t="str">
        <f>IF(ISNA(VLOOKUP(P1841,Sheet1!E:F,2,0)),"--","PRESENT")</f>
        <v>--</v>
      </c>
      <c r="U1841"/>
      <c r="V1841">
        <f>IF(AA1841&lt;&gt;"",V1840+1,V1840)</f>
        <v>531</v>
      </c>
      <c r="W1841" s="75" t="s">
        <v>2707</v>
      </c>
      <c r="X1841" s="57" t="s">
        <v>2238</v>
      </c>
      <c r="Y1841" s="57" t="s">
        <v>2238</v>
      </c>
      <c r="Z1841" s="25" t="str">
        <f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>IF(LEN(Y1841)&gt;0,Y1841,SUBSTITUTE(SUBSTITUTE(SUBSTITUTE(SUBSTITUTE(SUBSTITUTE(SUBSTITUTE(SUBSTITUTE(SUBSTITUTE(SUBSTITUTE(SUBSTITUTE(SUBSTITUTE( (SUBSTITUTE( SUBSTITUTE( SUBSTITUTE( SUBSTITUTE(Z1841,"STD_SIGMA","SUM"),"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1" s="1">
        <f>B1841</f>
        <v>1797</v>
      </c>
      <c r="AC1841" t="str">
        <f>P1841</f>
        <v>ITM_G_DOUBLETAP</v>
      </c>
      <c r="AD1841" s="126" t="str">
        <f>IF(ISNA(VLOOKUP(AA1841,'XEQM Shortlist'!J:J,1,0)),"//","")</f>
        <v/>
      </c>
      <c r="AF1841" s="88" t="str">
        <f>IF(LEN(AA1841)=0,"",SUBSTITUTE(SUBSTITUTE(SUBSTITUTE(SUBSTITUTE(SUBSTITUTE(SUBSTITUTE(SUBSTITUTE(SUBSTITUTE(SUBSTITUTE(SUBSTITUTE(SUBSTITUTE(SUBSTITUTE(SUBSTITUTE(SUBSTITUTE(SUBSTITUTE(SUBSTITUTE(SUBSTITUTE( (SUBSTITUTE( SUBSTITUTE( SUBSTITUTE( SUBSTITUTE(Z1841,"STD_SIGMA","SUM"),"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1" t="b">
        <f>AA1841=AF1841</f>
        <v>1</v>
      </c>
    </row>
    <row r="1842" spans="1:33" s="152" customFormat="1">
      <c r="A1842" s="48">
        <f>IF(B1842=INT(B1842),ROW(),"")</f>
        <v>1842</v>
      </c>
      <c r="B1842" s="47">
        <f>IF(AND(MID(C1842,2,1)&lt;&gt;"/",MID(C1842,1,1)="/"),INT(B1841)+1,B1841+0.01)</f>
        <v>1798</v>
      </c>
      <c r="C1842" s="148" t="s">
        <v>4588</v>
      </c>
      <c r="D1842" s="148" t="s">
        <v>4080</v>
      </c>
      <c r="E1842" s="168" t="s">
        <v>5272</v>
      </c>
      <c r="F1842" s="168" t="s">
        <v>5272</v>
      </c>
      <c r="G1842" s="149">
        <v>0</v>
      </c>
      <c r="H1842" s="149">
        <v>0</v>
      </c>
      <c r="I1842" s="270" t="s">
        <v>3</v>
      </c>
      <c r="J1842" s="150" t="s">
        <v>1376</v>
      </c>
      <c r="K1842" s="151" t="s">
        <v>3783</v>
      </c>
      <c r="L1842" s="152" t="s">
        <v>4768</v>
      </c>
      <c r="M1842" s="55" t="s">
        <v>4825</v>
      </c>
      <c r="N1842" s="55" t="s">
        <v>2707</v>
      </c>
      <c r="P1842" s="259" t="s">
        <v>5271</v>
      </c>
      <c r="Q1842" s="153"/>
      <c r="R1842"/>
      <c r="S1842" t="str">
        <f>IF(E1842=F1842,"","NOT EQUAL")</f>
        <v/>
      </c>
      <c r="T1842" s="44" t="str">
        <f>IF(ISNA(VLOOKUP(P1842,Sheet1!E:F,2,0)),"--","PRESENT")</f>
        <v>--</v>
      </c>
      <c r="U1842"/>
      <c r="V1842">
        <f>IF(AA1842&lt;&gt;"",V1841+1,V1841)</f>
        <v>531</v>
      </c>
      <c r="W1842" s="147" t="s">
        <v>2238</v>
      </c>
      <c r="X1842" s="151" t="s">
        <v>2238</v>
      </c>
      <c r="Y1842" s="151" t="s">
        <v>2238</v>
      </c>
      <c r="Z1842" s="25" t="str">
        <f>IF( OR(X1842="CNST", I1842="CAT_REGS"),IF(E1842=CHAR(34)&amp;CHAR(34),F1842,E1842),
IF(X1842="YES",UPPER(IF(E1842=CHAR(34)&amp;CHAR(34),F1842,E1842)),
IF(   AND(X1842&lt;&gt;"NO",I1842="CAT_FNCT",D1842&lt;&gt;"multiply", D1842&lt;&gt;"divide"),IF(J1842="SLS_ENABLED",   UPPER(IF(E1842=CHAR(34)&amp;CHAR(34),F1842,E1842)),""),"")))</f>
        <v/>
      </c>
      <c r="AA1842" s="25" t="str">
        <f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>B1842</f>
        <v>1798</v>
      </c>
      <c r="AC1842" t="str">
        <f>P1842</f>
        <v>ITM_SETALLF</v>
      </c>
      <c r="AD1842" s="126" t="str">
        <f>IF(ISNA(VLOOKUP(AA1842,'XEQM Shortlist'!J:J,1,0)),"//","")</f>
        <v/>
      </c>
      <c r="AE1842"/>
      <c r="AF1842" s="88" t="str">
        <f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>AA1842=AF1842</f>
        <v>1</v>
      </c>
    </row>
    <row r="1843" spans="1:33">
      <c r="A1843" s="48">
        <f>IF(B1843=INT(B1843),ROW(),"")</f>
        <v>1843</v>
      </c>
      <c r="B1843" s="47">
        <f>IF(AND(MID(C1843,2,1)&lt;&gt;"/",MID(C1843,1,1)="/"),INT(B1842)+1,B1842+0.01)</f>
        <v>1799</v>
      </c>
      <c r="C1843" s="80" t="s">
        <v>3699</v>
      </c>
      <c r="D1843" s="80">
        <v>0</v>
      </c>
      <c r="E1843" s="83" t="s">
        <v>2294</v>
      </c>
      <c r="F1843" s="83" t="s">
        <v>2294</v>
      </c>
      <c r="G1843" s="85">
        <v>0</v>
      </c>
      <c r="H1843" s="85">
        <v>0</v>
      </c>
      <c r="I1843" s="270" t="s">
        <v>3</v>
      </c>
      <c r="J1843" s="81" t="s">
        <v>1376</v>
      </c>
      <c r="K1843" s="83" t="s">
        <v>3783</v>
      </c>
      <c r="L1843" s="84" t="s">
        <v>4768</v>
      </c>
      <c r="M1843" s="55" t="s">
        <v>4825</v>
      </c>
      <c r="N1843" s="55" t="s">
        <v>2707</v>
      </c>
      <c r="O1843" s="84"/>
      <c r="P1843" s="266" t="s">
        <v>2295</v>
      </c>
      <c r="Q1843" s="83"/>
      <c r="R1843"/>
      <c r="S1843" t="str">
        <f>IF(E1843=F1843,"","NOT EQUAL")</f>
        <v/>
      </c>
      <c r="T1843" s="44" t="str">
        <f>IF(ISNA(VLOOKUP(P1843,Sheet1!E:F,2,0)),"--","PRESENT")</f>
        <v>--</v>
      </c>
      <c r="U1843"/>
      <c r="V1843">
        <f>IF(AA1843&lt;&gt;"",V1842+1,V1842)</f>
        <v>531</v>
      </c>
      <c r="W1843" s="75" t="s">
        <v>2707</v>
      </c>
      <c r="X1843" s="57" t="s">
        <v>2238</v>
      </c>
      <c r="Y1843" s="57" t="s">
        <v>2238</v>
      </c>
      <c r="Z1843" s="25" t="str">
        <f>IF( OR(X1843="CNST", I1843="CAT_REGS"),IF(E1843=CHAR(34)&amp;CHAR(34),F1843,E1843),
IF(X1843="YES",UPPER(IF(E1843=CHAR(34)&amp;CHAR(34),F1843,E1843)),
IF(   AND(X1843&lt;&gt;"NO",I1843="CAT_FNCT",D1843&lt;&gt;"multiply", D1843&lt;&gt;"divide"),IF(J1843="SLS_ENABLED",   UPPER(IF(E1843=CHAR(34)&amp;CHAR(34),F1843,E1843)),""),"")))</f>
        <v/>
      </c>
      <c r="AA1843" s="25" t="str">
        <f>IF(LEN(Y1843)&gt;0,Y1843,SUBSTITUTE(SUBSTITUTE(SUBSTITUTE(SUBSTITUTE(SUBSTITUTE(SUBSTITUTE(SUBSTITUTE(SUBSTITUTE(SUBSTITUTE(SUBSTITUTE(SUBSTITUTE( (SUBSTITUTE( SUBSTITUTE( SUBSTITUTE( SUBSTITUTE(Z1843,"STD_SIGMA","SUM"),"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3" s="1">
        <f>B1843</f>
        <v>1799</v>
      </c>
      <c r="AC1843" t="str">
        <f>P1843</f>
        <v>ITM_P_ALLREGS</v>
      </c>
      <c r="AD1843" s="126" t="str">
        <f>IF(ISNA(VLOOKUP(AA1843,'XEQM Shortlist'!J:J,1,0)),"//","")</f>
        <v/>
      </c>
      <c r="AF1843" s="88" t="str">
        <f>IF(LEN(AA1843)=0,"",SUBSTITUTE(SUBSTITUTE(SUBSTITUTE(SUBSTITUTE(SUBSTITUTE(SUBSTITUTE(SUBSTITUTE(SUBSTITUTE(SUBSTITUTE(SUBSTITUTE(SUBSTITUTE(SUBSTITUTE(SUBSTITUTE(SUBSTITUTE(SUBSTITUTE(SUBSTITUTE(SUBSTITUTE( (SUBSTITUTE( SUBSTITUTE( SUBSTITUTE( SUBSTITUTE(Z1843,"STD_SIGMA","SUM"),"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3" t="b">
        <f>AA1843=AF1843</f>
        <v>1</v>
      </c>
    </row>
    <row r="1844" spans="1:33">
      <c r="A1844" s="48">
        <f>IF(B1844=INT(B1844),ROW(),"")</f>
        <v>1844</v>
      </c>
      <c r="B1844" s="47">
        <f>IF(AND(MID(C1844,2,1)&lt;&gt;"/",MID(C1844,1,1)="/"),INT(B1843)+1,B1843+0.01)</f>
        <v>1800</v>
      </c>
      <c r="C1844" s="80" t="s">
        <v>3714</v>
      </c>
      <c r="D1844" s="80">
        <v>85</v>
      </c>
      <c r="E1844" s="252" t="s">
        <v>2296</v>
      </c>
      <c r="F1844" s="81" t="s">
        <v>2296</v>
      </c>
      <c r="G1844" s="82">
        <v>0</v>
      </c>
      <c r="H1844" s="82">
        <v>0</v>
      </c>
      <c r="I1844" s="270" t="s">
        <v>1</v>
      </c>
      <c r="J1844" s="81" t="s">
        <v>1375</v>
      </c>
      <c r="K1844" s="83" t="s">
        <v>3945</v>
      </c>
      <c r="L1844" s="84" t="s">
        <v>4768</v>
      </c>
      <c r="M1844" s="84" t="s">
        <v>4827</v>
      </c>
      <c r="N1844" s="55" t="s">
        <v>2707</v>
      </c>
      <c r="O1844" s="84" t="s">
        <v>2257</v>
      </c>
      <c r="P1844" s="266" t="s">
        <v>2299</v>
      </c>
      <c r="Q1844" s="83"/>
      <c r="R1844"/>
      <c r="S1844" t="str">
        <f>IF(E1844=F1844,"","NOT EQUAL")</f>
        <v/>
      </c>
      <c r="T1844" s="44" t="str">
        <f>IF(ISNA(VLOOKUP(P1844,Sheet1!E:F,2,0)),"--","PRESENT")</f>
        <v>--</v>
      </c>
      <c r="U1844"/>
      <c r="V1844">
        <f>IF(AA1844&lt;&gt;"",V1843+1,V1843)</f>
        <v>531</v>
      </c>
      <c r="W1844" s="75" t="s">
        <v>2710</v>
      </c>
      <c r="X1844" s="57" t="s">
        <v>2238</v>
      </c>
      <c r="Y1844" s="57" t="s">
        <v>2238</v>
      </c>
      <c r="Z1844" s="25" t="str">
        <f>IF( OR(X1844="CNST", I1844="CAT_REGS"),IF(E1844=CHAR(34)&amp;CHAR(34),F1844,E1844),
IF(X1844="YES",UPPER(IF(E1844=CHAR(34)&amp;CHAR(34),F1844,E1844)),
IF(   AND(X1844&lt;&gt;"NO",I1844="CAT_FNCT",D1844&lt;&gt;"multiply", D1844&lt;&gt;"divide"),IF(J1844="SLS_ENABLED",   UPPER(IF(E1844=CHAR(34)&amp;CHAR(34),F1844,E1844)),""),"")))</f>
        <v/>
      </c>
      <c r="AA1844" s="25" t="str">
        <f>IF(LEN(Y1844)&gt;0,Y1844,SUBSTITUTE(SUBSTITUTE(SUBSTITUTE(SUBSTITUTE(SUBSTITUTE(SUBSTITUTE(SUBSTITUTE(SUBSTITUTE(SUBSTITUTE(SUBSTITUTE(SUBSTITUTE( (SUBSTITUTE( SUBSTITUTE( SUBSTITUTE( SUBSTITUTE(Z1844,"STD_SIGMA","SUM"),"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4" s="1">
        <f>B1844</f>
        <v>1800</v>
      </c>
      <c r="AC1844" t="str">
        <f>P1844</f>
        <v>ITM_SI_f</v>
      </c>
      <c r="AD1844" s="126" t="str">
        <f>IF(ISNA(VLOOKUP(AA1844,'XEQM Shortlist'!J:J,1,0)),"//","")</f>
        <v/>
      </c>
      <c r="AF1844" s="88" t="str">
        <f>IF(LEN(AA1844)=0,"",SUBSTITUTE(SUBSTITUTE(SUBSTITUTE(SUBSTITUTE(SUBSTITUTE(SUBSTITUTE(SUBSTITUTE(SUBSTITUTE(SUBSTITUTE(SUBSTITUTE(SUBSTITUTE(SUBSTITUTE(SUBSTITUTE(SUBSTITUTE(SUBSTITUTE(SUBSTITUTE(SUBSTITUTE( (SUBSTITUTE( SUBSTITUTE( SUBSTITUTE( SUBSTITUTE(Z1844,"STD_SIGMA","SUM"),"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4" t="b">
        <f>AA1844=AF1844</f>
        <v>1</v>
      </c>
    </row>
    <row r="1845" spans="1:33">
      <c r="A1845" s="48">
        <f>IF(B1845=INT(B1845),ROW(),"")</f>
        <v>1845</v>
      </c>
      <c r="B1845" s="47">
        <f>IF(AND(MID(C1845,2,1)&lt;&gt;"/",MID(C1845,1,1)="/"),INT(B1844)+1,B1844+0.01)</f>
        <v>1801</v>
      </c>
      <c r="C1845" s="80" t="s">
        <v>3714</v>
      </c>
      <c r="D1845" s="80">
        <v>88</v>
      </c>
      <c r="E1845" s="252" t="s">
        <v>2264</v>
      </c>
      <c r="F1845" s="81" t="s">
        <v>2264</v>
      </c>
      <c r="G1845" s="82">
        <v>0</v>
      </c>
      <c r="H1845" s="82">
        <v>0</v>
      </c>
      <c r="I1845" s="270" t="s">
        <v>1</v>
      </c>
      <c r="J1845" s="81" t="s">
        <v>1375</v>
      </c>
      <c r="K1845" s="83" t="s">
        <v>3945</v>
      </c>
      <c r="L1845" s="84" t="s">
        <v>4768</v>
      </c>
      <c r="M1845" s="84" t="s">
        <v>4827</v>
      </c>
      <c r="N1845" s="55" t="s">
        <v>2707</v>
      </c>
      <c r="O1845" s="80" t="s">
        <v>2257</v>
      </c>
      <c r="P1845" s="266" t="s">
        <v>2258</v>
      </c>
      <c r="Q1845" s="81"/>
      <c r="R1845"/>
      <c r="S1845" t="str">
        <f>IF(E1845=F1845,"","NOT EQUAL")</f>
        <v/>
      </c>
      <c r="T1845" s="44" t="str">
        <f>IF(ISNA(VLOOKUP(P1845,Sheet1!E:F,2,0)),"--","PRESENT")</f>
        <v>--</v>
      </c>
      <c r="U1845"/>
      <c r="V1845">
        <f>IF(AA1845&lt;&gt;"",V1844+1,V1844)</f>
        <v>531</v>
      </c>
      <c r="W1845" s="75" t="s">
        <v>2710</v>
      </c>
      <c r="X1845" s="57" t="s">
        <v>2238</v>
      </c>
      <c r="Y1845" s="57" t="s">
        <v>2238</v>
      </c>
      <c r="Z1845" s="25" t="str">
        <f>IF( OR(X1845="CNST", I1845="CAT_REGS"),IF(E1845=CHAR(34)&amp;CHAR(34),F1845,E1845),
IF(X1845="YES",UPPER(IF(E1845=CHAR(34)&amp;CHAR(34),F1845,E1845)),
IF(   AND(X1845&lt;&gt;"NO",I1845="CAT_FNCT",D1845&lt;&gt;"multiply", D1845&lt;&gt;"divide"),IF(J1845="SLS_ENABLED",   UPPER(IF(E1845=CHAR(34)&amp;CHAR(34),F1845,E1845)),""),"")))</f>
        <v/>
      </c>
      <c r="AA1845" s="25" t="str">
        <f>IF(LEN(Y1845)&gt;0,Y1845,SUBSTITUTE(SUBSTITUTE(SUBSTITUTE(SUBSTITUTE(SUBSTITUTE(SUBSTITUTE(SUBSTITUTE(SUBSTITUTE(SUBSTITUTE(SUBSTITUTE(SUBSTITUTE( (SUBSTITUTE( SUBSTITUTE( SUBSTITUTE( SUBSTITUTE(Z1845,"STD_SIGMA","SUM"),"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5" s="1">
        <f>B1845</f>
        <v>1801</v>
      </c>
      <c r="AC1845" t="str">
        <f>P1845</f>
        <v>ITM_SI_p</v>
      </c>
      <c r="AD1845" s="126" t="str">
        <f>IF(ISNA(VLOOKUP(AA1845,'XEQM Shortlist'!J:J,1,0)),"//","")</f>
        <v/>
      </c>
      <c r="AF1845" s="88" t="str">
        <f>IF(LEN(AA1845)=0,"",SUBSTITUTE(SUBSTITUTE(SUBSTITUTE(SUBSTITUTE(SUBSTITUTE(SUBSTITUTE(SUBSTITUTE(SUBSTITUTE(SUBSTITUTE(SUBSTITUTE(SUBSTITUTE(SUBSTITUTE(SUBSTITUTE(SUBSTITUTE(SUBSTITUTE(SUBSTITUTE(SUBSTITUTE( (SUBSTITUTE( SUBSTITUTE( SUBSTITUTE( SUBSTITUTE(Z1845,"STD_SIGMA","SUM"),"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5" t="b">
        <f>AA1845=AF1845</f>
        <v>1</v>
      </c>
    </row>
    <row r="1846" spans="1:33">
      <c r="A1846" s="48">
        <f>IF(B1846=INT(B1846),ROW(),"")</f>
        <v>1846</v>
      </c>
      <c r="B1846" s="47">
        <f>IF(AND(MID(C1846,2,1)&lt;&gt;"/",MID(C1846,1,1)="/"),INT(B1845)+1,B1845+0.01)</f>
        <v>1802</v>
      </c>
      <c r="C1846" s="80" t="s">
        <v>3714</v>
      </c>
      <c r="D1846" s="80">
        <v>91</v>
      </c>
      <c r="E1846" s="252" t="s">
        <v>2265</v>
      </c>
      <c r="F1846" s="81" t="s">
        <v>2265</v>
      </c>
      <c r="G1846" s="82">
        <v>0</v>
      </c>
      <c r="H1846" s="82">
        <v>0</v>
      </c>
      <c r="I1846" s="270" t="s">
        <v>1</v>
      </c>
      <c r="J1846" s="81" t="s">
        <v>1375</v>
      </c>
      <c r="K1846" s="83" t="s">
        <v>3945</v>
      </c>
      <c r="L1846" s="84" t="s">
        <v>4768</v>
      </c>
      <c r="M1846" s="84" t="s">
        <v>4827</v>
      </c>
      <c r="N1846" s="55" t="s">
        <v>2707</v>
      </c>
      <c r="O1846" s="80" t="s">
        <v>2257</v>
      </c>
      <c r="P1846" s="266" t="s">
        <v>2259</v>
      </c>
      <c r="Q1846" s="81"/>
      <c r="R1846"/>
      <c r="S1846" t="str">
        <f>IF(E1846=F1846,"","NOT EQUAL")</f>
        <v/>
      </c>
      <c r="T1846" s="44" t="str">
        <f>IF(ISNA(VLOOKUP(P1846,Sheet1!E:F,2,0)),"--","PRESENT")</f>
        <v>--</v>
      </c>
      <c r="U1846"/>
      <c r="V1846">
        <f>IF(AA1846&lt;&gt;"",V1845+1,V1845)</f>
        <v>531</v>
      </c>
      <c r="W1846" s="75" t="s">
        <v>2710</v>
      </c>
      <c r="X1846" s="57" t="s">
        <v>2238</v>
      </c>
      <c r="Y1846" s="57" t="s">
        <v>2238</v>
      </c>
      <c r="Z1846" s="25" t="str">
        <f>IF( OR(X1846="CNST", I1846="CAT_REGS"),IF(E1846=CHAR(34)&amp;CHAR(34),F1846,E1846),
IF(X1846="YES",UPPER(IF(E1846=CHAR(34)&amp;CHAR(34),F1846,E1846)),
IF(   AND(X1846&lt;&gt;"NO",I1846="CAT_FNCT",D1846&lt;&gt;"multiply", D1846&lt;&gt;"divide"),IF(J1846="SLS_ENABLED",   UPPER(IF(E1846=CHAR(34)&amp;CHAR(34),F1846,E1846)),""),"")))</f>
        <v/>
      </c>
      <c r="AA1846" s="25" t="str">
        <f>IF(LEN(Y1846)&gt;0,Y1846,SUBSTITUTE(SUBSTITUTE(SUBSTITUTE(SUBSTITUTE(SUBSTITUTE(SUBSTITUTE(SUBSTITUTE(SUBSTITUTE(SUBSTITUTE(SUBSTITUTE(SUBSTITUTE( (SUBSTITUTE( SUBSTITUTE( SUBSTITUTE( SUBSTITUTE(Z1846,"STD_SIGMA","SUM"),"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6" s="1">
        <f>B1846</f>
        <v>1802</v>
      </c>
      <c r="AC1846" t="str">
        <f>P1846</f>
        <v>ITM_SI_n</v>
      </c>
      <c r="AD1846" s="126" t="str">
        <f>IF(ISNA(VLOOKUP(AA1846,'XEQM Shortlist'!J:J,1,0)),"//","")</f>
        <v/>
      </c>
      <c r="AF1846" s="88" t="str">
        <f>IF(LEN(AA1846)=0,"",SUBSTITUTE(SUBSTITUTE(SUBSTITUTE(SUBSTITUTE(SUBSTITUTE(SUBSTITUTE(SUBSTITUTE(SUBSTITUTE(SUBSTITUTE(SUBSTITUTE(SUBSTITUTE(SUBSTITUTE(SUBSTITUTE(SUBSTITUTE(SUBSTITUTE(SUBSTITUTE(SUBSTITUTE( (SUBSTITUTE( SUBSTITUTE( SUBSTITUTE( SUBSTITUTE(Z1846,"STD_SIGMA","SUM"),"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6" t="b">
        <f>AA1846=AF1846</f>
        <v>1</v>
      </c>
    </row>
    <row r="1847" spans="1:33">
      <c r="A1847" s="48">
        <f>IF(B1847=INT(B1847),ROW(),"")</f>
        <v>1847</v>
      </c>
      <c r="B1847" s="47">
        <f>IF(AND(MID(C1847,2,1)&lt;&gt;"/",MID(C1847,1,1)="/"),INT(B1846)+1,B1846+0.01)</f>
        <v>1803</v>
      </c>
      <c r="C1847" s="80" t="s">
        <v>3714</v>
      </c>
      <c r="D1847" s="80">
        <v>94</v>
      </c>
      <c r="E1847" s="252" t="s">
        <v>2266</v>
      </c>
      <c r="F1847" s="81" t="s">
        <v>2266</v>
      </c>
      <c r="G1847" s="82">
        <v>0</v>
      </c>
      <c r="H1847" s="82">
        <v>0</v>
      </c>
      <c r="I1847" s="270" t="s">
        <v>1</v>
      </c>
      <c r="J1847" s="81" t="s">
        <v>1375</v>
      </c>
      <c r="K1847" s="83" t="s">
        <v>3945</v>
      </c>
      <c r="L1847" s="84" t="s">
        <v>4768</v>
      </c>
      <c r="M1847" s="84" t="s">
        <v>4827</v>
      </c>
      <c r="N1847" s="55" t="s">
        <v>2707</v>
      </c>
      <c r="O1847" s="80" t="s">
        <v>2257</v>
      </c>
      <c r="P1847" s="266" t="s">
        <v>2260</v>
      </c>
      <c r="Q1847" s="81"/>
      <c r="R1847"/>
      <c r="S1847" t="str">
        <f>IF(E1847=F1847,"","NOT EQUAL")</f>
        <v/>
      </c>
      <c r="T1847" s="44" t="str">
        <f>IF(ISNA(VLOOKUP(P1847,Sheet1!E:F,2,0)),"--","PRESENT")</f>
        <v>--</v>
      </c>
      <c r="U1847"/>
      <c r="V1847">
        <f>IF(AA1847&lt;&gt;"",V1846+1,V1846)</f>
        <v>531</v>
      </c>
      <c r="W1847" s="75" t="s">
        <v>2710</v>
      </c>
      <c r="X1847" s="57" t="s">
        <v>2238</v>
      </c>
      <c r="Y1847" s="57" t="s">
        <v>2238</v>
      </c>
      <c r="Z1847" s="25" t="str">
        <f>IF( OR(X1847="CNST", I1847="CAT_REGS"),IF(E1847=CHAR(34)&amp;CHAR(34),F1847,E1847),
IF(X1847="YES",UPPER(IF(E1847=CHAR(34)&amp;CHAR(34),F1847,E1847)),
IF(   AND(X1847&lt;&gt;"NO",I1847="CAT_FNCT",D1847&lt;&gt;"multiply", D1847&lt;&gt;"divide"),IF(J1847="SLS_ENABLED",   UPPER(IF(E1847=CHAR(34)&amp;CHAR(34),F1847,E1847)),""),"")))</f>
        <v/>
      </c>
      <c r="AA1847" s="25" t="str">
        <f>IF(LEN(Y1847)&gt;0,Y1847,SUBSTITUTE(SUBSTITUTE(SUBSTITUTE(SUBSTITUTE(SUBSTITUTE(SUBSTITUTE(SUBSTITUTE(SUBSTITUTE(SUBSTITUTE(SUBSTITUTE(SUBSTITUTE( (SUBSTITUTE( SUBSTITUTE( SUBSTITUTE( SUBSTITUTE(Z1847,"STD_SIGMA","SUM"),"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7" s="1">
        <f>B1847</f>
        <v>1803</v>
      </c>
      <c r="AC1847" t="str">
        <f>P1847</f>
        <v>ITM_SI_u</v>
      </c>
      <c r="AD1847" s="126" t="str">
        <f>IF(ISNA(VLOOKUP(AA1847,'XEQM Shortlist'!J:J,1,0)),"//","")</f>
        <v/>
      </c>
      <c r="AF1847" s="88" t="str">
        <f>IF(LEN(AA1847)=0,"",SUBSTITUTE(SUBSTITUTE(SUBSTITUTE(SUBSTITUTE(SUBSTITUTE(SUBSTITUTE(SUBSTITUTE(SUBSTITUTE(SUBSTITUTE(SUBSTITUTE(SUBSTITUTE(SUBSTITUTE(SUBSTITUTE(SUBSTITUTE(SUBSTITUTE(SUBSTITUTE(SUBSTITUTE( (SUBSTITUTE( SUBSTITUTE( SUBSTITUTE( SUBSTITUTE(Z1847,"STD_SIGMA","SUM"),"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7" t="b">
        <f>AA1847=AF1847</f>
        <v>1</v>
      </c>
    </row>
    <row r="1848" spans="1:33">
      <c r="A1848" s="48">
        <f>IF(B1848=INT(B1848),ROW(),"")</f>
        <v>1848</v>
      </c>
      <c r="B1848" s="47">
        <f>IF(AND(MID(C1848,2,1)&lt;&gt;"/",MID(C1848,1,1)="/"),INT(B1847)+1,B1847+0.01)</f>
        <v>1804</v>
      </c>
      <c r="C1848" s="80" t="s">
        <v>3714</v>
      </c>
      <c r="D1848" s="80">
        <v>97</v>
      </c>
      <c r="E1848" s="252" t="s">
        <v>2267</v>
      </c>
      <c r="F1848" s="81" t="s">
        <v>2267</v>
      </c>
      <c r="G1848" s="82">
        <v>0</v>
      </c>
      <c r="H1848" s="82">
        <v>0</v>
      </c>
      <c r="I1848" s="270" t="s">
        <v>1</v>
      </c>
      <c r="J1848" s="81" t="s">
        <v>1375</v>
      </c>
      <c r="K1848" s="83" t="s">
        <v>3945</v>
      </c>
      <c r="L1848" s="84" t="s">
        <v>4768</v>
      </c>
      <c r="M1848" s="84" t="s">
        <v>4827</v>
      </c>
      <c r="N1848" s="55" t="s">
        <v>2707</v>
      </c>
      <c r="O1848" s="80" t="s">
        <v>2257</v>
      </c>
      <c r="P1848" s="266" t="s">
        <v>2261</v>
      </c>
      <c r="Q1848" s="81"/>
      <c r="R1848"/>
      <c r="S1848" t="str">
        <f>IF(E1848=F1848,"","NOT EQUAL")</f>
        <v/>
      </c>
      <c r="T1848" s="44" t="str">
        <f>IF(ISNA(VLOOKUP(P1848,Sheet1!E:F,2,0)),"--","PRESENT")</f>
        <v>--</v>
      </c>
      <c r="U1848"/>
      <c r="V1848">
        <f>IF(AA1848&lt;&gt;"",V1847+1,V1847)</f>
        <v>531</v>
      </c>
      <c r="W1848" s="75" t="s">
        <v>2710</v>
      </c>
      <c r="X1848" s="57" t="s">
        <v>2238</v>
      </c>
      <c r="Y1848" s="57" t="s">
        <v>2238</v>
      </c>
      <c r="Z1848" s="25" t="str">
        <f>IF( OR(X1848="CNST", I1848="CAT_REGS"),IF(E1848=CHAR(34)&amp;CHAR(34),F1848,E1848),
IF(X1848="YES",UPPER(IF(E1848=CHAR(34)&amp;CHAR(34),F1848,E1848)),
IF(   AND(X1848&lt;&gt;"NO",I1848="CAT_FNCT",D1848&lt;&gt;"multiply", D1848&lt;&gt;"divide"),IF(J1848="SLS_ENABLED",   UPPER(IF(E1848=CHAR(34)&amp;CHAR(34),F1848,E1848)),""),"")))</f>
        <v/>
      </c>
      <c r="AA1848" s="25" t="str">
        <f>IF(LEN(Y1848)&gt;0,Y1848,SUBSTITUTE(SUBSTITUTE(SUBSTITUTE(SUBSTITUTE(SUBSTITUTE(SUBSTITUTE(SUBSTITUTE(SUBSTITUTE(SUBSTITUTE(SUBSTITUTE(SUBSTITUTE( (SUBSTITUTE( SUBSTITUTE( SUBSTITUTE( SUBSTITUTE(Z1848,"STD_SIGMA","SUM"),"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8" s="1">
        <f>B1848</f>
        <v>1804</v>
      </c>
      <c r="AC1848" t="str">
        <f>P1848</f>
        <v>ITM_SI_m</v>
      </c>
      <c r="AD1848" s="126" t="str">
        <f>IF(ISNA(VLOOKUP(AA1848,'XEQM Shortlist'!J:J,1,0)),"//","")</f>
        <v/>
      </c>
      <c r="AF1848" s="88" t="str">
        <f>IF(LEN(AA1848)=0,"",SUBSTITUTE(SUBSTITUTE(SUBSTITUTE(SUBSTITUTE(SUBSTITUTE(SUBSTITUTE(SUBSTITUTE(SUBSTITUTE(SUBSTITUTE(SUBSTITUTE(SUBSTITUTE(SUBSTITUTE(SUBSTITUTE(SUBSTITUTE(SUBSTITUTE(SUBSTITUTE(SUBSTITUTE( (SUBSTITUTE( SUBSTITUTE( SUBSTITUTE( SUBSTITUTE(Z1848,"STD_SIGMA","SUM"),"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8" t="b">
        <f>AA1848=AF1848</f>
        <v>1</v>
      </c>
    </row>
    <row r="1849" spans="1:33">
      <c r="A1849" s="48">
        <f>IF(B1849=INT(B1849),ROW(),"")</f>
        <v>1849</v>
      </c>
      <c r="B1849" s="47">
        <f>IF(AND(MID(C1849,2,1)&lt;&gt;"/",MID(C1849,1,1)="/"),INT(B1848)+1,B1848+0.01)</f>
        <v>1805</v>
      </c>
      <c r="C1849" s="80" t="s">
        <v>3714</v>
      </c>
      <c r="D1849" s="80">
        <v>103</v>
      </c>
      <c r="E1849" s="252" t="s">
        <v>2268</v>
      </c>
      <c r="F1849" s="81" t="s">
        <v>2268</v>
      </c>
      <c r="G1849" s="82">
        <v>0</v>
      </c>
      <c r="H1849" s="82">
        <v>0</v>
      </c>
      <c r="I1849" s="270" t="s">
        <v>1</v>
      </c>
      <c r="J1849" s="81" t="s">
        <v>1375</v>
      </c>
      <c r="K1849" s="83" t="s">
        <v>3945</v>
      </c>
      <c r="L1849" s="84" t="s">
        <v>4768</v>
      </c>
      <c r="M1849" s="84" t="s">
        <v>4827</v>
      </c>
      <c r="N1849" s="55" t="s">
        <v>2707</v>
      </c>
      <c r="O1849" s="80" t="s">
        <v>2257</v>
      </c>
      <c r="P1849" s="266" t="s">
        <v>2262</v>
      </c>
      <c r="Q1849" s="81"/>
      <c r="R1849"/>
      <c r="S1849" t="str">
        <f>IF(E1849=F1849,"","NOT EQUAL")</f>
        <v/>
      </c>
      <c r="T1849" s="44" t="str">
        <f>IF(ISNA(VLOOKUP(P1849,Sheet1!E:F,2,0)),"--","PRESENT")</f>
        <v>--</v>
      </c>
      <c r="U1849"/>
      <c r="V1849">
        <f>IF(AA1849&lt;&gt;"",V1848+1,V1848)</f>
        <v>531</v>
      </c>
      <c r="W1849" s="75" t="s">
        <v>2710</v>
      </c>
      <c r="X1849" s="57" t="s">
        <v>2238</v>
      </c>
      <c r="Y1849" s="57" t="s">
        <v>2238</v>
      </c>
      <c r="Z1849" s="25" t="str">
        <f>IF( OR(X1849="CNST", I1849="CAT_REGS"),IF(E1849=CHAR(34)&amp;CHAR(34),F1849,E1849),
IF(X1849="YES",UPPER(IF(E1849=CHAR(34)&amp;CHAR(34),F1849,E1849)),
IF(   AND(X1849&lt;&gt;"NO",I1849="CAT_FNCT",D1849&lt;&gt;"multiply", D1849&lt;&gt;"divide"),IF(J1849="SLS_ENABLED",   UPPER(IF(E1849=CHAR(34)&amp;CHAR(34),F1849,E1849)),""),"")))</f>
        <v/>
      </c>
      <c r="AA1849" s="25" t="str">
        <f>IF(LEN(Y1849)&gt;0,Y1849,SUBSTITUTE(SUBSTITUTE(SUBSTITUTE(SUBSTITUTE(SUBSTITUTE(SUBSTITUTE(SUBSTITUTE(SUBSTITUTE(SUBSTITUTE(SUBSTITUTE(SUBSTITUTE( (SUBSTITUTE( SUBSTITUTE( SUBSTITUTE( SUBSTITUTE(Z1849,"STD_SIGMA","SUM"),"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9" s="1">
        <f>B1849</f>
        <v>1805</v>
      </c>
      <c r="AC1849" t="str">
        <f>P1849</f>
        <v>ITM_SI_k</v>
      </c>
      <c r="AD1849" s="126" t="str">
        <f>IF(ISNA(VLOOKUP(AA1849,'XEQM Shortlist'!J:J,1,0)),"//","")</f>
        <v/>
      </c>
      <c r="AF1849" s="88" t="str">
        <f>IF(LEN(AA1849)=0,"",SUBSTITUTE(SUBSTITUTE(SUBSTITUTE(SUBSTITUTE(SUBSTITUTE(SUBSTITUTE(SUBSTITUTE(SUBSTITUTE(SUBSTITUTE(SUBSTITUTE(SUBSTITUTE(SUBSTITUTE(SUBSTITUTE(SUBSTITUTE(SUBSTITUTE(SUBSTITUTE(SUBSTITUTE( (SUBSTITUTE( SUBSTITUTE( SUBSTITUTE( SUBSTITUTE(Z1849,"STD_SIGMA","SUM"),"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9" t="b">
        <f>AA1849=AF1849</f>
        <v>1</v>
      </c>
    </row>
    <row r="1850" spans="1:33">
      <c r="A1850" s="48">
        <f>IF(B1850=INT(B1850),ROW(),"")</f>
        <v>1850</v>
      </c>
      <c r="B1850" s="47">
        <f>IF(AND(MID(C1850,2,1)&lt;&gt;"/",MID(C1850,1,1)="/"),INT(B1849)+1,B1849+0.01)</f>
        <v>1806</v>
      </c>
      <c r="C1850" s="80" t="s">
        <v>3714</v>
      </c>
      <c r="D1850" s="80">
        <v>106</v>
      </c>
      <c r="E1850" s="252" t="s">
        <v>2269</v>
      </c>
      <c r="F1850" s="81" t="s">
        <v>2269</v>
      </c>
      <c r="G1850" s="82">
        <v>0</v>
      </c>
      <c r="H1850" s="82">
        <v>0</v>
      </c>
      <c r="I1850" s="270" t="s">
        <v>1</v>
      </c>
      <c r="J1850" s="81" t="s">
        <v>1375</v>
      </c>
      <c r="K1850" s="83" t="s">
        <v>3945</v>
      </c>
      <c r="L1850" s="84" t="s">
        <v>4768</v>
      </c>
      <c r="M1850" s="84" t="s">
        <v>4827</v>
      </c>
      <c r="N1850" s="55" t="s">
        <v>2707</v>
      </c>
      <c r="O1850" s="80" t="s">
        <v>2257</v>
      </c>
      <c r="P1850" s="266" t="s">
        <v>2263</v>
      </c>
      <c r="Q1850" s="81"/>
      <c r="R1850"/>
      <c r="S1850" t="str">
        <f>IF(E1850=F1850,"","NOT EQUAL")</f>
        <v/>
      </c>
      <c r="T1850" s="44" t="str">
        <f>IF(ISNA(VLOOKUP(P1850,Sheet1!E:F,2,0)),"--","PRESENT")</f>
        <v>--</v>
      </c>
      <c r="U1850"/>
      <c r="V1850">
        <f>IF(AA1850&lt;&gt;"",V1849+1,V1849)</f>
        <v>531</v>
      </c>
      <c r="W1850" s="75" t="s">
        <v>2710</v>
      </c>
      <c r="X1850" s="57" t="s">
        <v>2238</v>
      </c>
      <c r="Y1850" s="57" t="s">
        <v>2238</v>
      </c>
      <c r="Z1850" s="25" t="str">
        <f>IF( OR(X1850="CNST", I1850="CAT_REGS"),IF(E1850=CHAR(34)&amp;CHAR(34),F1850,E1850),
IF(X1850="YES",UPPER(IF(E1850=CHAR(34)&amp;CHAR(34),F1850,E1850)),
IF(   AND(X1850&lt;&gt;"NO",I1850="CAT_FNCT",D1850&lt;&gt;"multiply", D1850&lt;&gt;"divide"),IF(J1850="SLS_ENABLED",   UPPER(IF(E1850=CHAR(34)&amp;CHAR(34),F1850,E1850)),""),"")))</f>
        <v/>
      </c>
      <c r="AA1850" s="25" t="str">
        <f>IF(LEN(Y1850)&gt;0,Y1850,SUBSTITUTE(SUBSTITUTE(SUBSTITUTE(SUBSTITUTE(SUBSTITUTE(SUBSTITUTE(SUBSTITUTE(SUBSTITUTE(SUBSTITUTE(SUBSTITUTE(SUBSTITUTE( (SUBSTITUTE( SUBSTITUTE( SUBSTITUTE( SUBSTITUTE(Z1850,"STD_SIGMA","SUM"),"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0" s="1">
        <f>B1850</f>
        <v>1806</v>
      </c>
      <c r="AC1850" t="str">
        <f>P1850</f>
        <v>ITM_SI_M</v>
      </c>
      <c r="AD1850" s="126" t="str">
        <f>IF(ISNA(VLOOKUP(AA1850,'XEQM Shortlist'!J:J,1,0)),"//","")</f>
        <v/>
      </c>
      <c r="AF1850" s="88" t="str">
        <f>IF(LEN(AA1850)=0,"",SUBSTITUTE(SUBSTITUTE(SUBSTITUTE(SUBSTITUTE(SUBSTITUTE(SUBSTITUTE(SUBSTITUTE(SUBSTITUTE(SUBSTITUTE(SUBSTITUTE(SUBSTITUTE(SUBSTITUTE(SUBSTITUTE(SUBSTITUTE(SUBSTITUTE(SUBSTITUTE(SUBSTITUTE( (SUBSTITUTE( SUBSTITUTE( SUBSTITUTE( SUBSTITUTE(Z1850,"STD_SIGMA","SUM"),"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0" t="b">
        <f>AA1850=AF1850</f>
        <v>1</v>
      </c>
    </row>
    <row r="1851" spans="1:33">
      <c r="A1851" s="48">
        <f>IF(B1851=INT(B1851),ROW(),"")</f>
        <v>1851</v>
      </c>
      <c r="B1851" s="47">
        <f>IF(AND(MID(C1851,2,1)&lt;&gt;"/",MID(C1851,1,1)="/"),INT(B1850)+1,B1850+0.01)</f>
        <v>1807</v>
      </c>
      <c r="C1851" s="80" t="s">
        <v>3714</v>
      </c>
      <c r="D1851" s="80">
        <v>109</v>
      </c>
      <c r="E1851" s="252" t="s">
        <v>2297</v>
      </c>
      <c r="F1851" s="81" t="s">
        <v>2297</v>
      </c>
      <c r="G1851" s="82">
        <v>0</v>
      </c>
      <c r="H1851" s="82">
        <v>0</v>
      </c>
      <c r="I1851" s="270" t="s">
        <v>1</v>
      </c>
      <c r="J1851" s="81" t="s">
        <v>1375</v>
      </c>
      <c r="K1851" s="83" t="s">
        <v>3945</v>
      </c>
      <c r="L1851" s="84" t="s">
        <v>4768</v>
      </c>
      <c r="M1851" s="84" t="s">
        <v>4827</v>
      </c>
      <c r="N1851" s="55" t="s">
        <v>2707</v>
      </c>
      <c r="O1851" s="80" t="s">
        <v>2257</v>
      </c>
      <c r="P1851" s="266" t="s">
        <v>2300</v>
      </c>
      <c r="Q1851" s="81"/>
      <c r="R1851"/>
      <c r="S1851" t="str">
        <f>IF(E1851=F1851,"","NOT EQUAL")</f>
        <v/>
      </c>
      <c r="T1851" s="44" t="str">
        <f>IF(ISNA(VLOOKUP(P1851,Sheet1!E:F,2,0)),"--","PRESENT")</f>
        <v>--</v>
      </c>
      <c r="U1851"/>
      <c r="V1851">
        <f>IF(AA1851&lt;&gt;"",V1850+1,V1850)</f>
        <v>531</v>
      </c>
      <c r="W1851" s="75" t="s">
        <v>2710</v>
      </c>
      <c r="X1851" s="57" t="s">
        <v>2238</v>
      </c>
      <c r="Y1851" s="57" t="s">
        <v>2238</v>
      </c>
      <c r="Z1851" s="25" t="str">
        <f>IF( OR(X1851="CNST", I1851="CAT_REGS"),IF(E1851=CHAR(34)&amp;CHAR(34),F1851,E1851),
IF(X1851="YES",UPPER(IF(E1851=CHAR(34)&amp;CHAR(34),F1851,E1851)),
IF(   AND(X1851&lt;&gt;"NO",I1851="CAT_FNCT",D1851&lt;&gt;"multiply", D1851&lt;&gt;"divide"),IF(J1851="SLS_ENABLED",   UPPER(IF(E1851=CHAR(34)&amp;CHAR(34),F1851,E1851)),""),"")))</f>
        <v/>
      </c>
      <c r="AA1851" s="25" t="str">
        <f>IF(LEN(Y1851)&gt;0,Y1851,SUBSTITUTE(SUBSTITUTE(SUBSTITUTE(SUBSTITUTE(SUBSTITUTE(SUBSTITUTE(SUBSTITUTE(SUBSTITUTE(SUBSTITUTE(SUBSTITUTE(SUBSTITUTE( (SUBSTITUTE( SUBSTITUTE( SUBSTITUTE( SUBSTITUTE(Z1851,"STD_SIGMA","SUM"),"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1" s="1">
        <f>B1851</f>
        <v>1807</v>
      </c>
      <c r="AC1851" t="str">
        <f>P1851</f>
        <v>ITM_SI_G</v>
      </c>
      <c r="AD1851" s="126" t="str">
        <f>IF(ISNA(VLOOKUP(AA1851,'XEQM Shortlist'!J:J,1,0)),"//","")</f>
        <v/>
      </c>
      <c r="AF1851" s="88" t="str">
        <f>IF(LEN(AA1851)=0,"",SUBSTITUTE(SUBSTITUTE(SUBSTITUTE(SUBSTITUTE(SUBSTITUTE(SUBSTITUTE(SUBSTITUTE(SUBSTITUTE(SUBSTITUTE(SUBSTITUTE(SUBSTITUTE(SUBSTITUTE(SUBSTITUTE(SUBSTITUTE(SUBSTITUTE(SUBSTITUTE(SUBSTITUTE( (SUBSTITUTE( SUBSTITUTE( SUBSTITUTE( SUBSTITUTE(Z1851,"STD_SIGMA","SUM"),"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1" t="b">
        <f>AA1851=AF1851</f>
        <v>1</v>
      </c>
    </row>
    <row r="1852" spans="1:33">
      <c r="A1852" s="48">
        <f>IF(B1852=INT(B1852),ROW(),"")</f>
        <v>1852</v>
      </c>
      <c r="B1852" s="47">
        <f>IF(AND(MID(C1852,2,1)&lt;&gt;"/",MID(C1852,1,1)="/"),INT(B1851)+1,B1851+0.01)</f>
        <v>1808</v>
      </c>
      <c r="C1852" s="80" t="s">
        <v>3714</v>
      </c>
      <c r="D1852" s="80">
        <v>112</v>
      </c>
      <c r="E1852" s="252" t="s">
        <v>2298</v>
      </c>
      <c r="F1852" s="81" t="s">
        <v>2298</v>
      </c>
      <c r="G1852" s="82">
        <v>0</v>
      </c>
      <c r="H1852" s="82">
        <v>0</v>
      </c>
      <c r="I1852" s="270" t="s">
        <v>1</v>
      </c>
      <c r="J1852" s="81" t="s">
        <v>1375</v>
      </c>
      <c r="K1852" s="83" t="s">
        <v>3945</v>
      </c>
      <c r="L1852" s="84" t="s">
        <v>4768</v>
      </c>
      <c r="M1852" s="84" t="s">
        <v>4827</v>
      </c>
      <c r="N1852" s="55" t="s">
        <v>2707</v>
      </c>
      <c r="O1852" s="80" t="s">
        <v>2257</v>
      </c>
      <c r="P1852" s="266" t="s">
        <v>2301</v>
      </c>
      <c r="Q1852" s="81"/>
      <c r="R1852"/>
      <c r="S1852" t="str">
        <f>IF(E1852=F1852,"","NOT EQUAL")</f>
        <v/>
      </c>
      <c r="T1852" s="44" t="str">
        <f>IF(ISNA(VLOOKUP(P1852,Sheet1!E:F,2,0)),"--","PRESENT")</f>
        <v>--</v>
      </c>
      <c r="U1852"/>
      <c r="V1852">
        <f>IF(AA1852&lt;&gt;"",V1851+1,V1851)</f>
        <v>531</v>
      </c>
      <c r="W1852" s="75" t="s">
        <v>2710</v>
      </c>
      <c r="X1852" s="57" t="s">
        <v>2238</v>
      </c>
      <c r="Y1852" s="57" t="s">
        <v>2238</v>
      </c>
      <c r="Z1852" s="25" t="str">
        <f>IF( OR(X1852="CNST", I1852="CAT_REGS"),IF(E1852=CHAR(34)&amp;CHAR(34),F1852,E1852),
IF(X1852="YES",UPPER(IF(E1852=CHAR(34)&amp;CHAR(34),F1852,E1852)),
IF(   AND(X1852&lt;&gt;"NO",I1852="CAT_FNCT",D1852&lt;&gt;"multiply", D1852&lt;&gt;"divide"),IF(J1852="SLS_ENABLED",   UPPER(IF(E1852=CHAR(34)&amp;CHAR(34),F1852,E1852)),""),"")))</f>
        <v/>
      </c>
      <c r="AA1852" s="25" t="str">
        <f>IF(LEN(Y1852)&gt;0,Y1852,SUBSTITUTE(SUBSTITUTE(SUBSTITUTE(SUBSTITUTE(SUBSTITUTE(SUBSTITUTE(SUBSTITUTE(SUBSTITUTE(SUBSTITUTE(SUBSTITUTE(SUBSTITUTE( (SUBSTITUTE( SUBSTITUTE( SUBSTITUTE( SUBSTITUTE(Z1852,"STD_SIGMA","SUM"),"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2" s="1">
        <f>B1852</f>
        <v>1808</v>
      </c>
      <c r="AC1852" t="str">
        <f>P1852</f>
        <v>ITM_SI_T</v>
      </c>
      <c r="AD1852" s="126" t="str">
        <f>IF(ISNA(VLOOKUP(AA1852,'XEQM Shortlist'!J:J,1,0)),"//","")</f>
        <v/>
      </c>
      <c r="AF1852" s="88" t="str">
        <f>IF(LEN(AA1852)=0,"",SUBSTITUTE(SUBSTITUTE(SUBSTITUTE(SUBSTITUTE(SUBSTITUTE(SUBSTITUTE(SUBSTITUTE(SUBSTITUTE(SUBSTITUTE(SUBSTITUTE(SUBSTITUTE(SUBSTITUTE(SUBSTITUTE(SUBSTITUTE(SUBSTITUTE(SUBSTITUTE(SUBSTITUTE( (SUBSTITUTE( SUBSTITUTE( SUBSTITUTE( SUBSTITUTE(Z1852,"STD_SIGMA","SUM"),"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2" t="b">
        <f>AA1852=AF1852</f>
        <v>1</v>
      </c>
    </row>
    <row r="1853" spans="1:33">
      <c r="A1853" s="48">
        <f>IF(B1853=INT(B1853),ROW(),"")</f>
        <v>1853</v>
      </c>
      <c r="B1853" s="47">
        <f>IF(AND(MID(C1853,2,1)&lt;&gt;"/",MID(C1853,1,1)="/"),INT(B1852)+1,B1852+0.01)</f>
        <v>1809</v>
      </c>
      <c r="C1853" s="80" t="s">
        <v>3770</v>
      </c>
      <c r="D1853" s="80" t="s">
        <v>3187</v>
      </c>
      <c r="E1853" s="81" t="s">
        <v>519</v>
      </c>
      <c r="F1853" s="81" t="s">
        <v>941</v>
      </c>
      <c r="G1853" s="82">
        <v>0</v>
      </c>
      <c r="H1853" s="82">
        <v>0</v>
      </c>
      <c r="I1853" s="180" t="s">
        <v>1</v>
      </c>
      <c r="J1853" s="56" t="s">
        <v>1376</v>
      </c>
      <c r="K1853" s="57" t="s">
        <v>3783</v>
      </c>
      <c r="L1853" s="55" t="s">
        <v>4768</v>
      </c>
      <c r="M1853" s="55" t="s">
        <v>4827</v>
      </c>
      <c r="N1853" s="55" t="s">
        <v>2707</v>
      </c>
      <c r="O1853" s="80" t="s">
        <v>942</v>
      </c>
      <c r="P1853" s="266" t="s">
        <v>3187</v>
      </c>
      <c r="Q1853" s="81"/>
      <c r="R1853"/>
      <c r="S1853" t="str">
        <f>IF(E1853=F1853,"","NOT EQUAL")</f>
        <v>NOT EQUAL</v>
      </c>
      <c r="T1853" s="44" t="str">
        <f>IF(ISNA(VLOOKUP(P1853,Sheet1!E:F,2,0)),"--","PRESENT")</f>
        <v>--</v>
      </c>
      <c r="U1853"/>
      <c r="V1853">
        <f>IF(AA1853&lt;&gt;"",V1852+1,V1852)</f>
        <v>531</v>
      </c>
      <c r="W1853" s="75"/>
      <c r="X1853" s="57"/>
      <c r="Y1853" s="57"/>
      <c r="Z1853" s="25" t="str">
        <f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>B1853</f>
        <v>1809</v>
      </c>
      <c r="AC1853" t="str">
        <f>P1853</f>
        <v>ITM_QOPPA</v>
      </c>
      <c r="AD1853" s="126" t="str">
        <f>IF(ISNA(VLOOKUP(AA1853,'XEQM Shortlist'!J:J,1,0)),"//","")</f>
        <v/>
      </c>
      <c r="AF1853" s="88" t="str">
        <f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>AA1853=AF1853</f>
        <v>1</v>
      </c>
    </row>
    <row r="1854" spans="1:33">
      <c r="A1854" s="48">
        <f>IF(B1854=INT(B1854),ROW(),"")</f>
        <v>1854</v>
      </c>
      <c r="B1854" s="47">
        <f>IF(AND(MID(C1854,2,1)&lt;&gt;"/",MID(C1854,1,1)="/"),INT(B1853)+1,B1853+0.01)</f>
        <v>1810</v>
      </c>
      <c r="C1854" s="80" t="s">
        <v>3770</v>
      </c>
      <c r="D1854" s="80" t="s">
        <v>3188</v>
      </c>
      <c r="E1854" s="81" t="s">
        <v>519</v>
      </c>
      <c r="F1854" s="81" t="s">
        <v>943</v>
      </c>
      <c r="G1854" s="82">
        <v>0</v>
      </c>
      <c r="H1854" s="82">
        <v>0</v>
      </c>
      <c r="I1854" s="180" t="s">
        <v>1</v>
      </c>
      <c r="J1854" s="56" t="s">
        <v>1376</v>
      </c>
      <c r="K1854" s="57" t="s">
        <v>3783</v>
      </c>
      <c r="L1854" s="55" t="s">
        <v>4768</v>
      </c>
      <c r="M1854" s="55" t="s">
        <v>4827</v>
      </c>
      <c r="N1854" s="55" t="s">
        <v>2707</v>
      </c>
      <c r="O1854" s="80" t="s">
        <v>942</v>
      </c>
      <c r="P1854" s="266" t="s">
        <v>3188</v>
      </c>
      <c r="Q1854" s="83"/>
      <c r="R1854"/>
      <c r="S1854" t="str">
        <f>IF(E1854=F1854,"","NOT EQUAL")</f>
        <v>NOT EQUAL</v>
      </c>
      <c r="T1854" s="44" t="str">
        <f>IF(ISNA(VLOOKUP(P1854,Sheet1!E:F,2,0)),"--","PRESENT")</f>
        <v>--</v>
      </c>
      <c r="U1854"/>
      <c r="V1854">
        <f>IF(AA1854&lt;&gt;"",V1853+1,V1853)</f>
        <v>531</v>
      </c>
      <c r="W1854" s="75"/>
      <c r="X1854" s="57"/>
      <c r="Y1854" s="57"/>
      <c r="Z1854" s="25" t="str">
        <f>IF( OR(X1854="CNST", I1854="CAT_REGS"),IF(E1854=CHAR(34)&amp;CHAR(34),F1854,E1854),
IF(X1854="YES",UPPER(IF(E1854=CHAR(34)&amp;CHAR(34),F1854,E1854)),
IF(   AND(X1854&lt;&gt;"NO",I1854="CAT_FNCT",D1854&lt;&gt;"multiply", D1854&lt;&gt;"divide"),IF(J1854="SLS_ENABLED",   UPPER(IF(E1854=CHAR(34)&amp;CHAR(34),F1854,E1854)),""),"")))</f>
        <v/>
      </c>
      <c r="AA1854" s="25" t="str">
        <f>IF(LEN(Y1854)&gt;0,Y1854,SUBSTITUTE(SUBSTITUTE(SUBSTITUTE(SUBSTITUTE(SUBSTITUTE(SUBSTITUTE(SUBSTITUTE(SUBSTITUTE(SUBSTITUTE(SUBSTITUTE(SUBSTITUTE( (SUBSTITUTE( SUBSTITUTE( SUBSTITUTE( SUBSTITUTE(Z1854,"STD_SIGMA","SUM"),"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4" s="1">
        <f>B1854</f>
        <v>1810</v>
      </c>
      <c r="AC1854" t="str">
        <f>P1854</f>
        <v>ITM_DIGAMMA</v>
      </c>
      <c r="AD1854" s="126" t="str">
        <f>IF(ISNA(VLOOKUP(AA1854,'XEQM Shortlist'!J:J,1,0)),"//","")</f>
        <v/>
      </c>
      <c r="AF1854" s="88" t="str">
        <f>IF(LEN(AA1854)=0,"",SUBSTITUTE(SUBSTITUTE(SUBSTITUTE(SUBSTITUTE(SUBSTITUTE(SUBSTITUTE(SUBSTITUTE(SUBSTITUTE(SUBSTITUTE(SUBSTITUTE(SUBSTITUTE(SUBSTITUTE(SUBSTITUTE(SUBSTITUTE(SUBSTITUTE(SUBSTITUTE(SUBSTITUTE( (SUBSTITUTE( SUBSTITUTE( SUBSTITUTE( SUBSTITUTE(Z1854,"STD_SIGMA","SUM"),"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4" t="b">
        <f>AA1854=AF1854</f>
        <v>1</v>
      </c>
    </row>
    <row r="1855" spans="1:33">
      <c r="A1855" s="48">
        <f>IF(B1855=INT(B1855),ROW(),"")</f>
        <v>1855</v>
      </c>
      <c r="B1855" s="47">
        <f>IF(AND(MID(C1855,2,1)&lt;&gt;"/",MID(C1855,1,1)="/"),INT(B1854)+1,B1854+0.01)</f>
        <v>1811</v>
      </c>
      <c r="C1855" s="80" t="s">
        <v>3770</v>
      </c>
      <c r="D1855" s="80" t="s">
        <v>3189</v>
      </c>
      <c r="E1855" s="81" t="s">
        <v>519</v>
      </c>
      <c r="F1855" s="81" t="s">
        <v>944</v>
      </c>
      <c r="G1855" s="82">
        <v>0</v>
      </c>
      <c r="H1855" s="82">
        <v>0</v>
      </c>
      <c r="I1855" s="180" t="s">
        <v>1</v>
      </c>
      <c r="J1855" s="56" t="s">
        <v>1376</v>
      </c>
      <c r="K1855" s="57" t="s">
        <v>3783</v>
      </c>
      <c r="L1855" s="55" t="s">
        <v>4768</v>
      </c>
      <c r="M1855" s="55" t="s">
        <v>4827</v>
      </c>
      <c r="N1855" s="55" t="s">
        <v>2707</v>
      </c>
      <c r="O1855" s="80" t="s">
        <v>942</v>
      </c>
      <c r="P1855" s="266" t="s">
        <v>3189</v>
      </c>
      <c r="Q1855" s="83"/>
      <c r="R1855"/>
      <c r="S1855" t="str">
        <f>IF(E1855=F1855,"","NOT EQUAL")</f>
        <v>NOT EQUAL</v>
      </c>
      <c r="T1855" s="44" t="str">
        <f>IF(ISNA(VLOOKUP(P1855,Sheet1!E:F,2,0)),"--","PRESENT")</f>
        <v>--</v>
      </c>
      <c r="U1855"/>
      <c r="V1855">
        <f>IF(AA1855&lt;&gt;"",V1854+1,V1854)</f>
        <v>531</v>
      </c>
      <c r="W1855" s="75"/>
      <c r="X1855" s="57"/>
      <c r="Y1855" s="57"/>
      <c r="Z1855" s="25" t="str">
        <f>IF( OR(X1855="CNST", I1855="CAT_REGS"),IF(E1855=CHAR(34)&amp;CHAR(34),F1855,E1855),
IF(X1855="YES",UPPER(IF(E1855=CHAR(34)&amp;CHAR(34),F1855,E1855)),
IF(   AND(X1855&lt;&gt;"NO",I1855="CAT_FNCT",D1855&lt;&gt;"multiply", D1855&lt;&gt;"divide"),IF(J1855="SLS_ENABLED",   UPPER(IF(E1855=CHAR(34)&amp;CHAR(34),F1855,E1855)),""),"")))</f>
        <v/>
      </c>
      <c r="AA1855" s="25" t="str">
        <f>IF(LEN(Y1855)&gt;0,Y1855,SUBSTITUTE(SUBSTITUTE(SUBSTITUTE(SUBSTITUTE(SUBSTITUTE(SUBSTITUTE(SUBSTITUTE(SUBSTITUTE(SUBSTITUTE(SUBSTITUTE(SUBSTITUTE( (SUBSTITUTE( SUBSTITUTE( SUBSTITUTE( SUBSTITUTE(Z1855,"STD_SIGMA","SUM"),"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5" s="1">
        <f>B1855</f>
        <v>1811</v>
      </c>
      <c r="AC1855" t="str">
        <f>P1855</f>
        <v>ITM_SAMPI</v>
      </c>
      <c r="AD1855" s="126" t="str">
        <f>IF(ISNA(VLOOKUP(AA1855,'XEQM Shortlist'!J:J,1,0)),"//","")</f>
        <v/>
      </c>
      <c r="AF1855" s="88" t="str">
        <f>IF(LEN(AA1855)=0,"",SUBSTITUTE(SUBSTITUTE(SUBSTITUTE(SUBSTITUTE(SUBSTITUTE(SUBSTITUTE(SUBSTITUTE(SUBSTITUTE(SUBSTITUTE(SUBSTITUTE(SUBSTITUTE(SUBSTITUTE(SUBSTITUTE(SUBSTITUTE(SUBSTITUTE(SUBSTITUTE(SUBSTITUTE( (SUBSTITUTE( SUBSTITUTE( SUBSTITUTE( SUBSTITUTE(Z1855,"STD_SIGMA","SUM"),"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5" t="b">
        <f>AA1855=AF1855</f>
        <v>1</v>
      </c>
    </row>
    <row r="1856" spans="1:33">
      <c r="A1856" s="48">
        <f>IF(B1856=INT(B1856),ROW(),"")</f>
        <v>1856</v>
      </c>
      <c r="B1856" s="47">
        <f>IF(AND(MID(C1856,2,1)&lt;&gt;"/",MID(C1856,1,1)="/"),INT(B1855)+1,B1855+0.01)</f>
        <v>1812</v>
      </c>
      <c r="C1856" s="80" t="s">
        <v>3718</v>
      </c>
      <c r="D1856" s="80">
        <v>7</v>
      </c>
      <c r="E1856" s="81" t="s">
        <v>951</v>
      </c>
      <c r="F1856" s="81" t="s">
        <v>951</v>
      </c>
      <c r="G1856" s="82">
        <v>0</v>
      </c>
      <c r="H1856" s="82">
        <v>0</v>
      </c>
      <c r="I1856" s="270" t="s">
        <v>3</v>
      </c>
      <c r="J1856" s="81" t="s">
        <v>1375</v>
      </c>
      <c r="K1856" s="83" t="s">
        <v>3783</v>
      </c>
      <c r="L1856" s="84" t="s">
        <v>4768</v>
      </c>
      <c r="M1856" s="55" t="s">
        <v>4825</v>
      </c>
      <c r="N1856" s="55" t="s">
        <v>2707</v>
      </c>
      <c r="O1856" s="80" t="s">
        <v>952</v>
      </c>
      <c r="P1856" s="266" t="s">
        <v>2208</v>
      </c>
      <c r="Q1856" s="83"/>
      <c r="R1856"/>
      <c r="S1856" t="str">
        <f>IF(E1856=F1856,"","NOT EQUAL")</f>
        <v/>
      </c>
      <c r="T1856" s="44" t="str">
        <f>IF(ISNA(VLOOKUP(P1856,Sheet1!E:F,2,0)),"--","PRESENT")</f>
        <v>--</v>
      </c>
      <c r="U1856"/>
      <c r="V1856">
        <f>IF(AA1856&lt;&gt;"",V1855+1,V1855)</f>
        <v>532</v>
      </c>
      <c r="W1856" s="75" t="s">
        <v>2666</v>
      </c>
      <c r="X1856" s="57" t="s">
        <v>2238</v>
      </c>
      <c r="Y1856" s="57" t="s">
        <v>2596</v>
      </c>
      <c r="Z1856" s="25" t="str">
        <f>IF( OR(X1856="CNST", I1856="CAT_REGS"),IF(E1856=CHAR(34)&amp;CHAR(34),F1856,E1856),
IF(X1856="YES",UPPER(IF(E1856=CHAR(34)&amp;CHAR(34),F1856,E1856)),
IF(   AND(X1856&lt;&gt;"NO",I1856="CAT_FNCT",D1856&lt;&gt;"multiply", D1856&lt;&gt;"divide"),IF(J1856="SLS_ENABLED",   UPPER(IF(E1856=CHAR(34)&amp;CHAR(34),F1856,E1856)),""),"")))</f>
        <v>"Y" STD_SPACE_3_PER_EM STD_RIGHT_ARROW STD_SPACE_3_PER_EM STD_DELTA</v>
      </c>
      <c r="AA1856" s="25" t="str">
        <f>IF(LEN(Y1856)&gt;0,Y1856,SUBSTITUTE(SUBSTITUTE(SUBSTITUTE(SUBSTITUTE(SUBSTITUTE(SUBSTITUTE(SUBSTITUTE(SUBSTITUTE(SUBSTITUTE(SUBSTITUTE(SUBSTITUTE( (SUBSTITUTE( SUBSTITUTE( SUBSTITUTE( SUBSTITUTE(Z1856,"STD_SIGMA","SUM"),"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D&gt;Y</v>
      </c>
      <c r="AB1856" s="1">
        <f>B1856</f>
        <v>1812</v>
      </c>
      <c r="AC1856" t="str">
        <f>P1856</f>
        <v>ITM_EE_D2Y</v>
      </c>
      <c r="AD1856" s="126" t="str">
        <f>IF(ISNA(VLOOKUP(AA1856,'XEQM Shortlist'!J:J,1,0)),"//","")</f>
        <v>//</v>
      </c>
      <c r="AF1856" s="88" t="str">
        <f>IF(LEN(AA1856)=0,"",SUBSTITUTE(SUBSTITUTE(SUBSTITUTE(SUBSTITUTE(SUBSTITUTE(SUBSTITUTE(SUBSTITUTE(SUBSTITUTE(SUBSTITUTE(SUBSTITUTE(SUBSTITUTE(SUBSTITUTE(SUBSTITUTE(SUBSTITUTE(SUBSTITUTE(SUBSTITUTE(SUBSTITUTE( (SUBSTITUTE( SUBSTITUTE( SUBSTITUTE( SUBSTITUTE(Z1856,"STD_SIGMA","SUM"),"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Y&gt;DELTA</v>
      </c>
      <c r="AG1856" t="b">
        <f>AA1856=AF1856</f>
        <v>0</v>
      </c>
    </row>
    <row r="1857" spans="1:33">
      <c r="A1857" s="48">
        <f>IF(B1857=INT(B1857),ROW(),"")</f>
        <v>1857</v>
      </c>
      <c r="B1857" s="47">
        <f>IF(AND(MID(C1857,2,1)&lt;&gt;"/",MID(C1857,1,1)="/"),INT(B1856)+1,B1856+0.01)</f>
        <v>1813</v>
      </c>
      <c r="C1857" s="80" t="s">
        <v>3718</v>
      </c>
      <c r="D1857" s="80">
        <v>6</v>
      </c>
      <c r="E1857" s="81" t="s">
        <v>953</v>
      </c>
      <c r="F1857" s="81" t="s">
        <v>953</v>
      </c>
      <c r="G1857" s="82">
        <v>0</v>
      </c>
      <c r="H1857" s="82">
        <v>0</v>
      </c>
      <c r="I1857" s="270" t="s">
        <v>3</v>
      </c>
      <c r="J1857" s="81" t="s">
        <v>1375</v>
      </c>
      <c r="K1857" s="83" t="s">
        <v>3945</v>
      </c>
      <c r="L1857" s="84" t="s">
        <v>4768</v>
      </c>
      <c r="M1857" s="55" t="s">
        <v>4825</v>
      </c>
      <c r="N1857" s="55" t="s">
        <v>2707</v>
      </c>
      <c r="O1857" s="80" t="s">
        <v>952</v>
      </c>
      <c r="P1857" s="266" t="s">
        <v>2209</v>
      </c>
      <c r="Q1857" s="83"/>
      <c r="R1857"/>
      <c r="S1857" t="str">
        <f>IF(E1857=F1857,"","NOT EQUAL")</f>
        <v/>
      </c>
      <c r="T1857" s="44" t="str">
        <f>IF(ISNA(VLOOKUP(P1857,Sheet1!E:F,2,0)),"--","PRESENT")</f>
        <v>--</v>
      </c>
      <c r="U1857"/>
      <c r="V1857">
        <f>IF(AA1857&lt;&gt;"",V1856+1,V1856)</f>
        <v>533</v>
      </c>
      <c r="W1857" s="75" t="s">
        <v>2666</v>
      </c>
      <c r="X1857" s="57" t="s">
        <v>2238</v>
      </c>
      <c r="Y1857" s="57" t="s">
        <v>2597</v>
      </c>
      <c r="Z1857" s="25" t="str">
        <f>IF( OR(X1857="CNST", I1857="CAT_REGS"),IF(E1857=CHAR(34)&amp;CHAR(34),F1857,E1857),
IF(X1857="YES",UPPER(IF(E1857=CHAR(34)&amp;CHAR(34),F1857,E1857)),
IF(   AND(X1857&lt;&gt;"NO",I1857="CAT_FNCT",D1857&lt;&gt;"multiply", D1857&lt;&gt;"divide"),IF(J1857="SLS_ENABLED",   UPPER(IF(E1857=CHAR(34)&amp;CHAR(34),F1857,E1857)),""),"")))</f>
        <v>STD_DELTA STD_SPACE_3_PER_EM STD_RIGHT_ARROW STD_SPACE_3_PER_EM "Y"</v>
      </c>
      <c r="AA1857" s="25" t="str">
        <f>IF(LEN(Y1857)&gt;0,Y1857,SUBSTITUTE(SUBSTITUTE(SUBSTITUTE(SUBSTITUTE(SUBSTITUTE(SUBSTITUTE(SUBSTITUTE(SUBSTITUTE(SUBSTITUTE(SUBSTITUTE(SUBSTITUTE( (SUBSTITUTE( SUBSTITUTE( SUBSTITUTE( SUBSTITUTE(Z1857,"STD_SIGMA","SUM"),"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Y&gt;D</v>
      </c>
      <c r="AB1857" s="1">
        <f>B1857</f>
        <v>1813</v>
      </c>
      <c r="AC1857" t="str">
        <f>P1857</f>
        <v>ITM_EE_Y2D</v>
      </c>
      <c r="AD1857" s="126" t="str">
        <f>IF(ISNA(VLOOKUP(AA1857,'XEQM Shortlist'!J:J,1,0)),"//","")</f>
        <v>//</v>
      </c>
      <c r="AF1857" s="88" t="str">
        <f>IF(LEN(AA1857)=0,"",SUBSTITUTE(SUBSTITUTE(SUBSTITUTE(SUBSTITUTE(SUBSTITUTE(SUBSTITUTE(SUBSTITUTE(SUBSTITUTE(SUBSTITUTE(SUBSTITUTE(SUBSTITUTE(SUBSTITUTE(SUBSTITUTE(SUBSTITUTE(SUBSTITUTE(SUBSTITUTE(SUBSTITUTE( (SUBSTITUTE( SUBSTITUTE( SUBSTITUTE( SUBSTITUTE(Z1857,"STD_SIGMA","SUM"),"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DELTA&gt;Y</v>
      </c>
      <c r="AG1857" t="b">
        <f>AA1857=AF1857</f>
        <v>0</v>
      </c>
    </row>
    <row r="1858" spans="1:33">
      <c r="A1858" s="48">
        <f>IF(B1858=INT(B1858),ROW(),"")</f>
        <v>1858</v>
      </c>
      <c r="B1858" s="47">
        <f>IF(AND(MID(C1858,2,1)&lt;&gt;"/",MID(C1858,1,1)="/"),INT(B1857)+1,B1857+0.01)</f>
        <v>1814</v>
      </c>
      <c r="C1858" s="80" t="s">
        <v>3718</v>
      </c>
      <c r="D1858" s="80">
        <v>9</v>
      </c>
      <c r="E1858" s="81" t="s">
        <v>1364</v>
      </c>
      <c r="F1858" s="81" t="s">
        <v>954</v>
      </c>
      <c r="G1858" s="82">
        <v>0</v>
      </c>
      <c r="H1858" s="82">
        <v>0</v>
      </c>
      <c r="I1858" s="270" t="s">
        <v>3</v>
      </c>
      <c r="J1858" s="81" t="s">
        <v>1375</v>
      </c>
      <c r="K1858" s="83" t="s">
        <v>3945</v>
      </c>
      <c r="L1858" s="84" t="s">
        <v>4768</v>
      </c>
      <c r="M1858" s="55" t="s">
        <v>4825</v>
      </c>
      <c r="N1858" s="55" t="s">
        <v>2707</v>
      </c>
      <c r="O1858" s="80" t="s">
        <v>952</v>
      </c>
      <c r="P1858" s="266" t="s">
        <v>2210</v>
      </c>
      <c r="Q1858" s="83"/>
      <c r="R1858"/>
      <c r="S1858" t="str">
        <f>IF(E1858=F1858,"","NOT EQUAL")</f>
        <v>NOT EQUAL</v>
      </c>
      <c r="T1858" s="44" t="str">
        <f>IF(ISNA(VLOOKUP(P1858,Sheet1!E:F,2,0)),"--","PRESENT")</f>
        <v>--</v>
      </c>
      <c r="U1858"/>
      <c r="V1858">
        <f>IF(AA1858&lt;&gt;"",V1857+1,V1857)</f>
        <v>534</v>
      </c>
      <c r="W1858" s="75" t="s">
        <v>2666</v>
      </c>
      <c r="X1858" s="57" t="s">
        <v>2238</v>
      </c>
      <c r="Y1858" s="57" t="s">
        <v>2238</v>
      </c>
      <c r="Z1858" s="25" t="str">
        <f>IF( OR(X1858="CNST", I1858="CAT_REGS"),IF(E1858=CHAR(34)&amp;CHAR(34),F1858,E1858),
IF(X1858="YES",UPPER(IF(E1858=CHAR(34)&amp;CHAR(34),F1858,E1858)),
IF(   AND(X1858&lt;&gt;"NO",I1858="CAT_FNCT",D1858&lt;&gt;"multiply", D1858&lt;&gt;"divide"),IF(J1858="SLS_ENABLED",   UPPER(IF(E1858=CHAR(34)&amp;CHAR(34),F1858,E1858)),""),"")))</f>
        <v>"ATOSYM"</v>
      </c>
      <c r="AA1858" s="25" t="str">
        <f>IF(LEN(Y1858)&gt;0,Y1858,SUBSTITUTE(SUBSTITUTE(SUBSTITUTE(SUBSTITUTE(SUBSTITUTE(SUBSTITUTE(SUBSTITUTE(SUBSTITUTE(SUBSTITUTE(SUBSTITUTE(SUBSTITUTE( (SUBSTITUTE( SUBSTITUTE( SUBSTITUTE( SUBSTITUTE(Z1858,"STD_SIGMA","SUM"),"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ATOSYM</v>
      </c>
      <c r="AB1858" s="1">
        <f>B1858</f>
        <v>1814</v>
      </c>
      <c r="AC1858" t="str">
        <f>P1858</f>
        <v>ITM_EE_A2S</v>
      </c>
      <c r="AD1858" s="126" t="str">
        <f>IF(ISNA(VLOOKUP(AA1858,'XEQM Shortlist'!J:J,1,0)),"//","")</f>
        <v>//</v>
      </c>
      <c r="AF1858" s="88" t="str">
        <f>IF(LEN(AA1858)=0,"",SUBSTITUTE(SUBSTITUTE(SUBSTITUTE(SUBSTITUTE(SUBSTITUTE(SUBSTITUTE(SUBSTITUTE(SUBSTITUTE(SUBSTITUTE(SUBSTITUTE(SUBSTITUTE(SUBSTITUTE(SUBSTITUTE(SUBSTITUTE(SUBSTITUTE(SUBSTITUTE(SUBSTITUTE( (SUBSTITUTE( SUBSTITUTE( SUBSTITUTE( SUBSTITUTE(Z1858,"STD_SIGMA","SUM"),"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ATOSYM</v>
      </c>
      <c r="AG1858" t="b">
        <f>AA1858=AF1858</f>
        <v>1</v>
      </c>
    </row>
    <row r="1859" spans="1:33">
      <c r="A1859" s="48">
        <f>IF(B1859=INT(B1859),ROW(),"")</f>
        <v>1859</v>
      </c>
      <c r="B1859" s="47">
        <f>IF(AND(MID(C1859,2,1)&lt;&gt;"/",MID(C1859,1,1)="/"),INT(B1858)+1,B1858+0.01)</f>
        <v>1815</v>
      </c>
      <c r="C1859" s="80" t="s">
        <v>3718</v>
      </c>
      <c r="D1859" s="80">
        <v>8</v>
      </c>
      <c r="E1859" s="81" t="s">
        <v>1365</v>
      </c>
      <c r="F1859" s="81" t="s">
        <v>955</v>
      </c>
      <c r="G1859" s="82">
        <v>0</v>
      </c>
      <c r="H1859" s="82">
        <v>0</v>
      </c>
      <c r="I1859" s="270" t="s">
        <v>3</v>
      </c>
      <c r="J1859" s="81" t="s">
        <v>1375</v>
      </c>
      <c r="K1859" s="83" t="s">
        <v>3945</v>
      </c>
      <c r="L1859" s="84" t="s">
        <v>4768</v>
      </c>
      <c r="M1859" s="55" t="s">
        <v>4825</v>
      </c>
      <c r="N1859" s="55" t="s">
        <v>2707</v>
      </c>
      <c r="O1859" s="80" t="s">
        <v>952</v>
      </c>
      <c r="P1859" s="266" t="s">
        <v>2211</v>
      </c>
      <c r="Q1859" s="83"/>
      <c r="R1859"/>
      <c r="S1859" t="str">
        <f>IF(E1859=F1859,"","NOT EQUAL")</f>
        <v>NOT EQUAL</v>
      </c>
      <c r="T1859" s="44" t="str">
        <f>IF(ISNA(VLOOKUP(P1859,Sheet1!E:F,2,0)),"--","PRESENT")</f>
        <v>--</v>
      </c>
      <c r="U1859"/>
      <c r="V1859">
        <f>IF(AA1859&lt;&gt;"",V1858+1,V1858)</f>
        <v>535</v>
      </c>
      <c r="W1859" s="75" t="s">
        <v>2666</v>
      </c>
      <c r="X1859" s="57" t="s">
        <v>2238</v>
      </c>
      <c r="Y1859" s="57" t="s">
        <v>2238</v>
      </c>
      <c r="Z1859" s="25" t="str">
        <f>IF( OR(X1859="CNST", I1859="CAT_REGS"),IF(E1859=CHAR(34)&amp;CHAR(34),F1859,E1859),
IF(X1859="YES",UPPER(IF(E1859=CHAR(34)&amp;CHAR(34),F1859,E1859)),
IF(   AND(X1859&lt;&gt;"NO",I1859="CAT_FNCT",D1859&lt;&gt;"multiply", D1859&lt;&gt;"divide"),IF(J1859="SLS_ENABLED",   UPPER(IF(E1859=CHAR(34)&amp;CHAR(34),F1859,E1859)),""),"")))</f>
        <v>"SYMTOA"</v>
      </c>
      <c r="AA1859" s="25" t="str">
        <f>IF(LEN(Y1859)&gt;0,Y1859,SUBSTITUTE(SUBSTITUTE(SUBSTITUTE(SUBSTITUTE(SUBSTITUTE(SUBSTITUTE(SUBSTITUTE(SUBSTITUTE(SUBSTITUTE(SUBSTITUTE(SUBSTITUTE( (SUBSTITUTE( SUBSTITUTE( SUBSTITUTE( SUBSTITUTE(Z1859,"STD_SIGMA","SUM"),"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SYMTOA</v>
      </c>
      <c r="AB1859" s="1">
        <f>B1859</f>
        <v>1815</v>
      </c>
      <c r="AC1859" t="str">
        <f>P1859</f>
        <v>ITM_EE_S2A</v>
      </c>
      <c r="AD1859" s="126" t="str">
        <f>IF(ISNA(VLOOKUP(AA1859,'XEQM Shortlist'!J:J,1,0)),"//","")</f>
        <v>//</v>
      </c>
      <c r="AF1859" s="88" t="str">
        <f>IF(LEN(AA1859)=0,"",SUBSTITUTE(SUBSTITUTE(SUBSTITUTE(SUBSTITUTE(SUBSTITUTE(SUBSTITUTE(SUBSTITUTE(SUBSTITUTE(SUBSTITUTE(SUBSTITUTE(SUBSTITUTE(SUBSTITUTE(SUBSTITUTE(SUBSTITUTE(SUBSTITUTE(SUBSTITUTE(SUBSTITUTE( (SUBSTITUTE( SUBSTITUTE( SUBSTITUTE( SUBSTITUTE(Z1859,"STD_SIGMA","SUM"),"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SYMTOA</v>
      </c>
      <c r="AG1859" t="b">
        <f>AA1859=AF1859</f>
        <v>1</v>
      </c>
    </row>
    <row r="1860" spans="1:33">
      <c r="A1860" s="48">
        <f>IF(B1860=INT(B1860),ROW(),"")</f>
        <v>1860</v>
      </c>
      <c r="B1860" s="47">
        <f>IF(AND(MID(C1860,2,1)&lt;&gt;"/",MID(C1860,1,1)="/"),INT(B1859)+1,B1859+0.01)</f>
        <v>1816</v>
      </c>
      <c r="C1860" s="80" t="s">
        <v>3718</v>
      </c>
      <c r="D1860" s="80">
        <v>10</v>
      </c>
      <c r="E1860" s="81" t="s">
        <v>1366</v>
      </c>
      <c r="F1860" s="81" t="s">
        <v>1366</v>
      </c>
      <c r="G1860" s="82">
        <v>0</v>
      </c>
      <c r="H1860" s="82">
        <v>0</v>
      </c>
      <c r="I1860" s="270" t="s">
        <v>3</v>
      </c>
      <c r="J1860" s="81" t="s">
        <v>1375</v>
      </c>
      <c r="K1860" s="83" t="s">
        <v>3945</v>
      </c>
      <c r="L1860" s="84" t="s">
        <v>4768</v>
      </c>
      <c r="M1860" s="55" t="s">
        <v>4825</v>
      </c>
      <c r="N1860" s="55" t="s">
        <v>2707</v>
      </c>
      <c r="O1860" s="80" t="s">
        <v>952</v>
      </c>
      <c r="P1860" s="266" t="s">
        <v>2213</v>
      </c>
      <c r="Q1860" s="83"/>
      <c r="R1860"/>
      <c r="S1860" t="str">
        <f>IF(E1860=F1860,"","NOT EQUAL")</f>
        <v/>
      </c>
      <c r="T1860" s="44" t="str">
        <f>IF(ISNA(VLOOKUP(P1860,Sheet1!E:F,2,0)),"--","PRESENT")</f>
        <v>--</v>
      </c>
      <c r="U1860"/>
      <c r="V1860">
        <f>IF(AA1860&lt;&gt;"",V1859+1,V1859)</f>
        <v>536</v>
      </c>
      <c r="W1860" s="75" t="s">
        <v>2666</v>
      </c>
      <c r="X1860" s="57" t="s">
        <v>2238</v>
      </c>
      <c r="Y1860" s="57" t="s">
        <v>2238</v>
      </c>
      <c r="Z1860" s="25" t="str">
        <f>IF( OR(X1860="CNST", I1860="CAT_REGS"),IF(E1860=CHAR(34)&amp;CHAR(34),F1860,E1860),
IF(X1860="YES",UPPER(IF(E1860=CHAR(34)&amp;CHAR(34),F1860,E1860)),
IF(   AND(X1860&lt;&gt;"NO",I1860="CAT_FNCT",D1860&lt;&gt;"multiply", D1860&lt;&gt;"divide"),IF(J1860="SLS_ENABLED",   UPPER(IF(E1860=CHAR(34)&amp;CHAR(34),F1860,E1860)),""),"")))</f>
        <v>"E^" STD_THETA "J"</v>
      </c>
      <c r="AA1860" s="25" t="str">
        <f>IF(LEN(Y1860)&gt;0,Y1860,SUBSTITUTE(SUBSTITUTE(SUBSTITUTE(SUBSTITUTE(SUBSTITUTE(SUBSTITUTE(SUBSTITUTE(SUBSTITUTE(SUBSTITUTE(SUBSTITUTE(SUBSTITUTE( (SUBSTITUTE( SUBSTITUTE( SUBSTITUTE( SUBSTITUTE(Z1860,"STD_SIGMA","SUM"),"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E^THETAJ</v>
      </c>
      <c r="AB1860" s="1">
        <f>B1860</f>
        <v>1816</v>
      </c>
      <c r="AC1860" t="str">
        <f>P1860</f>
        <v>ITM_EE_EXP_TH</v>
      </c>
      <c r="AD1860" s="126" t="str">
        <f>IF(ISNA(VLOOKUP(AA1860,'XEQM Shortlist'!J:J,1,0)),"//","")</f>
        <v>//</v>
      </c>
      <c r="AF1860" s="88" t="str">
        <f>IF(LEN(AA1860)=0,"",SUBSTITUTE(SUBSTITUTE(SUBSTITUTE(SUBSTITUTE(SUBSTITUTE(SUBSTITUTE(SUBSTITUTE(SUBSTITUTE(SUBSTITUTE(SUBSTITUTE(SUBSTITUTE(SUBSTITUTE(SUBSTITUTE(SUBSTITUTE(SUBSTITUTE(SUBSTITUTE(SUBSTITUTE( (SUBSTITUTE( SUBSTITUTE( SUBSTITUTE( SUBSTITUTE(Z1860,"STD_SIGMA","SUM"),"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E^THETAJ</v>
      </c>
      <c r="AG1860" t="b">
        <f>AA1860=AF1860</f>
        <v>1</v>
      </c>
    </row>
    <row r="1861" spans="1:33">
      <c r="A1861" s="48">
        <f>IF(B1861=INT(B1861),ROW(),"")</f>
        <v>1861</v>
      </c>
      <c r="B1861" s="47">
        <f>IF(AND(MID(C1861,2,1)&lt;&gt;"/",MID(C1861,1,1)="/"),INT(B1860)+1,B1860+0.01)</f>
        <v>1817</v>
      </c>
      <c r="C1861" s="80" t="s">
        <v>3718</v>
      </c>
      <c r="D1861" s="80">
        <v>11</v>
      </c>
      <c r="E1861" s="81" t="s">
        <v>957</v>
      </c>
      <c r="F1861" s="81" t="s">
        <v>957</v>
      </c>
      <c r="G1861" s="82">
        <v>0</v>
      </c>
      <c r="H1861" s="82">
        <v>0</v>
      </c>
      <c r="I1861" s="270" t="s">
        <v>3</v>
      </c>
      <c r="J1861" s="81" t="s">
        <v>1375</v>
      </c>
      <c r="K1861" s="83" t="s">
        <v>3945</v>
      </c>
      <c r="L1861" s="84" t="s">
        <v>4768</v>
      </c>
      <c r="M1861" s="55" t="s">
        <v>4825</v>
      </c>
      <c r="N1861" s="55" t="s">
        <v>2707</v>
      </c>
      <c r="O1861" s="80" t="s">
        <v>952</v>
      </c>
      <c r="P1861" s="266" t="s">
        <v>2214</v>
      </c>
      <c r="Q1861" s="83"/>
      <c r="R1861"/>
      <c r="S1861" t="str">
        <f>IF(E1861=F1861,"","NOT EQUAL")</f>
        <v/>
      </c>
      <c r="T1861" s="44" t="str">
        <f>IF(ISNA(VLOOKUP(P1861,Sheet1!E:F,2,0)),"--","PRESENT")</f>
        <v>--</v>
      </c>
      <c r="U1861"/>
      <c r="V1861">
        <f>IF(AA1861&lt;&gt;"",V1860+1,V1860)</f>
        <v>537</v>
      </c>
      <c r="W1861" s="75" t="s">
        <v>2666</v>
      </c>
      <c r="X1861" s="57" t="s">
        <v>2238</v>
      </c>
      <c r="Y1861" s="57" t="s">
        <v>2238</v>
      </c>
      <c r="Z1861" s="25" t="str">
        <f>IF( OR(X1861="CNST", I1861="CAT_REGS"),IF(E1861=CHAR(34)&amp;CHAR(34),F1861,E1861),
IF(X1861="YES",UPPER(IF(E1861=CHAR(34)&amp;CHAR(34),F1861,E1861)),
IF(   AND(X1861&lt;&gt;"NO",I1861="CAT_FNCT",D1861&lt;&gt;"multiply", D1861&lt;&gt;"divide"),IF(J1861="SLS_ENABLED",   UPPER(IF(E1861=CHAR(34)&amp;CHAR(34),F1861,E1861)),""),"")))</f>
        <v>"STO" STD_SPACE_3_PER_EM "3Z"</v>
      </c>
      <c r="AA1861" s="25" t="str">
        <f>IF(LEN(Y1861)&gt;0,Y1861,SUBSTITUTE(SUBSTITUTE(SUBSTITUTE(SUBSTITUTE(SUBSTITUTE(SUBSTITUTE(SUBSTITUTE(SUBSTITUTE(SUBSTITUTE(SUBSTITUTE(SUBSTITUTE( (SUBSTITUTE( SUBSTITUTE( SUBSTITUTE( SUBSTITUTE(Z1861,"STD_SIGMA","SUM"),"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STO3Z</v>
      </c>
      <c r="AB1861" s="1">
        <f>B1861</f>
        <v>1817</v>
      </c>
      <c r="AC1861" t="str">
        <f>P1861</f>
        <v>ITM_EE_STO_Z</v>
      </c>
      <c r="AD1861" s="126" t="str">
        <f>IF(ISNA(VLOOKUP(AA1861,'XEQM Shortlist'!J:J,1,0)),"//","")</f>
        <v>//</v>
      </c>
      <c r="AF1861" s="88" t="str">
        <f>IF(LEN(AA1861)=0,"",SUBSTITUTE(SUBSTITUTE(SUBSTITUTE(SUBSTITUTE(SUBSTITUTE(SUBSTITUTE(SUBSTITUTE(SUBSTITUTE(SUBSTITUTE(SUBSTITUTE(SUBSTITUTE(SUBSTITUTE(SUBSTITUTE(SUBSTITUTE(SUBSTITUTE(SUBSTITUTE(SUBSTITUTE( (SUBSTITUTE( SUBSTITUTE( SUBSTITUTE( SUBSTITUTE(Z1861,"STD_SIGMA","SUM"),"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STO3Z</v>
      </c>
      <c r="AG1861" t="b">
        <f>AA1861=AF1861</f>
        <v>1</v>
      </c>
    </row>
    <row r="1862" spans="1:33">
      <c r="A1862" s="48">
        <f>IF(B1862=INT(B1862),ROW(),"")</f>
        <v>1862</v>
      </c>
      <c r="B1862" s="47">
        <f>IF(AND(MID(C1862,2,1)&lt;&gt;"/",MID(C1862,1,1)="/"),INT(B1861)+1,B1861+0.01)</f>
        <v>1818</v>
      </c>
      <c r="C1862" s="80" t="s">
        <v>3718</v>
      </c>
      <c r="D1862" s="80">
        <v>12</v>
      </c>
      <c r="E1862" s="81" t="s">
        <v>958</v>
      </c>
      <c r="F1862" s="81" t="s">
        <v>958</v>
      </c>
      <c r="G1862" s="82">
        <v>0</v>
      </c>
      <c r="H1862" s="82">
        <v>0</v>
      </c>
      <c r="I1862" s="270" t="s">
        <v>3</v>
      </c>
      <c r="J1862" s="81" t="s">
        <v>1375</v>
      </c>
      <c r="K1862" s="83" t="s">
        <v>3945</v>
      </c>
      <c r="L1862" s="84" t="s">
        <v>4768</v>
      </c>
      <c r="M1862" s="55" t="s">
        <v>4825</v>
      </c>
      <c r="N1862" s="55" t="s">
        <v>2707</v>
      </c>
      <c r="O1862" s="80" t="s">
        <v>952</v>
      </c>
      <c r="P1862" s="266" t="s">
        <v>2215</v>
      </c>
      <c r="Q1862" s="83"/>
      <c r="R1862"/>
      <c r="S1862" t="str">
        <f>IF(E1862=F1862,"","NOT EQUAL")</f>
        <v/>
      </c>
      <c r="T1862" s="44" t="str">
        <f>IF(ISNA(VLOOKUP(P1862,Sheet1!E:F,2,0)),"--","PRESENT")</f>
        <v>--</v>
      </c>
      <c r="U1862"/>
      <c r="V1862">
        <f>IF(AA1862&lt;&gt;"",V1861+1,V1861)</f>
        <v>538</v>
      </c>
      <c r="W1862" s="75" t="s">
        <v>2666</v>
      </c>
      <c r="X1862" s="57" t="s">
        <v>2238</v>
      </c>
      <c r="Y1862" s="57" t="s">
        <v>2238</v>
      </c>
      <c r="Z1862" s="25" t="str">
        <f>IF( OR(X1862="CNST", I1862="CAT_REGS"),IF(E1862=CHAR(34)&amp;CHAR(34),F1862,E1862),
IF(X1862="YES",UPPER(IF(E1862=CHAR(34)&amp;CHAR(34),F1862,E1862)),
IF(   AND(X1862&lt;&gt;"NO",I1862="CAT_FNCT",D1862&lt;&gt;"multiply", D1862&lt;&gt;"divide"),IF(J1862="SLS_ENABLED",   UPPER(IF(E1862=CHAR(34)&amp;CHAR(34),F1862,E1862)),""),"")))</f>
        <v>"RCL" STD_SPACE_3_PER_EM "3Z"</v>
      </c>
      <c r="AA1862" s="25" t="str">
        <f>IF(LEN(Y1862)&gt;0,Y1862,SUBSTITUTE(SUBSTITUTE(SUBSTITUTE(SUBSTITUTE(SUBSTITUTE(SUBSTITUTE(SUBSTITUTE(SUBSTITUTE(SUBSTITUTE(SUBSTITUTE(SUBSTITUTE( (SUBSTITUTE( SUBSTITUTE( SUBSTITUTE( SUBSTITUTE(Z1862,"STD_SIGMA","SUM"),"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RCL3Z</v>
      </c>
      <c r="AB1862" s="1">
        <f>B1862</f>
        <v>1818</v>
      </c>
      <c r="AC1862" t="str">
        <f>P1862</f>
        <v>ITM_EE_RCL_Z</v>
      </c>
      <c r="AD1862" s="126" t="str">
        <f>IF(ISNA(VLOOKUP(AA1862,'XEQM Shortlist'!J:J,1,0)),"//","")</f>
        <v>//</v>
      </c>
      <c r="AF1862" s="88" t="str">
        <f>IF(LEN(AA1862)=0,"",SUBSTITUTE(SUBSTITUTE(SUBSTITUTE(SUBSTITUTE(SUBSTITUTE(SUBSTITUTE(SUBSTITUTE(SUBSTITUTE(SUBSTITUTE(SUBSTITUTE(SUBSTITUTE(SUBSTITUTE(SUBSTITUTE(SUBSTITUTE(SUBSTITUTE(SUBSTITUTE(SUBSTITUTE( (SUBSTITUTE( SUBSTITUTE( SUBSTITUTE( SUBSTITUTE(Z1862,"STD_SIGMA","SUM"),"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RCL3Z</v>
      </c>
      <c r="AG1862" t="b">
        <f>AA1862=AF1862</f>
        <v>1</v>
      </c>
    </row>
    <row r="1863" spans="1:33">
      <c r="A1863" s="48">
        <f>IF(B1863=INT(B1863),ROW(),"")</f>
        <v>1863</v>
      </c>
      <c r="B1863" s="47">
        <f>IF(AND(MID(C1863,2,1)&lt;&gt;"/",MID(C1863,1,1)="/"),INT(B1862)+1,B1862+0.01)</f>
        <v>1819</v>
      </c>
      <c r="C1863" s="80" t="s">
        <v>3718</v>
      </c>
      <c r="D1863" s="80">
        <v>13</v>
      </c>
      <c r="E1863" s="81" t="s">
        <v>959</v>
      </c>
      <c r="F1863" s="81" t="s">
        <v>959</v>
      </c>
      <c r="G1863" s="82">
        <v>0</v>
      </c>
      <c r="H1863" s="82">
        <v>0</v>
      </c>
      <c r="I1863" s="270" t="s">
        <v>3</v>
      </c>
      <c r="J1863" s="81" t="s">
        <v>1375</v>
      </c>
      <c r="K1863" s="83" t="s">
        <v>3945</v>
      </c>
      <c r="L1863" s="84" t="s">
        <v>4768</v>
      </c>
      <c r="M1863" s="55" t="s">
        <v>4825</v>
      </c>
      <c r="N1863" s="55" t="s">
        <v>2707</v>
      </c>
      <c r="O1863" s="80" t="s">
        <v>952</v>
      </c>
      <c r="P1863" s="266" t="s">
        <v>2216</v>
      </c>
      <c r="Q1863" s="83"/>
      <c r="R1863"/>
      <c r="S1863" t="str">
        <f>IF(E1863=F1863,"","NOT EQUAL")</f>
        <v/>
      </c>
      <c r="T1863" s="44" t="str">
        <f>IF(ISNA(VLOOKUP(P1863,Sheet1!E:F,2,0)),"--","PRESENT")</f>
        <v>--</v>
      </c>
      <c r="U1863"/>
      <c r="V1863">
        <f>IF(AA1863&lt;&gt;"",V1862+1,V1862)</f>
        <v>539</v>
      </c>
      <c r="W1863" s="75" t="s">
        <v>2666</v>
      </c>
      <c r="X1863" s="57" t="s">
        <v>2238</v>
      </c>
      <c r="Y1863" s="57" t="s">
        <v>2238</v>
      </c>
      <c r="Z1863" s="25" t="str">
        <f>IF( OR(X1863="CNST", I1863="CAT_REGS"),IF(E1863=CHAR(34)&amp;CHAR(34),F1863,E1863),
IF(X1863="YES",UPPER(IF(E1863=CHAR(34)&amp;CHAR(34),F1863,E1863)),
IF(   AND(X1863&lt;&gt;"NO",I1863="CAT_FNCT",D1863&lt;&gt;"multiply", D1863&lt;&gt;"divide"),IF(J1863="SLS_ENABLED",   UPPER(IF(E1863=CHAR(34)&amp;CHAR(34),F1863,E1863)),""),"")))</f>
        <v>"STO" STD_SPACE_3_PER_EM "3V"</v>
      </c>
      <c r="AA1863" s="25" t="str">
        <f>IF(LEN(Y1863)&gt;0,Y1863,SUBSTITUTE(SUBSTITUTE(SUBSTITUTE(SUBSTITUTE(SUBSTITUTE(SUBSTITUTE(SUBSTITUTE(SUBSTITUTE(SUBSTITUTE(SUBSTITUTE(SUBSTITUTE( (SUBSTITUTE( SUBSTITUTE( SUBSTITUTE( SUBSTITUTE(Z1863,"STD_SIGMA","SUM"),"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STO3V</v>
      </c>
      <c r="AB1863" s="1">
        <f>B1863</f>
        <v>1819</v>
      </c>
      <c r="AC1863" t="str">
        <f>P1863</f>
        <v>ITM_EE_STO_V</v>
      </c>
      <c r="AD1863" s="126" t="str">
        <f>IF(ISNA(VLOOKUP(AA1863,'XEQM Shortlist'!J:J,1,0)),"//","")</f>
        <v>//</v>
      </c>
      <c r="AF1863" s="88" t="str">
        <f>IF(LEN(AA1863)=0,"",SUBSTITUTE(SUBSTITUTE(SUBSTITUTE(SUBSTITUTE(SUBSTITUTE(SUBSTITUTE(SUBSTITUTE(SUBSTITUTE(SUBSTITUTE(SUBSTITUTE(SUBSTITUTE(SUBSTITUTE(SUBSTITUTE(SUBSTITUTE(SUBSTITUTE(SUBSTITUTE(SUBSTITUTE( (SUBSTITUTE( SUBSTITUTE( SUBSTITUTE( SUBSTITUTE(Z1863,"STD_SIGMA","SUM"),"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STO3V</v>
      </c>
      <c r="AG1863" t="b">
        <f>AA1863=AF1863</f>
        <v>1</v>
      </c>
    </row>
    <row r="1864" spans="1:33">
      <c r="A1864" s="48">
        <f>IF(B1864=INT(B1864),ROW(),"")</f>
        <v>1864</v>
      </c>
      <c r="B1864" s="47">
        <f>IF(AND(MID(C1864,2,1)&lt;&gt;"/",MID(C1864,1,1)="/"),INT(B1863)+1,B1863+0.01)</f>
        <v>1820</v>
      </c>
      <c r="C1864" s="80" t="s">
        <v>3718</v>
      </c>
      <c r="D1864" s="80">
        <v>14</v>
      </c>
      <c r="E1864" s="81" t="s">
        <v>960</v>
      </c>
      <c r="F1864" s="81" t="s">
        <v>960</v>
      </c>
      <c r="G1864" s="82">
        <v>0</v>
      </c>
      <c r="H1864" s="82">
        <v>0</v>
      </c>
      <c r="I1864" s="270" t="s">
        <v>3</v>
      </c>
      <c r="J1864" s="81" t="s">
        <v>1375</v>
      </c>
      <c r="K1864" s="83" t="s">
        <v>3945</v>
      </c>
      <c r="L1864" s="84" t="s">
        <v>4768</v>
      </c>
      <c r="M1864" s="55" t="s">
        <v>4825</v>
      </c>
      <c r="N1864" s="55" t="s">
        <v>2707</v>
      </c>
      <c r="O1864" s="80" t="s">
        <v>952</v>
      </c>
      <c r="P1864" s="266" t="s">
        <v>2217</v>
      </c>
      <c r="Q1864" s="83"/>
      <c r="R1864"/>
      <c r="S1864" t="str">
        <f>IF(E1864=F1864,"","NOT EQUAL")</f>
        <v/>
      </c>
      <c r="T1864" s="44" t="str">
        <f>IF(ISNA(VLOOKUP(P1864,Sheet1!E:F,2,0)),"--","PRESENT")</f>
        <v>--</v>
      </c>
      <c r="U1864"/>
      <c r="V1864">
        <f>IF(AA1864&lt;&gt;"",V1863+1,V1863)</f>
        <v>540</v>
      </c>
      <c r="W1864" s="75" t="s">
        <v>2666</v>
      </c>
      <c r="X1864" s="57" t="s">
        <v>2238</v>
      </c>
      <c r="Y1864" s="57" t="s">
        <v>2238</v>
      </c>
      <c r="Z1864" s="25" t="str">
        <f>IF( OR(X1864="CNST", I1864="CAT_REGS"),IF(E1864=CHAR(34)&amp;CHAR(34),F1864,E1864),
IF(X1864="YES",UPPER(IF(E1864=CHAR(34)&amp;CHAR(34),F1864,E1864)),
IF(   AND(X1864&lt;&gt;"NO",I1864="CAT_FNCT",D1864&lt;&gt;"multiply", D1864&lt;&gt;"divide"),IF(J1864="SLS_ENABLED",   UPPER(IF(E1864=CHAR(34)&amp;CHAR(34),F1864,E1864)),""),"")))</f>
        <v>"RCL" STD_SPACE_3_PER_EM "3V"</v>
      </c>
      <c r="AA1864" s="25" t="str">
        <f>IF(LEN(Y1864)&gt;0,Y1864,SUBSTITUTE(SUBSTITUTE(SUBSTITUTE(SUBSTITUTE(SUBSTITUTE(SUBSTITUTE(SUBSTITUTE(SUBSTITUTE(SUBSTITUTE(SUBSTITUTE(SUBSTITUTE( (SUBSTITUTE( SUBSTITUTE( SUBSTITUTE( SUBSTITUTE(Z1864,"STD_SIGMA","SUM"),"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RCL3V</v>
      </c>
      <c r="AB1864" s="1">
        <f>B1864</f>
        <v>1820</v>
      </c>
      <c r="AC1864" t="str">
        <f>P1864</f>
        <v>ITM_EE_RCL_V</v>
      </c>
      <c r="AD1864" s="126" t="str">
        <f>IF(ISNA(VLOOKUP(AA1864,'XEQM Shortlist'!J:J,1,0)),"//","")</f>
        <v>//</v>
      </c>
      <c r="AF1864" s="88" t="str">
        <f>IF(LEN(AA1864)=0,"",SUBSTITUTE(SUBSTITUTE(SUBSTITUTE(SUBSTITUTE(SUBSTITUTE(SUBSTITUTE(SUBSTITUTE(SUBSTITUTE(SUBSTITUTE(SUBSTITUTE(SUBSTITUTE(SUBSTITUTE(SUBSTITUTE(SUBSTITUTE(SUBSTITUTE(SUBSTITUTE(SUBSTITUTE( (SUBSTITUTE( SUBSTITUTE( SUBSTITUTE( SUBSTITUTE(Z1864,"STD_SIGMA","SUM"),"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RCL3V</v>
      </c>
      <c r="AG1864" t="b">
        <f>AA1864=AF1864</f>
        <v>1</v>
      </c>
    </row>
    <row r="1865" spans="1:33">
      <c r="A1865" s="48">
        <f>IF(B1865=INT(B1865),ROW(),"")</f>
        <v>1865</v>
      </c>
      <c r="B1865" s="47">
        <f>IF(AND(MID(C1865,2,1)&lt;&gt;"/",MID(C1865,1,1)="/"),INT(B1864)+1,B1864+0.01)</f>
        <v>1821</v>
      </c>
      <c r="C1865" s="80" t="s">
        <v>3718</v>
      </c>
      <c r="D1865" s="80">
        <v>15</v>
      </c>
      <c r="E1865" s="81" t="s">
        <v>961</v>
      </c>
      <c r="F1865" s="81" t="s">
        <v>961</v>
      </c>
      <c r="G1865" s="82">
        <v>0</v>
      </c>
      <c r="H1865" s="82">
        <v>0</v>
      </c>
      <c r="I1865" s="270" t="s">
        <v>3</v>
      </c>
      <c r="J1865" s="81" t="s">
        <v>1375</v>
      </c>
      <c r="K1865" s="83" t="s">
        <v>3945</v>
      </c>
      <c r="L1865" s="84" t="s">
        <v>4768</v>
      </c>
      <c r="M1865" s="55" t="s">
        <v>4825</v>
      </c>
      <c r="N1865" s="55" t="s">
        <v>2707</v>
      </c>
      <c r="O1865" s="80" t="s">
        <v>952</v>
      </c>
      <c r="P1865" s="266" t="s">
        <v>2218</v>
      </c>
      <c r="Q1865" s="83"/>
      <c r="R1865"/>
      <c r="S1865" t="str">
        <f>IF(E1865=F1865,"","NOT EQUAL")</f>
        <v/>
      </c>
      <c r="T1865" s="44" t="str">
        <f>IF(ISNA(VLOOKUP(P1865,Sheet1!E:F,2,0)),"--","PRESENT")</f>
        <v>--</v>
      </c>
      <c r="U1865"/>
      <c r="V1865">
        <f>IF(AA1865&lt;&gt;"",V1864+1,V1864)</f>
        <v>541</v>
      </c>
      <c r="W1865" s="75" t="s">
        <v>2666</v>
      </c>
      <c r="X1865" s="57" t="s">
        <v>2238</v>
      </c>
      <c r="Y1865" s="57" t="s">
        <v>2238</v>
      </c>
      <c r="Z1865" s="25" t="str">
        <f>IF( OR(X1865="CNST", I1865="CAT_REGS"),IF(E1865=CHAR(34)&amp;CHAR(34),F1865,E1865),
IF(X1865="YES",UPPER(IF(E1865=CHAR(34)&amp;CHAR(34),F1865,E1865)),
IF(   AND(X1865&lt;&gt;"NO",I1865="CAT_FNCT",D1865&lt;&gt;"multiply", D1865&lt;&gt;"divide"),IF(J1865="SLS_ENABLED",   UPPER(IF(E1865=CHAR(34)&amp;CHAR(34),F1865,E1865)),""),"")))</f>
        <v>"STO" STD_SPACE_3_PER_EM "3I"</v>
      </c>
      <c r="AA1865" s="25" t="str">
        <f>IF(LEN(Y1865)&gt;0,Y1865,SUBSTITUTE(SUBSTITUTE(SUBSTITUTE(SUBSTITUTE(SUBSTITUTE(SUBSTITUTE(SUBSTITUTE(SUBSTITUTE(SUBSTITUTE(SUBSTITUTE(SUBSTITUTE( (SUBSTITUTE( SUBSTITUTE( SUBSTITUTE( SUBSTITUTE(Z1865,"STD_SIGMA","SUM"),"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STO3I</v>
      </c>
      <c r="AB1865" s="1">
        <f>B1865</f>
        <v>1821</v>
      </c>
      <c r="AC1865" t="str">
        <f>P1865</f>
        <v>ITM_EE_STO_I</v>
      </c>
      <c r="AD1865" s="126" t="str">
        <f>IF(ISNA(VLOOKUP(AA1865,'XEQM Shortlist'!J:J,1,0)),"//","")</f>
        <v>//</v>
      </c>
      <c r="AF1865" s="88" t="str">
        <f>IF(LEN(AA1865)=0,"",SUBSTITUTE(SUBSTITUTE(SUBSTITUTE(SUBSTITUTE(SUBSTITUTE(SUBSTITUTE(SUBSTITUTE(SUBSTITUTE(SUBSTITUTE(SUBSTITUTE(SUBSTITUTE(SUBSTITUTE(SUBSTITUTE(SUBSTITUTE(SUBSTITUTE(SUBSTITUTE(SUBSTITUTE( (SUBSTITUTE( SUBSTITUTE( SUBSTITUTE( SUBSTITUTE(Z1865,"STD_SIGMA","SUM"),"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STO3I</v>
      </c>
      <c r="AG1865" t="b">
        <f>AA1865=AF1865</f>
        <v>1</v>
      </c>
    </row>
    <row r="1866" spans="1:33">
      <c r="A1866" s="48">
        <f>IF(B1866=INT(B1866),ROW(),"")</f>
        <v>1866</v>
      </c>
      <c r="B1866" s="47">
        <f>IF(AND(MID(C1866,2,1)&lt;&gt;"/",MID(C1866,1,1)="/"),INT(B1865)+1,B1865+0.01)</f>
        <v>1822</v>
      </c>
      <c r="C1866" s="80" t="s">
        <v>3718</v>
      </c>
      <c r="D1866" s="80">
        <v>16</v>
      </c>
      <c r="E1866" s="81" t="s">
        <v>962</v>
      </c>
      <c r="F1866" s="81" t="s">
        <v>962</v>
      </c>
      <c r="G1866" s="82">
        <v>0</v>
      </c>
      <c r="H1866" s="82">
        <v>0</v>
      </c>
      <c r="I1866" s="270" t="s">
        <v>3</v>
      </c>
      <c r="J1866" s="81" t="s">
        <v>1375</v>
      </c>
      <c r="K1866" s="83" t="s">
        <v>3945</v>
      </c>
      <c r="L1866" s="84" t="s">
        <v>4768</v>
      </c>
      <c r="M1866" s="55" t="s">
        <v>4825</v>
      </c>
      <c r="N1866" s="55" t="s">
        <v>2707</v>
      </c>
      <c r="O1866" s="80" t="s">
        <v>952</v>
      </c>
      <c r="P1866" s="266" t="s">
        <v>2219</v>
      </c>
      <c r="Q1866" s="83"/>
      <c r="R1866"/>
      <c r="S1866" t="str">
        <f>IF(E1866=F1866,"","NOT EQUAL")</f>
        <v/>
      </c>
      <c r="T1866" s="44" t="str">
        <f>IF(ISNA(VLOOKUP(P1866,Sheet1!E:F,2,0)),"--","PRESENT")</f>
        <v>--</v>
      </c>
      <c r="U1866"/>
      <c r="V1866">
        <f>IF(AA1866&lt;&gt;"",V1865+1,V1865)</f>
        <v>542</v>
      </c>
      <c r="W1866" s="75" t="s">
        <v>2666</v>
      </c>
      <c r="X1866" s="57" t="s">
        <v>2238</v>
      </c>
      <c r="Y1866" s="57" t="s">
        <v>2238</v>
      </c>
      <c r="Z1866" s="25" t="str">
        <f>IF( OR(X1866="CNST", I1866="CAT_REGS"),IF(E1866=CHAR(34)&amp;CHAR(34),F1866,E1866),
IF(X1866="YES",UPPER(IF(E1866=CHAR(34)&amp;CHAR(34),F1866,E1866)),
IF(   AND(X1866&lt;&gt;"NO",I1866="CAT_FNCT",D1866&lt;&gt;"multiply", D1866&lt;&gt;"divide"),IF(J1866="SLS_ENABLED",   UPPER(IF(E1866=CHAR(34)&amp;CHAR(34),F1866,E1866)),""),"")))</f>
        <v>"RCL" STD_SPACE_3_PER_EM "3I"</v>
      </c>
      <c r="AA1866" s="25" t="str">
        <f>IF(LEN(Y1866)&gt;0,Y1866,SUBSTITUTE(SUBSTITUTE(SUBSTITUTE(SUBSTITUTE(SUBSTITUTE(SUBSTITUTE(SUBSTITUTE(SUBSTITUTE(SUBSTITUTE(SUBSTITUTE(SUBSTITUTE( (SUBSTITUTE( SUBSTITUTE( SUBSTITUTE( SUBSTITUTE(Z1866,"STD_SIGMA","SUM"),"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RCL3I</v>
      </c>
      <c r="AB1866" s="1">
        <f>B1866</f>
        <v>1822</v>
      </c>
      <c r="AC1866" t="str">
        <f>P1866</f>
        <v>ITM_EE_RCL_I</v>
      </c>
      <c r="AD1866" s="126" t="str">
        <f>IF(ISNA(VLOOKUP(AA1866,'XEQM Shortlist'!J:J,1,0)),"//","")</f>
        <v>//</v>
      </c>
      <c r="AF1866" s="88" t="str">
        <f>IF(LEN(AA1866)=0,"",SUBSTITUTE(SUBSTITUTE(SUBSTITUTE(SUBSTITUTE(SUBSTITUTE(SUBSTITUTE(SUBSTITUTE(SUBSTITUTE(SUBSTITUTE(SUBSTITUTE(SUBSTITUTE(SUBSTITUTE(SUBSTITUTE(SUBSTITUTE(SUBSTITUTE(SUBSTITUTE(SUBSTITUTE( (SUBSTITUTE( SUBSTITUTE( SUBSTITUTE( SUBSTITUTE(Z1866,"STD_SIGMA","SUM"),"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RCL3I</v>
      </c>
      <c r="AG1866" t="b">
        <f>AA1866=AF1866</f>
        <v>1</v>
      </c>
    </row>
    <row r="1867" spans="1:33">
      <c r="A1867" s="48">
        <f>IF(B1867=INT(B1867),ROW(),"")</f>
        <v>1867</v>
      </c>
      <c r="B1867" s="47">
        <f>IF(AND(MID(C1867,2,1)&lt;&gt;"/",MID(C1867,1,1)="/"),INT(B1866)+1,B1866+0.01)</f>
        <v>1823</v>
      </c>
      <c r="C1867" s="80" t="s">
        <v>3718</v>
      </c>
      <c r="D1867" s="80">
        <v>17</v>
      </c>
      <c r="E1867" s="81" t="s">
        <v>2240</v>
      </c>
      <c r="F1867" s="81" t="s">
        <v>1367</v>
      </c>
      <c r="G1867" s="82">
        <v>0</v>
      </c>
      <c r="H1867" s="82">
        <v>0</v>
      </c>
      <c r="I1867" s="270" t="s">
        <v>3</v>
      </c>
      <c r="J1867" s="81" t="s">
        <v>1375</v>
      </c>
      <c r="K1867" s="83" t="s">
        <v>3945</v>
      </c>
      <c r="L1867" s="84" t="s">
        <v>4768</v>
      </c>
      <c r="M1867" s="55" t="s">
        <v>4825</v>
      </c>
      <c r="N1867" s="55" t="s">
        <v>2707</v>
      </c>
      <c r="O1867" s="80" t="s">
        <v>952</v>
      </c>
      <c r="P1867" s="266" t="s">
        <v>2220</v>
      </c>
      <c r="Q1867" s="83"/>
      <c r="R1867"/>
      <c r="S1867" t="str">
        <f>IF(E1867=F1867,"","NOT EQUAL")</f>
        <v>NOT EQUAL</v>
      </c>
      <c r="T1867" s="44" t="str">
        <f>IF(ISNA(VLOOKUP(P1867,Sheet1!E:F,2,0)),"--","PRESENT")</f>
        <v>--</v>
      </c>
      <c r="U1867"/>
      <c r="V1867">
        <f>IF(AA1867&lt;&gt;"",V1866+1,V1866)</f>
        <v>543</v>
      </c>
      <c r="W1867" s="75" t="s">
        <v>2666</v>
      </c>
      <c r="X1867" s="57" t="s">
        <v>2238</v>
      </c>
      <c r="Y1867" s="57" t="s">
        <v>2238</v>
      </c>
      <c r="Z1867" s="25" t="str">
        <f>IF( OR(X1867="CNST", I1867="CAT_REGS"),IF(E1867=CHAR(34)&amp;CHAR(34),F1867,E1867),
IF(X1867="YES",UPPER(IF(E1867=CHAR(34)&amp;CHAR(34),F1867,E1867)),
IF(   AND(X1867&lt;&gt;"NO",I1867="CAT_FNCT",D1867&lt;&gt;"multiply", D1867&lt;&gt;"divide"),IF(J1867="SLS_ENABLED",   UPPER(IF(E1867=CHAR(34)&amp;CHAR(34),F1867,E1867)),""),"")))</f>
        <v>"3V" STD_DIVIDE "3I"</v>
      </c>
      <c r="AA1867" s="25" t="str">
        <f>IF(LEN(Y1867)&gt;0,Y1867,SUBSTITUTE(SUBSTITUTE(SUBSTITUTE(SUBSTITUTE(SUBSTITUTE(SUBSTITUTE(SUBSTITUTE(SUBSTITUTE(SUBSTITUTE(SUBSTITUTE(SUBSTITUTE( (SUBSTITUTE( SUBSTITUTE( SUBSTITUTE( SUBSTITUTE(Z1867,"STD_SIGMA","SUM"),"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3V/3I</v>
      </c>
      <c r="AB1867" s="1">
        <f>B1867</f>
        <v>1823</v>
      </c>
      <c r="AC1867" t="str">
        <f>P1867</f>
        <v>ITM_EE_STO_V_I</v>
      </c>
      <c r="AD1867" s="126" t="str">
        <f>IF(ISNA(VLOOKUP(AA1867,'XEQM Shortlist'!J:J,1,0)),"//","")</f>
        <v>//</v>
      </c>
      <c r="AF1867" s="88" t="str">
        <f>IF(LEN(AA1867)=0,"",SUBSTITUTE(SUBSTITUTE(SUBSTITUTE(SUBSTITUTE(SUBSTITUTE(SUBSTITUTE(SUBSTITUTE(SUBSTITUTE(SUBSTITUTE(SUBSTITUTE(SUBSTITUTE(SUBSTITUTE(SUBSTITUTE(SUBSTITUTE(SUBSTITUTE(SUBSTITUTE(SUBSTITUTE( (SUBSTITUTE( SUBSTITUTE( SUBSTITUTE( SUBSTITUTE(Z1867,"STD_SIGMA","SUM"),"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3V/3I</v>
      </c>
      <c r="AG1867" t="b">
        <f>AA1867=AF1867</f>
        <v>1</v>
      </c>
    </row>
    <row r="1868" spans="1:33">
      <c r="A1868" s="48">
        <f>IF(B1868=INT(B1868),ROW(),"")</f>
        <v>1868</v>
      </c>
      <c r="B1868" s="47">
        <f>IF(AND(MID(C1868,2,1)&lt;&gt;"/",MID(C1868,1,1)="/"),INT(B1867)+1,B1867+0.01)</f>
        <v>1824</v>
      </c>
      <c r="C1868" s="80" t="s">
        <v>3718</v>
      </c>
      <c r="D1868" s="80">
        <v>18</v>
      </c>
      <c r="E1868" s="81" t="s">
        <v>2241</v>
      </c>
      <c r="F1868" s="81" t="s">
        <v>1368</v>
      </c>
      <c r="G1868" s="82">
        <v>0</v>
      </c>
      <c r="H1868" s="82">
        <v>0</v>
      </c>
      <c r="I1868" s="270" t="s">
        <v>3</v>
      </c>
      <c r="J1868" s="81" t="s">
        <v>1375</v>
      </c>
      <c r="K1868" s="83" t="s">
        <v>3945</v>
      </c>
      <c r="L1868" s="84" t="s">
        <v>4768</v>
      </c>
      <c r="M1868" s="55" t="s">
        <v>4825</v>
      </c>
      <c r="N1868" s="55" t="s">
        <v>2707</v>
      </c>
      <c r="O1868" s="80" t="s">
        <v>952</v>
      </c>
      <c r="P1868" s="266" t="s">
        <v>2221</v>
      </c>
      <c r="Q1868" s="83"/>
      <c r="R1868"/>
      <c r="S1868" t="str">
        <f>IF(E1868=F1868,"","NOT EQUAL")</f>
        <v>NOT EQUAL</v>
      </c>
      <c r="T1868" s="44" t="str">
        <f>IF(ISNA(VLOOKUP(P1868,Sheet1!E:F,2,0)),"--","PRESENT")</f>
        <v>--</v>
      </c>
      <c r="U1868"/>
      <c r="V1868">
        <f>IF(AA1868&lt;&gt;"",V1867+1,V1867)</f>
        <v>544</v>
      </c>
      <c r="W1868" s="75" t="s">
        <v>2666</v>
      </c>
      <c r="X1868" s="57" t="s">
        <v>2238</v>
      </c>
      <c r="Y1868" s="57" t="s">
        <v>2606</v>
      </c>
      <c r="Z1868" s="25" t="str">
        <f>IF( OR(X1868="CNST", I1868="CAT_REGS"),IF(E1868=CHAR(34)&amp;CHAR(34),F1868,E1868),
IF(X1868="YES",UPPER(IF(E1868=CHAR(34)&amp;CHAR(34),F1868,E1868)),
IF(   AND(X1868&lt;&gt;"NO",I1868="CAT_FNCT",D1868&lt;&gt;"multiply", D1868&lt;&gt;"divide"),IF(J1868="SLS_ENABLED",   UPPER(IF(E1868=CHAR(34)&amp;CHAR(34),F1868,E1868)),""),"")))</f>
        <v>"3I" STD_CROSS "3Z"</v>
      </c>
      <c r="AA1868" s="25" t="str">
        <f>IF(LEN(Y1868)&gt;0,Y1868,SUBSTITUTE(SUBSTITUTE(SUBSTITUTE(SUBSTITUTE(SUBSTITUTE(SUBSTITUTE(SUBSTITUTE(SUBSTITUTE(SUBSTITUTE(SUBSTITUTE(SUBSTITUTE( (SUBSTITUTE( SUBSTITUTE( SUBSTITUTE( SUBSTITUTE(Z1868,"STD_SIGMA","SUM"),"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3Ix3Z</v>
      </c>
      <c r="AB1868" s="1">
        <f>B1868</f>
        <v>1824</v>
      </c>
      <c r="AC1868" t="str">
        <f>P1868</f>
        <v>ITM_EE_STO_IR</v>
      </c>
      <c r="AD1868" s="126" t="str">
        <f>IF(ISNA(VLOOKUP(AA1868,'XEQM Shortlist'!J:J,1,0)),"//","")</f>
        <v>//</v>
      </c>
      <c r="AF1868" s="88" t="str">
        <f>IF(LEN(AA1868)=0,"",SUBSTITUTE(SUBSTITUTE(SUBSTITUTE(SUBSTITUTE(SUBSTITUTE(SUBSTITUTE(SUBSTITUTE(SUBSTITUTE(SUBSTITUTE(SUBSTITUTE(SUBSTITUTE(SUBSTITUTE(SUBSTITUTE(SUBSTITUTE(SUBSTITUTE(SUBSTITUTE(SUBSTITUTE( (SUBSTITUTE( SUBSTITUTE( SUBSTITUTE( SUBSTITUTE(Z1868,"STD_SIGMA","SUM"),"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3I*3Z</v>
      </c>
      <c r="AG1868" t="b">
        <f>AA1868=AF1868</f>
        <v>0</v>
      </c>
    </row>
    <row r="1869" spans="1:33">
      <c r="A1869" s="48">
        <f>IF(B1869=INT(B1869),ROW(),"")</f>
        <v>1869</v>
      </c>
      <c r="B1869" s="47">
        <f>IF(AND(MID(C1869,2,1)&lt;&gt;"/",MID(C1869,1,1)="/"),INT(B1868)+1,B1868+0.01)</f>
        <v>1825</v>
      </c>
      <c r="C1869" s="80" t="s">
        <v>3718</v>
      </c>
      <c r="D1869" s="80">
        <v>19</v>
      </c>
      <c r="E1869" s="81" t="s">
        <v>2242</v>
      </c>
      <c r="F1869" s="81" t="s">
        <v>1369</v>
      </c>
      <c r="G1869" s="82">
        <v>0</v>
      </c>
      <c r="H1869" s="82">
        <v>0</v>
      </c>
      <c r="I1869" s="270" t="s">
        <v>3</v>
      </c>
      <c r="J1869" s="81" t="s">
        <v>1375</v>
      </c>
      <c r="K1869" s="83" t="s">
        <v>3945</v>
      </c>
      <c r="L1869" s="84" t="s">
        <v>4768</v>
      </c>
      <c r="M1869" s="55" t="s">
        <v>4825</v>
      </c>
      <c r="N1869" s="55" t="s">
        <v>2707</v>
      </c>
      <c r="O1869" s="80" t="s">
        <v>952</v>
      </c>
      <c r="P1869" s="266" t="s">
        <v>2222</v>
      </c>
      <c r="Q1869" s="83"/>
      <c r="R1869"/>
      <c r="S1869" t="str">
        <f>IF(E1869=F1869,"","NOT EQUAL")</f>
        <v>NOT EQUAL</v>
      </c>
      <c r="T1869" s="44" t="str">
        <f>IF(ISNA(VLOOKUP(P1869,Sheet1!E:F,2,0)),"--","PRESENT")</f>
        <v>--</v>
      </c>
      <c r="U1869"/>
      <c r="V1869">
        <f>IF(AA1869&lt;&gt;"",V1868+1,V1868)</f>
        <v>545</v>
      </c>
      <c r="W1869" s="75" t="s">
        <v>2666</v>
      </c>
      <c r="X1869" s="57" t="s">
        <v>2238</v>
      </c>
      <c r="Y1869" s="57" t="s">
        <v>2238</v>
      </c>
      <c r="Z1869" s="25" t="str">
        <f>IF( OR(X1869="CNST", I1869="CAT_REGS"),IF(E1869=CHAR(34)&amp;CHAR(34),F1869,E1869),
IF(X1869="YES",UPPER(IF(E1869=CHAR(34)&amp;CHAR(34),F1869,E1869)),
IF(   AND(X1869&lt;&gt;"NO",I1869="CAT_FNCT",D1869&lt;&gt;"multiply", D1869&lt;&gt;"divide"),IF(J1869="SLS_ENABLED",   UPPER(IF(E1869=CHAR(34)&amp;CHAR(34),F1869,E1869)),""),"")))</f>
        <v>"3V" STD_DIVIDE "3Z"</v>
      </c>
      <c r="AA1869" s="25" t="str">
        <f>IF(LEN(Y1869)&gt;0,Y1869,SUBSTITUTE(SUBSTITUTE(SUBSTITUTE(SUBSTITUTE(SUBSTITUTE(SUBSTITUTE(SUBSTITUTE(SUBSTITUTE(SUBSTITUTE(SUBSTITUTE(SUBSTITUTE( (SUBSTITUTE( SUBSTITUTE( SUBSTITUTE( SUBSTITUTE(Z1869,"STD_SIGMA","SUM"),"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3V/3Z</v>
      </c>
      <c r="AB1869" s="1">
        <f>B1869</f>
        <v>1825</v>
      </c>
      <c r="AC1869" t="str">
        <f>P1869</f>
        <v>ITM_EE_STO_V_Z</v>
      </c>
      <c r="AD1869" s="126" t="str">
        <f>IF(ISNA(VLOOKUP(AA1869,'XEQM Shortlist'!J:J,1,0)),"//","")</f>
        <v>//</v>
      </c>
      <c r="AF1869" s="88" t="str">
        <f>IF(LEN(AA1869)=0,"",SUBSTITUTE(SUBSTITUTE(SUBSTITUTE(SUBSTITUTE(SUBSTITUTE(SUBSTITUTE(SUBSTITUTE(SUBSTITUTE(SUBSTITUTE(SUBSTITUTE(SUBSTITUTE(SUBSTITUTE(SUBSTITUTE(SUBSTITUTE(SUBSTITUTE(SUBSTITUTE(SUBSTITUTE( (SUBSTITUTE( SUBSTITUTE( SUBSTITUTE( SUBSTITUTE(Z1869,"STD_SIGMA","SUM"),"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3V/3Z</v>
      </c>
      <c r="AG1869" t="b">
        <f>AA1869=AF1869</f>
        <v>1</v>
      </c>
    </row>
    <row r="1870" spans="1:33">
      <c r="A1870" s="48">
        <f>IF(B1870=INT(B1870),ROW(),"")</f>
        <v>1870</v>
      </c>
      <c r="B1870" s="47">
        <f>IF(AND(MID(C1870,2,1)&lt;&gt;"/",MID(C1870,1,1)="/"),INT(B1869)+1,B1869+0.01)</f>
        <v>1826</v>
      </c>
      <c r="C1870" s="80" t="s">
        <v>3718</v>
      </c>
      <c r="D1870" s="80">
        <v>20</v>
      </c>
      <c r="E1870" s="81" t="s">
        <v>1370</v>
      </c>
      <c r="F1870" s="81" t="s">
        <v>1370</v>
      </c>
      <c r="G1870" s="82">
        <v>0</v>
      </c>
      <c r="H1870" s="82">
        <v>0</v>
      </c>
      <c r="I1870" s="270" t="s">
        <v>3</v>
      </c>
      <c r="J1870" s="81" t="s">
        <v>1375</v>
      </c>
      <c r="K1870" s="83" t="s">
        <v>3945</v>
      </c>
      <c r="L1870" s="84" t="s">
        <v>4768</v>
      </c>
      <c r="M1870" s="55" t="s">
        <v>4825</v>
      </c>
      <c r="N1870" s="55" t="s">
        <v>2707</v>
      </c>
      <c r="O1870" s="80" t="s">
        <v>952</v>
      </c>
      <c r="P1870" s="266" t="s">
        <v>2223</v>
      </c>
      <c r="Q1870" s="83"/>
      <c r="R1870"/>
      <c r="S1870" t="str">
        <f>IF(E1870=F1870,"","NOT EQUAL")</f>
        <v/>
      </c>
      <c r="T1870" s="44" t="str">
        <f>IF(ISNA(VLOOKUP(P1870,Sheet1!E:F,2,0)),"--","PRESENT")</f>
        <v>--</v>
      </c>
      <c r="U1870"/>
      <c r="V1870">
        <f>IF(AA1870&lt;&gt;"",V1869+1,V1869)</f>
        <v>546</v>
      </c>
      <c r="W1870" s="75" t="s">
        <v>2666</v>
      </c>
      <c r="X1870" s="57" t="s">
        <v>2238</v>
      </c>
      <c r="Y1870" s="57" t="s">
        <v>2238</v>
      </c>
      <c r="Z1870" s="25" t="str">
        <f>IF( OR(X1870="CNST", I1870="CAT_REGS"),IF(E1870=CHAR(34)&amp;CHAR(34),F1870,E1870),
IF(X1870="YES",UPPER(IF(E1870=CHAR(34)&amp;CHAR(34),F1870,E1870)),
IF(   AND(X1870&lt;&gt;"NO",I1870="CAT_FNCT",D1870&lt;&gt;"multiply", D1870&lt;&gt;"divide"),IF(J1870="SLS_ENABLED",   UPPER(IF(E1870=CHAR(34)&amp;CHAR(34),F1870,E1870)),""),"")))</f>
        <v>"X" STD_SPACE_3_PER_EM STD_RIGHT_ARROW STD_SPACE_3_PER_EM "BAL"</v>
      </c>
      <c r="AA1870" s="25" t="str">
        <f>IF(LEN(Y1870)&gt;0,Y1870,SUBSTITUTE(SUBSTITUTE(SUBSTITUTE(SUBSTITUTE(SUBSTITUTE(SUBSTITUTE(SUBSTITUTE(SUBSTITUTE(SUBSTITUTE(SUBSTITUTE(SUBSTITUTE( (SUBSTITUTE( SUBSTITUTE( SUBSTITUTE( SUBSTITUTE(Z1870,"STD_SIGMA","SUM"),"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X&gt;BAL</v>
      </c>
      <c r="AB1870" s="1">
        <f>B1870</f>
        <v>1826</v>
      </c>
      <c r="AC1870" t="str">
        <f>P1870</f>
        <v>ITM_EE_X2BAL</v>
      </c>
      <c r="AD1870" s="126" t="str">
        <f>IF(ISNA(VLOOKUP(AA1870,'XEQM Shortlist'!J:J,1,0)),"//","")</f>
        <v>//</v>
      </c>
      <c r="AF1870" s="88" t="str">
        <f>IF(LEN(AA1870)=0,"",SUBSTITUTE(SUBSTITUTE(SUBSTITUTE(SUBSTITUTE(SUBSTITUTE(SUBSTITUTE(SUBSTITUTE(SUBSTITUTE(SUBSTITUTE(SUBSTITUTE(SUBSTITUTE(SUBSTITUTE(SUBSTITUTE(SUBSTITUTE(SUBSTITUTE(SUBSTITUTE(SUBSTITUTE( (SUBSTITUTE( SUBSTITUTE( SUBSTITUTE( SUBSTITUTE(Z1870,"STD_SIGMA","SUM"),"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X&gt;BAL</v>
      </c>
      <c r="AG1870" t="b">
        <f>AA1870=AF1870</f>
        <v>1</v>
      </c>
    </row>
    <row r="1871" spans="1:33">
      <c r="A1871" s="48">
        <f>IF(B1871=INT(B1871),ROW(),"")</f>
        <v>1871</v>
      </c>
      <c r="B1871" s="47">
        <f>IF(AND(MID(C1871,2,1)&lt;&gt;"/",MID(C1871,1,1)="/"),INT(B1870)+1,B1870+0.01)</f>
        <v>1827</v>
      </c>
      <c r="C1871" s="80" t="s">
        <v>3718</v>
      </c>
      <c r="D1871" s="80">
        <v>45</v>
      </c>
      <c r="E1871" s="252" t="s">
        <v>5437</v>
      </c>
      <c r="F1871" s="253" t="s">
        <v>5443</v>
      </c>
      <c r="G1871" s="82">
        <v>0</v>
      </c>
      <c r="H1871" s="82">
        <v>0</v>
      </c>
      <c r="I1871" s="270" t="s">
        <v>3</v>
      </c>
      <c r="J1871" s="81" t="s">
        <v>1376</v>
      </c>
      <c r="K1871" s="83" t="s">
        <v>3783</v>
      </c>
      <c r="L1871" s="84" t="s">
        <v>4768</v>
      </c>
      <c r="M1871" s="55" t="s">
        <v>4825</v>
      </c>
      <c r="N1871" s="55" t="s">
        <v>2707</v>
      </c>
      <c r="O1871" s="80"/>
      <c r="P1871" s="266" t="s">
        <v>4644</v>
      </c>
      <c r="Q1871" s="83"/>
      <c r="R1871"/>
      <c r="S1871" t="str">
        <f>IF(E1871=F1871,"","NOT EQUAL")</f>
        <v>NOT EQUAL</v>
      </c>
      <c r="T1871" s="44" t="str">
        <f>IF(ISNA(VLOOKUP(P1871,Sheet1!E:F,2,0)),"--","PRESENT")</f>
        <v>--</v>
      </c>
      <c r="U1871"/>
      <c r="V1871">
        <f>IF(AA1871&lt;&gt;"",V1870+1,V1870)</f>
        <v>547</v>
      </c>
      <c r="W1871" s="75" t="s">
        <v>2701</v>
      </c>
      <c r="X1871" s="57" t="s">
        <v>2238</v>
      </c>
      <c r="Y1871" s="57" t="s">
        <v>4649</v>
      </c>
      <c r="Z1871" s="25" t="str">
        <f>IF( OR(X1871="CNST", I1871="CAT_REGS"),IF(E1871=CHAR(34)&amp;CHAR(34),F1871,E1871),
IF(X1871="YES",UPPER(IF(E1871=CHAR(34)&amp;CHAR(34),F1871,E1871)),
IF(   AND(X1871&lt;&gt;"NO",I1871="CAT_FNCT",D1871&lt;&gt;"multiply", D1871&lt;&gt;"divide"),IF(J1871="SLS_ENABLED",   UPPER(IF(E1871=CHAR(34)&amp;CHAR(34),F1871,E1871)),""),"")))</f>
        <v/>
      </c>
      <c r="AA1871" s="25" t="str">
        <f>IF(LEN(Y1871)&gt;0,Y1871,SUBSTITUTE(SUBSTITUTE(SUBSTITUTE(SUBSTITUTE(SUBSTITUTE(SUBSTITUTE(SUBSTITUTE(SUBSTITUTE(SUBSTITUTE(SUBSTITUTE(SUBSTITUTE( (SUBSTITUTE( SUBSTITUTE( SUBSTITUTE( SUBSTITUTE(Z1871,"STD_SIGMA","SUM"),"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M.A</v>
      </c>
      <c r="AB1871" s="1">
        <f>B1871</f>
        <v>1827</v>
      </c>
      <c r="AC1871" t="str">
        <f>P1871</f>
        <v>ITM_MATX_A</v>
      </c>
      <c r="AD1871" s="126" t="str">
        <f>IF(ISNA(VLOOKUP(AA1871,'XEQM Shortlist'!J:J,1,0)),"//","")</f>
        <v>//</v>
      </c>
      <c r="AF1871" s="88" t="str">
        <f>IF(LEN(AA1871)=0,"",SUBSTITUTE(SUBSTITUTE(SUBSTITUTE(SUBSTITUTE(SUBSTITUTE(SUBSTITUTE(SUBSTITUTE(SUBSTITUTE(SUBSTITUTE(SUBSTITUTE(SUBSTITUTE(SUBSTITUTE(SUBSTITUTE(SUBSTITUTE(SUBSTITUTE(SUBSTITUTE(SUBSTITUTE( (SUBSTITUTE( SUBSTITUTE( SUBSTITUTE( SUBSTITUTE(Z1871,"STD_SIGMA","SUM"),"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71" t="b">
        <f>AA1871=AF1871</f>
        <v>0</v>
      </c>
    </row>
    <row r="1872" spans="1:33">
      <c r="A1872" s="48">
        <f>IF(B1872=INT(B1872),ROW(),"")</f>
        <v>1872</v>
      </c>
      <c r="B1872" s="47">
        <f>IF(AND(MID(C1872,2,1)&lt;&gt;"/",MID(C1872,1,1)="/"),INT(B1871)+1,B1871+0.01)</f>
        <v>1828</v>
      </c>
      <c r="C1872" s="80" t="s">
        <v>3723</v>
      </c>
      <c r="D1872" s="80" t="s">
        <v>7</v>
      </c>
      <c r="E1872" s="81" t="s">
        <v>1361</v>
      </c>
      <c r="F1872" s="81" t="s">
        <v>494</v>
      </c>
      <c r="G1872" s="86">
        <v>0</v>
      </c>
      <c r="H1872" s="86">
        <v>0</v>
      </c>
      <c r="I1872" s="270" t="s">
        <v>3</v>
      </c>
      <c r="J1872" s="81" t="s">
        <v>1375</v>
      </c>
      <c r="K1872" s="83" t="s">
        <v>3945</v>
      </c>
      <c r="L1872" s="84" t="s">
        <v>4768</v>
      </c>
      <c r="M1872" s="55" t="s">
        <v>4825</v>
      </c>
      <c r="N1872" s="55" t="s">
        <v>2707</v>
      </c>
      <c r="O1872" s="84" t="s">
        <v>948</v>
      </c>
      <c r="P1872" s="266" t="s">
        <v>2204</v>
      </c>
      <c r="Q1872" s="83"/>
      <c r="R1872"/>
      <c r="S1872" t="str">
        <f>IF(E1872=F1872,"","NOT EQUAL")</f>
        <v>NOT EQUAL</v>
      </c>
      <c r="T1872" s="44" t="str">
        <f>IF(ISNA(VLOOKUP(P1872,Sheet1!E:F,2,0)),"--","PRESENT")</f>
        <v>--</v>
      </c>
      <c r="U1872"/>
      <c r="V1872">
        <f>IF(AA1872&lt;&gt;"",V1871+1,V1871)</f>
        <v>548</v>
      </c>
      <c r="W1872" s="75" t="s">
        <v>2666</v>
      </c>
      <c r="X1872" s="57" t="s">
        <v>2238</v>
      </c>
      <c r="Y1872" s="57" t="s">
        <v>2238</v>
      </c>
      <c r="Z1872" s="25" t="str">
        <f>IF( OR(X1872="CNST", I1872="CAT_REGS"),IF(E1872=CHAR(34)&amp;CHAR(34),F1872,E1872),
IF(X1872="YES",UPPER(IF(E1872=CHAR(34)&amp;CHAR(34),F1872,E1872)),
IF(   AND(X1872&lt;&gt;"NO",I1872="CAT_FNCT",D1872&lt;&gt;"multiply", D1872&lt;&gt;"divide"),IF(J1872="SLS_ENABLED",   UPPER(IF(E1872=CHAR(34)&amp;CHAR(34),F1872,E1872)),""),"")))</f>
        <v>"OP_A"</v>
      </c>
      <c r="AA1872" s="25" t="str">
        <f>IF(LEN(Y1872)&gt;0,Y1872,SUBSTITUTE(SUBSTITUTE(SUBSTITUTE(SUBSTITUTE(SUBSTITUTE(SUBSTITUTE(SUBSTITUTE(SUBSTITUTE(SUBSTITUTE(SUBSTITUTE(SUBSTITUTE( (SUBSTITUTE( SUBSTITUTE( SUBSTITUTE( SUBSTITUTE(Z1872,"STD_SIGMA","SUM"),"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OP_A</v>
      </c>
      <c r="AB1872" s="1">
        <f>B1872</f>
        <v>1828</v>
      </c>
      <c r="AC1872" t="str">
        <f>P1872</f>
        <v>ITM_op_a</v>
      </c>
      <c r="AD1872" s="126" t="str">
        <f>IF(ISNA(VLOOKUP(AA1872,'XEQM Shortlist'!J:J,1,0)),"//","")</f>
        <v>//</v>
      </c>
      <c r="AF1872" s="88" t="str">
        <f>IF(LEN(AA1872)=0,"",SUBSTITUTE(SUBSTITUTE(SUBSTITUTE(SUBSTITUTE(SUBSTITUTE(SUBSTITUTE(SUBSTITUTE(SUBSTITUTE(SUBSTITUTE(SUBSTITUTE(SUBSTITUTE(SUBSTITUTE(SUBSTITUTE(SUBSTITUTE(SUBSTITUTE(SUBSTITUTE(SUBSTITUTE( (SUBSTITUTE( SUBSTITUTE( SUBSTITUTE( SUBSTITUTE(Z1872,"STD_SIGMA","SUM"),"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OP_A</v>
      </c>
      <c r="AG1872" t="b">
        <f>AA1872=AF1872</f>
        <v>1</v>
      </c>
    </row>
    <row r="1873" spans="1:33">
      <c r="A1873" s="48">
        <f>IF(B1873=INT(B1873),ROW(),"")</f>
        <v>1873</v>
      </c>
      <c r="B1873" s="47">
        <f>IF(AND(MID(C1873,2,1)&lt;&gt;"/",MID(C1873,1,1)="/"),INT(B1872)+1,B1872+0.01)</f>
        <v>1829</v>
      </c>
      <c r="C1873" s="80" t="s">
        <v>3724</v>
      </c>
      <c r="D1873" s="80" t="s">
        <v>7</v>
      </c>
      <c r="E1873" s="81" t="s">
        <v>1362</v>
      </c>
      <c r="F1873" s="81" t="s">
        <v>949</v>
      </c>
      <c r="G1873" s="82">
        <v>0</v>
      </c>
      <c r="H1873" s="82">
        <v>0</v>
      </c>
      <c r="I1873" s="270" t="s">
        <v>3</v>
      </c>
      <c r="J1873" s="81" t="s">
        <v>1375</v>
      </c>
      <c r="K1873" s="83" t="s">
        <v>3945</v>
      </c>
      <c r="L1873" s="84" t="s">
        <v>4768</v>
      </c>
      <c r="M1873" s="55" t="s">
        <v>4825</v>
      </c>
      <c r="N1873" s="55" t="s">
        <v>2707</v>
      </c>
      <c r="O1873" s="80" t="s">
        <v>1379</v>
      </c>
      <c r="P1873" s="266" t="s">
        <v>2205</v>
      </c>
      <c r="Q1873" s="83"/>
      <c r="R1873"/>
      <c r="S1873" t="str">
        <f>IF(E1873=F1873,"","NOT EQUAL")</f>
        <v>NOT EQUAL</v>
      </c>
      <c r="T1873" s="44" t="str">
        <f>IF(ISNA(VLOOKUP(P1873,Sheet1!E:F,2,0)),"--","PRESENT")</f>
        <v>--</v>
      </c>
      <c r="U1873"/>
      <c r="V1873">
        <f>IF(AA1873&lt;&gt;"",V1872+1,V1872)</f>
        <v>549</v>
      </c>
      <c r="W1873" s="75" t="s">
        <v>2666</v>
      </c>
      <c r="X1873" s="57" t="s">
        <v>2238</v>
      </c>
      <c r="Y1873" s="57" t="s">
        <v>2238</v>
      </c>
      <c r="Z1873" s="25" t="str">
        <f>IF( OR(X1873="CNST", I1873="CAT_REGS"),IF(E1873=CHAR(34)&amp;CHAR(34),F1873,E1873),
IF(X1873="YES",UPPER(IF(E1873=CHAR(34)&amp;CHAR(34),F1873,E1873)),
IF(   AND(X1873&lt;&gt;"NO",I1873="CAT_FNCT",D1873&lt;&gt;"multiply", D1873&lt;&gt;"divide"),IF(J1873="SLS_ENABLED",   UPPER(IF(E1873=CHAR(34)&amp;CHAR(34),F1873,E1873)),""),"")))</f>
        <v>"OP_A" STD_SUP_2</v>
      </c>
      <c r="AA1873" s="25" t="str">
        <f>IF(LEN(Y1873)&gt;0,Y1873,SUBSTITUTE(SUBSTITUTE(SUBSTITUTE(SUBSTITUTE(SUBSTITUTE(SUBSTITUTE(SUBSTITUTE(SUBSTITUTE(SUBSTITUTE(SUBSTITUTE(SUBSTITUTE(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OP_A^2</v>
      </c>
      <c r="AB1873" s="1">
        <f>B1873</f>
        <v>1829</v>
      </c>
      <c r="AC1873" t="str">
        <f>P1873</f>
        <v>ITM_op_a2</v>
      </c>
      <c r="AD1873" s="126" t="str">
        <f>IF(ISNA(VLOOKUP(AA1873,'XEQM Shortlist'!J:J,1,0)),"//","")</f>
        <v>//</v>
      </c>
      <c r="AF1873" s="88" t="str">
        <f>IF(LEN(AA1873)=0,"",SUBSTITUTE(SUBSTITUTE(SUBSTITUTE(SUBSTITUTE(SUBSTITUTE(SUBSTITUTE(SUBSTITUTE(SUBSTITUTE(SUBSTITUTE(SUBSTITUTE(SUBSTITUTE(SUBSTITUTE(SUBSTITUTE(SUBSTITUTE(SUBSTITUTE(SUBSTITUTE(SUBSTITUTE(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OP_A^2</v>
      </c>
      <c r="AG1873" t="b">
        <f>AA1873=AF1873</f>
        <v>1</v>
      </c>
    </row>
    <row r="1874" spans="1:33">
      <c r="A1874" s="48">
        <f>IF(B1874=INT(B1874),ROW(),"")</f>
        <v>1874</v>
      </c>
      <c r="B1874" s="47">
        <f>IF(AND(MID(C1874,2,1)&lt;&gt;"/",MID(C1874,1,1)="/"),INT(B1873)+1,B1873+0.01)</f>
        <v>1830</v>
      </c>
      <c r="C1874" s="80" t="s">
        <v>3725</v>
      </c>
      <c r="D1874" s="80" t="s">
        <v>7</v>
      </c>
      <c r="E1874" s="81" t="s">
        <v>1363</v>
      </c>
      <c r="F1874" s="81" t="s">
        <v>503</v>
      </c>
      <c r="G1874" s="82">
        <v>0</v>
      </c>
      <c r="H1874" s="82">
        <v>0</v>
      </c>
      <c r="I1874" s="270" t="s">
        <v>3</v>
      </c>
      <c r="J1874" s="81" t="s">
        <v>1375</v>
      </c>
      <c r="K1874" s="83" t="s">
        <v>3945</v>
      </c>
      <c r="L1874" s="84" t="s">
        <v>4768</v>
      </c>
      <c r="M1874" s="55" t="s">
        <v>4825</v>
      </c>
      <c r="N1874" s="55" t="s">
        <v>2707</v>
      </c>
      <c r="O1874" s="80" t="s">
        <v>1380</v>
      </c>
      <c r="P1874" s="266" t="s">
        <v>2206</v>
      </c>
      <c r="Q1874" s="83"/>
      <c r="R1874"/>
      <c r="S1874" t="str">
        <f>IF(E1874=F1874,"","NOT EQUAL")</f>
        <v>NOT EQUAL</v>
      </c>
      <c r="T1874" s="44" t="str">
        <f>IF(ISNA(VLOOKUP(P1874,Sheet1!E:F,2,0)),"--","PRESENT")</f>
        <v>--</v>
      </c>
      <c r="U1874"/>
      <c r="V1874">
        <f>IF(AA1874&lt;&gt;"",V1873+1,V1873)</f>
        <v>550</v>
      </c>
      <c r="W1874" s="75" t="s">
        <v>2666</v>
      </c>
      <c r="X1874" s="57" t="s">
        <v>2238</v>
      </c>
      <c r="Y1874" s="57" t="s">
        <v>2238</v>
      </c>
      <c r="Z1874" s="25" t="str">
        <f>IF( OR(X1874="CNST", I1874="CAT_REGS"),IF(E1874=CHAR(34)&amp;CHAR(34),F1874,E1874),
IF(X1874="YES",UPPER(IF(E1874=CHAR(34)&amp;CHAR(34),F1874,E1874)),
IF(   AND(X1874&lt;&gt;"NO",I1874="CAT_FNCT",D1874&lt;&gt;"multiply", D1874&lt;&gt;"divide"),IF(J1874="SLS_ENABLED",   UPPER(IF(E1874=CHAR(34)&amp;CHAR(34),F1874,E1874)),""),"")))</f>
        <v>"OP_J"</v>
      </c>
      <c r="AA1874" s="25" t="str">
        <f>IF(LEN(Y1874)&gt;0,Y1874,SUBSTITUTE(SUBSTITUTE(SUBSTITUTE(SUBSTITUTE(SUBSTITUTE(SUBSTITUTE(SUBSTITUTE(SUBSTITUTE(SUBSTITUTE(SUBSTITUTE(SUBSTITUTE( (SUBSTITUTE( SUBSTITUTE( SUBSTITUTE( SUBSTITUTE(Z1874,"STD_SIGMA","SUM"),"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OP_J</v>
      </c>
      <c r="AB1874" s="1">
        <f>B1874</f>
        <v>1830</v>
      </c>
      <c r="AC1874" t="str">
        <f>P1874</f>
        <v>ITM_op_j</v>
      </c>
      <c r="AD1874" s="126" t="str">
        <f>IF(ISNA(VLOOKUP(AA1874,'XEQM Shortlist'!J:J,1,0)),"//","")</f>
        <v>//</v>
      </c>
      <c r="AF1874" s="88" t="str">
        <f>IF(LEN(AA1874)=0,"",SUBSTITUTE(SUBSTITUTE(SUBSTITUTE(SUBSTITUTE(SUBSTITUTE(SUBSTITUTE(SUBSTITUTE(SUBSTITUTE(SUBSTITUTE(SUBSTITUTE(SUBSTITUTE(SUBSTITUTE(SUBSTITUTE(SUBSTITUTE(SUBSTITUTE(SUBSTITUTE(SUBSTITUTE( (SUBSTITUTE( SUBSTITUTE( SUBSTITUTE( SUBSTITUTE(Z1874,"STD_SIGMA","SUM"),"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OP_J</v>
      </c>
      <c r="AG1874" t="b">
        <f>AA1874=AF1874</f>
        <v>1</v>
      </c>
    </row>
    <row r="1875" spans="1:33">
      <c r="A1875" s="48">
        <f>IF(B1875=INT(B1875),ROW(),"")</f>
        <v>1875</v>
      </c>
      <c r="B1875" s="47">
        <f>IF(AND(MID(C1875,2,1)&lt;&gt;"/",MID(C1875,1,1)="/"),INT(B1874)+1,B1874+0.01)</f>
        <v>1831</v>
      </c>
      <c r="C1875" s="80" t="s">
        <v>3727</v>
      </c>
      <c r="D1875" s="80">
        <v>2</v>
      </c>
      <c r="E1875" s="83" t="s">
        <v>2652</v>
      </c>
      <c r="F1875" s="83" t="s">
        <v>2652</v>
      </c>
      <c r="G1875" s="86">
        <v>0</v>
      </c>
      <c r="H1875" s="86">
        <v>0</v>
      </c>
      <c r="I1875" s="270" t="s">
        <v>3</v>
      </c>
      <c r="J1875" s="81" t="s">
        <v>1375</v>
      </c>
      <c r="K1875" s="83" t="s">
        <v>3945</v>
      </c>
      <c r="L1875" s="84" t="s">
        <v>4768</v>
      </c>
      <c r="M1875" s="55" t="s">
        <v>4825</v>
      </c>
      <c r="N1875" s="55" t="s">
        <v>2707</v>
      </c>
      <c r="O1875" s="80" t="s">
        <v>933</v>
      </c>
      <c r="P1875" s="266" t="s">
        <v>2192</v>
      </c>
      <c r="Q1875" s="83"/>
      <c r="R1875"/>
      <c r="S1875" t="str">
        <f>IF(E1875=F1875,"","NOT EQUAL")</f>
        <v/>
      </c>
      <c r="T1875" s="44" t="str">
        <f>IF(ISNA(VLOOKUP(P1875,Sheet1!E:F,2,0)),"--","PRESENT")</f>
        <v>--</v>
      </c>
      <c r="U1875"/>
      <c r="V1875">
        <f>IF(AA1875&lt;&gt;"",V1874+1,V1874)</f>
        <v>551</v>
      </c>
      <c r="W1875" s="75" t="s">
        <v>2700</v>
      </c>
      <c r="X1875" s="57" t="s">
        <v>2238</v>
      </c>
      <c r="Y1875" s="57" t="s">
        <v>2714</v>
      </c>
      <c r="Z1875" s="25" t="str">
        <f>IF( OR(X1875="CNST", I1875="CAT_REGS"),IF(E1875=CHAR(34)&amp;CHAR(34),F1875,E1875),
IF(X1875="YES",UPPER(IF(E1875=CHAR(34)&amp;CHAR(34),F1875,E1875)),
IF(   AND(X1875&lt;&gt;"NO",I1875="CAT_FNCT",D1875&lt;&gt;"multiply", D1875&lt;&gt;"divide"),IF(J1875="SLS_ENABLED",   UPPER(IF(E1875=CHAR(34)&amp;CHAR(34),F1875,E1875)),""),"")))</f>
        <v>"BIN"</v>
      </c>
      <c r="AA1875" s="25" t="str">
        <f>IF(LEN(Y1875)&gt;0,Y1875,SUBSTITUTE(SUBSTITUTE(SUBSTITUTE(SUBSTITUTE(SUBSTITUTE(SUBSTITUTE(SUBSTITUTE(SUBSTITUTE(SUBSTITUTE(SUBSTITUTE(SUBSTITUTE( (SUBSTITUTE( SUBSTITUTE( SUBSTITUTE( SUBSTITUTE(Z1875,"STD_SIGMA","SUM"),"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&gt;BIN</v>
      </c>
      <c r="AB1875" s="1">
        <f>B1875</f>
        <v>1831</v>
      </c>
      <c r="AC1875" t="str">
        <f>P1875</f>
        <v>ITM_2BIN</v>
      </c>
      <c r="AD1875" s="126" t="str">
        <f>IF(ISNA(VLOOKUP(AA1875,'XEQM Shortlist'!J:J,1,0)),"//","")</f>
        <v>//</v>
      </c>
      <c r="AF1875" s="88" t="str">
        <f>IF(LEN(AA1875)=0,"",SUBSTITUTE(SUBSTITUTE(SUBSTITUTE(SUBSTITUTE(SUBSTITUTE(SUBSTITUTE(SUBSTITUTE(SUBSTITUTE(SUBSTITUTE(SUBSTITUTE(SUBSTITUTE(SUBSTITUTE(SUBSTITUTE(SUBSTITUTE(SUBSTITUTE(SUBSTITUTE(SUBSTITUTE( (SUBSTITUTE( SUBSTITUTE( SUBSTITUTE( SUBSTITUTE(Z1875,"STD_SIGMA","SUM"),"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BIN</v>
      </c>
      <c r="AG1875" t="b">
        <f>AA1875=AF1875</f>
        <v>0</v>
      </c>
    </row>
    <row r="1876" spans="1:33">
      <c r="A1876" s="48">
        <f>IF(B1876=INT(B1876),ROW(),"")</f>
        <v>1876</v>
      </c>
      <c r="B1876" s="47">
        <f>IF(AND(MID(C1876,2,1)&lt;&gt;"/",MID(C1876,1,1)="/"),INT(B1875)+1,B1875+0.01)</f>
        <v>1832</v>
      </c>
      <c r="C1876" s="80" t="s">
        <v>3727</v>
      </c>
      <c r="D1876" s="80">
        <v>8</v>
      </c>
      <c r="E1876" s="81" t="s">
        <v>2653</v>
      </c>
      <c r="F1876" s="81" t="s">
        <v>2653</v>
      </c>
      <c r="G1876" s="82">
        <v>0</v>
      </c>
      <c r="H1876" s="82">
        <v>0</v>
      </c>
      <c r="I1876" s="270" t="s">
        <v>3</v>
      </c>
      <c r="J1876" s="81" t="s">
        <v>1375</v>
      </c>
      <c r="K1876" s="83" t="s">
        <v>3945</v>
      </c>
      <c r="L1876" s="84" t="s">
        <v>4768</v>
      </c>
      <c r="M1876" s="55" t="s">
        <v>4825</v>
      </c>
      <c r="N1876" s="55" t="s">
        <v>2707</v>
      </c>
      <c r="O1876" s="80" t="s">
        <v>933</v>
      </c>
      <c r="P1876" s="266" t="s">
        <v>2193</v>
      </c>
      <c r="Q1876" s="83"/>
      <c r="R1876"/>
      <c r="S1876" t="str">
        <f>IF(E1876=F1876,"","NOT EQUAL")</f>
        <v/>
      </c>
      <c r="T1876" s="44" t="str">
        <f>IF(ISNA(VLOOKUP(P1876,Sheet1!E:F,2,0)),"--","PRESENT")</f>
        <v>--</v>
      </c>
      <c r="U1876"/>
      <c r="V1876">
        <f>IF(AA1876&lt;&gt;"",V1875+1,V1875)</f>
        <v>552</v>
      </c>
      <c r="W1876" s="75" t="s">
        <v>2700</v>
      </c>
      <c r="X1876" s="57" t="s">
        <v>2238</v>
      </c>
      <c r="Y1876" s="57" t="s">
        <v>2715</v>
      </c>
      <c r="Z1876" s="25" t="str">
        <f>IF( OR(X1876="CNST", I1876="CAT_REGS"),IF(E1876=CHAR(34)&amp;CHAR(34),F1876,E1876),
IF(X1876="YES",UPPER(IF(E1876=CHAR(34)&amp;CHAR(34),F1876,E1876)),
IF(   AND(X1876&lt;&gt;"NO",I1876="CAT_FNCT",D1876&lt;&gt;"multiply", D1876&lt;&gt;"divide"),IF(J1876="SLS_ENABLED",   UPPER(IF(E1876=CHAR(34)&amp;CHAR(34),F1876,E1876)),""),"")))</f>
        <v>"OCT"</v>
      </c>
      <c r="AA1876" s="25" t="str">
        <f>IF(LEN(Y1876)&gt;0,Y1876,SUBSTITUTE(SUBSTITUTE(SUBSTITUTE(SUBSTITUTE(SUBSTITUTE(SUBSTITUTE(SUBSTITUTE(SUBSTITUTE(SUBSTITUTE(SUBSTITUTE(SUBSTITUTE( (SUBSTITUTE( SUBSTITUTE( SUBSTITUTE( SUBSTITUTE(Z1876,"STD_SIGMA","SUM"),"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&gt;OCT</v>
      </c>
      <c r="AB1876" s="1">
        <f>B1876</f>
        <v>1832</v>
      </c>
      <c r="AC1876" t="str">
        <f>P1876</f>
        <v>ITM_2OCT</v>
      </c>
      <c r="AD1876" s="126" t="str">
        <f>IF(ISNA(VLOOKUP(AA1876,'XEQM Shortlist'!J:J,1,0)),"//","")</f>
        <v>//</v>
      </c>
      <c r="AF1876" s="88" t="str">
        <f>IF(LEN(AA1876)=0,"",SUBSTITUTE(SUBSTITUTE(SUBSTITUTE(SUBSTITUTE(SUBSTITUTE(SUBSTITUTE(SUBSTITUTE(SUBSTITUTE(SUBSTITUTE(SUBSTITUTE(SUBSTITUTE(SUBSTITUTE(SUBSTITUTE(SUBSTITUTE(SUBSTITUTE(SUBSTITUTE(SUBSTITUTE( (SUBSTITUTE( SUBSTITUTE( SUBSTITUTE( SUBSTITUTE(Z1876,"STD_SIGMA","SUM"),"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OCT</v>
      </c>
      <c r="AG1876" t="b">
        <f>AA1876=AF1876</f>
        <v>0</v>
      </c>
    </row>
    <row r="1877" spans="1:33">
      <c r="A1877" s="48">
        <f>IF(B1877=INT(B1877),ROW(),"")</f>
        <v>1877</v>
      </c>
      <c r="B1877" s="47">
        <f>IF(AND(MID(C1877,2,1)&lt;&gt;"/",MID(C1877,1,1)="/"),INT(B1876)+1,B1876+0.01)</f>
        <v>1833</v>
      </c>
      <c r="C1877" s="80" t="s">
        <v>3727</v>
      </c>
      <c r="D1877" s="80">
        <v>10</v>
      </c>
      <c r="E1877" s="81" t="s">
        <v>1067</v>
      </c>
      <c r="F1877" s="81" t="s">
        <v>1067</v>
      </c>
      <c r="G1877" s="82">
        <v>0</v>
      </c>
      <c r="H1877" s="82">
        <v>0</v>
      </c>
      <c r="I1877" s="270" t="s">
        <v>3</v>
      </c>
      <c r="J1877" s="81" t="s">
        <v>1375</v>
      </c>
      <c r="K1877" s="83" t="s">
        <v>3945</v>
      </c>
      <c r="L1877" s="84" t="s">
        <v>4768</v>
      </c>
      <c r="M1877" s="55" t="s">
        <v>4825</v>
      </c>
      <c r="N1877" s="55" t="s">
        <v>2707</v>
      </c>
      <c r="O1877" s="80" t="s">
        <v>933</v>
      </c>
      <c r="P1877" s="266" t="s">
        <v>2194</v>
      </c>
      <c r="Q1877" s="83"/>
      <c r="R1877"/>
      <c r="S1877" t="str">
        <f>IF(E1877=F1877,"","NOT EQUAL")</f>
        <v/>
      </c>
      <c r="T1877" s="44" t="str">
        <f>IF(ISNA(VLOOKUP(P1877,Sheet1!E:F,2,0)),"--","PRESENT")</f>
        <v>--</v>
      </c>
      <c r="U1877"/>
      <c r="V1877">
        <f>IF(AA1877&lt;&gt;"",V1876+1,V1876)</f>
        <v>553</v>
      </c>
      <c r="W1877" s="75" t="s">
        <v>2700</v>
      </c>
      <c r="X1877" s="57" t="s">
        <v>2238</v>
      </c>
      <c r="Y1877" s="79" t="s">
        <v>2716</v>
      </c>
      <c r="Z1877" s="25" t="str">
        <f>IF( OR(X1877="CNST", I1877="CAT_REGS"),IF(E1877=CHAR(34)&amp;CHAR(34),F1877,E1877),
IF(X1877="YES",UPPER(IF(E1877=CHAR(34)&amp;CHAR(34),F1877,E1877)),
IF(   AND(X1877&lt;&gt;"NO",I1877="CAT_FNCT",D1877&lt;&gt;"multiply", D1877&lt;&gt;"divide"),IF(J1877="SLS_ENABLED",   UPPER(IF(E1877=CHAR(34)&amp;CHAR(34),F1877,E1877)),""),"")))</f>
        <v>"DEC"</v>
      </c>
      <c r="AA1877" s="25" t="str">
        <f>IF(LEN(Y1877)&gt;0,Y1877,SUBSTITUTE(SUBSTITUTE(SUBSTITUTE(SUBSTITUTE(SUBSTITUTE(SUBSTITUTE(SUBSTITUTE(SUBSTITUTE(SUBSTITUTE(SUBSTITUTE(SUBSTITUTE( (SUBSTITUTE( SUBSTITUTE( SUBSTITUTE( SUBSTITUTE(Z1877,"STD_SIGMA","SUM"),"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&gt;DEC</v>
      </c>
      <c r="AB1877" s="1">
        <f>B1877</f>
        <v>1833</v>
      </c>
      <c r="AC1877" t="str">
        <f>P1877</f>
        <v>ITM_2DEC</v>
      </c>
      <c r="AD1877" s="126" t="str">
        <f>IF(ISNA(VLOOKUP(AA1877,'XEQM Shortlist'!J:J,1,0)),"//","")</f>
        <v>//</v>
      </c>
      <c r="AF1877" s="88" t="str">
        <f>IF(LEN(AA1877)=0,"",SUBSTITUTE(SUBSTITUTE(SUBSTITUTE(SUBSTITUTE(SUBSTITUTE(SUBSTITUTE(SUBSTITUTE(SUBSTITUTE(SUBSTITUTE(SUBSTITUTE(SUBSTITUTE(SUBSTITUTE(SUBSTITUTE(SUBSTITUTE(SUBSTITUTE(SUBSTITUTE(SUBSTITUTE( (SUBSTITUTE( SUBSTITUTE( SUBSTITUTE( SUBSTITUTE(Z1877,"STD_SIGMA","SUM"),"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DEC</v>
      </c>
      <c r="AG1877" t="b">
        <f>AA1877=AF1877</f>
        <v>0</v>
      </c>
    </row>
    <row r="1878" spans="1:33">
      <c r="A1878" s="48">
        <f>IF(B1878=INT(B1878),ROW(),"")</f>
        <v>1878</v>
      </c>
      <c r="B1878" s="47">
        <f>IF(AND(MID(C1878,2,1)&lt;&gt;"/",MID(C1878,1,1)="/"),INT(B1877)+1,B1877+0.01)</f>
        <v>1834</v>
      </c>
      <c r="C1878" s="80" t="s">
        <v>3727</v>
      </c>
      <c r="D1878" s="80">
        <v>16</v>
      </c>
      <c r="E1878" s="81" t="s">
        <v>1352</v>
      </c>
      <c r="F1878" s="81" t="s">
        <v>1352</v>
      </c>
      <c r="G1878" s="82">
        <v>0</v>
      </c>
      <c r="H1878" s="82">
        <v>0</v>
      </c>
      <c r="I1878" s="270" t="s">
        <v>3</v>
      </c>
      <c r="J1878" s="81" t="s">
        <v>1375</v>
      </c>
      <c r="K1878" s="83" t="s">
        <v>3945</v>
      </c>
      <c r="L1878" s="84" t="s">
        <v>4768</v>
      </c>
      <c r="M1878" s="55" t="s">
        <v>4825</v>
      </c>
      <c r="N1878" s="55" t="s">
        <v>2707</v>
      </c>
      <c r="O1878" s="80" t="s">
        <v>933</v>
      </c>
      <c r="P1878" s="266" t="s">
        <v>2195</v>
      </c>
      <c r="Q1878" s="83"/>
      <c r="R1878"/>
      <c r="S1878" t="str">
        <f>IF(E1878=F1878,"","NOT EQUAL")</f>
        <v/>
      </c>
      <c r="T1878" s="44" t="str">
        <f>IF(ISNA(VLOOKUP(P1878,Sheet1!E:F,2,0)),"--","PRESENT")</f>
        <v>--</v>
      </c>
      <c r="U1878"/>
      <c r="V1878">
        <f>IF(AA1878&lt;&gt;"",V1877+1,V1877)</f>
        <v>554</v>
      </c>
      <c r="W1878" s="75" t="s">
        <v>2700</v>
      </c>
      <c r="X1878" s="57" t="s">
        <v>2238</v>
      </c>
      <c r="Y1878" s="79" t="s">
        <v>2717</v>
      </c>
      <c r="Z1878" s="25" t="str">
        <f>IF( OR(X1878="CNST", I1878="CAT_REGS"),IF(E1878=CHAR(34)&amp;CHAR(34),F1878,E1878),
IF(X1878="YES",UPPER(IF(E1878=CHAR(34)&amp;CHAR(34),F1878,E1878)),
IF(   AND(X1878&lt;&gt;"NO",I1878="CAT_FNCT",D1878&lt;&gt;"multiply", D1878&lt;&gt;"divide"),IF(J1878="SLS_ENABLED",   UPPER(IF(E1878=CHAR(34)&amp;CHAR(34),F1878,E1878)),""),"")))</f>
        <v>"HEX"</v>
      </c>
      <c r="AA1878" s="25" t="str">
        <f>IF(LEN(Y1878)&gt;0,Y1878,SUBSTITUTE(SUBSTITUTE(SUBSTITUTE(SUBSTITUTE(SUBSTITUTE(SUBSTITUTE(SUBSTITUTE(SUBSTITUTE(SUBSTITUTE(SUBSTITUTE(SUBSTITUTE( (SUBSTITUTE( SUBSTITUTE( SUBSTITUTE( SUBSTITUTE(Z1878,"STD_SIGMA","SUM"),"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&gt;HEX</v>
      </c>
      <c r="AB1878" s="1">
        <f>B1878</f>
        <v>1834</v>
      </c>
      <c r="AC1878" t="str">
        <f>P1878</f>
        <v>ITM_2HEX</v>
      </c>
      <c r="AD1878" s="126" t="str">
        <f>IF(ISNA(VLOOKUP(AA1878,'XEQM Shortlist'!J:J,1,0)),"//","")</f>
        <v>//</v>
      </c>
      <c r="AF1878" s="88" t="str">
        <f>IF(LEN(AA1878)=0,"",SUBSTITUTE(SUBSTITUTE(SUBSTITUTE(SUBSTITUTE(SUBSTITUTE(SUBSTITUTE(SUBSTITUTE(SUBSTITUTE(SUBSTITUTE(SUBSTITUTE(SUBSTITUTE(SUBSTITUTE(SUBSTITUTE(SUBSTITUTE(SUBSTITUTE(SUBSTITUTE(SUBSTITUTE( (SUBSTITUTE( SUBSTITUTE( SUBSTITUTE( SUBSTITUTE(Z1878,"STD_SIGMA","SUM"),"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HEX</v>
      </c>
      <c r="AG1878" t="b">
        <f>AA1878=AF1878</f>
        <v>0</v>
      </c>
    </row>
    <row r="1879" spans="1:33">
      <c r="A1879" s="48">
        <f>IF(B1879=INT(B1879),ROW(),"")</f>
        <v>1879</v>
      </c>
      <c r="B1879" s="47">
        <f>IF(AND(MID(C1879,2,1)&lt;&gt;"/",MID(C1879,1,1)="/"),INT(B1878)+1,B1878+0.01)</f>
        <v>1835</v>
      </c>
      <c r="C1879" s="80" t="s">
        <v>3655</v>
      </c>
      <c r="D1879" s="80">
        <v>8</v>
      </c>
      <c r="E1879" s="81" t="s">
        <v>1359</v>
      </c>
      <c r="F1879" s="81" t="s">
        <v>1359</v>
      </c>
      <c r="G1879" s="82">
        <v>0</v>
      </c>
      <c r="H1879" s="82">
        <v>0</v>
      </c>
      <c r="I1879" s="270" t="s">
        <v>3</v>
      </c>
      <c r="J1879" s="81" t="s">
        <v>1376</v>
      </c>
      <c r="K1879" s="83" t="s">
        <v>3783</v>
      </c>
      <c r="L1879" s="84" t="s">
        <v>4768</v>
      </c>
      <c r="M1879" s="55" t="s">
        <v>4825</v>
      </c>
      <c r="N1879" s="55" t="s">
        <v>2707</v>
      </c>
      <c r="O1879" s="80" t="s">
        <v>933</v>
      </c>
      <c r="P1879" s="266" t="s">
        <v>2196</v>
      </c>
      <c r="Q1879" s="83"/>
      <c r="R1879"/>
      <c r="S1879" t="str">
        <f>IF(E1879=F1879,"","NOT EQUAL")</f>
        <v/>
      </c>
      <c r="T1879" s="44" t="str">
        <f>IF(ISNA(VLOOKUP(P1879,Sheet1!E:F,2,0)),"--","PRESENT")</f>
        <v>--</v>
      </c>
      <c r="U1879"/>
      <c r="V1879">
        <f>IF(AA1879&lt;&gt;"",V1878+1,V1878)</f>
        <v>554</v>
      </c>
      <c r="W1879" s="75" t="s">
        <v>2700</v>
      </c>
      <c r="X1879" s="57" t="s">
        <v>2238</v>
      </c>
      <c r="Y1879" s="79" t="s">
        <v>2238</v>
      </c>
      <c r="Z1879" s="25" t="str">
        <f>IF( OR(X1879="CNST", I1879="CAT_REGS"),IF(E1879=CHAR(34)&amp;CHAR(34),F1879,E1879),
IF(X1879="YES",UPPER(IF(E1879=CHAR(34)&amp;CHAR(34),F1879,E1879)),
IF(   AND(X1879&lt;&gt;"NO",I1879="CAT_FNCT",D1879&lt;&gt;"multiply", D1879&lt;&gt;"divide"),IF(J1879="SLS_ENABLED",   UPPER(IF(E1879=CHAR(34)&amp;CHAR(34),F1879,E1879)),""),"")))</f>
        <v/>
      </c>
      <c r="AA1879" s="25" t="str">
        <f>IF(LEN(Y1879)&gt;0,Y1879,SUBSTITUTE(SUBSTITUTE(SUBSTITUTE(SUBSTITUTE(SUBSTITUTE(SUBSTITUTE(SUBSTITUTE(SUBSTITUTE(SUBSTITUTE(SUBSTITUTE(SUBSTITUTE( (SUBSTITUTE( SUBSTITUTE( SUBSTITUTE( SUBSTITUTE(Z1879,"STD_SIGMA","SUM"),"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79" s="1">
        <f>B1879</f>
        <v>1835</v>
      </c>
      <c r="AC1879" t="str">
        <f>P1879</f>
        <v>ITM_WS8</v>
      </c>
      <c r="AD1879" s="126" t="str">
        <f>IF(ISNA(VLOOKUP(AA1879,'XEQM Shortlist'!J:J,1,0)),"//","")</f>
        <v/>
      </c>
      <c r="AF1879" s="88" t="str">
        <f>IF(LEN(AA1879)=0,"",SUBSTITUTE(SUBSTITUTE(SUBSTITUTE(SUBSTITUTE(SUBSTITUTE(SUBSTITUTE(SUBSTITUTE(SUBSTITUTE(SUBSTITUTE(SUBSTITUTE(SUBSTITUTE(SUBSTITUTE(SUBSTITUTE(SUBSTITUTE(SUBSTITUTE(SUBSTITUTE(SUBSTITUTE( (SUBSTITUTE( SUBSTITUTE( SUBSTITUTE( SUBSTITUTE(Z1879,"STD_SIGMA","SUM"),"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79" t="b">
        <f>AA1879=AF1879</f>
        <v>1</v>
      </c>
    </row>
    <row r="1880" spans="1:33">
      <c r="A1880" s="48">
        <f>IF(B1880=INT(B1880),ROW(),"")</f>
        <v>1880</v>
      </c>
      <c r="B1880" s="47">
        <f>IF(AND(MID(C1880,2,1)&lt;&gt;"/",MID(C1880,1,1)="/"),INT(B1879)+1,B1879+0.01)</f>
        <v>1836</v>
      </c>
      <c r="C1880" s="80" t="s">
        <v>3655</v>
      </c>
      <c r="D1880" s="80">
        <v>16</v>
      </c>
      <c r="E1880" s="81" t="s">
        <v>934</v>
      </c>
      <c r="F1880" s="81" t="s">
        <v>934</v>
      </c>
      <c r="G1880" s="82">
        <v>0</v>
      </c>
      <c r="H1880" s="82">
        <v>0</v>
      </c>
      <c r="I1880" s="270" t="s">
        <v>3</v>
      </c>
      <c r="J1880" s="81" t="s">
        <v>1376</v>
      </c>
      <c r="K1880" s="83" t="s">
        <v>3783</v>
      </c>
      <c r="L1880" s="84" t="s">
        <v>4768</v>
      </c>
      <c r="M1880" s="55" t="s">
        <v>4825</v>
      </c>
      <c r="N1880" s="55" t="s">
        <v>2707</v>
      </c>
      <c r="O1880" s="80" t="s">
        <v>933</v>
      </c>
      <c r="P1880" s="266" t="s">
        <v>2197</v>
      </c>
      <c r="Q1880" s="83"/>
      <c r="R1880"/>
      <c r="S1880" t="str">
        <f>IF(E1880=F1880,"","NOT EQUAL")</f>
        <v/>
      </c>
      <c r="T1880" s="44" t="str">
        <f>IF(ISNA(VLOOKUP(P1880,Sheet1!E:F,2,0)),"--","PRESENT")</f>
        <v>--</v>
      </c>
      <c r="U1880"/>
      <c r="V1880">
        <f>IF(AA1880&lt;&gt;"",V1879+1,V1879)</f>
        <v>554</v>
      </c>
      <c r="W1880" s="75" t="s">
        <v>2700</v>
      </c>
      <c r="X1880" s="57" t="s">
        <v>2238</v>
      </c>
      <c r="Y1880" s="57" t="s">
        <v>2238</v>
      </c>
      <c r="Z1880" s="25" t="str">
        <f>IF( OR(X1880="CNST", I1880="CAT_REGS"),IF(E1880=CHAR(34)&amp;CHAR(34),F1880,E1880),
IF(X1880="YES",UPPER(IF(E1880=CHAR(34)&amp;CHAR(34),F1880,E1880)),
IF(   AND(X1880&lt;&gt;"NO",I1880="CAT_FNCT",D1880&lt;&gt;"multiply", D1880&lt;&gt;"divide"),IF(J1880="SLS_ENABLED",   UPPER(IF(E1880=CHAR(34)&amp;CHAR(34),F1880,E1880)),""),"")))</f>
        <v/>
      </c>
      <c r="AA1880" s="25" t="str">
        <f>IF(LEN(Y1880)&gt;0,Y1880,SUBSTITUTE(SUBSTITUTE(SUBSTITUTE(SUBSTITUTE(SUBSTITUTE(SUBSTITUTE(SUBSTITUTE(SUBSTITUTE(SUBSTITUTE(SUBSTITUTE(SUBSTITUTE( (SUBSTITUTE( SUBSTITUTE( SUBSTITUTE( SUBSTITUTE(Z1880,"STD_SIGMA","SUM"),"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0" s="1">
        <f>B1880</f>
        <v>1836</v>
      </c>
      <c r="AC1880" t="str">
        <f>P1880</f>
        <v>ITM_WS16</v>
      </c>
      <c r="AD1880" s="126" t="str">
        <f>IF(ISNA(VLOOKUP(AA1880,'XEQM Shortlist'!J:J,1,0)),"//","")</f>
        <v/>
      </c>
      <c r="AF1880" s="88" t="str">
        <f>IF(LEN(AA1880)=0,"",SUBSTITUTE(SUBSTITUTE(SUBSTITUTE(SUBSTITUTE(SUBSTITUTE(SUBSTITUTE(SUBSTITUTE(SUBSTITUTE(SUBSTITUTE(SUBSTITUTE(SUBSTITUTE(SUBSTITUTE(SUBSTITUTE(SUBSTITUTE(SUBSTITUTE(SUBSTITUTE(SUBSTITUTE( (SUBSTITUTE( SUBSTITUTE( SUBSTITUTE( SUBSTITUTE(Z1880,"STD_SIGMA","SUM"),"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0" t="b">
        <f>AA1880=AF1880</f>
        <v>1</v>
      </c>
    </row>
    <row r="1881" spans="1:33">
      <c r="A1881" s="48">
        <f>IF(B1881=INT(B1881),ROW(),"")</f>
        <v>1881</v>
      </c>
      <c r="B1881" s="47">
        <f>IF(AND(MID(C1881,2,1)&lt;&gt;"/",MID(C1881,1,1)="/"),INT(B1880)+1,B1880+0.01)</f>
        <v>1837</v>
      </c>
      <c r="C1881" s="80" t="s">
        <v>3655</v>
      </c>
      <c r="D1881" s="80">
        <v>32</v>
      </c>
      <c r="E1881" s="81" t="s">
        <v>935</v>
      </c>
      <c r="F1881" s="81" t="s">
        <v>935</v>
      </c>
      <c r="G1881" s="82">
        <v>0</v>
      </c>
      <c r="H1881" s="82">
        <v>0</v>
      </c>
      <c r="I1881" s="270" t="s">
        <v>3</v>
      </c>
      <c r="J1881" s="81" t="s">
        <v>1376</v>
      </c>
      <c r="K1881" s="83" t="s">
        <v>3783</v>
      </c>
      <c r="L1881" s="84" t="s">
        <v>4768</v>
      </c>
      <c r="M1881" s="55" t="s">
        <v>4825</v>
      </c>
      <c r="N1881" s="55" t="s">
        <v>2707</v>
      </c>
      <c r="O1881" s="80" t="s">
        <v>933</v>
      </c>
      <c r="P1881" s="266" t="s">
        <v>2198</v>
      </c>
      <c r="Q1881" s="83"/>
      <c r="R1881"/>
      <c r="S1881" t="str">
        <f>IF(E1881=F1881,"","NOT EQUAL")</f>
        <v/>
      </c>
      <c r="T1881" s="44" t="str">
        <f>IF(ISNA(VLOOKUP(P1881,Sheet1!E:F,2,0)),"--","PRESENT")</f>
        <v>--</v>
      </c>
      <c r="U1881"/>
      <c r="V1881">
        <f>IF(AA1881&lt;&gt;"",V1880+1,V1880)</f>
        <v>554</v>
      </c>
      <c r="W1881" s="75" t="s">
        <v>2700</v>
      </c>
      <c r="X1881" s="57" t="s">
        <v>2238</v>
      </c>
      <c r="Y1881" s="57" t="s">
        <v>2238</v>
      </c>
      <c r="Z1881" s="25" t="str">
        <f>IF( OR(X1881="CNST", I1881="CAT_REGS"),IF(E1881=CHAR(34)&amp;CHAR(34),F1881,E1881),
IF(X1881="YES",UPPER(IF(E1881=CHAR(34)&amp;CHAR(34),F1881,E1881)),
IF(   AND(X1881&lt;&gt;"NO",I1881="CAT_FNCT",D1881&lt;&gt;"multiply", D1881&lt;&gt;"divide"),IF(J1881="SLS_ENABLED",   UPPER(IF(E1881=CHAR(34)&amp;CHAR(34),F1881,E1881)),""),"")))</f>
        <v/>
      </c>
      <c r="AA1881" s="25" t="str">
        <f>IF(LEN(Y1881)&gt;0,Y1881,SUBSTITUTE(SUBSTITUTE(SUBSTITUTE(SUBSTITUTE(SUBSTITUTE(SUBSTITUTE(SUBSTITUTE(SUBSTITUTE(SUBSTITUTE(SUBSTITUTE(SUBSTITUTE( (SUBSTITUTE( SUBSTITUTE( SUBSTITUTE( SUBSTITUTE(Z1881,"STD_SIGMA","SUM"),"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1" s="1">
        <f>B1881</f>
        <v>1837</v>
      </c>
      <c r="AC1881" t="str">
        <f>P1881</f>
        <v>ITM_WS32</v>
      </c>
      <c r="AD1881" s="126" t="str">
        <f>IF(ISNA(VLOOKUP(AA1881,'XEQM Shortlist'!J:J,1,0)),"//","")</f>
        <v/>
      </c>
      <c r="AF1881" s="88" t="str">
        <f>IF(LEN(AA1881)=0,"",SUBSTITUTE(SUBSTITUTE(SUBSTITUTE(SUBSTITUTE(SUBSTITUTE(SUBSTITUTE(SUBSTITUTE(SUBSTITUTE(SUBSTITUTE(SUBSTITUTE(SUBSTITUTE(SUBSTITUTE(SUBSTITUTE(SUBSTITUTE(SUBSTITUTE(SUBSTITUTE(SUBSTITUTE( (SUBSTITUTE( SUBSTITUTE( SUBSTITUTE( SUBSTITUTE(Z1881,"STD_SIGMA","SUM"),"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1" t="b">
        <f>AA1881=AF1881</f>
        <v>1</v>
      </c>
    </row>
    <row r="1882" spans="1:33">
      <c r="A1882" s="48">
        <f>IF(B1882=INT(B1882),ROW(),"")</f>
        <v>1882</v>
      </c>
      <c r="B1882" s="47">
        <f>IF(AND(MID(C1882,2,1)&lt;&gt;"/",MID(C1882,1,1)="/"),INT(B1881)+1,B1881+0.01)</f>
        <v>1838</v>
      </c>
      <c r="C1882" s="80" t="s">
        <v>3655</v>
      </c>
      <c r="D1882" s="80">
        <v>64</v>
      </c>
      <c r="E1882" s="81" t="s">
        <v>936</v>
      </c>
      <c r="F1882" s="81" t="s">
        <v>936</v>
      </c>
      <c r="G1882" s="82">
        <v>0</v>
      </c>
      <c r="H1882" s="82">
        <v>0</v>
      </c>
      <c r="I1882" s="270" t="s">
        <v>3</v>
      </c>
      <c r="J1882" s="81" t="s">
        <v>1376</v>
      </c>
      <c r="K1882" s="83" t="s">
        <v>3783</v>
      </c>
      <c r="L1882" s="84" t="s">
        <v>4768</v>
      </c>
      <c r="M1882" s="55" t="s">
        <v>4825</v>
      </c>
      <c r="N1882" s="55" t="s">
        <v>2707</v>
      </c>
      <c r="O1882" s="80" t="s">
        <v>933</v>
      </c>
      <c r="P1882" s="266" t="s">
        <v>2199</v>
      </c>
      <c r="Q1882" s="83"/>
      <c r="R1882"/>
      <c r="S1882" t="str">
        <f>IF(E1882=F1882,"","NOT EQUAL")</f>
        <v/>
      </c>
      <c r="T1882" s="44" t="str">
        <f>IF(ISNA(VLOOKUP(P1882,Sheet1!E:F,2,0)),"--","PRESENT")</f>
        <v>--</v>
      </c>
      <c r="U1882"/>
      <c r="V1882">
        <f>IF(AA1882&lt;&gt;"",V1881+1,V1881)</f>
        <v>554</v>
      </c>
      <c r="W1882" s="75" t="s">
        <v>2700</v>
      </c>
      <c r="X1882" s="57" t="s">
        <v>2238</v>
      </c>
      <c r="Y1882" s="57" t="s">
        <v>2238</v>
      </c>
      <c r="Z1882" s="25" t="str">
        <f>IF( OR(X1882="CNST", I1882="CAT_REGS"),IF(E1882=CHAR(34)&amp;CHAR(34),F1882,E1882),
IF(X1882="YES",UPPER(IF(E1882=CHAR(34)&amp;CHAR(34),F1882,E1882)),
IF(   AND(X1882&lt;&gt;"NO",I1882="CAT_FNCT",D1882&lt;&gt;"multiply", D1882&lt;&gt;"divide"),IF(J1882="SLS_ENABLED",   UPPER(IF(E1882=CHAR(34)&amp;CHAR(34),F1882,E1882)),""),"")))</f>
        <v/>
      </c>
      <c r="AA1882" s="25" t="str">
        <f>IF(LEN(Y1882)&gt;0,Y1882,SUBSTITUTE(SUBSTITUTE(SUBSTITUTE(SUBSTITUTE(SUBSTITUTE(SUBSTITUTE(SUBSTITUTE(SUBSTITUTE(SUBSTITUTE(SUBSTITUTE(SUBSTITUTE( (SUBSTITUTE( SUBSTITUTE( SUBSTITUTE( SUBSTITUTE(Z1882,"STD_SIGMA","SUM"),"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2" s="1">
        <f>B1882</f>
        <v>1838</v>
      </c>
      <c r="AC1882" t="str">
        <f>P1882</f>
        <v>ITM_WS64</v>
      </c>
      <c r="AD1882" s="126" t="str">
        <f>IF(ISNA(VLOOKUP(AA1882,'XEQM Shortlist'!J:J,1,0)),"//","")</f>
        <v/>
      </c>
      <c r="AF1882" s="88" t="str">
        <f>IF(LEN(AA1882)=0,"",SUBSTITUTE(SUBSTITUTE(SUBSTITUTE(SUBSTITUTE(SUBSTITUTE(SUBSTITUTE(SUBSTITUTE(SUBSTITUTE(SUBSTITUTE(SUBSTITUTE(SUBSTITUTE(SUBSTITUTE(SUBSTITUTE(SUBSTITUTE(SUBSTITUTE(SUBSTITUTE(SUBSTITUTE( (SUBSTITUTE( SUBSTITUTE( SUBSTITUTE( SUBSTITUTE(Z1882,"STD_SIGMA","SUM"),"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2" t="b">
        <f>AA1882=AF1882</f>
        <v>1</v>
      </c>
    </row>
    <row r="1883" spans="1:33">
      <c r="A1883" s="48">
        <f>IF(B1883=INT(B1883),ROW(),"")</f>
        <v>1883</v>
      </c>
      <c r="B1883" s="47">
        <f>IF(AND(MID(C1883,2,1)&lt;&gt;"/",MID(C1883,1,1)="/"),INT(B1882)+1,B1882+0.01)</f>
        <v>1839</v>
      </c>
      <c r="C1883" s="80" t="s">
        <v>4267</v>
      </c>
      <c r="D1883" s="80" t="s">
        <v>7</v>
      </c>
      <c r="E1883" s="72" t="s">
        <v>4275</v>
      </c>
      <c r="F1883" s="72" t="s">
        <v>4275</v>
      </c>
      <c r="G1883" s="122">
        <v>0</v>
      </c>
      <c r="H1883" s="122">
        <v>0</v>
      </c>
      <c r="I1883" s="180" t="s">
        <v>3</v>
      </c>
      <c r="J1883" s="56" t="s">
        <v>1375</v>
      </c>
      <c r="K1883" s="57" t="s">
        <v>3945</v>
      </c>
      <c r="L1883" s="55" t="s">
        <v>4768</v>
      </c>
      <c r="M1883" s="55" t="s">
        <v>4825</v>
      </c>
      <c r="N1883" s="55" t="s">
        <v>2707</v>
      </c>
      <c r="O1883" s="55"/>
      <c r="P1883" s="259" t="s">
        <v>4268</v>
      </c>
      <c r="Q1883" s="13"/>
      <c r="R1883"/>
      <c r="S1883" t="str">
        <f>IF(E1883=F1883,"","NOT EQUAL")</f>
        <v/>
      </c>
      <c r="T1883" s="44" t="str">
        <f>IF(ISNA(VLOOKUP(P1883,Sheet1!E:F,2,0)),"--","PRESENT")</f>
        <v>--</v>
      </c>
      <c r="U1883"/>
      <c r="V1883">
        <f>IF(AA1883&lt;&gt;"",V1882+1,V1882)</f>
        <v>555</v>
      </c>
      <c r="W1883" s="75" t="s">
        <v>2238</v>
      </c>
      <c r="X1883" s="57" t="s">
        <v>2238</v>
      </c>
      <c r="Y1883" s="57" t="s">
        <v>2238</v>
      </c>
      <c r="Z1883" s="25" t="str">
        <f>IF( OR(X1883="CNST", I1883="CAT_REGS"),IF(E1883=CHAR(34)&amp;CHAR(34),F1883,E1883),
IF(X1883="YES",UPPER(IF(E1883=CHAR(34)&amp;CHAR(34),F1883,E1883)),
IF(   AND(X1883&lt;&gt;"NO",I1883="CAT_FNCT",D1883&lt;&gt;"multiply", D1883&lt;&gt;"divide"),IF(J1883="SLS_ENABLED",   UPPER(IF(E1883=CHAR(34)&amp;CHAR(34),F1883,E1883)),""),"")))</f>
        <v>"HOUR"</v>
      </c>
      <c r="AA1883" s="25" t="str">
        <f>IF(LEN(Y1883)&gt;0,Y1883,SUBSTITUTE(SUBSTITUTE(SUBSTITUTE(SUBSTITUTE(SUBSTITUTE(SUBSTITUTE(SUBSTITUTE(SUBSTITUTE(SUBSTITUTE(SUBSTITUTE(SUBSTITUTE( (SUBSTITUTE( SUBSTITUTE( SUBSTITUTE( SUBSTITUTE(Z1883,"STD_SIGMA","SUM"),"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HOUR</v>
      </c>
      <c r="AB1883" s="1">
        <f>B1883</f>
        <v>1839</v>
      </c>
      <c r="AC1883" t="str">
        <f>P1883</f>
        <v>ITM_HR_DEG</v>
      </c>
      <c r="AD1883" s="126" t="str">
        <f>IF(ISNA(VLOOKUP(AA1883,'XEQM Shortlist'!J:J,1,0)),"//","")</f>
        <v>//</v>
      </c>
      <c r="AF1883" s="88" t="str">
        <f>IF(LEN(AA1883)=0,"",SUBSTITUTE(SUBSTITUTE(SUBSTITUTE(SUBSTITUTE(SUBSTITUTE(SUBSTITUTE(SUBSTITUTE(SUBSTITUTE(SUBSTITUTE(SUBSTITUTE(SUBSTITUTE(SUBSTITUTE(SUBSTITUTE(SUBSTITUTE(SUBSTITUTE(SUBSTITUTE(SUBSTITUTE( (SUBSTITUTE( SUBSTITUTE( SUBSTITUTE( SUBSTITUTE(Z1883,"STD_SIGMA","SUM"),"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HOUR</v>
      </c>
      <c r="AG1883" t="b">
        <f>AA1883=AF1883</f>
        <v>1</v>
      </c>
    </row>
    <row r="1884" spans="1:33">
      <c r="A1884" s="48">
        <f>IF(B1884=INT(B1884),ROW(),"")</f>
        <v>1884</v>
      </c>
      <c r="B1884" s="47">
        <f>IF(AND(MID(C1884,2,1)&lt;&gt;"/",MID(C1884,1,1)="/"),INT(B1883)+1,B1883+0.01)</f>
        <v>1840</v>
      </c>
      <c r="C1884" s="80" t="s">
        <v>4263</v>
      </c>
      <c r="D1884" s="80" t="s">
        <v>7</v>
      </c>
      <c r="E1884" s="72" t="s">
        <v>4261</v>
      </c>
      <c r="F1884" s="72" t="s">
        <v>4261</v>
      </c>
      <c r="G1884" s="122">
        <v>0</v>
      </c>
      <c r="H1884" s="122">
        <v>0</v>
      </c>
      <c r="I1884" s="180" t="s">
        <v>3</v>
      </c>
      <c r="J1884" s="56" t="s">
        <v>1375</v>
      </c>
      <c r="K1884" s="57" t="s">
        <v>3945</v>
      </c>
      <c r="L1884" s="55" t="s">
        <v>4768</v>
      </c>
      <c r="M1884" s="55" t="s">
        <v>4825</v>
      </c>
      <c r="N1884" s="55" t="s">
        <v>2707</v>
      </c>
      <c r="O1884" s="55"/>
      <c r="P1884" s="259" t="s">
        <v>4265</v>
      </c>
      <c r="Q1884" s="13"/>
      <c r="R1884"/>
      <c r="S1884" t="str">
        <f>IF(E1884=F1884,"","NOT EQUAL")</f>
        <v/>
      </c>
      <c r="T1884" s="44" t="str">
        <f>IF(ISNA(VLOOKUP(P1884,Sheet1!E:F,2,0)),"--","PRESENT")</f>
        <v>PRESENT</v>
      </c>
      <c r="U1884"/>
      <c r="V1884">
        <f>IF(AA1884&lt;&gt;"",V1883+1,V1883)</f>
        <v>556</v>
      </c>
      <c r="W1884" s="75" t="s">
        <v>2238</v>
      </c>
      <c r="X1884" s="57" t="s">
        <v>2238</v>
      </c>
      <c r="Y1884" s="57" t="s">
        <v>2238</v>
      </c>
      <c r="Z1884" s="25" t="str">
        <f>IF( OR(X1884="CNST", I1884="CAT_REGS"),IF(E1884=CHAR(34)&amp;CHAR(34),F1884,E1884),
IF(X1884="YES",UPPER(IF(E1884=CHAR(34)&amp;CHAR(34),F1884,E1884)),
IF(   AND(X1884&lt;&gt;"NO",I1884="CAT_FNCT",D1884&lt;&gt;"multiply", D1884&lt;&gt;"divide"),IF(J1884="SLS_ENABLED",   UPPER(IF(E1884=CHAR(34)&amp;CHAR(34),F1884,E1884)),""),"")))</f>
        <v>"MIN"</v>
      </c>
      <c r="AA1884" s="25" t="str">
        <f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>B1884</f>
        <v>1840</v>
      </c>
      <c r="AC1884" t="str">
        <f>P1884</f>
        <v>ITM_MINUTE</v>
      </c>
      <c r="AD1884" s="126" t="str">
        <f>IF(ISNA(VLOOKUP(AA1884,'XEQM Shortlist'!J:J,1,0)),"//","")</f>
        <v/>
      </c>
      <c r="AF1884" s="88" t="str">
        <f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>AA1884=AF1884</f>
        <v>1</v>
      </c>
    </row>
    <row r="1885" spans="1:33">
      <c r="A1885" s="48">
        <f>IF(B1885=INT(B1885),ROW(),"")</f>
        <v>1885</v>
      </c>
      <c r="B1885" s="47">
        <f>IF(AND(MID(C1885,2,1)&lt;&gt;"/",MID(C1885,1,1)="/"),INT(B1884)+1,B1884+0.01)</f>
        <v>1841</v>
      </c>
      <c r="C1885" s="80" t="s">
        <v>4264</v>
      </c>
      <c r="D1885" s="80" t="s">
        <v>7</v>
      </c>
      <c r="E1885" s="72" t="s">
        <v>4262</v>
      </c>
      <c r="F1885" s="72" t="s">
        <v>4262</v>
      </c>
      <c r="G1885" s="122">
        <v>0</v>
      </c>
      <c r="H1885" s="122">
        <v>0</v>
      </c>
      <c r="I1885" s="180" t="s">
        <v>3</v>
      </c>
      <c r="J1885" s="56" t="s">
        <v>1375</v>
      </c>
      <c r="K1885" s="57" t="s">
        <v>3945</v>
      </c>
      <c r="L1885" s="55" t="s">
        <v>4768</v>
      </c>
      <c r="M1885" s="55" t="s">
        <v>4825</v>
      </c>
      <c r="N1885" s="55" t="s">
        <v>2707</v>
      </c>
      <c r="O1885" s="55"/>
      <c r="P1885" s="259" t="s">
        <v>4266</v>
      </c>
      <c r="Q1885" s="13"/>
      <c r="R1885"/>
      <c r="S1885" t="str">
        <f>IF(E1885=F1885,"","NOT EQUAL")</f>
        <v/>
      </c>
      <c r="T1885" s="44" t="str">
        <f>IF(ISNA(VLOOKUP(P1885,Sheet1!E:F,2,0)),"--","PRESENT")</f>
        <v>--</v>
      </c>
      <c r="U1885"/>
      <c r="V1885">
        <f>IF(AA1885&lt;&gt;"",V1884+1,V1884)</f>
        <v>557</v>
      </c>
      <c r="W1885" s="75" t="s">
        <v>2238</v>
      </c>
      <c r="X1885" s="57" t="s">
        <v>2238</v>
      </c>
      <c r="Y1885" s="57" t="s">
        <v>2238</v>
      </c>
      <c r="Z1885" s="25" t="str">
        <f>IF( OR(X1885="CNST", I1885="CAT_REGS"),IF(E1885=CHAR(34)&amp;CHAR(34),F1885,E1885),
IF(X1885="YES",UPPER(IF(E1885=CHAR(34)&amp;CHAR(34),F1885,E1885)),
IF(   AND(X1885&lt;&gt;"NO",I1885="CAT_FNCT",D1885&lt;&gt;"multiply", D1885&lt;&gt;"divide"),IF(J1885="SLS_ENABLED",   UPPER(IF(E1885=CHAR(34)&amp;CHAR(34),F1885,E1885)),""),"")))</f>
        <v>"SEC"</v>
      </c>
      <c r="AA1885" s="25" t="str">
        <f>IF(LEN(Y1885)&gt;0,Y1885,SUBSTITUTE(SUBSTITUTE(SUBSTITUTE(SUBSTITUTE(SUBSTITUTE(SUBSTITUTE(SUBSTITUTE(SUBSTITUTE(SUBSTITUTE(SUBSTITUTE(SUBSTITUTE( (SUBSTITUTE( SUBSTITUTE( SUBSTITUTE( SUBSTITUTE(Z1885,"STD_SIGMA","SUM"),"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SEC</v>
      </c>
      <c r="AB1885" s="1">
        <f>B1885</f>
        <v>1841</v>
      </c>
      <c r="AC1885" t="str">
        <f>P1885</f>
        <v>ITM_SECOND</v>
      </c>
      <c r="AD1885" s="126" t="str">
        <f>IF(ISNA(VLOOKUP(AA1885,'XEQM Shortlist'!J:J,1,0)),"//","")</f>
        <v>//</v>
      </c>
      <c r="AF1885" s="88" t="str">
        <f>IF(LEN(AA1885)=0,"",SUBSTITUTE(SUBSTITUTE(SUBSTITUTE(SUBSTITUTE(SUBSTITUTE(SUBSTITUTE(SUBSTITUTE(SUBSTITUTE(SUBSTITUTE(SUBSTITUTE(SUBSTITUTE(SUBSTITUTE(SUBSTITUTE(SUBSTITUTE(SUBSTITUTE(SUBSTITUTE(SUBSTITUTE( (SUBSTITUTE( SUBSTITUTE( SUBSTITUTE( SUBSTITUTE(Z1885,"STD_SIGMA","SUM"),"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SEC</v>
      </c>
      <c r="AG1885" t="b">
        <f>AA1885=AF1885</f>
        <v>1</v>
      </c>
    </row>
    <row r="1886" spans="1:33">
      <c r="A1886" s="48">
        <f>IF(B1886=INT(B1886),ROW(),"")</f>
        <v>1886</v>
      </c>
      <c r="B1886" s="47">
        <f>IF(AND(MID(C1886,2,1)&lt;&gt;"/",MID(C1886,1,1)="/"),INT(B1885)+1,B1885+0.01)</f>
        <v>1842</v>
      </c>
      <c r="C1886" s="80" t="s">
        <v>4269</v>
      </c>
      <c r="D1886" s="80" t="s">
        <v>7</v>
      </c>
      <c r="E1886" s="56" t="s">
        <v>4271</v>
      </c>
      <c r="F1886" s="56" t="s">
        <v>4271</v>
      </c>
      <c r="G1886" s="61">
        <v>0</v>
      </c>
      <c r="H1886" s="61">
        <v>0</v>
      </c>
      <c r="I1886" s="180" t="s">
        <v>3</v>
      </c>
      <c r="J1886" s="56" t="s">
        <v>1375</v>
      </c>
      <c r="K1886" s="57" t="s">
        <v>3945</v>
      </c>
      <c r="L1886" s="55" t="s">
        <v>4768</v>
      </c>
      <c r="M1886" s="55" t="s">
        <v>4825</v>
      </c>
      <c r="N1886" s="55" t="s">
        <v>2707</v>
      </c>
      <c r="O1886" s="55"/>
      <c r="P1886" s="259" t="s">
        <v>4272</v>
      </c>
      <c r="Q1886" s="13"/>
      <c r="R1886"/>
      <c r="S1886" t="str">
        <f>IF(E1886=F1886,"","NOT EQUAL")</f>
        <v/>
      </c>
      <c r="T1886" s="44" t="str">
        <f>IF(ISNA(VLOOKUP(P1886,Sheet1!E:F,2,0)),"--","PRESENT")</f>
        <v>--</v>
      </c>
      <c r="U1886"/>
      <c r="V1886">
        <f>IF(AA1886&lt;&gt;"",V1885+1,V1885)</f>
        <v>558</v>
      </c>
      <c r="W1886" s="75" t="s">
        <v>2238</v>
      </c>
      <c r="X1886" s="57" t="s">
        <v>2238</v>
      </c>
      <c r="Y1886" s="57" t="s">
        <v>2238</v>
      </c>
      <c r="Z1886" s="25" t="str">
        <f>IF( OR(X1886="CNST", I1886="CAT_REGS"),IF(E1886=CHAR(34)&amp;CHAR(34),F1886,E1886),
IF(X1886="YES",UPPER(IF(E1886=CHAR(34)&amp;CHAR(34),F1886,E1886)),
IF(   AND(X1886&lt;&gt;"NO",I1886="CAT_FNCT",D1886&lt;&gt;"multiply", D1886&lt;&gt;"divide"),IF(J1886="SLS_ENABLED",   UPPER(IF(E1886=CHAR(34)&amp;CHAR(34),F1886,E1886)),""),"")))</f>
        <v>STD_RIGHT_ARROW "TIME"</v>
      </c>
      <c r="AA1886" s="25" t="str">
        <f>IF(LEN(Y1886)&gt;0,Y1886,SUBSTITUTE(SUBSTITUTE(SUBSTITUTE(SUBSTITUTE(SUBSTITUTE(SUBSTITUTE(SUBSTITUTE(SUBSTITUTE(SUBSTITUTE(SUBSTITUTE(SUBSTITUTE( (SUBSTITUTE( SUBSTITUTE( SUBSTITUTE( SUBSTITUTE(Z1886,"STD_SIGMA","SUM"),"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&gt;TIME</v>
      </c>
      <c r="AB1886" s="1">
        <f>B1886</f>
        <v>1842</v>
      </c>
      <c r="AC1886" t="str">
        <f>P1886</f>
        <v>ITM_toTIME</v>
      </c>
      <c r="AD1886" s="126" t="str">
        <f>IF(ISNA(VLOOKUP(AA1886,'XEQM Shortlist'!J:J,1,0)),"//","")</f>
        <v>//</v>
      </c>
      <c r="AF1886" s="88" t="str">
        <f>IF(LEN(AA1886)=0,"",SUBSTITUTE(SUBSTITUTE(SUBSTITUTE(SUBSTITUTE(SUBSTITUTE(SUBSTITUTE(SUBSTITUTE(SUBSTITUTE(SUBSTITUTE(SUBSTITUTE(SUBSTITUTE(SUBSTITUTE(SUBSTITUTE(SUBSTITUTE(SUBSTITUTE(SUBSTITUTE(SUBSTITUTE( (SUBSTITUTE( SUBSTITUTE( SUBSTITUTE( SUBSTITUTE(Z1886,"STD_SIGMA","SUM"),"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&gt;TIME</v>
      </c>
      <c r="AG1886" t="b">
        <f>AA1886=AF1886</f>
        <v>1</v>
      </c>
    </row>
    <row r="1887" spans="1:33">
      <c r="A1887" s="48">
        <f>IF(B1887=INT(B1887),ROW(),"")</f>
        <v>1887</v>
      </c>
      <c r="B1887" s="47">
        <f>IF(AND(MID(C1887,2,1)&lt;&gt;"/",MID(C1887,1,1)="/"),INT(B1886)+1,B1886+0.01)</f>
        <v>1843</v>
      </c>
      <c r="C1887" s="80" t="s">
        <v>4270</v>
      </c>
      <c r="D1887" s="80" t="s">
        <v>7</v>
      </c>
      <c r="E1887" s="121" t="s">
        <v>4273</v>
      </c>
      <c r="F1887" s="121" t="s">
        <v>4273</v>
      </c>
      <c r="G1887" s="122">
        <v>0</v>
      </c>
      <c r="H1887" s="122">
        <v>0</v>
      </c>
      <c r="I1887" s="180" t="s">
        <v>3</v>
      </c>
      <c r="J1887" s="56" t="s">
        <v>1375</v>
      </c>
      <c r="K1887" s="57" t="s">
        <v>3945</v>
      </c>
      <c r="L1887" s="55" t="s">
        <v>4768</v>
      </c>
      <c r="M1887" s="55" t="s">
        <v>4825</v>
      </c>
      <c r="N1887" s="55" t="s">
        <v>2707</v>
      </c>
      <c r="O1887" s="55"/>
      <c r="P1887" s="259" t="s">
        <v>4274</v>
      </c>
      <c r="Q1887" s="13"/>
      <c r="R1887"/>
      <c r="S1887" t="str">
        <f>IF(E1887=F1887,"","NOT EQUAL")</f>
        <v/>
      </c>
      <c r="T1887" s="44" t="str">
        <f>IF(ISNA(VLOOKUP(P1887,Sheet1!E:F,2,0)),"--","PRESENT")</f>
        <v>--</v>
      </c>
      <c r="U1887"/>
      <c r="V1887">
        <f>IF(AA1887&lt;&gt;"",V1886+1,V1886)</f>
        <v>559</v>
      </c>
      <c r="W1887" s="75" t="s">
        <v>2238</v>
      </c>
      <c r="X1887" s="57" t="s">
        <v>2238</v>
      </c>
      <c r="Y1887" s="57" t="s">
        <v>2238</v>
      </c>
      <c r="Z1887" s="25" t="str">
        <f>IF( OR(X1887="CNST", I1887="CAT_REGS"),IF(E1887=CHAR(34)&amp;CHAR(34),F1887,E1887),
IF(X1887="YES",UPPER(IF(E1887=CHAR(34)&amp;CHAR(34),F1887,E1887)),
IF(   AND(X1887&lt;&gt;"NO",I1887="CAT_FNCT",D1887&lt;&gt;"multiply", D1887&lt;&gt;"divide"),IF(J1887="SLS_ENABLED",   UPPER(IF(E1887=CHAR(34)&amp;CHAR(34),F1887,E1887)),""),"")))</f>
        <v>"TIME" STD_RIGHT_ARROW</v>
      </c>
      <c r="AA1887" s="25" t="str">
        <f>IF(LEN(Y1887)&gt;0,Y1887,SUBSTITUTE(SUBSTITUTE(SUBSTITUTE(SUBSTITUTE(SUBSTITUTE(SUBSTITUTE(SUBSTITUTE(SUBSTITUTE(SUBSTITUTE(SUBSTITUTE(SUBSTITUTE( (SUBSTITUTE( SUBSTITUTE( SUBSTITUTE( SUBSTITUTE(Z1887,"STD_SIGMA","SUM"),"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TIME&gt;</v>
      </c>
      <c r="AB1887" s="1">
        <f>B1887</f>
        <v>1843</v>
      </c>
      <c r="AC1887" t="str">
        <f>P1887</f>
        <v>ITM_TIMEto</v>
      </c>
      <c r="AD1887" s="126" t="str">
        <f>IF(ISNA(VLOOKUP(AA1887,'XEQM Shortlist'!J:J,1,0)),"//","")</f>
        <v>//</v>
      </c>
      <c r="AF1887" s="88" t="str">
        <f>IF(LEN(AA1887)=0,"",SUBSTITUTE(SUBSTITUTE(SUBSTITUTE(SUBSTITUTE(SUBSTITUTE(SUBSTITUTE(SUBSTITUTE(SUBSTITUTE(SUBSTITUTE(SUBSTITUTE(SUBSTITUTE(SUBSTITUTE(SUBSTITUTE(SUBSTITUTE(SUBSTITUTE(SUBSTITUTE(SUBSTITUTE( (SUBSTITUTE( SUBSTITUTE( SUBSTITUTE( SUBSTITUTE(Z1887,"STD_SIGMA","SUM"),"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TIME&gt;</v>
      </c>
      <c r="AG1887" t="b">
        <f>AA1887=AF1887</f>
        <v>1</v>
      </c>
    </row>
    <row r="1888" spans="1:33">
      <c r="A1888" s="48">
        <f>IF(B1888=INT(B1888),ROW(),"")</f>
        <v>1888</v>
      </c>
      <c r="B1888" s="47">
        <f>IF(AND(MID(C1888,2,1)&lt;&gt;"/",MID(C1888,1,1)="/"),INT(B1887)+1,B1887+0.01)</f>
        <v>1844</v>
      </c>
      <c r="C1888" s="80" t="s">
        <v>3713</v>
      </c>
      <c r="D1888" s="80" t="s">
        <v>4900</v>
      </c>
      <c r="E1888" s="81" t="s">
        <v>4897</v>
      </c>
      <c r="F1888" s="81" t="s">
        <v>4897</v>
      </c>
      <c r="G1888" s="82">
        <v>0</v>
      </c>
      <c r="H1888" s="82">
        <v>0</v>
      </c>
      <c r="I1888" s="270" t="s">
        <v>1</v>
      </c>
      <c r="J1888" s="81" t="s">
        <v>1376</v>
      </c>
      <c r="K1888" s="83" t="s">
        <v>3783</v>
      </c>
      <c r="L1888" s="84" t="s">
        <v>4768</v>
      </c>
      <c r="M1888" s="84" t="s">
        <v>4827</v>
      </c>
      <c r="N1888" s="55" t="s">
        <v>2707</v>
      </c>
      <c r="O1888" s="80" t="s">
        <v>60</v>
      </c>
      <c r="P1888" s="266" t="s">
        <v>4899</v>
      </c>
      <c r="Q1888" s="83"/>
      <c r="R1888"/>
      <c r="S1888" t="str">
        <f>IF(E1888=F1888,"","NOT EQUAL")</f>
        <v/>
      </c>
      <c r="T1888" s="44" t="str">
        <f>IF(ISNA(VLOOKUP(P1888,Sheet1!E:F,2,0)),"--","PRESENT")</f>
        <v>--</v>
      </c>
      <c r="U1888"/>
      <c r="V1888">
        <f>IF(AA1888&lt;&gt;"",V1887+1,V1887)</f>
        <v>559</v>
      </c>
      <c r="W1888" s="75" t="s">
        <v>2674</v>
      </c>
      <c r="X1888" s="57" t="s">
        <v>2238</v>
      </c>
      <c r="Y1888" s="57" t="s">
        <v>2238</v>
      </c>
      <c r="Z1888" s="25" t="str">
        <f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>B1888</f>
        <v>1844</v>
      </c>
      <c r="AC1888" t="str">
        <f>P1888</f>
        <v>ITM_CB_FRCSRN</v>
      </c>
      <c r="AD1888" s="126" t="str">
        <f>IF(ISNA(VLOOKUP(AA1888,'XEQM Shortlist'!J:J,1,0)),"//","")</f>
        <v/>
      </c>
      <c r="AF1888" s="88" t="str">
        <f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>AA1888=AF1888</f>
        <v>1</v>
      </c>
    </row>
    <row r="1889" spans="1:33">
      <c r="A1889" s="48">
        <f>IF(B1889=INT(B1889),ROW(),"")</f>
        <v>1889</v>
      </c>
      <c r="B1889" s="47">
        <f>IF(AND(MID(C1889,2,1)&lt;&gt;"/",MID(C1889,1,1)="/"),INT(B1888)+1,B1888+0.01)</f>
        <v>1845</v>
      </c>
      <c r="C1889" s="80" t="s">
        <v>3770</v>
      </c>
      <c r="D1889" s="80" t="s">
        <v>3190</v>
      </c>
      <c r="E1889" s="83" t="s">
        <v>519</v>
      </c>
      <c r="F1889" s="83" t="s">
        <v>945</v>
      </c>
      <c r="G1889" s="86">
        <v>0</v>
      </c>
      <c r="H1889" s="86">
        <v>0</v>
      </c>
      <c r="I1889" s="180" t="s">
        <v>1</v>
      </c>
      <c r="J1889" s="56" t="s">
        <v>1376</v>
      </c>
      <c r="K1889" s="57" t="s">
        <v>3783</v>
      </c>
      <c r="L1889" s="55" t="s">
        <v>4768</v>
      </c>
      <c r="M1889" s="55" t="s">
        <v>4827</v>
      </c>
      <c r="N1889" s="55" t="s">
        <v>2707</v>
      </c>
      <c r="O1889" s="80" t="s">
        <v>942</v>
      </c>
      <c r="P1889" s="266" t="s">
        <v>3190</v>
      </c>
      <c r="Q1889" s="83"/>
      <c r="R1889"/>
      <c r="S1889" t="str">
        <f>IF(E1889=F1889,"","NOT EQUAL")</f>
        <v>NOT EQUAL</v>
      </c>
      <c r="T1889" s="44" t="str">
        <f>IF(ISNA(VLOOKUP(P1889,Sheet1!E:F,2,0)),"--","PRESENT")</f>
        <v>--</v>
      </c>
      <c r="U1889"/>
      <c r="V1889">
        <f>IF(AA1889&lt;&gt;"",V1888+1,V1888)</f>
        <v>559</v>
      </c>
      <c r="W1889" s="75"/>
      <c r="X1889" s="57"/>
      <c r="Y1889" s="57"/>
      <c r="Z1889" s="25" t="str">
        <f>IF( OR(X1889="CNST", I1889="CAT_REGS"),IF(E1889=CHAR(34)&amp;CHAR(34),F1889,E1889),
IF(X1889="YES",UPPER(IF(E1889=CHAR(34)&amp;CHAR(34),F1889,E1889)),
IF(   AND(X1889&lt;&gt;"NO",I1889="CAT_FNCT",D1889&lt;&gt;"multiply", D1889&lt;&gt;"divide"),IF(J1889="SLS_ENABLED",   UPPER(IF(E1889=CHAR(34)&amp;CHAR(34),F1889,E1889)),""),"")))</f>
        <v/>
      </c>
      <c r="AA1889" s="25" t="str">
        <f>IF(LEN(Y1889)&gt;0,Y1889,SUBSTITUTE(SUBSTITUTE(SUBSTITUTE(SUBSTITUTE(SUBSTITUTE(SUBSTITUTE(SUBSTITUTE(SUBSTITUTE(SUBSTITUTE(SUBSTITUTE(SUBSTITUTE( (SUBSTITUTE( SUBSTITUTE( SUBSTITUTE( SUBSTITUTE(Z1889,"STD_SIGMA","SUM"),"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9" s="1">
        <f>B1889</f>
        <v>1845</v>
      </c>
      <c r="AC1889" t="str">
        <f>P1889</f>
        <v>ITM_qoppa</v>
      </c>
      <c r="AD1889" s="126" t="str">
        <f>IF(ISNA(VLOOKUP(AA1889,'XEQM Shortlist'!J:J,1,0)),"//","")</f>
        <v/>
      </c>
      <c r="AF1889" s="88" t="str">
        <f>IF(LEN(AA1889)=0,"",SUBSTITUTE(SUBSTITUTE(SUBSTITUTE(SUBSTITUTE(SUBSTITUTE(SUBSTITUTE(SUBSTITUTE(SUBSTITUTE(SUBSTITUTE(SUBSTITUTE(SUBSTITUTE(SUBSTITUTE(SUBSTITUTE(SUBSTITUTE(SUBSTITUTE(SUBSTITUTE(SUBSTITUTE( (SUBSTITUTE( SUBSTITUTE( SUBSTITUTE( SUBSTITUTE(Z1889,"STD_SIGMA","SUM"),"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9" t="b">
        <f>AA1889=AF1889</f>
        <v>1</v>
      </c>
    </row>
    <row r="1890" spans="1:33">
      <c r="A1890" s="48">
        <f>IF(B1890=INT(B1890),ROW(),"")</f>
        <v>1890</v>
      </c>
      <c r="B1890" s="47">
        <f>IF(AND(MID(C1890,2,1)&lt;&gt;"/",MID(C1890,1,1)="/"),INT(B1889)+1,B1889+0.01)</f>
        <v>1846</v>
      </c>
      <c r="C1890" s="80" t="s">
        <v>3770</v>
      </c>
      <c r="D1890" s="80" t="s">
        <v>3191</v>
      </c>
      <c r="E1890" s="81" t="s">
        <v>519</v>
      </c>
      <c r="F1890" s="81" t="s">
        <v>946</v>
      </c>
      <c r="G1890" s="82">
        <v>0</v>
      </c>
      <c r="H1890" s="82">
        <v>0</v>
      </c>
      <c r="I1890" s="180" t="s">
        <v>1</v>
      </c>
      <c r="J1890" s="56" t="s">
        <v>1376</v>
      </c>
      <c r="K1890" s="57" t="s">
        <v>3783</v>
      </c>
      <c r="L1890" s="55" t="s">
        <v>4768</v>
      </c>
      <c r="M1890" s="55" t="s">
        <v>4827</v>
      </c>
      <c r="N1890" s="55" t="s">
        <v>2707</v>
      </c>
      <c r="O1890" s="80" t="s">
        <v>942</v>
      </c>
      <c r="P1890" s="266" t="s">
        <v>3191</v>
      </c>
      <c r="Q1890" s="83"/>
      <c r="R1890"/>
      <c r="S1890" t="str">
        <f>IF(E1890=F1890,"","NOT EQUAL")</f>
        <v>NOT EQUAL</v>
      </c>
      <c r="T1890" s="44" t="str">
        <f>IF(ISNA(VLOOKUP(P1890,Sheet1!E:F,2,0)),"--","PRESENT")</f>
        <v>--</v>
      </c>
      <c r="U1890"/>
      <c r="V1890">
        <f>IF(AA1890&lt;&gt;"",V1889+1,V1889)</f>
        <v>559</v>
      </c>
      <c r="W1890" s="75"/>
      <c r="X1890" s="57"/>
      <c r="Y1890" s="57"/>
      <c r="Z1890" s="25" t="str">
        <f>IF( OR(X1890="CNST", I1890="CAT_REGS"),IF(E1890=CHAR(34)&amp;CHAR(34),F1890,E1890),
IF(X1890="YES",UPPER(IF(E1890=CHAR(34)&amp;CHAR(34),F1890,E1890)),
IF(   AND(X1890&lt;&gt;"NO",I1890="CAT_FNCT",D1890&lt;&gt;"multiply", D1890&lt;&gt;"divide"),IF(J1890="SLS_ENABLED",   UPPER(IF(E1890=CHAR(34)&amp;CHAR(34),F1890,E1890)),""),"")))</f>
        <v/>
      </c>
      <c r="AA1890" s="25" t="str">
        <f>IF(LEN(Y1890)&gt;0,Y1890,SUBSTITUTE(SUBSTITUTE(SUBSTITUTE(SUBSTITUTE(SUBSTITUTE(SUBSTITUTE(SUBSTITUTE(SUBSTITUTE(SUBSTITUTE(SUBSTITUTE(SUBSTITUTE( (SUBSTITUTE( SUBSTITUTE( SUBSTITUTE( SUBSTITUTE(Z1890,"STD_SIGMA","SUM"),"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90" s="1">
        <f>B1890</f>
        <v>1846</v>
      </c>
      <c r="AC1890" t="str">
        <f>P1890</f>
        <v>ITM_digamma</v>
      </c>
      <c r="AD1890" s="126" t="str">
        <f>IF(ISNA(VLOOKUP(AA1890,'XEQM Shortlist'!J:J,1,0)),"//","")</f>
        <v/>
      </c>
      <c r="AF1890" s="88" t="str">
        <f>IF(LEN(AA1890)=0,"",SUBSTITUTE(SUBSTITUTE(SUBSTITUTE(SUBSTITUTE(SUBSTITUTE(SUBSTITUTE(SUBSTITUTE(SUBSTITUTE(SUBSTITUTE(SUBSTITUTE(SUBSTITUTE(SUBSTITUTE(SUBSTITUTE(SUBSTITUTE(SUBSTITUTE(SUBSTITUTE(SUBSTITUTE( (SUBSTITUTE( SUBSTITUTE( SUBSTITUTE( SUBSTITUTE(Z1890,"STD_SIGMA","SUM"),"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90" t="b">
        <f>AA1890=AF1890</f>
        <v>1</v>
      </c>
    </row>
    <row r="1891" spans="1:33">
      <c r="A1891" s="48">
        <f>IF(B1891=INT(B1891),ROW(),"")</f>
        <v>1891</v>
      </c>
      <c r="B1891" s="47">
        <f>IF(AND(MID(C1891,2,1)&lt;&gt;"/",MID(C1891,1,1)="/"),INT(B1890)+1,B1890+0.01)</f>
        <v>1847</v>
      </c>
      <c r="C1891" s="80" t="s">
        <v>3770</v>
      </c>
      <c r="D1891" s="80" t="s">
        <v>3192</v>
      </c>
      <c r="E1891" s="81" t="s">
        <v>519</v>
      </c>
      <c r="F1891" s="81" t="s">
        <v>947</v>
      </c>
      <c r="G1891" s="82">
        <v>0</v>
      </c>
      <c r="H1891" s="82">
        <v>0</v>
      </c>
      <c r="I1891" s="180" t="s">
        <v>1</v>
      </c>
      <c r="J1891" s="56" t="s">
        <v>1376</v>
      </c>
      <c r="K1891" s="57" t="s">
        <v>3783</v>
      </c>
      <c r="L1891" s="55" t="s">
        <v>4768</v>
      </c>
      <c r="M1891" s="55" t="s">
        <v>4827</v>
      </c>
      <c r="N1891" s="55" t="s">
        <v>2707</v>
      </c>
      <c r="O1891" s="80" t="s">
        <v>942</v>
      </c>
      <c r="P1891" s="266" t="s">
        <v>3192</v>
      </c>
      <c r="Q1891" s="83"/>
      <c r="R1891"/>
      <c r="S1891" t="str">
        <f>IF(E1891=F1891,"","NOT EQUAL")</f>
        <v>NOT EQUAL</v>
      </c>
      <c r="T1891" s="44" t="str">
        <f>IF(ISNA(VLOOKUP(P1891,Sheet1!E:F,2,0)),"--","PRESENT")</f>
        <v>--</v>
      </c>
      <c r="U1891"/>
      <c r="V1891">
        <f>IF(AA1891&lt;&gt;"",V1890+1,V1890)</f>
        <v>559</v>
      </c>
      <c r="W1891" s="75"/>
      <c r="X1891" s="57"/>
      <c r="Y1891" s="57"/>
      <c r="Z1891" s="25" t="str">
        <f>IF( OR(X1891="CNST", I1891="CAT_REGS"),IF(E1891=CHAR(34)&amp;CHAR(34),F1891,E1891),
IF(X1891="YES",UPPER(IF(E1891=CHAR(34)&amp;CHAR(34),F1891,E1891)),
IF(   AND(X1891&lt;&gt;"NO",I1891="CAT_FNCT",D1891&lt;&gt;"multiply", D1891&lt;&gt;"divide"),IF(J1891="SLS_ENABLED",   UPPER(IF(E1891=CHAR(34)&amp;CHAR(34),F1891,E1891)),""),"")))</f>
        <v/>
      </c>
      <c r="AA1891" s="25" t="str">
        <f>IF(LEN(Y1891)&gt;0,Y1891,SUBSTITUTE(SUBSTITUTE(SUBSTITUTE(SUBSTITUTE(SUBSTITUTE(SUBSTITUTE(SUBSTITUTE(SUBSTITUTE(SUBSTITUTE(SUBSTITUTE(SUBSTITUTE( (SUBSTITUTE( SUBSTITUTE( SUBSTITUTE( SUBSTITUTE(Z1891,"STD_SIGMA","SUM"),"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91" s="1">
        <f>B1891</f>
        <v>1847</v>
      </c>
      <c r="AC1891" t="str">
        <f>P1891</f>
        <v>ITM_sampi</v>
      </c>
      <c r="AD1891" s="126" t="str">
        <f>IF(ISNA(VLOOKUP(AA1891,'XEQM Shortlist'!J:J,1,0)),"//","")</f>
        <v/>
      </c>
      <c r="AF1891" s="88" t="str">
        <f>IF(LEN(AA1891)=0,"",SUBSTITUTE(SUBSTITUTE(SUBSTITUTE(SUBSTITUTE(SUBSTITUTE(SUBSTITUTE(SUBSTITUTE(SUBSTITUTE(SUBSTITUTE(SUBSTITUTE(SUBSTITUTE(SUBSTITUTE(SUBSTITUTE(SUBSTITUTE(SUBSTITUTE(SUBSTITUTE(SUBSTITUTE( (SUBSTITUTE( SUBSTITUTE( SUBSTITUTE( SUBSTITUTE(Z1891,"STD_SIGMA","SUM"),"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91" t="b">
        <f>AA1891=AF1891</f>
        <v>1</v>
      </c>
    </row>
    <row r="1892" spans="1:33">
      <c r="A1892" s="48">
        <f>IF(B1892=INT(B1892),ROW(),"")</f>
        <v>1892</v>
      </c>
      <c r="B1892" s="47">
        <f>IF(AND(MID(C1892,2,1)&lt;&gt;"/",MID(C1892,1,1)="/"),INT(B1891)+1,B1891+0.01)</f>
        <v>1848</v>
      </c>
      <c r="C1892" s="80" t="s">
        <v>3702</v>
      </c>
      <c r="D1892" s="80" t="s">
        <v>2224</v>
      </c>
      <c r="E1892" s="81" t="s">
        <v>1371</v>
      </c>
      <c r="F1892" s="81" t="s">
        <v>1371</v>
      </c>
      <c r="G1892" s="82">
        <v>0</v>
      </c>
      <c r="H1892" s="82">
        <v>0</v>
      </c>
      <c r="I1892" s="270" t="s">
        <v>3</v>
      </c>
      <c r="J1892" s="81" t="s">
        <v>1375</v>
      </c>
      <c r="K1892" s="83" t="s">
        <v>3945</v>
      </c>
      <c r="L1892" s="84" t="s">
        <v>4768</v>
      </c>
      <c r="M1892" s="55" t="s">
        <v>4825</v>
      </c>
      <c r="N1892" s="55" t="s">
        <v>2707</v>
      </c>
      <c r="O1892" s="80" t="s">
        <v>890</v>
      </c>
      <c r="P1892" s="266" t="s">
        <v>2224</v>
      </c>
      <c r="Q1892" s="83"/>
      <c r="R1892"/>
      <c r="S1892" t="str">
        <f>IF(E1892=F1892,"","NOT EQUAL")</f>
        <v/>
      </c>
      <c r="T1892" s="44" t="str">
        <f>IF(ISNA(VLOOKUP(P1892,Sheet1!E:F,2,0)),"--","PRESENT")</f>
        <v>PRESENT</v>
      </c>
      <c r="U1892"/>
      <c r="V1892">
        <f>IF(AA1892&lt;&gt;"",V1891+1,V1891)</f>
        <v>560</v>
      </c>
      <c r="W1892" s="75" t="s">
        <v>2664</v>
      </c>
      <c r="X1892" s="57" t="s">
        <v>2598</v>
      </c>
      <c r="Y1892" s="57" t="s">
        <v>2238</v>
      </c>
      <c r="Z1892" s="25" t="str">
        <f>IF( OR(X1892="CNST", I1892="CAT_REGS"),IF(E1892=CHAR(34)&amp;CHAR(34),F1892,E1892),
IF(X1892="YES",UPPER(IF(E1892=CHAR(34)&amp;CHAR(34),F1892,E1892)),
IF(   AND(X1892&lt;&gt;"NO",I1892="CAT_FNCT",D1892&lt;&gt;"multiply", D1892&lt;&gt;"divide"),IF(J1892="SLS_ENABLED",   UPPER(IF(E1892=CHAR(34)&amp;CHAR(34),F1892,E1892)),""),"")))</f>
        <v>"COMPLEX"</v>
      </c>
      <c r="AA1892" s="25" t="str">
        <f>IF(LEN(Y1892)&gt;0,Y1892,SUBSTITUTE(SUBSTITUTE(SUBSTITUTE(SUBSTITUTE(SUBSTITUTE(SUBSTITUTE(SUBSTITUTE(SUBSTITUTE(SUBSTITUTE(SUBSTITUTE(SUBSTITUTE( (SUBSTITUTE( SUBSTITUTE( SUBSTITUTE( SUBSTITUTE(Z1892,"STD_SIGMA","SUM"),"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COMPLEX</v>
      </c>
      <c r="AB1892" s="1">
        <f>B1892</f>
        <v>1848</v>
      </c>
      <c r="AC1892" t="str">
        <f>P1892</f>
        <v>KEY_COMPLEX</v>
      </c>
      <c r="AD1892" s="126" t="str">
        <f>IF(ISNA(VLOOKUP(AA1892,'XEQM Shortlist'!J:J,1,0)),"//","")</f>
        <v/>
      </c>
      <c r="AF1892" s="88" t="str">
        <f>IF(LEN(AA1892)=0,"",SUBSTITUTE(SUBSTITUTE(SUBSTITUTE(SUBSTITUTE(SUBSTITUTE(SUBSTITUTE(SUBSTITUTE(SUBSTITUTE(SUBSTITUTE(SUBSTITUTE(SUBSTITUTE(SUBSTITUTE(SUBSTITUTE(SUBSTITUTE(SUBSTITUTE(SUBSTITUTE(SUBSTITUTE( (SUBSTITUTE( SUBSTITUTE( SUBSTITUTE( SUBSTITUTE(Z1892,"STD_SIGMA","SUM"),"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COMPLEX</v>
      </c>
      <c r="AG1892" t="b">
        <f>AA1892=AF1892</f>
        <v>1</v>
      </c>
    </row>
    <row r="1893" spans="1:33">
      <c r="A1893" s="48">
        <f>IF(B1893=INT(B1893),ROW(),"")</f>
        <v>1893</v>
      </c>
      <c r="B1893" s="47">
        <f>IF(AND(MID(C1893,2,1)&lt;&gt;"/",MID(C1893,1,1)="/"),INT(B1892)+1,B1892+0.01)</f>
        <v>1849</v>
      </c>
      <c r="C1893" s="80" t="s">
        <v>3715</v>
      </c>
      <c r="D1893" s="80" t="s">
        <v>7</v>
      </c>
      <c r="E1893" s="81" t="s">
        <v>1386</v>
      </c>
      <c r="F1893" s="81" t="s">
        <v>1324</v>
      </c>
      <c r="G1893" s="82">
        <v>0</v>
      </c>
      <c r="H1893" s="82">
        <v>0</v>
      </c>
      <c r="I1893" s="270" t="s">
        <v>3</v>
      </c>
      <c r="J1893" s="81" t="s">
        <v>1375</v>
      </c>
      <c r="K1893" s="83" t="s">
        <v>3945</v>
      </c>
      <c r="L1893" s="84" t="s">
        <v>4768</v>
      </c>
      <c r="M1893" s="55" t="s">
        <v>4825</v>
      </c>
      <c r="N1893" s="55" t="s">
        <v>2707</v>
      </c>
      <c r="O1893" s="80" t="s">
        <v>2247</v>
      </c>
      <c r="P1893" s="267" t="s">
        <v>2354</v>
      </c>
      <c r="Q1893" s="83"/>
      <c r="R1893"/>
      <c r="S1893" t="str">
        <f>IF(E1893=F1893,"","NOT EQUAL")</f>
        <v>NOT EQUAL</v>
      </c>
      <c r="T1893" s="44" t="str">
        <f>IF(ISNA(VLOOKUP(P1893,Sheet1!E:F,2,0)),"--","PRESENT")</f>
        <v>PRESENT</v>
      </c>
      <c r="U1893"/>
      <c r="V1893">
        <f>IF(AA1893&lt;&gt;"",V1892+1,V1892)</f>
        <v>561</v>
      </c>
      <c r="W1893" s="75" t="s">
        <v>2664</v>
      </c>
      <c r="X1893" s="57" t="s">
        <v>2238</v>
      </c>
      <c r="Y1893" s="57" t="s">
        <v>2238</v>
      </c>
      <c r="Z1893" s="25" t="str">
        <f>IF( OR(X1893="CNST", I1893="CAT_REGS"),IF(E1893=CHAR(34)&amp;CHAR(34),F1893,E1893),
IF(X1893="YES",UPPER(IF(E1893=CHAR(34)&amp;CHAR(34),F1893,E1893)),
IF(   AND(X1893&lt;&gt;"NO",I1893="CAT_FNCT",D1893&lt;&gt;"multiply", D1893&lt;&gt;"divide"),IF(J1893="SLS_ENABLED",   UPPER(IF(E1893=CHAR(34)&amp;CHAR(34),F1893,E1893)),""),"")))</f>
        <v>STD_RIGHT_ARROW "POLAR"</v>
      </c>
      <c r="AA1893" s="25" t="str">
        <f>IF(LEN(Y1893)&gt;0,Y1893,SUBSTITUTE(SUBSTITUTE(SUBSTITUTE(SUBSTITUTE(SUBSTITUTE(SUBSTITUTE(SUBSTITUTE(SUBSTITUTE(SUBSTITUTE(SUBSTITUTE(SUBSTITUTE( (SUBSTITUTE( SUBSTITUTE( SUBSTITUTE( SUBSTITUTE(Z1893,"STD_SIGMA","SUM"),"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&gt;POLAR</v>
      </c>
      <c r="AB1893" s="1">
        <f>B1893</f>
        <v>1849</v>
      </c>
      <c r="AC1893" t="str">
        <f>P1893</f>
        <v>ITM_toPOL2</v>
      </c>
      <c r="AD1893" s="126" t="str">
        <f>IF(ISNA(VLOOKUP(AA1893,'XEQM Shortlist'!J:J,1,0)),"//","")</f>
        <v/>
      </c>
      <c r="AF1893" s="88" t="str">
        <f>IF(LEN(AA1893)=0,"",SUBSTITUTE(SUBSTITUTE(SUBSTITUTE(SUBSTITUTE(SUBSTITUTE(SUBSTITUTE(SUBSTITUTE(SUBSTITUTE(SUBSTITUTE(SUBSTITUTE(SUBSTITUTE(SUBSTITUTE(SUBSTITUTE(SUBSTITUTE(SUBSTITUTE(SUBSTITUTE(SUBSTITUTE( (SUBSTITUTE( SUBSTITUTE( SUBSTITUTE( SUBSTITUTE(Z1893,"STD_SIGMA","SUM"),"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&gt;POLAR</v>
      </c>
      <c r="AG1893" t="b">
        <f>AA1893=AF1893</f>
        <v>1</v>
      </c>
    </row>
    <row r="1894" spans="1:33">
      <c r="A1894" s="48">
        <f>IF(B1894=INT(B1894),ROW(),"")</f>
        <v>1894</v>
      </c>
      <c r="B1894" s="47">
        <f>IF(AND(MID(C1894,2,1)&lt;&gt;"/",MID(C1894,1,1)="/"),INT(B1893)+1,B1893+0.01)</f>
        <v>1850</v>
      </c>
      <c r="C1894" s="80" t="s">
        <v>3716</v>
      </c>
      <c r="D1894" s="80" t="s">
        <v>7</v>
      </c>
      <c r="E1894" s="81" t="s">
        <v>1385</v>
      </c>
      <c r="F1894" s="81" t="s">
        <v>1327</v>
      </c>
      <c r="G1894" s="86">
        <v>0</v>
      </c>
      <c r="H1894" s="86">
        <v>0</v>
      </c>
      <c r="I1894" s="270" t="s">
        <v>3</v>
      </c>
      <c r="J1894" s="81" t="s">
        <v>1375</v>
      </c>
      <c r="K1894" s="83" t="s">
        <v>3945</v>
      </c>
      <c r="L1894" s="84" t="s">
        <v>4768</v>
      </c>
      <c r="M1894" s="55" t="s">
        <v>4825</v>
      </c>
      <c r="N1894" s="55" t="s">
        <v>2707</v>
      </c>
      <c r="O1894" s="80" t="s">
        <v>2248</v>
      </c>
      <c r="P1894" s="267" t="s">
        <v>2355</v>
      </c>
      <c r="Q1894" s="83"/>
      <c r="R1894"/>
      <c r="S1894" t="str">
        <f>IF(E1894=F1894,"","NOT EQUAL")</f>
        <v>NOT EQUAL</v>
      </c>
      <c r="T1894" s="44" t="str">
        <f>IF(ISNA(VLOOKUP(P1894,Sheet1!E:F,2,0)),"--","PRESENT")</f>
        <v>PRESENT</v>
      </c>
      <c r="U1894"/>
      <c r="V1894">
        <f>IF(AA1894&lt;&gt;"",V1893+1,V1893)</f>
        <v>562</v>
      </c>
      <c r="W1894" s="75" t="s">
        <v>2664</v>
      </c>
      <c r="X1894" s="57" t="s">
        <v>2238</v>
      </c>
      <c r="Y1894" s="57" t="s">
        <v>2238</v>
      </c>
      <c r="Z1894" s="25" t="str">
        <f>IF( OR(X1894="CNST", I1894="CAT_REGS"),IF(E1894=CHAR(34)&amp;CHAR(34),F1894,E1894),
IF(X1894="YES",UPPER(IF(E1894=CHAR(34)&amp;CHAR(34),F1894,E1894)),
IF(   AND(X1894&lt;&gt;"NO",I1894="CAT_FNCT",D1894&lt;&gt;"multiply", D1894&lt;&gt;"divide"),IF(J1894="SLS_ENABLED",   UPPER(IF(E1894=CHAR(34)&amp;CHAR(34),F1894,E1894)),""),"")))</f>
        <v>STD_RIGHT_ARROW "RECT"</v>
      </c>
      <c r="AA1894" s="25" t="str">
        <f>IF(LEN(Y1894)&gt;0,Y1894,SUBSTITUTE(SUBSTITUTE(SUBSTITUTE(SUBSTITUTE(SUBSTITUTE(SUBSTITUTE(SUBSTITUTE(SUBSTITUTE(SUBSTITUTE(SUBSTITUTE(SUBSTITUTE( (SUBSTITUTE( SUBSTITUTE( SUBSTITUTE( SUBSTITUTE(Z1894,"STD_SIGMA","SUM"),"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&gt;RECT</v>
      </c>
      <c r="AB1894" s="1">
        <f>B1894</f>
        <v>1850</v>
      </c>
      <c r="AC1894" t="str">
        <f>P1894</f>
        <v>ITM_toREC2</v>
      </c>
      <c r="AD1894" s="126" t="str">
        <f>IF(ISNA(VLOOKUP(AA1894,'XEQM Shortlist'!J:J,1,0)),"//","")</f>
        <v/>
      </c>
      <c r="AF1894" s="88" t="str">
        <f>IF(LEN(AA1894)=0,"",SUBSTITUTE(SUBSTITUTE(SUBSTITUTE(SUBSTITUTE(SUBSTITUTE(SUBSTITUTE(SUBSTITUTE(SUBSTITUTE(SUBSTITUTE(SUBSTITUTE(SUBSTITUTE(SUBSTITUTE(SUBSTITUTE(SUBSTITUTE(SUBSTITUTE(SUBSTITUTE(SUBSTITUTE( (SUBSTITUTE( SUBSTITUTE( SUBSTITUTE( SUBSTITUTE(Z1894,"STD_SIGMA","SUM"),"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&gt;RECT</v>
      </c>
      <c r="AG1894" t="b">
        <f>AA1894=AF1894</f>
        <v>1</v>
      </c>
    </row>
    <row r="1895" spans="1:33">
      <c r="A1895" s="48">
        <f>IF(B1895=INT(B1895),ROW(),"")</f>
        <v>1895</v>
      </c>
      <c r="B1895" s="47">
        <f>IF(AND(MID(C1895,2,1)&lt;&gt;"/",MID(C1895,1,1)="/"),INT(B1894)+1,B1894+0.01)</f>
        <v>1851</v>
      </c>
      <c r="C1895" s="80" t="s">
        <v>3717</v>
      </c>
      <c r="D1895" s="80">
        <v>1</v>
      </c>
      <c r="E1895" s="81" t="s">
        <v>921</v>
      </c>
      <c r="F1895" s="81" t="s">
        <v>921</v>
      </c>
      <c r="G1895" s="86">
        <v>0</v>
      </c>
      <c r="H1895" s="86">
        <v>0</v>
      </c>
      <c r="I1895" s="270" t="s">
        <v>1</v>
      </c>
      <c r="J1895" s="81" t="s">
        <v>1376</v>
      </c>
      <c r="K1895" s="83" t="s">
        <v>3783</v>
      </c>
      <c r="L1895" s="84" t="s">
        <v>4768</v>
      </c>
      <c r="M1895" s="55" t="s">
        <v>4825</v>
      </c>
      <c r="N1895" s="55" t="s">
        <v>2707</v>
      </c>
      <c r="O1895" s="80"/>
      <c r="P1895" s="266" t="s">
        <v>2615</v>
      </c>
      <c r="Q1895" s="83"/>
      <c r="R1895"/>
      <c r="S1895" t="str">
        <f>IF(E1895=F1895,"","NOT EQUAL")</f>
        <v/>
      </c>
      <c r="T1895" s="44" t="str">
        <f>IF(ISNA(VLOOKUP(P1895,Sheet1!E:F,2,0)),"--","PRESENT")</f>
        <v>PRESENT</v>
      </c>
      <c r="U1895"/>
      <c r="V1895">
        <f>IF(AA1895&lt;&gt;"",V1894+1,V1894)</f>
        <v>563</v>
      </c>
      <c r="W1895" s="75" t="s">
        <v>2674</v>
      </c>
      <c r="X1895" s="57" t="s">
        <v>2598</v>
      </c>
      <c r="Y1895" s="57" t="s">
        <v>2238</v>
      </c>
      <c r="Z1895" s="25" t="str">
        <f>IF( OR(X1895="CNST", I1895="CAT_REGS"),IF(E1895=CHAR(34)&amp;CHAR(34),F1895,E1895),
IF(X1895="YES",UPPER(IF(E1895=CHAR(34)&amp;CHAR(34),F1895,E1895)),
IF(   AND(X1895&lt;&gt;"NO",I1895="CAT_FNCT",D1895&lt;&gt;"multiply", D1895&lt;&gt;"divide"),IF(J1895="SLS_ENABLED",   UPPER(IF(E1895=CHAR(34)&amp;CHAR(34),F1895,E1895)),""),"")))</f>
        <v>"ERPN"</v>
      </c>
      <c r="AA1895" s="25" t="str">
        <f>IF(LEN(Y1895)&gt;0,Y1895,SUBSTITUTE(SUBSTITUTE(SUBSTITUTE(SUBSTITUTE(SUBSTITUTE(SUBSTITUTE(SUBSTITUTE(SUBSTITUTE(SUBSTITUTE(SUBSTITUTE(SUBSTITUTE( (SUBSTITUTE( SUBSTITUTE( SUBSTITUTE( SUBSTITUTE(Z1895,"STD_SIGMA","SUM"),"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ERPN</v>
      </c>
      <c r="AB1895" s="1">
        <f>B1895</f>
        <v>1851</v>
      </c>
      <c r="AC1895" t="str">
        <f>P1895</f>
        <v>ITM_eRPN_ON</v>
      </c>
      <c r="AD1895" s="126" t="str">
        <f>IF(ISNA(VLOOKUP(AA1895,'XEQM Shortlist'!J:J,1,0)),"//","")</f>
        <v/>
      </c>
      <c r="AF1895" s="88" t="str">
        <f>IF(LEN(AA1895)=0,"",SUBSTITUTE(SUBSTITUTE(SUBSTITUTE(SUBSTITUTE(SUBSTITUTE(SUBSTITUTE(SUBSTITUTE(SUBSTITUTE(SUBSTITUTE(SUBSTITUTE(SUBSTITUTE(SUBSTITUTE(SUBSTITUTE(SUBSTITUTE(SUBSTITUTE(SUBSTITUTE(SUBSTITUTE( (SUBSTITUTE( SUBSTITUTE( SUBSTITUTE( SUBSTITUTE(Z1895,"STD_SIGMA","SUM"),"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ERPN</v>
      </c>
      <c r="AG1895" t="b">
        <f>AA1895=AF1895</f>
        <v>1</v>
      </c>
    </row>
    <row r="1896" spans="1:33">
      <c r="A1896" s="48">
        <f>IF(B1896=INT(B1896),ROW(),"")</f>
        <v>1896</v>
      </c>
      <c r="B1896" s="47">
        <f>IF(AND(MID(C1896,2,1)&lt;&gt;"/",MID(C1896,1,1)="/"),INT(B1895)+1,B1895+0.01)</f>
        <v>1852</v>
      </c>
      <c r="C1896" s="80" t="s">
        <v>3717</v>
      </c>
      <c r="D1896" s="80">
        <v>0</v>
      </c>
      <c r="E1896" s="83" t="s">
        <v>2617</v>
      </c>
      <c r="F1896" s="83" t="s">
        <v>2617</v>
      </c>
      <c r="G1896" s="86">
        <v>0</v>
      </c>
      <c r="H1896" s="86">
        <v>0</v>
      </c>
      <c r="I1896" s="270" t="s">
        <v>1</v>
      </c>
      <c r="J1896" s="81" t="s">
        <v>1376</v>
      </c>
      <c r="K1896" s="83" t="s">
        <v>3783</v>
      </c>
      <c r="L1896" s="84" t="s">
        <v>4768</v>
      </c>
      <c r="M1896" s="55" t="s">
        <v>4825</v>
      </c>
      <c r="N1896" s="55" t="s">
        <v>2707</v>
      </c>
      <c r="O1896" s="80"/>
      <c r="P1896" s="266" t="s">
        <v>2616</v>
      </c>
      <c r="Q1896" s="83"/>
      <c r="R1896"/>
      <c r="S1896" t="str">
        <f>IF(E1896=F1896,"","NOT EQUAL")</f>
        <v/>
      </c>
      <c r="T1896" s="44" t="str">
        <f>IF(ISNA(VLOOKUP(P1896,Sheet1!E:F,2,0)),"--","PRESENT")</f>
        <v>PRESENT</v>
      </c>
      <c r="U1896"/>
      <c r="V1896">
        <f>IF(AA1896&lt;&gt;"",V1895+1,V1895)</f>
        <v>564</v>
      </c>
      <c r="W1896" s="75" t="s">
        <v>2674</v>
      </c>
      <c r="X1896" s="57" t="s">
        <v>2598</v>
      </c>
      <c r="Y1896" s="57" t="s">
        <v>2238</v>
      </c>
      <c r="Z1896" s="25" t="str">
        <f>IF( OR(X1896="CNST", I1896="CAT_REGS"),IF(E1896=CHAR(34)&amp;CHAR(34),F1896,E1896),
IF(X1896="YES",UPPER(IF(E1896=CHAR(34)&amp;CHAR(34),F1896,E1896)),
IF(   AND(X1896&lt;&gt;"NO",I1896="CAT_FNCT",D1896&lt;&gt;"multiply", D1896&lt;&gt;"divide"),IF(J1896="SLS_ENABLED",   UPPER(IF(E1896=CHAR(34)&amp;CHAR(34),F1896,E1896)),""),"")))</f>
        <v>"RPN"</v>
      </c>
      <c r="AA1896" s="25" t="str">
        <f>IF(LEN(Y1896)&gt;0,Y1896,SUBSTITUTE(SUBSTITUTE(SUBSTITUTE(SUBSTITUTE(SUBSTITUTE(SUBSTITUTE(SUBSTITUTE(SUBSTITUTE(SUBSTITUTE(SUBSTITUTE(SUBSTITUTE( (SUBSTITUTE( SUBSTITUTE( SUBSTITUTE( SUBSTITUTE(Z1896,"STD_SIGMA","SUM"),"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RPN</v>
      </c>
      <c r="AB1896" s="1">
        <f>B1896</f>
        <v>1852</v>
      </c>
      <c r="AC1896" t="str">
        <f>P1896</f>
        <v>ITM_eRPN_OFF</v>
      </c>
      <c r="AD1896" s="126" t="str">
        <f>IF(ISNA(VLOOKUP(AA1896,'XEQM Shortlist'!J:J,1,0)),"//","")</f>
        <v/>
      </c>
      <c r="AF1896" s="88" t="str">
        <f>IF(LEN(AA1896)=0,"",SUBSTITUTE(SUBSTITUTE(SUBSTITUTE(SUBSTITUTE(SUBSTITUTE(SUBSTITUTE(SUBSTITUTE(SUBSTITUTE(SUBSTITUTE(SUBSTITUTE(SUBSTITUTE(SUBSTITUTE(SUBSTITUTE(SUBSTITUTE(SUBSTITUTE(SUBSTITUTE(SUBSTITUTE( (SUBSTITUTE( SUBSTITUTE( SUBSTITUTE( SUBSTITUTE(Z1896,"STD_SIGMA","SUM"),"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RPN</v>
      </c>
      <c r="AG1896" t="b">
        <f>AA1896=AF1896</f>
        <v>1</v>
      </c>
    </row>
    <row r="1897" spans="1:33">
      <c r="A1897" s="48">
        <f>IF(B1897=INT(B1897),ROW(),"")</f>
        <v>1897</v>
      </c>
      <c r="B1897" s="47">
        <f>IF(AND(MID(C1897,2,1)&lt;&gt;"/",MID(C1897,1,1)="/"),INT(B1896)+1,B1896+0.01)</f>
        <v>1853</v>
      </c>
      <c r="C1897" s="80" t="s">
        <v>3713</v>
      </c>
      <c r="D1897" s="80" t="s">
        <v>920</v>
      </c>
      <c r="E1897" s="83" t="s">
        <v>921</v>
      </c>
      <c r="F1897" s="83" t="s">
        <v>921</v>
      </c>
      <c r="G1897" s="86">
        <v>0</v>
      </c>
      <c r="H1897" s="86">
        <v>0</v>
      </c>
      <c r="I1897" s="270" t="s">
        <v>3</v>
      </c>
      <c r="J1897" s="81" t="s">
        <v>1376</v>
      </c>
      <c r="K1897" s="83" t="s">
        <v>3783</v>
      </c>
      <c r="L1897" s="84" t="s">
        <v>4768</v>
      </c>
      <c r="M1897" s="84" t="s">
        <v>4827</v>
      </c>
      <c r="N1897" s="55" t="s">
        <v>2707</v>
      </c>
      <c r="O1897" s="80" t="s">
        <v>922</v>
      </c>
      <c r="P1897" s="266" t="s">
        <v>2185</v>
      </c>
      <c r="Q1897" s="83"/>
      <c r="R1897"/>
      <c r="S1897" t="str">
        <f>IF(E1897=F1897,"","NOT EQUAL")</f>
        <v/>
      </c>
      <c r="T1897" s="44" t="str">
        <f>IF(ISNA(VLOOKUP(P1897,Sheet1!E:F,2,0)),"--","PRESENT")</f>
        <v>--</v>
      </c>
      <c r="U1897"/>
      <c r="V1897">
        <f>IF(AA1897&lt;&gt;"",V1896+1,V1896)</f>
        <v>564</v>
      </c>
      <c r="W1897" s="75" t="s">
        <v>2674</v>
      </c>
      <c r="X1897" s="57" t="s">
        <v>2238</v>
      </c>
      <c r="Y1897" s="57" t="s">
        <v>2238</v>
      </c>
      <c r="Z1897" s="25" t="str">
        <f>IF( OR(X1897="CNST", I1897="CAT_REGS"),IF(E1897=CHAR(34)&amp;CHAR(34),F1897,E1897),
IF(X1897="YES",UPPER(IF(E1897=CHAR(34)&amp;CHAR(34),F1897,E1897)),
IF(   AND(X1897&lt;&gt;"NO",I1897="CAT_FNCT",D1897&lt;&gt;"multiply", D1897&lt;&gt;"divide"),IF(J1897="SLS_ENABLED",   UPPER(IF(E1897=CHAR(34)&amp;CHAR(34),F1897,E1897)),""),"")))</f>
        <v/>
      </c>
      <c r="AA1897" s="25" t="str">
        <f>IF(LEN(Y1897)&gt;0,Y1897,SUBSTITUTE(SUBSTITUTE(SUBSTITUTE(SUBSTITUTE(SUBSTITUTE(SUBSTITUTE(SUBSTITUTE(SUBSTITUTE(SUBSTITUTE(SUBSTITUTE(SUBSTITUTE( (SUBSTITUTE( SUBSTITUTE( SUBSTITUTE( SUBSTITUTE(Z1897,"STD_SIGMA","SUM"),"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97" s="1">
        <f>B1897</f>
        <v>1853</v>
      </c>
      <c r="AC1897" t="str">
        <f>P1897</f>
        <v>ITM_ERPN</v>
      </c>
      <c r="AD1897" s="126" t="str">
        <f>IF(ISNA(VLOOKUP(AA1897,'XEQM Shortlist'!J:J,1,0)),"//","")</f>
        <v/>
      </c>
      <c r="AF1897" s="88" t="str">
        <f>IF(LEN(AA1897)=0,"",SUBSTITUTE(SUBSTITUTE(SUBSTITUTE(SUBSTITUTE(SUBSTITUTE(SUBSTITUTE(SUBSTITUTE(SUBSTITUTE(SUBSTITUTE(SUBSTITUTE(SUBSTITUTE(SUBSTITUTE(SUBSTITUTE(SUBSTITUTE(SUBSTITUTE(SUBSTITUTE(SUBSTITUTE( (SUBSTITUTE( SUBSTITUTE( SUBSTITUTE( SUBSTITUTE(Z1897,"STD_SIGMA","SUM"),"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97" t="b">
        <f>AA1897=AF1897</f>
        <v>1</v>
      </c>
    </row>
    <row r="1898" spans="1:33">
      <c r="A1898" s="48">
        <f>IF(B1898=INT(B1898),ROW(),"")</f>
        <v>1898</v>
      </c>
      <c r="B1898" s="47">
        <f>IF(AND(MID(C1898,2,1)&lt;&gt;"/",MID(C1898,1,1)="/"),INT(B1897)+1,B1897+0.01)</f>
        <v>1854</v>
      </c>
      <c r="C1898" s="80" t="s">
        <v>3713</v>
      </c>
      <c r="D1898" s="80" t="s">
        <v>923</v>
      </c>
      <c r="E1898" s="81" t="s">
        <v>1358</v>
      </c>
      <c r="F1898" s="81" t="s">
        <v>1358</v>
      </c>
      <c r="G1898" s="82">
        <v>0</v>
      </c>
      <c r="H1898" s="82">
        <v>0</v>
      </c>
      <c r="I1898" s="270" t="s">
        <v>3</v>
      </c>
      <c r="J1898" s="81" t="s">
        <v>1376</v>
      </c>
      <c r="K1898" s="83" t="s">
        <v>3783</v>
      </c>
      <c r="L1898" s="84" t="s">
        <v>4768</v>
      </c>
      <c r="M1898" s="84" t="s">
        <v>4827</v>
      </c>
      <c r="N1898" s="55" t="s">
        <v>2707</v>
      </c>
      <c r="O1898" s="80" t="s">
        <v>924</v>
      </c>
      <c r="P1898" s="266" t="s">
        <v>2186</v>
      </c>
      <c r="Q1898" s="83"/>
      <c r="R1898"/>
      <c r="S1898" t="str">
        <f>IF(E1898=F1898,"","NOT EQUAL")</f>
        <v/>
      </c>
      <c r="T1898" s="44" t="str">
        <f>IF(ISNA(VLOOKUP(P1898,Sheet1!E:F,2,0)),"--","PRESENT")</f>
        <v>--</v>
      </c>
      <c r="U1898"/>
      <c r="V1898">
        <f>IF(AA1898&lt;&gt;"",V1897+1,V1897)</f>
        <v>564</v>
      </c>
      <c r="W1898" s="75" t="s">
        <v>2674</v>
      </c>
      <c r="X1898" s="57" t="s">
        <v>2238</v>
      </c>
      <c r="Y1898" s="57" t="s">
        <v>2238</v>
      </c>
      <c r="Z1898" s="25" t="str">
        <f>IF( OR(X1898="CNST", I1898="CAT_REGS"),IF(E1898=CHAR(34)&amp;CHAR(34),F1898,E1898),
IF(X1898="YES",UPPER(IF(E1898=CHAR(34)&amp;CHAR(34),F1898,E1898)),
IF(   AND(X1898&lt;&gt;"NO",I1898="CAT_FNCT",D1898&lt;&gt;"multiply", D1898&lt;&gt;"divide"),IF(J1898="SLS_ENABLED",   UPPER(IF(E1898=CHAR(34)&amp;CHAR(34),F1898,E1898)),""),"")))</f>
        <v/>
      </c>
      <c r="AA1898" s="25" t="str">
        <f>IF(LEN(Y1898)&gt;0,Y1898,SUBSTITUTE(SUBSTITUTE(SUBSTITUTE(SUBSTITUTE(SUBSTITUTE(SUBSTITUTE(SUBSTITUTE(SUBSTITUTE(SUBSTITUTE(SUBSTITUTE(SUBSTITUTE( (SUBSTITUTE( SUBSTITUTE( SUBSTITUTE( SUBSTITUTE(Z1898,"STD_SIGMA","SUM"),"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98" s="1">
        <f>B1898</f>
        <v>1854</v>
      </c>
      <c r="AC1898" t="str">
        <f>P1898</f>
        <v>ITM_HOMEx3</v>
      </c>
      <c r="AD1898" s="126" t="str">
        <f>IF(ISNA(VLOOKUP(AA1898,'XEQM Shortlist'!J:J,1,0)),"//","")</f>
        <v/>
      </c>
      <c r="AF1898" s="88" t="str">
        <f>IF(LEN(AA1898)=0,"",SUBSTITUTE(SUBSTITUTE(SUBSTITUTE(SUBSTITUTE(SUBSTITUTE(SUBSTITUTE(SUBSTITUTE(SUBSTITUTE(SUBSTITUTE(SUBSTITUTE(SUBSTITUTE(SUBSTITUTE(SUBSTITUTE(SUBSTITUTE(SUBSTITUTE(SUBSTITUTE(SUBSTITUTE( (SUBSTITUTE( SUBSTITUTE( SUBSTITUTE( SUBSTITUTE(Z1898,"STD_SIGMA","SUM"),"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98" t="b">
        <f>AA1898=AF1898</f>
        <v>1</v>
      </c>
    </row>
    <row r="1899" spans="1:33">
      <c r="A1899" s="48">
        <f>IF(B1899=INT(B1899),ROW(),"")</f>
        <v>1899</v>
      </c>
      <c r="B1899" s="47">
        <f>IF(AND(MID(C1899,2,1)&lt;&gt;"/",MID(C1899,1,1)="/"),INT(B1898)+1,B1898+0.01)</f>
        <v>1855</v>
      </c>
      <c r="C1899" s="80" t="s">
        <v>3713</v>
      </c>
      <c r="D1899" s="80" t="s">
        <v>925</v>
      </c>
      <c r="E1899" s="81" t="s">
        <v>5153</v>
      </c>
      <c r="F1899" s="81" t="s">
        <v>5153</v>
      </c>
      <c r="G1899" s="82">
        <v>0</v>
      </c>
      <c r="H1899" s="82">
        <v>0</v>
      </c>
      <c r="I1899" s="270" t="s">
        <v>1</v>
      </c>
      <c r="J1899" s="81" t="s">
        <v>1376</v>
      </c>
      <c r="K1899" s="83" t="s">
        <v>3783</v>
      </c>
      <c r="L1899" s="84" t="s">
        <v>4768</v>
      </c>
      <c r="M1899" s="84" t="s">
        <v>4827</v>
      </c>
      <c r="N1899" s="55" t="s">
        <v>2707</v>
      </c>
      <c r="O1899" s="80" t="s">
        <v>926</v>
      </c>
      <c r="P1899" s="266" t="s">
        <v>2187</v>
      </c>
      <c r="Q1899" s="83"/>
      <c r="R1899"/>
      <c r="S1899" t="str">
        <f>IF(E1899=F1899,"","NOT EQUAL")</f>
        <v/>
      </c>
      <c r="T1899" s="44" t="str">
        <f>IF(ISNA(VLOOKUP(P1899,Sheet1!E:F,2,0)),"--","PRESENT")</f>
        <v>--</v>
      </c>
      <c r="U1899"/>
      <c r="V1899">
        <f>IF(AA1899&lt;&gt;"",V1898+1,V1898)</f>
        <v>564</v>
      </c>
      <c r="W1899" s="75" t="s">
        <v>2674</v>
      </c>
      <c r="X1899" s="57" t="s">
        <v>2238</v>
      </c>
      <c r="Y1899" s="57" t="s">
        <v>2238</v>
      </c>
      <c r="Z1899" s="25" t="str">
        <f>IF( OR(X1899="CNST", I1899="CAT_REGS"),IF(E1899=CHAR(34)&amp;CHAR(34),F1899,E1899),
IF(X1899="YES",UPPER(IF(E1899=CHAR(34)&amp;CHAR(34),F1899,E1899)),
IF(   AND(X1899&lt;&gt;"NO",I1899="CAT_FNCT",D1899&lt;&gt;"multiply", D1899&lt;&gt;"divide"),IF(J1899="SLS_ENABLED",   UPPER(IF(E1899=CHAR(34)&amp;CHAR(34),F1899,E1899)),""),"")))</f>
        <v/>
      </c>
      <c r="AA1899" s="25" t="str">
        <f>IF(LEN(Y1899)&gt;0,Y1899,SUBSTITUTE(SUBSTITUTE(SUBSTITUTE(SUBSTITUTE(SUBSTITUTE(SUBSTITUTE(SUBSTITUTE(SUBSTITUTE(SUBSTITUTE(SUBSTITUTE(SUBSTITUTE( (SUBSTITUTE( SUBSTITUTE( SUBSTITUTE( SUBSTITUTE(Z1899,"STD_SIGMA","SUM"),"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99" s="1">
        <f>B1899</f>
        <v>1855</v>
      </c>
      <c r="AC1899" t="str">
        <f>P1899</f>
        <v>ITM_SHTIM</v>
      </c>
      <c r="AD1899" s="126" t="str">
        <f>IF(ISNA(VLOOKUP(AA1899,'XEQM Shortlist'!J:J,1,0)),"//","")</f>
        <v/>
      </c>
      <c r="AF1899" s="88" t="str">
        <f>IF(LEN(AA1899)=0,"",SUBSTITUTE(SUBSTITUTE(SUBSTITUTE(SUBSTITUTE(SUBSTITUTE(SUBSTITUTE(SUBSTITUTE(SUBSTITUTE(SUBSTITUTE(SUBSTITUTE(SUBSTITUTE(SUBSTITUTE(SUBSTITUTE(SUBSTITUTE(SUBSTITUTE(SUBSTITUTE(SUBSTITUTE( (SUBSTITUTE( SUBSTITUTE( SUBSTITUTE( SUBSTITUTE(Z1899,"STD_SIGMA","SUM"),"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99" t="b">
        <f>AA1899=AF1899</f>
        <v>1</v>
      </c>
    </row>
    <row r="1900" spans="1:33">
      <c r="A1900" s="48">
        <f>IF(B1900=INT(B1900),ROW(),"")</f>
        <v>1900</v>
      </c>
      <c r="B1900" s="47">
        <f>IF(AND(MID(C1900,2,1)&lt;&gt;"/",MID(C1900,1,1)="/"),INT(B1899)+1,B1899+0.01)</f>
        <v>1856</v>
      </c>
      <c r="C1900" s="80" t="s">
        <v>3713</v>
      </c>
      <c r="D1900" s="80" t="s">
        <v>939</v>
      </c>
      <c r="E1900" s="81" t="s">
        <v>59</v>
      </c>
      <c r="F1900" s="81" t="s">
        <v>59</v>
      </c>
      <c r="G1900" s="82">
        <v>0</v>
      </c>
      <c r="H1900" s="82">
        <v>0</v>
      </c>
      <c r="I1900" s="270" t="s">
        <v>1</v>
      </c>
      <c r="J1900" s="81" t="s">
        <v>1376</v>
      </c>
      <c r="K1900" s="83" t="s">
        <v>3783</v>
      </c>
      <c r="L1900" s="84" t="s">
        <v>4768</v>
      </c>
      <c r="M1900" s="84" t="s">
        <v>4827</v>
      </c>
      <c r="N1900" s="55" t="s">
        <v>2707</v>
      </c>
      <c r="O1900" s="80" t="s">
        <v>60</v>
      </c>
      <c r="P1900" s="266" t="s">
        <v>2202</v>
      </c>
      <c r="Q1900" s="83"/>
      <c r="R1900"/>
      <c r="S1900" t="str">
        <f>IF(E1900=F1900,"","NOT EQUAL")</f>
        <v/>
      </c>
      <c r="T1900" s="44" t="str">
        <f>IF(ISNA(VLOOKUP(P1900,Sheet1!E:F,2,0)),"--","PRESENT")</f>
        <v>--</v>
      </c>
      <c r="U1900"/>
      <c r="V1900">
        <f>IF(AA1900&lt;&gt;"",V1899+1,V1899)</f>
        <v>564</v>
      </c>
      <c r="W1900" s="75" t="s">
        <v>2674</v>
      </c>
      <c r="X1900" s="57" t="s">
        <v>2238</v>
      </c>
      <c r="Y1900" s="57" t="s">
        <v>2238</v>
      </c>
      <c r="Z1900" s="25" t="str">
        <f>IF( OR(X1900="CNST", I1900="CAT_REGS"),IF(E1900=CHAR(34)&amp;CHAR(34),F1900,E1900),
IF(X1900="YES",UPPER(IF(E1900=CHAR(34)&amp;CHAR(34),F1900,E1900)),
IF(   AND(X1900&lt;&gt;"NO",I1900="CAT_FNCT",D1900&lt;&gt;"multiply", D1900&lt;&gt;"divide"),IF(J1900="SLS_ENABLED",   UPPER(IF(E1900=CHAR(34)&amp;CHAR(34),F1900,E1900)),""),"")))</f>
        <v/>
      </c>
      <c r="AA1900" s="25" t="str">
        <f>IF(LEN(Y1900)&gt;0,Y1900,SUBSTITUTE(SUBSTITUTE(SUBSTITUTE(SUBSTITUTE(SUBSTITUTE(SUBSTITUTE(SUBSTITUTE(SUBSTITUTE(SUBSTITUTE(SUBSTITUTE(SUBSTITUTE( (SUBSTITUTE( SUBSTITUTE( SUBSTITUTE( SUBSTITUTE(Z1900,"STD_SIGMA","SUM"),"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0" s="1">
        <f>B1900</f>
        <v>1856</v>
      </c>
      <c r="AC1900" t="str">
        <f>P1900</f>
        <v>ITM_CB_CPXRES</v>
      </c>
      <c r="AD1900" s="126" t="str">
        <f>IF(ISNA(VLOOKUP(AA1900,'XEQM Shortlist'!J:J,1,0)),"//","")</f>
        <v/>
      </c>
      <c r="AF1900" s="88" t="str">
        <f>IF(LEN(AA1900)=0,"",SUBSTITUTE(SUBSTITUTE(SUBSTITUTE(SUBSTITUTE(SUBSTITUTE(SUBSTITUTE(SUBSTITUTE(SUBSTITUTE(SUBSTITUTE(SUBSTITUTE(SUBSTITUTE(SUBSTITUTE(SUBSTITUTE(SUBSTITUTE(SUBSTITUTE(SUBSTITUTE(SUBSTITUTE( (SUBSTITUTE( SUBSTITUTE( SUBSTITUTE( SUBSTITUTE(Z1900,"STD_SIGMA","SUM"),"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0" t="b">
        <f>AA1900=AF1900</f>
        <v>1</v>
      </c>
    </row>
    <row r="1901" spans="1:33">
      <c r="A1901" s="48">
        <f>IF(B1901=INT(B1901),ROW(),"")</f>
        <v>1901</v>
      </c>
      <c r="B1901" s="47">
        <f>IF(AND(MID(C1901,2,1)&lt;&gt;"/",MID(C1901,1,1)="/"),INT(B1900)+1,B1900+0.01)</f>
        <v>1857</v>
      </c>
      <c r="C1901" s="80" t="s">
        <v>3713</v>
      </c>
      <c r="D1901" s="80" t="s">
        <v>940</v>
      </c>
      <c r="E1901" s="81" t="s">
        <v>2407</v>
      </c>
      <c r="F1901" s="81" t="s">
        <v>2407</v>
      </c>
      <c r="G1901" s="82">
        <v>0</v>
      </c>
      <c r="H1901" s="82">
        <v>0</v>
      </c>
      <c r="I1901" s="270" t="s">
        <v>1</v>
      </c>
      <c r="J1901" s="81" t="s">
        <v>1376</v>
      </c>
      <c r="K1901" s="83" t="s">
        <v>3783</v>
      </c>
      <c r="L1901" s="84" t="s">
        <v>4768</v>
      </c>
      <c r="M1901" s="84" t="s">
        <v>4827</v>
      </c>
      <c r="N1901" s="55" t="s">
        <v>2707</v>
      </c>
      <c r="O1901" s="80" t="s">
        <v>60</v>
      </c>
      <c r="P1901" s="266" t="s">
        <v>2203</v>
      </c>
      <c r="Q1901" s="83"/>
      <c r="R1901"/>
      <c r="S1901" t="str">
        <f>IF(E1901=F1901,"","NOT EQUAL")</f>
        <v/>
      </c>
      <c r="T1901" s="44" t="str">
        <f>IF(ISNA(VLOOKUP(P1901,Sheet1!E:F,2,0)),"--","PRESENT")</f>
        <v>--</v>
      </c>
      <c r="U1901"/>
      <c r="V1901">
        <f>IF(AA1901&lt;&gt;"",V1900+1,V1900)</f>
        <v>564</v>
      </c>
      <c r="W1901" s="75" t="s">
        <v>2674</v>
      </c>
      <c r="X1901" s="57" t="s">
        <v>2238</v>
      </c>
      <c r="Y1901" s="57" t="s">
        <v>2238</v>
      </c>
      <c r="Z1901" s="25" t="str">
        <f>IF( OR(X1901="CNST", I1901="CAT_REGS"),IF(E1901=CHAR(34)&amp;CHAR(34),F1901,E1901),
IF(X1901="YES",UPPER(IF(E1901=CHAR(34)&amp;CHAR(34),F1901,E1901)),
IF(   AND(X1901&lt;&gt;"NO",I1901="CAT_FNCT",D1901&lt;&gt;"multiply", D1901&lt;&gt;"divide"),IF(J1901="SLS_ENABLED",   UPPER(IF(E1901=CHAR(34)&amp;CHAR(34),F1901,E1901)),""),"")))</f>
        <v/>
      </c>
      <c r="AA1901" s="25" t="str">
        <f>IF(LEN(Y1901)&gt;0,Y1901,SUBSTITUTE(SUBSTITUTE(SUBSTITUTE(SUBSTITUTE(SUBSTITUTE(SUBSTITUTE(SUBSTITUTE(SUBSTITUTE(SUBSTITUTE(SUBSTITUTE(SUBSTITUTE( (SUBSTITUTE( SUBSTITUTE( SUBSTITUTE( SUBSTITUTE(Z1901,"STD_SIGMA","SUM"),"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1" s="1">
        <f>B1901</f>
        <v>1857</v>
      </c>
      <c r="AC1901" t="str">
        <f>P1901</f>
        <v>ITM_CB_LEADING_ZERO</v>
      </c>
      <c r="AD1901" s="126" t="str">
        <f>IF(ISNA(VLOOKUP(AA1901,'XEQM Shortlist'!J:J,1,0)),"//","")</f>
        <v/>
      </c>
      <c r="AF1901" s="88" t="str">
        <f>IF(LEN(AA1901)=0,"",SUBSTITUTE(SUBSTITUTE(SUBSTITUTE(SUBSTITUTE(SUBSTITUTE(SUBSTITUTE(SUBSTITUTE(SUBSTITUTE(SUBSTITUTE(SUBSTITUTE(SUBSTITUTE(SUBSTITUTE(SUBSTITUTE(SUBSTITUTE(SUBSTITUTE(SUBSTITUTE(SUBSTITUTE( (SUBSTITUTE( SUBSTITUTE( SUBSTITUTE( SUBSTITUTE(Z1901,"STD_SIGMA","SUM"),"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1" t="b">
        <f>AA1901=AF1901</f>
        <v>1</v>
      </c>
    </row>
    <row r="1902" spans="1:33">
      <c r="A1902" s="48">
        <f>IF(B1902=INT(B1902),ROW(),"")</f>
        <v>1902</v>
      </c>
      <c r="B1902" s="47">
        <f>IF(AND(MID(C1902,2,1)&lt;&gt;"/",MID(C1902,1,1)="/"),INT(B1901)+1,B1901+0.01)</f>
        <v>1858</v>
      </c>
      <c r="C1902" s="80" t="s">
        <v>3713</v>
      </c>
      <c r="D1902" s="80" t="s">
        <v>4077</v>
      </c>
      <c r="E1902" s="11" t="s">
        <v>3782</v>
      </c>
      <c r="F1902" s="11" t="s">
        <v>3782</v>
      </c>
      <c r="G1902" s="95">
        <v>0</v>
      </c>
      <c r="H1902" s="95">
        <v>0</v>
      </c>
      <c r="I1902" s="270" t="s">
        <v>1</v>
      </c>
      <c r="J1902" s="11" t="s">
        <v>1376</v>
      </c>
      <c r="K1902" s="10" t="s">
        <v>3783</v>
      </c>
      <c r="L1902" s="183" t="s">
        <v>4768</v>
      </c>
      <c r="M1902" s="183" t="s">
        <v>4827</v>
      </c>
      <c r="N1902" s="55" t="s">
        <v>2707</v>
      </c>
      <c r="O1902" s="94" t="s">
        <v>3784</v>
      </c>
      <c r="P1902" s="259" t="s">
        <v>3785</v>
      </c>
      <c r="Q1902" s="13" t="s">
        <v>3786</v>
      </c>
      <c r="R1902"/>
      <c r="S1902" t="str">
        <f>IF(E1902=F1902,"","NOT EQUAL")</f>
        <v/>
      </c>
      <c r="T1902" s="44" t="str">
        <f>IF(ISNA(VLOOKUP(P1902,Sheet1!E:F,2,0)),"--","PRESENT")</f>
        <v>--</v>
      </c>
      <c r="U1902"/>
      <c r="V1902">
        <f>IF(AA1902&lt;&gt;"",V1901+1,V1901)</f>
        <v>564</v>
      </c>
      <c r="W1902" s="2" t="s">
        <v>2674</v>
      </c>
      <c r="X1902" s="96" t="s">
        <v>2592</v>
      </c>
      <c r="Y1902" s="96"/>
      <c r="Z1902" s="25" t="str">
        <f>IF( OR(X1902="CNST", I1902="CAT_REGS"),IF(E1902=CHAR(34)&amp;CHAR(34),F1902,E1902),
IF(X1902="YES",UPPER(IF(E1902=CHAR(34)&amp;CHAR(34),F1902,E1902)),
IF(   AND(X1902&lt;&gt;"NO",I1902="CAT_FNCT",D1902&lt;&gt;"multiply", D1902&lt;&gt;"divide"),IF(J1902="SLS_ENABLED",   UPPER(IF(E1902=CHAR(34)&amp;CHAR(34),F1902,E1902)),""),"")))</f>
        <v/>
      </c>
      <c r="AA1902" s="25" t="str">
        <f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>B1902</f>
        <v>1858</v>
      </c>
      <c r="AC1902" t="str">
        <f>P1902</f>
        <v>CHR_case</v>
      </c>
      <c r="AD1902" s="126" t="str">
        <f>IF(ISNA(VLOOKUP(AA1902,'XEQM Shortlist'!J:J,1,0)),"//","")</f>
        <v/>
      </c>
      <c r="AF1902" s="88" t="str">
        <f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>AA1902=AF1902</f>
        <v>1</v>
      </c>
    </row>
    <row r="1903" spans="1:33">
      <c r="A1903" s="48">
        <f>IF(B1903=INT(B1903),ROW(),"")</f>
        <v>1903</v>
      </c>
      <c r="B1903" s="47">
        <f>IF(AND(MID(C1903,2,1)&lt;&gt;"/",MID(C1903,1,1)="/"),INT(B1902)+1,B1902+0.01)</f>
        <v>1859</v>
      </c>
      <c r="C1903" s="80" t="s">
        <v>3713</v>
      </c>
      <c r="D1903" s="80" t="s">
        <v>950</v>
      </c>
      <c r="E1903" s="81" t="s">
        <v>2243</v>
      </c>
      <c r="F1903" s="81" t="s">
        <v>927</v>
      </c>
      <c r="G1903" s="82">
        <v>0</v>
      </c>
      <c r="H1903" s="82">
        <v>0</v>
      </c>
      <c r="I1903" s="270" t="s">
        <v>3</v>
      </c>
      <c r="J1903" s="81" t="s">
        <v>1376</v>
      </c>
      <c r="K1903" s="83" t="s">
        <v>3783</v>
      </c>
      <c r="L1903" s="84" t="s">
        <v>4768</v>
      </c>
      <c r="M1903" s="84" t="s">
        <v>4827</v>
      </c>
      <c r="N1903" s="55" t="s">
        <v>2707</v>
      </c>
      <c r="O1903" s="80" t="s">
        <v>922</v>
      </c>
      <c r="P1903" s="266" t="s">
        <v>2207</v>
      </c>
      <c r="Q1903" s="83"/>
      <c r="R1903"/>
      <c r="S1903" t="str">
        <f>IF(E1903=F1903,"","NOT EQUAL")</f>
        <v>NOT EQUAL</v>
      </c>
      <c r="T1903" s="44" t="str">
        <f>IF(ISNA(VLOOKUP(P1903,Sheet1!E:F,2,0)),"--","PRESENT")</f>
        <v>--</v>
      </c>
      <c r="U1903"/>
      <c r="V1903">
        <f>IF(AA1903&lt;&gt;"",V1902+1,V1902)</f>
        <v>564</v>
      </c>
      <c r="W1903" s="75" t="s">
        <v>2674</v>
      </c>
      <c r="X1903" s="57" t="s">
        <v>2238</v>
      </c>
      <c r="Y1903" s="57" t="s">
        <v>2238</v>
      </c>
      <c r="Z1903" s="25" t="str">
        <f>IF( OR(X1903="CNST", I1903="CAT_REGS"),IF(E1903=CHAR(34)&amp;CHAR(34),F1903,E1903),
IF(X1903="YES",UPPER(IF(E1903=CHAR(34)&amp;CHAR(34),F1903,E1903)),
IF(   AND(X1903&lt;&gt;"NO",I1903="CAT_FNCT",D1903&lt;&gt;"multiply", D1903&lt;&gt;"divide"),IF(J1903="SLS_ENABLED",   UPPER(IF(E1903=CHAR(34)&amp;CHAR(34),F1903,E1903)),""),"")))</f>
        <v/>
      </c>
      <c r="AA1903" s="25" t="str">
        <f>IF(LEN(Y1903)&gt;0,Y1903,SUBSTITUTE(SUBSTITUTE(SUBSTITUTE(SUBSTITUTE(SUBSTITUTE(SUBSTITUTE(SUBSTITUTE(SUBSTITUTE(SUBSTITUTE(SUBSTITUTE(SUBSTITUTE( (SUBSTITUTE( SUBSTITUTE( SUBSTITUTE( SUBSTITUTE(Z1903,"STD_SIGMA","SUM"),"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3" s="1">
        <f>B1903</f>
        <v>1859</v>
      </c>
      <c r="AC1903" t="str">
        <f>P1903</f>
        <v>ITM_BASE_HOME</v>
      </c>
      <c r="AD1903" s="126" t="str">
        <f>IF(ISNA(VLOOKUP(AA1903,'XEQM Shortlist'!J:J,1,0)),"//","")</f>
        <v/>
      </c>
      <c r="AF1903" s="88" t="str">
        <f>IF(LEN(AA1903)=0,"",SUBSTITUTE(SUBSTITUTE(SUBSTITUTE(SUBSTITUTE(SUBSTITUTE(SUBSTITUTE(SUBSTITUTE(SUBSTITUTE(SUBSTITUTE(SUBSTITUTE(SUBSTITUTE(SUBSTITUTE(SUBSTITUTE(SUBSTITUTE(SUBSTITUTE(SUBSTITUTE(SUBSTITUTE( (SUBSTITUTE( SUBSTITUTE( SUBSTITUTE( SUBSTITUTE(Z1903,"STD_SIGMA","SUM"),"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3" t="b">
        <f>AA1903=AF1903</f>
        <v>1</v>
      </c>
    </row>
    <row r="1904" spans="1:33">
      <c r="A1904" s="48">
        <f>IF(B1904=INT(B1904),ROW(),"")</f>
        <v>1904</v>
      </c>
      <c r="B1904" s="47">
        <f>IF(AND(MID(C1904,2,1)&lt;&gt;"/",MID(C1904,1,1)="/"),INT(B1903)+1,B1903+0.01)</f>
        <v>1860</v>
      </c>
      <c r="C1904" s="80" t="s">
        <v>3769</v>
      </c>
      <c r="D1904" s="80" t="s">
        <v>7</v>
      </c>
      <c r="E1904" s="72" t="s">
        <v>5375</v>
      </c>
      <c r="F1904" s="72" t="s">
        <v>5375</v>
      </c>
      <c r="G1904" s="144">
        <v>0</v>
      </c>
      <c r="H1904" s="144">
        <v>0</v>
      </c>
      <c r="I1904" s="180" t="s">
        <v>16</v>
      </c>
      <c r="J1904" s="56" t="s">
        <v>1376</v>
      </c>
      <c r="K1904" s="57" t="s">
        <v>3783</v>
      </c>
      <c r="L1904" s="55" t="s">
        <v>4768</v>
      </c>
      <c r="M1904" s="55" t="s">
        <v>4827</v>
      </c>
      <c r="N1904" s="55" t="s">
        <v>2707</v>
      </c>
      <c r="O1904" s="55"/>
      <c r="P1904" s="259" t="s">
        <v>5376</v>
      </c>
      <c r="Q1904" s="13"/>
      <c r="R1904"/>
      <c r="S1904" t="str">
        <f>IF(E1904=F1904,"","NOT EQUAL")</f>
        <v/>
      </c>
      <c r="T1904" s="44" t="str">
        <f>IF(ISNA(VLOOKUP(P1904,Sheet1!E:F,2,0)),"--","PRESENT")</f>
        <v>--</v>
      </c>
      <c r="U1904"/>
      <c r="V1904">
        <f>IF(AA1904&lt;&gt;"",V1903+1,V1903)</f>
        <v>564</v>
      </c>
      <c r="W1904" s="75" t="s">
        <v>2238</v>
      </c>
      <c r="X1904" s="57" t="s">
        <v>2238</v>
      </c>
      <c r="Y1904" s="57" t="s">
        <v>2238</v>
      </c>
      <c r="Z1904" s="25" t="str">
        <f>IF( OR(X1904="CNST", I1904="CAT_REGS"),IF(E1904=CHAR(34)&amp;CHAR(34),F1904,E1904),
IF(X1904="YES",UPPER(IF(E1904=CHAR(34)&amp;CHAR(34),F1904,E1904)),
IF(   AND(X1904&lt;&gt;"NO",I1904="CAT_FNCT",D1904&lt;&gt;"multiply", D1904&lt;&gt;"divide"),IF(J1904="SLS_ENABLED",   UPPER(IF(E1904=CHAR(34)&amp;CHAR(34),F1904,E1904)),""),"")))</f>
        <v/>
      </c>
      <c r="AA1904" s="25" t="str">
        <f>IF(LEN(Y1904)&gt;0,Y1904,SUBSTITUTE(SUBSTITUTE(SUBSTITUTE(SUBSTITUTE(SUBSTITUTE(SUBSTITUTE(SUBSTITUTE(SUBSTITUTE(SUBSTITUTE(SUBSTITUTE(SUBSTITUTE(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4" s="1">
        <f>B1904</f>
        <v>1860</v>
      </c>
      <c r="AC1904" t="str">
        <f>P1904</f>
        <v>MNU_MISC</v>
      </c>
      <c r="AD1904" s="126" t="str">
        <f>IF(ISNA(VLOOKUP(AA1904,'XEQM Shortlist'!J:J,1,0)),"//","")</f>
        <v/>
      </c>
      <c r="AF1904" s="88" t="str">
        <f>IF(LEN(AA1904)=0,"",SUBSTITUTE(SUBSTITUTE(SUBSTITUTE(SUBSTITUTE(SUBSTITUTE(SUBSTITUTE(SUBSTITUTE(SUBSTITUTE(SUBSTITUTE(SUBSTITUTE(SUBSTITUTE(SUBSTITUTE(SUBSTITUTE(SUBSTITUTE(SUBSTITUTE(SUBSTITUTE(SUBSTITUTE(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4" t="b">
        <f>AA1904=AF1904</f>
        <v>1</v>
      </c>
    </row>
    <row r="1905" spans="1:33">
      <c r="A1905" s="48">
        <f>IF(B1905=INT(B1905),ROW(),"")</f>
        <v>1905</v>
      </c>
      <c r="B1905" s="47">
        <f>IF(AND(MID(C1905,2,1)&lt;&gt;"/",MID(C1905,1,1)="/"),INT(B1904)+1,B1904+0.01)</f>
        <v>1861</v>
      </c>
      <c r="C1905" s="80" t="s">
        <v>3713</v>
      </c>
      <c r="D1905" s="80" t="s">
        <v>2313</v>
      </c>
      <c r="E1905" s="81" t="s">
        <v>2310</v>
      </c>
      <c r="F1905" s="81" t="s">
        <v>2310</v>
      </c>
      <c r="G1905" s="82">
        <v>0</v>
      </c>
      <c r="H1905" s="82">
        <v>0</v>
      </c>
      <c r="I1905" s="270" t="s">
        <v>1</v>
      </c>
      <c r="J1905" s="81" t="s">
        <v>1376</v>
      </c>
      <c r="K1905" s="83" t="s">
        <v>3783</v>
      </c>
      <c r="L1905" s="84" t="s">
        <v>4768</v>
      </c>
      <c r="M1905" s="84" t="s">
        <v>4827</v>
      </c>
      <c r="N1905" s="55" t="s">
        <v>2707</v>
      </c>
      <c r="O1905" s="80" t="s">
        <v>2311</v>
      </c>
      <c r="P1905" s="266" t="s">
        <v>2312</v>
      </c>
      <c r="Q1905" s="83"/>
      <c r="R1905"/>
      <c r="S1905" t="str">
        <f>IF(E1905=F1905,"","NOT EQUAL")</f>
        <v/>
      </c>
      <c r="T1905" s="44" t="str">
        <f>IF(ISNA(VLOOKUP(P1905,Sheet1!E:F,2,0)),"--","PRESENT")</f>
        <v>--</v>
      </c>
      <c r="U1905"/>
      <c r="V1905">
        <f>IF(AA1905&lt;&gt;"",V1904+1,V1904)</f>
        <v>564</v>
      </c>
      <c r="W1905" s="75" t="s">
        <v>2674</v>
      </c>
      <c r="X1905" s="57" t="s">
        <v>2238</v>
      </c>
      <c r="Y1905" s="57" t="s">
        <v>2238</v>
      </c>
      <c r="Z1905" s="25" t="str">
        <f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>IF(LEN(Y1905)&gt;0,Y1905,SUBSTITUTE(SUBSTITUTE(SUBSTITUTE(SUBSTITUTE(SUBSTITUTE(SUBSTITUTE(SUBSTITUTE(SUBSTITUTE(SUBSTITUTE(SUBSTITUTE(SUBSTITUTE( (SUBSTITUTE( SUBSTITUTE( SUBSTITUTE( SUBSTITUTE(Z1905,"STD_SIGMA","SUM"),"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5" s="1">
        <f>B1905</f>
        <v>1861</v>
      </c>
      <c r="AC1905" t="str">
        <f>P1905</f>
        <v>ITM_H_SUMRY</v>
      </c>
      <c r="AD1905" s="126" t="str">
        <f>IF(ISNA(VLOOKUP(AA1905,'XEQM Shortlist'!J:J,1,0)),"//","")</f>
        <v/>
      </c>
      <c r="AF1905" s="88" t="str">
        <f>IF(LEN(AA1905)=0,"",SUBSTITUTE(SUBSTITUTE(SUBSTITUTE(SUBSTITUTE(SUBSTITUTE(SUBSTITUTE(SUBSTITUTE(SUBSTITUTE(SUBSTITUTE(SUBSTITUTE(SUBSTITUTE(SUBSTITUTE(SUBSTITUTE(SUBSTITUTE(SUBSTITUTE(SUBSTITUTE(SUBSTITUTE( (SUBSTITUTE( SUBSTITUTE( SUBSTITUTE( SUBSTITUTE(Z1905,"STD_SIGMA","SUM"),"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5" t="b">
        <f>AA1905=AF1905</f>
        <v>1</v>
      </c>
    </row>
    <row r="1906" spans="1:33" s="111" customFormat="1">
      <c r="A1906" s="48">
        <f>IF(B1906=INT(B1906),ROW(),"")</f>
        <v>1906</v>
      </c>
      <c r="B1906" s="47">
        <f>IF(AND(MID(C1906,2,1)&lt;&gt;"/",MID(C1906,1,1)="/"),INT(B1905)+1,B1905+0.01)</f>
        <v>1862</v>
      </c>
      <c r="C1906" s="80" t="s">
        <v>5202</v>
      </c>
      <c r="D1906" s="80" t="s">
        <v>7</v>
      </c>
      <c r="E1906" s="69" t="s">
        <v>5204</v>
      </c>
      <c r="F1906" s="69" t="s">
        <v>5204</v>
      </c>
      <c r="G1906" s="156">
        <v>0</v>
      </c>
      <c r="H1906" s="156">
        <v>0</v>
      </c>
      <c r="I1906" s="271" t="s">
        <v>3</v>
      </c>
      <c r="J1906" s="69" t="s">
        <v>1375</v>
      </c>
      <c r="K1906" s="73" t="s">
        <v>3945</v>
      </c>
      <c r="L1906" s="211" t="s">
        <v>4768</v>
      </c>
      <c r="M1906" s="55" t="s">
        <v>4825</v>
      </c>
      <c r="N1906" s="55" t="s">
        <v>2707</v>
      </c>
      <c r="O1906" s="211"/>
      <c r="P1906" s="260" t="s">
        <v>5207</v>
      </c>
      <c r="Q1906" s="212"/>
      <c r="R1906"/>
      <c r="S1906" t="str">
        <f>IF(E1906=F1906,"","NOT EQUAL")</f>
        <v/>
      </c>
      <c r="T1906" s="44" t="str">
        <f>IF(ISNA(VLOOKUP(P1906,Sheet1!E:F,2,0)),"--","PRESENT")</f>
        <v>--</v>
      </c>
      <c r="U1906"/>
      <c r="V1906">
        <f>IF(AA1906&lt;&gt;"",V1905+1,V1905)</f>
        <v>565</v>
      </c>
      <c r="W1906" s="213" t="s">
        <v>2238</v>
      </c>
      <c r="X1906" s="73" t="s">
        <v>2238</v>
      </c>
      <c r="Y1906" s="73" t="s">
        <v>2238</v>
      </c>
      <c r="Z1906" s="25" t="str">
        <f>IF( OR(X1906="CNST", I1906="CAT_REGS"),IF(E1906=CHAR(34)&amp;CHAR(34),F1906,E1906),
IF(X1906="YES",UPPER(IF(E1906=CHAR(34)&amp;CHAR(34),F1906,E1906)),
IF(   AND(X1906&lt;&gt;"NO",I1906="CAT_FNCT",D1906&lt;&gt;"multiply", D1906&lt;&gt;"divide"),IF(J1906="SLS_ENABLED",   UPPER(IF(E1906=CHAR(34)&amp;CHAR(34),F1906,E1906)),""),"")))</f>
        <v>"DT" STD_RIGHT_ARROW "J"</v>
      </c>
      <c r="AA1906" s="25" t="str">
        <f>IF(LEN(Y1906)&gt;0,Y1906,SUBSTITUTE(SUBSTITUTE(SUBSTITUTE(SUBSTITUTE(SUBSTITUTE(SUBSTITUTE(SUBSTITUTE(SUBSTITUTE(SUBSTITUTE(SUBSTITUTE(SUBSTITUTE( (SUBSTITUTE( SUBSTITUTE( SUBSTITUTE( SUBSTITUTE(Z1906,"STD_SIGMA","SUM"),"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DT&gt;J</v>
      </c>
      <c r="AB1906" s="1">
        <f>B1906</f>
        <v>1862</v>
      </c>
      <c r="AC1906" t="str">
        <f>P1906</f>
        <v>ITM_DTtoJ</v>
      </c>
      <c r="AD1906" s="126" t="str">
        <f>IF(ISNA(VLOOKUP(AA1906,'XEQM Shortlist'!J:J,1,0)),"//","")</f>
        <v>//</v>
      </c>
      <c r="AE1906"/>
      <c r="AF1906" s="88" t="str">
        <f>IF(LEN(AA1906)=0,"",SUBSTITUTE(SUBSTITUTE(SUBSTITUTE(SUBSTITUTE(SUBSTITUTE(SUBSTITUTE(SUBSTITUTE(SUBSTITUTE(SUBSTITUTE(SUBSTITUTE(SUBSTITUTE(SUBSTITUTE(SUBSTITUTE(SUBSTITUTE(SUBSTITUTE(SUBSTITUTE(SUBSTITUTE( (SUBSTITUTE( SUBSTITUTE( SUBSTITUTE( SUBSTITUTE(Z1906,"STD_SIGMA","SUM"),"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DT&gt;J</v>
      </c>
      <c r="AG1906" t="b">
        <f>AA1906=AF1906</f>
        <v>1</v>
      </c>
    </row>
    <row r="1907" spans="1:33">
      <c r="A1907" s="48">
        <f>IF(B1907=INT(B1907),ROW(),"")</f>
        <v>1907</v>
      </c>
      <c r="B1907" s="47">
        <f>IF(AND(MID(C1907,2,1)&lt;&gt;"/",MID(C1907,1,1)="/"),INT(B1906)+1,B1906+0.01)</f>
        <v>1863</v>
      </c>
      <c r="C1907" s="80" t="s">
        <v>5203</v>
      </c>
      <c r="D1907" s="80" t="s">
        <v>7</v>
      </c>
      <c r="E1907" s="56" t="s">
        <v>5205</v>
      </c>
      <c r="F1907" s="56" t="s">
        <v>5205</v>
      </c>
      <c r="G1907" s="144">
        <v>0</v>
      </c>
      <c r="H1907" s="144">
        <v>0</v>
      </c>
      <c r="I1907" s="180" t="s">
        <v>3</v>
      </c>
      <c r="J1907" s="56" t="s">
        <v>1375</v>
      </c>
      <c r="K1907" s="57" t="s">
        <v>3945</v>
      </c>
      <c r="L1907" s="55" t="s">
        <v>4768</v>
      </c>
      <c r="M1907" s="55" t="s">
        <v>4825</v>
      </c>
      <c r="N1907" s="55" t="s">
        <v>2707</v>
      </c>
      <c r="O1907" s="55"/>
      <c r="P1907" s="259" t="s">
        <v>5206</v>
      </c>
      <c r="Q1907" s="13"/>
      <c r="R1907"/>
      <c r="S1907" t="str">
        <f>IF(E1907=F1907,"","NOT EQUAL")</f>
        <v/>
      </c>
      <c r="T1907" s="44" t="str">
        <f>IF(ISNA(VLOOKUP(P1907,Sheet1!E:F,2,0)),"--","PRESENT")</f>
        <v>--</v>
      </c>
      <c r="U1907"/>
      <c r="V1907">
        <f>IF(AA1907&lt;&gt;"",V1906+1,V1906)</f>
        <v>566</v>
      </c>
      <c r="W1907" s="75" t="s">
        <v>2238</v>
      </c>
      <c r="X1907" s="57" t="s">
        <v>2238</v>
      </c>
      <c r="Y1907" s="57" t="s">
        <v>2238</v>
      </c>
      <c r="Z1907" s="25" t="str">
        <f>IF( OR(X1907="CNST", I1907="CAT_REGS"),IF(E1907=CHAR(34)&amp;CHAR(34),F1907,E1907),
IF(X1907="YES",UPPER(IF(E1907=CHAR(34)&amp;CHAR(34),F1907,E1907)),
IF(   AND(X1907&lt;&gt;"NO",I1907="CAT_FNCT",D1907&lt;&gt;"multiply", D1907&lt;&gt;"divide"),IF(J1907="SLS_ENABLED",   UPPER(IF(E1907=CHAR(34)&amp;CHAR(34),F1907,E1907)),""),"")))</f>
        <v>"J" STD_RIGHT_ARROW "DT"</v>
      </c>
      <c r="AA1907" s="25" t="str">
        <f>IF(LEN(Y1907)&gt;0,Y1907,SUBSTITUTE(SUBSTITUTE(SUBSTITUTE(SUBSTITUTE(SUBSTITUTE(SUBSTITUTE(SUBSTITUTE(SUBSTITUTE(SUBSTITUTE(SUBSTITUTE(SUBSTITUTE( (SUBSTITUTE( SUBSTITUTE( SUBSTITUTE( SUBSTITUTE(Z1907,"STD_SIGMA","SUM"),"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J&gt;DT</v>
      </c>
      <c r="AB1907" s="1">
        <f>B1907</f>
        <v>1863</v>
      </c>
      <c r="AC1907" t="str">
        <f>P1907</f>
        <v>ITM_JtoDT</v>
      </c>
      <c r="AD1907" s="126" t="str">
        <f>IF(ISNA(VLOOKUP(AA1907,'XEQM Shortlist'!J:J,1,0)),"//","")</f>
        <v>//</v>
      </c>
      <c r="AF1907" s="88" t="str">
        <f>IF(LEN(AA1907)=0,"",SUBSTITUTE(SUBSTITUTE(SUBSTITUTE(SUBSTITUTE(SUBSTITUTE(SUBSTITUTE(SUBSTITUTE(SUBSTITUTE(SUBSTITUTE(SUBSTITUTE(SUBSTITUTE(SUBSTITUTE(SUBSTITUTE(SUBSTITUTE(SUBSTITUTE(SUBSTITUTE(SUBSTITUTE( (SUBSTITUTE( SUBSTITUTE( SUBSTITUTE( SUBSTITUTE(Z1907,"STD_SIGMA","SUM"),"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J&gt;DT</v>
      </c>
      <c r="AG1907" t="b">
        <f>AA1907=AF1907</f>
        <v>1</v>
      </c>
    </row>
    <row r="1908" spans="1:33">
      <c r="A1908" s="48">
        <f>IF(B1908=INT(B1908),ROW(),"")</f>
        <v>1908</v>
      </c>
      <c r="B1908" s="47">
        <f>IF(AND(MID(C1908,2,1)&lt;&gt;"/",MID(C1908,1,1)="/"),INT(B1907)+1,B1907+0.01)</f>
        <v>1864</v>
      </c>
      <c r="C1908" s="80" t="s">
        <v>5155</v>
      </c>
      <c r="D1908" s="80" t="s">
        <v>7</v>
      </c>
      <c r="E1908" s="81" t="s">
        <v>5174</v>
      </c>
      <c r="F1908" s="81" t="s">
        <v>5174</v>
      </c>
      <c r="G1908" s="82">
        <v>0</v>
      </c>
      <c r="H1908" s="82" t="s">
        <v>4008</v>
      </c>
      <c r="I1908" s="270" t="s">
        <v>1</v>
      </c>
      <c r="J1908" s="81" t="s">
        <v>1376</v>
      </c>
      <c r="K1908" s="83" t="s">
        <v>3783</v>
      </c>
      <c r="L1908" s="84" t="s">
        <v>4768</v>
      </c>
      <c r="M1908" s="84" t="s">
        <v>4827</v>
      </c>
      <c r="N1908" s="55" t="s">
        <v>2707</v>
      </c>
      <c r="O1908" s="80" t="s">
        <v>937</v>
      </c>
      <c r="P1908" s="266" t="s">
        <v>5156</v>
      </c>
      <c r="Q1908" s="83"/>
      <c r="R1908"/>
      <c r="S1908" t="str">
        <f>IF(E1908=F1908,"","NOT EQUAL")</f>
        <v/>
      </c>
      <c r="T1908" s="44" t="str">
        <f>IF(ISNA(VLOOKUP(P1908,Sheet1!E:F,2,0)),"--","PRESENT")</f>
        <v>--</v>
      </c>
      <c r="U1908"/>
      <c r="V1908">
        <f>IF(AA1908&lt;&gt;"",V1907+1,V1907)</f>
        <v>567</v>
      </c>
      <c r="W1908" s="75" t="s">
        <v>2675</v>
      </c>
      <c r="X1908" s="57" t="s">
        <v>2598</v>
      </c>
      <c r="Y1908" s="57" t="s">
        <v>2238</v>
      </c>
      <c r="Z1908" s="25" t="str">
        <f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>B1908</f>
        <v>1864</v>
      </c>
      <c r="AC1908" t="str">
        <f>P1908</f>
        <v>ITM_DSPCYCLE</v>
      </c>
      <c r="AD1908" s="126" t="str">
        <f>IF(ISNA(VLOOKUP(AA1908,'XEQM Shortlist'!J:J,1,0)),"//","")</f>
        <v>//</v>
      </c>
      <c r="AF1908" s="88" t="str">
        <f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>AA1908=AF1908</f>
        <v>1</v>
      </c>
    </row>
    <row r="1909" spans="1:33" s="44" customFormat="1">
      <c r="A1909" s="48">
        <f>IF(B1909=INT(B1909),ROW(),"")</f>
        <v>1909</v>
      </c>
      <c r="B1909" s="47">
        <f>IF(AND(MID(C1909,2,1)&lt;&gt;"/",MID(C1909,1,1)="/"),INT(B1908)+1,B1908+0.01)</f>
        <v>1865</v>
      </c>
      <c r="C1909" s="80" t="s">
        <v>3713</v>
      </c>
      <c r="D1909" s="80" t="s">
        <v>2522</v>
      </c>
      <c r="E1909" s="81" t="s">
        <v>2523</v>
      </c>
      <c r="F1909" s="81" t="s">
        <v>2525</v>
      </c>
      <c r="G1909" s="82">
        <v>0</v>
      </c>
      <c r="H1909" s="82">
        <v>0</v>
      </c>
      <c r="I1909" s="270" t="s">
        <v>3</v>
      </c>
      <c r="J1909" s="81" t="s">
        <v>1376</v>
      </c>
      <c r="K1909" s="83" t="s">
        <v>3783</v>
      </c>
      <c r="L1909" s="84" t="s">
        <v>4768</v>
      </c>
      <c r="M1909" s="84" t="s">
        <v>4827</v>
      </c>
      <c r="N1909" s="55" t="s">
        <v>2707</v>
      </c>
      <c r="O1909" s="84"/>
      <c r="P1909" s="266" t="s">
        <v>2524</v>
      </c>
      <c r="Q1909" s="83"/>
      <c r="R1909"/>
      <c r="S1909" t="str">
        <f>IF(E1909=F1909,"","NOT EQUAL")</f>
        <v>NOT EQUAL</v>
      </c>
      <c r="T1909" s="44" t="str">
        <f>IF(ISNA(VLOOKUP(P1909,Sheet1!E:F,2,0)),"--","PRESENT")</f>
        <v>--</v>
      </c>
      <c r="U1909"/>
      <c r="V1909">
        <f>IF(AA1909&lt;&gt;"",V1908+1,V1908)</f>
        <v>567</v>
      </c>
      <c r="W1909" s="75" t="s">
        <v>2674</v>
      </c>
      <c r="X1909" s="57" t="s">
        <v>2238</v>
      </c>
      <c r="Y1909" s="57" t="s">
        <v>2238</v>
      </c>
      <c r="Z1909" s="25" t="str">
        <f>IF( OR(X1909="CNST", I1909="CAT_REGS"),IF(E1909=CHAR(34)&amp;CHAR(34),F1909,E1909),
IF(X1909="YES",UPPER(IF(E1909=CHAR(34)&amp;CHAR(34),F1909,E1909)),
IF(   AND(X1909&lt;&gt;"NO",I1909="CAT_FNCT",D1909&lt;&gt;"multiply", D1909&lt;&gt;"divide"),IF(J1909="SLS_ENABLED",   UPPER(IF(E1909=CHAR(34)&amp;CHAR(34),F1909,E1909)),""),"")))</f>
        <v/>
      </c>
      <c r="AA1909" s="25" t="str">
        <f>IF(LEN(Y1909)&gt;0,Y1909,SUBSTITUTE(SUBSTITUTE(SUBSTITUTE(SUBSTITUTE(SUBSTITUTE(SUBSTITUTE(SUBSTITUTE(SUBSTITUTE(SUBSTITUTE(SUBSTITUTE(SUBSTITUTE( (SUBSTITUTE( SUBSTITUTE( SUBSTITUTE( SUBSTITUTE(Z1909,"STD_SIGMA","SUM"),"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9" s="1">
        <f>B1909</f>
        <v>1865</v>
      </c>
      <c r="AC1909" t="str">
        <f>P1909</f>
        <v>ITM_LARGELI</v>
      </c>
      <c r="AD1909" s="126" t="str">
        <f>IF(ISNA(VLOOKUP(AA1909,'XEQM Shortlist'!J:J,1,0)),"//","")</f>
        <v/>
      </c>
      <c r="AE1909"/>
      <c r="AF1909" s="88" t="str">
        <f>IF(LEN(AA1909)=0,"",SUBSTITUTE(SUBSTITUTE(SUBSTITUTE(SUBSTITUTE(SUBSTITUTE(SUBSTITUTE(SUBSTITUTE(SUBSTITUTE(SUBSTITUTE(SUBSTITUTE(SUBSTITUTE(SUBSTITUTE(SUBSTITUTE(SUBSTITUTE(SUBSTITUTE(SUBSTITUTE(SUBSTITUTE( (SUBSTITUTE( SUBSTITUTE( SUBSTITUTE( SUBSTITUTE(Z1909,"STD_SIGMA","SUM"),"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9" t="b">
        <f>AA1909=AF1909</f>
        <v>1</v>
      </c>
    </row>
    <row r="1910" spans="1:33">
      <c r="A1910" s="48">
        <f>IF(B1910=INT(B1910),ROW(),"")</f>
        <v>1910</v>
      </c>
      <c r="B1910" s="47">
        <f>IF(AND(MID(C1910,2,1)&lt;&gt;"/",MID(C1910,1,1)="/"),INT(B1909)+1,B1909+0.01)</f>
        <v>1866</v>
      </c>
      <c r="C1910" s="80" t="s">
        <v>3719</v>
      </c>
      <c r="D1910" s="80" t="s">
        <v>12</v>
      </c>
      <c r="E1910" s="83" t="s">
        <v>929</v>
      </c>
      <c r="F1910" s="83" t="s">
        <v>929</v>
      </c>
      <c r="G1910" s="86">
        <v>0</v>
      </c>
      <c r="H1910" s="86" t="s">
        <v>5445</v>
      </c>
      <c r="I1910" s="270" t="s">
        <v>3</v>
      </c>
      <c r="J1910" s="81" t="s">
        <v>1376</v>
      </c>
      <c r="K1910" s="83" t="s">
        <v>3783</v>
      </c>
      <c r="L1910" s="84" t="s">
        <v>4768</v>
      </c>
      <c r="M1910" s="84" t="s">
        <v>4827</v>
      </c>
      <c r="N1910" s="55" t="s">
        <v>2707</v>
      </c>
      <c r="O1910" s="80" t="s">
        <v>930</v>
      </c>
      <c r="P1910" s="266" t="s">
        <v>2189</v>
      </c>
      <c r="Q1910" s="83"/>
      <c r="R1910"/>
      <c r="S1910" t="str">
        <f>IF(E1910=F1910,"","NOT EQUAL")</f>
        <v/>
      </c>
      <c r="T1910" s="44" t="str">
        <f>IF(ISNA(VLOOKUP(P1910,Sheet1!E:F,2,0)),"--","PRESENT")</f>
        <v>PRESENT</v>
      </c>
      <c r="U1910"/>
      <c r="V1910">
        <f>IF(AA1910&lt;&gt;"",V1909+1,V1909)</f>
        <v>568</v>
      </c>
      <c r="W1910" s="75" t="s">
        <v>2675</v>
      </c>
      <c r="X1910" s="57" t="s">
        <v>2598</v>
      </c>
      <c r="Y1910" s="57" t="s">
        <v>2238</v>
      </c>
      <c r="Z1910" s="25" t="str">
        <f>IF( OR(X1910="CNST", I1910="CAT_REGS"),IF(E1910=CHAR(34)&amp;CHAR(34),F1910,E1910),
IF(X1910="YES",UPPER(IF(E1910=CHAR(34)&amp;CHAR(34),F1910,E1910)),
IF(   AND(X1910&lt;&gt;"NO",I1910="CAT_FNCT",D1910&lt;&gt;"multiply", D1910&lt;&gt;"divide"),IF(J1910="SLS_ENABLED",   UPPER(IF(E1910=CHAR(34)&amp;CHAR(34),F1910,E1910)),""),"")))</f>
        <v>"SIG"</v>
      </c>
      <c r="AA1910" s="25" t="str">
        <f>IF(LEN(Y1910)&gt;0,Y1910,SUBSTITUTE(SUBSTITUTE(SUBSTITUTE(SUBSTITUTE(SUBSTITUTE(SUBSTITUTE(SUBSTITUTE(SUBSTITUTE(SUBSTITUTE(SUBSTITUTE(SUBSTITUTE( (SUBSTITUTE( SUBSTITUTE( SUBSTITUTE( SUBSTITUTE(Z1910,"STD_SIGMA","SUM"),"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SIG</v>
      </c>
      <c r="AB1910" s="1">
        <f>B1910</f>
        <v>1866</v>
      </c>
      <c r="AC1910" t="str">
        <f>P1910</f>
        <v>ITM_SIGFIG</v>
      </c>
      <c r="AD1910" s="126" t="str">
        <f>IF(ISNA(VLOOKUP(AA1910,'XEQM Shortlist'!J:J,1,0)),"//","")</f>
        <v/>
      </c>
      <c r="AF1910" s="88" t="str">
        <f>IF(LEN(AA1910)=0,"",SUBSTITUTE(SUBSTITUTE(SUBSTITUTE(SUBSTITUTE(SUBSTITUTE(SUBSTITUTE(SUBSTITUTE(SUBSTITUTE(SUBSTITUTE(SUBSTITUTE(SUBSTITUTE(SUBSTITUTE(SUBSTITUTE(SUBSTITUTE(SUBSTITUTE(SUBSTITUTE(SUBSTITUTE( (SUBSTITUTE( SUBSTITUTE( SUBSTITUTE( SUBSTITUTE(Z1910,"STD_SIGMA","SUM"),"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SIG</v>
      </c>
      <c r="AG1910" t="b">
        <f>AA1910=AF1910</f>
        <v>1</v>
      </c>
    </row>
    <row r="1911" spans="1:33">
      <c r="A1911" s="48">
        <f>IF(B1911=INT(B1911),ROW(),"")</f>
        <v>1911</v>
      </c>
      <c r="B1911" s="47">
        <f>IF(AND(MID(C1911,2,1)&lt;&gt;"/",MID(C1911,1,1)="/"),INT(B1910)+1,B1910+0.01)</f>
        <v>1867</v>
      </c>
      <c r="C1911" s="80" t="s">
        <v>3720</v>
      </c>
      <c r="D1911" s="80" t="s">
        <v>12</v>
      </c>
      <c r="E1911" s="81" t="s">
        <v>360</v>
      </c>
      <c r="F1911" s="81" t="s">
        <v>360</v>
      </c>
      <c r="G1911" s="82">
        <v>0</v>
      </c>
      <c r="H1911" s="82" t="s">
        <v>5445</v>
      </c>
      <c r="I1911" s="270" t="s">
        <v>3</v>
      </c>
      <c r="J1911" s="81" t="s">
        <v>1376</v>
      </c>
      <c r="K1911" s="83" t="s">
        <v>3783</v>
      </c>
      <c r="L1911" s="84" t="s">
        <v>4768</v>
      </c>
      <c r="M1911" s="84" t="s">
        <v>4827</v>
      </c>
      <c r="N1911" s="55" t="s">
        <v>2707</v>
      </c>
      <c r="O1911" s="80" t="s">
        <v>937</v>
      </c>
      <c r="P1911" s="266" t="s">
        <v>2200</v>
      </c>
      <c r="Q1911" s="83"/>
      <c r="R1911"/>
      <c r="S1911" t="str">
        <f>IF(E1911=F1911,"","NOT EQUAL")</f>
        <v/>
      </c>
      <c r="T1911" s="44" t="str">
        <f>IF(ISNA(VLOOKUP(P1911,Sheet1!E:F,2,0)),"--","PRESENT")</f>
        <v>PRESENT</v>
      </c>
      <c r="U1911"/>
      <c r="V1911">
        <f>IF(AA1911&lt;&gt;"",V1910+1,V1910)</f>
        <v>569</v>
      </c>
      <c r="W1911" s="75" t="s">
        <v>2675</v>
      </c>
      <c r="X1911" s="57" t="s">
        <v>2598</v>
      </c>
      <c r="Y1911" s="57" t="s">
        <v>2238</v>
      </c>
      <c r="Z1911" s="25" t="str">
        <f>IF( OR(X1911="CNST", I1911="CAT_REGS"),IF(E1911=CHAR(34)&amp;CHAR(34),F1911,E1911),
IF(X1911="YES",UPPER(IF(E1911=CHAR(34)&amp;CHAR(34),F1911,E1911)),
IF(   AND(X1911&lt;&gt;"NO",I1911="CAT_FNCT",D1911&lt;&gt;"multiply", D1911&lt;&gt;"divide"),IF(J1911="SLS_ENABLED",   UPPER(IF(E1911=CHAR(34)&amp;CHAR(34),F1911,E1911)),""),"")))</f>
        <v>"UNIT"</v>
      </c>
      <c r="AA1911" s="25" t="str">
        <f>IF(LEN(Y1911)&gt;0,Y1911,SUBSTITUTE(SUBSTITUTE(SUBSTITUTE(SUBSTITUTE(SUBSTITUTE(SUBSTITUTE(SUBSTITUTE(SUBSTITUTE(SUBSTITUTE(SUBSTITUTE(SUBSTITUTE( (SUBSTITUTE( SUBSTITUTE( SUBSTITUTE( SUBSTITUTE(Z1911,"STD_SIGMA","SUM"),"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UNIT</v>
      </c>
      <c r="AB1911" s="1">
        <f>B1911</f>
        <v>1867</v>
      </c>
      <c r="AC1911" t="str">
        <f>P1911</f>
        <v>ITM_UNIT</v>
      </c>
      <c r="AD1911" s="126" t="str">
        <f>IF(ISNA(VLOOKUP(AA1911,'XEQM Shortlist'!J:J,1,0)),"//","")</f>
        <v>//</v>
      </c>
      <c r="AF1911" s="88" t="str">
        <f>IF(LEN(AA1911)=0,"",SUBSTITUTE(SUBSTITUTE(SUBSTITUTE(SUBSTITUTE(SUBSTITUTE(SUBSTITUTE(SUBSTITUTE(SUBSTITUTE(SUBSTITUTE(SUBSTITUTE(SUBSTITUTE(SUBSTITUTE(SUBSTITUTE(SUBSTITUTE(SUBSTITUTE(SUBSTITUTE(SUBSTITUTE( (SUBSTITUTE( SUBSTITUTE( SUBSTITUTE( SUBSTITUTE(Z1911,"STD_SIGMA","SUM"),"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UNIT</v>
      </c>
      <c r="AG1911" t="b">
        <f>AA1911=AF1911</f>
        <v>1</v>
      </c>
    </row>
    <row r="1912" spans="1:33">
      <c r="A1912" s="48">
        <f>IF(B1912=INT(B1912),ROW(),"")</f>
        <v>1912</v>
      </c>
      <c r="B1912" s="47">
        <f>IF(AND(MID(C1912,2,1)&lt;&gt;"/",MID(C1912,1,1)="/"),INT(B1911)+1,B1911+0.01)</f>
        <v>1868</v>
      </c>
      <c r="C1912" s="80" t="s">
        <v>3721</v>
      </c>
      <c r="D1912" s="80" t="s">
        <v>7</v>
      </c>
      <c r="E1912" s="81" t="s">
        <v>1223</v>
      </c>
      <c r="F1912" s="81" t="s">
        <v>1223</v>
      </c>
      <c r="G1912" s="82">
        <v>0</v>
      </c>
      <c r="H1912" s="82">
        <v>0</v>
      </c>
      <c r="I1912" s="270" t="s">
        <v>3</v>
      </c>
      <c r="J1912" s="81" t="s">
        <v>1375</v>
      </c>
      <c r="K1912" s="83" t="s">
        <v>3945</v>
      </c>
      <c r="L1912" s="84" t="s">
        <v>4768</v>
      </c>
      <c r="M1912" s="84" t="s">
        <v>4827</v>
      </c>
      <c r="N1912" s="55" t="s">
        <v>5451</v>
      </c>
      <c r="O1912" s="80"/>
      <c r="P1912" s="267" t="s">
        <v>2588</v>
      </c>
      <c r="Q1912" s="83"/>
      <c r="R1912"/>
      <c r="S1912" t="str">
        <f>IF(E1912=F1912,"","NOT EQUAL")</f>
        <v/>
      </c>
      <c r="T1912" s="44" t="str">
        <f>IF(ISNA(VLOOKUP(P1912,Sheet1!E:F,2,0)),"--","PRESENT")</f>
        <v>PRESENT</v>
      </c>
      <c r="U1912"/>
      <c r="V1912">
        <f>IF(AA1912&lt;&gt;"",V1911+1,V1911)</f>
        <v>570</v>
      </c>
      <c r="W1912" s="75" t="s">
        <v>2675</v>
      </c>
      <c r="X1912" s="57" t="s">
        <v>2238</v>
      </c>
      <c r="Y1912" s="57" t="s">
        <v>2238</v>
      </c>
      <c r="Z1912" s="25" t="str">
        <f>IF( OR(X1912="CNST", I1912="CAT_REGS"),IF(E1912=CHAR(34)&amp;CHAR(34),F1912,E1912),
IF(X1912="YES",UPPER(IF(E1912=CHAR(34)&amp;CHAR(34),F1912,E1912)),
IF(   AND(X1912&lt;&gt;"NO",I1912="CAT_FNCT",D1912&lt;&gt;"multiply", D1912&lt;&gt;"divide"),IF(J1912="SLS_ENABLED",   UPPER(IF(E1912=CHAR(34)&amp;CHAR(34),F1912,E1912)),""),"")))</f>
        <v>"ROUND"</v>
      </c>
      <c r="AA1912" s="25" t="str">
        <f>IF(LEN(Y1912)&gt;0,Y1912,SUBSTITUTE(SUBSTITUTE(SUBSTITUTE(SUBSTITUTE(SUBSTITUTE(SUBSTITUTE(SUBSTITUTE(SUBSTITUTE(SUBSTITUTE(SUBSTITUTE(SUBSTITUTE( (SUBSTITUTE( SUBSTITUTE( SUBSTITUTE( SUBSTITUTE(Z1912,"STD_SIGMA","SUM"),"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ROUND</v>
      </c>
      <c r="AB1912" s="1">
        <f>B1912</f>
        <v>1868</v>
      </c>
      <c r="AC1912" t="str">
        <f>P1912</f>
        <v>ITM_ROUND2</v>
      </c>
      <c r="AD1912" s="126" t="str">
        <f>IF(ISNA(VLOOKUP(AA1912,'XEQM Shortlist'!J:J,1,0)),"//","")</f>
        <v/>
      </c>
      <c r="AF1912" s="88" t="str">
        <f>IF(LEN(AA1912)=0,"",SUBSTITUTE(SUBSTITUTE(SUBSTITUTE(SUBSTITUTE(SUBSTITUTE(SUBSTITUTE(SUBSTITUTE(SUBSTITUTE(SUBSTITUTE(SUBSTITUTE(SUBSTITUTE(SUBSTITUTE(SUBSTITUTE(SUBSTITUTE(SUBSTITUTE(SUBSTITUTE(SUBSTITUTE( (SUBSTITUTE( SUBSTITUTE( SUBSTITUTE( SUBSTITUTE(Z1912,"STD_SIGMA","SUM"),"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ROUND</v>
      </c>
      <c r="AG1912" t="b">
        <f>AA1912=AF1912</f>
        <v>1</v>
      </c>
    </row>
    <row r="1913" spans="1:33">
      <c r="A1913" s="48">
        <f>IF(B1913=INT(B1913),ROW(),"")</f>
        <v>1913</v>
      </c>
      <c r="B1913" s="47">
        <f>IF(AND(MID(C1913,2,1)&lt;&gt;"/",MID(C1913,1,1)="/"),INT(B1912)+1,B1912+0.01)</f>
        <v>1869</v>
      </c>
      <c r="C1913" s="80" t="s">
        <v>3722</v>
      </c>
      <c r="D1913" s="80" t="s">
        <v>7</v>
      </c>
      <c r="E1913" s="81" t="s">
        <v>284</v>
      </c>
      <c r="F1913" s="81" t="s">
        <v>284</v>
      </c>
      <c r="G1913" s="86">
        <v>0</v>
      </c>
      <c r="H1913" s="86">
        <v>0</v>
      </c>
      <c r="I1913" s="270" t="s">
        <v>3</v>
      </c>
      <c r="J1913" s="81" t="s">
        <v>1375</v>
      </c>
      <c r="K1913" s="83" t="s">
        <v>3945</v>
      </c>
      <c r="L1913" s="84" t="s">
        <v>4768</v>
      </c>
      <c r="M1913" s="84" t="s">
        <v>4827</v>
      </c>
      <c r="N1913" s="55" t="s">
        <v>5451</v>
      </c>
      <c r="O1913" s="84"/>
      <c r="P1913" s="267" t="s">
        <v>2587</v>
      </c>
      <c r="Q1913" s="83"/>
      <c r="R1913"/>
      <c r="S1913" t="str">
        <f>IF(E1913=F1913,"","NOT EQUAL")</f>
        <v/>
      </c>
      <c r="T1913" s="44" t="str">
        <f>IF(ISNA(VLOOKUP(P1913,Sheet1!E:F,2,0)),"--","PRESENT")</f>
        <v>PRESENT</v>
      </c>
      <c r="U1913"/>
      <c r="V1913">
        <f>IF(AA1913&lt;&gt;"",V1912+1,V1912)</f>
        <v>571</v>
      </c>
      <c r="W1913" s="75" t="s">
        <v>2675</v>
      </c>
      <c r="X1913" s="57" t="s">
        <v>2238</v>
      </c>
      <c r="Y1913" s="57" t="s">
        <v>2238</v>
      </c>
      <c r="Z1913" s="25" t="str">
        <f>IF( OR(X1913="CNST", I1913="CAT_REGS"),IF(E1913=CHAR(34)&amp;CHAR(34),F1913,E1913),
IF(X1913="YES",UPPER(IF(E1913=CHAR(34)&amp;CHAR(34),F1913,E1913)),
IF(   AND(X1913&lt;&gt;"NO",I1913="CAT_FNCT",D1913&lt;&gt;"multiply", D1913&lt;&gt;"divide"),IF(J1913="SLS_ENABLED",   UPPER(IF(E1913=CHAR(34)&amp;CHAR(34),F1913,E1913)),""),"")))</f>
        <v>"ROUNDI"</v>
      </c>
      <c r="AA1913" s="25" t="str">
        <f>IF(LEN(Y1913)&gt;0,Y1913,SUBSTITUTE(SUBSTITUTE(SUBSTITUTE(SUBSTITUTE(SUBSTITUTE(SUBSTITUTE(SUBSTITUTE(SUBSTITUTE(SUBSTITUTE(SUBSTITUTE(SUBSTITUTE( (SUBSTITUTE( SUBSTITUTE( SUBSTITUTE( SUBSTITUTE(Z1913,"STD_SIGMA","SUM"),"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ROUNDI</v>
      </c>
      <c r="AB1913" s="1">
        <f>B1913</f>
        <v>1869</v>
      </c>
      <c r="AC1913" t="str">
        <f>P1913</f>
        <v>ITM_ROUNDI2</v>
      </c>
      <c r="AD1913" s="126" t="str">
        <f>IF(ISNA(VLOOKUP(AA1913,'XEQM Shortlist'!J:J,1,0)),"//","")</f>
        <v/>
      </c>
      <c r="AF1913" s="88" t="str">
        <f>IF(LEN(AA1913)=0,"",SUBSTITUTE(SUBSTITUTE(SUBSTITUTE(SUBSTITUTE(SUBSTITUTE(SUBSTITUTE(SUBSTITUTE(SUBSTITUTE(SUBSTITUTE(SUBSTITUTE(SUBSTITUTE(SUBSTITUTE(SUBSTITUTE(SUBSTITUTE(SUBSTITUTE(SUBSTITUTE(SUBSTITUTE( (SUBSTITUTE( SUBSTITUTE( SUBSTITUTE( SUBSTITUTE(Z1913,"STD_SIGMA","SUM"),"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ROUNDI</v>
      </c>
      <c r="AG1913" t="b">
        <f>AA1913=AF1913</f>
        <v>1</v>
      </c>
    </row>
    <row r="1914" spans="1:33">
      <c r="A1914" s="48">
        <f>IF(B1914=INT(B1914),ROW(),"")</f>
        <v>1914</v>
      </c>
      <c r="B1914" s="47">
        <f>IF(AND(MID(C1914,2,1)&lt;&gt;"/",MID(C1914,1,1)="/"),INT(B1913)+1,B1913+0.01)</f>
        <v>1870</v>
      </c>
      <c r="C1914" s="80" t="s">
        <v>3726</v>
      </c>
      <c r="D1914" s="80" t="s">
        <v>7</v>
      </c>
      <c r="E1914" s="81" t="s">
        <v>2681</v>
      </c>
      <c r="F1914" s="81" t="s">
        <v>2681</v>
      </c>
      <c r="G1914" s="82">
        <v>0</v>
      </c>
      <c r="H1914" s="82">
        <v>0</v>
      </c>
      <c r="I1914" s="270" t="s">
        <v>1</v>
      </c>
      <c r="J1914" s="81" t="s">
        <v>1375</v>
      </c>
      <c r="K1914" s="83" t="s">
        <v>3783</v>
      </c>
      <c r="L1914" s="84" t="s">
        <v>4768</v>
      </c>
      <c r="M1914" s="84" t="s">
        <v>4827</v>
      </c>
      <c r="N1914" s="55" t="s">
        <v>2707</v>
      </c>
      <c r="O1914" s="80"/>
      <c r="P1914" s="266" t="s">
        <v>2682</v>
      </c>
      <c r="Q1914" s="83"/>
      <c r="R1914"/>
      <c r="S1914" t="str">
        <f>IF(E1914=F1914,"","NOT EQUAL")</f>
        <v/>
      </c>
      <c r="T1914" s="44" t="str">
        <f>IF(ISNA(VLOOKUP(P1914,Sheet1!E:F,2,0)),"--","PRESENT")</f>
        <v>--</v>
      </c>
      <c r="U1914"/>
      <c r="V1914">
        <f>IF(AA1914&lt;&gt;"",V1913+1,V1913)</f>
        <v>571</v>
      </c>
      <c r="W1914" s="75" t="s">
        <v>2719</v>
      </c>
      <c r="X1914" s="57" t="s">
        <v>2238</v>
      </c>
      <c r="Y1914" s="57" t="s">
        <v>2238</v>
      </c>
      <c r="Z1914" s="25" t="str">
        <f>IF( OR(X1914="CNST", I1914="CAT_REGS"),IF(E1914=CHAR(34)&amp;CHAR(34),F1914,E1914),
IF(X1914="YES",UPPER(IF(E1914=CHAR(34)&amp;CHAR(34),F1914,E1914)),
IF(   AND(X1914&lt;&gt;"NO",I1914="CAT_FNCT",D1914&lt;&gt;"multiply", D1914&lt;&gt;"divide"),IF(J1914="SLS_ENABLED",   UPPER(IF(E1914=CHAR(34)&amp;CHAR(34),F1914,E1914)),""),"")))</f>
        <v/>
      </c>
      <c r="AA1914" s="25" t="str">
        <f>IF(LEN(Y1914)&gt;0,Y1914,SUBSTITUTE(SUBSTITUTE(SUBSTITUTE(SUBSTITUTE(SUBSTITUTE(SUBSTITUTE(SUBSTITUTE(SUBSTITUTE(SUBSTITUTE(SUBSTITUTE(SUBSTITUTE( (SUBSTITUTE( SUBSTITUTE( SUBSTITUTE( SUBSTITUTE(Z1914,"STD_SIGMA","SUM"),"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4" s="1">
        <f>B1914</f>
        <v>1870</v>
      </c>
      <c r="AC1914" t="str">
        <f>P1914</f>
        <v>ITM_DMPMNU</v>
      </c>
      <c r="AD1914" s="126" t="str">
        <f>IF(ISNA(VLOOKUP(AA1914,'XEQM Shortlist'!J:J,1,0)),"//","")</f>
        <v/>
      </c>
      <c r="AF1914" s="88" t="str">
        <f>IF(LEN(AA1914)=0,"",SUBSTITUTE(SUBSTITUTE(SUBSTITUTE(SUBSTITUTE(SUBSTITUTE(SUBSTITUTE(SUBSTITUTE(SUBSTITUTE(SUBSTITUTE(SUBSTITUTE(SUBSTITUTE(SUBSTITUTE(SUBSTITUTE(SUBSTITUTE(SUBSTITUTE(SUBSTITUTE(SUBSTITUTE( (SUBSTITUTE( SUBSTITUTE( SUBSTITUTE( SUBSTITUTE(Z1914,"STD_SIGMA","SUM"),"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4" t="b">
        <f>AA1914=AF1914</f>
        <v>1</v>
      </c>
    </row>
    <row r="1915" spans="1:33">
      <c r="A1915" s="48">
        <f>IF(B1915=INT(B1915),ROW(),"")</f>
        <v>1915</v>
      </c>
      <c r="B1915" s="47">
        <f>IF(AND(MID(C1915,2,1)&lt;&gt;"/",MID(C1915,1,1)="/"),INT(B1914)+1,B1914+0.01)</f>
        <v>1871</v>
      </c>
      <c r="C1915" s="80" t="s">
        <v>3728</v>
      </c>
      <c r="D1915" s="80" t="s">
        <v>7</v>
      </c>
      <c r="E1915" s="81" t="s">
        <v>2357</v>
      </c>
      <c r="F1915" s="81" t="s">
        <v>2357</v>
      </c>
      <c r="G1915" s="82">
        <v>0</v>
      </c>
      <c r="H1915" s="82">
        <v>0</v>
      </c>
      <c r="I1915" s="270" t="s">
        <v>1</v>
      </c>
      <c r="J1915" s="81" t="s">
        <v>1375</v>
      </c>
      <c r="K1915" s="83" t="s">
        <v>3945</v>
      </c>
      <c r="L1915" s="84" t="s">
        <v>4768</v>
      </c>
      <c r="M1915" s="84" t="s">
        <v>4827</v>
      </c>
      <c r="N1915" s="55" t="s">
        <v>2707</v>
      </c>
      <c r="O1915" s="80" t="s">
        <v>3193</v>
      </c>
      <c r="P1915" s="266" t="s">
        <v>2356</v>
      </c>
      <c r="Q1915" s="83"/>
      <c r="R1915"/>
      <c r="S1915" t="str">
        <f>IF(E1915=F1915,"","NOT EQUAL")</f>
        <v/>
      </c>
      <c r="T1915" s="44" t="str">
        <f>IF(ISNA(VLOOKUP(P1915,Sheet1!E:F,2,0)),"--","PRESENT")</f>
        <v>--</v>
      </c>
      <c r="U1915"/>
      <c r="V1915">
        <f>IF(AA1915&lt;&gt;"",V1914+1,V1914)</f>
        <v>572</v>
      </c>
      <c r="W1915" s="75" t="s">
        <v>2700</v>
      </c>
      <c r="X1915" s="57" t="s">
        <v>2598</v>
      </c>
      <c r="Y1915" s="57" t="s">
        <v>2238</v>
      </c>
      <c r="Z1915" s="25" t="str">
        <f>IF( OR(X1915="CNST", I1915="CAT_REGS"),IF(E1915=CHAR(34)&amp;CHAR(34),F1915,E1915),
IF(X1915="YES",UPPER(IF(E1915=CHAR(34)&amp;CHAR(34),F1915,E1915)),
IF(   AND(X1915&lt;&gt;"NO",I1915="CAT_FNCT",D1915&lt;&gt;"multiply", D1915&lt;&gt;"divide"),IF(J1915="SLS_ENABLED",   UPPER(IF(E1915=CHAR(34)&amp;CHAR(34),F1915,E1915)),""),"")))</f>
        <v>STD_RIGHT_ARROW "I"</v>
      </c>
      <c r="AA1915" s="25" t="str">
        <f>IF(LEN(Y1915)&gt;0,Y1915,SUBSTITUTE(SUBSTITUTE(SUBSTITUTE(SUBSTITUTE(SUBSTITUTE(SUBSTITUTE(SUBSTITUTE(SUBSTITUTE(SUBSTITUTE(SUBSTITUTE(SUBSTITUTE( (SUBSTITUTE( SUBSTITUTE( SUBSTITUTE( SUBSTITUTE(Z1915,"STD_SIGMA","SUM"),"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</v>
      </c>
      <c r="AB1915" s="1">
        <f>B1915</f>
        <v>1871</v>
      </c>
      <c r="AC1915" t="str">
        <f>P1915</f>
        <v>ITM_RI</v>
      </c>
      <c r="AD1915" s="126" t="str">
        <f>IF(ISNA(VLOOKUP(AA1915,'XEQM Shortlist'!J:J,1,0)),"//","")</f>
        <v>//</v>
      </c>
      <c r="AF1915" s="88" t="str">
        <f>IF(LEN(AA1915)=0,"",SUBSTITUTE(SUBSTITUTE(SUBSTITUTE(SUBSTITUTE(SUBSTITUTE(SUBSTITUTE(SUBSTITUTE(SUBSTITUTE(SUBSTITUTE(SUBSTITUTE(SUBSTITUTE(SUBSTITUTE(SUBSTITUTE(SUBSTITUTE(SUBSTITUTE(SUBSTITUTE(SUBSTITUTE( (SUBSTITUTE( SUBSTITUTE( SUBSTITUTE( SUBSTITUTE(Z1915,"STD_SIGMA","SUM"),"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</v>
      </c>
      <c r="AG1915" t="b">
        <f>AA1915=AF1915</f>
        <v>1</v>
      </c>
    </row>
    <row r="1916" spans="1:33">
      <c r="A1916" s="48">
        <f>IF(B1916=INT(B1916),ROW(),"")</f>
        <v>1916</v>
      </c>
      <c r="B1916" s="47">
        <f>IF(AND(MID(C1916,2,1)&lt;&gt;"/",MID(C1916,1,1)="/"),INT(B1915)+1,B1915+0.01)</f>
        <v>1872</v>
      </c>
      <c r="C1916" s="80" t="s">
        <v>3729</v>
      </c>
      <c r="D1916" s="80" t="s">
        <v>439</v>
      </c>
      <c r="E1916" s="170" t="s">
        <v>440</v>
      </c>
      <c r="F1916" s="170" t="s">
        <v>1323</v>
      </c>
      <c r="G1916" s="82" t="s">
        <v>4081</v>
      </c>
      <c r="H1916" s="82" t="s">
        <v>5432</v>
      </c>
      <c r="I1916" s="180" t="s">
        <v>3</v>
      </c>
      <c r="J1916" s="129" t="s">
        <v>1375</v>
      </c>
      <c r="K1916" s="83" t="s">
        <v>3945</v>
      </c>
      <c r="L1916" s="84" t="s">
        <v>4768</v>
      </c>
      <c r="M1916" s="84" t="s">
        <v>4826</v>
      </c>
      <c r="N1916" s="55" t="s">
        <v>2707</v>
      </c>
      <c r="O1916" s="80"/>
      <c r="P1916" s="267" t="s">
        <v>2685</v>
      </c>
      <c r="Q1916" s="83"/>
      <c r="R1916"/>
      <c r="S1916" t="str">
        <f>IF(E1916=F1916,"","NOT EQUAL")</f>
        <v>NOT EQUAL</v>
      </c>
      <c r="T1916" s="44" t="str">
        <f>IF(ISNA(VLOOKUP(P1916,Sheet1!E:F,2,0)),"--","PRESENT")</f>
        <v>--</v>
      </c>
      <c r="U1916"/>
      <c r="V1916">
        <f>IF(AA1916&lt;&gt;"",V1915+1,V1915)</f>
        <v>573</v>
      </c>
      <c r="W1916" s="75" t="s">
        <v>2700</v>
      </c>
      <c r="X1916" s="57" t="s">
        <v>2238</v>
      </c>
      <c r="Y1916" s="57" t="s">
        <v>2238</v>
      </c>
      <c r="Z1916" s="25" t="str">
        <f>IF( OR(X1916="CNST", I1916="CAT_REGS"),IF(E1916=CHAR(34)&amp;CHAR(34),F1916,E1916),
IF(X1916="YES",UPPER(IF(E1916=CHAR(34)&amp;CHAR(34),F1916,E1916)),
IF(   AND(X1916&lt;&gt;"NO",I1916="CAT_FNCT",D1916&lt;&gt;"multiply", D1916&lt;&gt;"divide"),IF(J1916="SLS_ENABLED",   UPPER(IF(E1916=CHAR(34)&amp;CHAR(34),F1916,E1916)),""),"")))</f>
        <v>STD_RIGHT_ARROW "INT"</v>
      </c>
      <c r="AA1916" s="25" t="str">
        <f>IF(LEN(Y1916)&gt;0,Y1916,SUBSTITUTE(SUBSTITUTE(SUBSTITUTE(SUBSTITUTE(SUBSTITUTE(SUBSTITUTE(SUBSTITUTE(SUBSTITUTE(SUBSTITUTE(SUBSTITUTE(SUBSTITUTE( (SUBSTITUTE( SUBSTITUTE( SUBSTITUTE( SUBSTITUTE(Z1916,"STD_SIGMA","SUM"),"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916" s="1">
        <f>B1916</f>
        <v>1872</v>
      </c>
      <c r="AC1916" t="str">
        <f>P1916</f>
        <v>ITM_HASH_JM</v>
      </c>
      <c r="AD1916" s="126" t="str">
        <f>IF(ISNA(VLOOKUP(AA1916,'XEQM Shortlist'!J:J,1,0)),"//","")</f>
        <v>//</v>
      </c>
      <c r="AF1916" s="88" t="str">
        <f>IF(LEN(AA1916)=0,"",SUBSTITUTE(SUBSTITUTE(SUBSTITUTE(SUBSTITUTE(SUBSTITUTE(SUBSTITUTE(SUBSTITUTE(SUBSTITUTE(SUBSTITUTE(SUBSTITUTE(SUBSTITUTE(SUBSTITUTE(SUBSTITUTE(SUBSTITUTE(SUBSTITUTE(SUBSTITUTE(SUBSTITUTE( (SUBSTITUTE( SUBSTITUTE( SUBSTITUTE( SUBSTITUTE(Z1916,"STD_SIGMA","SUM"),"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916" t="b">
        <f>AA1916=AF1916</f>
        <v>1</v>
      </c>
    </row>
    <row r="1917" spans="1:33" s="93" customFormat="1">
      <c r="A1917" s="48">
        <f>IF(B1917=INT(B1917),ROW(),"")</f>
        <v>1917</v>
      </c>
      <c r="B1917" s="47">
        <f>IF(AND(MID(C1917,2,1)&lt;&gt;"/",MID(C1917,1,1)="/"),INT(B1916)+1,B1916+0.01)</f>
        <v>1873</v>
      </c>
      <c r="C1917" s="80" t="s">
        <v>4431</v>
      </c>
      <c r="D1917" s="80" t="s">
        <v>7</v>
      </c>
      <c r="E1917" s="81" t="s">
        <v>4432</v>
      </c>
      <c r="F1917" s="81" t="s">
        <v>4432</v>
      </c>
      <c r="G1917" s="82">
        <v>0</v>
      </c>
      <c r="H1917" s="82">
        <v>0</v>
      </c>
      <c r="I1917" s="270" t="s">
        <v>3</v>
      </c>
      <c r="J1917" s="160" t="s">
        <v>1375</v>
      </c>
      <c r="K1917" s="126" t="s">
        <v>3945</v>
      </c>
      <c r="L1917" s="93" t="s">
        <v>4768</v>
      </c>
      <c r="M1917" s="84" t="s">
        <v>4827</v>
      </c>
      <c r="N1917" s="55" t="s">
        <v>2707</v>
      </c>
      <c r="O1917" s="80"/>
      <c r="P1917" s="266" t="s">
        <v>4433</v>
      </c>
      <c r="Q1917" s="83"/>
      <c r="R1917"/>
      <c r="S1917" t="str">
        <f>IF(E1917=F1917,"","NOT EQUAL")</f>
        <v/>
      </c>
      <c r="T1917" s="44" t="str">
        <f>IF(ISNA(VLOOKUP(P1917,Sheet1!E:F,2,0)),"--","PRESENT")</f>
        <v>--</v>
      </c>
      <c r="U1917"/>
      <c r="V1917">
        <f>IF(AA1917&lt;&gt;"",V1916+1,V1916)</f>
        <v>574</v>
      </c>
      <c r="W1917" s="49" t="s">
        <v>2659</v>
      </c>
      <c r="X1917" s="126" t="s">
        <v>2238</v>
      </c>
      <c r="Y1917" s="126" t="s">
        <v>2238</v>
      </c>
      <c r="Z1917" s="25" t="str">
        <f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>B1917</f>
        <v>1873</v>
      </c>
      <c r="AC1917" t="str">
        <f>P1917</f>
        <v>ITM_DRG</v>
      </c>
      <c r="AD1917" s="126" t="str">
        <f>IF(ISNA(VLOOKUP(AA1917,'XEQM Shortlist'!J:J,1,0)),"//","")</f>
        <v>//</v>
      </c>
      <c r="AE1917"/>
      <c r="AF1917" s="88" t="str">
        <f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>AA1917=AF1917</f>
        <v>1</v>
      </c>
    </row>
    <row r="1918" spans="1:33">
      <c r="A1918" s="48">
        <f>IF(B1918=INT(B1918),ROW(),"")</f>
        <v>1918</v>
      </c>
      <c r="B1918" s="47">
        <f>IF(AND(MID(C1918,2,1)&lt;&gt;"/",MID(C1918,1,1)="/"),INT(B1917)+1,B1917+0.01)</f>
        <v>1874</v>
      </c>
      <c r="C1918" s="80" t="s">
        <v>3730</v>
      </c>
      <c r="D1918" s="80" t="s">
        <v>7</v>
      </c>
      <c r="E1918" s="170" t="s">
        <v>2787</v>
      </c>
      <c r="F1918" s="81" t="s">
        <v>2787</v>
      </c>
      <c r="G1918" s="82">
        <v>0</v>
      </c>
      <c r="H1918" s="82">
        <v>0</v>
      </c>
      <c r="I1918" s="270" t="s">
        <v>1</v>
      </c>
      <c r="J1918" s="81" t="s">
        <v>1377</v>
      </c>
      <c r="K1918" s="83" t="s">
        <v>3783</v>
      </c>
      <c r="L1918" s="84" t="s">
        <v>4768</v>
      </c>
      <c r="M1918" s="84" t="s">
        <v>4827</v>
      </c>
      <c r="N1918" s="55" t="s">
        <v>2707</v>
      </c>
      <c r="O1918" s="80" t="s">
        <v>2768</v>
      </c>
      <c r="P1918" s="266" t="s">
        <v>2788</v>
      </c>
      <c r="Q1918" s="83"/>
      <c r="R1918"/>
      <c r="S1918" t="str">
        <f>IF(E1918=F1918,"","NOT EQUAL")</f>
        <v/>
      </c>
      <c r="T1918" s="44" t="str">
        <f>IF(ISNA(VLOOKUP(P1918,Sheet1!E:F,2,0)),"--","PRESENT")</f>
        <v>--</v>
      </c>
      <c r="U1918"/>
      <c r="V1918">
        <f>IF(AA1918&lt;&gt;"",V1917+1,V1917)</f>
        <v>574</v>
      </c>
      <c r="W1918" s="75" t="s">
        <v>2674</v>
      </c>
      <c r="X1918" s="57" t="s">
        <v>2238</v>
      </c>
      <c r="Y1918" s="57" t="s">
        <v>2238</v>
      </c>
      <c r="Z1918" s="25" t="str">
        <f>IF( OR(X1918="CNST", I1918="CAT_REGS"),IF(E1918=CHAR(34)&amp;CHAR(34),F1918,E1918),
IF(X1918="YES",UPPER(IF(E1918=CHAR(34)&amp;CHAR(34),F1918,E1918)),
IF(   AND(X1918&lt;&gt;"NO",I1918="CAT_FNCT",D1918&lt;&gt;"multiply", D1918&lt;&gt;"divide"),IF(J1918="SLS_ENABLED",   UPPER(IF(E1918=CHAR(34)&amp;CHAR(34),F1918,E1918)),""),"")))</f>
        <v/>
      </c>
      <c r="AA1918" s="25" t="str">
        <f>IF(LEN(Y1918)&gt;0,Y1918,SUBSTITUTE(SUBSTITUTE(SUBSTITUTE(SUBSTITUTE(SUBSTITUTE(SUBSTITUTE(SUBSTITUTE(SUBSTITUTE(SUBSTITUTE(SUBSTITUTE(SUBSTITUTE( (SUBSTITUTE( SUBSTITUTE( SUBSTITUTE( SUBSTITUTE(Z1918,"STD_SIGMA","SUM"),"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8" s="1">
        <f>B1918</f>
        <v>1874</v>
      </c>
      <c r="AC1918" t="str">
        <f>P1918</f>
        <v>ITM_CLA</v>
      </c>
      <c r="AD1918" s="126" t="str">
        <f>IF(ISNA(VLOOKUP(AA1918,'XEQM Shortlist'!J:J,1,0)),"//","")</f>
        <v/>
      </c>
      <c r="AF1918" s="88" t="str">
        <f>IF(LEN(AA1918)=0,"",SUBSTITUTE(SUBSTITUTE(SUBSTITUTE(SUBSTITUTE(SUBSTITUTE(SUBSTITUTE(SUBSTITUTE(SUBSTITUTE(SUBSTITUTE(SUBSTITUTE(SUBSTITUTE(SUBSTITUTE(SUBSTITUTE(SUBSTITUTE(SUBSTITUTE(SUBSTITUTE(SUBSTITUTE( (SUBSTITUTE( SUBSTITUTE( SUBSTITUTE( SUBSTITUTE(Z1918,"STD_SIGMA","SUM"),"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8" t="b">
        <f>AA1918=AF1918</f>
        <v>1</v>
      </c>
    </row>
    <row r="1919" spans="1:33">
      <c r="A1919" s="48">
        <f>IF(B1919=INT(B1919),ROW(),"")</f>
        <v>1919</v>
      </c>
      <c r="B1919" s="47">
        <f>IF(AND(MID(C1919,2,1)&lt;&gt;"/",MID(C1919,1,1)="/"),INT(B1918)+1,B1918+0.01)</f>
        <v>1875</v>
      </c>
      <c r="C1919" s="80" t="s">
        <v>3731</v>
      </c>
      <c r="D1919" s="80" t="s">
        <v>7</v>
      </c>
      <c r="E1919" s="170" t="s">
        <v>2789</v>
      </c>
      <c r="F1919" s="81" t="s">
        <v>2789</v>
      </c>
      <c r="G1919" s="82">
        <v>0</v>
      </c>
      <c r="H1919" s="82">
        <v>0</v>
      </c>
      <c r="I1919" s="270" t="s">
        <v>1</v>
      </c>
      <c r="J1919" s="81" t="s">
        <v>1377</v>
      </c>
      <c r="K1919" s="83" t="s">
        <v>3783</v>
      </c>
      <c r="L1919" s="84" t="s">
        <v>4768</v>
      </c>
      <c r="M1919" s="84" t="s">
        <v>4827</v>
      </c>
      <c r="N1919" s="55" t="s">
        <v>2707</v>
      </c>
      <c r="O1919" s="80" t="s">
        <v>2768</v>
      </c>
      <c r="P1919" s="266" t="s">
        <v>2790</v>
      </c>
      <c r="Q1919" s="83"/>
      <c r="R1919"/>
      <c r="S1919" t="str">
        <f>IF(E1919=F1919,"","NOT EQUAL")</f>
        <v/>
      </c>
      <c r="T1919" s="44" t="str">
        <f>IF(ISNA(VLOOKUP(P1919,Sheet1!E:F,2,0)),"--","PRESENT")</f>
        <v>--</v>
      </c>
      <c r="U1919"/>
      <c r="V1919">
        <f>IF(AA1919&lt;&gt;"",V1918+1,V1918)</f>
        <v>574</v>
      </c>
      <c r="W1919" s="75" t="s">
        <v>2674</v>
      </c>
      <c r="X1919" s="57" t="s">
        <v>2238</v>
      </c>
      <c r="Y1919" s="57" t="s">
        <v>2238</v>
      </c>
      <c r="Z1919" s="25" t="str">
        <f>IF( OR(X1919="CNST", I1919="CAT_REGS"),IF(E1919=CHAR(34)&amp;CHAR(34),F1919,E1919),
IF(X1919="YES",UPPER(IF(E1919=CHAR(34)&amp;CHAR(34),F1919,E1919)),
IF(   AND(X1919&lt;&gt;"NO",I1919="CAT_FNCT",D1919&lt;&gt;"multiply", D1919&lt;&gt;"divide"),IF(J1919="SLS_ENABLED",   UPPER(IF(E1919=CHAR(34)&amp;CHAR(34),F1919,E1919)),""),"")))</f>
        <v/>
      </c>
      <c r="AA1919" s="25" t="str">
        <f>IF(LEN(Y1919)&gt;0,Y1919,SUBSTITUTE(SUBSTITUTE(SUBSTITUTE(SUBSTITUTE(SUBSTITUTE(SUBSTITUTE(SUBSTITUTE(SUBSTITUTE(SUBSTITUTE(SUBSTITUTE(SUBSTITUTE( (SUBSTITUTE( SUBSTITUTE( SUBSTITUTE( SUBSTITUTE(Z1919,"STD_SIGMA","SUM"),"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9" s="1">
        <f>B1919</f>
        <v>1875</v>
      </c>
      <c r="AC1919" t="str">
        <f>P1919</f>
        <v>ITM_CLN</v>
      </c>
      <c r="AD1919" s="126" t="str">
        <f>IF(ISNA(VLOOKUP(AA1919,'XEQM Shortlist'!J:J,1,0)),"//","")</f>
        <v/>
      </c>
      <c r="AF1919" s="88" t="str">
        <f>IF(LEN(AA1919)=0,"",SUBSTITUTE(SUBSTITUTE(SUBSTITUTE(SUBSTITUTE(SUBSTITUTE(SUBSTITUTE(SUBSTITUTE(SUBSTITUTE(SUBSTITUTE(SUBSTITUTE(SUBSTITUTE(SUBSTITUTE(SUBSTITUTE(SUBSTITUTE(SUBSTITUTE(SUBSTITUTE(SUBSTITUTE( (SUBSTITUTE( SUBSTITUTE( SUBSTITUTE( SUBSTITUTE(Z1919,"STD_SIGMA","SUM"),"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9" t="b">
        <f>AA1919=AF1919</f>
        <v>1</v>
      </c>
    </row>
    <row r="1920" spans="1:33">
      <c r="A1920" s="48">
        <f>IF(B1920=INT(B1920),ROW(),"")</f>
        <v>1920</v>
      </c>
      <c r="B1920" s="47">
        <f>IF(AND(MID(C1920,2,1)&lt;&gt;"/",MID(C1920,1,1)="/"),INT(B1919)+1,B1919+0.01)</f>
        <v>1876</v>
      </c>
      <c r="C1920" s="80" t="s">
        <v>3713</v>
      </c>
      <c r="D1920" s="80" t="s">
        <v>4233</v>
      </c>
      <c r="E1920" s="81" t="s">
        <v>71</v>
      </c>
      <c r="F1920" s="81" t="s">
        <v>71</v>
      </c>
      <c r="G1920" s="82">
        <v>0</v>
      </c>
      <c r="H1920" s="82">
        <v>0</v>
      </c>
      <c r="I1920" s="270" t="s">
        <v>1</v>
      </c>
      <c r="J1920" s="81" t="s">
        <v>1376</v>
      </c>
      <c r="K1920" s="83" t="s">
        <v>3783</v>
      </c>
      <c r="L1920" s="84" t="s">
        <v>4768</v>
      </c>
      <c r="M1920" s="84" t="s">
        <v>4827</v>
      </c>
      <c r="N1920" s="55" t="s">
        <v>2707</v>
      </c>
      <c r="O1920" s="80" t="s">
        <v>4235</v>
      </c>
      <c r="P1920" s="266" t="s">
        <v>4236</v>
      </c>
      <c r="Q1920" s="83"/>
      <c r="R1920"/>
      <c r="S1920" t="str">
        <f>IF(E1920=F1920,"","NOT EQUAL")</f>
        <v/>
      </c>
      <c r="T1920" s="44" t="str">
        <f>IF(ISNA(VLOOKUP(P1920,Sheet1!E:F,2,0)),"--","PRESENT")</f>
        <v>--</v>
      </c>
      <c r="U1920"/>
      <c r="V1920">
        <f>IF(AA1920&lt;&gt;"",V1919+1,V1919)</f>
        <v>574</v>
      </c>
      <c r="W1920" s="75" t="s">
        <v>2674</v>
      </c>
      <c r="X1920" s="57" t="s">
        <v>2238</v>
      </c>
      <c r="Y1920" s="57" t="s">
        <v>2238</v>
      </c>
      <c r="Z1920" s="25" t="str">
        <f>IF( OR(X1920="CNST", I1920="CAT_REGS"),IF(E1920=CHAR(34)&amp;CHAR(34),F1920,E1920),
IF(X1920="YES",UPPER(IF(E1920=CHAR(34)&amp;CHAR(34),F1920,E1920)),
IF(   AND(X1920&lt;&gt;"NO",I1920="CAT_FNCT",D1920&lt;&gt;"multiply", D1920&lt;&gt;"divide"),IF(J1920="SLS_ENABLED",   UPPER(IF(E1920=CHAR(34)&amp;CHAR(34),F1920,E1920)),""),"")))</f>
        <v/>
      </c>
      <c r="AA1920" s="25" t="str">
        <f>IF(LEN(Y1920)&gt;0,Y1920,SUBSTITUTE(SUBSTITUTE(SUBSTITUTE(SUBSTITUTE(SUBSTITUTE(SUBSTITUTE(SUBSTITUTE(SUBSTITUTE(SUBSTITUTE(SUBSTITUTE(SUBSTITUTE( (SUBSTITUTE( SUBSTITUTE( SUBSTITUTE( SUBSTITUTE(Z1920,"STD_SIGMA","SUM"),"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0" s="1">
        <f>B1920</f>
        <v>1876</v>
      </c>
      <c r="AC1920" t="str">
        <f>P1920</f>
        <v>ITM_DENANY</v>
      </c>
      <c r="AD1920" s="126" t="str">
        <f>IF(ISNA(VLOOKUP(AA1920,'XEQM Shortlist'!J:J,1,0)),"//","")</f>
        <v/>
      </c>
      <c r="AF1920" s="88" t="str">
        <f>IF(LEN(AA1920)=0,"",SUBSTITUTE(SUBSTITUTE(SUBSTITUTE(SUBSTITUTE(SUBSTITUTE(SUBSTITUTE(SUBSTITUTE(SUBSTITUTE(SUBSTITUTE(SUBSTITUTE(SUBSTITUTE(SUBSTITUTE(SUBSTITUTE(SUBSTITUTE(SUBSTITUTE(SUBSTITUTE(SUBSTITUTE( (SUBSTITUTE( SUBSTITUTE( SUBSTITUTE( SUBSTITUTE(Z1920,"STD_SIGMA","SUM"),"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0" t="b">
        <f>AA1920=AF1920</f>
        <v>1</v>
      </c>
    </row>
    <row r="1921" spans="1:33">
      <c r="A1921" s="48">
        <f>IF(B1921=INT(B1921),ROW(),"")</f>
        <v>1921</v>
      </c>
      <c r="B1921" s="47">
        <f>IF(AND(MID(C1921,2,1)&lt;&gt;"/",MID(C1921,1,1)="/"),INT(B1920)+1,B1920+0.01)</f>
        <v>1877</v>
      </c>
      <c r="C1921" s="80" t="s">
        <v>3713</v>
      </c>
      <c r="D1921" s="80" t="s">
        <v>4234</v>
      </c>
      <c r="E1921" s="81" t="s">
        <v>72</v>
      </c>
      <c r="F1921" s="81" t="s">
        <v>72</v>
      </c>
      <c r="G1921" s="82">
        <v>0</v>
      </c>
      <c r="H1921" s="82">
        <v>0</v>
      </c>
      <c r="I1921" s="270" t="s">
        <v>1</v>
      </c>
      <c r="J1921" s="81" t="s">
        <v>1376</v>
      </c>
      <c r="K1921" s="83" t="s">
        <v>3783</v>
      </c>
      <c r="L1921" s="84" t="s">
        <v>4768</v>
      </c>
      <c r="M1921" s="84" t="s">
        <v>4827</v>
      </c>
      <c r="N1921" s="55" t="s">
        <v>2707</v>
      </c>
      <c r="O1921" s="80" t="s">
        <v>4235</v>
      </c>
      <c r="P1921" s="266" t="s">
        <v>4237</v>
      </c>
      <c r="Q1921" s="83"/>
      <c r="R1921"/>
      <c r="S1921" t="str">
        <f>IF(E1921=F1921,"","NOT EQUAL")</f>
        <v/>
      </c>
      <c r="T1921" s="44" t="str">
        <f>IF(ISNA(VLOOKUP(P1921,Sheet1!E:F,2,0)),"--","PRESENT")</f>
        <v>--</v>
      </c>
      <c r="U1921"/>
      <c r="V1921">
        <f>IF(AA1921&lt;&gt;"",V1920+1,V1920)</f>
        <v>574</v>
      </c>
      <c r="W1921" s="75" t="s">
        <v>2674</v>
      </c>
      <c r="X1921" s="57" t="s">
        <v>2238</v>
      </c>
      <c r="Y1921" s="57" t="s">
        <v>2238</v>
      </c>
      <c r="Z1921" s="25" t="str">
        <f>IF( OR(X1921="CNST", I1921="CAT_REGS"),IF(E1921=CHAR(34)&amp;CHAR(34),F1921,E1921),
IF(X1921="YES",UPPER(IF(E1921=CHAR(34)&amp;CHAR(34),F1921,E1921)),
IF(   AND(X1921&lt;&gt;"NO",I1921="CAT_FNCT",D1921&lt;&gt;"multiply", D1921&lt;&gt;"divide"),IF(J1921="SLS_ENABLED",   UPPER(IF(E1921=CHAR(34)&amp;CHAR(34),F1921,E1921)),""),"")))</f>
        <v/>
      </c>
      <c r="AA1921" s="25" t="str">
        <f>IF(LEN(Y1921)&gt;0,Y1921,SUBSTITUTE(SUBSTITUTE(SUBSTITUTE(SUBSTITUTE(SUBSTITUTE(SUBSTITUTE(SUBSTITUTE(SUBSTITUTE(SUBSTITUTE(SUBSTITUTE(SUBSTITUTE( (SUBSTITUTE( SUBSTITUTE( SUBSTITUTE( SUBSTITUTE(Z1921,"STD_SIGMA","SUM"),"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1" s="1">
        <f>B1921</f>
        <v>1877</v>
      </c>
      <c r="AC1921" t="str">
        <f>P1921</f>
        <v>ITM_DENFIX</v>
      </c>
      <c r="AD1921" s="126" t="str">
        <f>IF(ISNA(VLOOKUP(AA1921,'XEQM Shortlist'!J:J,1,0)),"//","")</f>
        <v/>
      </c>
      <c r="AF1921" s="88" t="str">
        <f>IF(LEN(AA1921)=0,"",SUBSTITUTE(SUBSTITUTE(SUBSTITUTE(SUBSTITUTE(SUBSTITUTE(SUBSTITUTE(SUBSTITUTE(SUBSTITUTE(SUBSTITUTE(SUBSTITUTE(SUBSTITUTE(SUBSTITUTE(SUBSTITUTE(SUBSTITUTE(SUBSTITUTE(SUBSTITUTE(SUBSTITUTE( (SUBSTITUTE( SUBSTITUTE( SUBSTITUTE( SUBSTITUTE(Z1921,"STD_SIGMA","SUM"),"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1" t="b">
        <f>AA1921=AF1921</f>
        <v>1</v>
      </c>
    </row>
    <row r="1922" spans="1:33">
      <c r="A1922" s="48">
        <f>IF(B1922=INT(B1922),ROW(),"")</f>
        <v>1922</v>
      </c>
      <c r="B1922" s="47">
        <f>IF(AND(MID(C1922,2,1)&lt;&gt;"/",MID(C1922,1,1)="/"),INT(B1921)+1,B1921+0.01)</f>
        <v>1878</v>
      </c>
      <c r="C1922" s="80" t="s">
        <v>3769</v>
      </c>
      <c r="D1922" s="80" t="s">
        <v>7</v>
      </c>
      <c r="E1922" s="81" t="s">
        <v>519</v>
      </c>
      <c r="F1922" s="83" t="s">
        <v>3787</v>
      </c>
      <c r="G1922" s="85">
        <v>0</v>
      </c>
      <c r="H1922" s="85">
        <v>0</v>
      </c>
      <c r="I1922" s="270" t="s">
        <v>1</v>
      </c>
      <c r="J1922" s="81" t="s">
        <v>1376</v>
      </c>
      <c r="K1922" s="83" t="s">
        <v>3783</v>
      </c>
      <c r="L1922" s="84" t="s">
        <v>4768</v>
      </c>
      <c r="M1922" s="84" t="s">
        <v>4825</v>
      </c>
      <c r="N1922" s="55" t="s">
        <v>2707</v>
      </c>
      <c r="O1922" s="84" t="s">
        <v>3784</v>
      </c>
      <c r="P1922" s="266" t="s">
        <v>3788</v>
      </c>
      <c r="Q1922" s="83"/>
      <c r="R1922"/>
      <c r="S1922" t="str">
        <f>IF(E1922=F1922,"","NOT EQUAL")</f>
        <v>NOT EQUAL</v>
      </c>
      <c r="T1922" s="44" t="str">
        <f>IF(ISNA(VLOOKUP(P1922,Sheet1!E:F,2,0)),"--","PRESENT")</f>
        <v>PRESENT</v>
      </c>
      <c r="U1922"/>
      <c r="V1922">
        <f>IF(AA1922&lt;&gt;"",V1921+1,V1921)</f>
        <v>575</v>
      </c>
      <c r="W1922" s="75" t="s">
        <v>2674</v>
      </c>
      <c r="X1922" s="57"/>
      <c r="Y1922" s="57" t="s">
        <v>3789</v>
      </c>
      <c r="Z1922" s="25" t="str">
        <f>IF( OR(X1922="CNST", I1922="CAT_REGS"),IF(E1922=CHAR(34)&amp;CHAR(34),F1922,E1922),
IF(X1922="YES",UPPER(IF(E1922=CHAR(34)&amp;CHAR(34),F1922,E1922)),
IF(   AND(X1922&lt;&gt;"NO",I1922="CAT_FNCT",D1922&lt;&gt;"multiply", D1922&lt;&gt;"divide"),IF(J1922="SLS_ENABLED",   UPPER(IF(E1922=CHAR(34)&amp;CHAR(34),F1922,E1922)),""),"")))</f>
        <v/>
      </c>
      <c r="AA1922" s="25" t="str">
        <f>IF(LEN(Y1922)&gt;0,Y1922,SUBSTITUTE(SUBSTITUTE(SUBSTITUTE(SUBSTITUTE(SUBSTITUTE(SUBSTITUTE(SUBSTITUTE(SUBSTITUTE(SUBSTITUTE(SUBSTITUTE(SUBSTITUTE( (SUBSTITUTE( SUBSTITUTE( SUBSTITUTE( SUBSTITUTE(Z1922,"STD_SIGMA","SUM"),"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CASEUP</v>
      </c>
      <c r="AB1922" s="1">
        <f>B1922</f>
        <v>1878</v>
      </c>
      <c r="AC1922" t="str">
        <f>P1922</f>
        <v>CHR_caseUP</v>
      </c>
      <c r="AD1922" s="126" t="str">
        <f>IF(ISNA(VLOOKUP(AA1922,'XEQM Shortlist'!J:J,1,0)),"//","")</f>
        <v/>
      </c>
      <c r="AF1922" s="88" t="str">
        <f>IF(LEN(AA1922)=0,"",SUBSTITUTE(SUBSTITUTE(SUBSTITUTE(SUBSTITUTE(SUBSTITUTE(SUBSTITUTE(SUBSTITUTE(SUBSTITUTE(SUBSTITUTE(SUBSTITUTE(SUBSTITUTE(SUBSTITUTE(SUBSTITUTE(SUBSTITUTE(SUBSTITUTE(SUBSTITUTE(SUBSTITUTE( (SUBSTITUTE( SUBSTITUTE( SUBSTITUTE( SUBSTITUTE(Z1922,"STD_SIGMA","SUM"),"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2" t="b">
        <f>AA1922=AF1922</f>
        <v>0</v>
      </c>
    </row>
    <row r="1923" spans="1:33">
      <c r="A1923" s="48">
        <f>IF(B1923=INT(B1923),ROW(),"")</f>
        <v>1923</v>
      </c>
      <c r="B1923" s="47">
        <f>IF(AND(MID(C1923,2,1)&lt;&gt;"/",MID(C1923,1,1)="/"),INT(B1922)+1,B1922+0.01)</f>
        <v>1879</v>
      </c>
      <c r="C1923" s="80" t="s">
        <v>3769</v>
      </c>
      <c r="D1923" s="80" t="s">
        <v>7</v>
      </c>
      <c r="E1923" s="81" t="s">
        <v>519</v>
      </c>
      <c r="F1923" s="81" t="s">
        <v>3790</v>
      </c>
      <c r="G1923" s="82">
        <v>0</v>
      </c>
      <c r="H1923" s="82">
        <v>0</v>
      </c>
      <c r="I1923" s="270" t="s">
        <v>1</v>
      </c>
      <c r="J1923" s="81" t="s">
        <v>1376</v>
      </c>
      <c r="K1923" s="83" t="s">
        <v>3783</v>
      </c>
      <c r="L1923" s="84" t="s">
        <v>4768</v>
      </c>
      <c r="M1923" s="84" t="s">
        <v>4825</v>
      </c>
      <c r="N1923" s="55" t="s">
        <v>2707</v>
      </c>
      <c r="O1923" s="80" t="s">
        <v>3784</v>
      </c>
      <c r="P1923" s="266" t="s">
        <v>3791</v>
      </c>
      <c r="Q1923" s="83"/>
      <c r="R1923"/>
      <c r="S1923" t="str">
        <f>IF(E1923=F1923,"","NOT EQUAL")</f>
        <v>NOT EQUAL</v>
      </c>
      <c r="T1923" s="44" t="str">
        <f>IF(ISNA(VLOOKUP(P1923,Sheet1!E:F,2,0)),"--","PRESENT")</f>
        <v>PRESENT</v>
      </c>
      <c r="U1923"/>
      <c r="V1923">
        <f>IF(AA1923&lt;&gt;"",V1922+1,V1922)</f>
        <v>576</v>
      </c>
      <c r="W1923" s="75" t="s">
        <v>2674</v>
      </c>
      <c r="X1923" s="57" t="s">
        <v>2238</v>
      </c>
      <c r="Y1923" s="57" t="s">
        <v>3792</v>
      </c>
      <c r="Z1923" s="25" t="str">
        <f>IF( OR(X1923="CNST", I1923="CAT_REGS"),IF(E1923=CHAR(34)&amp;CHAR(34),F1923,E1923),
IF(X1923="YES",UPPER(IF(E1923=CHAR(34)&amp;CHAR(34),F1923,E1923)),
IF(   AND(X1923&lt;&gt;"NO",I1923="CAT_FNCT",D1923&lt;&gt;"multiply", D1923&lt;&gt;"divide"),IF(J1923="SLS_ENABLED",   UPPER(IF(E1923=CHAR(34)&amp;CHAR(34),F1923,E1923)),""),"")))</f>
        <v/>
      </c>
      <c r="AA1923" s="25" t="str">
        <f>IF(LEN(Y1923)&gt;0,Y1923,SUBSTITUTE(SUBSTITUTE(SUBSTITUTE(SUBSTITUTE(SUBSTITUTE(SUBSTITUTE(SUBSTITUTE(SUBSTITUTE(SUBSTITUTE(SUBSTITUTE(SUBSTITUTE( (SUBSTITUTE( SUBSTITUTE( SUBSTITUTE( SUBSTITUTE(Z1923,"STD_SIGMA","SUM"),"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CASEDN</v>
      </c>
      <c r="AB1923" s="1">
        <f>B1923</f>
        <v>1879</v>
      </c>
      <c r="AC1923" t="str">
        <f>P1923</f>
        <v>CHR_caseDN</v>
      </c>
      <c r="AD1923" s="126" t="str">
        <f>IF(ISNA(VLOOKUP(AA1923,'XEQM Shortlist'!J:J,1,0)),"//","")</f>
        <v/>
      </c>
      <c r="AF1923" s="88" t="str">
        <f>IF(LEN(AA1923)=0,"",SUBSTITUTE(SUBSTITUTE(SUBSTITUTE(SUBSTITUTE(SUBSTITUTE(SUBSTITUTE(SUBSTITUTE(SUBSTITUTE(SUBSTITUTE(SUBSTITUTE(SUBSTITUTE(SUBSTITUTE(SUBSTITUTE(SUBSTITUTE(SUBSTITUTE(SUBSTITUTE(SUBSTITUTE( (SUBSTITUTE( SUBSTITUTE( SUBSTITUTE( SUBSTITUTE(Z1923,"STD_SIGMA","SUM"),"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3" t="b">
        <f>AA1923=AF1923</f>
        <v>0</v>
      </c>
    </row>
    <row r="1924" spans="1:33">
      <c r="A1924" s="48">
        <f>IF(B1924=INT(B1924),ROW(),"")</f>
        <v>1924</v>
      </c>
      <c r="B1924" s="47">
        <f>IF(AND(MID(C1924,2,1)&lt;&gt;"/",MID(C1924,1,1)="/"),INT(B1923)+1,B1923+0.01)</f>
        <v>1880</v>
      </c>
      <c r="C1924" s="80" t="s">
        <v>3732</v>
      </c>
      <c r="D1924" s="80" t="s">
        <v>7</v>
      </c>
      <c r="E1924" s="252" t="s">
        <v>2309</v>
      </c>
      <c r="F1924" s="81" t="s">
        <v>2309</v>
      </c>
      <c r="G1924" s="82">
        <v>0</v>
      </c>
      <c r="H1924" s="82">
        <v>0</v>
      </c>
      <c r="I1924" s="270" t="s">
        <v>3</v>
      </c>
      <c r="J1924" s="81" t="s">
        <v>1376</v>
      </c>
      <c r="K1924" s="83" t="s">
        <v>3783</v>
      </c>
      <c r="L1924" s="84" t="s">
        <v>4768</v>
      </c>
      <c r="M1924" s="84" t="s">
        <v>4825</v>
      </c>
      <c r="N1924" s="55" t="s">
        <v>2707</v>
      </c>
      <c r="O1924" s="80"/>
      <c r="P1924" s="266" t="s">
        <v>2308</v>
      </c>
      <c r="Q1924" s="83"/>
      <c r="R1924"/>
      <c r="S1924" t="str">
        <f>IF(E1924=F1924,"","NOT EQUAL")</f>
        <v/>
      </c>
      <c r="T1924" s="44" t="str">
        <f>IF(ISNA(VLOOKUP(P1924,Sheet1!E:F,2,0)),"--","PRESENT")</f>
        <v>PRESENT</v>
      </c>
      <c r="U1924"/>
      <c r="V1924">
        <f>IF(AA1924&lt;&gt;"",V1923+1,V1923)</f>
        <v>577</v>
      </c>
      <c r="W1924" s="75"/>
      <c r="X1924" s="57" t="s">
        <v>2598</v>
      </c>
      <c r="Y1924" s="57"/>
      <c r="Z1924" s="25" t="str">
        <f>IF( OR(X1924="CNST", I1924="CAT_REGS"),IF(E1924=CHAR(34)&amp;CHAR(34),F1924,E1924),
IF(X1924="YES",UPPER(IF(E1924=CHAR(34)&amp;CHAR(34),F1924,E1924)),
IF(   AND(X1924&lt;&gt;"NO",I1924="CAT_FNCT",D1924&lt;&gt;"multiply", D1924&lt;&gt;"divide"),IF(J1924="SLS_ENABLED",   UPPER(IF(E1924=CHAR(34)&amp;CHAR(34),F1924,E1924)),""),"")))</f>
        <v>"LISTXY"</v>
      </c>
      <c r="AA1924" s="25" t="str">
        <f>IF(LEN(Y1924)&gt;0,Y1924,SUBSTITUTE(SUBSTITUTE(SUBSTITUTE(SUBSTITUTE(SUBSTITUTE(SUBSTITUTE(SUBSTITUTE(SUBSTITUTE(SUBSTITUTE(SUBSTITUTE(SUBSTITUTE( (SUBSTITUTE( SUBSTITUTE( SUBSTITUTE( SUBSTITUTE(Z1924,"STD_SIGMA","SUM"),"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AB1924" s="1">
        <f>B1924</f>
        <v>1880</v>
      </c>
      <c r="AC1924" t="str">
        <f>P1924</f>
        <v>ITM_LISTXY</v>
      </c>
      <c r="AD1924" s="126" t="str">
        <f>IF(ISNA(VLOOKUP(AA1924,'XEQM Shortlist'!J:J,1,0)),"//","")</f>
        <v/>
      </c>
      <c r="AF1924" s="88" t="str">
        <f>IF(LEN(AA1924)=0,"",SUBSTITUTE(SUBSTITUTE(SUBSTITUTE(SUBSTITUTE(SUBSTITUTE(SUBSTITUTE(SUBSTITUTE(SUBSTITUTE(SUBSTITUTE(SUBSTITUTE(SUBSTITUTE(SUBSTITUTE(SUBSTITUTE(SUBSTITUTE(SUBSTITUTE(SUBSTITUTE(SUBSTITUTE( (SUBSTITUTE( SUBSTITUTE( SUBSTITUTE( SUBSTITUTE(Z1924,"STD_SIGMA","SUM"),"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LISTXY</v>
      </c>
      <c r="AG1924" t="b">
        <f>AA1924=AF1924</f>
        <v>1</v>
      </c>
    </row>
    <row r="1925" spans="1:33" s="44" customFormat="1">
      <c r="A1925" s="48">
        <f>IF(B1925=INT(B1925),ROW(),"")</f>
        <v>1925</v>
      </c>
      <c r="B1925" s="47">
        <f>IF(AND(MID(C1925,2,1)&lt;&gt;"/",MID(C1925,1,1)="/"),INT(B1924)+1,B1924+0.01)</f>
        <v>1881</v>
      </c>
      <c r="C1925" s="80" t="s">
        <v>3733</v>
      </c>
      <c r="D1925" s="80" t="s">
        <v>920</v>
      </c>
      <c r="E1925" s="81" t="s">
        <v>1360</v>
      </c>
      <c r="F1925" s="81" t="s">
        <v>1360</v>
      </c>
      <c r="G1925" s="82">
        <v>0</v>
      </c>
      <c r="H1925" s="82">
        <v>0</v>
      </c>
      <c r="I1925" s="270" t="s">
        <v>3</v>
      </c>
      <c r="J1925" s="81" t="s">
        <v>1375</v>
      </c>
      <c r="K1925" s="83" t="s">
        <v>3945</v>
      </c>
      <c r="L1925" s="84" t="s">
        <v>4768</v>
      </c>
      <c r="M1925" s="84" t="s">
        <v>4825</v>
      </c>
      <c r="N1925" s="55" t="s">
        <v>2707</v>
      </c>
      <c r="O1925" s="84" t="s">
        <v>938</v>
      </c>
      <c r="P1925" s="266" t="s">
        <v>2201</v>
      </c>
      <c r="Q1925" s="83"/>
      <c r="R1925"/>
      <c r="S1925" t="str">
        <f>IF(E1925=F1925,"","NOT EQUAL")</f>
        <v/>
      </c>
      <c r="T1925" s="44" t="str">
        <f>IF(ISNA(VLOOKUP(P1925,Sheet1!E:F,2,0)),"--","PRESENT")</f>
        <v>--</v>
      </c>
      <c r="U1925"/>
      <c r="V1925">
        <f>IF(AA1925&lt;&gt;"",V1924+1,V1924)</f>
        <v>578</v>
      </c>
      <c r="W1925" s="75" t="s">
        <v>2680</v>
      </c>
      <c r="X1925" s="57" t="s">
        <v>2238</v>
      </c>
      <c r="Y1925" s="57" t="s">
        <v>2238</v>
      </c>
      <c r="Z1925" s="25" t="str">
        <f>IF( OR(X1925="CNST", I1925="CAT_REGS"),IF(E1925=CHAR(34)&amp;CHAR(34),F1925,E1925),
IF(X1925="YES",UPPER(IF(E1925=CHAR(34)&amp;CHAR(34),F1925,E1925)),
IF(   AND(X1925&lt;&gt;"NO",I1925="CAT_FNCT",D1925&lt;&gt;"multiply", D1925&lt;&gt;"divide"),IF(J1925="SLS_ENABLED",   UPPER(IF(E1925=CHAR(34)&amp;CHAR(34),F1925,E1925)),""),"")))</f>
        <v>"ERPN?"</v>
      </c>
      <c r="AA1925" s="25" t="str">
        <f>IF(LEN(Y1925)&gt;0,Y1925,SUBSTITUTE(SUBSTITUTE(SUBSTITUTE(SUBSTITUTE(SUBSTITUTE(SUBSTITUTE(SUBSTITUTE(SUBSTITUTE(SUBSTITUTE(SUBSTITUTE(SUBSTITUTE( (SUBSTITUTE( SUBSTITUTE( SUBSTITUTE( SUBSTITUTE(Z1925,"STD_SIGMA","SUM"),"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ERPN?</v>
      </c>
      <c r="AB1925" s="1">
        <f>B1925</f>
        <v>1881</v>
      </c>
      <c r="AC1925" t="str">
        <f>P1925</f>
        <v>ITM_SH_ERPN</v>
      </c>
      <c r="AD1925" s="126" t="str">
        <f>IF(ISNA(VLOOKUP(AA1925,'XEQM Shortlist'!J:J,1,0)),"//","")</f>
        <v>//</v>
      </c>
      <c r="AE1925"/>
      <c r="AF1925" s="88" t="str">
        <f>IF(LEN(AA1925)=0,"",SUBSTITUTE(SUBSTITUTE(SUBSTITUTE(SUBSTITUTE(SUBSTITUTE(SUBSTITUTE(SUBSTITUTE(SUBSTITUTE(SUBSTITUTE(SUBSTITUTE(SUBSTITUTE(SUBSTITUTE(SUBSTITUTE(SUBSTITUTE(SUBSTITUTE(SUBSTITUTE(SUBSTITUTE( (SUBSTITUTE( SUBSTITUTE( SUBSTITUTE( SUBSTITUTE(Z1925,"STD_SIGMA","SUM"),"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ERPN?</v>
      </c>
      <c r="AG1925" t="b">
        <f>AA1925=AF1925</f>
        <v>1</v>
      </c>
    </row>
    <row r="1926" spans="1:33">
      <c r="A1926" s="48">
        <f>IF(B1926=INT(B1926),ROW(),"")</f>
        <v>1926</v>
      </c>
      <c r="B1926" s="47">
        <f>IF(AND(MID(C1926,2,1)&lt;&gt;"/",MID(C1926,1,1)="/"),INT(B1925)+1,B1925+0.01)</f>
        <v>1882</v>
      </c>
      <c r="C1926" s="80" t="s">
        <v>3734</v>
      </c>
      <c r="D1926" s="80" t="s">
        <v>7</v>
      </c>
      <c r="E1926" s="81" t="s">
        <v>2625</v>
      </c>
      <c r="F1926" s="81" t="s">
        <v>2625</v>
      </c>
      <c r="G1926" s="82">
        <v>0</v>
      </c>
      <c r="H1926" s="82">
        <v>0</v>
      </c>
      <c r="I1926" s="270" t="s">
        <v>1</v>
      </c>
      <c r="J1926" s="81" t="s">
        <v>1375</v>
      </c>
      <c r="K1926" s="83" t="s">
        <v>3783</v>
      </c>
      <c r="L1926" s="84" t="s">
        <v>4768</v>
      </c>
      <c r="M1926" s="84" t="s">
        <v>4827</v>
      </c>
      <c r="N1926" s="55" t="s">
        <v>2707</v>
      </c>
      <c r="O1926" s="80"/>
      <c r="P1926" s="266" t="s">
        <v>2626</v>
      </c>
      <c r="Q1926" s="83"/>
      <c r="R1926"/>
      <c r="S1926" t="str">
        <f>IF(E1926=F1926,"","NOT EQUAL")</f>
        <v/>
      </c>
      <c r="T1926" s="44" t="str">
        <f>IF(ISNA(VLOOKUP(P1926,Sheet1!E:F,2,0)),"--","PRESENT")</f>
        <v>--</v>
      </c>
      <c r="U1926"/>
      <c r="V1926">
        <f>IF(AA1926&lt;&gt;"",V1925+1,V1925)</f>
        <v>578</v>
      </c>
      <c r="W1926" s="75" t="s">
        <v>2680</v>
      </c>
      <c r="X1926" s="57" t="s">
        <v>2238</v>
      </c>
      <c r="Y1926" s="57" t="s">
        <v>2238</v>
      </c>
      <c r="Z1926" s="25" t="str">
        <f>IF( OR(X1926="CNST", I1926="CAT_REGS"),IF(E1926=CHAR(34)&amp;CHAR(34),F1926,E1926),
IF(X1926="YES",UPPER(IF(E1926=CHAR(34)&amp;CHAR(34),F1926,E1926)),
IF(   AND(X1926&lt;&gt;"NO",I1926="CAT_FNCT",D1926&lt;&gt;"multiply", D1926&lt;&gt;"divide"),IF(J1926="SLS_ENABLED",   UPPER(IF(E1926=CHAR(34)&amp;CHAR(34),F1926,E1926)),""),"")))</f>
        <v/>
      </c>
      <c r="AA1926" s="25" t="str">
        <f>IF(LEN(Y1926)&gt;0,Y1926,SUBSTITUTE(SUBSTITUTE(SUBSTITUTE(SUBSTITUTE(SUBSTITUTE(SUBSTITUTE(SUBSTITUTE(SUBSTITUTE(SUBSTITUTE(SUBSTITUTE(SUBSTITUTE( (SUBSTITUTE( SUBSTITUTE( SUBSTITUTE( SUBSTITUTE(Z1926,"STD_SIGMA","SUM"),"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6" s="1">
        <f>B1926</f>
        <v>1882</v>
      </c>
      <c r="AC1926" t="str">
        <f>P1926</f>
        <v>ITM_SYS_FREE_RAM</v>
      </c>
      <c r="AD1926" s="126" t="str">
        <f>IF(ISNA(VLOOKUP(AA1926,'XEQM Shortlist'!J:J,1,0)),"//","")</f>
        <v/>
      </c>
      <c r="AF1926" s="88" t="str">
        <f>IF(LEN(AA1926)=0,"",SUBSTITUTE(SUBSTITUTE(SUBSTITUTE(SUBSTITUTE(SUBSTITUTE(SUBSTITUTE(SUBSTITUTE(SUBSTITUTE(SUBSTITUTE(SUBSTITUTE(SUBSTITUTE(SUBSTITUTE(SUBSTITUTE(SUBSTITUTE(SUBSTITUTE(SUBSTITUTE(SUBSTITUTE( (SUBSTITUTE( SUBSTITUTE( SUBSTITUTE( SUBSTITUTE(Z1926,"STD_SIGMA","SUM"),"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6" t="b">
        <f>AA1926=AF1926</f>
        <v>1</v>
      </c>
    </row>
    <row r="1927" spans="1:33">
      <c r="A1927" s="48">
        <f>IF(B1927=INT(B1927),ROW(),"")</f>
        <v>1927</v>
      </c>
      <c r="B1927" s="47">
        <f>IF(AND(MID(C1927,2,1)&lt;&gt;"/",MID(C1927,1,1)="/"),INT(B1926)+1,B1926+0.01)</f>
        <v>1883</v>
      </c>
      <c r="C1927" s="80" t="s">
        <v>3769</v>
      </c>
      <c r="D1927" s="80" t="s">
        <v>7</v>
      </c>
      <c r="E1927" s="83" t="s">
        <v>519</v>
      </c>
      <c r="F1927" s="83" t="s">
        <v>2272</v>
      </c>
      <c r="G1927" s="86">
        <v>0</v>
      </c>
      <c r="H1927" s="86">
        <v>0</v>
      </c>
      <c r="I1927" s="270" t="s">
        <v>16</v>
      </c>
      <c r="J1927" s="81" t="s">
        <v>1376</v>
      </c>
      <c r="K1927" s="83" t="s">
        <v>3783</v>
      </c>
      <c r="L1927" s="84" t="s">
        <v>4768</v>
      </c>
      <c r="M1927" s="84" t="s">
        <v>4827</v>
      </c>
      <c r="N1927" s="55" t="s">
        <v>2707</v>
      </c>
      <c r="O1927" s="80" t="s">
        <v>2271</v>
      </c>
      <c r="P1927" s="266" t="s">
        <v>2227</v>
      </c>
      <c r="Q1927" s="83"/>
      <c r="R1927"/>
      <c r="S1927" t="str">
        <f>IF(E1927=F1927,"","NOT EQUAL")</f>
        <v>NOT EQUAL</v>
      </c>
      <c r="T1927" s="44" t="str">
        <f>IF(ISNA(VLOOKUP(P1927,Sheet1!E:F,2,0)),"--","PRESENT")</f>
        <v>--</v>
      </c>
      <c r="U1927"/>
      <c r="V1927">
        <f>IF(AA1927&lt;&gt;"",V1926+1,V1926)</f>
        <v>578</v>
      </c>
      <c r="W1927" s="75" t="s">
        <v>2705</v>
      </c>
      <c r="X1927" s="57" t="s">
        <v>2238</v>
      </c>
      <c r="Y1927" s="57" t="s">
        <v>2238</v>
      </c>
      <c r="Z1927" s="25" t="str">
        <f>IF( OR(X1927="CNST", I1927="CAT_REGS"),IF(E1927=CHAR(34)&amp;CHAR(34),F1927,E1927),
IF(X1927="YES",UPPER(IF(E1927=CHAR(34)&amp;CHAR(34),F1927,E1927)),
IF(   AND(X1927&lt;&gt;"NO",I1927="CAT_FNCT",D1927&lt;&gt;"multiply", D1927&lt;&gt;"divide"),IF(J1927="SLS_ENABLED",   UPPER(IF(E1927=CHAR(34)&amp;CHAR(34),F1927,E1927)),""),"")))</f>
        <v/>
      </c>
      <c r="AA1927" s="25" t="str">
        <f>IF(LEN(Y1927)&gt;0,Y1927,SUBSTITUTE(SUBSTITUTE(SUBSTITUTE(SUBSTITUTE(SUBSTITUTE(SUBSTITUTE(SUBSTITUTE(SUBSTITUTE(SUBSTITUTE(SUBSTITUTE(SUBSTITUTE( (SUBSTITUTE( SUBSTITUTE( SUBSTITUTE( SUBSTITUTE(Z1927,"STD_SIGMA","SUM"),"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7" s="1">
        <f>B1927</f>
        <v>1883</v>
      </c>
      <c r="AC1927" t="str">
        <f>P1927</f>
        <v>MNU_INL_TST</v>
      </c>
      <c r="AD1927" s="126" t="str">
        <f>IF(ISNA(VLOOKUP(AA1927,'XEQM Shortlist'!J:J,1,0)),"//","")</f>
        <v/>
      </c>
      <c r="AF1927" s="88" t="str">
        <f>IF(LEN(AA1927)=0,"",SUBSTITUTE(SUBSTITUTE(SUBSTITUTE(SUBSTITUTE(SUBSTITUTE(SUBSTITUTE(SUBSTITUTE(SUBSTITUTE(SUBSTITUTE(SUBSTITUTE(SUBSTITUTE(SUBSTITUTE(SUBSTITUTE(SUBSTITUTE(SUBSTITUTE(SUBSTITUTE(SUBSTITUTE( (SUBSTITUTE( SUBSTITUTE( SUBSTITUTE( SUBSTITUTE(Z1927,"STD_SIGMA","SUM"),"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7" t="b">
        <f>AA1927=AF1927</f>
        <v>1</v>
      </c>
    </row>
    <row r="1928" spans="1:33">
      <c r="A1928" s="48">
        <f>IF(B1928=INT(B1928),ROW(),"")</f>
        <v>1928</v>
      </c>
      <c r="B1928" s="47">
        <f>IF(AND(MID(C1928,2,1)&lt;&gt;"/",MID(C1928,1,1)="/"),INT(B1927)+1,B1927+0.01)</f>
        <v>1884</v>
      </c>
      <c r="C1928" s="80" t="s">
        <v>3735</v>
      </c>
      <c r="D1928" s="80" t="s">
        <v>2620</v>
      </c>
      <c r="E1928" s="81" t="s">
        <v>519</v>
      </c>
      <c r="F1928" s="81" t="s">
        <v>2273</v>
      </c>
      <c r="G1928" s="82">
        <v>0</v>
      </c>
      <c r="H1928" s="82">
        <v>0</v>
      </c>
      <c r="I1928" s="270" t="s">
        <v>1</v>
      </c>
      <c r="J1928" s="81" t="s">
        <v>1376</v>
      </c>
      <c r="K1928" s="83" t="s">
        <v>3783</v>
      </c>
      <c r="L1928" s="84" t="s">
        <v>4768</v>
      </c>
      <c r="M1928" s="84" t="s">
        <v>4827</v>
      </c>
      <c r="N1928" s="55" t="s">
        <v>2707</v>
      </c>
      <c r="O1928" s="80" t="s">
        <v>2271</v>
      </c>
      <c r="P1928" s="266" t="s">
        <v>2276</v>
      </c>
      <c r="Q1928" s="83"/>
      <c r="R1928"/>
      <c r="S1928" t="str">
        <f>IF(E1928=F1928,"","NOT EQUAL")</f>
        <v>NOT EQUAL</v>
      </c>
      <c r="T1928" s="44" t="str">
        <f>IF(ISNA(VLOOKUP(P1928,Sheet1!E:F,2,0)),"--","PRESENT")</f>
        <v>--</v>
      </c>
      <c r="U1928"/>
      <c r="V1928">
        <f>IF(AA1928&lt;&gt;"",V1927+1,V1927)</f>
        <v>578</v>
      </c>
      <c r="W1928" s="75" t="s">
        <v>2705</v>
      </c>
      <c r="X1928" s="57" t="s">
        <v>2238</v>
      </c>
      <c r="Y1928" s="57" t="s">
        <v>2238</v>
      </c>
      <c r="Z1928" s="25" t="str">
        <f>IF( OR(X1928="CNST", I1928="CAT_REGS"),IF(E1928=CHAR(34)&amp;CHAR(34),F1928,E1928),
IF(X1928="YES",UPPER(IF(E1928=CHAR(34)&amp;CHAR(34),F1928,E1928)),
IF(   AND(X1928&lt;&gt;"NO",I1928="CAT_FNCT",D1928&lt;&gt;"multiply", D1928&lt;&gt;"divide"),IF(J1928="SLS_ENABLED",   UPPER(IF(E1928=CHAR(34)&amp;CHAR(34),F1928,E1928)),""),"")))</f>
        <v/>
      </c>
      <c r="AA1928" s="25" t="str">
        <f>IF(LEN(Y1928)&gt;0,Y1928,SUBSTITUTE(SUBSTITUTE(SUBSTITUTE(SUBSTITUTE(SUBSTITUTE(SUBSTITUTE(SUBSTITUTE(SUBSTITUTE(SUBSTITUTE(SUBSTITUTE(SUBSTITUTE( (SUBSTITUTE( SUBSTITUTE( SUBSTITUTE( SUBSTITUTE(Z1928,"STD_SIGMA","SUM"),"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8" s="1">
        <f>B1928</f>
        <v>1884</v>
      </c>
      <c r="AC1928" t="str">
        <f>P1928</f>
        <v>ITM_TEST</v>
      </c>
      <c r="AD1928" s="126" t="str">
        <f>IF(ISNA(VLOOKUP(AA1928,'XEQM Shortlist'!J:J,1,0)),"//","")</f>
        <v/>
      </c>
      <c r="AF1928" s="88" t="str">
        <f>IF(LEN(AA1928)=0,"",SUBSTITUTE(SUBSTITUTE(SUBSTITUTE(SUBSTITUTE(SUBSTITUTE(SUBSTITUTE(SUBSTITUTE(SUBSTITUTE(SUBSTITUTE(SUBSTITUTE(SUBSTITUTE(SUBSTITUTE(SUBSTITUTE(SUBSTITUTE(SUBSTITUTE(SUBSTITUTE(SUBSTITUTE( (SUBSTITUTE( SUBSTITUTE( SUBSTITUTE( SUBSTITUTE(Z1928,"STD_SIGMA","SUM"),"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8" t="b">
        <f>AA1928=AF1928</f>
        <v>1</v>
      </c>
    </row>
    <row r="1929" spans="1:33">
      <c r="A1929" s="48">
        <f>IF(B1929=INT(B1929),ROW(),"")</f>
        <v>1929</v>
      </c>
      <c r="B1929" s="47">
        <f>IF(AND(MID(C1929,2,1)&lt;&gt;"/",MID(C1929,1,1)="/"),INT(B1928)+1,B1928+0.01)</f>
        <v>1885</v>
      </c>
      <c r="C1929" s="80" t="s">
        <v>3736</v>
      </c>
      <c r="D1929" s="80" t="s">
        <v>7</v>
      </c>
      <c r="E1929" s="81" t="s">
        <v>2274</v>
      </c>
      <c r="F1929" s="81" t="s">
        <v>2274</v>
      </c>
      <c r="G1929" s="82">
        <v>0</v>
      </c>
      <c r="H1929" s="82">
        <v>0</v>
      </c>
      <c r="I1929" s="270" t="s">
        <v>1</v>
      </c>
      <c r="J1929" s="81" t="s">
        <v>1375</v>
      </c>
      <c r="K1929" s="83" t="s">
        <v>3783</v>
      </c>
      <c r="L1929" s="84" t="s">
        <v>4768</v>
      </c>
      <c r="M1929" s="84" t="s">
        <v>4827</v>
      </c>
      <c r="N1929" s="55" t="s">
        <v>2707</v>
      </c>
      <c r="O1929" s="80" t="s">
        <v>2271</v>
      </c>
      <c r="P1929" s="266" t="s">
        <v>2277</v>
      </c>
      <c r="Q1929" s="83"/>
      <c r="R1929"/>
      <c r="S1929" t="str">
        <f>IF(E1929=F1929,"","NOT EQUAL")</f>
        <v/>
      </c>
      <c r="T1929" s="44" t="str">
        <f>IF(ISNA(VLOOKUP(P1929,Sheet1!E:F,2,0)),"--","PRESENT")</f>
        <v>--</v>
      </c>
      <c r="U1929"/>
      <c r="V1929">
        <f>IF(AA1929&lt;&gt;"",V1928+1,V1928)</f>
        <v>578</v>
      </c>
      <c r="W1929" s="75" t="s">
        <v>2705</v>
      </c>
      <c r="X1929" s="57" t="s">
        <v>2238</v>
      </c>
      <c r="Y1929" s="57" t="s">
        <v>2238</v>
      </c>
      <c r="Z1929" s="25" t="str">
        <f>IF( OR(X1929="CNST", I1929="CAT_REGS"),IF(E1929=CHAR(34)&amp;CHAR(34),F1929,E1929),
IF(X1929="YES",UPPER(IF(E1929=CHAR(34)&amp;CHAR(34),F1929,E1929)),
IF(   AND(X1929&lt;&gt;"NO",I1929="CAT_FNCT",D1929&lt;&gt;"multiply", D1929&lt;&gt;"divide"),IF(J1929="SLS_ENABLED",   UPPER(IF(E1929=CHAR(34)&amp;CHAR(34),F1929,E1929)),""),"")))</f>
        <v/>
      </c>
      <c r="AA1929" s="25" t="str">
        <f>IF(LEN(Y1929)&gt;0,Y1929,SUBSTITUTE(SUBSTITUTE(SUBSTITUTE(SUBSTITUTE(SUBSTITUTE(SUBSTITUTE(SUBSTITUTE(SUBSTITUTE(SUBSTITUTE(SUBSTITUTE(SUBSTITUTE( (SUBSTITUTE( SUBSTITUTE( SUBSTITUTE( SUBSTITUTE(Z1929,"STD_SIGMA","SUM"),"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9" s="1">
        <f>B1929</f>
        <v>1885</v>
      </c>
      <c r="AC1929" t="str">
        <f>P1929</f>
        <v>ITM_GET_TEST_BS</v>
      </c>
      <c r="AD1929" s="126" t="str">
        <f>IF(ISNA(VLOOKUP(AA1929,'XEQM Shortlist'!J:J,1,0)),"//","")</f>
        <v/>
      </c>
      <c r="AF1929" s="88" t="str">
        <f>IF(LEN(AA1929)=0,"",SUBSTITUTE(SUBSTITUTE(SUBSTITUTE(SUBSTITUTE(SUBSTITUTE(SUBSTITUTE(SUBSTITUTE(SUBSTITUTE(SUBSTITUTE(SUBSTITUTE(SUBSTITUTE(SUBSTITUTE(SUBSTITUTE(SUBSTITUTE(SUBSTITUTE(SUBSTITUTE(SUBSTITUTE( (SUBSTITUTE( SUBSTITUTE( SUBSTITUTE( SUBSTITUTE(Z1929,"STD_SIGMA","SUM"),"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9" t="b">
        <f>AA1929=AF1929</f>
        <v>1</v>
      </c>
    </row>
    <row r="1930" spans="1:33">
      <c r="A1930" s="48">
        <f>IF(B1930=INT(B1930),ROW(),"")</f>
        <v>1930</v>
      </c>
      <c r="B1930" s="47">
        <f>IF(AND(MID(C1930,2,1)&lt;&gt;"/",MID(C1930,1,1)="/"),INT(B1929)+1,B1929+0.01)</f>
        <v>1886</v>
      </c>
      <c r="C1930" s="80" t="s">
        <v>3737</v>
      </c>
      <c r="D1930" s="80" t="s">
        <v>7</v>
      </c>
      <c r="E1930" s="81" t="s">
        <v>2275</v>
      </c>
      <c r="F1930" s="81" t="s">
        <v>2275</v>
      </c>
      <c r="G1930" s="82">
        <v>0</v>
      </c>
      <c r="H1930" s="82">
        <v>0</v>
      </c>
      <c r="I1930" s="270" t="s">
        <v>1</v>
      </c>
      <c r="J1930" s="81" t="s">
        <v>1375</v>
      </c>
      <c r="K1930" s="83" t="s">
        <v>3783</v>
      </c>
      <c r="L1930" s="84" t="s">
        <v>4768</v>
      </c>
      <c r="M1930" s="84" t="s">
        <v>4827</v>
      </c>
      <c r="N1930" s="55" t="s">
        <v>2707</v>
      </c>
      <c r="O1930" s="80" t="s">
        <v>2271</v>
      </c>
      <c r="P1930" s="266" t="s">
        <v>2278</v>
      </c>
      <c r="Q1930" s="83"/>
      <c r="R1930"/>
      <c r="S1930" t="str">
        <f>IF(E1930=F1930,"","NOT EQUAL")</f>
        <v/>
      </c>
      <c r="T1930" s="44" t="str">
        <f>IF(ISNA(VLOOKUP(P1930,Sheet1!E:F,2,0)),"--","PRESENT")</f>
        <v>--</v>
      </c>
      <c r="U1930"/>
      <c r="V1930">
        <f>IF(AA1930&lt;&gt;"",V1929+1,V1929)</f>
        <v>578</v>
      </c>
      <c r="W1930" s="75" t="s">
        <v>2705</v>
      </c>
      <c r="X1930" s="57" t="s">
        <v>2238</v>
      </c>
      <c r="Y1930" s="57" t="s">
        <v>2238</v>
      </c>
      <c r="Z1930" s="25" t="str">
        <f>IF( OR(X1930="CNST", I1930="CAT_REGS"),IF(E1930=CHAR(34)&amp;CHAR(34),F1930,E1930),
IF(X1930="YES",UPPER(IF(E1930=CHAR(34)&amp;CHAR(34),F1930,E1930)),
IF(   AND(X1930&lt;&gt;"NO",I1930="CAT_FNCT",D1930&lt;&gt;"multiply", D1930&lt;&gt;"divide"),IF(J1930="SLS_ENABLED",   UPPER(IF(E1930=CHAR(34)&amp;CHAR(34),F1930,E1930)),""),"")))</f>
        <v/>
      </c>
      <c r="AA1930" s="25" t="str">
        <f>IF(LEN(Y1930)&gt;0,Y1930,SUBSTITUTE(SUBSTITUTE(SUBSTITUTE(SUBSTITUTE(SUBSTITUTE(SUBSTITUTE(SUBSTITUTE(SUBSTITUTE(SUBSTITUTE(SUBSTITUTE(SUBSTITUTE( (SUBSTITUTE( SUBSTITUTE( SUBSTITUTE( SUBSTITUTE(Z1930,"STD_SIGMA","SUM"),"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0" s="1">
        <f>B1930</f>
        <v>1886</v>
      </c>
      <c r="AC1930" t="str">
        <f>P1930</f>
        <v>ITM_SET_TEST_BS</v>
      </c>
      <c r="AD1930" s="126" t="str">
        <f>IF(ISNA(VLOOKUP(AA1930,'XEQM Shortlist'!J:J,1,0)),"//","")</f>
        <v/>
      </c>
      <c r="AF1930" s="88" t="str">
        <f>IF(LEN(AA1930)=0,"",SUBSTITUTE(SUBSTITUTE(SUBSTITUTE(SUBSTITUTE(SUBSTITUTE(SUBSTITUTE(SUBSTITUTE(SUBSTITUTE(SUBSTITUTE(SUBSTITUTE(SUBSTITUTE(SUBSTITUTE(SUBSTITUTE(SUBSTITUTE(SUBSTITUTE(SUBSTITUTE(SUBSTITUTE( (SUBSTITUTE( SUBSTITUTE( SUBSTITUTE( SUBSTITUTE(Z1930,"STD_SIGMA","SUM"),"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0" t="b">
        <f>AA1930=AF1930</f>
        <v>1</v>
      </c>
    </row>
    <row r="1931" spans="1:33">
      <c r="A1931" s="48">
        <f>IF(B1931=INT(B1931),ROW(),"")</f>
        <v>1931</v>
      </c>
      <c r="B1931" s="47">
        <f>IF(AND(MID(C1931,2,1)&lt;&gt;"/",MID(C1931,1,1)="/"),INT(B1930)+1,B1930+0.01)</f>
        <v>1887</v>
      </c>
      <c r="C1931" s="80" t="s">
        <v>3738</v>
      </c>
      <c r="D1931" s="80" t="s">
        <v>1008</v>
      </c>
      <c r="E1931" s="81" t="s">
        <v>1372</v>
      </c>
      <c r="F1931" s="81" t="s">
        <v>1372</v>
      </c>
      <c r="G1931" s="82">
        <v>0</v>
      </c>
      <c r="H1931" s="82">
        <v>0</v>
      </c>
      <c r="I1931" s="270" t="s">
        <v>1</v>
      </c>
      <c r="J1931" s="81" t="s">
        <v>1376</v>
      </c>
      <c r="K1931" s="83" t="s">
        <v>3783</v>
      </c>
      <c r="L1931" s="84" t="s">
        <v>4768</v>
      </c>
      <c r="M1931" s="84" t="s">
        <v>4827</v>
      </c>
      <c r="N1931" s="55" t="s">
        <v>2707</v>
      </c>
      <c r="O1931" s="80" t="s">
        <v>969</v>
      </c>
      <c r="P1931" s="266" t="s">
        <v>2233</v>
      </c>
      <c r="Q1931" s="83"/>
      <c r="R1931"/>
      <c r="S1931" t="str">
        <f>IF(E1931=F1931,"","NOT EQUAL")</f>
        <v/>
      </c>
      <c r="T1931" s="44" t="str">
        <f>IF(ISNA(VLOOKUP(P1931,Sheet1!E:F,2,0)),"--","PRESENT")</f>
        <v>--</v>
      </c>
      <c r="U1931"/>
      <c r="V1931">
        <f>IF(AA1931&lt;&gt;"",V1930+1,V1930)</f>
        <v>578</v>
      </c>
      <c r="W1931" s="75" t="s">
        <v>2708</v>
      </c>
      <c r="X1931" s="57" t="s">
        <v>2238</v>
      </c>
      <c r="Y1931" s="57" t="s">
        <v>2238</v>
      </c>
      <c r="Z1931" s="25" t="str">
        <f>IF( OR(X1931="CNST", I1931="CAT_REGS"),IF(E1931=CHAR(34)&amp;CHAR(34),F1931,E1931),
IF(X1931="YES",UPPER(IF(E1931=CHAR(34)&amp;CHAR(34),F1931,E1931)),
IF(   AND(X1931&lt;&gt;"NO",I1931="CAT_FNCT",D1931&lt;&gt;"multiply", D1931&lt;&gt;"divide"),IF(J1931="SLS_ENABLED",   UPPER(IF(E1931=CHAR(34)&amp;CHAR(34),F1931,E1931)),""),"")))</f>
        <v/>
      </c>
      <c r="AA1931" s="25" t="str">
        <f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>B1931</f>
        <v>1887</v>
      </c>
      <c r="AC1931" t="str">
        <f>P1931</f>
        <v>ITM_INP_DEF_DP</v>
      </c>
      <c r="AD1931" s="126" t="str">
        <f>IF(ISNA(VLOOKUP(AA1931,'XEQM Shortlist'!J:J,1,0)),"//","")</f>
        <v/>
      </c>
      <c r="AF1931" s="88" t="str">
        <f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>AA1931=AF1931</f>
        <v>1</v>
      </c>
    </row>
    <row r="1932" spans="1:33">
      <c r="A1932" s="48">
        <f>IF(B1932=INT(B1932),ROW(),"")</f>
        <v>1932</v>
      </c>
      <c r="B1932" s="47">
        <f>IF(AND(MID(C1932,2,1)&lt;&gt;"/",MID(C1932,1,1)="/"),INT(B1931)+1,B1931+0.01)</f>
        <v>1888</v>
      </c>
      <c r="C1932" s="80" t="s">
        <v>3739</v>
      </c>
      <c r="D1932" s="80" t="s">
        <v>5214</v>
      </c>
      <c r="E1932" s="81" t="s">
        <v>5215</v>
      </c>
      <c r="F1932" s="81" t="s">
        <v>5215</v>
      </c>
      <c r="G1932" s="82">
        <v>0</v>
      </c>
      <c r="H1932" s="82">
        <v>0</v>
      </c>
      <c r="I1932" s="270" t="s">
        <v>1</v>
      </c>
      <c r="J1932" s="81" t="s">
        <v>1376</v>
      </c>
      <c r="K1932" s="83" t="s">
        <v>3783</v>
      </c>
      <c r="L1932" s="84" t="s">
        <v>4768</v>
      </c>
      <c r="M1932" s="84" t="s">
        <v>4827</v>
      </c>
      <c r="N1932" s="55" t="s">
        <v>2707</v>
      </c>
      <c r="O1932" s="80" t="s">
        <v>963</v>
      </c>
      <c r="P1932" s="266" t="s">
        <v>5210</v>
      </c>
      <c r="Q1932" s="83"/>
      <c r="R1932"/>
      <c r="S1932" t="str">
        <f>IF(E1932=F1932,"","NOT EQUAL")</f>
        <v/>
      </c>
      <c r="T1932" s="44" t="str">
        <f>IF(ISNA(VLOOKUP(P1932,Sheet1!E:F,2,0)),"--","PRESENT")</f>
        <v>--</v>
      </c>
      <c r="U1932"/>
      <c r="V1932">
        <f>IF(AA1932&lt;&gt;"",V1931+1,V1931)</f>
        <v>578</v>
      </c>
      <c r="W1932" s="75" t="s">
        <v>2703</v>
      </c>
      <c r="X1932" s="57" t="s">
        <v>2238</v>
      </c>
      <c r="Y1932" s="57" t="s">
        <v>2238</v>
      </c>
      <c r="Z1932" s="25" t="str">
        <f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>B1932</f>
        <v>1888</v>
      </c>
      <c r="AC1932" t="str">
        <f>P1932</f>
        <v>ITM_USER_C43ALT</v>
      </c>
      <c r="AD1932" s="126" t="str">
        <f>IF(ISNA(VLOOKUP(AA1932,'XEQM Shortlist'!J:J,1,0)),"//","")</f>
        <v/>
      </c>
      <c r="AF1932" s="88" t="str">
        <f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>AA1932=AF1932</f>
        <v>1</v>
      </c>
    </row>
    <row r="1933" spans="1:33">
      <c r="A1933" s="48">
        <f>IF(B1933=INT(B1933),ROW(),"")</f>
        <v>1933</v>
      </c>
      <c r="B1933" s="47">
        <f>IF(AND(MID(C1933,2,1)&lt;&gt;"/",MID(C1933,1,1)="/"),INT(B1932)+1,B1932+0.01)</f>
        <v>1889</v>
      </c>
      <c r="C1933" s="80" t="s">
        <v>3738</v>
      </c>
      <c r="D1933" s="80" t="s">
        <v>1009</v>
      </c>
      <c r="E1933" s="81" t="s">
        <v>970</v>
      </c>
      <c r="F1933" s="81" t="s">
        <v>970</v>
      </c>
      <c r="G1933" s="82">
        <v>0</v>
      </c>
      <c r="H1933" s="82">
        <v>0</v>
      </c>
      <c r="I1933" s="270" t="s">
        <v>1</v>
      </c>
      <c r="J1933" s="81" t="s">
        <v>1376</v>
      </c>
      <c r="K1933" s="83" t="s">
        <v>3783</v>
      </c>
      <c r="L1933" s="84" t="s">
        <v>4768</v>
      </c>
      <c r="M1933" s="84" t="s">
        <v>4827</v>
      </c>
      <c r="N1933" s="55" t="s">
        <v>2707</v>
      </c>
      <c r="O1933" s="80" t="s">
        <v>969</v>
      </c>
      <c r="P1933" s="266" t="s">
        <v>2234</v>
      </c>
      <c r="Q1933" s="83"/>
      <c r="R1933"/>
      <c r="S1933" t="str">
        <f>IF(E1933=F1933,"","NOT EQUAL")</f>
        <v/>
      </c>
      <c r="T1933" s="44" t="str">
        <f>IF(ISNA(VLOOKUP(P1933,Sheet1!E:F,2,0)),"--","PRESENT")</f>
        <v>--</v>
      </c>
      <c r="U1933"/>
      <c r="V1933">
        <f>IF(AA1933&lt;&gt;"",V1932+1,V1932)</f>
        <v>578</v>
      </c>
      <c r="W1933" s="75" t="s">
        <v>2708</v>
      </c>
      <c r="X1933" s="57" t="s">
        <v>2238</v>
      </c>
      <c r="Y1933" s="57" t="s">
        <v>2238</v>
      </c>
      <c r="Z1933" s="25" t="str">
        <f>IF( OR(X1933="CNST", I1933="CAT_REGS"),IF(E1933=CHAR(34)&amp;CHAR(34),F1933,E1933),
IF(X1933="YES",UPPER(IF(E1933=CHAR(34)&amp;CHAR(34),F1933,E1933)),
IF(   AND(X1933&lt;&gt;"NO",I1933="CAT_FNCT",D1933&lt;&gt;"multiply", D1933&lt;&gt;"divide"),IF(J1933="SLS_ENABLED",   UPPER(IF(E1933=CHAR(34)&amp;CHAR(34),F1933,E1933)),""),"")))</f>
        <v/>
      </c>
      <c r="AA1933" s="25" t="str">
        <f>IF(LEN(Y1933)&gt;0,Y1933,SUBSTITUTE(SUBSTITUTE(SUBSTITUTE(SUBSTITUTE(SUBSTITUTE(SUBSTITUTE(SUBSTITUTE(SUBSTITUTE(SUBSTITUTE(SUBSTITUTE(SUBSTITUTE(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3" s="1">
        <f>B1933</f>
        <v>1889</v>
      </c>
      <c r="AC1933" t="str">
        <f>P1933</f>
        <v>ITM_INP_DEF_CPXDP</v>
      </c>
      <c r="AD1933" s="126" t="str">
        <f>IF(ISNA(VLOOKUP(AA1933,'XEQM Shortlist'!J:J,1,0)),"//","")</f>
        <v/>
      </c>
      <c r="AF1933" s="88" t="str">
        <f>IF(LEN(AA1933)=0,"",SUBSTITUTE(SUBSTITUTE(SUBSTITUTE(SUBSTITUTE(SUBSTITUTE(SUBSTITUTE(SUBSTITUTE(SUBSTITUTE(SUBSTITUTE(SUBSTITUTE(SUBSTITUTE(SUBSTITUTE(SUBSTITUTE(SUBSTITUTE(SUBSTITUTE(SUBSTITUTE(SUBSTITUTE(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3" t="b">
        <f>AA1933=AF1933</f>
        <v>1</v>
      </c>
    </row>
    <row r="1934" spans="1:33">
      <c r="A1934" s="48">
        <f>IF(B1934=INT(B1934),ROW(),"")</f>
        <v>1934</v>
      </c>
      <c r="B1934" s="47">
        <f>IF(AND(MID(C1934,2,1)&lt;&gt;"/",MID(C1934,1,1)="/"),INT(B1933)+1,B1933+0.01)</f>
        <v>1890</v>
      </c>
      <c r="C1934" s="80" t="s">
        <v>3738</v>
      </c>
      <c r="D1934" s="80" t="s">
        <v>1010</v>
      </c>
      <c r="E1934" s="81" t="s">
        <v>1373</v>
      </c>
      <c r="F1934" s="81" t="s">
        <v>1373</v>
      </c>
      <c r="G1934" s="82">
        <v>0</v>
      </c>
      <c r="H1934" s="82">
        <v>0</v>
      </c>
      <c r="I1934" s="270" t="s">
        <v>1</v>
      </c>
      <c r="J1934" s="81" t="s">
        <v>1376</v>
      </c>
      <c r="K1934" s="83" t="s">
        <v>3783</v>
      </c>
      <c r="L1934" s="84" t="s">
        <v>4768</v>
      </c>
      <c r="M1934" s="84" t="s">
        <v>4827</v>
      </c>
      <c r="N1934" s="55" t="s">
        <v>2707</v>
      </c>
      <c r="O1934" s="80" t="s">
        <v>969</v>
      </c>
      <c r="P1934" s="266" t="s">
        <v>2236</v>
      </c>
      <c r="Q1934" s="83"/>
      <c r="R1934"/>
      <c r="S1934" t="str">
        <f>IF(E1934=F1934,"","NOT EQUAL")</f>
        <v/>
      </c>
      <c r="T1934" s="44" t="str">
        <f>IF(ISNA(VLOOKUP(P1934,Sheet1!E:F,2,0)),"--","PRESENT")</f>
        <v>--</v>
      </c>
      <c r="U1934"/>
      <c r="V1934">
        <f>IF(AA1934&lt;&gt;"",V1933+1,V1933)</f>
        <v>578</v>
      </c>
      <c r="W1934" s="75" t="s">
        <v>2708</v>
      </c>
      <c r="X1934" s="57" t="s">
        <v>2238</v>
      </c>
      <c r="Y1934" s="57" t="s">
        <v>2238</v>
      </c>
      <c r="Z1934" s="25" t="str">
        <f>IF( OR(X1934="CNST", I1934="CAT_REGS"),IF(E1934=CHAR(34)&amp;CHAR(34),F1934,E1934),
IF(X1934="YES",UPPER(IF(E1934=CHAR(34)&amp;CHAR(34),F1934,E1934)),
IF(   AND(X1934&lt;&gt;"NO",I1934="CAT_FNCT",D1934&lt;&gt;"multiply", D1934&lt;&gt;"divide"),IF(J1934="SLS_ENABLED",   UPPER(IF(E1934=CHAR(34)&amp;CHAR(34),F1934,E1934)),""),"")))</f>
        <v/>
      </c>
      <c r="AA1934" s="25" t="str">
        <f>IF(LEN(Y1934)&gt;0,Y1934,SUBSTITUTE(SUBSTITUTE(SUBSTITUTE(SUBSTITUTE(SUBSTITUTE(SUBSTITUTE(SUBSTITUTE(SUBSTITUTE(SUBSTITUTE(SUBSTITUTE(SUBSTITUTE( (SUBSTITUTE( SUBSTITUTE( SUBSTITUTE( SUBSTITUTE(Z1934,"STD_SIGMA","SUM"),"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4" s="1">
        <f>B1934</f>
        <v>1890</v>
      </c>
      <c r="AC1934" t="str">
        <f>P1934</f>
        <v>ITM_INP_DEF_SI</v>
      </c>
      <c r="AD1934" s="126" t="str">
        <f>IF(ISNA(VLOOKUP(AA1934,'XEQM Shortlist'!J:J,1,0)),"//","")</f>
        <v/>
      </c>
      <c r="AF1934" s="88" t="str">
        <f>IF(LEN(AA1934)=0,"",SUBSTITUTE(SUBSTITUTE(SUBSTITUTE(SUBSTITUTE(SUBSTITUTE(SUBSTITUTE(SUBSTITUTE(SUBSTITUTE(SUBSTITUTE(SUBSTITUTE(SUBSTITUTE(SUBSTITUTE(SUBSTITUTE(SUBSTITUTE(SUBSTITUTE(SUBSTITUTE(SUBSTITUTE( (SUBSTITUTE( SUBSTITUTE( SUBSTITUTE( SUBSTITUTE(Z1934,"STD_SIGMA","SUM"),"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4" t="b">
        <f>AA1934=AF1934</f>
        <v>1</v>
      </c>
    </row>
    <row r="1935" spans="1:33">
      <c r="A1935" s="48">
        <f>IF(B1935=INT(B1935),ROW(),"")</f>
        <v>1935</v>
      </c>
      <c r="B1935" s="47">
        <f>IF(AND(MID(C1935,2,1)&lt;&gt;"/",MID(C1935,1,1)="/"),INT(B1934)+1,B1934+0.01)</f>
        <v>1891</v>
      </c>
      <c r="C1935" s="80" t="s">
        <v>3738</v>
      </c>
      <c r="D1935" s="80" t="s">
        <v>1011</v>
      </c>
      <c r="E1935" s="81" t="s">
        <v>1374</v>
      </c>
      <c r="F1935" s="81" t="s">
        <v>1374</v>
      </c>
      <c r="G1935" s="82">
        <v>0</v>
      </c>
      <c r="H1935" s="82">
        <v>0</v>
      </c>
      <c r="I1935" s="270" t="s">
        <v>1</v>
      </c>
      <c r="J1935" s="81" t="s">
        <v>1376</v>
      </c>
      <c r="K1935" s="83" t="s">
        <v>3783</v>
      </c>
      <c r="L1935" s="84" t="s">
        <v>4768</v>
      </c>
      <c r="M1935" s="84" t="s">
        <v>4827</v>
      </c>
      <c r="N1935" s="55" t="s">
        <v>2707</v>
      </c>
      <c r="O1935" s="80" t="s">
        <v>969</v>
      </c>
      <c r="P1935" s="266" t="s">
        <v>2237</v>
      </c>
      <c r="Q1935" s="83"/>
      <c r="R1935"/>
      <c r="S1935" t="str">
        <f>IF(E1935=F1935,"","NOT EQUAL")</f>
        <v/>
      </c>
      <c r="T1935" s="44" t="str">
        <f>IF(ISNA(VLOOKUP(P1935,Sheet1!E:F,2,0)),"--","PRESENT")</f>
        <v>--</v>
      </c>
      <c r="U1935"/>
      <c r="V1935">
        <f>IF(AA1935&lt;&gt;"",V1934+1,V1934)</f>
        <v>578</v>
      </c>
      <c r="W1935" s="75" t="s">
        <v>2708</v>
      </c>
      <c r="X1935" s="57" t="s">
        <v>2238</v>
      </c>
      <c r="Y1935" s="57" t="s">
        <v>2238</v>
      </c>
      <c r="Z1935" s="25" t="str">
        <f>IF( OR(X1935="CNST", I1935="CAT_REGS"),IF(E1935=CHAR(34)&amp;CHAR(34),F1935,E1935),
IF(X1935="YES",UPPER(IF(E1935=CHAR(34)&amp;CHAR(34),F1935,E1935)),
IF(   AND(X1935&lt;&gt;"NO",I1935="CAT_FNCT",D1935&lt;&gt;"multiply", D1935&lt;&gt;"divide"),IF(J1935="SLS_ENABLED",   UPPER(IF(E1935=CHAR(34)&amp;CHAR(34),F1935,E1935)),""),"")))</f>
        <v/>
      </c>
      <c r="AA1935" s="25" t="str">
        <f>IF(LEN(Y1935)&gt;0,Y1935,SUBSTITUTE(SUBSTITUTE(SUBSTITUTE(SUBSTITUTE(SUBSTITUTE(SUBSTITUTE(SUBSTITUTE(SUBSTITUTE(SUBSTITUTE(SUBSTITUTE(SUBSTITUTE(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5" s="1">
        <f>B1935</f>
        <v>1891</v>
      </c>
      <c r="AC1935" t="str">
        <f>P1935</f>
        <v>ITM_INP_DEF_LI</v>
      </c>
      <c r="AD1935" s="126" t="str">
        <f>IF(ISNA(VLOOKUP(AA1935,'XEQM Shortlist'!J:J,1,0)),"//","")</f>
        <v/>
      </c>
      <c r="AF1935" s="88" t="str">
        <f>IF(LEN(AA1935)=0,"",SUBSTITUTE(SUBSTITUTE(SUBSTITUTE(SUBSTITUTE(SUBSTITUTE(SUBSTITUTE(SUBSTITUTE(SUBSTITUTE(SUBSTITUTE(SUBSTITUTE(SUBSTITUTE(SUBSTITUTE(SUBSTITUTE(SUBSTITUTE(SUBSTITUTE(SUBSTITUTE(SUBSTITUTE(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5" t="b">
        <f>AA1935=AF1935</f>
        <v>1</v>
      </c>
    </row>
    <row r="1936" spans="1:33">
      <c r="A1936" s="48">
        <f>IF(B1936=INT(B1936),ROW(),"")</f>
        <v>1936</v>
      </c>
      <c r="B1936" s="47">
        <f>IF(AND(MID(C1936,2,1)&lt;&gt;"/",MID(C1936,1,1)="/"),INT(B1935)+1,B1935+0.01)</f>
        <v>1892</v>
      </c>
      <c r="C1936" s="80" t="s">
        <v>3739</v>
      </c>
      <c r="D1936" s="80" t="s">
        <v>2507</v>
      </c>
      <c r="E1936" s="81" t="s">
        <v>5216</v>
      </c>
      <c r="F1936" s="81" t="s">
        <v>5216</v>
      </c>
      <c r="G1936" s="82">
        <v>0</v>
      </c>
      <c r="H1936" s="82">
        <v>0</v>
      </c>
      <c r="I1936" s="270" t="s">
        <v>1</v>
      </c>
      <c r="J1936" s="81" t="s">
        <v>1376</v>
      </c>
      <c r="K1936" s="83" t="s">
        <v>3783</v>
      </c>
      <c r="L1936" s="84" t="s">
        <v>4768</v>
      </c>
      <c r="M1936" s="84" t="s">
        <v>4827</v>
      </c>
      <c r="N1936" s="55" t="s">
        <v>2707</v>
      </c>
      <c r="O1936" s="80" t="s">
        <v>2505</v>
      </c>
      <c r="P1936" s="266" t="s">
        <v>2506</v>
      </c>
      <c r="Q1936" s="83"/>
      <c r="R1936"/>
      <c r="S1936" t="str">
        <f>IF(E1936=F1936,"","NOT EQUAL")</f>
        <v/>
      </c>
      <c r="T1936" s="44" t="str">
        <f>IF(ISNA(VLOOKUP(P1936,Sheet1!E:F,2,0)),"--","PRESENT")</f>
        <v>--</v>
      </c>
      <c r="U1936"/>
      <c r="V1936">
        <f>IF(AA1936&lt;&gt;"",V1935+1,V1935)</f>
        <v>578</v>
      </c>
      <c r="W1936" s="75" t="s">
        <v>2703</v>
      </c>
      <c r="X1936" s="57" t="s">
        <v>2238</v>
      </c>
      <c r="Y1936" s="57" t="s">
        <v>2238</v>
      </c>
      <c r="Z1936" s="25" t="str">
        <f>IF( OR(X1936="CNST", I1936="CAT_REGS"),IF(E1936=CHAR(34)&amp;CHAR(34),F1936,E1936),
IF(X1936="YES",UPPER(IF(E1936=CHAR(34)&amp;CHAR(34),F1936,E1936)),
IF(   AND(X1936&lt;&gt;"NO",I1936="CAT_FNCT",D1936&lt;&gt;"multiply", D1936&lt;&gt;"divide"),IF(J1936="SLS_ENABLED",   UPPER(IF(E1936=CHAR(34)&amp;CHAR(34),F1936,E1936)),""),"")))</f>
        <v/>
      </c>
      <c r="AA1936" s="25" t="str">
        <f>IF(LEN(Y1936)&gt;0,Y1936,SUBSTITUTE(SUBSTITUTE(SUBSTITUTE(SUBSTITUTE(SUBSTITUTE(SUBSTITUTE(SUBSTITUTE(SUBSTITUTE(SUBSTITUTE(SUBSTITUTE(SUBSTITUTE( (SUBSTITUTE( SUBSTITUTE( SUBSTITUTE( SUBSTITUTE(Z1936,"STD_SIGMA","SUM"),"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6" s="1">
        <f>B1936</f>
        <v>1892</v>
      </c>
      <c r="AC1936" t="str">
        <f>P1936</f>
        <v>ITM_USER_V43</v>
      </c>
      <c r="AD1936" s="126" t="str">
        <f>IF(ISNA(VLOOKUP(AA1936,'XEQM Shortlist'!J:J,1,0)),"//","")</f>
        <v/>
      </c>
      <c r="AF1936" s="88" t="str">
        <f>IF(LEN(AA1936)=0,"",SUBSTITUTE(SUBSTITUTE(SUBSTITUTE(SUBSTITUTE(SUBSTITUTE(SUBSTITUTE(SUBSTITUTE(SUBSTITUTE(SUBSTITUTE(SUBSTITUTE(SUBSTITUTE(SUBSTITUTE(SUBSTITUTE(SUBSTITUTE(SUBSTITUTE(SUBSTITUTE(SUBSTITUTE( (SUBSTITUTE( SUBSTITUTE( SUBSTITUTE( SUBSTITUTE(Z1936,"STD_SIGMA","SUM"),"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6" t="b">
        <f>AA1936=AF1936</f>
        <v>1</v>
      </c>
    </row>
    <row r="1937" spans="1:33">
      <c r="A1937" s="48">
        <f>IF(B1937=INT(B1937),ROW(),"")</f>
        <v>1937</v>
      </c>
      <c r="B1937" s="47">
        <f>IF(AND(MID(C1937,2,1)&lt;&gt;"/",MID(C1937,1,1)="/"),INT(B1936)+1,B1936+0.01)</f>
        <v>1893</v>
      </c>
      <c r="C1937" s="80" t="s">
        <v>3718</v>
      </c>
      <c r="D1937" s="80" t="s">
        <v>4659</v>
      </c>
      <c r="E1937" s="83" t="s">
        <v>964</v>
      </c>
      <c r="F1937" s="83" t="s">
        <v>964</v>
      </c>
      <c r="G1937" s="86">
        <v>0</v>
      </c>
      <c r="H1937" s="86">
        <v>0</v>
      </c>
      <c r="I1937" s="270" t="s">
        <v>1</v>
      </c>
      <c r="J1937" s="81" t="s">
        <v>1376</v>
      </c>
      <c r="K1937" s="83" t="s">
        <v>3783</v>
      </c>
      <c r="L1937" s="84" t="s">
        <v>4768</v>
      </c>
      <c r="M1937" s="84" t="s">
        <v>4827</v>
      </c>
      <c r="N1937" s="55" t="s">
        <v>2707</v>
      </c>
      <c r="O1937" s="80" t="s">
        <v>1381</v>
      </c>
      <c r="P1937" s="266" t="s">
        <v>2226</v>
      </c>
      <c r="Q1937" s="83"/>
      <c r="R1937"/>
      <c r="S1937" t="str">
        <f>IF(E1937=F1937,"","NOT EQUAL")</f>
        <v/>
      </c>
      <c r="T1937" s="44" t="str">
        <f>IF(ISNA(VLOOKUP(P1937,Sheet1!E:F,2,0)),"--","PRESENT")</f>
        <v>--</v>
      </c>
      <c r="U1937"/>
      <c r="V1937">
        <f>IF(AA1937&lt;&gt;"",V1936+1,V1936)</f>
        <v>578</v>
      </c>
      <c r="W1937" s="75" t="s">
        <v>2703</v>
      </c>
      <c r="X1937" s="57" t="s">
        <v>2238</v>
      </c>
      <c r="Y1937" s="57" t="s">
        <v>2238</v>
      </c>
      <c r="Z1937" s="25" t="str">
        <f>IF( OR(X1937="CNST", I1937="CAT_REGS"),IF(E1937=CHAR(34)&amp;CHAR(34),F1937,E1937),
IF(X1937="YES",UPPER(IF(E1937=CHAR(34)&amp;CHAR(34),F1937,E1937)),
IF(   AND(X1937&lt;&gt;"NO",I1937="CAT_FNCT",D1937&lt;&gt;"multiply", D1937&lt;&gt;"divide"),IF(J1937="SLS_ENABLED",   UPPER(IF(E1937=CHAR(34)&amp;CHAR(34),F1937,E1937)),""),"")))</f>
        <v/>
      </c>
      <c r="AA1937" s="25" t="str">
        <f>IF(LEN(Y1937)&gt;0,Y1937,SUBSTITUTE(SUBSTITUTE(SUBSTITUTE(SUBSTITUTE(SUBSTITUTE(SUBSTITUTE(SUBSTITUTE(SUBSTITUTE(SUBSTITUTE(SUBSTITUTE(SUBSTITUTE(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7" s="1">
        <f>B1937</f>
        <v>1893</v>
      </c>
      <c r="AC1937" t="str">
        <f>P1937</f>
        <v>KEY_fg</v>
      </c>
      <c r="AD1937" s="126" t="str">
        <f>IF(ISNA(VLOOKUP(AA1937,'XEQM Shortlist'!J:J,1,0)),"//","")</f>
        <v/>
      </c>
      <c r="AF1937" s="88" t="str">
        <f>IF(LEN(AA1937)=0,"",SUBSTITUTE(SUBSTITUTE(SUBSTITUTE(SUBSTITUTE(SUBSTITUTE(SUBSTITUTE(SUBSTITUTE(SUBSTITUTE(SUBSTITUTE(SUBSTITUTE(SUBSTITUTE(SUBSTITUTE(SUBSTITUTE(SUBSTITUTE(SUBSTITUTE(SUBSTITUTE(SUBSTITUTE(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7" t="b">
        <f>AA1937=AF1937</f>
        <v>1</v>
      </c>
    </row>
    <row r="1938" spans="1:33">
      <c r="A1938" s="48">
        <f>IF(B1938=INT(B1938),ROW(),"")</f>
        <v>1938</v>
      </c>
      <c r="B1938" s="47">
        <f>IF(AND(MID(C1938,2,1)&lt;&gt;"/",MID(C1938,1,1)="/"),INT(B1937)+1,B1937+0.01)</f>
        <v>1894</v>
      </c>
      <c r="C1938" s="80" t="s">
        <v>3739</v>
      </c>
      <c r="D1938" s="80" t="s">
        <v>5211</v>
      </c>
      <c r="E1938" s="81" t="s">
        <v>5212</v>
      </c>
      <c r="F1938" s="81" t="s">
        <v>5212</v>
      </c>
      <c r="G1938" s="82">
        <v>0</v>
      </c>
      <c r="H1938" s="82">
        <v>0</v>
      </c>
      <c r="I1938" s="270" t="s">
        <v>1</v>
      </c>
      <c r="J1938" s="81" t="s">
        <v>1376</v>
      </c>
      <c r="K1938" s="83" t="s">
        <v>3783</v>
      </c>
      <c r="L1938" s="84" t="s">
        <v>4768</v>
      </c>
      <c r="M1938" s="84" t="s">
        <v>4827</v>
      </c>
      <c r="N1938" s="55" t="s">
        <v>2707</v>
      </c>
      <c r="O1938" s="80" t="s">
        <v>963</v>
      </c>
      <c r="P1938" s="266" t="s">
        <v>5213</v>
      </c>
      <c r="Q1938" s="83"/>
      <c r="R1938"/>
      <c r="S1938" t="str">
        <f>IF(E1938=F1938,"","NOT EQUAL")</f>
        <v/>
      </c>
      <c r="T1938" s="44" t="str">
        <f>IF(ISNA(VLOOKUP(P1938,Sheet1!E:F,2,0)),"--","PRESENT")</f>
        <v>--</v>
      </c>
      <c r="U1938"/>
      <c r="V1938">
        <f>IF(AA1938&lt;&gt;"",V1937+1,V1937)</f>
        <v>578</v>
      </c>
      <c r="W1938" s="75" t="s">
        <v>2703</v>
      </c>
      <c r="X1938" s="57" t="s">
        <v>2238</v>
      </c>
      <c r="Y1938" s="57" t="s">
        <v>2238</v>
      </c>
      <c r="Z1938" s="25" t="str">
        <f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5" t="str">
        <f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>B1938</f>
        <v>1894</v>
      </c>
      <c r="AC1938" t="str">
        <f>P1938</f>
        <v>ITM_USER_DD43</v>
      </c>
      <c r="AD1938" s="126" t="str">
        <f>IF(ISNA(VLOOKUP(AA1938,'XEQM Shortlist'!J:J,1,0)),"//","")</f>
        <v/>
      </c>
      <c r="AF1938" s="88" t="str">
        <f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>AA1938=AF1938</f>
        <v>1</v>
      </c>
    </row>
    <row r="1939" spans="1:33">
      <c r="A1939" s="48">
        <f>IF(B1939=INT(B1939),ROW(),"")</f>
        <v>1939</v>
      </c>
      <c r="B1939" s="47">
        <f>IF(AND(MID(C1939,2,1)&lt;&gt;"/",MID(C1939,1,1)="/"),INT(B1938)+1,B1938+0.01)</f>
        <v>1895</v>
      </c>
      <c r="C1939" s="80" t="s">
        <v>3739</v>
      </c>
      <c r="D1939" s="80" t="s">
        <v>5229</v>
      </c>
      <c r="E1939" s="81" t="s">
        <v>5230</v>
      </c>
      <c r="F1939" s="81" t="s">
        <v>5230</v>
      </c>
      <c r="G1939" s="82">
        <v>0</v>
      </c>
      <c r="H1939" s="82">
        <v>0</v>
      </c>
      <c r="I1939" s="270" t="s">
        <v>1</v>
      </c>
      <c r="J1939" s="81" t="s">
        <v>1376</v>
      </c>
      <c r="K1939" s="83" t="s">
        <v>3783</v>
      </c>
      <c r="L1939" s="84" t="s">
        <v>4768</v>
      </c>
      <c r="M1939" s="84" t="s">
        <v>4827</v>
      </c>
      <c r="N1939" s="55" t="s">
        <v>2707</v>
      </c>
      <c r="O1939" s="80" t="s">
        <v>2505</v>
      </c>
      <c r="P1939" s="266" t="s">
        <v>5231</v>
      </c>
      <c r="Q1939" s="83"/>
      <c r="R1939"/>
      <c r="S1939" t="str">
        <f>IF(E1939=F1939,"","NOT EQUAL")</f>
        <v/>
      </c>
      <c r="T1939" s="44" t="str">
        <f>IF(ISNA(VLOOKUP(P1939,Sheet1!E:F,2,0)),"--","PRESENT")</f>
        <v>--</v>
      </c>
      <c r="U1939"/>
      <c r="V1939">
        <f>IF(AA1939&lt;&gt;"",V1938+1,V1938)</f>
        <v>578</v>
      </c>
      <c r="W1939" s="75" t="s">
        <v>2703</v>
      </c>
      <c r="X1939" s="57" t="s">
        <v>2238</v>
      </c>
      <c r="Y1939" s="57" t="s">
        <v>2238</v>
      </c>
      <c r="Z1939" s="25" t="str">
        <f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>B1939</f>
        <v>1895</v>
      </c>
      <c r="AC1939" t="str">
        <f>P1939</f>
        <v>ITM_USER_N43</v>
      </c>
      <c r="AD1939" s="126" t="str">
        <f>IF(ISNA(VLOOKUP(AA1939,'XEQM Shortlist'!J:J,1,0)),"//","")</f>
        <v/>
      </c>
      <c r="AF1939" s="88" t="str">
        <f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>AA1939=AF1939</f>
        <v>1</v>
      </c>
    </row>
    <row r="1940" spans="1:33">
      <c r="A1940" s="48">
        <f>IF(B1940=INT(B1940),ROW(),"")</f>
        <v>1940</v>
      </c>
      <c r="B1940" s="47">
        <f>IF(AND(MID(C1940,2,1)&lt;&gt;"/",MID(C1940,1,1)="/"),INT(B1939)+1,B1939+0.01)</f>
        <v>1896</v>
      </c>
      <c r="C1940" s="80" t="s">
        <v>3739</v>
      </c>
      <c r="D1940" s="80" t="s">
        <v>5159</v>
      </c>
      <c r="E1940" s="81" t="s">
        <v>5157</v>
      </c>
      <c r="F1940" s="81" t="s">
        <v>5157</v>
      </c>
      <c r="G1940" s="82">
        <v>0</v>
      </c>
      <c r="H1940" s="82">
        <v>0</v>
      </c>
      <c r="I1940" s="270" t="s">
        <v>1</v>
      </c>
      <c r="J1940" s="81" t="s">
        <v>1376</v>
      </c>
      <c r="K1940" s="83" t="s">
        <v>3783</v>
      </c>
      <c r="L1940" s="84" t="s">
        <v>4768</v>
      </c>
      <c r="M1940" s="84" t="s">
        <v>4827</v>
      </c>
      <c r="N1940" s="55" t="s">
        <v>2707</v>
      </c>
      <c r="O1940" s="80" t="s">
        <v>963</v>
      </c>
      <c r="P1940" s="266" t="s">
        <v>5158</v>
      </c>
      <c r="Q1940" s="83"/>
      <c r="R1940"/>
      <c r="S1940" t="str">
        <f>IF(E1940=F1940,"","NOT EQUAL")</f>
        <v/>
      </c>
      <c r="T1940" s="44" t="str">
        <f>IF(ISNA(VLOOKUP(P1940,Sheet1!E:F,2,0)),"--","PRESENT")</f>
        <v>--</v>
      </c>
      <c r="U1940"/>
      <c r="V1940">
        <f>IF(AA1940&lt;&gt;"",V1939+1,V1939)</f>
        <v>578</v>
      </c>
      <c r="W1940" s="75" t="s">
        <v>2703</v>
      </c>
      <c r="X1940" s="57" t="s">
        <v>2238</v>
      </c>
      <c r="Y1940" s="57" t="s">
        <v>2238</v>
      </c>
      <c r="Z1940" s="25" t="str">
        <f>IF( OR(X1940="CNST", I1940="CAT_REGS"),IF(E1940=CHAR(34)&amp;CHAR(34),F1940,E1940),
IF(X1940="YES",UPPER(IF(E1940=CHAR(34)&amp;CHAR(34),F1940,E1940)),
IF(   AND(X1940&lt;&gt;"NO",I1940="CAT_FNCT",D1940&lt;&gt;"multiply", D1940&lt;&gt;"divide"),IF(J1940="SLS_ENABLED",   UPPER(IF(E1940=CHAR(34)&amp;CHAR(34),F1940,E1940)),""),"")))</f>
        <v/>
      </c>
      <c r="AA1940" s="25" t="str">
        <f>IF(LEN(Y1940)&gt;0,Y1940,SUBSTITUTE(SUBSTITUTE(SUBSTITUTE(SUBSTITUTE(SUBSTITUTE(SUBSTITUTE(SUBSTITUTE(SUBSTITUTE(SUBSTITUTE(SUBSTITUTE(SUBSTITUTE(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0" s="1">
        <f>B1940</f>
        <v>1896</v>
      </c>
      <c r="AC1940" t="str">
        <f>P1940</f>
        <v>ITM_USER_C43ALTA</v>
      </c>
      <c r="AD1940" s="126" t="str">
        <f>IF(ISNA(VLOOKUP(AA1940,'XEQM Shortlist'!J:J,1,0)),"//","")</f>
        <v/>
      </c>
      <c r="AF1940" s="88" t="str">
        <f>IF(LEN(AA1940)=0,"",SUBSTITUTE(SUBSTITUTE(SUBSTITUTE(SUBSTITUTE(SUBSTITUTE(SUBSTITUTE(SUBSTITUTE(SUBSTITUTE(SUBSTITUTE(SUBSTITUTE(SUBSTITUTE(SUBSTITUTE(SUBSTITUTE(SUBSTITUTE(SUBSTITUTE(SUBSTITUTE(SUBSTITUTE(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0" t="b">
        <f>AA1940=AF1940</f>
        <v>1</v>
      </c>
    </row>
    <row r="1941" spans="1:33">
      <c r="A1941" s="48">
        <f>IF(B1941=INT(B1941),ROW(),"")</f>
        <v>1941</v>
      </c>
      <c r="B1941" s="47">
        <f>IF(AND(MID(C1941,2,1)&lt;&gt;"/",MID(C1941,1,1)="/"),INT(B1940)+1,B1940+0.01)</f>
        <v>1897</v>
      </c>
      <c r="C1941" s="80" t="s">
        <v>5249</v>
      </c>
      <c r="D1941" s="80" t="s">
        <v>7</v>
      </c>
      <c r="E1941" s="81" t="s">
        <v>5250</v>
      </c>
      <c r="F1941" s="81" t="s">
        <v>5250</v>
      </c>
      <c r="G1941" s="82">
        <v>0</v>
      </c>
      <c r="H1941" s="82">
        <v>0</v>
      </c>
      <c r="I1941" s="270" t="s">
        <v>1</v>
      </c>
      <c r="J1941" s="81" t="s">
        <v>1376</v>
      </c>
      <c r="K1941" s="83" t="s">
        <v>3783</v>
      </c>
      <c r="L1941" s="84" t="s">
        <v>4768</v>
      </c>
      <c r="M1941" s="84" t="s">
        <v>4827</v>
      </c>
      <c r="N1941" s="55" t="s">
        <v>2707</v>
      </c>
      <c r="O1941" s="80" t="s">
        <v>2505</v>
      </c>
      <c r="P1941" s="266" t="s">
        <v>5248</v>
      </c>
      <c r="Q1941" s="83"/>
      <c r="R1941"/>
      <c r="S1941" t="str">
        <f>IF(E1941=F1941,"","NOT EQUAL")</f>
        <v/>
      </c>
      <c r="T1941" s="44" t="str">
        <f>IF(ISNA(VLOOKUP(P1941,Sheet1!E:F,2,0)),"--","PRESENT")</f>
        <v>--</v>
      </c>
      <c r="U1941"/>
      <c r="V1941">
        <f>IF(AA1941&lt;&gt;"",V1940+1,V1940)</f>
        <v>578</v>
      </c>
      <c r="W1941" s="75" t="s">
        <v>2703</v>
      </c>
      <c r="X1941" s="57" t="s">
        <v>2238</v>
      </c>
      <c r="Y1941" s="57" t="s">
        <v>2238</v>
      </c>
      <c r="Z1941" s="25" t="str">
        <f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>B1941</f>
        <v>1897</v>
      </c>
      <c r="AC1941" t="str">
        <f>P1941</f>
        <v>ITM_ASNVIEWER</v>
      </c>
      <c r="AD1941" s="126" t="str">
        <f>IF(ISNA(VLOOKUP(AA1941,'XEQM Shortlist'!J:J,1,0)),"//","")</f>
        <v/>
      </c>
      <c r="AF1941" s="88" t="str">
        <f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>AA1941=AF1941</f>
        <v>1</v>
      </c>
    </row>
    <row r="1942" spans="1:33">
      <c r="A1942" s="48">
        <f>IF(B1942=INT(B1942),ROW(),"")</f>
        <v>1942</v>
      </c>
      <c r="B1942" s="47">
        <f>IF(AND(MID(C1942,2,1)&lt;&gt;"/",MID(C1942,1,1)="/"),INT(B1941)+1,B1941+0.01)</f>
        <v>1898</v>
      </c>
      <c r="C1942" s="80" t="s">
        <v>3740</v>
      </c>
      <c r="D1942" s="80" t="s">
        <v>5164</v>
      </c>
      <c r="E1942" s="81" t="s">
        <v>4565</v>
      </c>
      <c r="F1942" s="81" t="s">
        <v>4565</v>
      </c>
      <c r="G1942" s="82">
        <v>0</v>
      </c>
      <c r="H1942" s="82">
        <v>0</v>
      </c>
      <c r="I1942" s="270" t="s">
        <v>1</v>
      </c>
      <c r="J1942" s="81" t="s">
        <v>1376</v>
      </c>
      <c r="K1942" s="83" t="s">
        <v>3783</v>
      </c>
      <c r="L1942" s="84" t="s">
        <v>4768</v>
      </c>
      <c r="M1942" s="84" t="s">
        <v>4827</v>
      </c>
      <c r="N1942" s="55" t="s">
        <v>2707</v>
      </c>
      <c r="O1942" s="80"/>
      <c r="P1942" s="266" t="s">
        <v>4566</v>
      </c>
      <c r="Q1942" s="83"/>
      <c r="R1942"/>
      <c r="S1942" t="str">
        <f>IF(E1942=F1942,"","NOT EQUAL")</f>
        <v/>
      </c>
      <c r="T1942" s="44" t="str">
        <f>IF(ISNA(VLOOKUP(P1942,Sheet1!E:F,2,0)),"--","PRESENT")</f>
        <v>--</v>
      </c>
      <c r="U1942"/>
      <c r="V1942">
        <f>IF(AA1942&lt;&gt;"",V1941+1,V1941)</f>
        <v>578</v>
      </c>
      <c r="W1942" s="75" t="s">
        <v>2703</v>
      </c>
      <c r="X1942" s="57" t="s">
        <v>2238</v>
      </c>
      <c r="Y1942" s="57" t="s">
        <v>2238</v>
      </c>
      <c r="Z1942" s="25" t="str">
        <f>IF( OR(X1942="CNST", I1942="CAT_REGS"),IF(E1942=CHAR(34)&amp;CHAR(34),F1942,E1942),
IF(X1942="YES",UPPER(IF(E1942=CHAR(34)&amp;CHAR(34),F1942,E1942)),
IF(   AND(X1942&lt;&gt;"NO",I1942="CAT_FNCT",D1942&lt;&gt;"multiply", D1942&lt;&gt;"divide"),IF(J1942="SLS_ENABLED",   UPPER(IF(E1942=CHAR(34)&amp;CHAR(34),F1942,E1942)),""),"")))</f>
        <v/>
      </c>
      <c r="AA1942" s="25" t="str">
        <f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>B1942</f>
        <v>1898</v>
      </c>
      <c r="AC1942" t="str">
        <f>P1942</f>
        <v>ITM_N_KEY_ALPHA</v>
      </c>
      <c r="AD1942" s="126" t="str">
        <f>IF(ISNA(VLOOKUP(AA1942,'XEQM Shortlist'!J:J,1,0)),"//","")</f>
        <v/>
      </c>
      <c r="AF1942" s="88" t="str">
        <f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>AA1942=AF1942</f>
        <v>1</v>
      </c>
    </row>
    <row r="1943" spans="1:33">
      <c r="A1943" s="48">
        <f>IF(B1943=INT(B1943),ROW(),"")</f>
        <v>1943</v>
      </c>
      <c r="B1943" s="47">
        <f>IF(AND(MID(C1943,2,1)&lt;&gt;"/",MID(C1943,1,1)="/"),INT(B1942)+1,B1942+0.01)</f>
        <v>1899</v>
      </c>
      <c r="C1943" s="80" t="s">
        <v>3740</v>
      </c>
      <c r="D1943" s="80" t="s">
        <v>5165</v>
      </c>
      <c r="E1943" s="81" t="s">
        <v>4564</v>
      </c>
      <c r="F1943" s="81" t="s">
        <v>4564</v>
      </c>
      <c r="G1943" s="82">
        <v>0</v>
      </c>
      <c r="H1943" s="82">
        <v>0</v>
      </c>
      <c r="I1943" s="270" t="s">
        <v>1</v>
      </c>
      <c r="J1943" s="81" t="s">
        <v>1376</v>
      </c>
      <c r="K1943" s="83" t="s">
        <v>3783</v>
      </c>
      <c r="L1943" s="84" t="s">
        <v>4768</v>
      </c>
      <c r="M1943" s="84" t="s">
        <v>4827</v>
      </c>
      <c r="N1943" s="55" t="s">
        <v>2707</v>
      </c>
      <c r="O1943" s="80"/>
      <c r="P1943" s="266" t="s">
        <v>4567</v>
      </c>
      <c r="Q1943" s="83"/>
      <c r="R1943"/>
      <c r="S1943" t="str">
        <f>IF(E1943=F1943,"","NOT EQUAL")</f>
        <v/>
      </c>
      <c r="T1943" s="44" t="str">
        <f>IF(ISNA(VLOOKUP(P1943,Sheet1!E:F,2,0)),"--","PRESENT")</f>
        <v>--</v>
      </c>
      <c r="U1943"/>
      <c r="V1943">
        <f>IF(AA1943&lt;&gt;"",V1942+1,V1942)</f>
        <v>578</v>
      </c>
      <c r="W1943" s="75" t="s">
        <v>2703</v>
      </c>
      <c r="X1943" s="57" t="s">
        <v>2238</v>
      </c>
      <c r="Y1943" s="57" t="s">
        <v>2238</v>
      </c>
      <c r="Z1943" s="25" t="str">
        <f>IF( OR(X1943="CNST", I1943="CAT_REGS"),IF(E1943=CHAR(34)&amp;CHAR(34),F1943,E1943),
IF(X1943="YES",UPPER(IF(E1943=CHAR(34)&amp;CHAR(34),F1943,E1943)),
IF(   AND(X1943&lt;&gt;"NO",I1943="CAT_FNCT",D1943&lt;&gt;"multiply", D1943&lt;&gt;"divide"),IF(J1943="SLS_ENABLED",   UPPER(IF(E1943=CHAR(34)&amp;CHAR(34),F1943,E1943)),""),"")))</f>
        <v/>
      </c>
      <c r="AA1943" s="25" t="str">
        <f>IF(LEN(Y1943)&gt;0,Y1943,SUBSTITUTE(SUBSTITUTE(SUBSTITUTE(SUBSTITUTE(SUBSTITUTE(SUBSTITUTE(SUBSTITUTE(SUBSTITUTE(SUBSTITUTE(SUBSTITUTE(SUBSTITUTE( (SUBSTITUTE( SUBSTITUTE( SUBSTITUTE( SUBSTITUTE(Z1943,"STD_SIGMA","SUM"),"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3" s="1">
        <f>B1943</f>
        <v>1899</v>
      </c>
      <c r="AC1943" t="str">
        <f>P1943</f>
        <v>ITM_N_KEY_CC</v>
      </c>
      <c r="AD1943" s="126" t="str">
        <f>IF(ISNA(VLOOKUP(AA1943,'XEQM Shortlist'!J:J,1,0)),"//","")</f>
        <v/>
      </c>
      <c r="AF1943" s="88" t="str">
        <f>IF(LEN(AA1943)=0,"",SUBSTITUTE(SUBSTITUTE(SUBSTITUTE(SUBSTITUTE(SUBSTITUTE(SUBSTITUTE(SUBSTITUTE(SUBSTITUTE(SUBSTITUTE(SUBSTITUTE(SUBSTITUTE(SUBSTITUTE(SUBSTITUTE(SUBSTITUTE(SUBSTITUTE(SUBSTITUTE(SUBSTITUTE( (SUBSTITUTE( SUBSTITUTE( SUBSTITUTE( SUBSTITUTE(Z1943,"STD_SIGMA","SUM"),"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3" t="b">
        <f>AA1943=AF1943</f>
        <v>1</v>
      </c>
    </row>
    <row r="1944" spans="1:33">
      <c r="A1944" s="48">
        <f>IF(B1944=INT(B1944),ROW(),"")</f>
        <v>1944</v>
      </c>
      <c r="B1944" s="47">
        <f>IF(AND(MID(C1944,2,1)&lt;&gt;"/",MID(C1944,1,1)="/"),INT(B1943)+1,B1943+0.01)</f>
        <v>1900</v>
      </c>
      <c r="C1944" s="80" t="s">
        <v>3740</v>
      </c>
      <c r="D1944" s="80" t="s">
        <v>5166</v>
      </c>
      <c r="E1944" s="81" t="s">
        <v>4579</v>
      </c>
      <c r="F1944" s="81" t="s">
        <v>4579</v>
      </c>
      <c r="G1944" s="82">
        <v>0</v>
      </c>
      <c r="H1944" s="82">
        <v>0</v>
      </c>
      <c r="I1944" s="270" t="s">
        <v>1</v>
      </c>
      <c r="J1944" s="81" t="s">
        <v>1376</v>
      </c>
      <c r="K1944" s="83" t="s">
        <v>3783</v>
      </c>
      <c r="L1944" s="84" t="s">
        <v>4768</v>
      </c>
      <c r="M1944" s="84" t="s">
        <v>4827</v>
      </c>
      <c r="N1944" s="55" t="s">
        <v>2707</v>
      </c>
      <c r="O1944" s="80"/>
      <c r="P1944" s="266" t="s">
        <v>4574</v>
      </c>
      <c r="Q1944" s="83"/>
      <c r="R1944"/>
      <c r="S1944" t="str">
        <f>IF(E1944=F1944,"","NOT EQUAL")</f>
        <v/>
      </c>
      <c r="T1944" s="44" t="str">
        <f>IF(ISNA(VLOOKUP(P1944,Sheet1!E:F,2,0)),"--","PRESENT")</f>
        <v>--</v>
      </c>
      <c r="U1944"/>
      <c r="V1944">
        <f>IF(AA1944&lt;&gt;"",V1943+1,V1943)</f>
        <v>578</v>
      </c>
      <c r="W1944" s="75" t="s">
        <v>2703</v>
      </c>
      <c r="X1944" s="57" t="s">
        <v>2238</v>
      </c>
      <c r="Y1944" s="57" t="s">
        <v>2238</v>
      </c>
      <c r="Z1944" s="25" t="str">
        <f>IF( OR(X1944="CNST", I1944="CAT_REGS"),IF(E1944=CHAR(34)&amp;CHAR(34),F1944,E1944),
IF(X1944="YES",UPPER(IF(E1944=CHAR(34)&amp;CHAR(34),F1944,E1944)),
IF(   AND(X1944&lt;&gt;"NO",I1944="CAT_FNCT",D1944&lt;&gt;"multiply", D1944&lt;&gt;"divide"),IF(J1944="SLS_ENABLED",   UPPER(IF(E1944=CHAR(34)&amp;CHAR(34),F1944,E1944)),""),"")))</f>
        <v/>
      </c>
      <c r="AA1944" s="25" t="str">
        <f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>B1944</f>
        <v>1900</v>
      </c>
      <c r="AC1944" t="str">
        <f>P1944</f>
        <v>ITM_N_KEY_GSH</v>
      </c>
      <c r="AD1944" s="126" t="str">
        <f>IF(ISNA(VLOOKUP(AA1944,'XEQM Shortlist'!J:J,1,0)),"//","")</f>
        <v/>
      </c>
      <c r="AF1944" s="88" t="str">
        <f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>AA1944=AF1944</f>
        <v>1</v>
      </c>
    </row>
    <row r="1945" spans="1:33">
      <c r="A1945" s="48">
        <f>IF(B1945=INT(B1945),ROW(),"")</f>
        <v>1945</v>
      </c>
      <c r="B1945" s="47">
        <f>IF(AND(MID(C1945,2,1)&lt;&gt;"/",MID(C1945,1,1)="/"),INT(B1944)+1,B1944+0.01)</f>
        <v>1901</v>
      </c>
      <c r="C1945" s="80" t="s">
        <v>3740</v>
      </c>
      <c r="D1945" s="80" t="s">
        <v>5167</v>
      </c>
      <c r="E1945" s="81" t="s">
        <v>4563</v>
      </c>
      <c r="F1945" s="81" t="s">
        <v>4563</v>
      </c>
      <c r="G1945" s="82">
        <v>0</v>
      </c>
      <c r="H1945" s="82">
        <v>0</v>
      </c>
      <c r="I1945" s="270" t="s">
        <v>1</v>
      </c>
      <c r="J1945" s="81" t="s">
        <v>1376</v>
      </c>
      <c r="K1945" s="83" t="s">
        <v>3783</v>
      </c>
      <c r="L1945" s="84" t="s">
        <v>4768</v>
      </c>
      <c r="M1945" s="84" t="s">
        <v>4827</v>
      </c>
      <c r="N1945" s="55" t="s">
        <v>2707</v>
      </c>
      <c r="O1945" s="80"/>
      <c r="P1945" s="266" t="s">
        <v>4568</v>
      </c>
      <c r="Q1945" s="83"/>
      <c r="R1945"/>
      <c r="S1945" t="str">
        <f>IF(E1945=F1945,"","NOT EQUAL")</f>
        <v/>
      </c>
      <c r="T1945" s="44" t="str">
        <f>IF(ISNA(VLOOKUP(P1945,Sheet1!E:F,2,0)),"--","PRESENT")</f>
        <v>--</v>
      </c>
      <c r="U1945"/>
      <c r="V1945">
        <f>IF(AA1945&lt;&gt;"",V1944+1,V1944)</f>
        <v>578</v>
      </c>
      <c r="W1945" s="75" t="s">
        <v>2703</v>
      </c>
      <c r="X1945" s="57" t="s">
        <v>2238</v>
      </c>
      <c r="Y1945" s="57" t="s">
        <v>2238</v>
      </c>
      <c r="Z1945" s="25" t="str">
        <f>IF( OR(X1945="CNST", I1945="CAT_REGS"),IF(E1945=CHAR(34)&amp;CHAR(34),F1945,E1945),
IF(X1945="YES",UPPER(IF(E1945=CHAR(34)&amp;CHAR(34),F1945,E1945)),
IF(   AND(X1945&lt;&gt;"NO",I1945="CAT_FNCT",D1945&lt;&gt;"multiply", D1945&lt;&gt;"divide"),IF(J1945="SLS_ENABLED",   UPPER(IF(E1945=CHAR(34)&amp;CHAR(34),F1945,E1945)),""),"")))</f>
        <v/>
      </c>
      <c r="AA1945" s="25" t="str">
        <f>IF(LEN(Y1945)&gt;0,Y1945,SUBSTITUTE(SUBSTITUTE(SUBSTITUTE(SUBSTITUTE(SUBSTITUTE(SUBSTITUTE(SUBSTITUTE(SUBSTITUTE(SUBSTITUTE(SUBSTITUTE(SUBSTITUTE( (SUBSTITUTE( SUBSTITUTE( SUBSTITUTE( SUBSTITUTE(Z1945,"STD_SIGMA","SUM"),"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5" s="1">
        <f>B1945</f>
        <v>1901</v>
      </c>
      <c r="AC1945" t="str">
        <f>P1945</f>
        <v>ITM_N_KEY_MM</v>
      </c>
      <c r="AD1945" s="126" t="str">
        <f>IF(ISNA(VLOOKUP(AA1945,'XEQM Shortlist'!J:J,1,0)),"//","")</f>
        <v/>
      </c>
      <c r="AF1945" s="88" t="str">
        <f>IF(LEN(AA1945)=0,"",SUBSTITUTE(SUBSTITUTE(SUBSTITUTE(SUBSTITUTE(SUBSTITUTE(SUBSTITUTE(SUBSTITUTE(SUBSTITUTE(SUBSTITUTE(SUBSTITUTE(SUBSTITUTE(SUBSTITUTE(SUBSTITUTE(SUBSTITUTE(SUBSTITUTE(SUBSTITUTE(SUBSTITUTE( (SUBSTITUTE( SUBSTITUTE( SUBSTITUTE( SUBSTITUTE(Z1945,"STD_SIGMA","SUM"),"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5" t="b">
        <f>AA1945=AF1945</f>
        <v>1</v>
      </c>
    </row>
    <row r="1946" spans="1:33">
      <c r="A1946" s="48">
        <f>IF(B1946=INT(B1946),ROW(),"")</f>
        <v>1946</v>
      </c>
      <c r="B1946" s="47">
        <f>IF(AND(MID(C1946,2,1)&lt;&gt;"/",MID(C1946,1,1)="/"),INT(B1945)+1,B1945+0.01)</f>
        <v>1902</v>
      </c>
      <c r="C1946" s="80" t="s">
        <v>3740</v>
      </c>
      <c r="D1946" s="80" t="s">
        <v>5168</v>
      </c>
      <c r="E1946" s="81" t="s">
        <v>4562</v>
      </c>
      <c r="F1946" s="81" t="s">
        <v>4562</v>
      </c>
      <c r="G1946" s="82">
        <v>0</v>
      </c>
      <c r="H1946" s="82">
        <v>0</v>
      </c>
      <c r="I1946" s="270" t="s">
        <v>1</v>
      </c>
      <c r="J1946" s="81" t="s">
        <v>1376</v>
      </c>
      <c r="K1946" s="83" t="s">
        <v>3783</v>
      </c>
      <c r="L1946" s="84" t="s">
        <v>4768</v>
      </c>
      <c r="M1946" s="84" t="s">
        <v>4827</v>
      </c>
      <c r="N1946" s="55" t="s">
        <v>2707</v>
      </c>
      <c r="O1946" s="80"/>
      <c r="P1946" s="266" t="s">
        <v>4561</v>
      </c>
      <c r="Q1946" s="83"/>
      <c r="R1946"/>
      <c r="S1946" t="str">
        <f>IF(E1946=F1946,"","NOT EQUAL")</f>
        <v/>
      </c>
      <c r="T1946" s="44" t="str">
        <f>IF(ISNA(VLOOKUP(P1946,Sheet1!E:F,2,0)),"--","PRESENT")</f>
        <v>--</v>
      </c>
      <c r="U1946"/>
      <c r="V1946">
        <f>IF(AA1946&lt;&gt;"",V1945+1,V1945)</f>
        <v>578</v>
      </c>
      <c r="W1946" s="75" t="s">
        <v>2703</v>
      </c>
      <c r="X1946" s="57" t="s">
        <v>2238</v>
      </c>
      <c r="Y1946" s="57" t="s">
        <v>2238</v>
      </c>
      <c r="Z1946" s="25" t="str">
        <f>IF( OR(X1946="CNST", I1946="CAT_REGS"),IF(E1946=CHAR(34)&amp;CHAR(34),F1946,E1946),
IF(X1946="YES",UPPER(IF(E1946=CHAR(34)&amp;CHAR(34),F1946,E1946)),
IF(   AND(X1946&lt;&gt;"NO",I1946="CAT_FNCT",D1946&lt;&gt;"multiply", D1946&lt;&gt;"divide"),IF(J1946="SLS_ENABLED",   UPPER(IF(E1946=CHAR(34)&amp;CHAR(34),F1946,E1946)),""),"")))</f>
        <v/>
      </c>
      <c r="AA1946" s="25" t="str">
        <f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>B1946</f>
        <v>1902</v>
      </c>
      <c r="AC1946" t="str">
        <f>P1946</f>
        <v>ITM_N_KEY_DRG</v>
      </c>
      <c r="AD1946" s="126" t="str">
        <f>IF(ISNA(VLOOKUP(AA1946,'XEQM Shortlist'!J:J,1,0)),"//","")</f>
        <v/>
      </c>
      <c r="AF1946" s="88" t="str">
        <f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>AA1946=AF1946</f>
        <v>1</v>
      </c>
    </row>
    <row r="1947" spans="1:33">
      <c r="A1947" s="48">
        <f>IF(B1947=INT(B1947),ROW(),"")</f>
        <v>1947</v>
      </c>
      <c r="B1947" s="47">
        <f>IF(AND(MID(C1947,2,1)&lt;&gt;"/",MID(C1947,1,1)="/"),INT(B1946)+1,B1946+0.01)</f>
        <v>1903</v>
      </c>
      <c r="C1947" s="80" t="s">
        <v>3740</v>
      </c>
      <c r="D1947" s="80" t="s">
        <v>5169</v>
      </c>
      <c r="E1947" s="81" t="s">
        <v>4560</v>
      </c>
      <c r="F1947" s="81" t="s">
        <v>4560</v>
      </c>
      <c r="G1947" s="82">
        <v>0</v>
      </c>
      <c r="H1947" s="82">
        <v>0</v>
      </c>
      <c r="I1947" s="270" t="s">
        <v>1</v>
      </c>
      <c r="J1947" s="81" t="s">
        <v>1376</v>
      </c>
      <c r="K1947" s="83" t="s">
        <v>3783</v>
      </c>
      <c r="L1947" s="84" t="s">
        <v>4768</v>
      </c>
      <c r="M1947" s="84" t="s">
        <v>4827</v>
      </c>
      <c r="N1947" s="55" t="s">
        <v>2707</v>
      </c>
      <c r="O1947" s="80"/>
      <c r="P1947" s="266" t="s">
        <v>4569</v>
      </c>
      <c r="Q1947" s="83"/>
      <c r="R1947"/>
      <c r="S1947" t="str">
        <f>IF(E1947=F1947,"","NOT EQUAL")</f>
        <v/>
      </c>
      <c r="T1947" s="44" t="str">
        <f>IF(ISNA(VLOOKUP(P1947,Sheet1!E:F,2,0)),"--","PRESENT")</f>
        <v>--</v>
      </c>
      <c r="U1947"/>
      <c r="V1947">
        <f>IF(AA1947&lt;&gt;"",V1946+1,V1946)</f>
        <v>578</v>
      </c>
      <c r="W1947" s="75" t="s">
        <v>2703</v>
      </c>
      <c r="X1947" s="57" t="s">
        <v>2238</v>
      </c>
      <c r="Y1947" s="57" t="s">
        <v>2238</v>
      </c>
      <c r="Z1947" s="25" t="str">
        <f>IF( OR(X1947="CNST", I1947="CAT_REGS"),IF(E1947=CHAR(34)&amp;CHAR(34),F1947,E1947),
IF(X1947="YES",UPPER(IF(E1947=CHAR(34)&amp;CHAR(34),F1947,E1947)),
IF(   AND(X1947&lt;&gt;"NO",I1947="CAT_FNCT",D1947&lt;&gt;"multiply", D1947&lt;&gt;"divide"),IF(J1947="SLS_ENABLED",   UPPER(IF(E1947=CHAR(34)&amp;CHAR(34),F1947,E1947)),""),"")))</f>
        <v/>
      </c>
      <c r="AA1947" s="25" t="str">
        <f>IF(LEN(Y1947)&gt;0,Y1947,SUBSTITUTE(SUBSTITUTE(SUBSTITUTE(SUBSTITUTE(SUBSTITUTE(SUBSTITUTE(SUBSTITUTE(SUBSTITUTE(SUBSTITUTE(SUBSTITUTE(SUBSTITUTE( (SUBSTITUTE( SUBSTITUTE( SUBSTITUTE( SUBSTITUTE(Z1947,"STD_SIGMA","SUM"),"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7" s="1">
        <f>B1947</f>
        <v>1903</v>
      </c>
      <c r="AC1947" t="str">
        <f>P1947</f>
        <v>ITM_N_KEY_PRGM</v>
      </c>
      <c r="AD1947" s="126" t="str">
        <f>IF(ISNA(VLOOKUP(AA1947,'XEQM Shortlist'!J:J,1,0)),"//","")</f>
        <v/>
      </c>
      <c r="AF1947" s="88" t="str">
        <f>IF(LEN(AA1947)=0,"",SUBSTITUTE(SUBSTITUTE(SUBSTITUTE(SUBSTITUTE(SUBSTITUTE(SUBSTITUTE(SUBSTITUTE(SUBSTITUTE(SUBSTITUTE(SUBSTITUTE(SUBSTITUTE(SUBSTITUTE(SUBSTITUTE(SUBSTITUTE(SUBSTITUTE(SUBSTITUTE(SUBSTITUTE( (SUBSTITUTE( SUBSTITUTE( SUBSTITUTE( SUBSTITUTE(Z1947,"STD_SIGMA","SUM"),"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7" t="b">
        <f>AA1947=AF1947</f>
        <v>1</v>
      </c>
    </row>
    <row r="1948" spans="1:33">
      <c r="A1948" s="48">
        <f>IF(B1948=INT(B1948),ROW(),"")</f>
        <v>1948</v>
      </c>
      <c r="B1948" s="47">
        <f>IF(AND(MID(C1948,2,1)&lt;&gt;"/",MID(C1948,1,1)="/"),INT(B1947)+1,B1947+0.01)</f>
        <v>1904</v>
      </c>
      <c r="C1948" s="80" t="s">
        <v>3740</v>
      </c>
      <c r="D1948" s="80" t="s">
        <v>5170</v>
      </c>
      <c r="E1948" s="81" t="s">
        <v>4559</v>
      </c>
      <c r="F1948" s="81" t="s">
        <v>4559</v>
      </c>
      <c r="G1948" s="82">
        <v>0</v>
      </c>
      <c r="H1948" s="82">
        <v>0</v>
      </c>
      <c r="I1948" s="270" t="s">
        <v>1</v>
      </c>
      <c r="J1948" s="81" t="s">
        <v>1376</v>
      </c>
      <c r="K1948" s="83" t="s">
        <v>3783</v>
      </c>
      <c r="L1948" s="84" t="s">
        <v>4768</v>
      </c>
      <c r="M1948" s="84" t="s">
        <v>4827</v>
      </c>
      <c r="N1948" s="55" t="s">
        <v>2707</v>
      </c>
      <c r="O1948" s="80"/>
      <c r="P1948" s="266" t="s">
        <v>4570</v>
      </c>
      <c r="Q1948" s="83"/>
      <c r="R1948"/>
      <c r="S1948" t="str">
        <f>IF(E1948=F1948,"","NOT EQUAL")</f>
        <v/>
      </c>
      <c r="T1948" s="44" t="str">
        <f>IF(ISNA(VLOOKUP(P1948,Sheet1!E:F,2,0)),"--","PRESENT")</f>
        <v>--</v>
      </c>
      <c r="U1948"/>
      <c r="V1948">
        <f>IF(AA1948&lt;&gt;"",V1947+1,V1947)</f>
        <v>578</v>
      </c>
      <c r="W1948" s="75" t="s">
        <v>2703</v>
      </c>
      <c r="X1948" s="57" t="s">
        <v>2238</v>
      </c>
      <c r="Y1948" s="57" t="s">
        <v>2238</v>
      </c>
      <c r="Z1948" s="25" t="str">
        <f>IF( OR(X1948="CNST", I1948="CAT_REGS"),IF(E1948=CHAR(34)&amp;CHAR(34),F1948,E1948),
IF(X1948="YES",UPPER(IF(E1948=CHAR(34)&amp;CHAR(34),F1948,E1948)),
IF(   AND(X1948&lt;&gt;"NO",I1948="CAT_FNCT",D1948&lt;&gt;"multiply", D1948&lt;&gt;"divide"),IF(J1948="SLS_ENABLED",   UPPER(IF(E1948=CHAR(34)&amp;CHAR(34),F1948,E1948)),""),"")))</f>
        <v/>
      </c>
      <c r="AA1948" s="25" t="str">
        <f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>B1948</f>
        <v>1904</v>
      </c>
      <c r="AC1948" t="str">
        <f>P1948</f>
        <v>ITM_N_KEY_USER</v>
      </c>
      <c r="AD1948" s="126" t="str">
        <f>IF(ISNA(VLOOKUP(AA1948,'XEQM Shortlist'!J:J,1,0)),"//","")</f>
        <v/>
      </c>
      <c r="AF1948" s="88" t="str">
        <f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>AA1948=AF1948</f>
        <v>1</v>
      </c>
    </row>
    <row r="1949" spans="1:33">
      <c r="A1949" s="48">
        <f>IF(B1949=INT(B1949),ROW(),"")</f>
        <v>1949</v>
      </c>
      <c r="B1949" s="47">
        <f>IF(AND(MID(C1949,2,1)&lt;&gt;"/",MID(C1949,1,1)="/"),INT(B1948)+1,B1948+0.01)</f>
        <v>1905</v>
      </c>
      <c r="C1949" s="80" t="s">
        <v>3740</v>
      </c>
      <c r="D1949" s="80" t="s">
        <v>5171</v>
      </c>
      <c r="E1949" s="81" t="s">
        <v>4558</v>
      </c>
      <c r="F1949" s="81" t="s">
        <v>4558</v>
      </c>
      <c r="G1949" s="82">
        <v>0</v>
      </c>
      <c r="H1949" s="82">
        <v>0</v>
      </c>
      <c r="I1949" s="270" t="s">
        <v>1</v>
      </c>
      <c r="J1949" s="81" t="s">
        <v>1376</v>
      </c>
      <c r="K1949" s="83" t="s">
        <v>3783</v>
      </c>
      <c r="L1949" s="84" t="s">
        <v>4768</v>
      </c>
      <c r="M1949" s="84" t="s">
        <v>4827</v>
      </c>
      <c r="N1949" s="55" t="s">
        <v>2707</v>
      </c>
      <c r="O1949" s="80"/>
      <c r="P1949" s="266" t="s">
        <v>4571</v>
      </c>
      <c r="Q1949" s="83"/>
      <c r="R1949"/>
      <c r="S1949" t="str">
        <f>IF(E1949=F1949,"","NOT EQUAL")</f>
        <v/>
      </c>
      <c r="T1949" s="44" t="str">
        <f>IF(ISNA(VLOOKUP(P1949,Sheet1!E:F,2,0)),"--","PRESENT")</f>
        <v>--</v>
      </c>
      <c r="U1949"/>
      <c r="V1949">
        <f>IF(AA1949&lt;&gt;"",V1948+1,V1948)</f>
        <v>578</v>
      </c>
      <c r="W1949" s="75" t="s">
        <v>2703</v>
      </c>
      <c r="X1949" s="57" t="s">
        <v>2238</v>
      </c>
      <c r="Y1949" s="57" t="s">
        <v>2238</v>
      </c>
      <c r="Z1949" s="25" t="str">
        <f>IF( OR(X1949="CNST", I1949="CAT_REGS"),IF(E1949=CHAR(34)&amp;CHAR(34),F1949,E1949),
IF(X1949="YES",UPPER(IF(E1949=CHAR(34)&amp;CHAR(34),F1949,E1949)),
IF(   AND(X1949&lt;&gt;"NO",I1949="CAT_FNCT",D1949&lt;&gt;"multiply", D1949&lt;&gt;"divide"),IF(J1949="SLS_ENABLED",   UPPER(IF(E1949=CHAR(34)&amp;CHAR(34),F1949,E1949)),""),"")))</f>
        <v/>
      </c>
      <c r="AA1949" s="25" t="str">
        <f>IF(LEN(Y1949)&gt;0,Y1949,SUBSTITUTE(SUBSTITUTE(SUBSTITUTE(SUBSTITUTE(SUBSTITUTE(SUBSTITUTE(SUBSTITUTE(SUBSTITUTE(SUBSTITUTE(SUBSTITUTE(SUBSTITUTE( (SUBSTITUTE( SUBSTITUTE( SUBSTITUTE( SUBSTITUTE(Z1949,"STD_SIGMA","SUM"),"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9" s="1">
        <f>B1949</f>
        <v>1905</v>
      </c>
      <c r="AC1949" t="str">
        <f>P1949</f>
        <v>ITM_N_KEY_HOME</v>
      </c>
      <c r="AD1949" s="126" t="str">
        <f>IF(ISNA(VLOOKUP(AA1949,'XEQM Shortlist'!J:J,1,0)),"//","")</f>
        <v/>
      </c>
      <c r="AF1949" s="88" t="str">
        <f>IF(LEN(AA1949)=0,"",SUBSTITUTE(SUBSTITUTE(SUBSTITUTE(SUBSTITUTE(SUBSTITUTE(SUBSTITUTE(SUBSTITUTE(SUBSTITUTE(SUBSTITUTE(SUBSTITUTE(SUBSTITUTE(SUBSTITUTE(SUBSTITUTE(SUBSTITUTE(SUBSTITUTE(SUBSTITUTE(SUBSTITUTE( (SUBSTITUTE( SUBSTITUTE( SUBSTITUTE( SUBSTITUTE(Z1949,"STD_SIGMA","SUM"),"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9" t="b">
        <f>AA1949=AF1949</f>
        <v>1</v>
      </c>
    </row>
    <row r="1950" spans="1:33">
      <c r="A1950" s="48">
        <f>IF(B1950=INT(B1950),ROW(),"")</f>
        <v>1950</v>
      </c>
      <c r="B1950" s="47">
        <f>IF(AND(MID(C1950,2,1)&lt;&gt;"/",MID(C1950,1,1)="/"),INT(B1949)+1,B1949+0.01)</f>
        <v>1906</v>
      </c>
      <c r="C1950" s="80" t="s">
        <v>3740</v>
      </c>
      <c r="D1950" s="80" t="s">
        <v>5172</v>
      </c>
      <c r="E1950" s="81" t="s">
        <v>965</v>
      </c>
      <c r="F1950" s="81" t="s">
        <v>965</v>
      </c>
      <c r="G1950" s="82">
        <v>0</v>
      </c>
      <c r="H1950" s="82">
        <v>0</v>
      </c>
      <c r="I1950" s="270" t="s">
        <v>1</v>
      </c>
      <c r="J1950" s="81" t="s">
        <v>1376</v>
      </c>
      <c r="K1950" s="83" t="s">
        <v>3783</v>
      </c>
      <c r="L1950" s="84" t="s">
        <v>4768</v>
      </c>
      <c r="M1950" s="84" t="s">
        <v>4827</v>
      </c>
      <c r="N1950" s="55" t="s">
        <v>2707</v>
      </c>
      <c r="O1950" s="80"/>
      <c r="P1950" s="266" t="s">
        <v>4572</v>
      </c>
      <c r="Q1950" s="83"/>
      <c r="R1950"/>
      <c r="S1950" t="str">
        <f>IF(E1950=F1950,"","NOT EQUAL")</f>
        <v/>
      </c>
      <c r="T1950" s="44" t="str">
        <f>IF(ISNA(VLOOKUP(P1950,Sheet1!E:F,2,0)),"--","PRESENT")</f>
        <v>--</v>
      </c>
      <c r="U1950"/>
      <c r="V1950">
        <f>IF(AA1950&lt;&gt;"",V1949+1,V1949)</f>
        <v>578</v>
      </c>
      <c r="W1950" s="75" t="s">
        <v>2703</v>
      </c>
      <c r="X1950" s="57" t="s">
        <v>2238</v>
      </c>
      <c r="Y1950" s="57" t="s">
        <v>2238</v>
      </c>
      <c r="Z1950" s="25" t="str">
        <f>IF( OR(X1950="CNST", I1950="CAT_REGS"),IF(E1950=CHAR(34)&amp;CHAR(34),F1950,E1950),
IF(X1950="YES",UPPER(IF(E1950=CHAR(34)&amp;CHAR(34),F1950,E1950)),
IF(   AND(X1950&lt;&gt;"NO",I1950="CAT_FNCT",D1950&lt;&gt;"multiply", D1950&lt;&gt;"divide"),IF(J1950="SLS_ENABLED",   UPPER(IF(E1950=CHAR(34)&amp;CHAR(34),F1950,E1950)),""),"")))</f>
        <v/>
      </c>
      <c r="AA1950" s="25" t="str">
        <f>IF(LEN(Y1950)&gt;0,Y1950,SUBSTITUTE(SUBSTITUTE(SUBSTITUTE(SUBSTITUTE(SUBSTITUTE(SUBSTITUTE(SUBSTITUTE(SUBSTITUTE(SUBSTITUTE(SUBSTITUTE(SUBSTITUTE( (SUBSTITUTE( SUBSTITUTE( SUBSTITUTE( SUBSTITUTE(Z1950,"STD_SIGMA","SUM"),"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0" s="1">
        <f>B1950</f>
        <v>1906</v>
      </c>
      <c r="AC1950" t="str">
        <f>P1950</f>
        <v>ITM_N_KEY_SIGMA</v>
      </c>
      <c r="AD1950" s="126" t="str">
        <f>IF(ISNA(VLOOKUP(AA1950,'XEQM Shortlist'!J:J,1,0)),"//","")</f>
        <v/>
      </c>
      <c r="AF1950" s="88" t="str">
        <f>IF(LEN(AA1950)=0,"",SUBSTITUTE(SUBSTITUTE(SUBSTITUTE(SUBSTITUTE(SUBSTITUTE(SUBSTITUTE(SUBSTITUTE(SUBSTITUTE(SUBSTITUTE(SUBSTITUTE(SUBSTITUTE(SUBSTITUTE(SUBSTITUTE(SUBSTITUTE(SUBSTITUTE(SUBSTITUTE(SUBSTITUTE( (SUBSTITUTE( SUBSTITUTE( SUBSTITUTE( SUBSTITUTE(Z1950,"STD_SIGMA","SUM"),"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0" t="b">
        <f>AA1950=AF1950</f>
        <v>1</v>
      </c>
    </row>
    <row r="1951" spans="1:33">
      <c r="A1951" s="48">
        <f>IF(B1951=INT(B1951),ROW(),"")</f>
        <v>1951</v>
      </c>
      <c r="B1951" s="47">
        <f>IF(AND(MID(C1951,2,1)&lt;&gt;"/",MID(C1951,1,1)="/"),INT(B1950)+1,B1950+0.01)</f>
        <v>1907</v>
      </c>
      <c r="C1951" s="80" t="s">
        <v>3740</v>
      </c>
      <c r="D1951" s="80" t="s">
        <v>5173</v>
      </c>
      <c r="E1951" s="81" t="s">
        <v>4557</v>
      </c>
      <c r="F1951" s="81" t="s">
        <v>4557</v>
      </c>
      <c r="G1951" s="82">
        <v>0</v>
      </c>
      <c r="H1951" s="82">
        <v>0</v>
      </c>
      <c r="I1951" s="270" t="s">
        <v>1</v>
      </c>
      <c r="J1951" s="81" t="s">
        <v>1376</v>
      </c>
      <c r="K1951" s="83" t="s">
        <v>3783</v>
      </c>
      <c r="L1951" s="84" t="s">
        <v>4768</v>
      </c>
      <c r="M1951" s="84" t="s">
        <v>4827</v>
      </c>
      <c r="N1951" s="55" t="s">
        <v>2707</v>
      </c>
      <c r="O1951" s="80"/>
      <c r="P1951" s="266" t="s">
        <v>4573</v>
      </c>
      <c r="Q1951" s="83"/>
      <c r="R1951"/>
      <c r="S1951" t="str">
        <f>IF(E1951=F1951,"","NOT EQUAL")</f>
        <v/>
      </c>
      <c r="T1951" s="44" t="str">
        <f>IF(ISNA(VLOOKUP(P1951,Sheet1!E:F,2,0)),"--","PRESENT")</f>
        <v>--</v>
      </c>
      <c r="U1951"/>
      <c r="V1951">
        <f>IF(AA1951&lt;&gt;"",V1950+1,V1950)</f>
        <v>578</v>
      </c>
      <c r="W1951" s="75" t="s">
        <v>2703</v>
      </c>
      <c r="X1951" s="57" t="s">
        <v>2238</v>
      </c>
      <c r="Y1951" s="57" t="s">
        <v>2238</v>
      </c>
      <c r="Z1951" s="25" t="str">
        <f>IF( OR(X1951="CNST", I1951="CAT_REGS"),IF(E1951=CHAR(34)&amp;CHAR(34),F1951,E1951),
IF(X1951="YES",UPPER(IF(E1951=CHAR(34)&amp;CHAR(34),F1951,E1951)),
IF(   AND(X1951&lt;&gt;"NO",I1951="CAT_FNCT",D1951&lt;&gt;"multiply", D1951&lt;&gt;"divide"),IF(J1951="SLS_ENABLED",   UPPER(IF(E1951=CHAR(34)&amp;CHAR(34),F1951,E1951)),""),"")))</f>
        <v/>
      </c>
      <c r="AA1951" s="25" t="str">
        <f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>B1951</f>
        <v>1907</v>
      </c>
      <c r="AC1951" t="str">
        <f>P1951</f>
        <v>ITM_N_KEY_SNAP</v>
      </c>
      <c r="AD1951" s="126" t="str">
        <f>IF(ISNA(VLOOKUP(AA1951,'XEQM Shortlist'!J:J,1,0)),"//","")</f>
        <v/>
      </c>
      <c r="AF1951" s="88" t="str">
        <f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>AA1951=AF1951</f>
        <v>1</v>
      </c>
    </row>
    <row r="1952" spans="1:33">
      <c r="A1952" s="48">
        <f>IF(B1952=INT(B1952),ROW(),"")</f>
        <v>1952</v>
      </c>
      <c r="B1952" s="47">
        <f>IF(AND(MID(C1952,2,1)&lt;&gt;"/",MID(C1952,1,1)="/"),INT(B1951)+1,B1951+0.01)</f>
        <v>1908</v>
      </c>
      <c r="C1952" s="80" t="s">
        <v>3741</v>
      </c>
      <c r="D1952" s="80" t="s">
        <v>7</v>
      </c>
      <c r="E1952" s="81" t="s">
        <v>966</v>
      </c>
      <c r="F1952" s="81" t="s">
        <v>966</v>
      </c>
      <c r="G1952" s="82">
        <v>0</v>
      </c>
      <c r="H1952" s="82">
        <v>0</v>
      </c>
      <c r="I1952" s="270" t="s">
        <v>1</v>
      </c>
      <c r="J1952" s="81" t="s">
        <v>1376</v>
      </c>
      <c r="K1952" s="83" t="s">
        <v>3783</v>
      </c>
      <c r="L1952" s="84" t="s">
        <v>4768</v>
      </c>
      <c r="M1952" s="84" t="s">
        <v>4827</v>
      </c>
      <c r="N1952" s="55" t="s">
        <v>2707</v>
      </c>
      <c r="O1952" s="80"/>
      <c r="P1952" s="266" t="s">
        <v>2228</v>
      </c>
      <c r="Q1952" s="83"/>
      <c r="R1952"/>
      <c r="S1952" t="str">
        <f>IF(E1952=F1952,"","NOT EQUAL")</f>
        <v/>
      </c>
      <c r="T1952" s="44" t="str">
        <f>IF(ISNA(VLOOKUP(P1952,Sheet1!E:F,2,0)),"--","PRESENT")</f>
        <v>--</v>
      </c>
      <c r="U1952"/>
      <c r="V1952">
        <f>IF(AA1952&lt;&gt;"",V1951+1,V1951)</f>
        <v>578</v>
      </c>
      <c r="W1952" s="75" t="s">
        <v>2703</v>
      </c>
      <c r="X1952" s="57" t="s">
        <v>2238</v>
      </c>
      <c r="Y1952" s="57" t="s">
        <v>2238</v>
      </c>
      <c r="Z1952" s="25" t="str">
        <f>IF( OR(X1952="CNST", I1952="CAT_REGS"),IF(E1952=CHAR(34)&amp;CHAR(34),F1952,E1952),
IF(X1952="YES",UPPER(IF(E1952=CHAR(34)&amp;CHAR(34),F1952,E1952)),
IF(   AND(X1952&lt;&gt;"NO",I1952="CAT_FNCT",D1952&lt;&gt;"multiply", D1952&lt;&gt;"divide"),IF(J1952="SLS_ENABLED",   UPPER(IF(E1952=CHAR(34)&amp;CHAR(34),F1952,E1952)),""),"")))</f>
        <v/>
      </c>
      <c r="AA1952" s="25" t="str">
        <f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>B1952</f>
        <v>1908</v>
      </c>
      <c r="AC1952" t="str">
        <f>P1952</f>
        <v>ITM_SH_NORM_E</v>
      </c>
      <c r="AD1952" s="126" t="str">
        <f>IF(ISNA(VLOOKUP(AA1952,'XEQM Shortlist'!J:J,1,0)),"//","")</f>
        <v/>
      </c>
      <c r="AF1952" s="88" t="str">
        <f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>AA1952=AF1952</f>
        <v>1</v>
      </c>
    </row>
    <row r="1953" spans="1:33">
      <c r="A1953" s="48">
        <f>IF(B1953=INT(B1953),ROW(),"")</f>
        <v>1953</v>
      </c>
      <c r="B1953" s="47">
        <f>IF(AND(MID(C1953,2,1)&lt;&gt;"/",MID(C1953,1,1)="/"),INT(B1952)+1,B1952+0.01)</f>
        <v>1909</v>
      </c>
      <c r="C1953" s="80" t="s">
        <v>3748</v>
      </c>
      <c r="D1953" s="80" t="s">
        <v>7</v>
      </c>
      <c r="E1953" s="83" t="s">
        <v>2251</v>
      </c>
      <c r="F1953" s="83" t="s">
        <v>2251</v>
      </c>
      <c r="G1953" s="86">
        <v>0</v>
      </c>
      <c r="H1953" s="86">
        <v>0</v>
      </c>
      <c r="I1953" s="270" t="s">
        <v>3</v>
      </c>
      <c r="J1953" s="81" t="s">
        <v>1375</v>
      </c>
      <c r="K1953" s="83" t="s">
        <v>3945</v>
      </c>
      <c r="L1953" s="84" t="s">
        <v>4768</v>
      </c>
      <c r="M1953" s="84" t="s">
        <v>4825</v>
      </c>
      <c r="N1953" s="55" t="s">
        <v>2707</v>
      </c>
      <c r="O1953" s="80" t="s">
        <v>2252</v>
      </c>
      <c r="P1953" s="266" t="s">
        <v>2253</v>
      </c>
      <c r="Q1953" s="83"/>
      <c r="R1953"/>
      <c r="S1953" t="str">
        <f>IF(E1953=F1953,"","NOT EQUAL")</f>
        <v/>
      </c>
      <c r="T1953" s="44" t="str">
        <f>IF(ISNA(VLOOKUP(P1953,Sheet1!E:F,2,0)),"--","PRESENT")</f>
        <v>--</v>
      </c>
      <c r="U1953"/>
      <c r="V1953">
        <f>IF(AA1953&lt;&gt;"",V1952+1,V1952)</f>
        <v>579</v>
      </c>
      <c r="W1953" s="75" t="s">
        <v>2659</v>
      </c>
      <c r="X1953" s="57" t="s">
        <v>2238</v>
      </c>
      <c r="Y1953" s="57" t="s">
        <v>2238</v>
      </c>
      <c r="Z1953" s="25" t="str">
        <f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>".MS"</v>
      </c>
      <c r="AA1953" s="25" t="str">
        <f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>B1953</f>
        <v>1909</v>
      </c>
      <c r="AC1953" t="str">
        <f>P1953</f>
        <v>ITM_ms</v>
      </c>
      <c r="AD1953" s="126" t="str">
        <f>IF(ISNA(VLOOKUP(AA1953,'XEQM Shortlist'!J:J,1,0)),"//","")</f>
        <v>//</v>
      </c>
      <c r="AF1953" s="88" t="str">
        <f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>AA1953=AF1953</f>
        <v>1</v>
      </c>
    </row>
    <row r="1954" spans="1:33">
      <c r="A1954" s="48">
        <f>IF(B1954=INT(B1954),ROW(),"")</f>
        <v>1954</v>
      </c>
      <c r="B1954" s="47">
        <f>IF(AND(MID(C1954,2,1)&lt;&gt;"/",MID(C1954,1,1)="/"),INT(B1953)+1,B1953+0.01)</f>
        <v>1910</v>
      </c>
      <c r="C1954" s="80" t="s">
        <v>5163</v>
      </c>
      <c r="D1954" s="80" t="s">
        <v>7</v>
      </c>
      <c r="E1954" s="83" t="s">
        <v>5151</v>
      </c>
      <c r="F1954" s="83" t="s">
        <v>5151</v>
      </c>
      <c r="G1954" s="86">
        <v>0</v>
      </c>
      <c r="H1954" s="86">
        <v>0</v>
      </c>
      <c r="I1954" s="270" t="s">
        <v>3</v>
      </c>
      <c r="J1954" s="81" t="s">
        <v>1375</v>
      </c>
      <c r="K1954" s="83" t="s">
        <v>3945</v>
      </c>
      <c r="L1954" s="84" t="s">
        <v>4768</v>
      </c>
      <c r="M1954" s="84" t="s">
        <v>4825</v>
      </c>
      <c r="N1954" s="55" t="s">
        <v>2707</v>
      </c>
      <c r="O1954" s="80" t="s">
        <v>2252</v>
      </c>
      <c r="P1954" s="267" t="s">
        <v>5149</v>
      </c>
      <c r="Q1954" s="83"/>
      <c r="R1954"/>
      <c r="S1954" t="str">
        <f>IF(E1954=F1954,"","NOT EQUAL")</f>
        <v/>
      </c>
      <c r="T1954" s="44" t="str">
        <f>IF(ISNA(VLOOKUP(P1954,Sheet1!E:F,2,0)),"--","PRESENT")</f>
        <v>--</v>
      </c>
      <c r="U1954"/>
      <c r="V1954">
        <f>IF(AA1954&lt;&gt;"",V1953+1,V1953)</f>
        <v>580</v>
      </c>
      <c r="W1954" s="75" t="s">
        <v>2659</v>
      </c>
      <c r="X1954" s="57" t="s">
        <v>2238</v>
      </c>
      <c r="Y1954" s="57" t="s">
        <v>2238</v>
      </c>
      <c r="Z1954" s="25" t="str">
        <f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>B1954</f>
        <v>1910</v>
      </c>
      <c r="AC1954" t="str">
        <f>P1954</f>
        <v>ITM_msTo</v>
      </c>
      <c r="AD1954" s="126" t="str">
        <f>IF(ISNA(VLOOKUP(AA1954,'XEQM Shortlist'!J:J,1,0)),"//","")</f>
        <v>//</v>
      </c>
      <c r="AF1954" s="88" t="str">
        <f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>AA1954=AF1954</f>
        <v>1</v>
      </c>
    </row>
    <row r="1955" spans="1:33">
      <c r="A1955" s="48">
        <f>IF(B1955=INT(B1955),ROW(),"")</f>
        <v>1955</v>
      </c>
      <c r="B1955" s="47">
        <f>IF(AND(MID(C1955,2,1)&lt;&gt;"/",MID(C1955,1,1)="/"),INT(B1954)+1,B1954+0.01)</f>
        <v>1911</v>
      </c>
      <c r="C1955" s="80" t="s">
        <v>3738</v>
      </c>
      <c r="D1955" s="80" t="s">
        <v>1006</v>
      </c>
      <c r="E1955" s="81" t="s">
        <v>968</v>
      </c>
      <c r="F1955" s="81" t="s">
        <v>968</v>
      </c>
      <c r="G1955" s="82">
        <v>0</v>
      </c>
      <c r="H1955" s="82">
        <v>0</v>
      </c>
      <c r="I1955" s="270" t="s">
        <v>1</v>
      </c>
      <c r="J1955" s="81" t="s">
        <v>1376</v>
      </c>
      <c r="K1955" s="83" t="s">
        <v>3783</v>
      </c>
      <c r="L1955" s="84" t="s">
        <v>4768</v>
      </c>
      <c r="M1955" s="84" t="s">
        <v>4827</v>
      </c>
      <c r="N1955" s="55" t="s">
        <v>2707</v>
      </c>
      <c r="O1955" s="80" t="s">
        <v>969</v>
      </c>
      <c r="P1955" s="266" t="s">
        <v>2231</v>
      </c>
      <c r="Q1955" s="83"/>
      <c r="R1955"/>
      <c r="S1955" t="str">
        <f>IF(E1955=F1955,"","NOT EQUAL")</f>
        <v/>
      </c>
      <c r="T1955" s="44" t="str">
        <f>IF(ISNA(VLOOKUP(P1955,Sheet1!E:F,2,0)),"--","PRESENT")</f>
        <v>--</v>
      </c>
      <c r="U1955"/>
      <c r="V1955">
        <f>IF(AA1955&lt;&gt;"",V1954+1,V1954)</f>
        <v>580</v>
      </c>
      <c r="W1955" s="75" t="s">
        <v>2708</v>
      </c>
      <c r="X1955" s="57" t="s">
        <v>2238</v>
      </c>
      <c r="Y1955" s="57" t="s">
        <v>2238</v>
      </c>
      <c r="Z1955" s="25" t="str">
        <f>IF( OR(X1955="CNST", I1955="CAT_REGS"),IF(E1955=CHAR(34)&amp;CHAR(34),F1955,E1955),
IF(X1955="YES",UPPER(IF(E1955=CHAR(34)&amp;CHAR(34),F1955,E1955)),
IF(   AND(X1955&lt;&gt;"NO",I1955="CAT_FNCT",D1955&lt;&gt;"multiply", D1955&lt;&gt;"divide"),IF(J1955="SLS_ENABLED",   UPPER(IF(E1955=CHAR(34)&amp;CHAR(34),F1955,E1955)),""),"")))</f>
        <v/>
      </c>
      <c r="AA1955" s="25" t="str">
        <f>IF(LEN(Y1955)&gt;0,Y1955,SUBSTITUTE(SUBSTITUTE(SUBSTITUTE(SUBSTITUTE(SUBSTITUTE(SUBSTITUTE(SUBSTITUTE(SUBSTITUTE(SUBSTITUTE(SUBSTITUTE(SUBSTITUTE( (SUBSTITUTE( SUBSTITUTE( SUBSTITUTE( SUBSTITUTE(Z1955,"STD_SIGMA","SUM"),"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5" s="1">
        <f>B1955</f>
        <v>1911</v>
      </c>
      <c r="AC1955" t="str">
        <f>P1955</f>
        <v>ITM_INP_DEF_43S</v>
      </c>
      <c r="AD1955" s="126" t="str">
        <f>IF(ISNA(VLOOKUP(AA1955,'XEQM Shortlist'!J:J,1,0)),"//","")</f>
        <v/>
      </c>
      <c r="AF1955" s="88" t="str">
        <f>IF(LEN(AA1955)=0,"",SUBSTITUTE(SUBSTITUTE(SUBSTITUTE(SUBSTITUTE(SUBSTITUTE(SUBSTITUTE(SUBSTITUTE(SUBSTITUTE(SUBSTITUTE(SUBSTITUTE(SUBSTITUTE(SUBSTITUTE(SUBSTITUTE(SUBSTITUTE(SUBSTITUTE(SUBSTITUTE(SUBSTITUTE( (SUBSTITUTE( SUBSTITUTE( SUBSTITUTE( SUBSTITUTE(Z1955,"STD_SIGMA","SUM"),"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5" t="b">
        <f>AA1955=AF1955</f>
        <v>1</v>
      </c>
    </row>
    <row r="1956" spans="1:33">
      <c r="A1956" s="48">
        <f>IF(B1956=INT(B1956),ROW(),"")</f>
        <v>1956</v>
      </c>
      <c r="B1956" s="47">
        <f>IF(AND(MID(C1956,2,1)&lt;&gt;"/",MID(C1956,1,1)="/"),INT(B1955)+1,B1955+0.01)</f>
        <v>1912</v>
      </c>
      <c r="C1956" s="80" t="s">
        <v>3742</v>
      </c>
      <c r="D1956" s="80" t="s">
        <v>7</v>
      </c>
      <c r="E1956" s="170" t="s">
        <v>2628</v>
      </c>
      <c r="F1956" s="81" t="s">
        <v>2628</v>
      </c>
      <c r="G1956" s="82">
        <v>0</v>
      </c>
      <c r="H1956" s="82">
        <v>0</v>
      </c>
      <c r="I1956" s="270" t="s">
        <v>3</v>
      </c>
      <c r="J1956" s="81" t="s">
        <v>1376</v>
      </c>
      <c r="K1956" s="83" t="s">
        <v>3783</v>
      </c>
      <c r="L1956" s="84" t="s">
        <v>4768</v>
      </c>
      <c r="M1956" s="55" t="s">
        <v>4825</v>
      </c>
      <c r="N1956" s="55" t="s">
        <v>2707</v>
      </c>
      <c r="O1956" s="80"/>
      <c r="P1956" s="266" t="s">
        <v>2630</v>
      </c>
      <c r="Q1956" s="83"/>
      <c r="R1956"/>
      <c r="S1956" t="str">
        <f>IF(E1956=F1956,"","NOT EQUAL")</f>
        <v/>
      </c>
      <c r="T1956" s="44" t="str">
        <f>IF(ISNA(VLOOKUP(P1956,Sheet1!E:F,2,0)),"--","PRESENT")</f>
        <v>--</v>
      </c>
      <c r="U1956"/>
      <c r="V1956">
        <f>IF(AA1956&lt;&gt;"",V1955+1,V1955)</f>
        <v>581</v>
      </c>
      <c r="W1956" s="75" t="s">
        <v>2703</v>
      </c>
      <c r="X1956" s="57" t="s">
        <v>2598</v>
      </c>
      <c r="Y1956" s="57" t="s">
        <v>2238</v>
      </c>
      <c r="Z1956" s="25" t="str">
        <f>IF( OR(X1956="CNST", I1956="CAT_REGS"),IF(E1956=CHAR(34)&amp;CHAR(34),F1956,E1956),
IF(X1956="YES",UPPER(IF(E1956=CHAR(34)&amp;CHAR(34),F1956,E1956)),
IF(   AND(X1956&lt;&gt;"NO",I1956="CAT_FNCT",D1956&lt;&gt;"multiply", D1956&lt;&gt;"divide"),IF(J1956="SLS_ENABLED",   UPPER(IF(E1956=CHAR(34)&amp;CHAR(34),F1956,E1956)),""),"")))</f>
        <v>"X.XEQ"</v>
      </c>
      <c r="AA1956" s="25" t="str">
        <f>IF(LEN(Y1956)&gt;0,Y1956,SUBSTITUTE(SUBSTITUTE(SUBSTITUTE(SUBSTITUTE(SUBSTITUTE(SUBSTITUTE(SUBSTITUTE(SUBSTITUTE(SUBSTITUTE(SUBSTITUTE(SUBSTITUTE( (SUBSTITUTE( SUBSTITUTE( SUBSTITUTE( SUBSTITUTE(Z1956,"STD_SIGMA","SUM"),"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X.XEQ</v>
      </c>
      <c r="AB1956" s="1">
        <f>B1956</f>
        <v>1912</v>
      </c>
      <c r="AC1956" t="str">
        <f>P1956</f>
        <v>ITM_XXEQ</v>
      </c>
      <c r="AD1956" s="126" t="str">
        <f>IF(ISNA(VLOOKUP(AA1956,'XEQM Shortlist'!J:J,1,0)),"//","")</f>
        <v>//</v>
      </c>
      <c r="AF1956" s="88" t="str">
        <f>IF(LEN(AA1956)=0,"",SUBSTITUTE(SUBSTITUTE(SUBSTITUTE(SUBSTITUTE(SUBSTITUTE(SUBSTITUTE(SUBSTITUTE(SUBSTITUTE(SUBSTITUTE(SUBSTITUTE(SUBSTITUTE(SUBSTITUTE(SUBSTITUTE(SUBSTITUTE(SUBSTITUTE(SUBSTITUTE(SUBSTITUTE( (SUBSTITUTE( SUBSTITUTE( SUBSTITUTE( SUBSTITUTE(Z1956,"STD_SIGMA","SUM"),"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X.XEQ</v>
      </c>
      <c r="AG1956" t="b">
        <f>AA1956=AF1956</f>
        <v>1</v>
      </c>
    </row>
    <row r="1957" spans="1:33">
      <c r="A1957" s="48">
        <f>IF(B1957=INT(B1957),ROW(),"")</f>
        <v>1957</v>
      </c>
      <c r="B1957" s="47">
        <f>IF(AND(MID(C1957,2,1)&lt;&gt;"/",MID(C1957,1,1)="/"),INT(B1956)+1,B1956+0.01)</f>
        <v>1913</v>
      </c>
      <c r="C1957" s="80" t="s">
        <v>3739</v>
      </c>
      <c r="D1957" s="80" t="s">
        <v>5217</v>
      </c>
      <c r="E1957" s="81" t="s">
        <v>5218</v>
      </c>
      <c r="F1957" s="81" t="s">
        <v>5218</v>
      </c>
      <c r="G1957" s="82">
        <v>0</v>
      </c>
      <c r="H1957" s="82">
        <v>0</v>
      </c>
      <c r="I1957" s="270" t="s">
        <v>1</v>
      </c>
      <c r="J1957" s="81" t="s">
        <v>1376</v>
      </c>
      <c r="K1957" s="83" t="s">
        <v>3783</v>
      </c>
      <c r="L1957" s="84" t="s">
        <v>4768</v>
      </c>
      <c r="M1957" s="84" t="s">
        <v>4827</v>
      </c>
      <c r="N1957" s="55" t="s">
        <v>2707</v>
      </c>
      <c r="O1957" s="84" t="s">
        <v>2505</v>
      </c>
      <c r="P1957" s="266" t="s">
        <v>5219</v>
      </c>
      <c r="Q1957" s="83"/>
      <c r="R1957"/>
      <c r="S1957" t="str">
        <f>IF(E1957=F1957,"","NOT EQUAL")</f>
        <v/>
      </c>
      <c r="T1957" s="44" t="str">
        <f>IF(ISNA(VLOOKUP(P1957,Sheet1!E:F,2,0)),"--","PRESENT")</f>
        <v>--</v>
      </c>
      <c r="U1957"/>
      <c r="V1957">
        <f>IF(AA1957&lt;&gt;"",V1956+1,V1956)</f>
        <v>581</v>
      </c>
      <c r="W1957" s="75" t="s">
        <v>2703</v>
      </c>
      <c r="X1957" s="57" t="s">
        <v>2238</v>
      </c>
      <c r="Y1957" s="57" t="s">
        <v>2238</v>
      </c>
      <c r="Z1957" s="25" t="str">
        <f>IF( OR(X1957="CNST", I1957="CAT_REGS"),IF(E1957=CHAR(34)&amp;CHAR(34),F1957,E1957),
IF(X1957="YES",UPPER(IF(E1957=CHAR(34)&amp;CHAR(34),F1957,E1957)),
IF(   AND(X1957&lt;&gt;"NO",I1957="CAT_FNCT",D1957&lt;&gt;"multiply", D1957&lt;&gt;"divide"),IF(J1957="SLS_ENABLED",   UPPER(IF(E1957=CHAR(34)&amp;CHAR(34),F1957,E1957)),""),"")))</f>
        <v/>
      </c>
      <c r="AA1957" s="25" t="str">
        <f>IF(LEN(Y1957)&gt;0,Y1957,SUBSTITUTE(SUBSTITUTE(SUBSTITUTE(SUBSTITUTE(SUBSTITUTE(SUBSTITUTE(SUBSTITUTE(SUBSTITUTE(SUBSTITUTE(SUBSTITUTE(SUBSTITUTE( (SUBSTITUTE( SUBSTITUTE( SUBSTITUTE( SUBSTITUTE(Z1957,"STD_SIGMA","SUM"),"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7" s="1">
        <f>B1957</f>
        <v>1913</v>
      </c>
      <c r="AC1957" t="str">
        <f>P1957</f>
        <v>ITM_USER_EE43</v>
      </c>
      <c r="AD1957" s="126" t="str">
        <f>IF(ISNA(VLOOKUP(AA1957,'XEQM Shortlist'!J:J,1,0)),"//","")</f>
        <v/>
      </c>
      <c r="AF1957" s="88" t="str">
        <f>IF(LEN(AA1957)=0,"",SUBSTITUTE(SUBSTITUTE(SUBSTITUTE(SUBSTITUTE(SUBSTITUTE(SUBSTITUTE(SUBSTITUTE(SUBSTITUTE(SUBSTITUTE(SUBSTITUTE(SUBSTITUTE(SUBSTITUTE(SUBSTITUTE(SUBSTITUTE(SUBSTITUTE(SUBSTITUTE(SUBSTITUTE( (SUBSTITUTE( SUBSTITUTE( SUBSTITUTE( SUBSTITUTE(Z1957,"STD_SIGMA","SUM"),"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7" t="b">
        <f>AA1957=AF1957</f>
        <v>1</v>
      </c>
    </row>
    <row r="1958" spans="1:33">
      <c r="A1958" s="48">
        <f>IF(B1958=INT(B1958),ROW(),"")</f>
        <v>1958</v>
      </c>
      <c r="B1958" s="47">
        <f>IF(AND(MID(C1958,2,1)&lt;&gt;"/",MID(C1958,1,1)="/"),INT(B1957)+1,B1957+0.01)</f>
        <v>1914</v>
      </c>
      <c r="C1958" s="80" t="s">
        <v>3739</v>
      </c>
      <c r="D1958" s="80" t="s">
        <v>4575</v>
      </c>
      <c r="E1958" s="81" t="s">
        <v>4576</v>
      </c>
      <c r="F1958" s="81" t="s">
        <v>4576</v>
      </c>
      <c r="G1958" s="82">
        <v>0</v>
      </c>
      <c r="H1958" s="82">
        <v>0</v>
      </c>
      <c r="I1958" s="270" t="s">
        <v>1</v>
      </c>
      <c r="J1958" s="81" t="s">
        <v>1376</v>
      </c>
      <c r="K1958" s="83" t="s">
        <v>3783</v>
      </c>
      <c r="L1958" s="84" t="s">
        <v>4768</v>
      </c>
      <c r="M1958" s="84" t="s">
        <v>4827</v>
      </c>
      <c r="N1958" s="55" t="s">
        <v>2707</v>
      </c>
      <c r="O1958" s="80"/>
      <c r="P1958" s="266" t="s">
        <v>4577</v>
      </c>
      <c r="Q1958" s="83"/>
      <c r="R1958"/>
      <c r="S1958" t="str">
        <f>IF(E1958=F1958,"","NOT EQUAL")</f>
        <v/>
      </c>
      <c r="T1958" s="44" t="str">
        <f>IF(ISNA(VLOOKUP(P1958,Sheet1!E:F,2,0)),"--","PRESENT")</f>
        <v>--</v>
      </c>
      <c r="U1958"/>
      <c r="V1958">
        <f>IF(AA1958&lt;&gt;"",V1957+1,V1957)</f>
        <v>581</v>
      </c>
      <c r="W1958" s="75" t="s">
        <v>2703</v>
      </c>
      <c r="X1958" s="57" t="s">
        <v>2238</v>
      </c>
      <c r="Y1958" s="57" t="s">
        <v>2238</v>
      </c>
      <c r="Z1958" s="25" t="str">
        <f>IF( OR(X1958="CNST", I1958="CAT_REGS"),IF(E1958=CHAR(34)&amp;CHAR(34),F1958,E1958),
IF(X1958="YES",UPPER(IF(E1958=CHAR(34)&amp;CHAR(34),F1958,E1958)),
IF(   AND(X1958&lt;&gt;"NO",I1958="CAT_FNCT",D1958&lt;&gt;"multiply", D1958&lt;&gt;"divide"),IF(J1958="SLS_ENABLED",   UPPER(IF(E1958=CHAR(34)&amp;CHAR(34),F1958,E1958)),""),"")))</f>
        <v/>
      </c>
      <c r="AA1958" s="25" t="str">
        <f>IF(LEN(Y1958)&gt;0,Y1958,SUBSTITUTE(SUBSTITUTE(SUBSTITUTE(SUBSTITUTE(SUBSTITUTE(SUBSTITUTE(SUBSTITUTE(SUBSTITUTE(SUBSTITUTE(SUBSTITUTE(SUBSTITUTE( (SUBSTITUTE( SUBSTITUTE( SUBSTITUTE( SUBSTITUTE(Z1958,"STD_SIGMA","SUM"),"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8" s="1">
        <f>B1958</f>
        <v>1914</v>
      </c>
      <c r="AC1958" t="str">
        <f>P1958</f>
        <v>ITM_USER_COPY</v>
      </c>
      <c r="AD1958" s="126" t="str">
        <f>IF(ISNA(VLOOKUP(AA1958,'XEQM Shortlist'!J:J,1,0)),"//","")</f>
        <v/>
      </c>
      <c r="AF1958" s="88" t="str">
        <f>IF(LEN(AA1958)=0,"",SUBSTITUTE(SUBSTITUTE(SUBSTITUTE(SUBSTITUTE(SUBSTITUTE(SUBSTITUTE(SUBSTITUTE(SUBSTITUTE(SUBSTITUTE(SUBSTITUTE(SUBSTITUTE(SUBSTITUTE(SUBSTITUTE(SUBSTITUTE(SUBSTITUTE(SUBSTITUTE(SUBSTITUTE( (SUBSTITUTE( SUBSTITUTE( SUBSTITUTE( SUBSTITUTE(Z1958,"STD_SIGMA","SUM"),"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8" t="b">
        <f>AA1958=AF1958</f>
        <v>1</v>
      </c>
    </row>
    <row r="1959" spans="1:33">
      <c r="A1959" s="48">
        <f>IF(B1959=INT(B1959),ROW(),"")</f>
        <v>1959</v>
      </c>
      <c r="B1959" s="47">
        <f>IF(AND(MID(C1959,2,1)&lt;&gt;"/",MID(C1959,1,1)="/"),INT(B1958)+1,B1958+0.01)</f>
        <v>1915</v>
      </c>
      <c r="C1959" s="80" t="s">
        <v>3739</v>
      </c>
      <c r="D1959" s="80" t="s">
        <v>2508</v>
      </c>
      <c r="E1959" s="81" t="s">
        <v>5201</v>
      </c>
      <c r="F1959" s="81" t="s">
        <v>5201</v>
      </c>
      <c r="G1959" s="82">
        <v>0</v>
      </c>
      <c r="H1959" s="82">
        <v>0</v>
      </c>
      <c r="I1959" s="270" t="s">
        <v>1</v>
      </c>
      <c r="J1959" s="81" t="s">
        <v>1376</v>
      </c>
      <c r="K1959" s="83" t="s">
        <v>3783</v>
      </c>
      <c r="L1959" s="84" t="s">
        <v>4768</v>
      </c>
      <c r="M1959" s="84" t="s">
        <v>4827</v>
      </c>
      <c r="N1959" s="55" t="s">
        <v>2707</v>
      </c>
      <c r="O1959" s="84" t="s">
        <v>2505</v>
      </c>
      <c r="P1959" s="266" t="s">
        <v>2509</v>
      </c>
      <c r="Q1959" s="83"/>
      <c r="R1959"/>
      <c r="S1959" t="str">
        <f>IF(E1959=F1959,"","NOT EQUAL")</f>
        <v/>
      </c>
      <c r="T1959" s="44" t="str">
        <f>IF(ISNA(VLOOKUP(P1959,Sheet1!E:F,2,0)),"--","PRESENT")</f>
        <v>--</v>
      </c>
      <c r="U1959"/>
      <c r="V1959">
        <f>IF(AA1959&lt;&gt;"",V1958+1,V1958)</f>
        <v>581</v>
      </c>
      <c r="W1959" s="75" t="s">
        <v>2703</v>
      </c>
      <c r="X1959" s="57" t="s">
        <v>2238</v>
      </c>
      <c r="Y1959" s="57" t="s">
        <v>2238</v>
      </c>
      <c r="Z1959" s="25" t="str">
        <f>IF( OR(X1959="CNST", I1959="CAT_REGS"),IF(E1959=CHAR(34)&amp;CHAR(34),F1959,E1959),
IF(X1959="YES",UPPER(IF(E1959=CHAR(34)&amp;CHAR(34),F1959,E1959)),
IF(   AND(X1959&lt;&gt;"NO",I1959="CAT_FNCT",D1959&lt;&gt;"multiply", D1959&lt;&gt;"divide"),IF(J1959="SLS_ENABLED",   UPPER(IF(E1959=CHAR(34)&amp;CHAR(34),F1959,E1959)),""),"")))</f>
        <v/>
      </c>
      <c r="AA1959" s="25" t="str">
        <f>IF(LEN(Y1959)&gt;0,Y1959,SUBSTITUTE(SUBSTITUTE(SUBSTITUTE(SUBSTITUTE(SUBSTITUTE(SUBSTITUTE(SUBSTITUTE(SUBSTITUTE(SUBSTITUTE(SUBSTITUTE(SUBSTITUTE( (SUBSTITUTE( SUBSTITUTE( SUBSTITUTE( SUBSTITUTE(Z1959,"STD_SIGMA","SUM"),"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9" s="1">
        <f>B1959</f>
        <v>1915</v>
      </c>
      <c r="AC1959" t="str">
        <f>P1959</f>
        <v>ITM_USER_WP43S</v>
      </c>
      <c r="AD1959" s="126" t="str">
        <f>IF(ISNA(VLOOKUP(AA1959,'XEQM Shortlist'!J:J,1,0)),"//","")</f>
        <v/>
      </c>
      <c r="AF1959" s="88" t="str">
        <f>IF(LEN(AA1959)=0,"",SUBSTITUTE(SUBSTITUTE(SUBSTITUTE(SUBSTITUTE(SUBSTITUTE(SUBSTITUTE(SUBSTITUTE(SUBSTITUTE(SUBSTITUTE(SUBSTITUTE(SUBSTITUTE(SUBSTITUTE(SUBSTITUTE(SUBSTITUTE(SUBSTITUTE(SUBSTITUTE(SUBSTITUTE( (SUBSTITUTE( SUBSTITUTE( SUBSTITUTE( SUBSTITUTE(Z1959,"STD_SIGMA","SUM"),"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9" t="b">
        <f>AA1959=AF1959</f>
        <v>1</v>
      </c>
    </row>
    <row r="1960" spans="1:33">
      <c r="A1960" s="48">
        <f>IF(B1960=INT(B1960),ROW(),"")</f>
        <v>1960</v>
      </c>
      <c r="B1960" s="47">
        <f>IF(AND(MID(C1960,2,1)&lt;&gt;"/",MID(C1960,1,1)="/"),INT(B1959)+1,B1959+0.01)</f>
        <v>1916</v>
      </c>
      <c r="C1960" s="80" t="s">
        <v>3739</v>
      </c>
      <c r="D1960" s="80" t="s">
        <v>2544</v>
      </c>
      <c r="E1960" s="83" t="s">
        <v>2545</v>
      </c>
      <c r="F1960" s="83" t="s">
        <v>2545</v>
      </c>
      <c r="G1960" s="86">
        <v>0</v>
      </c>
      <c r="H1960" s="86">
        <v>0</v>
      </c>
      <c r="I1960" s="270" t="s">
        <v>1</v>
      </c>
      <c r="J1960" s="81" t="s">
        <v>1376</v>
      </c>
      <c r="K1960" s="83" t="s">
        <v>3783</v>
      </c>
      <c r="L1960" s="84" t="s">
        <v>4768</v>
      </c>
      <c r="M1960" s="84" t="s">
        <v>4827</v>
      </c>
      <c r="N1960" s="55" t="s">
        <v>2707</v>
      </c>
      <c r="O1960" s="80" t="s">
        <v>2505</v>
      </c>
      <c r="P1960" s="266" t="s">
        <v>2546</v>
      </c>
      <c r="Q1960" s="83"/>
      <c r="R1960"/>
      <c r="S1960" t="str">
        <f>IF(E1960=F1960,"","NOT EQUAL")</f>
        <v/>
      </c>
      <c r="T1960" s="44" t="str">
        <f>IF(ISNA(VLOOKUP(P1960,Sheet1!E:F,2,0)),"--","PRESENT")</f>
        <v>--</v>
      </c>
      <c r="U1960"/>
      <c r="V1960">
        <f>IF(AA1960&lt;&gt;"",V1959+1,V1959)</f>
        <v>581</v>
      </c>
      <c r="W1960" s="75" t="s">
        <v>2703</v>
      </c>
      <c r="X1960" s="57" t="s">
        <v>2238</v>
      </c>
      <c r="Y1960" s="57" t="s">
        <v>2238</v>
      </c>
      <c r="Z1960" s="25" t="str">
        <f>IF( OR(X1960="CNST", I1960="CAT_REGS"),IF(E1960=CHAR(34)&amp;CHAR(34),F1960,E1960),
IF(X1960="YES",UPPER(IF(E1960=CHAR(34)&amp;CHAR(34),F1960,E1960)),
IF(   AND(X1960&lt;&gt;"NO",I1960="CAT_FNCT",D1960&lt;&gt;"multiply", D1960&lt;&gt;"divide"),IF(J1960="SLS_ENABLED",   UPPER(IF(E1960=CHAR(34)&amp;CHAR(34),F1960,E1960)),""),"")))</f>
        <v/>
      </c>
      <c r="AA1960" s="25" t="str">
        <f>IF(LEN(Y1960)&gt;0,Y1960,SUBSTITUTE(SUBSTITUTE(SUBSTITUTE(SUBSTITUTE(SUBSTITUTE(SUBSTITUTE(SUBSTITUTE(SUBSTITUTE(SUBSTITUTE(SUBSTITUTE(SUBSTITUTE( (SUBSTITUTE( SUBSTITUTE( SUBSTITUTE( SUBSTITUTE(Z1960,"STD_SIGMA","SUM"),"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0" s="1">
        <f>B1960</f>
        <v>1916</v>
      </c>
      <c r="AC1960" t="str">
        <f>P1960</f>
        <v>ITM_USER_DM42</v>
      </c>
      <c r="AD1960" s="126" t="str">
        <f>IF(ISNA(VLOOKUP(AA1960,'XEQM Shortlist'!J:J,1,0)),"//","")</f>
        <v/>
      </c>
      <c r="AF1960" s="88" t="str">
        <f>IF(LEN(AA1960)=0,"",SUBSTITUTE(SUBSTITUTE(SUBSTITUTE(SUBSTITUTE(SUBSTITUTE(SUBSTITUTE(SUBSTITUTE(SUBSTITUTE(SUBSTITUTE(SUBSTITUTE(SUBSTITUTE(SUBSTITUTE(SUBSTITUTE(SUBSTITUTE(SUBSTITUTE(SUBSTITUTE(SUBSTITUTE( (SUBSTITUTE( SUBSTITUTE( SUBSTITUTE( SUBSTITUTE(Z1960,"STD_SIGMA","SUM"),"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0" t="b">
        <f>AA1960=AF1960</f>
        <v>1</v>
      </c>
    </row>
    <row r="1961" spans="1:33">
      <c r="A1961" s="48">
        <f>IF(B1961=INT(B1961),ROW(),"")</f>
        <v>1961</v>
      </c>
      <c r="B1961" s="47">
        <f>IF(AND(MID(C1961,2,1)&lt;&gt;"/",MID(C1961,1,1)="/"),INT(B1960)+1,B1960+0.01)</f>
        <v>1917</v>
      </c>
      <c r="C1961" s="80" t="s">
        <v>3739</v>
      </c>
      <c r="D1961" s="80" t="s">
        <v>2611</v>
      </c>
      <c r="E1961" s="83" t="s">
        <v>2612</v>
      </c>
      <c r="F1961" s="83" t="s">
        <v>2612</v>
      </c>
      <c r="G1961" s="86">
        <v>0</v>
      </c>
      <c r="H1961" s="86">
        <v>0</v>
      </c>
      <c r="I1961" s="270" t="s">
        <v>1</v>
      </c>
      <c r="J1961" s="81" t="s">
        <v>1376</v>
      </c>
      <c r="K1961" s="83" t="s">
        <v>3783</v>
      </c>
      <c r="L1961" s="84" t="s">
        <v>4768</v>
      </c>
      <c r="M1961" s="84" t="s">
        <v>4827</v>
      </c>
      <c r="N1961" s="55" t="s">
        <v>2707</v>
      </c>
      <c r="O1961" s="80" t="s">
        <v>2613</v>
      </c>
      <c r="P1961" s="266" t="s">
        <v>2614</v>
      </c>
      <c r="Q1961" s="83"/>
      <c r="R1961"/>
      <c r="S1961" t="str">
        <f>IF(E1961=F1961,"","NOT EQUAL")</f>
        <v/>
      </c>
      <c r="T1961" s="44" t="str">
        <f>IF(ISNA(VLOOKUP(P1961,Sheet1!E:F,2,0)),"--","PRESENT")</f>
        <v>--</v>
      </c>
      <c r="U1961"/>
      <c r="V1961">
        <f>IF(AA1961&lt;&gt;"",V1960+1,V1960)</f>
        <v>581</v>
      </c>
      <c r="W1961" s="75" t="s">
        <v>2703</v>
      </c>
      <c r="X1961" s="57" t="s">
        <v>2238</v>
      </c>
      <c r="Y1961" s="57" t="s">
        <v>2238</v>
      </c>
      <c r="Z1961" s="25" t="str">
        <f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/>
      </c>
      <c r="AA1961" s="25" t="str">
        <f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1" s="1">
        <f>B1961</f>
        <v>1917</v>
      </c>
      <c r="AC1961" t="str">
        <f>P1961</f>
        <v>ITM_USER_C43</v>
      </c>
      <c r="AD1961" s="126" t="str">
        <f>IF(ISNA(VLOOKUP(AA1961,'XEQM Shortlist'!J:J,1,0)),"//","")</f>
        <v/>
      </c>
      <c r="AF1961" s="88" t="str">
        <f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1" t="b">
        <f>AA1961=AF1961</f>
        <v>1</v>
      </c>
    </row>
    <row r="1962" spans="1:33">
      <c r="A1962" s="48">
        <f>IF(B1962=INT(B1962),ROW(),"")</f>
        <v>1962</v>
      </c>
      <c r="B1962" s="47">
        <f>IF(AND(MID(C1962,2,1)&lt;&gt;"/",MID(C1962,1,1)="/"),INT(B1961)+1,B1961+0.01)</f>
        <v>1918</v>
      </c>
      <c r="C1962" s="80" t="s">
        <v>3743</v>
      </c>
      <c r="D1962" s="80" t="s">
        <v>7</v>
      </c>
      <c r="E1962" s="83" t="s">
        <v>1378</v>
      </c>
      <c r="F1962" s="83" t="s">
        <v>1378</v>
      </c>
      <c r="G1962" s="86">
        <v>0</v>
      </c>
      <c r="H1962" s="86">
        <v>0</v>
      </c>
      <c r="I1962" s="270" t="s">
        <v>1</v>
      </c>
      <c r="J1962" s="81" t="s">
        <v>1375</v>
      </c>
      <c r="K1962" s="83" t="s">
        <v>3783</v>
      </c>
      <c r="L1962" s="84" t="s">
        <v>4768</v>
      </c>
      <c r="M1962" s="84" t="s">
        <v>4827</v>
      </c>
      <c r="N1962" s="55" t="s">
        <v>2707</v>
      </c>
      <c r="O1962" s="80" t="s">
        <v>967</v>
      </c>
      <c r="P1962" s="266" t="s">
        <v>2230</v>
      </c>
      <c r="Q1962" s="83"/>
      <c r="R1962"/>
      <c r="S1962" t="str">
        <f>IF(E1962=F1962,"","NOT EQUAL")</f>
        <v/>
      </c>
      <c r="T1962" s="44" t="str">
        <f>IF(ISNA(VLOOKUP(P1962,Sheet1!E:F,2,0)),"--","PRESENT")</f>
        <v>--</v>
      </c>
      <c r="U1962"/>
      <c r="V1962">
        <f>IF(AA1962&lt;&gt;"",V1961+1,V1961)</f>
        <v>581</v>
      </c>
      <c r="W1962" s="75" t="s">
        <v>2706</v>
      </c>
      <c r="X1962" s="57" t="s">
        <v>2238</v>
      </c>
      <c r="Y1962" s="57" t="s">
        <v>2238</v>
      </c>
      <c r="Z1962" s="25" t="str">
        <f>IF( OR(X1962="CNST", I1962="CAT_REGS"),IF(E1962=CHAR(34)&amp;CHAR(34),F1962,E1962),
IF(X1962="YES",UPPER(IF(E1962=CHAR(34)&amp;CHAR(34),F1962,E1962)),
IF(   AND(X1962&lt;&gt;"NO",I1962="CAT_FNCT",D1962&lt;&gt;"multiply", D1962&lt;&gt;"divide"),IF(J1962="SLS_ENABLED",   UPPER(IF(E1962=CHAR(34)&amp;CHAR(34),F1962,E1962)),""),"")))</f>
        <v/>
      </c>
      <c r="AA1962" s="25" t="str">
        <f>IF(LEN(Y1962)&gt;0,Y1962,SUBSTITUTE(SUBSTITUTE(SUBSTITUTE(SUBSTITUTE(SUBSTITUTE(SUBSTITUTE(SUBSTITUTE(SUBSTITUTE(SUBSTITUTE(SUBSTITUTE(SUBSTITUTE( (SUBSTITUTE( SUBSTITUTE( SUBSTITUTE( SUBSTITUTE(Z1962,"STD_SIGMA","SUM"),"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2" s="1">
        <f>B1962</f>
        <v>1918</v>
      </c>
      <c r="AC1962" t="str">
        <f>P1962</f>
        <v>ITM_GET_NORM_E</v>
      </c>
      <c r="AD1962" s="126" t="str">
        <f>IF(ISNA(VLOOKUP(AA1962,'XEQM Shortlist'!J:J,1,0)),"//","")</f>
        <v/>
      </c>
      <c r="AF1962" s="88" t="str">
        <f>IF(LEN(AA1962)=0,"",SUBSTITUTE(SUBSTITUTE(SUBSTITUTE(SUBSTITUTE(SUBSTITUTE(SUBSTITUTE(SUBSTITUTE(SUBSTITUTE(SUBSTITUTE(SUBSTITUTE(SUBSTITUTE(SUBSTITUTE(SUBSTITUTE(SUBSTITUTE(SUBSTITUTE(SUBSTITUTE(SUBSTITUTE( (SUBSTITUTE( SUBSTITUTE( SUBSTITUTE( SUBSTITUTE(Z1962,"STD_SIGMA","SUM"),"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2" t="b">
        <f>AA1962=AF1962</f>
        <v>1</v>
      </c>
    </row>
    <row r="1963" spans="1:33">
      <c r="A1963" s="48">
        <f>IF(B1963=INT(B1963),ROW(),"")</f>
        <v>1963</v>
      </c>
      <c r="B1963" s="47">
        <f>IF(AND(MID(C1963,2,1)&lt;&gt;"/",MID(C1963,1,1)="/"),INT(B1962)+1,B1962+0.01)</f>
        <v>1919</v>
      </c>
      <c r="C1963" s="80" t="s">
        <v>3769</v>
      </c>
      <c r="D1963" s="80" t="s">
        <v>7</v>
      </c>
      <c r="E1963" s="168" t="s">
        <v>519</v>
      </c>
      <c r="F1963" s="83" t="s">
        <v>4238</v>
      </c>
      <c r="G1963" s="86">
        <v>0</v>
      </c>
      <c r="H1963" s="86">
        <v>0</v>
      </c>
      <c r="I1963" s="270" t="s">
        <v>1</v>
      </c>
      <c r="J1963" s="81" t="s">
        <v>1376</v>
      </c>
      <c r="K1963" s="83" t="s">
        <v>3783</v>
      </c>
      <c r="L1963" s="84" t="s">
        <v>4768</v>
      </c>
      <c r="M1963" s="84" t="s">
        <v>4827</v>
      </c>
      <c r="N1963" s="55" t="s">
        <v>2707</v>
      </c>
      <c r="O1963" s="80" t="s">
        <v>4239</v>
      </c>
      <c r="P1963" s="266" t="s">
        <v>4240</v>
      </c>
      <c r="Q1963" s="83"/>
      <c r="R1963"/>
      <c r="S1963" t="str">
        <f>IF(E1963=F1963,"","NOT EQUAL")</f>
        <v>NOT EQUAL</v>
      </c>
      <c r="T1963" s="44" t="str">
        <f>IF(ISNA(VLOOKUP(P1963,Sheet1!E:F,2,0)),"--","PRESENT")</f>
        <v>--</v>
      </c>
      <c r="U1963"/>
      <c r="V1963">
        <f>IF(AA1963&lt;&gt;"",V1962+1,V1962)</f>
        <v>581</v>
      </c>
      <c r="W1963" s="75"/>
      <c r="X1963" s="57" t="s">
        <v>2238</v>
      </c>
      <c r="Y1963" s="57" t="s">
        <v>2238</v>
      </c>
      <c r="Z1963" s="25" t="str">
        <f>IF( OR(X1963="CNST", I1963="CAT_REGS"),IF(E1963=CHAR(34)&amp;CHAR(34),F1963,E1963),
IF(X1963="YES",UPPER(IF(E1963=CHAR(34)&amp;CHAR(34),F1963,E1963)),
IF(   AND(X1963&lt;&gt;"NO",I1963="CAT_FNCT",D1963&lt;&gt;"multiply", D1963&lt;&gt;"divide"),IF(J1963="SLS_ENABLED",   UPPER(IF(E1963=CHAR(34)&amp;CHAR(34),F1963,E1963)),""),"")))</f>
        <v/>
      </c>
      <c r="AA1963" s="25" t="str">
        <f>IF(LEN(Y1963)&gt;0,Y1963,SUBSTITUTE(SUBSTITUTE(SUBSTITUTE(SUBSTITUTE(SUBSTITUTE(SUBSTITUTE(SUBSTITUTE(SUBSTITUTE(SUBSTITUTE(SUBSTITUTE(SUBSTITUTE( (SUBSTITUTE( SUBSTITUTE( SUBSTITUTE( SUBSTITUTE(Z1963,"STD_SIGMA","SUM"),"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3" s="1">
        <f>B1963</f>
        <v>1919</v>
      </c>
      <c r="AC1963" t="str">
        <f>P1963</f>
        <v>ITM_RESERVE</v>
      </c>
      <c r="AD1963" s="126" t="str">
        <f>IF(ISNA(VLOOKUP(AA1963,'XEQM Shortlist'!J:J,1,0)),"//","")</f>
        <v/>
      </c>
      <c r="AF1963" s="88" t="str">
        <f>IF(LEN(AA1963)=0,"",SUBSTITUTE(SUBSTITUTE(SUBSTITUTE(SUBSTITUTE(SUBSTITUTE(SUBSTITUTE(SUBSTITUTE(SUBSTITUTE(SUBSTITUTE(SUBSTITUTE(SUBSTITUTE(SUBSTITUTE(SUBSTITUTE(SUBSTITUTE(SUBSTITUTE(SUBSTITUTE(SUBSTITUTE( (SUBSTITUTE( SUBSTITUTE( SUBSTITUTE( SUBSTITUTE(Z1963,"STD_SIGMA","SUM"),"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3" t="b">
        <f>AA1963=AF1963</f>
        <v>1</v>
      </c>
    </row>
    <row r="1964" spans="1:33">
      <c r="A1964" s="48">
        <f>IF(B1964=INT(B1964),ROW(),"")</f>
        <v>1964</v>
      </c>
      <c r="B1964" s="47">
        <f>IF(AND(MID(C1964,2,1)&lt;&gt;"/",MID(C1964,1,1)="/"),INT(B1963)+1,B1963+0.01)</f>
        <v>1920</v>
      </c>
      <c r="C1964" s="80" t="s">
        <v>3769</v>
      </c>
      <c r="D1964" s="80" t="s">
        <v>7</v>
      </c>
      <c r="E1964" s="81" t="s">
        <v>138</v>
      </c>
      <c r="F1964" s="81" t="s">
        <v>2547</v>
      </c>
      <c r="G1964" s="82">
        <v>0</v>
      </c>
      <c r="H1964" s="82">
        <v>0</v>
      </c>
      <c r="I1964" s="270" t="s">
        <v>16</v>
      </c>
      <c r="J1964" s="81" t="s">
        <v>1376</v>
      </c>
      <c r="K1964" s="83" t="s">
        <v>3783</v>
      </c>
      <c r="L1964" s="84" t="s">
        <v>4768</v>
      </c>
      <c r="M1964" s="84" t="s">
        <v>4827</v>
      </c>
      <c r="N1964" s="55" t="s">
        <v>2707</v>
      </c>
      <c r="O1964" s="80"/>
      <c r="P1964" s="266" t="s">
        <v>2229</v>
      </c>
      <c r="Q1964" s="83"/>
      <c r="R1964"/>
      <c r="S1964" t="str">
        <f>IF(E1964=F1964,"","NOT EQUAL")</f>
        <v>NOT EQUAL</v>
      </c>
      <c r="T1964" s="44" t="str">
        <f>IF(ISNA(VLOOKUP(P1964,Sheet1!E:F,2,0)),"--","PRESENT")</f>
        <v>--</v>
      </c>
      <c r="U1964"/>
      <c r="V1964">
        <f>IF(AA1964&lt;&gt;"",V1963+1,V1963)</f>
        <v>581</v>
      </c>
      <c r="W1964" s="75" t="s">
        <v>2684</v>
      </c>
      <c r="X1964" s="57" t="s">
        <v>2238</v>
      </c>
      <c r="Y1964" s="57" t="s">
        <v>2238</v>
      </c>
      <c r="Z1964" s="25" t="str">
        <f>IF( OR(X1964="CNST", I1964="CAT_REGS"),IF(E1964=CHAR(34)&amp;CHAR(34),F1964,E1964),
IF(X1964="YES",UPPER(IF(E1964=CHAR(34)&amp;CHAR(34),F1964,E1964)),
IF(   AND(X1964&lt;&gt;"NO",I1964="CAT_FNCT",D1964&lt;&gt;"multiply", D1964&lt;&gt;"divide"),IF(J1964="SLS_ENABLED",   UPPER(IF(E1964=CHAR(34)&amp;CHAR(34),F1964,E1964)),""),"")))</f>
        <v/>
      </c>
      <c r="AA1964" s="25" t="str">
        <f>IF(LEN(Y1964)&gt;0,Y1964,SUBSTITUTE(SUBSTITUTE(SUBSTITUTE(SUBSTITUTE(SUBSTITUTE(SUBSTITUTE(SUBSTITUTE(SUBSTITUTE(SUBSTITUTE(SUBSTITUTE(SUBSTITUTE( (SUBSTITUTE( SUBSTITUTE( SUBSTITUTE( SUBSTITUTE(Z1964,"STD_SIGMA","SUM"),"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4" s="1">
        <f>B1964</f>
        <v>1920</v>
      </c>
      <c r="AC1964" t="str">
        <f>P1964</f>
        <v>MNU_ASN_N</v>
      </c>
      <c r="AD1964" s="126" t="str">
        <f>IF(ISNA(VLOOKUP(AA1964,'XEQM Shortlist'!J:J,1,0)),"//","")</f>
        <v/>
      </c>
      <c r="AF1964" s="88" t="str">
        <f>IF(LEN(AA1964)=0,"",SUBSTITUTE(SUBSTITUTE(SUBSTITUTE(SUBSTITUTE(SUBSTITUTE(SUBSTITUTE(SUBSTITUTE(SUBSTITUTE(SUBSTITUTE(SUBSTITUTE(SUBSTITUTE(SUBSTITUTE(SUBSTITUTE(SUBSTITUTE(SUBSTITUTE(SUBSTITUTE(SUBSTITUTE( (SUBSTITUTE( SUBSTITUTE( SUBSTITUTE( SUBSTITUTE(Z1964,"STD_SIGMA","SUM"),"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4" t="b">
        <f>AA1964=AF1964</f>
        <v>1</v>
      </c>
    </row>
    <row r="1965" spans="1:33">
      <c r="A1965" s="48">
        <f>IF(B1965=INT(B1965),ROW(),"")</f>
        <v>1965</v>
      </c>
      <c r="B1965" s="47">
        <f>IF(AND(MID(C1965,2,1)&lt;&gt;"/",MID(C1965,1,1)="/"),INT(B1964)+1,B1964+0.01)</f>
        <v>1921</v>
      </c>
      <c r="C1965" s="80" t="s">
        <v>3769</v>
      </c>
      <c r="D1965" s="80" t="s">
        <v>7</v>
      </c>
      <c r="E1965" s="81" t="s">
        <v>927</v>
      </c>
      <c r="F1965" s="81" t="s">
        <v>927</v>
      </c>
      <c r="G1965" s="82">
        <v>0</v>
      </c>
      <c r="H1965" s="82">
        <v>0</v>
      </c>
      <c r="I1965" s="270" t="s">
        <v>16</v>
      </c>
      <c r="J1965" s="81" t="s">
        <v>1376</v>
      </c>
      <c r="K1965" s="83" t="s">
        <v>3783</v>
      </c>
      <c r="L1965" s="84" t="s">
        <v>4768</v>
      </c>
      <c r="M1965" s="84" t="s">
        <v>4827</v>
      </c>
      <c r="N1965" s="55" t="s">
        <v>2707</v>
      </c>
      <c r="O1965" s="80" t="s">
        <v>928</v>
      </c>
      <c r="P1965" s="266" t="s">
        <v>2188</v>
      </c>
      <c r="Q1965" s="83"/>
      <c r="R1965"/>
      <c r="S1965" t="str">
        <f>IF(E1965=F1965,"","NOT EQUAL")</f>
        <v/>
      </c>
      <c r="T1965" s="44" t="str">
        <f>IF(ISNA(VLOOKUP(P1965,Sheet1!E:F,2,0)),"--","PRESENT")</f>
        <v>--</v>
      </c>
      <c r="U1965"/>
      <c r="V1965">
        <f>IF(AA1965&lt;&gt;"",V1964+1,V1964)</f>
        <v>581</v>
      </c>
      <c r="W1965" s="75" t="s">
        <v>2684</v>
      </c>
      <c r="X1965" s="57" t="s">
        <v>2238</v>
      </c>
      <c r="Y1965" s="57" t="s">
        <v>2238</v>
      </c>
      <c r="Z1965" s="25" t="str">
        <f>IF( OR(X1965="CNST", I1965="CAT_REGS"),IF(E1965=CHAR(34)&amp;CHAR(34),F1965,E1965),
IF(X1965="YES",UPPER(IF(E1965=CHAR(34)&amp;CHAR(34),F1965,E1965)),
IF(   AND(X1965&lt;&gt;"NO",I1965="CAT_FNCT",D1965&lt;&gt;"multiply", D1965&lt;&gt;"divide"),IF(J1965="SLS_ENABLED",   UPPER(IF(E1965=CHAR(34)&amp;CHAR(34),F1965,E1965)),""),"")))</f>
        <v/>
      </c>
      <c r="AA1965" s="25" t="str">
        <f>IF(LEN(Y1965)&gt;0,Y1965,SUBSTITUTE(SUBSTITUTE(SUBSTITUTE(SUBSTITUTE(SUBSTITUTE(SUBSTITUTE(SUBSTITUTE(SUBSTITUTE(SUBSTITUTE(SUBSTITUTE(SUBSTITUTE( (SUBSTITUTE( SUBSTITUTE( SUBSTITUTE( SUBSTITUTE(Z1965,"STD_SIGMA","SUM"),"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5" s="1">
        <f>B1965</f>
        <v>1921</v>
      </c>
      <c r="AC1965" t="str">
        <f>P1965</f>
        <v>MNU_HOME</v>
      </c>
      <c r="AD1965" s="126" t="str">
        <f>IF(ISNA(VLOOKUP(AA1965,'XEQM Shortlist'!J:J,1,0)),"//","")</f>
        <v/>
      </c>
      <c r="AF1965" s="88" t="str">
        <f>IF(LEN(AA1965)=0,"",SUBSTITUTE(SUBSTITUTE(SUBSTITUTE(SUBSTITUTE(SUBSTITUTE(SUBSTITUTE(SUBSTITUTE(SUBSTITUTE(SUBSTITUTE(SUBSTITUTE(SUBSTITUTE(SUBSTITUTE(SUBSTITUTE(SUBSTITUTE(SUBSTITUTE(SUBSTITUTE(SUBSTITUTE( (SUBSTITUTE( SUBSTITUTE( SUBSTITUTE( SUBSTITUTE(Z1965,"STD_SIGMA","SUM"),"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5" t="b">
        <f>AA1965=AF1965</f>
        <v>1</v>
      </c>
    </row>
    <row r="1966" spans="1:33">
      <c r="A1966" s="48">
        <f>IF(B1966=INT(B1966),ROW(),"")</f>
        <v>1966</v>
      </c>
      <c r="B1966" s="47">
        <f>IF(AND(MID(C1966,2,1)&lt;&gt;"/",MID(C1966,1,1)="/"),INT(B1965)+1,B1965+0.01)</f>
        <v>1922</v>
      </c>
      <c r="C1966" s="80" t="s">
        <v>3769</v>
      </c>
      <c r="D1966" s="80" t="s">
        <v>7</v>
      </c>
      <c r="E1966" s="81" t="s">
        <v>895</v>
      </c>
      <c r="F1966" s="81" t="s">
        <v>895</v>
      </c>
      <c r="G1966" s="82">
        <v>0</v>
      </c>
      <c r="H1966" s="82">
        <v>0</v>
      </c>
      <c r="I1966" s="270" t="s">
        <v>1</v>
      </c>
      <c r="J1966" s="81" t="s">
        <v>1376</v>
      </c>
      <c r="K1966" s="83" t="s">
        <v>3783</v>
      </c>
      <c r="L1966" s="84" t="s">
        <v>4768</v>
      </c>
      <c r="M1966" s="84" t="s">
        <v>4827</v>
      </c>
      <c r="N1966" s="55" t="s">
        <v>2707</v>
      </c>
      <c r="O1966" s="80" t="s">
        <v>931</v>
      </c>
      <c r="P1966" s="266" t="s">
        <v>2190</v>
      </c>
      <c r="Q1966" s="83"/>
      <c r="R1966"/>
      <c r="S1966" t="str">
        <f>IF(E1966=F1966,"","NOT EQUAL")</f>
        <v/>
      </c>
      <c r="T1966" s="44" t="str">
        <f>IF(ISNA(VLOOKUP(P1966,Sheet1!E:F,2,0)),"--","PRESENT")</f>
        <v>--</v>
      </c>
      <c r="U1966"/>
      <c r="V1966">
        <f>IF(AA1966&lt;&gt;"",V1965+1,V1965)</f>
        <v>581</v>
      </c>
      <c r="W1966" s="75" t="s">
        <v>2684</v>
      </c>
      <c r="X1966" s="57" t="s">
        <v>2238</v>
      </c>
      <c r="Y1966" s="57" t="s">
        <v>2238</v>
      </c>
      <c r="Z1966" s="25" t="str">
        <f>IF( OR(X1966="CNST", I1966="CAT_REGS"),IF(E1966=CHAR(34)&amp;CHAR(34),F1966,E1966),
IF(X1966="YES",UPPER(IF(E1966=CHAR(34)&amp;CHAR(34),F1966,E1966)),
IF(   AND(X1966&lt;&gt;"NO",I1966="CAT_FNCT",D1966&lt;&gt;"multiply", D1966&lt;&gt;"divide"),IF(J1966="SLS_ENABLED",   UPPER(IF(E1966=CHAR(34)&amp;CHAR(34),F1966,E1966)),""),"")))</f>
        <v/>
      </c>
      <c r="AA1966" s="25" t="str">
        <f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>B1966</f>
        <v>1922</v>
      </c>
      <c r="AC1966" t="str">
        <f>P1966</f>
        <v>MNU_ALPHA</v>
      </c>
      <c r="AD1966" s="126" t="str">
        <f>IF(ISNA(VLOOKUP(AA1966,'XEQM Shortlist'!J:J,1,0)),"//","")</f>
        <v/>
      </c>
      <c r="AF1966" s="88" t="str">
        <f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>AA1966=AF1966</f>
        <v>1</v>
      </c>
    </row>
    <row r="1967" spans="1:33">
      <c r="A1967" s="48">
        <f>IF(B1967=INT(B1967),ROW(),"")</f>
        <v>1967</v>
      </c>
      <c r="B1967" s="47">
        <f>IF(AND(MID(C1967,2,1)&lt;&gt;"/",MID(C1967,1,1)="/"),INT(B1966)+1,B1966+0.01)</f>
        <v>1923</v>
      </c>
      <c r="C1967" s="80" t="s">
        <v>3769</v>
      </c>
      <c r="D1967" s="80" t="s">
        <v>7</v>
      </c>
      <c r="E1967" s="81" t="s">
        <v>2342</v>
      </c>
      <c r="F1967" s="81" t="s">
        <v>2342</v>
      </c>
      <c r="G1967" s="82">
        <v>0</v>
      </c>
      <c r="H1967" s="82">
        <v>0</v>
      </c>
      <c r="I1967" s="270" t="s">
        <v>16</v>
      </c>
      <c r="J1967" s="81" t="s">
        <v>1376</v>
      </c>
      <c r="K1967" s="83" t="s">
        <v>3783</v>
      </c>
      <c r="L1967" s="84" t="s">
        <v>4768</v>
      </c>
      <c r="M1967" s="84" t="s">
        <v>4827</v>
      </c>
      <c r="N1967" s="55" t="s">
        <v>2707</v>
      </c>
      <c r="O1967" s="80" t="s">
        <v>932</v>
      </c>
      <c r="P1967" s="266" t="s">
        <v>2191</v>
      </c>
      <c r="Q1967" s="83"/>
      <c r="R1967"/>
      <c r="S1967" t="str">
        <f>IF(E1967=F1967,"","NOT EQUAL")</f>
        <v/>
      </c>
      <c r="T1967" s="44" t="str">
        <f>IF(ISNA(VLOOKUP(P1967,Sheet1!E:F,2,0)),"--","PRESENT")</f>
        <v>--</v>
      </c>
      <c r="U1967"/>
      <c r="V1967">
        <f>IF(AA1967&lt;&gt;"",V1966+1,V1966)</f>
        <v>581</v>
      </c>
      <c r="W1967" s="75" t="s">
        <v>2684</v>
      </c>
      <c r="X1967" s="57" t="s">
        <v>2238</v>
      </c>
      <c r="Y1967" s="57" t="s">
        <v>2238</v>
      </c>
      <c r="Z1967" s="25" t="str">
        <f>IF( OR(X1967="CNST", I1967="CAT_REGS"),IF(E1967=CHAR(34)&amp;CHAR(34),F1967,E1967),
IF(X1967="YES",UPPER(IF(E1967=CHAR(34)&amp;CHAR(34),F1967,E1967)),
IF(   AND(X1967&lt;&gt;"NO",I1967="CAT_FNCT",D1967&lt;&gt;"multiply", D1967&lt;&gt;"divide"),IF(J1967="SLS_ENABLED",   UPPER(IF(E1967=CHAR(34)&amp;CHAR(34),F1967,E1967)),""),"")))</f>
        <v/>
      </c>
      <c r="AA1967" s="25" t="str">
        <f>IF(LEN(Y1967)&gt;0,Y1967,SUBSTITUTE(SUBSTITUTE(SUBSTITUTE(SUBSTITUTE(SUBSTITUTE(SUBSTITUTE(SUBSTITUTE(SUBSTITUTE(SUBSTITUTE(SUBSTITUTE(SUBSTITUTE( (SUBSTITUTE( SUBSTITUTE( SUBSTITUTE( SUBSTITUTE(Z1967,"STD_SIGMA","SUM"),"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7" s="1">
        <f>B1967</f>
        <v>1923</v>
      </c>
      <c r="AC1967" t="str">
        <f>P1967</f>
        <v>MNU_BASE</v>
      </c>
      <c r="AD1967" s="126" t="str">
        <f>IF(ISNA(VLOOKUP(AA1967,'XEQM Shortlist'!J:J,1,0)),"//","")</f>
        <v/>
      </c>
      <c r="AF1967" s="88" t="str">
        <f>IF(LEN(AA1967)=0,"",SUBSTITUTE(SUBSTITUTE(SUBSTITUTE(SUBSTITUTE(SUBSTITUTE(SUBSTITUTE(SUBSTITUTE(SUBSTITUTE(SUBSTITUTE(SUBSTITUTE(SUBSTITUTE(SUBSTITUTE(SUBSTITUTE(SUBSTITUTE(SUBSTITUTE(SUBSTITUTE(SUBSTITUTE( (SUBSTITUTE( SUBSTITUTE( SUBSTITUTE( SUBSTITUTE(Z1967,"STD_SIGMA","SUM"),"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7" t="b">
        <f>AA1967=AF1967</f>
        <v>1</v>
      </c>
    </row>
    <row r="1968" spans="1:33">
      <c r="A1968" s="48">
        <f>IF(B1968=INT(B1968),ROW(),"")</f>
        <v>1968</v>
      </c>
      <c r="B1968" s="47">
        <f>IF(AND(MID(C1968,2,1)&lt;&gt;"/",MID(C1968,1,1)="/"),INT(B1967)+1,B1967+0.01)</f>
        <v>1924</v>
      </c>
      <c r="C1968" s="80" t="s">
        <v>3769</v>
      </c>
      <c r="D1968" s="80" t="s">
        <v>7</v>
      </c>
      <c r="E1968" s="81" t="s">
        <v>2633</v>
      </c>
      <c r="F1968" s="81" t="s">
        <v>2633</v>
      </c>
      <c r="G1968" s="82">
        <v>0</v>
      </c>
      <c r="H1968" s="82">
        <v>0</v>
      </c>
      <c r="I1968" s="270" t="s">
        <v>16</v>
      </c>
      <c r="J1968" s="81" t="s">
        <v>1376</v>
      </c>
      <c r="K1968" s="83" t="s">
        <v>3783</v>
      </c>
      <c r="L1968" s="84" t="s">
        <v>4768</v>
      </c>
      <c r="M1968" s="84" t="s">
        <v>4827</v>
      </c>
      <c r="N1968" s="55" t="s">
        <v>2707</v>
      </c>
      <c r="O1968" s="80"/>
      <c r="P1968" s="266" t="s">
        <v>2488</v>
      </c>
      <c r="Q1968" s="83"/>
      <c r="R1968"/>
      <c r="S1968" t="str">
        <f>IF(E1968=F1968,"","NOT EQUAL")</f>
        <v/>
      </c>
      <c r="T1968" s="44" t="str">
        <f>IF(ISNA(VLOOKUP(P1968,Sheet1!E:F,2,0)),"--","PRESENT")</f>
        <v>--</v>
      </c>
      <c r="U1968"/>
      <c r="V1968">
        <f>IF(AA1968&lt;&gt;"",V1967+1,V1967)</f>
        <v>581</v>
      </c>
      <c r="W1968" s="75" t="s">
        <v>2684</v>
      </c>
      <c r="X1968" s="57" t="s">
        <v>2238</v>
      </c>
      <c r="Y1968" s="57" t="s">
        <v>2238</v>
      </c>
      <c r="Z1968" s="25" t="str">
        <f>IF( OR(X1968="CNST", I1968="CAT_REGS"),IF(E1968=CHAR(34)&amp;CHAR(34),F1968,E1968),
IF(X1968="YES",UPPER(IF(E1968=CHAR(34)&amp;CHAR(34),F1968,E1968)),
IF(   AND(X1968&lt;&gt;"NO",I1968="CAT_FNCT",D1968&lt;&gt;"multiply", D1968&lt;&gt;"divide"),IF(J1968="SLS_ENABLED",   UPPER(IF(E1968=CHAR(34)&amp;CHAR(34),F1968,E1968)),""),"")))</f>
        <v/>
      </c>
      <c r="AA1968" s="25" t="str">
        <f>IF(LEN(Y1968)&gt;0,Y1968,SUBSTITUTE(SUBSTITUTE(SUBSTITUTE(SUBSTITUTE(SUBSTITUTE(SUBSTITUTE(SUBSTITUTE(SUBSTITUTE(SUBSTITUTE(SUBSTITUTE(SUBSTITUTE( (SUBSTITUTE( SUBSTITUTE( SUBSTITUTE( SUBSTITUTE(Z1968,"STD_SIGMA","SUM"),"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8" s="1">
        <f>B1968</f>
        <v>1924</v>
      </c>
      <c r="AC1968" t="str">
        <f>P1968</f>
        <v>MNU_XEQ</v>
      </c>
      <c r="AD1968" s="126" t="str">
        <f>IF(ISNA(VLOOKUP(AA1968,'XEQM Shortlist'!J:J,1,0)),"//","")</f>
        <v/>
      </c>
      <c r="AF1968" s="88" t="str">
        <f>IF(LEN(AA1968)=0,"",SUBSTITUTE(SUBSTITUTE(SUBSTITUTE(SUBSTITUTE(SUBSTITUTE(SUBSTITUTE(SUBSTITUTE(SUBSTITUTE(SUBSTITUTE(SUBSTITUTE(SUBSTITUTE(SUBSTITUTE(SUBSTITUTE(SUBSTITUTE(SUBSTITUTE(SUBSTITUTE(SUBSTITUTE( (SUBSTITUTE( SUBSTITUTE( SUBSTITUTE( SUBSTITUTE(Z1968,"STD_SIGMA","SUM"),"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8" t="b">
        <f>AA1968=AF1968</f>
        <v>1</v>
      </c>
    </row>
    <row r="1969" spans="1:33">
      <c r="A1969" s="48">
        <f>IF(B1969=INT(B1969),ROW(),"")</f>
        <v>1969</v>
      </c>
      <c r="B1969" s="47">
        <f>IF(AND(MID(C1969,2,1)&lt;&gt;"/",MID(C1969,1,1)="/"),INT(B1968)+1,B1968+0.01)</f>
        <v>1925</v>
      </c>
      <c r="C1969" s="80" t="s">
        <v>3769</v>
      </c>
      <c r="D1969" s="80" t="s">
        <v>7</v>
      </c>
      <c r="E1969" s="83" t="s">
        <v>956</v>
      </c>
      <c r="F1969" s="83" t="s">
        <v>956</v>
      </c>
      <c r="G1969" s="86">
        <v>0</v>
      </c>
      <c r="H1969" s="86">
        <v>0</v>
      </c>
      <c r="I1969" s="270" t="s">
        <v>16</v>
      </c>
      <c r="J1969" s="81" t="s">
        <v>1376</v>
      </c>
      <c r="K1969" s="83" t="s">
        <v>3945</v>
      </c>
      <c r="L1969" s="84" t="s">
        <v>4768</v>
      </c>
      <c r="M1969" s="84" t="s">
        <v>4827</v>
      </c>
      <c r="N1969" s="55" t="s">
        <v>2707</v>
      </c>
      <c r="O1969" s="84" t="s">
        <v>952</v>
      </c>
      <c r="P1969" s="266" t="s">
        <v>2212</v>
      </c>
      <c r="Q1969" s="83"/>
      <c r="R1969"/>
      <c r="S1969" t="str">
        <f>IF(E1969=F1969,"","NOT EQUAL")</f>
        <v/>
      </c>
      <c r="T1969" s="44" t="str">
        <f>IF(ISNA(VLOOKUP(P1969,Sheet1!E:F,2,0)),"--","PRESENT")</f>
        <v>--</v>
      </c>
      <c r="U1969"/>
      <c r="V1969">
        <f>IF(AA1969&lt;&gt;"",V1968+1,V1968)</f>
        <v>581</v>
      </c>
      <c r="W1969" s="75" t="s">
        <v>2684</v>
      </c>
      <c r="X1969" s="57" t="s">
        <v>2238</v>
      </c>
      <c r="Y1969" s="57" t="s">
        <v>2238</v>
      </c>
      <c r="Z1969" s="25" t="str">
        <f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>IF(LEN(Y1969)&gt;0,Y1969,SUBSTITUTE(SUBSTITUTE(SUBSTITUTE(SUBSTITUTE(SUBSTITUTE(SUBSTITUTE(SUBSTITUTE(SUBSTITUTE(SUBSTITUTE(SUBSTITUTE(SUBSTITUTE( (SUBSTITUTE( SUBSTITUTE( SUBSTITUTE( SUBSTITUTE(Z1969,"STD_SIGMA","SUM"),"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9" s="1">
        <f>B1969</f>
        <v>1925</v>
      </c>
      <c r="AC1969" t="str">
        <f>P1969</f>
        <v>MNU_EE</v>
      </c>
      <c r="AD1969" s="126" t="str">
        <f>IF(ISNA(VLOOKUP(AA1969,'XEQM Shortlist'!J:J,1,0)),"//","")</f>
        <v/>
      </c>
      <c r="AF1969" s="88" t="str">
        <f>IF(LEN(AA1969)=0,"",SUBSTITUTE(SUBSTITUTE(SUBSTITUTE(SUBSTITUTE(SUBSTITUTE(SUBSTITUTE(SUBSTITUTE(SUBSTITUTE(SUBSTITUTE(SUBSTITUTE(SUBSTITUTE(SUBSTITUTE(SUBSTITUTE(SUBSTITUTE(SUBSTITUTE(SUBSTITUTE(SUBSTITUTE( (SUBSTITUTE( SUBSTITUTE( SUBSTITUTE( SUBSTITUTE(Z1969,"STD_SIGMA","SUM"),"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9" t="b">
        <f>AA1969=AF1969</f>
        <v>1</v>
      </c>
    </row>
    <row r="1970" spans="1:33">
      <c r="A1970" s="48">
        <f>IF(B1970=INT(B1970),ROW(),"")</f>
        <v>1970</v>
      </c>
      <c r="B1970" s="47">
        <f>IF(AND(MID(C1970,2,1)&lt;&gt;"/",MID(C1970,1,1)="/"),INT(B1969)+1,B1969+0.01)</f>
        <v>1926</v>
      </c>
      <c r="C1970" s="80" t="s">
        <v>3744</v>
      </c>
      <c r="D1970" s="80" t="s">
        <v>2784</v>
      </c>
      <c r="E1970" s="168" t="s">
        <v>519</v>
      </c>
      <c r="F1970" s="81" t="s">
        <v>796</v>
      </c>
      <c r="G1970" s="82">
        <v>0</v>
      </c>
      <c r="H1970" s="82">
        <v>0</v>
      </c>
      <c r="I1970" s="270" t="s">
        <v>1</v>
      </c>
      <c r="J1970" s="81" t="s">
        <v>1376</v>
      </c>
      <c r="K1970" s="83" t="s">
        <v>3783</v>
      </c>
      <c r="L1970" s="84" t="s">
        <v>4768</v>
      </c>
      <c r="M1970" s="84" t="s">
        <v>4827</v>
      </c>
      <c r="N1970" s="55" t="s">
        <v>2707</v>
      </c>
      <c r="O1970" s="80"/>
      <c r="P1970" s="266" t="s">
        <v>2784</v>
      </c>
      <c r="Q1970" s="83"/>
      <c r="R1970"/>
      <c r="S1970" t="str">
        <f>IF(E1970=F1970,"","NOT EQUAL")</f>
        <v>NOT EQUAL</v>
      </c>
      <c r="T1970" s="44" t="str">
        <f>IF(ISNA(VLOOKUP(P1970,Sheet1!E:F,2,0)),"--","PRESENT")</f>
        <v>--</v>
      </c>
      <c r="U1970"/>
      <c r="V1970">
        <f>IF(AA1970&lt;&gt;"",V1969+1,V1969)</f>
        <v>581</v>
      </c>
      <c r="W1970" s="75" t="s">
        <v>2718</v>
      </c>
      <c r="X1970" s="57" t="s">
        <v>2238</v>
      </c>
      <c r="Y1970" s="57" t="s">
        <v>2238</v>
      </c>
      <c r="Z1970" s="25" t="str">
        <f>IF( OR(X1970="CNST", I1970="CAT_REGS"),IF(E1970=CHAR(34)&amp;CHAR(34),F1970,E1970),
IF(X1970="YES",UPPER(IF(E1970=CHAR(34)&amp;CHAR(34),F1970,E1970)),
IF(   AND(X1970&lt;&gt;"NO",I1970="CAT_FNCT",D1970&lt;&gt;"multiply", D1970&lt;&gt;"divide"),IF(J1970="SLS_ENABLED",   UPPER(IF(E1970=CHAR(34)&amp;CHAR(34),F1970,E1970)),""),"")))</f>
        <v/>
      </c>
      <c r="AA1970" s="25" t="str">
        <f>IF(LEN(Y1970)&gt;0,Y1970,SUBSTITUTE(SUBSTITUTE(SUBSTITUTE(SUBSTITUTE(SUBSTITUTE(SUBSTITUTE(SUBSTITUTE(SUBSTITUTE(SUBSTITUTE(SUBSTITUTE(SUBSTITUTE( (SUBSTITUTE( SUBSTITUTE( SUBSTITUTE( SUBSTITUTE(Z1970,"STD_SIGMA","SUM"),"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70" s="1">
        <f>B1970</f>
        <v>1926</v>
      </c>
      <c r="AC1970" t="str">
        <f>P1970</f>
        <v>ITM_T_UP_ARROW</v>
      </c>
      <c r="AD1970" s="126" t="str">
        <f>IF(ISNA(VLOOKUP(AA1970,'XEQM Shortlist'!J:J,1,0)),"//","")</f>
        <v/>
      </c>
      <c r="AF1970" s="88" t="str">
        <f>IF(LEN(AA1970)=0,"",SUBSTITUTE(SUBSTITUTE(SUBSTITUTE(SUBSTITUTE(SUBSTITUTE(SUBSTITUTE(SUBSTITUTE(SUBSTITUTE(SUBSTITUTE(SUBSTITUTE(SUBSTITUTE(SUBSTITUTE(SUBSTITUTE(SUBSTITUTE(SUBSTITUTE(SUBSTITUTE(SUBSTITUTE( (SUBSTITUTE( SUBSTITUTE( SUBSTITUTE( SUBSTITUTE(Z1970,"STD_SIGMA","SUM"),"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70" t="b">
        <f>AA1970=AF1970</f>
        <v>1</v>
      </c>
    </row>
    <row r="1971" spans="1:33">
      <c r="A1971" s="48">
        <f>IF(B1971=INT(B1971),ROW(),"")</f>
        <v>1971</v>
      </c>
      <c r="B1971" s="47">
        <f>IF(AND(MID(C1971,2,1)&lt;&gt;"/",MID(C1971,1,1)="/"),INT(B1970)+1,B1970+0.01)</f>
        <v>1927</v>
      </c>
      <c r="C1971" s="80" t="s">
        <v>3769</v>
      </c>
      <c r="D1971" s="80" t="s">
        <v>7</v>
      </c>
      <c r="E1971" s="83" t="s">
        <v>2302</v>
      </c>
      <c r="F1971" s="83" t="s">
        <v>2302</v>
      </c>
      <c r="G1971" s="86">
        <v>0</v>
      </c>
      <c r="H1971" s="86">
        <v>0</v>
      </c>
      <c r="I1971" s="270" t="s">
        <v>16</v>
      </c>
      <c r="J1971" s="81" t="s">
        <v>1376</v>
      </c>
      <c r="K1971" s="83" t="s">
        <v>3783</v>
      </c>
      <c r="L1971" s="84" t="s">
        <v>4768</v>
      </c>
      <c r="M1971" s="84" t="s">
        <v>4827</v>
      </c>
      <c r="N1971" s="55" t="s">
        <v>2707</v>
      </c>
      <c r="O1971" s="80"/>
      <c r="P1971" s="266" t="s">
        <v>2225</v>
      </c>
      <c r="Q1971" s="83"/>
      <c r="R1971"/>
      <c r="S1971" t="str">
        <f>IF(E1971=F1971,"","NOT EQUAL")</f>
        <v/>
      </c>
      <c r="T1971" s="44" t="str">
        <f>IF(ISNA(VLOOKUP(P1971,Sheet1!E:F,2,0)),"--","PRESENT")</f>
        <v>--</v>
      </c>
      <c r="U1971"/>
      <c r="V1971">
        <f>IF(AA1971&lt;&gt;"",V1970+1,V1970)</f>
        <v>581</v>
      </c>
      <c r="W1971" s="75" t="s">
        <v>2684</v>
      </c>
      <c r="X1971" s="57" t="s">
        <v>2238</v>
      </c>
      <c r="Y1971" s="57" t="s">
        <v>2238</v>
      </c>
      <c r="Z1971" s="25" t="str">
        <f>IF( OR(X1971="CNST", I1971="CAT_REGS"),IF(E1971=CHAR(34)&amp;CHAR(34),F1971,E1971),
IF(X1971="YES",UPPER(IF(E1971=CHAR(34)&amp;CHAR(34),F1971,E1971)),
IF(   AND(X1971&lt;&gt;"NO",I1971="CAT_FNCT",D1971&lt;&gt;"multiply", D1971&lt;&gt;"divide"),IF(J1971="SLS_ENABLED",   UPPER(IF(E1971=CHAR(34)&amp;CHAR(34),F1971,E1971)),""),"")))</f>
        <v/>
      </c>
      <c r="AA1971" s="25" t="str">
        <f>IF(LEN(Y1971)&gt;0,Y1971,SUBSTITUTE(SUBSTITUTE(SUBSTITUTE(SUBSTITUTE(SUBSTITUTE(SUBSTITUTE(SUBSTITUTE(SUBSTITUTE(SUBSTITUTE(SUBSTITUTE(SUBSTITUTE( (SUBSTITUTE( SUBSTITUTE( SUBSTITUTE( SUBSTITUTE(Z1971,"STD_SIGMA","SUM"),"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71" s="1">
        <f>B1971</f>
        <v>1927</v>
      </c>
      <c r="AC1971" t="str">
        <f>P1971</f>
        <v>MNU_ASN</v>
      </c>
      <c r="AD1971" s="126" t="str">
        <f>IF(ISNA(VLOOKUP(AA1971,'XEQM Shortlist'!J:J,1,0)),"//","")</f>
        <v/>
      </c>
      <c r="AF1971" s="88" t="str">
        <f>IF(LEN(AA1971)=0,"",SUBSTITUTE(SUBSTITUTE(SUBSTITUTE(SUBSTITUTE(SUBSTITUTE(SUBSTITUTE(SUBSTITUTE(SUBSTITUTE(SUBSTITUTE(SUBSTITUTE(SUBSTITUTE(SUBSTITUTE(SUBSTITUTE(SUBSTITUTE(SUBSTITUTE(SUBSTITUTE(SUBSTITUTE( (SUBSTITUTE( SUBSTITUTE( SUBSTITUTE( SUBSTITUTE(Z1971,"STD_SIGMA","SUM"),"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71" t="b">
        <f>AA1971=AF1971</f>
        <v>1</v>
      </c>
    </row>
    <row r="1972" spans="1:33">
      <c r="A1972" s="48">
        <f>IF(B1972=INT(B1972),ROW(),"")</f>
        <v>1972</v>
      </c>
      <c r="B1972" s="47">
        <f>IF(AND(MID(C1972,2,1)&lt;&gt;"/",MID(C1972,1,1)="/"),INT(B1971)+1,B1971+0.01)</f>
        <v>1928</v>
      </c>
      <c r="C1972" s="80" t="s">
        <v>3744</v>
      </c>
      <c r="D1972" s="80" t="s">
        <v>2785</v>
      </c>
      <c r="E1972" s="168" t="s">
        <v>519</v>
      </c>
      <c r="F1972" s="81" t="s">
        <v>798</v>
      </c>
      <c r="G1972" s="82">
        <v>0</v>
      </c>
      <c r="H1972" s="82">
        <v>0</v>
      </c>
      <c r="I1972" s="270" t="s">
        <v>1</v>
      </c>
      <c r="J1972" s="81" t="s">
        <v>1376</v>
      </c>
      <c r="K1972" s="83" t="s">
        <v>3783</v>
      </c>
      <c r="L1972" s="84" t="s">
        <v>4768</v>
      </c>
      <c r="M1972" s="84" t="s">
        <v>4827</v>
      </c>
      <c r="N1972" s="55" t="s">
        <v>2707</v>
      </c>
      <c r="O1972" s="80"/>
      <c r="P1972" s="266" t="s">
        <v>2785</v>
      </c>
      <c r="Q1972" s="83"/>
      <c r="R1972"/>
      <c r="S1972" t="str">
        <f>IF(E1972=F1972,"","NOT EQUAL")</f>
        <v>NOT EQUAL</v>
      </c>
      <c r="T1972" s="44" t="str">
        <f>IF(ISNA(VLOOKUP(P1972,Sheet1!E:F,2,0)),"--","PRESENT")</f>
        <v>--</v>
      </c>
      <c r="U1972"/>
      <c r="V1972">
        <f>IF(AA1972&lt;&gt;"",V1971+1,V1971)</f>
        <v>581</v>
      </c>
      <c r="W1972" s="75" t="s">
        <v>2718</v>
      </c>
      <c r="X1972" s="57" t="s">
        <v>2238</v>
      </c>
      <c r="Y1972" s="57" t="s">
        <v>2238</v>
      </c>
      <c r="Z1972" s="25" t="str">
        <f>IF( OR(X1972="CNST", I1972="CAT_REGS"),IF(E1972=CHAR(34)&amp;CHAR(34),F1972,E1972),
IF(X1972="YES",UPPER(IF(E1972=CHAR(34)&amp;CHAR(34),F1972,E1972)),
IF(   AND(X1972&lt;&gt;"NO",I1972="CAT_FNCT",D1972&lt;&gt;"multiply", D1972&lt;&gt;"divide"),IF(J1972="SLS_ENABLED",   UPPER(IF(E1972=CHAR(34)&amp;CHAR(34),F1972,E1972)),""),"")))</f>
        <v/>
      </c>
      <c r="AA1972" s="25" t="str">
        <f>IF(LEN(Y1972)&gt;0,Y1972,SUBSTITUTE(SUBSTITUTE(SUBSTITUTE(SUBSTITUTE(SUBSTITUTE(SUBSTITUTE(SUBSTITUTE(SUBSTITUTE(SUBSTITUTE(SUBSTITUTE(SUBSTITUTE( (SUBSTITUTE( SUBSTITUTE( SUBSTITUTE( SUBSTITUTE(Z1972,"STD_SIGMA","SUM"),"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72" s="1">
        <f>B1972</f>
        <v>1928</v>
      </c>
      <c r="AC1972" t="str">
        <f>P1972</f>
        <v>ITM_T_DOWN_ARROW</v>
      </c>
      <c r="AD1972" s="126" t="str">
        <f>IF(ISNA(VLOOKUP(AA1972,'XEQM Shortlist'!J:J,1,0)),"//","")</f>
        <v/>
      </c>
      <c r="AF1972" s="88" t="str">
        <f>IF(LEN(AA1972)=0,"",SUBSTITUTE(SUBSTITUTE(SUBSTITUTE(SUBSTITUTE(SUBSTITUTE(SUBSTITUTE(SUBSTITUTE(SUBSTITUTE(SUBSTITUTE(SUBSTITUTE(SUBSTITUTE(SUBSTITUTE(SUBSTITUTE(SUBSTITUTE(SUBSTITUTE(SUBSTITUTE(SUBSTITUTE( (SUBSTITUTE( SUBSTITUTE( SUBSTITUTE( SUBSTITUTE(Z1972,"STD_SIGMA","SUM"),"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72" t="b">
        <f>AA1972=AF1972</f>
        <v>1</v>
      </c>
    </row>
    <row r="1973" spans="1:33">
      <c r="A1973" s="48">
        <f>IF(B1973=INT(B1973),ROW(),"")</f>
        <v>1973</v>
      </c>
      <c r="B1973" s="47">
        <f>IF(AND(MID(C1973,2,1)&lt;&gt;"/",MID(C1973,1,1)="/"),INT(B1972)+1,B1972+0.01)</f>
        <v>1929</v>
      </c>
      <c r="C1973" s="80" t="s">
        <v>3744</v>
      </c>
      <c r="D1973" s="80" t="s">
        <v>2782</v>
      </c>
      <c r="E1973" s="168" t="s">
        <v>519</v>
      </c>
      <c r="F1973" s="83" t="s">
        <v>927</v>
      </c>
      <c r="G1973" s="86">
        <v>0</v>
      </c>
      <c r="H1973" s="86">
        <v>0</v>
      </c>
      <c r="I1973" s="270" t="s">
        <v>1</v>
      </c>
      <c r="J1973" s="81" t="s">
        <v>1376</v>
      </c>
      <c r="K1973" s="83" t="s">
        <v>3783</v>
      </c>
      <c r="L1973" s="84" t="s">
        <v>4768</v>
      </c>
      <c r="M1973" s="84" t="s">
        <v>4827</v>
      </c>
      <c r="N1973" s="55" t="s">
        <v>2707</v>
      </c>
      <c r="O1973" s="80"/>
      <c r="P1973" s="266" t="s">
        <v>2782</v>
      </c>
      <c r="Q1973" s="83"/>
      <c r="R1973"/>
      <c r="S1973" t="str">
        <f>IF(E1973=F1973,"","NOT EQUAL")</f>
        <v>NOT EQUAL</v>
      </c>
      <c r="T1973" s="44" t="str">
        <f>IF(ISNA(VLOOKUP(P1973,Sheet1!E:F,2,0)),"--","PRESENT")</f>
        <v>--</v>
      </c>
      <c r="U1973"/>
      <c r="V1973">
        <f>IF(AA1973&lt;&gt;"",V1972+1,V1972)</f>
        <v>581</v>
      </c>
      <c r="W1973" s="75" t="s">
        <v>2718</v>
      </c>
      <c r="X1973" s="57" t="s">
        <v>2238</v>
      </c>
      <c r="Y1973" s="57" t="s">
        <v>2238</v>
      </c>
      <c r="Z1973" s="25" t="str">
        <f>IF( OR(X1973="CNST", I1973="CAT_REGS"),IF(E1973=CHAR(34)&amp;CHAR(34),F1973,E1973),
IF(X1973="YES",UPPER(IF(E1973=CHAR(34)&amp;CHAR(34),F1973,E1973)),
IF(   AND(X1973&lt;&gt;"NO",I1973="CAT_FNCT",D1973&lt;&gt;"multiply", D1973&lt;&gt;"divide"),IF(J1973="SLS_ENABLED",   UPPER(IF(E1973=CHAR(34)&amp;CHAR(34),F1973,E1973)),""),"")))</f>
        <v/>
      </c>
      <c r="AA1973" s="25" t="str">
        <f>IF(LEN(Y1973)&gt;0,Y1973,SUBSTITUTE(SUBSTITUTE(SUBSTITUTE(SUBSTITUTE(SUBSTITUTE(SUBSTITUTE(SUBSTITUTE(SUBSTITUTE(SUBSTITUTE(SUBSTITUTE(SUBSTITUTE( (SUBSTITUTE( SUBSTITUTE( SUBSTITUTE( SUBSTITUTE(Z1973,"STD_SIGMA","SUM"),"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73" s="1">
        <f>B1973</f>
        <v>1929</v>
      </c>
      <c r="AC1973" t="str">
        <f>P1973</f>
        <v>ITM_T_HOME</v>
      </c>
      <c r="AD1973" s="126" t="str">
        <f>IF(ISNA(VLOOKUP(AA1973,'XEQM Shortlist'!J:J,1,0)),"//","")</f>
        <v/>
      </c>
      <c r="AF1973" s="88" t="str">
        <f>IF(LEN(AA1973)=0,"",SUBSTITUTE(SUBSTITUTE(SUBSTITUTE(SUBSTITUTE(SUBSTITUTE(SUBSTITUTE(SUBSTITUTE(SUBSTITUTE(SUBSTITUTE(SUBSTITUTE(SUBSTITUTE(SUBSTITUTE(SUBSTITUTE(SUBSTITUTE(SUBSTITUTE(SUBSTITUTE(SUBSTITUTE( (SUBSTITUTE( SUBSTITUTE( SUBSTITUTE( SUBSTITUTE(Z1973,"STD_SIGMA","SUM"),"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73" t="b">
        <f>AA1973=AF1973</f>
        <v>1</v>
      </c>
    </row>
    <row r="1974" spans="1:33">
      <c r="A1974" s="48">
        <f>IF(B1974=INT(B1974),ROW(),"")</f>
        <v>1974</v>
      </c>
      <c r="B1974" s="47">
        <f>IF(AND(MID(C1974,2,1)&lt;&gt;"/",MID(C1974,1,1)="/"),INT(B1973)+1,B1973+0.01)</f>
        <v>1930</v>
      </c>
      <c r="C1974" s="80" t="s">
        <v>3744</v>
      </c>
      <c r="D1974" s="80" t="s">
        <v>2783</v>
      </c>
      <c r="E1974" s="168" t="s">
        <v>519</v>
      </c>
      <c r="F1974" s="83" t="s">
        <v>1080</v>
      </c>
      <c r="G1974" s="86">
        <v>0</v>
      </c>
      <c r="H1974" s="86">
        <v>0</v>
      </c>
      <c r="I1974" s="270" t="s">
        <v>1</v>
      </c>
      <c r="J1974" s="81" t="s">
        <v>1376</v>
      </c>
      <c r="K1974" s="83" t="s">
        <v>3783</v>
      </c>
      <c r="L1974" s="84" t="s">
        <v>4768</v>
      </c>
      <c r="M1974" s="84" t="s">
        <v>4827</v>
      </c>
      <c r="N1974" s="55" t="s">
        <v>2707</v>
      </c>
      <c r="O1974" s="80"/>
      <c r="P1974" s="266" t="s">
        <v>2783</v>
      </c>
      <c r="Q1974" s="83"/>
      <c r="R1974"/>
      <c r="S1974" t="str">
        <f>IF(E1974=F1974,"","NOT EQUAL")</f>
        <v>NOT EQUAL</v>
      </c>
      <c r="T1974" s="44" t="str">
        <f>IF(ISNA(VLOOKUP(P1974,Sheet1!E:F,2,0)),"--","PRESENT")</f>
        <v>--</v>
      </c>
      <c r="U1974"/>
      <c r="V1974">
        <f>IF(AA1974&lt;&gt;"",V1973+1,V1973)</f>
        <v>581</v>
      </c>
      <c r="W1974" s="75" t="s">
        <v>2718</v>
      </c>
      <c r="X1974" s="57" t="s">
        <v>2238</v>
      </c>
      <c r="Y1974" s="57" t="s">
        <v>2238</v>
      </c>
      <c r="Z1974" s="25" t="str">
        <f>IF( OR(X1974="CNST", I1974="CAT_REGS"),IF(E1974=CHAR(34)&amp;CHAR(34),F1974,E1974),
IF(X1974="YES",UPPER(IF(E1974=CHAR(34)&amp;CHAR(34),F1974,E1974)),
IF(   AND(X1974&lt;&gt;"NO",I1974="CAT_FNCT",D1974&lt;&gt;"multiply", D1974&lt;&gt;"divide"),IF(J1974="SLS_ENABLED",   UPPER(IF(E1974=CHAR(34)&amp;CHAR(34),F1974,E1974)),""),"")))</f>
        <v/>
      </c>
      <c r="AA1974" s="25" t="str">
        <f>IF(LEN(Y1974)&gt;0,Y1974,SUBSTITUTE(SUBSTITUTE(SUBSTITUTE(SUBSTITUTE(SUBSTITUTE(SUBSTITUTE(SUBSTITUTE(SUBSTITUTE(SUBSTITUTE(SUBSTITUTE(SUBSTITUTE( (SUBSTITUTE( SUBSTITUTE( SUBSTITUTE( SUBSTITUTE(Z1974,"STD_SIGMA","SUM"),"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74" s="1">
        <f>B1974</f>
        <v>1930</v>
      </c>
      <c r="AC1974" t="str">
        <f>P1974</f>
        <v>ITM_T_END</v>
      </c>
      <c r="AD1974" s="126" t="str">
        <f>IF(ISNA(VLOOKUP(AA1974,'XEQM Shortlist'!J:J,1,0)),"//","")</f>
        <v/>
      </c>
      <c r="AF1974" s="88" t="str">
        <f>IF(LEN(AA1974)=0,"",SUBSTITUTE(SUBSTITUTE(SUBSTITUTE(SUBSTITUTE(SUBSTITUTE(SUBSTITUTE(SUBSTITUTE(SUBSTITUTE(SUBSTITUTE(SUBSTITUTE(SUBSTITUTE(SUBSTITUTE(SUBSTITUTE(SUBSTITUTE(SUBSTITUTE(SUBSTITUTE(SUBSTITUTE( (SUBSTITUTE( SUBSTITUTE( SUBSTITUTE( SUBSTITUTE(Z1974,"STD_SIGMA","SUM"),"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74" t="b">
        <f>AA1974=AF1974</f>
        <v>1</v>
      </c>
    </row>
    <row r="1975" spans="1:33">
      <c r="A1975" s="48">
        <f>IF(B1975=INT(B1975),ROW(),"")</f>
        <v>1975</v>
      </c>
      <c r="B1975" s="47">
        <f>IF(AND(MID(C1975,2,1)&lt;&gt;"/",MID(C1975,1,1)="/"),INT(B1974)+1,B1974+0.01)</f>
        <v>1931</v>
      </c>
      <c r="C1975" s="80" t="s">
        <v>3718</v>
      </c>
      <c r="D1975" s="80" t="s">
        <v>4642</v>
      </c>
      <c r="E1975" s="252" t="s">
        <v>4648</v>
      </c>
      <c r="F1975" s="81" t="s">
        <v>4648</v>
      </c>
      <c r="G1975" s="82">
        <v>0</v>
      </c>
      <c r="H1975" s="82">
        <v>0</v>
      </c>
      <c r="I1975" s="270" t="s">
        <v>1</v>
      </c>
      <c r="J1975" s="81" t="s">
        <v>1376</v>
      </c>
      <c r="K1975" s="83" t="s">
        <v>3783</v>
      </c>
      <c r="L1975" s="84" t="s">
        <v>4768</v>
      </c>
      <c r="M1975" s="256" t="s">
        <v>4825</v>
      </c>
      <c r="N1975" s="55" t="s">
        <v>2707</v>
      </c>
      <c r="O1975" s="80"/>
      <c r="P1975" s="266" t="s">
        <v>4643</v>
      </c>
      <c r="Q1975" s="83"/>
      <c r="R1975"/>
      <c r="S1975" t="str">
        <f>IF(E1975=F1975,"","NOT EQUAL")</f>
        <v/>
      </c>
      <c r="T1975" s="44" t="str">
        <f>IF(ISNA(VLOOKUP(P1975,Sheet1!E:F,2,0)),"--","PRESENT")</f>
        <v>PRESENT</v>
      </c>
      <c r="U1975"/>
      <c r="V1975">
        <f>IF(AA1975&lt;&gt;"",V1974+1,V1974)</f>
        <v>582</v>
      </c>
      <c r="W1975" s="75" t="s">
        <v>2701</v>
      </c>
      <c r="X1975" s="57" t="s">
        <v>2598</v>
      </c>
      <c r="Y1975" s="57"/>
      <c r="Z1975" s="25" t="str">
        <f>IF( OR(X1975="CNST", I1975="CAT_REGS"),IF(E1975=CHAR(34)&amp;CHAR(34),F1975,E1975),
IF(X1975="YES",UPPER(IF(E1975=CHAR(34)&amp;CHAR(34),F1975,E1975)),
IF(   AND(X1975&lt;&gt;"NO",I1975="CAT_FNCT",D1975&lt;&gt;"multiply", D1975&lt;&gt;"divide"),IF(J1975="SLS_ENABLED",   UPPER(IF(E1975=CHAR(34)&amp;CHAR(34),F1975,E1975)),""),"")))</f>
        <v>"ZYX" STD_RIGHT_ARROW "M"</v>
      </c>
      <c r="AA1975" s="25" t="str">
        <f>IF(LEN(Y1975)&gt;0,Y1975,SUBSTITUTE(SUBSTITUTE(SUBSTITUTE(SUBSTITUTE(SUBSTITUTE(SUBSTITUTE(SUBSTITUTE(SUBSTITUTE(SUBSTITUTE(SUBSTITUTE(SUBSTITUTE( (SUBSTITUTE( SUBSTITUTE( SUBSTITUTE( SUBSTITUTE(Z1975,"STD_SIGMA","SUM"),"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ZYX&gt;M</v>
      </c>
      <c r="AB1975" s="1">
        <f>B1975</f>
        <v>1931</v>
      </c>
      <c r="AC1975" t="str">
        <f>P1975</f>
        <v>ITM_STKTO3x1</v>
      </c>
      <c r="AD1975" s="126" t="str">
        <f>IF(ISNA(VLOOKUP(AA1975,'XEQM Shortlist'!J:J,1,0)),"//","")</f>
        <v>//</v>
      </c>
      <c r="AF1975" s="88" t="str">
        <f>IF(LEN(AA1975)=0,"",SUBSTITUTE(SUBSTITUTE(SUBSTITUTE(SUBSTITUTE(SUBSTITUTE(SUBSTITUTE(SUBSTITUTE(SUBSTITUTE(SUBSTITUTE(SUBSTITUTE(SUBSTITUTE(SUBSTITUTE(SUBSTITUTE(SUBSTITUTE(SUBSTITUTE(SUBSTITUTE(SUBSTITUTE( (SUBSTITUTE( SUBSTITUTE( SUBSTITUTE( SUBSTITUTE(Z1975,"STD_SIGMA","SUM"),"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ZYX&gt;M</v>
      </c>
      <c r="AG1975" t="b">
        <f>AA1975=AF1975</f>
        <v>1</v>
      </c>
    </row>
    <row r="1976" spans="1:33">
      <c r="A1976" s="48">
        <f>IF(B1976=INT(B1976),ROW(),"")</f>
        <v>1976</v>
      </c>
      <c r="B1976" s="47">
        <f>IF(AND(MID(C1976,2,1)&lt;&gt;"/",MID(C1976,1,1)="/"),INT(B1975)+1,B1975+0.01)</f>
        <v>1932</v>
      </c>
      <c r="C1976" s="80" t="s">
        <v>3769</v>
      </c>
      <c r="D1976" s="80" t="s">
        <v>7</v>
      </c>
      <c r="E1976" s="81" t="s">
        <v>4647</v>
      </c>
      <c r="F1976" s="171" t="s">
        <v>4948</v>
      </c>
      <c r="G1976" s="86">
        <v>0</v>
      </c>
      <c r="H1976" s="86">
        <v>0</v>
      </c>
      <c r="I1976" s="270" t="s">
        <v>3</v>
      </c>
      <c r="J1976" s="81" t="s">
        <v>1375</v>
      </c>
      <c r="K1976" s="83" t="s">
        <v>3783</v>
      </c>
      <c r="L1976" s="84" t="s">
        <v>4768</v>
      </c>
      <c r="M1976" s="84" t="s">
        <v>4827</v>
      </c>
      <c r="N1976" s="55" t="s">
        <v>2707</v>
      </c>
      <c r="O1976" s="80"/>
      <c r="P1976" s="266" t="s">
        <v>4947</v>
      </c>
      <c r="Q1976" s="83"/>
      <c r="R1976"/>
      <c r="S1976" t="str">
        <f>IF(E1976=F1976,"","NOT EQUAL")</f>
        <v>NOT EQUAL</v>
      </c>
      <c r="T1976" s="44" t="str">
        <f>IF(ISNA(VLOOKUP(P1976,Sheet1!E:F,2,0)),"--","PRESENT")</f>
        <v>--</v>
      </c>
      <c r="U1976"/>
      <c r="V1976">
        <f>IF(AA1976&lt;&gt;"",V1975+1,V1975)</f>
        <v>583</v>
      </c>
      <c r="W1976" s="75" t="s">
        <v>2718</v>
      </c>
      <c r="X1976" s="57" t="s">
        <v>2238</v>
      </c>
      <c r="Y1976" s="57" t="s">
        <v>2238</v>
      </c>
      <c r="Z1976" s="25" t="str">
        <f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"M" STD_RIGHT_ARROW "ZYX"</v>
      </c>
      <c r="AA1976" s="25" t="str">
        <f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M&gt;ZYX</v>
      </c>
      <c r="AB1976" s="1">
        <f>B1976</f>
        <v>1932</v>
      </c>
      <c r="AC1976" t="str">
        <f>P1976</f>
        <v>ITM_XPARSE</v>
      </c>
      <c r="AD1976" s="126" t="str">
        <f>IF(ISNA(VLOOKUP(AA1976,'XEQM Shortlist'!J:J,1,0)),"//","")</f>
        <v>//</v>
      </c>
      <c r="AF1976" s="88" t="str">
        <f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M&gt;ZYX</v>
      </c>
      <c r="AG1976" t="b">
        <f>AA1976=AF1976</f>
        <v>1</v>
      </c>
    </row>
    <row r="1977" spans="1:33">
      <c r="A1977" s="48">
        <f>IF(B1977=INT(B1977),ROW(),"")</f>
        <v>1977</v>
      </c>
      <c r="B1977" s="47">
        <f>IF(AND(MID(C1977,2,1)&lt;&gt;"/",MID(C1977,1,1)="/"),INT(B1976)+1,B1976+0.01)</f>
        <v>1933</v>
      </c>
      <c r="C1977" s="80" t="s">
        <v>3769</v>
      </c>
      <c r="D1977" s="80" t="s">
        <v>7</v>
      </c>
      <c r="E1977" s="83" t="s">
        <v>2631</v>
      </c>
      <c r="F1977" s="83" t="s">
        <v>2631</v>
      </c>
      <c r="G1977" s="86">
        <v>0</v>
      </c>
      <c r="H1977" s="86">
        <v>0</v>
      </c>
      <c r="I1977" s="270" t="s">
        <v>16</v>
      </c>
      <c r="J1977" s="81" t="s">
        <v>1375</v>
      </c>
      <c r="K1977" s="83" t="s">
        <v>3783</v>
      </c>
      <c r="L1977" s="84" t="s">
        <v>4768</v>
      </c>
      <c r="M1977" s="84" t="s">
        <v>4827</v>
      </c>
      <c r="N1977" s="55" t="s">
        <v>2707</v>
      </c>
      <c r="O1977" s="80"/>
      <c r="P1977" s="266" t="s">
        <v>2632</v>
      </c>
      <c r="Q1977" s="83"/>
      <c r="R1977"/>
      <c r="S1977" t="str">
        <f>IF(E1977=F1977,"","NOT EQUAL")</f>
        <v/>
      </c>
      <c r="T1977" s="44" t="str">
        <f>IF(ISNA(VLOOKUP(P1977,Sheet1!E:F,2,0)),"--","PRESENT")</f>
        <v>--</v>
      </c>
      <c r="U1977"/>
      <c r="V1977">
        <f>IF(AA1977&lt;&gt;"",V1976+1,V1976)</f>
        <v>583</v>
      </c>
      <c r="W1977" s="75" t="s">
        <v>2684</v>
      </c>
      <c r="X1977" s="57" t="s">
        <v>2238</v>
      </c>
      <c r="Y1977" s="57" t="s">
        <v>2238</v>
      </c>
      <c r="Z1977" s="25" t="str">
        <f>IF( OR(X1977="CNST", I1977="CAT_REGS"),IF(E1977=CHAR(34)&amp;CHAR(34),F1977,E1977),
IF(X1977="YES",UPPER(IF(E1977=CHAR(34)&amp;CHAR(34),F1977,E1977)),
IF(   AND(X1977&lt;&gt;"NO",I1977="CAT_FNCT",D1977&lt;&gt;"multiply", D1977&lt;&gt;"divide"),IF(J1977="SLS_ENABLED",   UPPER(IF(E1977=CHAR(34)&amp;CHAR(34),F1977,E1977)),""),"")))</f>
        <v/>
      </c>
      <c r="AA1977" s="25" t="str">
        <f>IF(LEN(Y1977)&gt;0,Y1977,SUBSTITUTE(SUBSTITUTE(SUBSTITUTE(SUBSTITUTE(SUBSTITUTE(SUBSTITUTE(SUBSTITUTE(SUBSTITUTE(SUBSTITUTE(SUBSTITUTE(SUBSTITUTE( (SUBSTITUTE( SUBSTITUTE( SUBSTITUTE( SUBSTITUTE(Z1977,"STD_SIGMA","SUM"),"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77" s="1">
        <f>B1977</f>
        <v>1933</v>
      </c>
      <c r="AC1977" t="str">
        <f>P1977</f>
        <v>MNU_XXEQ</v>
      </c>
      <c r="AD1977" s="126" t="str">
        <f>IF(ISNA(VLOOKUP(AA1977,'XEQM Shortlist'!J:J,1,0)),"//","")</f>
        <v/>
      </c>
      <c r="AF1977" s="88" t="str">
        <f>IF(LEN(AA1977)=0,"",SUBSTITUTE(SUBSTITUTE(SUBSTITUTE(SUBSTITUTE(SUBSTITUTE(SUBSTITUTE(SUBSTITUTE(SUBSTITUTE(SUBSTITUTE(SUBSTITUTE(SUBSTITUTE(SUBSTITUTE(SUBSTITUTE(SUBSTITUTE(SUBSTITUTE(SUBSTITUTE(SUBSTITUTE( (SUBSTITUTE( SUBSTITUTE( SUBSTITUTE( SUBSTITUTE(Z1977,"STD_SIGMA","SUM"),"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77" t="b">
        <f>AA1977=AF1977</f>
        <v>1</v>
      </c>
    </row>
    <row r="1978" spans="1:33">
      <c r="A1978" s="48">
        <f>IF(B1978=INT(B1978),ROW(),"")</f>
        <v>1978</v>
      </c>
      <c r="B1978" s="47">
        <f>IF(AND(MID(C1978,2,1)&lt;&gt;"/",MID(C1978,1,1)="/"),INT(B1977)+1,B1977+0.01)</f>
        <v>1934</v>
      </c>
      <c r="C1978" s="80" t="s">
        <v>3682</v>
      </c>
      <c r="D1978" s="80" t="s">
        <v>7</v>
      </c>
      <c r="E1978" s="83" t="s">
        <v>2500</v>
      </c>
      <c r="F1978" s="83" t="s">
        <v>2500</v>
      </c>
      <c r="G1978" s="86">
        <v>0</v>
      </c>
      <c r="H1978" s="86">
        <v>0</v>
      </c>
      <c r="I1978" s="270" t="s">
        <v>1</v>
      </c>
      <c r="J1978" s="81" t="s">
        <v>1375</v>
      </c>
      <c r="K1978" s="83" t="s">
        <v>3945</v>
      </c>
      <c r="L1978" s="84" t="s">
        <v>4768</v>
      </c>
      <c r="M1978" s="84" t="s">
        <v>4827</v>
      </c>
      <c r="N1978" s="55" t="s">
        <v>2707</v>
      </c>
      <c r="O1978" s="80"/>
      <c r="P1978" s="266" t="s">
        <v>2501</v>
      </c>
      <c r="Q1978" s="83"/>
      <c r="R1978"/>
      <c r="S1978" t="str">
        <f>IF(E1978=F1978,"","NOT EQUAL")</f>
        <v/>
      </c>
      <c r="T1978" s="44" t="str">
        <f>IF(ISNA(VLOOKUP(P1978,Sheet1!E:F,2,0)),"--","PRESENT")</f>
        <v>--</v>
      </c>
      <c r="U1978"/>
      <c r="V1978">
        <f>IF(AA1978&lt;&gt;"",V1977+1,V1977)</f>
        <v>583</v>
      </c>
      <c r="W1978" s="75" t="s">
        <v>2704</v>
      </c>
      <c r="X1978" s="57" t="s">
        <v>2238</v>
      </c>
      <c r="Y1978" s="57" t="s">
        <v>2238</v>
      </c>
      <c r="Z1978" s="25" t="str">
        <f>IF( OR(X1978="CNST", I1978="CAT_REGS"),IF(E1978=CHAR(34)&amp;CHAR(34),F1978,E1978),
IF(X1978="YES",UPPER(IF(E1978=CHAR(34)&amp;CHAR(34),F1978,E1978)),
IF(   AND(X1978&lt;&gt;"NO",I1978="CAT_FNCT",D1978&lt;&gt;"multiply", D1978&lt;&gt;"divide"),IF(J1978="SLS_ENABLED",   UPPER(IF(E1978=CHAR(34)&amp;CHAR(34),F1978,E1978)),""),"")))</f>
        <v/>
      </c>
      <c r="AA1978" s="25" t="str">
        <f>IF(LEN(Y1978)&gt;0,Y1978,SUBSTITUTE(SUBSTITUTE(SUBSTITUTE(SUBSTITUTE(SUBSTITUTE(SUBSTITUTE(SUBSTITUTE(SUBSTITUTE(SUBSTITUTE(SUBSTITUTE(SUBSTITUTE( (SUBSTITUTE( SUBSTITUTE( SUBSTITUTE( SUBSTITUTE(Z1978,"STD_SIGMA","SUM"),"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78" s="1">
        <f>B1978</f>
        <v>1934</v>
      </c>
      <c r="AC1978" t="str">
        <f>P1978</f>
        <v>ITM_RNG</v>
      </c>
      <c r="AD1978" s="126" t="str">
        <f>IF(ISNA(VLOOKUP(AA1978,'XEQM Shortlist'!J:J,1,0)),"//","")</f>
        <v/>
      </c>
      <c r="AF1978" s="88" t="str">
        <f>IF(LEN(AA1978)=0,"",SUBSTITUTE(SUBSTITUTE(SUBSTITUTE(SUBSTITUTE(SUBSTITUTE(SUBSTITUTE(SUBSTITUTE(SUBSTITUTE(SUBSTITUTE(SUBSTITUTE(SUBSTITUTE(SUBSTITUTE(SUBSTITUTE(SUBSTITUTE(SUBSTITUTE(SUBSTITUTE(SUBSTITUTE( (SUBSTITUTE( SUBSTITUTE( SUBSTITUTE( SUBSTITUTE(Z1978,"STD_SIGMA","SUM"),"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78" t="b">
        <f>AA1978=AF1978</f>
        <v>1</v>
      </c>
    </row>
    <row r="1979" spans="1:33">
      <c r="A1979" s="48">
        <f>IF(B1979=INT(B1979),ROW(),"")</f>
        <v>1979</v>
      </c>
      <c r="B1979" s="47">
        <f>IF(AND(MID(C1979,2,1)&lt;&gt;"/",MID(C1979,1,1)="/"),INT(B1978)+1,B1978+0.01)</f>
        <v>1935</v>
      </c>
      <c r="C1979" s="80" t="s">
        <v>3772</v>
      </c>
      <c r="D1979" s="80" t="s">
        <v>4008</v>
      </c>
      <c r="E1979" s="81" t="s">
        <v>2303</v>
      </c>
      <c r="F1979" s="81" t="s">
        <v>2303</v>
      </c>
      <c r="G1979" s="86">
        <v>0</v>
      </c>
      <c r="H1979" s="86">
        <v>0</v>
      </c>
      <c r="I1979" s="270" t="s">
        <v>3</v>
      </c>
      <c r="J1979" s="81" t="s">
        <v>1375</v>
      </c>
      <c r="K1979" s="83" t="s">
        <v>3783</v>
      </c>
      <c r="L1979" s="84" t="s">
        <v>4768</v>
      </c>
      <c r="M1979" s="258" t="s">
        <v>4825</v>
      </c>
      <c r="N1979" s="55" t="s">
        <v>2707</v>
      </c>
      <c r="O1979" s="84" t="s">
        <v>331</v>
      </c>
      <c r="P1979" s="266" t="s">
        <v>2490</v>
      </c>
      <c r="Q1979" s="83"/>
      <c r="R1979"/>
      <c r="S1979" t="str">
        <f>IF(E1979=F1979,"","NOT EQUAL")</f>
        <v/>
      </c>
      <c r="T1979" s="44" t="str">
        <f>IF(ISNA(VLOOKUP(P1979,Sheet1!E:F,2,0)),"--","PRESENT")</f>
        <v>--</v>
      </c>
      <c r="U1979"/>
      <c r="V1979">
        <f>IF(AA1979&lt;&gt;"",V1978+1,V1978)</f>
        <v>584</v>
      </c>
      <c r="W1979" s="75" t="s">
        <v>2704</v>
      </c>
      <c r="X1979" s="57" t="s">
        <v>2238</v>
      </c>
      <c r="Y1979" s="57" t="s">
        <v>2238</v>
      </c>
      <c r="Z1979" s="25" t="str">
        <f>IF( OR(X1979="CNST", I1979="CAT_REGS"),IF(E1979=CHAR(34)&amp;CHAR(34),F1979,E1979),
IF(X1979="YES",UPPER(IF(E1979=CHAR(34)&amp;CHAR(34),F1979,E1979)),
IF(   AND(X1979&lt;&gt;"NO",I1979="CAT_FNCT",D1979&lt;&gt;"multiply", D1979&lt;&gt;"divide"),IF(J1979="SLS_ENABLED",   UPPER(IF(E1979=CHAR(34)&amp;CHAR(34),F1979,E1979)),""),"")))</f>
        <v>"FLGS"</v>
      </c>
      <c r="AA1979" s="25" t="str">
        <f>IF(LEN(Y1979)&gt;0,Y1979,SUBSTITUTE(SUBSTITUTE(SUBSTITUTE(SUBSTITUTE(SUBSTITUTE(SUBSTITUTE(SUBSTITUTE(SUBSTITUTE(SUBSTITUTE(SUBSTITUTE(SUBSTITUTE( (SUBSTITUTE( SUBSTITUTE( SUBSTITUTE( SUBSTITUTE(Z1979,"STD_SIGMA","SUM"),"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FLGS</v>
      </c>
      <c r="AB1979" s="1">
        <f>B1979</f>
        <v>1935</v>
      </c>
      <c r="AC1979" t="str">
        <f>P1979</f>
        <v>ITM_FLGSV</v>
      </c>
      <c r="AD1979" s="126" t="str">
        <f>IF(ISNA(VLOOKUP(AA1979,'XEQM Shortlist'!J:J,1,0)),"//","")</f>
        <v>//</v>
      </c>
      <c r="AF1979" s="88" t="str">
        <f>IF(LEN(AA1979)=0,"",SUBSTITUTE(SUBSTITUTE(SUBSTITUTE(SUBSTITUTE(SUBSTITUTE(SUBSTITUTE(SUBSTITUTE(SUBSTITUTE(SUBSTITUTE(SUBSTITUTE(SUBSTITUTE(SUBSTITUTE(SUBSTITUTE(SUBSTITUTE(SUBSTITUTE(SUBSTITUTE(SUBSTITUTE( (SUBSTITUTE( SUBSTITUTE( SUBSTITUTE( SUBSTITUTE(Z1979,"STD_SIGMA","SUM"),"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FLGS</v>
      </c>
      <c r="AG1979" t="b">
        <f>AA1979=AF1979</f>
        <v>1</v>
      </c>
    </row>
    <row r="1980" spans="1:33">
      <c r="A1980" s="48">
        <f>IF(B1980=INT(B1980),ROW(),"")</f>
        <v>1980</v>
      </c>
      <c r="B1980" s="47">
        <f>IF(AND(MID(C1980,2,1)&lt;&gt;"/",MID(C1980,1,1)="/"),INT(B1979)+1,B1979+0.01)</f>
        <v>1936</v>
      </c>
      <c r="C1980" s="80" t="s">
        <v>3713</v>
      </c>
      <c r="D1980" s="80" t="s">
        <v>2465</v>
      </c>
      <c r="E1980" s="81" t="s">
        <v>2467</v>
      </c>
      <c r="F1980" s="81" t="s">
        <v>2467</v>
      </c>
      <c r="G1980" s="86">
        <v>0</v>
      </c>
      <c r="H1980" s="86">
        <v>0</v>
      </c>
      <c r="I1980" s="270" t="s">
        <v>1</v>
      </c>
      <c r="J1980" s="81" t="s">
        <v>1376</v>
      </c>
      <c r="K1980" s="83" t="s">
        <v>3783</v>
      </c>
      <c r="L1980" s="84" t="s">
        <v>4768</v>
      </c>
      <c r="M1980" s="84" t="s">
        <v>4827</v>
      </c>
      <c r="N1980" s="55" t="s">
        <v>2707</v>
      </c>
      <c r="O1980" s="80"/>
      <c r="P1980" s="266" t="s">
        <v>2468</v>
      </c>
      <c r="Q1980" s="83"/>
      <c r="R1980"/>
      <c r="S1980" t="str">
        <f>IF(E1980=F1980,"","NOT EQUAL")</f>
        <v/>
      </c>
      <c r="T1980" s="44" t="str">
        <f>IF(ISNA(VLOOKUP(P1980,Sheet1!E:F,2,0)),"--","PRESENT")</f>
        <v>--</v>
      </c>
      <c r="U1980"/>
      <c r="V1980">
        <f>IF(AA1980&lt;&gt;"",V1979+1,V1979)</f>
        <v>585</v>
      </c>
      <c r="W1980" s="75" t="s">
        <v>2702</v>
      </c>
      <c r="X1980" s="57" t="s">
        <v>2598</v>
      </c>
      <c r="Y1980" s="57" t="s">
        <v>2238</v>
      </c>
      <c r="Z1980" s="25" t="str">
        <f>IF( OR(X1980="CNST", I1980="CAT_REGS"),IF(E1980=CHAR(34)&amp;CHAR(34),F1980,E1980),
IF(X1980="YES",UPPER(IF(E1980=CHAR(34)&amp;CHAR(34),F1980,E1980)),
IF(   AND(X1980&lt;&gt;"NO",I1980="CAT_FNCT",D1980&lt;&gt;"multiply", D1980&lt;&gt;"divide"),IF(J1980="SLS_ENABLED",   UPPER(IF(E1980=CHAR(34)&amp;CHAR(34),F1980,E1980)),""),"")))</f>
        <v>"CPXI"</v>
      </c>
      <c r="AA1980" s="25" t="str">
        <f>IF(LEN(Y1980)&gt;0,Y1980,SUBSTITUTE(SUBSTITUTE(SUBSTITUTE(SUBSTITUTE(SUBSTITUTE(SUBSTITUTE(SUBSTITUTE(SUBSTITUTE(SUBSTITUTE(SUBSTITUTE(SUBSTITUTE( (SUBSTITUTE( SUBSTITUTE( SUBSTITUTE( SUBSTITUTE(Z1980,"STD_SIGMA","SUM"),"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CPXI</v>
      </c>
      <c r="AB1980" s="1">
        <f>B1980</f>
        <v>1936</v>
      </c>
      <c r="AC1980" t="str">
        <f>P1980</f>
        <v>ITM_CPXI</v>
      </c>
      <c r="AD1980" s="126" t="str">
        <f>IF(ISNA(VLOOKUP(AA1980,'XEQM Shortlist'!J:J,1,0)),"//","")</f>
        <v>//</v>
      </c>
      <c r="AF1980" s="88" t="str">
        <f>IF(LEN(AA1980)=0,"",SUBSTITUTE(SUBSTITUTE(SUBSTITUTE(SUBSTITUTE(SUBSTITUTE(SUBSTITUTE(SUBSTITUTE(SUBSTITUTE(SUBSTITUTE(SUBSTITUTE(SUBSTITUTE(SUBSTITUTE(SUBSTITUTE(SUBSTITUTE(SUBSTITUTE(SUBSTITUTE(SUBSTITUTE( (SUBSTITUTE( SUBSTITUTE( SUBSTITUTE( SUBSTITUTE(Z1980,"STD_SIGMA","SUM"),"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CPXI</v>
      </c>
      <c r="AG1980" t="b">
        <f>AA1980=AF1980</f>
        <v>1</v>
      </c>
    </row>
    <row r="1981" spans="1:33">
      <c r="A1981" s="48">
        <f>IF(B1981=INT(B1981),ROW(),"")</f>
        <v>1981</v>
      </c>
      <c r="B1981" s="47">
        <f>IF(AND(MID(C1981,2,1)&lt;&gt;"/",MID(C1981,1,1)="/"),INT(B1980)+1,B1980+0.01)</f>
        <v>1937</v>
      </c>
      <c r="C1981" s="80" t="s">
        <v>3713</v>
      </c>
      <c r="D1981" s="80" t="s">
        <v>2466</v>
      </c>
      <c r="E1981" s="83" t="s">
        <v>58</v>
      </c>
      <c r="F1981" s="83" t="s">
        <v>58</v>
      </c>
      <c r="G1981" s="86">
        <v>0</v>
      </c>
      <c r="H1981" s="86">
        <v>0</v>
      </c>
      <c r="I1981" s="270" t="s">
        <v>1</v>
      </c>
      <c r="J1981" s="81" t="s">
        <v>1376</v>
      </c>
      <c r="K1981" s="83" t="s">
        <v>3783</v>
      </c>
      <c r="L1981" s="84" t="s">
        <v>4768</v>
      </c>
      <c r="M1981" s="84" t="s">
        <v>4827</v>
      </c>
      <c r="N1981" s="55" t="s">
        <v>2707</v>
      </c>
      <c r="O1981" s="80"/>
      <c r="P1981" s="266" t="s">
        <v>2469</v>
      </c>
      <c r="Q1981" s="83"/>
      <c r="R1981"/>
      <c r="S1981" t="str">
        <f>IF(E1981=F1981,"","NOT EQUAL")</f>
        <v/>
      </c>
      <c r="T1981" s="44" t="str">
        <f>IF(ISNA(VLOOKUP(P1981,Sheet1!E:F,2,0)),"--","PRESENT")</f>
        <v>--</v>
      </c>
      <c r="U1981"/>
      <c r="V1981">
        <f>IF(AA1981&lt;&gt;"",V1980+1,V1980)</f>
        <v>586</v>
      </c>
      <c r="W1981" s="75" t="s">
        <v>2702</v>
      </c>
      <c r="X1981" s="57" t="s">
        <v>2598</v>
      </c>
      <c r="Y1981" s="57" t="s">
        <v>2238</v>
      </c>
      <c r="Z1981" s="25" t="str">
        <f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>B1981</f>
        <v>1937</v>
      </c>
      <c r="AC1981" t="str">
        <f>P1981</f>
        <v>ITM_CPXJ</v>
      </c>
      <c r="AD1981" s="126" t="str">
        <f>IF(ISNA(VLOOKUP(AA1981,'XEQM Shortlist'!J:J,1,0)),"//","")</f>
        <v>//</v>
      </c>
      <c r="AF1981" s="88" t="str">
        <f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>AA1981=AF1981</f>
        <v>1</v>
      </c>
    </row>
    <row r="1982" spans="1:33">
      <c r="A1982" s="48">
        <f>IF(B1982=INT(B1982),ROW(),"")</f>
        <v>1982</v>
      </c>
      <c r="B1982" s="47">
        <f>IF(AND(MID(C1982,2,1)&lt;&gt;"/",MID(C1982,1,1)="/"),INT(B1981)+1,B1981+0.01)</f>
        <v>1938</v>
      </c>
      <c r="C1982" s="80" t="s">
        <v>3713</v>
      </c>
      <c r="D1982" s="80" t="s">
        <v>2475</v>
      </c>
      <c r="E1982" s="83" t="s">
        <v>2476</v>
      </c>
      <c r="F1982" s="83" t="s">
        <v>2476</v>
      </c>
      <c r="G1982" s="86">
        <v>0</v>
      </c>
      <c r="H1982" s="86">
        <v>0</v>
      </c>
      <c r="I1982" s="270" t="s">
        <v>1</v>
      </c>
      <c r="J1982" s="81" t="s">
        <v>1376</v>
      </c>
      <c r="K1982" s="83" t="s">
        <v>3783</v>
      </c>
      <c r="L1982" s="84" t="s">
        <v>4768</v>
      </c>
      <c r="M1982" s="84" t="s">
        <v>4825</v>
      </c>
      <c r="N1982" s="55" t="s">
        <v>2707</v>
      </c>
      <c r="O1982" s="80"/>
      <c r="P1982" s="266" t="s">
        <v>2477</v>
      </c>
      <c r="Q1982" s="83"/>
      <c r="R1982"/>
      <c r="S1982" t="str">
        <f>IF(E1982=F1982,"","NOT EQUAL")</f>
        <v/>
      </c>
      <c r="T1982" s="44" t="str">
        <f>IF(ISNA(VLOOKUP(P1982,Sheet1!E:F,2,0)),"--","PRESENT")</f>
        <v>--</v>
      </c>
      <c r="U1982"/>
      <c r="V1982">
        <f>IF(AA1982&lt;&gt;"",V1981+1,V1981)</f>
        <v>587</v>
      </c>
      <c r="W1982" s="75" t="s">
        <v>2702</v>
      </c>
      <c r="X1982" s="57" t="s">
        <v>2598</v>
      </c>
      <c r="Y1982" s="57" t="s">
        <v>2238</v>
      </c>
      <c r="Z1982" s="25" t="str">
        <f>IF( OR(X1982="CNST", I1982="CAT_REGS"),IF(E1982=CHAR(34)&amp;CHAR(34),F1982,E1982),
IF(X1982="YES",UPPER(IF(E1982=CHAR(34)&amp;CHAR(34),F1982,E1982)),
IF(   AND(X1982&lt;&gt;"NO",I1982="CAT_FNCT",D1982&lt;&gt;"multiply", D1982&lt;&gt;"divide"),IF(J1982="SLS_ENABLED",   UPPER(IF(E1982=CHAR(34)&amp;CHAR(34),F1982,E1982)),""),"")))</f>
        <v>"SSIZE4"</v>
      </c>
      <c r="AA1982" s="25" t="str">
        <f>IF(LEN(Y1982)&gt;0,Y1982,SUBSTITUTE(SUBSTITUTE(SUBSTITUTE(SUBSTITUTE(SUBSTITUTE(SUBSTITUTE(SUBSTITUTE(SUBSTITUTE(SUBSTITUTE(SUBSTITUTE(SUBSTITUTE( (SUBSTITUTE( SUBSTITUTE( SUBSTITUTE( SUBSTITUTE(Z1982,"STD_SIGMA","SUM"),"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SSIZE4</v>
      </c>
      <c r="AB1982" s="1">
        <f>B1982</f>
        <v>1938</v>
      </c>
      <c r="AC1982" t="str">
        <f>P1982</f>
        <v>ITM_SSIZE4</v>
      </c>
      <c r="AD1982" s="126" t="str">
        <f>IF(ISNA(VLOOKUP(AA1982,'XEQM Shortlist'!J:J,1,0)),"//","")</f>
        <v>//</v>
      </c>
      <c r="AF1982" s="88" t="str">
        <f>IF(LEN(AA1982)=0,"",SUBSTITUTE(SUBSTITUTE(SUBSTITUTE(SUBSTITUTE(SUBSTITUTE(SUBSTITUTE(SUBSTITUTE(SUBSTITUTE(SUBSTITUTE(SUBSTITUTE(SUBSTITUTE(SUBSTITUTE(SUBSTITUTE(SUBSTITUTE(SUBSTITUTE(SUBSTITUTE(SUBSTITUTE( (SUBSTITUTE( SUBSTITUTE( SUBSTITUTE( SUBSTITUTE(Z1982,"STD_SIGMA","SUM"),"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SSIZE4</v>
      </c>
      <c r="AG1982" t="b">
        <f>AA1982=AF1982</f>
        <v>1</v>
      </c>
    </row>
    <row r="1983" spans="1:33">
      <c r="A1983" s="48">
        <f>IF(B1983=INT(B1983),ROW(),"")</f>
        <v>1983</v>
      </c>
      <c r="B1983" s="47">
        <f>IF(AND(MID(C1983,2,1)&lt;&gt;"/",MID(C1983,1,1)="/"),INT(B1982)+1,B1982+0.01)</f>
        <v>1939</v>
      </c>
      <c r="C1983" s="80" t="s">
        <v>3713</v>
      </c>
      <c r="D1983" s="80" t="s">
        <v>2478</v>
      </c>
      <c r="E1983" s="81" t="s">
        <v>328</v>
      </c>
      <c r="F1983" s="81" t="s">
        <v>328</v>
      </c>
      <c r="G1983" s="86">
        <v>0</v>
      </c>
      <c r="H1983" s="86">
        <v>0</v>
      </c>
      <c r="I1983" s="270" t="s">
        <v>1</v>
      </c>
      <c r="J1983" s="81" t="s">
        <v>1376</v>
      </c>
      <c r="K1983" s="83" t="s">
        <v>3783</v>
      </c>
      <c r="L1983" s="84" t="s">
        <v>4768</v>
      </c>
      <c r="M1983" s="84" t="s">
        <v>4825</v>
      </c>
      <c r="N1983" s="55" t="s">
        <v>2707</v>
      </c>
      <c r="O1983" s="84"/>
      <c r="P1983" s="266" t="s">
        <v>2479</v>
      </c>
      <c r="Q1983" s="83"/>
      <c r="R1983"/>
      <c r="S1983" t="str">
        <f>IF(E1983=F1983,"","NOT EQUAL")</f>
        <v/>
      </c>
      <c r="T1983" s="44" t="str">
        <f>IF(ISNA(VLOOKUP(P1983,Sheet1!E:F,2,0)),"--","PRESENT")</f>
        <v>--</v>
      </c>
      <c r="U1983"/>
      <c r="V1983">
        <f>IF(AA1983&lt;&gt;"",V1982+1,V1982)</f>
        <v>588</v>
      </c>
      <c r="W1983" s="75" t="s">
        <v>2702</v>
      </c>
      <c r="X1983" s="57" t="s">
        <v>2598</v>
      </c>
      <c r="Y1983" s="57" t="s">
        <v>2238</v>
      </c>
      <c r="Z1983" s="25" t="str">
        <f>IF( OR(X1983="CNST", I1983="CAT_REGS"),IF(E1983=CHAR(34)&amp;CHAR(34),F1983,E1983),
IF(X1983="YES",UPPER(IF(E1983=CHAR(34)&amp;CHAR(34),F1983,E1983)),
IF(   AND(X1983&lt;&gt;"NO",I1983="CAT_FNCT",D1983&lt;&gt;"multiply", D1983&lt;&gt;"divide"),IF(J1983="SLS_ENABLED",   UPPER(IF(E1983=CHAR(34)&amp;CHAR(34),F1983,E1983)),""),"")))</f>
        <v>"SSIZE8"</v>
      </c>
      <c r="AA1983" s="25" t="str">
        <f>IF(LEN(Y1983)&gt;0,Y1983,SUBSTITUTE(SUBSTITUTE(SUBSTITUTE(SUBSTITUTE(SUBSTITUTE(SUBSTITUTE(SUBSTITUTE(SUBSTITUTE(SUBSTITUTE(SUBSTITUTE(SUBSTITUTE( (SUBSTITUTE( SUBSTITUTE( SUBSTITUTE( SUBSTITUTE(Z1983,"STD_SIGMA","SUM"),"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SSIZE8</v>
      </c>
      <c r="AB1983" s="1">
        <f>B1983</f>
        <v>1939</v>
      </c>
      <c r="AC1983" t="str">
        <f>P1983</f>
        <v>ITM_SSIZE8</v>
      </c>
      <c r="AD1983" s="126" t="str">
        <f>IF(ISNA(VLOOKUP(AA1983,'XEQM Shortlist'!J:J,1,0)),"//","")</f>
        <v>//</v>
      </c>
      <c r="AF1983" s="88" t="str">
        <f>IF(LEN(AA1983)=0,"",SUBSTITUTE(SUBSTITUTE(SUBSTITUTE(SUBSTITUTE(SUBSTITUTE(SUBSTITUTE(SUBSTITUTE(SUBSTITUTE(SUBSTITUTE(SUBSTITUTE(SUBSTITUTE(SUBSTITUTE(SUBSTITUTE(SUBSTITUTE(SUBSTITUTE(SUBSTITUTE(SUBSTITUTE( (SUBSTITUTE( SUBSTITUTE( SUBSTITUTE( SUBSTITUTE(Z1983,"STD_SIGMA","SUM"),"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SSIZE8</v>
      </c>
      <c r="AG1983" t="b">
        <f>AA1983=AF1983</f>
        <v>1</v>
      </c>
    </row>
    <row r="1984" spans="1:33">
      <c r="A1984" s="48">
        <f>IF(B1984=INT(B1984),ROW(),"")</f>
        <v>1984</v>
      </c>
      <c r="B1984" s="47">
        <f>IF(AND(MID(C1984,2,1)&lt;&gt;"/",MID(C1984,1,1)="/"),INT(B1983)+1,B1983+0.01)</f>
        <v>1940</v>
      </c>
      <c r="C1984" s="80" t="s">
        <v>3713</v>
      </c>
      <c r="D1984" s="80" t="s">
        <v>2502</v>
      </c>
      <c r="E1984" s="81" t="s">
        <v>2412</v>
      </c>
      <c r="F1984" s="81" t="s">
        <v>2412</v>
      </c>
      <c r="G1984" s="86">
        <v>0</v>
      </c>
      <c r="H1984" s="86">
        <v>0</v>
      </c>
      <c r="I1984" s="270" t="s">
        <v>1</v>
      </c>
      <c r="J1984" s="81" t="s">
        <v>1376</v>
      </c>
      <c r="K1984" s="83" t="s">
        <v>3783</v>
      </c>
      <c r="L1984" s="84" t="s">
        <v>4768</v>
      </c>
      <c r="M1984" s="84" t="s">
        <v>4825</v>
      </c>
      <c r="N1984" s="55" t="s">
        <v>2707</v>
      </c>
      <c r="O1984" s="84"/>
      <c r="P1984" s="266" t="s">
        <v>2504</v>
      </c>
      <c r="Q1984" s="83"/>
      <c r="R1984"/>
      <c r="S1984" t="str">
        <f>IF(E1984=F1984,"","NOT EQUAL")</f>
        <v/>
      </c>
      <c r="T1984" s="44" t="str">
        <f>IF(ISNA(VLOOKUP(P1984,Sheet1!E:F,2,0)),"--","PRESENT")</f>
        <v>--</v>
      </c>
      <c r="U1984"/>
      <c r="V1984">
        <f>IF(AA1984&lt;&gt;"",V1983+1,V1983)</f>
        <v>588</v>
      </c>
      <c r="W1984" s="75" t="s">
        <v>2702</v>
      </c>
      <c r="X1984" s="57" t="s">
        <v>2238</v>
      </c>
      <c r="Y1984" s="57" t="s">
        <v>2238</v>
      </c>
      <c r="Z1984" s="25" t="str">
        <f>IF( OR(X1984="CNST", I1984="CAT_REGS"),IF(E1984=CHAR(34)&amp;CHAR(34),F1984,E1984),
IF(X1984="YES",UPPER(IF(E1984=CHAR(34)&amp;CHAR(34),F1984,E1984)),
IF(   AND(X1984&lt;&gt;"NO",I1984="CAT_FNCT",D1984&lt;&gt;"multiply", D1984&lt;&gt;"divide"),IF(J1984="SLS_ENABLED",   UPPER(IF(E1984=CHAR(34)&amp;CHAR(34),F1984,E1984)),""),"")))</f>
        <v/>
      </c>
      <c r="AA1984" s="25" t="str">
        <f>IF(LEN(Y1984)&gt;0,Y1984,SUBSTITUTE(SUBSTITUTE(SUBSTITUTE(SUBSTITUTE(SUBSTITUTE(SUBSTITUTE(SUBSTITUTE(SUBSTITUTE(SUBSTITUTE(SUBSTITUTE(SUBSTITUTE( (SUBSTITUTE( SUBSTITUTE( SUBSTITUTE( SUBSTITUTE(Z1984,"STD_SIGMA","SUM"),"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84" s="1">
        <f>B1984</f>
        <v>1940</v>
      </c>
      <c r="AC1984" t="str">
        <f>P1984</f>
        <v>ITM_CB_SPCRES</v>
      </c>
      <c r="AD1984" s="126" t="str">
        <f>IF(ISNA(VLOOKUP(AA1984,'XEQM Shortlist'!J:J,1,0)),"//","")</f>
        <v/>
      </c>
      <c r="AF1984" s="88" t="str">
        <f>IF(LEN(AA1984)=0,"",SUBSTITUTE(SUBSTITUTE(SUBSTITUTE(SUBSTITUTE(SUBSTITUTE(SUBSTITUTE(SUBSTITUTE(SUBSTITUTE(SUBSTITUTE(SUBSTITUTE(SUBSTITUTE(SUBSTITUTE(SUBSTITUTE(SUBSTITUTE(SUBSTITUTE(SUBSTITUTE(SUBSTITUTE( (SUBSTITUTE( SUBSTITUTE( SUBSTITUTE( SUBSTITUTE(Z1984,"STD_SIGMA","SUM"),"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84" t="b">
        <f>AA1984=AF1984</f>
        <v>1</v>
      </c>
    </row>
    <row r="1985" spans="1:33">
      <c r="A1985" s="48">
        <f>IF(B1985=INT(B1985),ROW(),"")</f>
        <v>1985</v>
      </c>
      <c r="B1985" s="47">
        <f>IF(AND(MID(C1985,2,1)&lt;&gt;"/",MID(C1985,1,1)="/"),INT(B1984)+1,B1984+0.01)</f>
        <v>1941</v>
      </c>
      <c r="C1985" s="80" t="s">
        <v>3745</v>
      </c>
      <c r="D1985" s="80" t="s">
        <v>7</v>
      </c>
      <c r="E1985" s="83" t="s">
        <v>1345</v>
      </c>
      <c r="F1985" s="83" t="s">
        <v>1345</v>
      </c>
      <c r="G1985" s="86">
        <v>0</v>
      </c>
      <c r="H1985" s="86">
        <v>0</v>
      </c>
      <c r="I1985" s="270" t="s">
        <v>1</v>
      </c>
      <c r="J1985" s="81" t="s">
        <v>1376</v>
      </c>
      <c r="K1985" s="83" t="s">
        <v>3783</v>
      </c>
      <c r="L1985" s="84" t="s">
        <v>4768</v>
      </c>
      <c r="M1985" s="84" t="s">
        <v>4827</v>
      </c>
      <c r="N1985" s="55" t="s">
        <v>2707</v>
      </c>
      <c r="O1985" s="84" t="s">
        <v>2463</v>
      </c>
      <c r="P1985" s="266" t="s">
        <v>2503</v>
      </c>
      <c r="Q1985" s="83"/>
      <c r="R1985"/>
      <c r="S1985" t="str">
        <f>IF(E1985=F1985,"","NOT EQUAL")</f>
        <v/>
      </c>
      <c r="T1985" s="44" t="str">
        <f>IF(ISNA(VLOOKUP(P1985,Sheet1!E:F,2,0)),"--","PRESENT")</f>
        <v>--</v>
      </c>
      <c r="U1985"/>
      <c r="V1985">
        <f>IF(AA1985&lt;&gt;"",V1984+1,V1984)</f>
        <v>588</v>
      </c>
      <c r="W1985" s="75" t="s">
        <v>2702</v>
      </c>
      <c r="X1985" s="57" t="s">
        <v>2238</v>
      </c>
      <c r="Y1985" s="57" t="s">
        <v>2238</v>
      </c>
      <c r="Z1985" s="25" t="str">
        <f>IF( OR(X1985="CNST", I1985="CAT_REGS"),IF(E1985=CHAR(34)&amp;CHAR(34),F1985,E1985),
IF(X1985="YES",UPPER(IF(E1985=CHAR(34)&amp;CHAR(34),F1985,E1985)),
IF(   AND(X1985&lt;&gt;"NO",I1985="CAT_FNCT",D1985&lt;&gt;"multiply", D1985&lt;&gt;"divide"),IF(J1985="SLS_ENABLED",   UPPER(IF(E1985=CHAR(34)&amp;CHAR(34),F1985,E1985)),""),"")))</f>
        <v/>
      </c>
      <c r="AA1985" s="25" t="str">
        <f>IF(LEN(Y1985)&gt;0,Y1985,SUBSTITUTE(SUBSTITUTE(SUBSTITUTE(SUBSTITUTE(SUBSTITUTE(SUBSTITUTE(SUBSTITUTE(SUBSTITUTE(SUBSTITUTE(SUBSTITUTE(SUBSTITUTE( (SUBSTITUTE( SUBSTITUTE( SUBSTITUTE( SUBSTITUTE(Z1985,"STD_SIGMA","SUM"),"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85" s="1">
        <f>B1985</f>
        <v>1941</v>
      </c>
      <c r="AC1985" t="str">
        <f>P1985</f>
        <v>ITM_CFG</v>
      </c>
      <c r="AD1985" s="126" t="str">
        <f>IF(ISNA(VLOOKUP(AA1985,'XEQM Shortlist'!J:J,1,0)),"//","")</f>
        <v/>
      </c>
      <c r="AF1985" s="88" t="str">
        <f>IF(LEN(AA1985)=0,"",SUBSTITUTE(SUBSTITUTE(SUBSTITUTE(SUBSTITUTE(SUBSTITUTE(SUBSTITUTE(SUBSTITUTE(SUBSTITUTE(SUBSTITUTE(SUBSTITUTE(SUBSTITUTE(SUBSTITUTE(SUBSTITUTE(SUBSTITUTE(SUBSTITUTE(SUBSTITUTE(SUBSTITUTE( (SUBSTITUTE( SUBSTITUTE( SUBSTITUTE( SUBSTITUTE(Z1985,"STD_SIGMA","SUM"),"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85" t="b">
        <f>AA1985=AF1985</f>
        <v>1</v>
      </c>
    </row>
    <row r="1986" spans="1:33">
      <c r="A1986" s="48">
        <f>IF(B1986=INT(B1986),ROW(),"")</f>
        <v>1986</v>
      </c>
      <c r="B1986" s="47">
        <f>IF(AND(MID(C1986,2,1)&lt;&gt;"/",MID(C1986,1,1)="/"),INT(B1985)+1,B1985+0.01)</f>
        <v>1942</v>
      </c>
      <c r="C1986" s="80" t="s">
        <v>3713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70" t="s">
        <v>1</v>
      </c>
      <c r="J1986" s="81" t="s">
        <v>1376</v>
      </c>
      <c r="K1986" s="83" t="s">
        <v>3783</v>
      </c>
      <c r="L1986" s="84" t="s">
        <v>4768</v>
      </c>
      <c r="M1986" s="84" t="s">
        <v>4827</v>
      </c>
      <c r="N1986" s="55" t="s">
        <v>2707</v>
      </c>
      <c r="O1986" s="87" t="s">
        <v>2463</v>
      </c>
      <c r="P1986" s="266" t="s">
        <v>1459</v>
      </c>
      <c r="Q1986" s="83"/>
      <c r="R1986"/>
      <c r="S1986" t="str">
        <f>IF(E1986=F1986,"","NOT EQUAL")</f>
        <v/>
      </c>
      <c r="T1986" s="44" t="str">
        <f>IF(ISNA(VLOOKUP(P1986,Sheet1!E:F,2,0)),"--","PRESENT")</f>
        <v>--</v>
      </c>
      <c r="U1986"/>
      <c r="V1986">
        <f>IF(AA1986&lt;&gt;"",V1985+1,V1985)</f>
        <v>588</v>
      </c>
      <c r="W1986" s="75" t="s">
        <v>2702</v>
      </c>
      <c r="X1986" s="57" t="s">
        <v>2238</v>
      </c>
      <c r="Y1986" s="57" t="s">
        <v>2238</v>
      </c>
      <c r="Z1986" s="25" t="str">
        <f>IF( OR(X1986="CNST", I1986="CAT_REGS"),IF(E1986=CHAR(34)&amp;CHAR(34),F1986,E1986),
IF(X1986="YES",UPPER(IF(E1986=CHAR(34)&amp;CHAR(34),F1986,E1986)),
IF(   AND(X1986&lt;&gt;"NO",I1986="CAT_FNCT",D1986&lt;&gt;"multiply", D1986&lt;&gt;"divide"),IF(J1986="SLS_ENABLED",   UPPER(IF(E1986=CHAR(34)&amp;CHAR(34),F1986,E1986)),""),"")))</f>
        <v/>
      </c>
      <c r="AA1986" s="25" t="str">
        <f>IF(LEN(Y1986)&gt;0,Y1986,SUBSTITUTE(SUBSTITUTE(SUBSTITUTE(SUBSTITUTE(SUBSTITUTE(SUBSTITUTE(SUBSTITUTE(SUBSTITUTE(SUBSTITUTE(SUBSTITUTE(SUBSTITUTE( (SUBSTITUTE( SUBSTITUTE( SUBSTITUTE( SUBSTITUTE(Z1986,"STD_SIGMA","SUM"),"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86" s="1">
        <f>B1986</f>
        <v>1942</v>
      </c>
      <c r="AC1986" t="str">
        <f>P1986</f>
        <v>ITM_CLK12</v>
      </c>
      <c r="AD1986" s="126" t="str">
        <f>IF(ISNA(VLOOKUP(AA1986,'XEQM Shortlist'!J:J,1,0)),"//","")</f>
        <v/>
      </c>
      <c r="AF1986" s="88" t="str">
        <f>IF(LEN(AA1986)=0,"",SUBSTITUTE(SUBSTITUTE(SUBSTITUTE(SUBSTITUTE(SUBSTITUTE(SUBSTITUTE(SUBSTITUTE(SUBSTITUTE(SUBSTITUTE(SUBSTITUTE(SUBSTITUTE(SUBSTITUTE(SUBSTITUTE(SUBSTITUTE(SUBSTITUTE(SUBSTITUTE(SUBSTITUTE( (SUBSTITUTE( SUBSTITUTE( SUBSTITUTE( SUBSTITUTE(Z1986,"STD_SIGMA","SUM"),"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86" t="b">
        <f>AA1986=AF1986</f>
        <v>1</v>
      </c>
    </row>
    <row r="1987" spans="1:33">
      <c r="A1987" s="48">
        <f>IF(B1987=INT(B1987),ROW(),"")</f>
        <v>1987</v>
      </c>
      <c r="B1987" s="47">
        <f>IF(AND(MID(C1987,2,1)&lt;&gt;"/",MID(C1987,1,1)="/"),INT(B1986)+1,B1986+0.01)</f>
        <v>1943</v>
      </c>
      <c r="C1987" s="80" t="s">
        <v>3713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70" t="s">
        <v>1</v>
      </c>
      <c r="J1987" s="81" t="s">
        <v>1376</v>
      </c>
      <c r="K1987" s="83" t="s">
        <v>3783</v>
      </c>
      <c r="L1987" s="84" t="s">
        <v>4768</v>
      </c>
      <c r="M1987" s="84" t="s">
        <v>4827</v>
      </c>
      <c r="N1987" s="55" t="s">
        <v>2707</v>
      </c>
      <c r="O1987" s="87" t="s">
        <v>2463</v>
      </c>
      <c r="P1987" s="266" t="s">
        <v>1460</v>
      </c>
      <c r="Q1987" s="83"/>
      <c r="R1987"/>
      <c r="S1987" t="str">
        <f>IF(E1987=F1987,"","NOT EQUAL")</f>
        <v/>
      </c>
      <c r="T1987" s="44" t="str">
        <f>IF(ISNA(VLOOKUP(P1987,Sheet1!E:F,2,0)),"--","PRESENT")</f>
        <v>--</v>
      </c>
      <c r="U1987"/>
      <c r="V1987">
        <f>IF(AA1987&lt;&gt;"",V1986+1,V1986)</f>
        <v>588</v>
      </c>
      <c r="W1987" s="75" t="s">
        <v>2702</v>
      </c>
      <c r="X1987" s="57" t="s">
        <v>2238</v>
      </c>
      <c r="Y1987" s="57" t="s">
        <v>2238</v>
      </c>
      <c r="Z1987" s="25" t="str">
        <f>IF( OR(X1987="CNST", I1987="CAT_REGS"),IF(E1987=CHAR(34)&amp;CHAR(34),F1987,E1987),
IF(X1987="YES",UPPER(IF(E1987=CHAR(34)&amp;CHAR(34),F1987,E1987)),
IF(   AND(X1987&lt;&gt;"NO",I1987="CAT_FNCT",D1987&lt;&gt;"multiply", D1987&lt;&gt;"divide"),IF(J1987="SLS_ENABLED",   UPPER(IF(E1987=CHAR(34)&amp;CHAR(34),F1987,E1987)),""),"")))</f>
        <v/>
      </c>
      <c r="AA1987" s="25" t="str">
        <f>IF(LEN(Y1987)&gt;0,Y1987,SUBSTITUTE(SUBSTITUTE(SUBSTITUTE(SUBSTITUTE(SUBSTITUTE(SUBSTITUTE(SUBSTITUTE(SUBSTITUTE(SUBSTITUTE(SUBSTITUTE(SUBSTITUTE( (SUBSTITUTE( SUBSTITUTE( SUBSTITUTE( SUBSTITUTE(Z1987,"STD_SIGMA","SUM"),"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87" s="1">
        <f>B1987</f>
        <v>1943</v>
      </c>
      <c r="AC1987" t="str">
        <f>P1987</f>
        <v>ITM_CLK24</v>
      </c>
      <c r="AD1987" s="126" t="str">
        <f>IF(ISNA(VLOOKUP(AA1987,'XEQM Shortlist'!J:J,1,0)),"//","")</f>
        <v/>
      </c>
      <c r="AF1987" s="88" t="str">
        <f>IF(LEN(AA1987)=0,"",SUBSTITUTE(SUBSTITUTE(SUBSTITUTE(SUBSTITUTE(SUBSTITUTE(SUBSTITUTE(SUBSTITUTE(SUBSTITUTE(SUBSTITUTE(SUBSTITUTE(SUBSTITUTE(SUBSTITUTE(SUBSTITUTE(SUBSTITUTE(SUBSTITUTE(SUBSTITUTE(SUBSTITUTE( (SUBSTITUTE( SUBSTITUTE( SUBSTITUTE( SUBSTITUTE(Z1987,"STD_SIGMA","SUM"),"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87" t="b">
        <f>AA1987=AF1987</f>
        <v>1</v>
      </c>
    </row>
    <row r="1988" spans="1:33">
      <c r="A1988" s="48">
        <f>IF(B1988=INT(B1988),ROW(),"")</f>
        <v>1988</v>
      </c>
      <c r="B1988" s="47">
        <f>IF(AND(MID(C1988,2,1)&lt;&gt;"/",MID(C1988,1,1)="/"),INT(B1987)+1,B1987+0.01)</f>
        <v>1944</v>
      </c>
      <c r="C1988" s="80" t="s">
        <v>3713</v>
      </c>
      <c r="D1988" s="80" t="s">
        <v>2470</v>
      </c>
      <c r="E1988" s="81" t="s">
        <v>205</v>
      </c>
      <c r="F1988" s="81" t="s">
        <v>205</v>
      </c>
      <c r="G1988" s="86">
        <v>0</v>
      </c>
      <c r="H1988" s="86">
        <v>0</v>
      </c>
      <c r="I1988" s="270" t="s">
        <v>1</v>
      </c>
      <c r="J1988" s="81" t="s">
        <v>1376</v>
      </c>
      <c r="K1988" s="83" t="s">
        <v>3783</v>
      </c>
      <c r="L1988" s="84" t="s">
        <v>4768</v>
      </c>
      <c r="M1988" s="84" t="s">
        <v>4827</v>
      </c>
      <c r="N1988" s="55" t="s">
        <v>2707</v>
      </c>
      <c r="O1988" s="87"/>
      <c r="P1988" s="266" t="s">
        <v>2471</v>
      </c>
      <c r="Q1988" s="83"/>
      <c r="R1988"/>
      <c r="S1988" t="str">
        <f>IF(E1988=F1988,"","NOT EQUAL")</f>
        <v/>
      </c>
      <c r="T1988" s="44" t="str">
        <f>IF(ISNA(VLOOKUP(P1988,Sheet1!E:F,2,0)),"--","PRESENT")</f>
        <v>--</v>
      </c>
      <c r="U1988"/>
      <c r="V1988">
        <f>IF(AA1988&lt;&gt;"",V1987+1,V1987)</f>
        <v>588</v>
      </c>
      <c r="W1988" s="75" t="s">
        <v>2702</v>
      </c>
      <c r="X1988" s="57" t="s">
        <v>2238</v>
      </c>
      <c r="Y1988" s="57" t="s">
        <v>2238</v>
      </c>
      <c r="Z1988" s="25" t="str">
        <f>IF( OR(X1988="CNST", I1988="CAT_REGS"),IF(E1988=CHAR(34)&amp;CHAR(34),F1988,E1988),
IF(X1988="YES",UPPER(IF(E1988=CHAR(34)&amp;CHAR(34),F1988,E1988)),
IF(   AND(X1988&lt;&gt;"NO",I1988="CAT_FNCT",D1988&lt;&gt;"multiply", D1988&lt;&gt;"divide"),IF(J1988="SLS_ENABLED",   UPPER(IF(E1988=CHAR(34)&amp;CHAR(34),F1988,E1988)),""),"")))</f>
        <v/>
      </c>
      <c r="AA1988" s="25" t="str">
        <f>IF(LEN(Y1988)&gt;0,Y1988,SUBSTITUTE(SUBSTITUTE(SUBSTITUTE(SUBSTITUTE(SUBSTITUTE(SUBSTITUTE(SUBSTITUTE(SUBSTITUTE(SUBSTITUTE(SUBSTITUTE(SUBSTITUTE( (SUBSTITUTE( SUBSTITUTE( SUBSTITUTE( SUBSTITUTE(Z1988,"STD_SIGMA","SUM"),"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88" s="1">
        <f>B1988</f>
        <v>1944</v>
      </c>
      <c r="AC1988" t="str">
        <f>P1988</f>
        <v>ITM_MULTCR</v>
      </c>
      <c r="AD1988" s="126" t="str">
        <f>IF(ISNA(VLOOKUP(AA1988,'XEQM Shortlist'!J:J,1,0)),"//","")</f>
        <v/>
      </c>
      <c r="AF1988" s="88" t="str">
        <f>IF(LEN(AA1988)=0,"",SUBSTITUTE(SUBSTITUTE(SUBSTITUTE(SUBSTITUTE(SUBSTITUTE(SUBSTITUTE(SUBSTITUTE(SUBSTITUTE(SUBSTITUTE(SUBSTITUTE(SUBSTITUTE(SUBSTITUTE(SUBSTITUTE(SUBSTITUTE(SUBSTITUTE(SUBSTITUTE(SUBSTITUTE( (SUBSTITUTE( SUBSTITUTE( SUBSTITUTE( SUBSTITUTE(Z1988,"STD_SIGMA","SUM"),"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88" t="b">
        <f>AA1988=AF1988</f>
        <v>1</v>
      </c>
    </row>
    <row r="1989" spans="1:33">
      <c r="A1989" s="48">
        <f>IF(B1989=INT(B1989),ROW(),"")</f>
        <v>1989</v>
      </c>
      <c r="B1989" s="47">
        <f>IF(AND(MID(C1989,2,1)&lt;&gt;"/",MID(C1989,1,1)="/"),INT(B1988)+1,B1988+0.01)</f>
        <v>1945</v>
      </c>
      <c r="C1989" s="80" t="s">
        <v>3713</v>
      </c>
      <c r="D1989" s="80" t="s">
        <v>2472</v>
      </c>
      <c r="E1989" s="81" t="s">
        <v>2473</v>
      </c>
      <c r="F1989" s="81" t="s">
        <v>2473</v>
      </c>
      <c r="G1989" s="86">
        <v>0</v>
      </c>
      <c r="H1989" s="86">
        <v>0</v>
      </c>
      <c r="I1989" s="270" t="s">
        <v>1</v>
      </c>
      <c r="J1989" s="81" t="s">
        <v>1376</v>
      </c>
      <c r="K1989" s="83" t="s">
        <v>3783</v>
      </c>
      <c r="L1989" s="84" t="s">
        <v>4768</v>
      </c>
      <c r="M1989" s="84" t="s">
        <v>4827</v>
      </c>
      <c r="N1989" s="55" t="s">
        <v>2707</v>
      </c>
      <c r="O1989" s="84"/>
      <c r="P1989" s="266" t="s">
        <v>2474</v>
      </c>
      <c r="Q1989" s="83"/>
      <c r="R1989"/>
      <c r="S1989" t="str">
        <f>IF(E1989=F1989,"","NOT EQUAL")</f>
        <v/>
      </c>
      <c r="T1989" s="44" t="str">
        <f>IF(ISNA(VLOOKUP(P1989,Sheet1!E:F,2,0)),"--","PRESENT")</f>
        <v>--</v>
      </c>
      <c r="U1989"/>
      <c r="V1989">
        <f>IF(AA1989&lt;&gt;"",V1988+1,V1988)</f>
        <v>588</v>
      </c>
      <c r="W1989" s="75" t="s">
        <v>2702</v>
      </c>
      <c r="X1989" s="57" t="s">
        <v>2238</v>
      </c>
      <c r="Y1989" s="57" t="s">
        <v>2238</v>
      </c>
      <c r="Z1989" s="25" t="str">
        <f>IF( OR(X1989="CNST", I1989="CAT_REGS"),IF(E1989=CHAR(34)&amp;CHAR(34),F1989,E1989),
IF(X1989="YES",UPPER(IF(E1989=CHAR(34)&amp;CHAR(34),F1989,E1989)),
IF(   AND(X1989&lt;&gt;"NO",I1989="CAT_FNCT",D1989&lt;&gt;"multiply", D1989&lt;&gt;"divide"),IF(J1989="SLS_ENABLED",   UPPER(IF(E1989=CHAR(34)&amp;CHAR(34),F1989,E1989)),""),"")))</f>
        <v/>
      </c>
      <c r="AA1989" s="25" t="str">
        <f>IF(LEN(Y1989)&gt;0,Y1989,SUBSTITUTE(SUBSTITUTE(SUBSTITUTE(SUBSTITUTE(SUBSTITUTE(SUBSTITUTE(SUBSTITUTE(SUBSTITUTE(SUBSTITUTE(SUBSTITUTE(SUBSTITUTE( (SUBSTITUTE( SUBSTITUTE( SUBSTITUTE( SUBSTITUTE(Z1989,"STD_SIGMA","SUM"),"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89" s="1">
        <f>B1989</f>
        <v>1945</v>
      </c>
      <c r="AC1989" t="str">
        <f>P1989</f>
        <v>ITM_MULTDOT</v>
      </c>
      <c r="AD1989" s="126" t="str">
        <f>IF(ISNA(VLOOKUP(AA1989,'XEQM Shortlist'!J:J,1,0)),"//","")</f>
        <v/>
      </c>
      <c r="AF1989" s="88" t="str">
        <f>IF(LEN(AA1989)=0,"",SUBSTITUTE(SUBSTITUTE(SUBSTITUTE(SUBSTITUTE(SUBSTITUTE(SUBSTITUTE(SUBSTITUTE(SUBSTITUTE(SUBSTITUTE(SUBSTITUTE(SUBSTITUTE(SUBSTITUTE(SUBSTITUTE(SUBSTITUTE(SUBSTITUTE(SUBSTITUTE(SUBSTITUTE( (SUBSTITUTE( SUBSTITUTE( SUBSTITUTE( SUBSTITUTE(Z1989,"STD_SIGMA","SUM"),"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89" t="b">
        <f>AA1989=AF1989</f>
        <v>1</v>
      </c>
    </row>
    <row r="1990" spans="1:33">
      <c r="A1990" s="48">
        <f>IF(B1990=INT(B1990),ROW(),"")</f>
        <v>1990</v>
      </c>
      <c r="B1990" s="47">
        <f>IF(AND(MID(C1990,2,1)&lt;&gt;"/",MID(C1990,1,1)="/"),INT(B1989)+1,B1989+0.01)</f>
        <v>1946</v>
      </c>
      <c r="C1990" s="80" t="s">
        <v>3713</v>
      </c>
      <c r="D1990" s="80" t="s">
        <v>982</v>
      </c>
      <c r="E1990" s="81" t="s">
        <v>253</v>
      </c>
      <c r="F1990" s="81" t="s">
        <v>253</v>
      </c>
      <c r="G1990" s="86">
        <v>0</v>
      </c>
      <c r="H1990" s="86">
        <v>0</v>
      </c>
      <c r="I1990" s="270" t="s">
        <v>1</v>
      </c>
      <c r="J1990" s="81" t="s">
        <v>1375</v>
      </c>
      <c r="K1990" s="83" t="s">
        <v>3783</v>
      </c>
      <c r="L1990" s="84" t="s">
        <v>4768</v>
      </c>
      <c r="M1990" s="84" t="s">
        <v>4825</v>
      </c>
      <c r="N1990" s="55" t="s">
        <v>2707</v>
      </c>
      <c r="O1990" s="84" t="s">
        <v>2463</v>
      </c>
      <c r="P1990" s="266" t="s">
        <v>1778</v>
      </c>
      <c r="Q1990" s="83"/>
      <c r="R1990"/>
      <c r="S1990" t="str">
        <f>IF(E1990=F1990,"","NOT EQUAL")</f>
        <v/>
      </c>
      <c r="T1990" s="44" t="str">
        <f>IF(ISNA(VLOOKUP(P1990,Sheet1!E:F,2,0)),"--","PRESENT")</f>
        <v>PRESENT</v>
      </c>
      <c r="U1990"/>
      <c r="V1990">
        <f>IF(AA1990&lt;&gt;"",V1989+1,V1989)</f>
        <v>589</v>
      </c>
      <c r="W1990" s="75" t="s">
        <v>2702</v>
      </c>
      <c r="X1990" s="57" t="s">
        <v>2598</v>
      </c>
      <c r="Y1990" s="57" t="s">
        <v>2238</v>
      </c>
      <c r="Z1990" s="25" t="str">
        <f>IF( OR(X1990="CNST", I1990="CAT_REGS"),IF(E1990=CHAR(34)&amp;CHAR(34),F1990,E1990),
IF(X1990="YES",UPPER(IF(E1990=CHAR(34)&amp;CHAR(34),F1990,E1990)),
IF(   AND(X1990&lt;&gt;"NO",I1990="CAT_FNCT",D1990&lt;&gt;"multiply", D1990&lt;&gt;"divide"),IF(J1990="SLS_ENABLED",   UPPER(IF(E1990=CHAR(34)&amp;CHAR(34),F1990,E1990)),""),"")))</f>
        <v>"POLAR"</v>
      </c>
      <c r="AA1990" s="25" t="str">
        <f>IF(LEN(Y1990)&gt;0,Y1990,SUBSTITUTE(SUBSTITUTE(SUBSTITUTE(SUBSTITUTE(SUBSTITUTE(SUBSTITUTE(SUBSTITUTE(SUBSTITUTE(SUBSTITUTE(SUBSTITUTE(SUBSTITUTE( (SUBSTITUTE( SUBSTITUTE( SUBSTITUTE( SUBSTITUTE(Z1990,"STD_SIGMA","SUM"),"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POLAR</v>
      </c>
      <c r="AB1990" s="1">
        <f>B1990</f>
        <v>1946</v>
      </c>
      <c r="AC1990" t="str">
        <f>P1990</f>
        <v>ITM_POLAR</v>
      </c>
      <c r="AD1990" s="126" t="str">
        <f>IF(ISNA(VLOOKUP(AA1990,'XEQM Shortlist'!J:J,1,0)),"//","")</f>
        <v/>
      </c>
      <c r="AF1990" s="88" t="str">
        <f>IF(LEN(AA1990)=0,"",SUBSTITUTE(SUBSTITUTE(SUBSTITUTE(SUBSTITUTE(SUBSTITUTE(SUBSTITUTE(SUBSTITUTE(SUBSTITUTE(SUBSTITUTE(SUBSTITUTE(SUBSTITUTE(SUBSTITUTE(SUBSTITUTE(SUBSTITUTE(SUBSTITUTE(SUBSTITUTE(SUBSTITUTE( (SUBSTITUTE( SUBSTITUTE( SUBSTITUTE( SUBSTITUTE(Z1990,"STD_SIGMA","SUM"),"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POLAR</v>
      </c>
      <c r="AG1990" t="b">
        <f>AA1990=AF1990</f>
        <v>1</v>
      </c>
    </row>
    <row r="1991" spans="1:33">
      <c r="A1991" s="48">
        <f>IF(B1991=INT(B1991),ROW(),"")</f>
        <v>1991</v>
      </c>
      <c r="B1991" s="47">
        <f>IF(AND(MID(C1991,2,1)&lt;&gt;"/",MID(C1991,1,1)="/"),INT(B1990)+1,B1990+0.01)</f>
        <v>1947</v>
      </c>
      <c r="C1991" s="80" t="s">
        <v>3713</v>
      </c>
      <c r="D1991" s="80" t="s">
        <v>2492</v>
      </c>
      <c r="E1991" s="81" t="s">
        <v>975</v>
      </c>
      <c r="F1991" s="81" t="s">
        <v>975</v>
      </c>
      <c r="G1991" s="86">
        <v>0</v>
      </c>
      <c r="H1991" s="86">
        <v>0</v>
      </c>
      <c r="I1991" s="270" t="s">
        <v>1</v>
      </c>
      <c r="J1991" s="81" t="s">
        <v>1376</v>
      </c>
      <c r="K1991" s="83" t="s">
        <v>3783</v>
      </c>
      <c r="L1991" s="84" t="s">
        <v>4768</v>
      </c>
      <c r="M1991" s="84" t="s">
        <v>4827</v>
      </c>
      <c r="N1991" s="55" t="s">
        <v>2707</v>
      </c>
      <c r="O1991" s="87" t="s">
        <v>2463</v>
      </c>
      <c r="P1991" s="266" t="s">
        <v>1807</v>
      </c>
      <c r="Q1991" s="83"/>
      <c r="R1991"/>
      <c r="S1991" t="str">
        <f>IF(E1991=F1991,"","NOT EQUAL")</f>
        <v/>
      </c>
      <c r="T1991" s="44" t="str">
        <f>IF(ISNA(VLOOKUP(P1991,Sheet1!E:F,2,0)),"--","PRESENT")</f>
        <v>--</v>
      </c>
      <c r="U1991"/>
      <c r="V1991">
        <f>IF(AA1991&lt;&gt;"",V1990+1,V1990)</f>
        <v>589</v>
      </c>
      <c r="W1991" s="75" t="s">
        <v>2702</v>
      </c>
      <c r="X1991" s="57" t="s">
        <v>2238</v>
      </c>
      <c r="Y1991" s="57" t="s">
        <v>2238</v>
      </c>
      <c r="Z1991" s="25" t="str">
        <f>IF( OR(X1991="CNST", I1991="CAT_REGS"),IF(E1991=CHAR(34)&amp;CHAR(34),F1991,E1991),
IF(X1991="YES",UPPER(IF(E1991=CHAR(34)&amp;CHAR(34),F1991,E1991)),
IF(   AND(X1991&lt;&gt;"NO",I1991="CAT_FNCT",D1991&lt;&gt;"multiply", D1991&lt;&gt;"divide"),IF(J1991="SLS_ENABLED",   UPPER(IF(E1991=CHAR(34)&amp;CHAR(34),F1991,E1991)),""),"")))</f>
        <v/>
      </c>
      <c r="AA1991" s="25" t="str">
        <f>IF(LEN(Y1991)&gt;0,Y1991,SUBSTITUTE(SUBSTITUTE(SUBSTITUTE(SUBSTITUTE(SUBSTITUTE(SUBSTITUTE(SUBSTITUTE(SUBSTITUTE(SUBSTITUTE(SUBSTITUTE(SUBSTITUTE( (SUBSTITUTE( SUBSTITUTE( SUBSTITUTE( SUBSTITUTE(Z1991,"STD_SIGMA","SUM"),"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1" s="1">
        <f>B1991</f>
        <v>1947</v>
      </c>
      <c r="AC1991" t="str">
        <f>P1991</f>
        <v>ITM_RDXCOM</v>
      </c>
      <c r="AD1991" s="126" t="str">
        <f>IF(ISNA(VLOOKUP(AA1991,'XEQM Shortlist'!J:J,1,0)),"//","")</f>
        <v/>
      </c>
      <c r="AF1991" s="88" t="str">
        <f>IF(LEN(AA1991)=0,"",SUBSTITUTE(SUBSTITUTE(SUBSTITUTE(SUBSTITUTE(SUBSTITUTE(SUBSTITUTE(SUBSTITUTE(SUBSTITUTE(SUBSTITUTE(SUBSTITUTE(SUBSTITUTE(SUBSTITUTE(SUBSTITUTE(SUBSTITUTE(SUBSTITUTE(SUBSTITUTE(SUBSTITUTE( (SUBSTITUTE( SUBSTITUTE( SUBSTITUTE( SUBSTITUTE(Z1991,"STD_SIGMA","SUM"),"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1" t="b">
        <f>AA1991=AF1991</f>
        <v>1</v>
      </c>
    </row>
    <row r="1992" spans="1:33">
      <c r="A1992" s="48">
        <f>IF(B1992=INT(B1992),ROW(),"")</f>
        <v>1992</v>
      </c>
      <c r="B1992" s="47">
        <f>IF(AND(MID(C1992,2,1)&lt;&gt;"/",MID(C1992,1,1)="/"),INT(B1991)+1,B1991+0.01)</f>
        <v>1948</v>
      </c>
      <c r="C1992" s="80" t="s">
        <v>3713</v>
      </c>
      <c r="D1992" s="80" t="s">
        <v>2493</v>
      </c>
      <c r="E1992" s="81" t="s">
        <v>275</v>
      </c>
      <c r="F1992" s="81" t="s">
        <v>275</v>
      </c>
      <c r="G1992" s="82">
        <v>0</v>
      </c>
      <c r="H1992" s="82">
        <v>0</v>
      </c>
      <c r="I1992" s="270" t="s">
        <v>1</v>
      </c>
      <c r="J1992" s="83" t="s">
        <v>1376</v>
      </c>
      <c r="K1992" s="83" t="s">
        <v>3783</v>
      </c>
      <c r="L1992" s="84" t="s">
        <v>4768</v>
      </c>
      <c r="M1992" s="84" t="s">
        <v>4827</v>
      </c>
      <c r="N1992" s="55" t="s">
        <v>2707</v>
      </c>
      <c r="O1992" s="87" t="s">
        <v>2463</v>
      </c>
      <c r="P1992" s="266" t="s">
        <v>1808</v>
      </c>
      <c r="Q1992" s="83"/>
      <c r="R1992"/>
      <c r="S1992" t="str">
        <f>IF(E1992=F1992,"","NOT EQUAL")</f>
        <v/>
      </c>
      <c r="T1992" s="44" t="str">
        <f>IF(ISNA(VLOOKUP(P1992,Sheet1!E:F,2,0)),"--","PRESENT")</f>
        <v>--</v>
      </c>
      <c r="U1992"/>
      <c r="V1992">
        <f>IF(AA1992&lt;&gt;"",V1991+1,V1991)</f>
        <v>589</v>
      </c>
      <c r="W1992" s="75" t="s">
        <v>2702</v>
      </c>
      <c r="X1992" s="57" t="s">
        <v>2238</v>
      </c>
      <c r="Y1992" s="57" t="s">
        <v>2238</v>
      </c>
      <c r="Z1992" s="25" t="str">
        <f>IF( OR(X1992="CNST", I1992="CAT_REGS"),IF(E1992=CHAR(34)&amp;CHAR(34),F1992,E1992),
IF(X1992="YES",UPPER(IF(E1992=CHAR(34)&amp;CHAR(34),F1992,E1992)),
IF(   AND(X1992&lt;&gt;"NO",I1992="CAT_FNCT",D1992&lt;&gt;"multiply", D1992&lt;&gt;"divide"),IF(J1992="SLS_ENABLED",   UPPER(IF(E1992=CHAR(34)&amp;CHAR(34),F1992,E1992)),""),"")))</f>
        <v/>
      </c>
      <c r="AA1992" s="25" t="str">
        <f>IF(LEN(Y1992)&gt;0,Y1992,SUBSTITUTE(SUBSTITUTE(SUBSTITUTE(SUBSTITUTE(SUBSTITUTE(SUBSTITUTE(SUBSTITUTE(SUBSTITUTE(SUBSTITUTE(SUBSTITUTE(SUBSTITUTE( (SUBSTITUTE( SUBSTITUTE( SUBSTITUTE( SUBSTITUTE(Z1992,"STD_SIGMA","SUM"),"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2" s="1">
        <f>B1992</f>
        <v>1948</v>
      </c>
      <c r="AC1992" t="str">
        <f>P1992</f>
        <v>ITM_RDXPER</v>
      </c>
      <c r="AD1992" s="126" t="str">
        <f>IF(ISNA(VLOOKUP(AA1992,'XEQM Shortlist'!J:J,1,0)),"//","")</f>
        <v/>
      </c>
      <c r="AF1992" s="88" t="str">
        <f>IF(LEN(AA1992)=0,"",SUBSTITUTE(SUBSTITUTE(SUBSTITUTE(SUBSTITUTE(SUBSTITUTE(SUBSTITUTE(SUBSTITUTE(SUBSTITUTE(SUBSTITUTE(SUBSTITUTE(SUBSTITUTE(SUBSTITUTE(SUBSTITUTE(SUBSTITUTE(SUBSTITUTE(SUBSTITUTE(SUBSTITUTE( (SUBSTITUTE( SUBSTITUTE( SUBSTITUTE( SUBSTITUTE(Z1992,"STD_SIGMA","SUM"),"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2" t="b">
        <f>AA1992=AF1992</f>
        <v>1</v>
      </c>
    </row>
    <row r="1993" spans="1:33">
      <c r="A1993" s="48">
        <f>IF(B1993=INT(B1993),ROW(),"")</f>
        <v>1993</v>
      </c>
      <c r="B1993" s="47">
        <f>IF(AND(MID(C1993,2,1)&lt;&gt;"/",MID(C1993,1,1)="/"),INT(B1992)+1,B1992+0.01)</f>
        <v>1949</v>
      </c>
      <c r="C1993" s="80" t="s">
        <v>3713</v>
      </c>
      <c r="D1993" s="80" t="s">
        <v>983</v>
      </c>
      <c r="E1993" s="81" t="s">
        <v>278</v>
      </c>
      <c r="F1993" s="81" t="s">
        <v>278</v>
      </c>
      <c r="G1993" s="86">
        <v>0</v>
      </c>
      <c r="H1993" s="86">
        <v>0</v>
      </c>
      <c r="I1993" s="270" t="s">
        <v>1</v>
      </c>
      <c r="J1993" s="81" t="s">
        <v>1375</v>
      </c>
      <c r="K1993" s="83" t="s">
        <v>3783</v>
      </c>
      <c r="L1993" s="84" t="s">
        <v>4768</v>
      </c>
      <c r="M1993" s="84" t="s">
        <v>4825</v>
      </c>
      <c r="N1993" s="55" t="s">
        <v>2707</v>
      </c>
      <c r="O1993" s="87" t="s">
        <v>2463</v>
      </c>
      <c r="P1993" s="266" t="s">
        <v>1813</v>
      </c>
      <c r="Q1993" s="83"/>
      <c r="R1993"/>
      <c r="S1993" t="str">
        <f>IF(E1993=F1993,"","NOT EQUAL")</f>
        <v/>
      </c>
      <c r="T1993" s="44" t="str">
        <f>IF(ISNA(VLOOKUP(P1993,Sheet1!E:F,2,0)),"--","PRESENT")</f>
        <v>PRESENT</v>
      </c>
      <c r="U1993"/>
      <c r="V1993">
        <f>IF(AA1993&lt;&gt;"",V1992+1,V1992)</f>
        <v>590</v>
      </c>
      <c r="W1993" s="75" t="s">
        <v>2702</v>
      </c>
      <c r="X1993" s="57" t="s">
        <v>2598</v>
      </c>
      <c r="Y1993" s="57" t="s">
        <v>2238</v>
      </c>
      <c r="Z1993" s="25" t="str">
        <f>IF( OR(X1993="CNST", I1993="CAT_REGS"),IF(E1993=CHAR(34)&amp;CHAR(34),F1993,E1993),
IF(X1993="YES",UPPER(IF(E1993=CHAR(34)&amp;CHAR(34),F1993,E1993)),
IF(   AND(X1993&lt;&gt;"NO",I1993="CAT_FNCT",D1993&lt;&gt;"multiply", D1993&lt;&gt;"divide"),IF(J1993="SLS_ENABLED",   UPPER(IF(E1993=CHAR(34)&amp;CHAR(34),F1993,E1993)),""),"")))</f>
        <v>"RECT"</v>
      </c>
      <c r="AA1993" s="25" t="str">
        <f>IF(LEN(Y1993)&gt;0,Y1993,SUBSTITUTE(SUBSTITUTE(SUBSTITUTE(SUBSTITUTE(SUBSTITUTE(SUBSTITUTE(SUBSTITUTE(SUBSTITUTE(SUBSTITUTE(SUBSTITUTE(SUBSTITUTE( (SUBSTITUTE( SUBSTITUTE( SUBSTITUTE( SUBSTITUTE(Z1993,"STD_SIGMA","SUM"),"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RECT</v>
      </c>
      <c r="AB1993" s="1">
        <f>B1993</f>
        <v>1949</v>
      </c>
      <c r="AC1993" t="str">
        <f>P1993</f>
        <v>ITM_RECT</v>
      </c>
      <c r="AD1993" s="126" t="str">
        <f>IF(ISNA(VLOOKUP(AA1993,'XEQM Shortlist'!J:J,1,0)),"//","")</f>
        <v/>
      </c>
      <c r="AF1993" s="88" t="str">
        <f>IF(LEN(AA1993)=0,"",SUBSTITUTE(SUBSTITUTE(SUBSTITUTE(SUBSTITUTE(SUBSTITUTE(SUBSTITUTE(SUBSTITUTE(SUBSTITUTE(SUBSTITUTE(SUBSTITUTE(SUBSTITUTE(SUBSTITUTE(SUBSTITUTE(SUBSTITUTE(SUBSTITUTE(SUBSTITUTE(SUBSTITUTE( (SUBSTITUTE( SUBSTITUTE( SUBSTITUTE( SUBSTITUTE(Z1993,"STD_SIGMA","SUM"),"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RECT</v>
      </c>
      <c r="AG1993" t="b">
        <f>AA1993=AF1993</f>
        <v>1</v>
      </c>
    </row>
    <row r="1994" spans="1:33">
      <c r="A1994" s="48">
        <f>IF(B1994=INT(B1994),ROW(),"")</f>
        <v>1994</v>
      </c>
      <c r="B1994" s="47">
        <f>IF(AND(MID(C1994,2,1)&lt;&gt;"/",MID(C1994,1,1)="/"),INT(B1993)+1,B1993+0.01)</f>
        <v>1950</v>
      </c>
      <c r="C1994" s="80" t="s">
        <v>3713</v>
      </c>
      <c r="D1994" s="80" t="s">
        <v>2494</v>
      </c>
      <c r="E1994" s="81" t="s">
        <v>2496</v>
      </c>
      <c r="F1994" s="81" t="s">
        <v>2496</v>
      </c>
      <c r="G1994" s="86">
        <v>0</v>
      </c>
      <c r="H1994" s="86">
        <v>0</v>
      </c>
      <c r="I1994" s="270" t="s">
        <v>1</v>
      </c>
      <c r="J1994" s="81" t="s">
        <v>1376</v>
      </c>
      <c r="K1994" s="83" t="s">
        <v>3783</v>
      </c>
      <c r="L1994" s="84" t="s">
        <v>4768</v>
      </c>
      <c r="M1994" s="84" t="s">
        <v>4827</v>
      </c>
      <c r="N1994" s="55" t="s">
        <v>2707</v>
      </c>
      <c r="O1994" s="87" t="s">
        <v>2463</v>
      </c>
      <c r="P1994" s="266" t="s">
        <v>2498</v>
      </c>
      <c r="Q1994" s="83"/>
      <c r="R1994"/>
      <c r="S1994" t="str">
        <f>IF(E1994=F1994,"","NOT EQUAL")</f>
        <v/>
      </c>
      <c r="T1994" s="44" t="str">
        <f>IF(ISNA(VLOOKUP(P1994,Sheet1!E:F,2,0)),"--","PRESENT")</f>
        <v>--</v>
      </c>
      <c r="U1994"/>
      <c r="V1994">
        <f>IF(AA1994&lt;&gt;"",V1993+1,V1993)</f>
        <v>590</v>
      </c>
      <c r="W1994" s="75" t="s">
        <v>2702</v>
      </c>
      <c r="X1994" s="57" t="s">
        <v>2238</v>
      </c>
      <c r="Y1994" s="57" t="s">
        <v>2238</v>
      </c>
      <c r="Z1994" s="25" t="str">
        <f>IF( OR(X1994="CNST", I1994="CAT_REGS"),IF(E1994=CHAR(34)&amp;CHAR(34),F1994,E1994),
IF(X1994="YES",UPPER(IF(E1994=CHAR(34)&amp;CHAR(34),F1994,E1994)),
IF(   AND(X1994&lt;&gt;"NO",I1994="CAT_FNCT",D1994&lt;&gt;"multiply", D1994&lt;&gt;"divide"),IF(J1994="SLS_ENABLED",   UPPER(IF(E1994=CHAR(34)&amp;CHAR(34),F1994,E1994)),""),"")))</f>
        <v/>
      </c>
      <c r="AA1994" s="25" t="str">
        <f>IF(LEN(Y1994)&gt;0,Y1994,SUBSTITUTE(SUBSTITUTE(SUBSTITUTE(SUBSTITUTE(SUBSTITUTE(SUBSTITUTE(SUBSTITUTE(SUBSTITUTE(SUBSTITUTE(SUBSTITUTE(SUBSTITUTE( (SUBSTITUTE( SUBSTITUTE( SUBSTITUTE( SUBSTITUTE(Z1994,"STD_SIGMA","SUM"),"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4" s="1">
        <f>B1994</f>
        <v>1950</v>
      </c>
      <c r="AC1994" t="str">
        <f>P1994</f>
        <v>ITM_SCIOVR</v>
      </c>
      <c r="AD1994" s="126" t="str">
        <f>IF(ISNA(VLOOKUP(AA1994,'XEQM Shortlist'!J:J,1,0)),"//","")</f>
        <v/>
      </c>
      <c r="AF1994" s="88" t="str">
        <f>IF(LEN(AA1994)=0,"",SUBSTITUTE(SUBSTITUTE(SUBSTITUTE(SUBSTITUTE(SUBSTITUTE(SUBSTITUTE(SUBSTITUTE(SUBSTITUTE(SUBSTITUTE(SUBSTITUTE(SUBSTITUTE(SUBSTITUTE(SUBSTITUTE(SUBSTITUTE(SUBSTITUTE(SUBSTITUTE(SUBSTITUTE( (SUBSTITUTE( SUBSTITUTE( SUBSTITUTE( SUBSTITUTE(Z1994,"STD_SIGMA","SUM"),"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4" t="b">
        <f>AA1994=AF1994</f>
        <v>1</v>
      </c>
    </row>
    <row r="1995" spans="1:33">
      <c r="A1995" s="48">
        <f>IF(B1995=INT(B1995),ROW(),"")</f>
        <v>1995</v>
      </c>
      <c r="B1995" s="47">
        <f>IF(AND(MID(C1995,2,1)&lt;&gt;"/",MID(C1995,1,1)="/"),INT(B1994)+1,B1994+0.01)</f>
        <v>1951</v>
      </c>
      <c r="C1995" s="80" t="s">
        <v>3713</v>
      </c>
      <c r="D1995" s="80" t="s">
        <v>2495</v>
      </c>
      <c r="E1995" s="81" t="s">
        <v>2497</v>
      </c>
      <c r="F1995" s="81" t="s">
        <v>2497</v>
      </c>
      <c r="G1995" s="86">
        <v>0</v>
      </c>
      <c r="H1995" s="86">
        <v>0</v>
      </c>
      <c r="I1995" s="270" t="s">
        <v>1</v>
      </c>
      <c r="J1995" s="81" t="s">
        <v>1376</v>
      </c>
      <c r="K1995" s="83" t="s">
        <v>3783</v>
      </c>
      <c r="L1995" s="84" t="s">
        <v>4768</v>
      </c>
      <c r="M1995" s="84" t="s">
        <v>4827</v>
      </c>
      <c r="N1995" s="55" t="s">
        <v>2707</v>
      </c>
      <c r="O1995" s="87" t="s">
        <v>2463</v>
      </c>
      <c r="P1995" s="266" t="s">
        <v>2499</v>
      </c>
      <c r="Q1995" s="83"/>
      <c r="R1995"/>
      <c r="S1995" t="str">
        <f>IF(E1995=F1995,"","NOT EQUAL")</f>
        <v/>
      </c>
      <c r="T1995" s="44" t="str">
        <f>IF(ISNA(VLOOKUP(P1995,Sheet1!E:F,2,0)),"--","PRESENT")</f>
        <v>--</v>
      </c>
      <c r="U1995"/>
      <c r="V1995">
        <f>IF(AA1995&lt;&gt;"",V1994+1,V1994)</f>
        <v>590</v>
      </c>
      <c r="W1995" s="75" t="s">
        <v>2702</v>
      </c>
      <c r="X1995" s="57" t="s">
        <v>2238</v>
      </c>
      <c r="Y1995" s="57" t="s">
        <v>2238</v>
      </c>
      <c r="Z1995" s="25" t="str">
        <f>IF( OR(X1995="CNST", I1995="CAT_REGS"),IF(E1995=CHAR(34)&amp;CHAR(34),F1995,E1995),
IF(X1995="YES",UPPER(IF(E1995=CHAR(34)&amp;CHAR(34),F1995,E1995)),
IF(   AND(X1995&lt;&gt;"NO",I1995="CAT_FNCT",D1995&lt;&gt;"multiply", D1995&lt;&gt;"divide"),IF(J1995="SLS_ENABLED",   UPPER(IF(E1995=CHAR(34)&amp;CHAR(34),F1995,E1995)),""),"")))</f>
        <v/>
      </c>
      <c r="AA1995" s="25" t="str">
        <f>IF(LEN(Y1995)&gt;0,Y1995,SUBSTITUTE(SUBSTITUTE(SUBSTITUTE(SUBSTITUTE(SUBSTITUTE(SUBSTITUTE(SUBSTITUTE(SUBSTITUTE(SUBSTITUTE(SUBSTITUTE(SUBSTITUTE( (SUBSTITUTE( SUBSTITUTE( SUBSTITUTE( SUBSTITUTE(Z1995,"STD_SIGMA","SUM"),"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5" s="1">
        <f>B1995</f>
        <v>1951</v>
      </c>
      <c r="AC1995" t="str">
        <f>P1995</f>
        <v>ITM_ENGOVR</v>
      </c>
      <c r="AD1995" s="126" t="str">
        <f>IF(ISNA(VLOOKUP(AA1995,'XEQM Shortlist'!J:J,1,0)),"//","")</f>
        <v/>
      </c>
      <c r="AF1995" s="88" t="str">
        <f>IF(LEN(AA1995)=0,"",SUBSTITUTE(SUBSTITUTE(SUBSTITUTE(SUBSTITUTE(SUBSTITUTE(SUBSTITUTE(SUBSTITUTE(SUBSTITUTE(SUBSTITUTE(SUBSTITUTE(SUBSTITUTE(SUBSTITUTE(SUBSTITUTE(SUBSTITUTE(SUBSTITUTE(SUBSTITUTE(SUBSTITUTE( (SUBSTITUTE( SUBSTITUTE( SUBSTITUTE( SUBSTITUTE(Z1995,"STD_SIGMA","SUM"),"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5" t="b">
        <f>AA1995=AF1995</f>
        <v>1</v>
      </c>
    </row>
    <row r="1996" spans="1:33">
      <c r="A1996" s="48">
        <f>IF(B1996=INT(B1996),ROW(),"")</f>
        <v>1996</v>
      </c>
      <c r="B1996" s="47">
        <f>IF(AND(MID(C1996,2,1)&lt;&gt;"/",MID(C1996,1,1)="/"),INT(B1995)+1,B1995+0.01)</f>
        <v>1952</v>
      </c>
      <c r="C1996" s="80" t="s">
        <v>3744</v>
      </c>
      <c r="D1996" s="80" t="s">
        <v>2618</v>
      </c>
      <c r="E1996" s="168" t="s">
        <v>519</v>
      </c>
      <c r="F1996" s="81" t="s">
        <v>795</v>
      </c>
      <c r="G1996" s="86">
        <v>0</v>
      </c>
      <c r="H1996" s="86">
        <v>0</v>
      </c>
      <c r="I1996" s="270" t="s">
        <v>1</v>
      </c>
      <c r="J1996" s="81" t="s">
        <v>1376</v>
      </c>
      <c r="K1996" s="83" t="s">
        <v>3783</v>
      </c>
      <c r="L1996" s="84" t="s">
        <v>4768</v>
      </c>
      <c r="M1996" s="84" t="s">
        <v>4827</v>
      </c>
      <c r="N1996" s="55" t="s">
        <v>2707</v>
      </c>
      <c r="O1996" s="87"/>
      <c r="P1996" s="266" t="s">
        <v>2618</v>
      </c>
      <c r="Q1996" s="83"/>
      <c r="R1996"/>
      <c r="S1996" t="str">
        <f>IF(E1996=F1996,"","NOT EQUAL")</f>
        <v>NOT EQUAL</v>
      </c>
      <c r="T1996" s="44" t="str">
        <f>IF(ISNA(VLOOKUP(P1996,Sheet1!E:F,2,0)),"--","PRESENT")</f>
        <v>--</v>
      </c>
      <c r="U1996"/>
      <c r="V1996">
        <f>IF(AA1996&lt;&gt;"",V1995+1,V1995)</f>
        <v>590</v>
      </c>
      <c r="W1996" s="75" t="s">
        <v>2718</v>
      </c>
      <c r="X1996" s="57" t="s">
        <v>2238</v>
      </c>
      <c r="Y1996" s="57" t="s">
        <v>2238</v>
      </c>
      <c r="Z1996" s="25" t="str">
        <f>IF( OR(X1996="CNST", I1996="CAT_REGS"),IF(E1996=CHAR(34)&amp;CHAR(34),F1996,E1996),
IF(X1996="YES",UPPER(IF(E1996=CHAR(34)&amp;CHAR(34),F1996,E1996)),
IF(   AND(X1996&lt;&gt;"NO",I1996="CAT_FNCT",D1996&lt;&gt;"multiply", D1996&lt;&gt;"divide"),IF(J1996="SLS_ENABLED",   UPPER(IF(E1996=CHAR(34)&amp;CHAR(34),F1996,E1996)),""),"")))</f>
        <v/>
      </c>
      <c r="AA1996" s="25" t="str">
        <f>IF(LEN(Y1996)&gt;0,Y1996,SUBSTITUTE(SUBSTITUTE(SUBSTITUTE(SUBSTITUTE(SUBSTITUTE(SUBSTITUTE(SUBSTITUTE(SUBSTITUTE(SUBSTITUTE(SUBSTITUTE(SUBSTITUTE( (SUBSTITUTE( SUBSTITUTE( SUBSTITUTE( SUBSTITUTE(Z1996,"STD_SIGMA","SUM"),"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6" s="1">
        <f>B1996</f>
        <v>1952</v>
      </c>
      <c r="AC1996" t="str">
        <f>P1996</f>
        <v>ITM_T_LEFT_ARROW</v>
      </c>
      <c r="AD1996" s="126" t="str">
        <f>IF(ISNA(VLOOKUP(AA1996,'XEQM Shortlist'!J:J,1,0)),"//","")</f>
        <v/>
      </c>
      <c r="AF1996" s="88" t="str">
        <f>IF(LEN(AA1996)=0,"",SUBSTITUTE(SUBSTITUTE(SUBSTITUTE(SUBSTITUTE(SUBSTITUTE(SUBSTITUTE(SUBSTITUTE(SUBSTITUTE(SUBSTITUTE(SUBSTITUTE(SUBSTITUTE(SUBSTITUTE(SUBSTITUTE(SUBSTITUTE(SUBSTITUTE(SUBSTITUTE(SUBSTITUTE( (SUBSTITUTE( SUBSTITUTE( SUBSTITUTE( SUBSTITUTE(Z1996,"STD_SIGMA","SUM"),"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6" t="b">
        <f>AA1996=AF1996</f>
        <v>1</v>
      </c>
    </row>
    <row r="1997" spans="1:33">
      <c r="A1997" s="48">
        <f>IF(B1997=INT(B1997),ROW(),"")</f>
        <v>1997</v>
      </c>
      <c r="B1997" s="47">
        <f>IF(AND(MID(C1997,2,1)&lt;&gt;"/",MID(C1997,1,1)="/"),INT(B1996)+1,B1996+0.01)</f>
        <v>1953</v>
      </c>
      <c r="C1997" s="80" t="s">
        <v>3744</v>
      </c>
      <c r="D1997" s="80" t="s">
        <v>2619</v>
      </c>
      <c r="E1997" s="168" t="s">
        <v>519</v>
      </c>
      <c r="F1997" s="83" t="s">
        <v>797</v>
      </c>
      <c r="G1997" s="86">
        <v>0</v>
      </c>
      <c r="H1997" s="86">
        <v>0</v>
      </c>
      <c r="I1997" s="270" t="s">
        <v>1</v>
      </c>
      <c r="J1997" s="81" t="s">
        <v>1376</v>
      </c>
      <c r="K1997" s="83" t="s">
        <v>3783</v>
      </c>
      <c r="L1997" s="84" t="s">
        <v>4768</v>
      </c>
      <c r="M1997" s="84" t="s">
        <v>4827</v>
      </c>
      <c r="N1997" s="55" t="s">
        <v>2707</v>
      </c>
      <c r="O1997" s="80"/>
      <c r="P1997" s="266" t="s">
        <v>2619</v>
      </c>
      <c r="Q1997" s="83"/>
      <c r="R1997"/>
      <c r="S1997" t="str">
        <f>IF(E1997=F1997,"","NOT EQUAL")</f>
        <v>NOT EQUAL</v>
      </c>
      <c r="T1997" s="44" t="str">
        <f>IF(ISNA(VLOOKUP(P1997,Sheet1!E:F,2,0)),"--","PRESENT")</f>
        <v>--</v>
      </c>
      <c r="U1997"/>
      <c r="V1997">
        <f>IF(AA1997&lt;&gt;"",V1996+1,V1996)</f>
        <v>590</v>
      </c>
      <c r="W1997" s="75" t="s">
        <v>2718</v>
      </c>
      <c r="X1997" s="57" t="s">
        <v>2238</v>
      </c>
      <c r="Y1997" s="57" t="s">
        <v>2238</v>
      </c>
      <c r="Z1997" s="25" t="str">
        <f>IF( OR(X1997="CNST", I1997="CAT_REGS"),IF(E1997=CHAR(34)&amp;CHAR(34),F1997,E1997),
IF(X1997="YES",UPPER(IF(E1997=CHAR(34)&amp;CHAR(34),F1997,E1997)),
IF(   AND(X1997&lt;&gt;"NO",I1997="CAT_FNCT",D1997&lt;&gt;"multiply", D1997&lt;&gt;"divide"),IF(J1997="SLS_ENABLED",   UPPER(IF(E1997=CHAR(34)&amp;CHAR(34),F1997,E1997)),""),"")))</f>
        <v/>
      </c>
      <c r="AA1997" s="25" t="str">
        <f>IF(LEN(Y1997)&gt;0,Y1997,SUBSTITUTE(SUBSTITUTE(SUBSTITUTE(SUBSTITUTE(SUBSTITUTE(SUBSTITUTE(SUBSTITUTE(SUBSTITUTE(SUBSTITUTE(SUBSTITUTE(SUBSTITUTE(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7" s="1">
        <f>B1997</f>
        <v>1953</v>
      </c>
      <c r="AC1997" t="str">
        <f>P1997</f>
        <v>ITM_T_RIGHT_ARROW</v>
      </c>
      <c r="AD1997" s="126" t="str">
        <f>IF(ISNA(VLOOKUP(AA1997,'XEQM Shortlist'!J:J,1,0)),"//","")</f>
        <v/>
      </c>
      <c r="AF1997" s="88" t="str">
        <f>IF(LEN(AA1997)=0,"",SUBSTITUTE(SUBSTITUTE(SUBSTITUTE(SUBSTITUTE(SUBSTITUTE(SUBSTITUTE(SUBSTITUTE(SUBSTITUTE(SUBSTITUTE(SUBSTITUTE(SUBSTITUTE(SUBSTITUTE(SUBSTITUTE(SUBSTITUTE(SUBSTITUTE(SUBSTITUTE(SUBSTITUTE(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7" t="b">
        <f>AA1997=AF1997</f>
        <v>1</v>
      </c>
    </row>
    <row r="1998" spans="1:33">
      <c r="A1998" s="48">
        <f>IF(B1998=INT(B1998),ROW(),"")</f>
        <v>1998</v>
      </c>
      <c r="B1998" s="47">
        <f>IF(AND(MID(C1998,2,1)&lt;&gt;"/",MID(C1998,1,1)="/"),INT(B1997)+1,B1997+0.01)</f>
        <v>1954</v>
      </c>
      <c r="C1998" s="80" t="s">
        <v>3744</v>
      </c>
      <c r="D1998" s="80" t="s">
        <v>2636</v>
      </c>
      <c r="E1998" s="168" t="s">
        <v>519</v>
      </c>
      <c r="F1998" s="83" t="s">
        <v>2638</v>
      </c>
      <c r="G1998" s="86">
        <v>0</v>
      </c>
      <c r="H1998" s="86">
        <v>0</v>
      </c>
      <c r="I1998" s="270" t="s">
        <v>1</v>
      </c>
      <c r="J1998" s="81" t="s">
        <v>1376</v>
      </c>
      <c r="K1998" s="83" t="s">
        <v>3783</v>
      </c>
      <c r="L1998" s="84" t="s">
        <v>4768</v>
      </c>
      <c r="M1998" s="84" t="s">
        <v>4827</v>
      </c>
      <c r="N1998" s="55" t="s">
        <v>2707</v>
      </c>
      <c r="O1998" s="80"/>
      <c r="P1998" s="266" t="s">
        <v>2636</v>
      </c>
      <c r="Q1998" s="83"/>
      <c r="R1998"/>
      <c r="S1998" t="str">
        <f>IF(E1998=F1998,"","NOT EQUAL")</f>
        <v>NOT EQUAL</v>
      </c>
      <c r="T1998" s="44" t="str">
        <f>IF(ISNA(VLOOKUP(P1998,Sheet1!E:F,2,0)),"--","PRESENT")</f>
        <v>--</v>
      </c>
      <c r="U1998"/>
      <c r="V1998">
        <f>IF(AA1998&lt;&gt;"",V1997+1,V1997)</f>
        <v>590</v>
      </c>
      <c r="W1998" s="75" t="s">
        <v>2718</v>
      </c>
      <c r="X1998" s="57" t="s">
        <v>2238</v>
      </c>
      <c r="Y1998" s="57" t="s">
        <v>2238</v>
      </c>
      <c r="Z1998" s="25" t="str">
        <f>IF( OR(X1998="CNST", I1998="CAT_REGS"),IF(E1998=CHAR(34)&amp;CHAR(34),F1998,E1998),
IF(X1998="YES",UPPER(IF(E1998=CHAR(34)&amp;CHAR(34),F1998,E1998)),
IF(   AND(X1998&lt;&gt;"NO",I1998="CAT_FNCT",D1998&lt;&gt;"multiply", D1998&lt;&gt;"divide"),IF(J1998="SLS_ENABLED",   UPPER(IF(E1998=CHAR(34)&amp;CHAR(34),F1998,E1998)),""),"")))</f>
        <v/>
      </c>
      <c r="AA1998" s="25" t="str">
        <f>IF(LEN(Y1998)&gt;0,Y1998,SUBSTITUTE(SUBSTITUTE(SUBSTITUTE(SUBSTITUTE(SUBSTITUTE(SUBSTITUTE(SUBSTITUTE(SUBSTITUTE(SUBSTITUTE(SUBSTITUTE(SUBSTITUTE( (SUBSTITUTE( SUBSTITUTE( SUBSTITUTE( SUBSTITUTE(Z1998,"STD_SIGMA","SUM"),"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8" s="1">
        <f>B1998</f>
        <v>1954</v>
      </c>
      <c r="AC1998" t="str">
        <f>P1998</f>
        <v>ITM_T_LLEFT_ARROW</v>
      </c>
      <c r="AD1998" s="126" t="str">
        <f>IF(ISNA(VLOOKUP(AA1998,'XEQM Shortlist'!J:J,1,0)),"//","")</f>
        <v/>
      </c>
      <c r="AF1998" s="88" t="str">
        <f>IF(LEN(AA1998)=0,"",SUBSTITUTE(SUBSTITUTE(SUBSTITUTE(SUBSTITUTE(SUBSTITUTE(SUBSTITUTE(SUBSTITUTE(SUBSTITUTE(SUBSTITUTE(SUBSTITUTE(SUBSTITUTE(SUBSTITUTE(SUBSTITUTE(SUBSTITUTE(SUBSTITUTE(SUBSTITUTE(SUBSTITUTE( (SUBSTITUTE( SUBSTITUTE( SUBSTITUTE( SUBSTITUTE(Z1998,"STD_SIGMA","SUM"),"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8" t="b">
        <f>AA1998=AF1998</f>
        <v>1</v>
      </c>
    </row>
    <row r="1999" spans="1:33">
      <c r="A1999" s="48">
        <f>IF(B1999=INT(B1999),ROW(),"")</f>
        <v>1999</v>
      </c>
      <c r="B1999" s="47">
        <f>IF(AND(MID(C1999,2,1)&lt;&gt;"/",MID(C1999,1,1)="/"),INT(B1998)+1,B1998+0.01)</f>
        <v>1955</v>
      </c>
      <c r="C1999" s="80" t="s">
        <v>3744</v>
      </c>
      <c r="D1999" s="80" t="s">
        <v>2637</v>
      </c>
      <c r="E1999" s="168" t="s">
        <v>519</v>
      </c>
      <c r="F1999" s="83" t="s">
        <v>2639</v>
      </c>
      <c r="G1999" s="86">
        <v>0</v>
      </c>
      <c r="H1999" s="86">
        <v>0</v>
      </c>
      <c r="I1999" s="270" t="s">
        <v>1</v>
      </c>
      <c r="J1999" s="81" t="s">
        <v>1376</v>
      </c>
      <c r="K1999" s="83" t="s">
        <v>3783</v>
      </c>
      <c r="L1999" s="84" t="s">
        <v>4768</v>
      </c>
      <c r="M1999" s="84" t="s">
        <v>4827</v>
      </c>
      <c r="N1999" s="55" t="s">
        <v>2707</v>
      </c>
      <c r="O1999" s="80"/>
      <c r="P1999" s="266" t="s">
        <v>2637</v>
      </c>
      <c r="Q1999" s="83"/>
      <c r="R1999"/>
      <c r="S1999" t="str">
        <f>IF(E1999=F1999,"","NOT EQUAL")</f>
        <v>NOT EQUAL</v>
      </c>
      <c r="T1999" s="44" t="str">
        <f>IF(ISNA(VLOOKUP(P1999,Sheet1!E:F,2,0)),"--","PRESENT")</f>
        <v>--</v>
      </c>
      <c r="U1999"/>
      <c r="V1999">
        <f>IF(AA1999&lt;&gt;"",V1998+1,V1998)</f>
        <v>590</v>
      </c>
      <c r="W1999" s="75" t="s">
        <v>2718</v>
      </c>
      <c r="X1999" s="57" t="s">
        <v>2238</v>
      </c>
      <c r="Y1999" s="57" t="s">
        <v>2238</v>
      </c>
      <c r="Z1999" s="25" t="str">
        <f>IF( OR(X1999="CNST", I1999="CAT_REGS"),IF(E1999=CHAR(34)&amp;CHAR(34),F1999,E1999),
IF(X1999="YES",UPPER(IF(E1999=CHAR(34)&amp;CHAR(34),F1999,E1999)),
IF(   AND(X1999&lt;&gt;"NO",I1999="CAT_FNCT",D1999&lt;&gt;"multiply", D1999&lt;&gt;"divide"),IF(J1999="SLS_ENABLED",   UPPER(IF(E1999=CHAR(34)&amp;CHAR(34),F1999,E1999)),""),"")))</f>
        <v/>
      </c>
      <c r="AA1999" s="25" t="str">
        <f>IF(LEN(Y1999)&gt;0,Y1999,SUBSTITUTE(SUBSTITUTE(SUBSTITUTE(SUBSTITUTE(SUBSTITUTE(SUBSTITUTE(SUBSTITUTE(SUBSTITUTE(SUBSTITUTE(SUBSTITUTE(SUBSTITUTE( (SUBSTITUTE( SUBSTITUTE( SUBSTITUTE( SUBSTITUTE(Z1999,"STD_SIGMA","SUM"),"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9" s="1">
        <f>B1999</f>
        <v>1955</v>
      </c>
      <c r="AC1999" t="str">
        <f>P1999</f>
        <v>ITM_T_RRIGHT_ARROW</v>
      </c>
      <c r="AD1999" s="126" t="str">
        <f>IF(ISNA(VLOOKUP(AA1999,'XEQM Shortlist'!J:J,1,0)),"//","")</f>
        <v/>
      </c>
      <c r="AF1999" s="88" t="str">
        <f>IF(LEN(AA1999)=0,"",SUBSTITUTE(SUBSTITUTE(SUBSTITUTE(SUBSTITUTE(SUBSTITUTE(SUBSTITUTE(SUBSTITUTE(SUBSTITUTE(SUBSTITUTE(SUBSTITUTE(SUBSTITUTE(SUBSTITUTE(SUBSTITUTE(SUBSTITUTE(SUBSTITUTE(SUBSTITUTE(SUBSTITUTE( (SUBSTITUTE( SUBSTITUTE( SUBSTITUTE( SUBSTITUTE(Z1999,"STD_SIGMA","SUM"),"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9" t="b">
        <f>AA1999=AF1999</f>
        <v>1</v>
      </c>
    </row>
    <row r="2000" spans="1:33">
      <c r="A2000" s="48">
        <f>IF(B2000=INT(B2000),ROW(),"")</f>
        <v>2000</v>
      </c>
      <c r="B2000" s="47">
        <f>IF(AND(MID(C2000,2,1)&lt;&gt;"/",MID(C2000,1,1)="/"),INT(B1999)+1,B1999+0.01)</f>
        <v>1956</v>
      </c>
      <c r="C2000" s="80" t="s">
        <v>3746</v>
      </c>
      <c r="D2000" s="80" t="s">
        <v>7</v>
      </c>
      <c r="E2000" s="83" t="s">
        <v>2634</v>
      </c>
      <c r="F2000" s="83" t="s">
        <v>2634</v>
      </c>
      <c r="G2000" s="86">
        <v>0</v>
      </c>
      <c r="H2000" s="86">
        <v>0</v>
      </c>
      <c r="I2000" s="270" t="s">
        <v>1</v>
      </c>
      <c r="J2000" s="81" t="s">
        <v>1375</v>
      </c>
      <c r="K2000" s="83" t="s">
        <v>3783</v>
      </c>
      <c r="L2000" s="84" t="s">
        <v>4768</v>
      </c>
      <c r="M2000" s="84" t="s">
        <v>4827</v>
      </c>
      <c r="N2000" s="55" t="s">
        <v>2707</v>
      </c>
      <c r="O2000" s="80"/>
      <c r="P2000" s="266" t="s">
        <v>2635</v>
      </c>
      <c r="Q2000" s="83"/>
      <c r="R2000"/>
      <c r="S2000" t="str">
        <f>IF(E2000=F2000,"","NOT EQUAL")</f>
        <v/>
      </c>
      <c r="T2000" s="44" t="str">
        <f>IF(ISNA(VLOOKUP(P2000,Sheet1!E:F,2,0)),"--","PRESENT")</f>
        <v>--</v>
      </c>
      <c r="U2000"/>
      <c r="V2000">
        <f>IF(AA2000&lt;&gt;"",V1999+1,V1999)</f>
        <v>590</v>
      </c>
      <c r="W2000" s="75" t="s">
        <v>2718</v>
      </c>
      <c r="X2000" s="57" t="s">
        <v>2238</v>
      </c>
      <c r="Y2000" s="57" t="s">
        <v>2238</v>
      </c>
      <c r="Z2000" s="25" t="str">
        <f>IF( OR(X2000="CNST", I2000="CAT_REGS"),IF(E2000=CHAR(34)&amp;CHAR(34),F2000,E2000),
IF(X2000="YES",UPPER(IF(E2000=CHAR(34)&amp;CHAR(34),F2000,E2000)),
IF(   AND(X2000&lt;&gt;"NO",I2000="CAT_FNCT",D2000&lt;&gt;"multiply", D2000&lt;&gt;"divide"),IF(J2000="SLS_ENABLED",   UPPER(IF(E2000=CHAR(34)&amp;CHAR(34),F2000,E2000)),""),"")))</f>
        <v/>
      </c>
      <c r="AA2000" s="25" t="str">
        <f>IF(LEN(Y2000)&gt;0,Y2000,SUBSTITUTE(SUBSTITUTE(SUBSTITUTE(SUBSTITUTE(SUBSTITUTE(SUBSTITUTE(SUBSTITUTE(SUBSTITUTE(SUBSTITUTE(SUBSTITUTE(SUBSTITUTE( (SUBSTITUTE( SUBSTITUTE( SUBSTITUTE( SUBSTITUTE(Z2000,"STD_SIGMA","SUM"),"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0" s="1">
        <f>B2000</f>
        <v>1956</v>
      </c>
      <c r="AC2000" t="str">
        <f>P2000</f>
        <v>ITM_XNEW</v>
      </c>
      <c r="AD2000" s="126" t="str">
        <f>IF(ISNA(VLOOKUP(AA2000,'XEQM Shortlist'!J:J,1,0)),"//","")</f>
        <v/>
      </c>
      <c r="AF2000" s="88" t="str">
        <f>IF(LEN(AA2000)=0,"",SUBSTITUTE(SUBSTITUTE(SUBSTITUTE(SUBSTITUTE(SUBSTITUTE(SUBSTITUTE(SUBSTITUTE(SUBSTITUTE(SUBSTITUTE(SUBSTITUTE(SUBSTITUTE(SUBSTITUTE(SUBSTITUTE(SUBSTITUTE(SUBSTITUTE(SUBSTITUTE(SUBSTITUTE( (SUBSTITUTE( SUBSTITUTE( SUBSTITUTE( SUBSTITUTE(Z2000,"STD_SIGMA","SUM"),"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0" t="b">
        <f>AA2000=AF2000</f>
        <v>1</v>
      </c>
    </row>
    <row r="2001" spans="1:33">
      <c r="A2001" s="48">
        <f>IF(B2001=INT(B2001),ROW(),"")</f>
        <v>2001</v>
      </c>
      <c r="B2001" s="47">
        <f>IF(AND(MID(C2001,2,1)&lt;&gt;"/",MID(C2001,1,1)="/"),INT(B2000)+1,B2000+0.01)</f>
        <v>1957</v>
      </c>
      <c r="C2001" s="80" t="s">
        <v>3747</v>
      </c>
      <c r="D2001" s="80" t="s">
        <v>7</v>
      </c>
      <c r="E2001" s="171" t="s">
        <v>2627</v>
      </c>
      <c r="F2001" s="83" t="s">
        <v>2627</v>
      </c>
      <c r="G2001" s="86">
        <v>0</v>
      </c>
      <c r="H2001" s="86">
        <v>0</v>
      </c>
      <c r="I2001" s="270" t="s">
        <v>3</v>
      </c>
      <c r="J2001" s="81" t="s">
        <v>1375</v>
      </c>
      <c r="K2001" s="83" t="s">
        <v>3783</v>
      </c>
      <c r="L2001" s="84" t="s">
        <v>4768</v>
      </c>
      <c r="M2001" s="84" t="s">
        <v>4827</v>
      </c>
      <c r="N2001" s="55" t="s">
        <v>2707</v>
      </c>
      <c r="O2001" s="80"/>
      <c r="P2001" s="266" t="s">
        <v>2629</v>
      </c>
      <c r="Q2001" s="83"/>
      <c r="R2001"/>
      <c r="S2001" t="str">
        <f>IF(E2001=F2001,"","NOT EQUAL")</f>
        <v/>
      </c>
      <c r="T2001" s="44" t="str">
        <f>IF(ISNA(VLOOKUP(P2001,Sheet1!E:F,2,0)),"--","PRESENT")</f>
        <v>--</v>
      </c>
      <c r="U2001"/>
      <c r="V2001">
        <f>IF(AA2001&lt;&gt;"",V2000+1,V2000)</f>
        <v>591</v>
      </c>
      <c r="W2001" s="75" t="s">
        <v>2718</v>
      </c>
      <c r="X2001" s="57" t="s">
        <v>2238</v>
      </c>
      <c r="Y2001" s="57" t="s">
        <v>2238</v>
      </c>
      <c r="Z2001" s="25" t="str">
        <f>IF( OR(X2001="CNST", I2001="CAT_REGS"),IF(E2001=CHAR(34)&amp;CHAR(34),F2001,E2001),
IF(X2001="YES",UPPER(IF(E2001=CHAR(34)&amp;CHAR(34),F2001,E2001)),
IF(   AND(X2001&lt;&gt;"NO",I2001="CAT_FNCT",D2001&lt;&gt;"multiply", D2001&lt;&gt;"divide"),IF(J2001="SLS_ENABLED",   UPPER(IF(E2001=CHAR(34)&amp;CHAR(34),F2001,E2001)),""),"")))</f>
        <v>"X.EDIT"</v>
      </c>
      <c r="AA2001" s="25" t="str">
        <f>IF(LEN(Y2001)&gt;0,Y2001,SUBSTITUTE(SUBSTITUTE(SUBSTITUTE(SUBSTITUTE(SUBSTITUTE(SUBSTITUTE(SUBSTITUTE(SUBSTITUTE(SUBSTITUTE(SUBSTITUTE(SUBSTITUTE( (SUBSTITUTE( SUBSTITUTE( SUBSTITUTE( SUBSTITUTE(Z2001,"STD_SIGMA","SUM"),"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X.EDIT</v>
      </c>
      <c r="AB2001" s="1">
        <f>B2001</f>
        <v>1957</v>
      </c>
      <c r="AC2001" t="str">
        <f>P2001</f>
        <v>ITM_XEDIT</v>
      </c>
      <c r="AD2001" s="126" t="str">
        <f>IF(ISNA(VLOOKUP(AA2001,'XEQM Shortlist'!J:J,1,0)),"//","")</f>
        <v>//</v>
      </c>
      <c r="AF2001" s="88" t="str">
        <f>IF(LEN(AA2001)=0,"",SUBSTITUTE(SUBSTITUTE(SUBSTITUTE(SUBSTITUTE(SUBSTITUTE(SUBSTITUTE(SUBSTITUTE(SUBSTITUTE(SUBSTITUTE(SUBSTITUTE(SUBSTITUTE(SUBSTITUTE(SUBSTITUTE(SUBSTITUTE(SUBSTITUTE(SUBSTITUTE(SUBSTITUTE( (SUBSTITUTE( SUBSTITUTE( SUBSTITUTE( SUBSTITUTE(Z2001,"STD_SIGMA","SUM"),"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X.EDIT</v>
      </c>
      <c r="AG2001" t="b">
        <f>AA2001=AF2001</f>
        <v>1</v>
      </c>
    </row>
    <row r="2002" spans="1:33">
      <c r="A2002" s="48">
        <f>IF(B2002=INT(B2002),ROW(),"")</f>
        <v>2002</v>
      </c>
      <c r="B2002" s="47">
        <f>IF(AND(MID(C2002,2,1)&lt;&gt;"/",MID(C2002,1,1)="/"),INT(B2001)+1,B2001+0.01)</f>
        <v>1958</v>
      </c>
      <c r="C2002" s="80" t="s">
        <v>3770</v>
      </c>
      <c r="D2002" s="80" t="s">
        <v>7</v>
      </c>
      <c r="E2002" s="191" t="s">
        <v>2653</v>
      </c>
      <c r="F2002" s="191" t="s">
        <v>483</v>
      </c>
      <c r="G2002" s="202">
        <v>0</v>
      </c>
      <c r="H2002" s="202">
        <v>0</v>
      </c>
      <c r="I2002" s="180" t="s">
        <v>1</v>
      </c>
      <c r="J2002" s="191" t="s">
        <v>1376</v>
      </c>
      <c r="K2002" s="198" t="s">
        <v>3783</v>
      </c>
      <c r="L2002" s="199" t="s">
        <v>4768</v>
      </c>
      <c r="M2002" s="199" t="s">
        <v>4827</v>
      </c>
      <c r="N2002" s="55" t="s">
        <v>2707</v>
      </c>
      <c r="O2002" s="55"/>
      <c r="P2002" s="259" t="s">
        <v>5196</v>
      </c>
      <c r="Q2002" s="13"/>
      <c r="R2002"/>
      <c r="S2002" t="str">
        <f>IF(E2002=F2002,"","NOT EQUAL")</f>
        <v>NOT EQUAL</v>
      </c>
      <c r="T2002" s="44" t="str">
        <f>IF(ISNA(VLOOKUP(P2002,Sheet1!E:F,2,0)),"--","PRESENT")</f>
        <v>--</v>
      </c>
      <c r="U2002"/>
      <c r="V2002">
        <f>IF(AA2002&lt;&gt;"",V2001+1,V2001)</f>
        <v>591</v>
      </c>
      <c r="W2002" s="75" t="s">
        <v>2238</v>
      </c>
      <c r="X2002" s="57" t="s">
        <v>2238</v>
      </c>
      <c r="Y2002" s="57" t="s">
        <v>2238</v>
      </c>
      <c r="Z2002" s="25" t="str">
        <f>IF( OR(X2002="CNST", I2002="CAT_REGS"),IF(E2002=CHAR(34)&amp;CHAR(34),F2002,E2002),
IF(X2002="YES",UPPER(IF(E2002=CHAR(34)&amp;CHAR(34),F2002,E2002)),
IF(   AND(X2002&lt;&gt;"NO",I2002="CAT_FNCT",D2002&lt;&gt;"multiply", D2002&lt;&gt;"divide"),IF(J2002="SLS_ENABLED",   UPPER(IF(E2002=CHAR(34)&amp;CHAR(34),F2002,E2002)),""),"")))</f>
        <v/>
      </c>
      <c r="AA2002" s="25" t="str">
        <f>IF(LEN(Y2002)&gt;0,Y2002,SUBSTITUTE(SUBSTITUTE(SUBSTITUTE(SUBSTITUTE(SUBSTITUTE(SUBSTITUTE(SUBSTITUTE(SUBSTITUTE(SUBSTITUTE(SUBSTITUTE(SUBSTITUTE(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2" s="1">
        <f>B2002</f>
        <v>1958</v>
      </c>
      <c r="AC2002" t="str">
        <f>P2002</f>
        <v>ITM_OCT</v>
      </c>
      <c r="AD2002" s="126" t="str">
        <f>IF(ISNA(VLOOKUP(AA2002,'XEQM Shortlist'!J:J,1,0)),"//","")</f>
        <v/>
      </c>
      <c r="AF2002" s="88" t="str">
        <f>IF(LEN(AA2002)=0,"",SUBSTITUTE(SUBSTITUTE(SUBSTITUTE(SUBSTITUTE(SUBSTITUTE(SUBSTITUTE(SUBSTITUTE(SUBSTITUTE(SUBSTITUTE(SUBSTITUTE(SUBSTITUTE(SUBSTITUTE(SUBSTITUTE(SUBSTITUTE(SUBSTITUTE(SUBSTITUTE(SUBSTITUTE(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2" t="b">
        <f>AA2002=AF2002</f>
        <v>1</v>
      </c>
    </row>
    <row r="2003" spans="1:33">
      <c r="A2003" s="48">
        <f>IF(B2003=INT(B2003),ROW(),"")</f>
        <v>2003</v>
      </c>
      <c r="B2003" s="47">
        <f>IF(AND(MID(C2003,2,1)&lt;&gt;"/",MID(C2003,1,1)="/"),INT(B2002)+1,B2002+0.01)</f>
        <v>1959</v>
      </c>
      <c r="C2003" s="80" t="s">
        <v>3749</v>
      </c>
      <c r="D2003" s="80" t="s">
        <v>4414</v>
      </c>
      <c r="E2003" s="81" t="s">
        <v>5424</v>
      </c>
      <c r="F2003" s="81" t="s">
        <v>5424</v>
      </c>
      <c r="G2003" s="82">
        <v>0</v>
      </c>
      <c r="H2003" s="82">
        <v>0</v>
      </c>
      <c r="I2003" s="270" t="s">
        <v>3</v>
      </c>
      <c r="J2003" s="81" t="s">
        <v>1375</v>
      </c>
      <c r="K2003" s="83" t="s">
        <v>3945</v>
      </c>
      <c r="L2003" s="84" t="s">
        <v>4768</v>
      </c>
      <c r="M2003" s="84" t="s">
        <v>4825</v>
      </c>
      <c r="N2003" s="55" t="s">
        <v>2707</v>
      </c>
      <c r="O2003" s="80"/>
      <c r="P2003" s="266" t="s">
        <v>2646</v>
      </c>
      <c r="Q2003" s="83"/>
      <c r="R2003"/>
      <c r="S2003" t="str">
        <f>IF(E2003=F2003,"","NOT EQUAL")</f>
        <v/>
      </c>
      <c r="T2003" s="44" t="str">
        <f>IF(ISNA(VLOOKUP(P2003,Sheet1!E:F,2,0)),"--","PRESENT")</f>
        <v>PRESENT</v>
      </c>
      <c r="U2003"/>
      <c r="V2003">
        <f>IF(AA2003&lt;&gt;"",V2002+1,V2002)</f>
        <v>592</v>
      </c>
      <c r="W2003" s="75" t="s">
        <v>2659</v>
      </c>
      <c r="X2003" s="57" t="s">
        <v>2598</v>
      </c>
      <c r="Y2003" s="57" t="s">
        <v>2667</v>
      </c>
      <c r="Z2003" s="25" t="str">
        <f>IF( OR(X2003="CNST", I2003="CAT_REGS"),IF(E2003=CHAR(34)&amp;CHAR(34),F2003,E2003),
IF(X2003="YES",UPPER(IF(E2003=CHAR(34)&amp;CHAR(34),F2003,E2003)),
IF(   AND(X2003&lt;&gt;"NO",I2003="CAT_FNCT",D2003&lt;&gt;"multiply", D2003&lt;&gt;"divide"),IF(J2003="SLS_ENABLED",   UPPER(IF(E2003=CHAR(34)&amp;CHAR(34),F2003,E2003)),""),"")))</f>
        <v>STD_RIGHT_DOUBLE_ARROW "DEG"</v>
      </c>
      <c r="AA2003" s="25" t="str">
        <f>IF(LEN(Y2003)&gt;0,Y2003,SUBSTITUTE(SUBSTITUTE(SUBSTITUTE(SUBSTITUTE(SUBSTITUTE(SUBSTITUTE(SUBSTITUTE(SUBSTITUTE(SUBSTITUTE(SUBSTITUTE(SUBSTITUTE( (SUBSTITUTE( SUBSTITUTE( SUBSTITUTE( SUBSTITUTE(Z2003,"STD_SIGMA","SUM"),"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&gt;&gt;DEG</v>
      </c>
      <c r="AB2003" s="1">
        <f>B2003</f>
        <v>1959</v>
      </c>
      <c r="AC2003" t="str">
        <f>P2003</f>
        <v>ITM_DEG2</v>
      </c>
      <c r="AD2003" s="126" t="str">
        <f>IF(ISNA(VLOOKUP(AA2003,'XEQM Shortlist'!J:J,1,0)),"//","")</f>
        <v>//</v>
      </c>
      <c r="AF2003" s="88" t="str">
        <f>IF(LEN(AA2003)=0,"",SUBSTITUTE(SUBSTITUTE(SUBSTITUTE(SUBSTITUTE(SUBSTITUTE(SUBSTITUTE(SUBSTITUTE(SUBSTITUTE(SUBSTITUTE(SUBSTITUTE(SUBSTITUTE(SUBSTITUTE(SUBSTITUTE(SUBSTITUTE(SUBSTITUTE(SUBSTITUTE(SUBSTITUTE( (SUBSTITUTE( SUBSTITUTE( SUBSTITUTE( SUBSTITUTE(Z2003,"STD_SIGMA","SUM"),"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RIGHT_DOUBLE_ARROWDEG</v>
      </c>
      <c r="AG2003" t="b">
        <f>AA2003=AF2003</f>
        <v>0</v>
      </c>
    </row>
    <row r="2004" spans="1:33">
      <c r="A2004" s="48">
        <f>IF(B2004=INT(B2004),ROW(),"")</f>
        <v>2004</v>
      </c>
      <c r="B2004" s="47">
        <f>IF(AND(MID(C2004,2,1)&lt;&gt;"/",MID(C2004,1,1)="/"),INT(B2003)+1,B2003+0.01)</f>
        <v>1960</v>
      </c>
      <c r="C2004" s="80" t="s">
        <v>3749</v>
      </c>
      <c r="D2004" s="80" t="s">
        <v>4454</v>
      </c>
      <c r="E2004" s="81" t="s">
        <v>5425</v>
      </c>
      <c r="F2004" s="161" t="s">
        <v>5425</v>
      </c>
      <c r="G2004" s="82">
        <v>0</v>
      </c>
      <c r="H2004" s="82">
        <v>0</v>
      </c>
      <c r="I2004" s="270" t="s">
        <v>3</v>
      </c>
      <c r="J2004" s="81" t="s">
        <v>1375</v>
      </c>
      <c r="K2004" s="83" t="s">
        <v>3945</v>
      </c>
      <c r="L2004" s="84" t="s">
        <v>4768</v>
      </c>
      <c r="M2004" s="84" t="s">
        <v>4825</v>
      </c>
      <c r="N2004" s="55" t="s">
        <v>2707</v>
      </c>
      <c r="O2004" s="80"/>
      <c r="P2004" s="267" t="s">
        <v>2648</v>
      </c>
      <c r="Q2004" s="83"/>
      <c r="R2004"/>
      <c r="S2004" t="str">
        <f>IF(E2004=F2004,"","NOT EQUAL")</f>
        <v/>
      </c>
      <c r="T2004" s="44" t="str">
        <f>IF(ISNA(VLOOKUP(P2004,Sheet1!E:F,2,0)),"--","PRESENT")</f>
        <v>--</v>
      </c>
      <c r="U2004"/>
      <c r="V2004">
        <f>IF(AA2004&lt;&gt;"",V2003+1,V2003)</f>
        <v>593</v>
      </c>
      <c r="W2004" s="75" t="s">
        <v>2659</v>
      </c>
      <c r="X2004" s="57" t="s">
        <v>2598</v>
      </c>
      <c r="Y2004" s="57" t="s">
        <v>2668</v>
      </c>
      <c r="Z2004" s="25" t="str">
        <f>IF( OR(X2004="CNST", I2004="CAT_REGS"),IF(E2004=CHAR(34)&amp;CHAR(34),F2004,E2004),
IF(X2004="YES",UPPER(IF(E2004=CHAR(34)&amp;CHAR(34),F2004,E2004)),
IF(   AND(X2004&lt;&gt;"NO",I2004="CAT_FNCT",D2004&lt;&gt;"multiply", D2004&lt;&gt;"divide"),IF(J2004="SLS_ENABLED",   UPPER(IF(E2004=CHAR(34)&amp;CHAR(34),F2004,E2004)),""),"")))</f>
        <v>STD_RIGHT_DOUBLE_ARROW "D.MS"</v>
      </c>
      <c r="AA2004" s="25" t="str">
        <f>IF(LEN(Y2004)&gt;0,Y2004,SUBSTITUTE(SUBSTITUTE(SUBSTITUTE(SUBSTITUTE(SUBSTITUTE(SUBSTITUTE(SUBSTITUTE(SUBSTITUTE(SUBSTITUTE(SUBSTITUTE(SUBSTITUTE( (SUBSTITUTE( SUBSTITUTE( SUBSTITUTE( SUBSTITUTE(Z2004,"STD_SIGMA","SUM"),"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&gt;&gt;D.MS</v>
      </c>
      <c r="AB2004" s="1">
        <f>B2004</f>
        <v>1960</v>
      </c>
      <c r="AC2004" t="str">
        <f>P2004</f>
        <v>ITM_DMS2</v>
      </c>
      <c r="AD2004" s="126" t="str">
        <f>IF(ISNA(VLOOKUP(AA2004,'XEQM Shortlist'!J:J,1,0)),"//","")</f>
        <v>//</v>
      </c>
      <c r="AF2004" s="88" t="str">
        <f>IF(LEN(AA2004)=0,"",SUBSTITUTE(SUBSTITUTE(SUBSTITUTE(SUBSTITUTE(SUBSTITUTE(SUBSTITUTE(SUBSTITUTE(SUBSTITUTE(SUBSTITUTE(SUBSTITUTE(SUBSTITUTE(SUBSTITUTE(SUBSTITUTE(SUBSTITUTE(SUBSTITUTE(SUBSTITUTE(SUBSTITUTE( (SUBSTITUTE( SUBSTITUTE( SUBSTITUTE( SUBSTITUTE(Z2004,"STD_SIGMA","SUM"),"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RIGHT_DOUBLE_ARROWD.MS</v>
      </c>
      <c r="AG2004" t="b">
        <f>AA2004=AF2004</f>
        <v>0</v>
      </c>
    </row>
    <row r="2005" spans="1:33">
      <c r="A2005" s="48">
        <f>IF(B2005=INT(B2005),ROW(),"")</f>
        <v>2005</v>
      </c>
      <c r="B2005" s="47">
        <f>IF(AND(MID(C2005,2,1)&lt;&gt;"/",MID(C2005,1,1)="/"),INT(B2004)+1,B2004+0.01)</f>
        <v>1961</v>
      </c>
      <c r="C2005" s="80" t="s">
        <v>3749</v>
      </c>
      <c r="D2005" s="80" t="s">
        <v>4416</v>
      </c>
      <c r="E2005" s="81" t="s">
        <v>5426</v>
      </c>
      <c r="F2005" s="81" t="s">
        <v>5426</v>
      </c>
      <c r="G2005" s="82">
        <v>0</v>
      </c>
      <c r="H2005" s="82">
        <v>0</v>
      </c>
      <c r="I2005" s="270" t="s">
        <v>3</v>
      </c>
      <c r="J2005" s="81" t="s">
        <v>1375</v>
      </c>
      <c r="K2005" s="83" t="s">
        <v>3945</v>
      </c>
      <c r="L2005" s="84" t="s">
        <v>4768</v>
      </c>
      <c r="M2005" s="84" t="s">
        <v>4825</v>
      </c>
      <c r="N2005" s="55" t="s">
        <v>2707</v>
      </c>
      <c r="O2005" s="80"/>
      <c r="P2005" s="266" t="s">
        <v>2651</v>
      </c>
      <c r="Q2005" s="83"/>
      <c r="R2005"/>
      <c r="S2005" t="str">
        <f>IF(E2005=F2005,"","NOT EQUAL")</f>
        <v/>
      </c>
      <c r="T2005" s="44" t="str">
        <f>IF(ISNA(VLOOKUP(P2005,Sheet1!E:F,2,0)),"--","PRESENT")</f>
        <v>PRESENT</v>
      </c>
      <c r="U2005"/>
      <c r="V2005">
        <f>IF(AA2005&lt;&gt;"",V2004+1,V2004)</f>
        <v>594</v>
      </c>
      <c r="W2005" s="75" t="s">
        <v>2659</v>
      </c>
      <c r="X2005" s="57" t="s">
        <v>2598</v>
      </c>
      <c r="Y2005" s="57" t="s">
        <v>2669</v>
      </c>
      <c r="Z2005" s="25" t="str">
        <f>IF( OR(X2005="CNST", I2005="CAT_REGS"),IF(E2005=CHAR(34)&amp;CHAR(34),F2005,E2005),
IF(X2005="YES",UPPER(IF(E2005=CHAR(34)&amp;CHAR(34),F2005,E2005)),
IF(   AND(X2005&lt;&gt;"NO",I2005="CAT_FNCT",D2005&lt;&gt;"multiply", D2005&lt;&gt;"divide"),IF(J2005="SLS_ENABLED",   UPPER(IF(E2005=CHAR(34)&amp;CHAR(34),F2005,E2005)),""),"")))</f>
        <v>STD_RIGHT_DOUBLE_ARROW "GRAD"</v>
      </c>
      <c r="AA2005" s="25" t="str">
        <f>IF(LEN(Y2005)&gt;0,Y2005,SUBSTITUTE(SUBSTITUTE(SUBSTITUTE(SUBSTITUTE(SUBSTITUTE(SUBSTITUTE(SUBSTITUTE(SUBSTITUTE(SUBSTITUTE(SUBSTITUTE(SUBSTITUTE( (SUBSTITUTE( SUBSTITUTE( SUBSTITUTE( SUBSTITUTE(Z2005,"STD_SIGMA","SUM"),"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&gt;&gt;GRAD</v>
      </c>
      <c r="AB2005" s="1">
        <f>B2005</f>
        <v>1961</v>
      </c>
      <c r="AC2005" t="str">
        <f>P2005</f>
        <v>ITM_GRAD2</v>
      </c>
      <c r="AD2005" s="126" t="str">
        <f>IF(ISNA(VLOOKUP(AA2005,'XEQM Shortlist'!J:J,1,0)),"//","")</f>
        <v>//</v>
      </c>
      <c r="AF2005" s="88" t="str">
        <f>IF(LEN(AA2005)=0,"",SUBSTITUTE(SUBSTITUTE(SUBSTITUTE(SUBSTITUTE(SUBSTITUTE(SUBSTITUTE(SUBSTITUTE(SUBSTITUTE(SUBSTITUTE(SUBSTITUTE(SUBSTITUTE(SUBSTITUTE(SUBSTITUTE(SUBSTITUTE(SUBSTITUTE(SUBSTITUTE(SUBSTITUTE( (SUBSTITUTE( SUBSTITUTE( SUBSTITUTE( SUBSTITUTE(Z2005,"STD_SIGMA","SUM"),"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RIGHT_DOUBLE_ARROWGRAD</v>
      </c>
      <c r="AG2005" t="b">
        <f>AA2005=AF2005</f>
        <v>0</v>
      </c>
    </row>
    <row r="2006" spans="1:33">
      <c r="A2006" s="48">
        <f>IF(B2006=INT(B2006),ROW(),"")</f>
        <v>2006</v>
      </c>
      <c r="B2006" s="47">
        <f>IF(AND(MID(C2006,2,1)&lt;&gt;"/",MID(C2006,1,1)="/"),INT(B2005)+1,B2005+0.01)</f>
        <v>1962</v>
      </c>
      <c r="C2006" s="80" t="s">
        <v>3749</v>
      </c>
      <c r="D2006" s="80" t="s">
        <v>4417</v>
      </c>
      <c r="E2006" s="81" t="s">
        <v>5427</v>
      </c>
      <c r="F2006" s="81" t="s">
        <v>5427</v>
      </c>
      <c r="G2006" s="82">
        <v>0</v>
      </c>
      <c r="H2006" s="82">
        <v>0</v>
      </c>
      <c r="I2006" s="270" t="s">
        <v>3</v>
      </c>
      <c r="J2006" s="81" t="s">
        <v>1375</v>
      </c>
      <c r="K2006" s="83" t="s">
        <v>3945</v>
      </c>
      <c r="L2006" s="84" t="s">
        <v>4768</v>
      </c>
      <c r="M2006" s="84" t="s">
        <v>4825</v>
      </c>
      <c r="N2006" s="55" t="s">
        <v>2707</v>
      </c>
      <c r="O2006" s="80"/>
      <c r="P2006" s="267" t="s">
        <v>2647</v>
      </c>
      <c r="Q2006" s="83"/>
      <c r="R2006"/>
      <c r="S2006" t="str">
        <f>IF(E2006=F2006,"","NOT EQUAL")</f>
        <v/>
      </c>
      <c r="T2006" s="44" t="str">
        <f>IF(ISNA(VLOOKUP(P2006,Sheet1!E:F,2,0)),"--","PRESENT")</f>
        <v>--</v>
      </c>
      <c r="U2006"/>
      <c r="V2006">
        <f>IF(AA2006&lt;&gt;"",V2005+1,V2005)</f>
        <v>595</v>
      </c>
      <c r="W2006" s="75" t="s">
        <v>2659</v>
      </c>
      <c r="X2006" s="57" t="s">
        <v>2598</v>
      </c>
      <c r="Y2006" s="57" t="s">
        <v>2672</v>
      </c>
      <c r="Z2006" s="25" t="str">
        <f>IF( OR(X2006="CNST", I2006="CAT_REGS"),IF(E2006=CHAR(34)&amp;CHAR(34),F2006,E2006),
IF(X2006="YES",UPPER(IF(E2006=CHAR(34)&amp;CHAR(34),F2006,E2006)),
IF(   AND(X2006&lt;&gt;"NO",I2006="CAT_FNCT",D2006&lt;&gt;"multiply", D2006&lt;&gt;"divide"),IF(J2006="SLS_ENABLED",   UPPER(IF(E2006=CHAR(34)&amp;CHAR(34),F2006,E2006)),""),"")))</f>
        <v>STD_RIGHT_DOUBLE_ARROW "MUL" STD_PI</v>
      </c>
      <c r="AA2006" s="25" t="str">
        <f>IF(LEN(Y2006)&gt;0,Y2006,SUBSTITUTE(SUBSTITUTE(SUBSTITUTE(SUBSTITUTE(SUBSTITUTE(SUBSTITUTE(SUBSTITUTE(SUBSTITUTE(SUBSTITUTE(SUBSTITUTE(SUBSTITUTE( (SUBSTITUTE( SUBSTITUTE( SUBSTITUTE( SUBSTITUTE(Z2006,"STD_SIGMA","SUM"),"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&gt;&gt;MULPI</v>
      </c>
      <c r="AB2006" s="1">
        <f>B2006</f>
        <v>1962</v>
      </c>
      <c r="AC2006" t="str">
        <f>P2006</f>
        <v>ITM_MULPI2</v>
      </c>
      <c r="AD2006" s="126" t="str">
        <f>IF(ISNA(VLOOKUP(AA2006,'XEQM Shortlist'!J:J,1,0)),"//","")</f>
        <v>//</v>
      </c>
      <c r="AF2006" s="88" t="str">
        <f>IF(LEN(AA2006)=0,"",SUBSTITUTE(SUBSTITUTE(SUBSTITUTE(SUBSTITUTE(SUBSTITUTE(SUBSTITUTE(SUBSTITUTE(SUBSTITUTE(SUBSTITUTE(SUBSTITUTE(SUBSTITUTE(SUBSTITUTE(SUBSTITUTE(SUBSTITUTE(SUBSTITUTE(SUBSTITUTE(SUBSTITUTE( (SUBSTITUTE( SUBSTITUTE( SUBSTITUTE( SUBSTITUTE(Z2006,"STD_SIGMA","SUM"),"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RIGHT_DOUBLE_ARROWMULPI</v>
      </c>
      <c r="AG2006" t="b">
        <f>AA2006=AF2006</f>
        <v>0</v>
      </c>
    </row>
    <row r="2007" spans="1:33">
      <c r="A2007" s="48">
        <f>IF(B2007=INT(B2007),ROW(),"")</f>
        <v>2007</v>
      </c>
      <c r="B2007" s="47">
        <f>IF(AND(MID(C2007,2,1)&lt;&gt;"/",MID(C2007,1,1)="/"),INT(B2006)+1,B2006+0.01)</f>
        <v>1963</v>
      </c>
      <c r="C2007" s="80" t="s">
        <v>3749</v>
      </c>
      <c r="D2007" s="80" t="s">
        <v>4415</v>
      </c>
      <c r="E2007" s="81" t="s">
        <v>5428</v>
      </c>
      <c r="F2007" s="81" t="s">
        <v>5428</v>
      </c>
      <c r="G2007" s="82">
        <v>0</v>
      </c>
      <c r="H2007" s="82">
        <v>0</v>
      </c>
      <c r="I2007" s="270" t="s">
        <v>3</v>
      </c>
      <c r="J2007" s="81" t="s">
        <v>1375</v>
      </c>
      <c r="K2007" s="83" t="s">
        <v>3945</v>
      </c>
      <c r="L2007" s="84" t="s">
        <v>4768</v>
      </c>
      <c r="M2007" s="84" t="s">
        <v>4825</v>
      </c>
      <c r="N2007" s="55" t="s">
        <v>2707</v>
      </c>
      <c r="O2007" s="80"/>
      <c r="P2007" s="266" t="s">
        <v>2649</v>
      </c>
      <c r="Q2007" s="83"/>
      <c r="R2007"/>
      <c r="S2007" t="str">
        <f>IF(E2007=F2007,"","NOT EQUAL")</f>
        <v/>
      </c>
      <c r="T2007" s="44" t="str">
        <f>IF(ISNA(VLOOKUP(P2007,Sheet1!E:F,2,0)),"--","PRESENT")</f>
        <v>PRESENT</v>
      </c>
      <c r="U2007"/>
      <c r="V2007">
        <f>IF(AA2007&lt;&gt;"",V2006+1,V2006)</f>
        <v>596</v>
      </c>
      <c r="W2007" s="75" t="s">
        <v>2659</v>
      </c>
      <c r="X2007" s="57" t="s">
        <v>2598</v>
      </c>
      <c r="Y2007" s="57" t="s">
        <v>2670</v>
      </c>
      <c r="Z2007" s="25" t="str">
        <f>IF( OR(X2007="CNST", I2007="CAT_REGS"),IF(E2007=CHAR(34)&amp;CHAR(34),F2007,E2007),
IF(X2007="YES",UPPER(IF(E2007=CHAR(34)&amp;CHAR(34),F2007,E2007)),
IF(   AND(X2007&lt;&gt;"NO",I2007="CAT_FNCT",D2007&lt;&gt;"multiply", D2007&lt;&gt;"divide"),IF(J2007="SLS_ENABLED",   UPPER(IF(E2007=CHAR(34)&amp;CHAR(34),F2007,E2007)),""),"")))</f>
        <v>STD_RIGHT_DOUBLE_ARROW "RAD"</v>
      </c>
      <c r="AA2007" s="25" t="str">
        <f>IF(LEN(Y2007)&gt;0,Y2007,SUBSTITUTE(SUBSTITUTE(SUBSTITUTE(SUBSTITUTE(SUBSTITUTE(SUBSTITUTE(SUBSTITUTE(SUBSTITUTE(SUBSTITUTE(SUBSTITUTE(SUBSTITUTE( (SUBSTITUTE( SUBSTITUTE( SUBSTITUTE( SUBSTITUTE(Z2007,"STD_SIGMA","SUM"),"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&gt;&gt;RAD</v>
      </c>
      <c r="AB2007" s="1">
        <f>B2007</f>
        <v>1963</v>
      </c>
      <c r="AC2007" t="str">
        <f>P2007</f>
        <v>ITM_RAD2</v>
      </c>
      <c r="AD2007" s="126" t="str">
        <f>IF(ISNA(VLOOKUP(AA2007,'XEQM Shortlist'!J:J,1,0)),"//","")</f>
        <v>//</v>
      </c>
      <c r="AF2007" s="88" t="str">
        <f>IF(LEN(AA2007)=0,"",SUBSTITUTE(SUBSTITUTE(SUBSTITUTE(SUBSTITUTE(SUBSTITUTE(SUBSTITUTE(SUBSTITUTE(SUBSTITUTE(SUBSTITUTE(SUBSTITUTE(SUBSTITUTE(SUBSTITUTE(SUBSTITUTE(SUBSTITUTE(SUBSTITUTE(SUBSTITUTE(SUBSTITUTE( (SUBSTITUTE( SUBSTITUTE( SUBSTITUTE( SUBSTITUTE(Z2007,"STD_SIGMA","SUM"),"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RIGHT_DOUBLE_ARROWRAD</v>
      </c>
      <c r="AG2007" t="b">
        <f>AA2007=AF2007</f>
        <v>0</v>
      </c>
    </row>
    <row r="2008" spans="1:33">
      <c r="A2008" s="48">
        <f>IF(B2008=INT(B2008),ROW(),"")</f>
        <v>2008</v>
      </c>
      <c r="B2008" s="47">
        <f>IF(AND(MID(C2008,2,1)&lt;&gt;"/",MID(C2008,1,1)="/"),INT(B2007)+1,B2007+0.01)</f>
        <v>1964</v>
      </c>
      <c r="C2008" s="80" t="s">
        <v>3749</v>
      </c>
      <c r="D2008" s="80" t="s">
        <v>4257</v>
      </c>
      <c r="E2008" s="81" t="s">
        <v>5429</v>
      </c>
      <c r="F2008" s="81" t="s">
        <v>5430</v>
      </c>
      <c r="G2008" s="82">
        <v>0</v>
      </c>
      <c r="H2008" s="82">
        <v>0</v>
      </c>
      <c r="I2008" s="270" t="s">
        <v>3</v>
      </c>
      <c r="J2008" s="81" t="s">
        <v>1375</v>
      </c>
      <c r="K2008" s="83" t="s">
        <v>3945</v>
      </c>
      <c r="L2008" s="84" t="s">
        <v>4768</v>
      </c>
      <c r="M2008" s="84" t="s">
        <v>4825</v>
      </c>
      <c r="N2008" s="55" t="s">
        <v>2707</v>
      </c>
      <c r="O2008" s="80"/>
      <c r="P2008" s="266" t="s">
        <v>2650</v>
      </c>
      <c r="Q2008" s="83"/>
      <c r="R2008"/>
      <c r="S2008" t="str">
        <f>IF(E2008=F2008,"","NOT EQUAL")</f>
        <v/>
      </c>
      <c r="T2008" s="44" t="str">
        <f>IF(ISNA(VLOOKUP(P2008,Sheet1!E:F,2,0)),"--","PRESENT")</f>
        <v>--</v>
      </c>
      <c r="U2008"/>
      <c r="V2008">
        <f>IF(AA2008&lt;&gt;"",V2007+1,V2007)</f>
        <v>597</v>
      </c>
      <c r="W2008" s="75" t="s">
        <v>2659</v>
      </c>
      <c r="X2008" s="57" t="s">
        <v>2598</v>
      </c>
      <c r="Y2008" s="57" t="s">
        <v>2671</v>
      </c>
      <c r="Z2008" s="25" t="str">
        <f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>STD_RIGHT_DOUBLE_ARROW "H.MS"</v>
      </c>
      <c r="AA2008" s="25" t="str">
        <f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>B2008</f>
        <v>1964</v>
      </c>
      <c r="AC2008" t="str">
        <f>P2008</f>
        <v>ITM_HMS2</v>
      </c>
      <c r="AD2008" s="126" t="str">
        <f>IF(ISNA(VLOOKUP(AA2008,'XEQM Shortlist'!J:J,1,0)),"//","")</f>
        <v>//</v>
      </c>
      <c r="AF2008" s="88" t="str">
        <f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RIGHT_DOUBLE_ARROWH.MS</v>
      </c>
      <c r="AG2008" t="b">
        <f>AA2008=AF2008</f>
        <v>0</v>
      </c>
    </row>
    <row r="2009" spans="1:33">
      <c r="A2009" s="48">
        <f>IF(B2009=INT(B2009),ROW(),"")</f>
        <v>2009</v>
      </c>
      <c r="B2009" s="47">
        <f>IF(AND(MID(C2009,2,1)&lt;&gt;"/",MID(C2009,1,1)="/"),INT(B2008)+1,B2008+0.01)</f>
        <v>1965</v>
      </c>
      <c r="C2009" s="80" t="s">
        <v>3750</v>
      </c>
      <c r="D2009" s="80">
        <v>1</v>
      </c>
      <c r="E2009" s="81" t="s">
        <v>2548</v>
      </c>
      <c r="F2009" s="81" t="s">
        <v>2548</v>
      </c>
      <c r="G2009" s="82">
        <v>0</v>
      </c>
      <c r="H2009" s="82">
        <v>0</v>
      </c>
      <c r="I2009" s="270" t="s">
        <v>3</v>
      </c>
      <c r="J2009" s="81" t="s">
        <v>1375</v>
      </c>
      <c r="K2009" s="83" t="s">
        <v>3945</v>
      </c>
      <c r="L2009" s="84" t="s">
        <v>4768</v>
      </c>
      <c r="M2009" s="84" t="s">
        <v>4825</v>
      </c>
      <c r="N2009" s="55" t="s">
        <v>2707</v>
      </c>
      <c r="O2009" s="80" t="s">
        <v>2489</v>
      </c>
      <c r="P2009" s="266" t="s">
        <v>2549</v>
      </c>
      <c r="Q2009" s="83"/>
      <c r="R2009"/>
      <c r="S2009" t="str">
        <f>IF(E2009=F2009,"","NOT EQUAL")</f>
        <v/>
      </c>
      <c r="T2009" s="44" t="str">
        <f>IF(ISNA(VLOOKUP(P2009,Sheet1!E:F,2,0)),"--","PRESENT")</f>
        <v>--</v>
      </c>
      <c r="U2009"/>
      <c r="V2009">
        <f>IF(AA2009&lt;&gt;"",V2008+1,V2008)</f>
        <v>598</v>
      </c>
      <c r="W2009" s="75" t="s">
        <v>2673</v>
      </c>
      <c r="X2009" s="57" t="s">
        <v>2238</v>
      </c>
      <c r="Y2009" s="57" t="s">
        <v>2238</v>
      </c>
      <c r="Z2009" s="25" t="str">
        <f>IF( OR(X2009="CNST", I2009="CAT_REGS"),IF(E2009=CHAR(34)&amp;CHAR(34),F2009,E2009),
IF(X2009="YES",UPPER(IF(E2009=CHAR(34)&amp;CHAR(34),F2009,E2009)),
IF(   AND(X2009&lt;&gt;"NO",I2009="CAT_FNCT",D2009&lt;&gt;"multiply", D2009&lt;&gt;"divide"),IF(J2009="SLS_ENABLED",   UPPER(IF(E2009=CHAR(34)&amp;CHAR(34),F2009,E2009)),""),"")))</f>
        <v>"XEQM01"</v>
      </c>
      <c r="AA2009" s="25" t="str">
        <f>IF(LEN(Y2009)&gt;0,Y2009,SUBSTITUTE(SUBSTITUTE(SUBSTITUTE(SUBSTITUTE(SUBSTITUTE(SUBSTITUTE(SUBSTITUTE(SUBSTITUTE(SUBSTITUTE(SUBSTITUTE(SUBSTITUTE( (SUBSTITUTE( SUBSTITUTE( SUBSTITUTE( SUBSTITUTE(Z2009,"STD_SIGMA","SUM"),"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XEQM01</v>
      </c>
      <c r="AB2009" s="1">
        <f>B2009</f>
        <v>1965</v>
      </c>
      <c r="AC2009" t="str">
        <f>P2009</f>
        <v>ITM_X_P1</v>
      </c>
      <c r="AD2009" s="126" t="str">
        <f>IF(ISNA(VLOOKUP(AA2009,'XEQM Shortlist'!J:J,1,0)),"//","")</f>
        <v>//</v>
      </c>
      <c r="AF2009" s="88" t="str">
        <f>IF(LEN(AA2009)=0,"",SUBSTITUTE(SUBSTITUTE(SUBSTITUTE(SUBSTITUTE(SUBSTITUTE(SUBSTITUTE(SUBSTITUTE(SUBSTITUTE(SUBSTITUTE(SUBSTITUTE(SUBSTITUTE(SUBSTITUTE(SUBSTITUTE(SUBSTITUTE(SUBSTITUTE(SUBSTITUTE(SUBSTITUTE( (SUBSTITUTE( SUBSTITUTE( SUBSTITUTE( SUBSTITUTE(Z2009,"STD_SIGMA","SUM"),"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XEQM01</v>
      </c>
      <c r="AG2009" t="b">
        <f>AA2009=AF2009</f>
        <v>1</v>
      </c>
    </row>
    <row r="2010" spans="1:33">
      <c r="A2010" s="48">
        <f>IF(B2010=INT(B2010),ROW(),"")</f>
        <v>2010</v>
      </c>
      <c r="B2010" s="47">
        <f>IF(AND(MID(C2010,2,1)&lt;&gt;"/",MID(C2010,1,1)="/"),INT(B2009)+1,B2009+0.01)</f>
        <v>1966</v>
      </c>
      <c r="C2010" s="80" t="s">
        <v>3750</v>
      </c>
      <c r="D2010" s="80">
        <v>2</v>
      </c>
      <c r="E2010" s="83" t="s">
        <v>2551</v>
      </c>
      <c r="F2010" s="83" t="s">
        <v>2551</v>
      </c>
      <c r="G2010" s="86">
        <v>0</v>
      </c>
      <c r="H2010" s="86">
        <v>0</v>
      </c>
      <c r="I2010" s="270" t="s">
        <v>3</v>
      </c>
      <c r="J2010" s="81" t="s">
        <v>1375</v>
      </c>
      <c r="K2010" s="83" t="s">
        <v>3945</v>
      </c>
      <c r="L2010" s="84" t="s">
        <v>4768</v>
      </c>
      <c r="M2010" s="84" t="s">
        <v>4825</v>
      </c>
      <c r="N2010" s="55" t="s">
        <v>2707</v>
      </c>
      <c r="O2010" s="84" t="s">
        <v>2489</v>
      </c>
      <c r="P2010" s="266" t="s">
        <v>2550</v>
      </c>
      <c r="Q2010" s="83"/>
      <c r="R2010"/>
      <c r="S2010" t="str">
        <f>IF(E2010=F2010,"","NOT EQUAL")</f>
        <v/>
      </c>
      <c r="T2010" s="44" t="str">
        <f>IF(ISNA(VLOOKUP(P2010,Sheet1!E:F,2,0)),"--","PRESENT")</f>
        <v>--</v>
      </c>
      <c r="U2010"/>
      <c r="V2010">
        <f>IF(AA2010&lt;&gt;"",V2009+1,V2009)</f>
        <v>599</v>
      </c>
      <c r="W2010" s="75" t="s">
        <v>2673</v>
      </c>
      <c r="X2010" s="57" t="s">
        <v>2238</v>
      </c>
      <c r="Y2010" s="57" t="s">
        <v>2238</v>
      </c>
      <c r="Z2010" s="25" t="str">
        <f>IF( OR(X2010="CNST", I2010="CAT_REGS"),IF(E2010=CHAR(34)&amp;CHAR(34),F2010,E2010),
IF(X2010="YES",UPPER(IF(E2010=CHAR(34)&amp;CHAR(34),F2010,E2010)),
IF(   AND(X2010&lt;&gt;"NO",I2010="CAT_FNCT",D2010&lt;&gt;"multiply", D2010&lt;&gt;"divide"),IF(J2010="SLS_ENABLED",   UPPER(IF(E2010=CHAR(34)&amp;CHAR(34),F2010,E2010)),""),"")))</f>
        <v>"XEQM02"</v>
      </c>
      <c r="AA2010" s="25" t="str">
        <f>IF(LEN(Y2010)&gt;0,Y2010,SUBSTITUTE(SUBSTITUTE(SUBSTITUTE(SUBSTITUTE(SUBSTITUTE(SUBSTITUTE(SUBSTITUTE(SUBSTITUTE(SUBSTITUTE(SUBSTITUTE(SUBSTITUTE( (SUBSTITUTE( SUBSTITUTE( SUBSTITUTE( SUBSTITUTE(Z2010,"STD_SIGMA","SUM"),"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XEQM02</v>
      </c>
      <c r="AB2010" s="1">
        <f>B2010</f>
        <v>1966</v>
      </c>
      <c r="AC2010" t="str">
        <f>P2010</f>
        <v>ITM_X_P2</v>
      </c>
      <c r="AD2010" s="126" t="str">
        <f>IF(ISNA(VLOOKUP(AA2010,'XEQM Shortlist'!J:J,1,0)),"//","")</f>
        <v>//</v>
      </c>
      <c r="AF2010" s="88" t="str">
        <f>IF(LEN(AA2010)=0,"",SUBSTITUTE(SUBSTITUTE(SUBSTITUTE(SUBSTITUTE(SUBSTITUTE(SUBSTITUTE(SUBSTITUTE(SUBSTITUTE(SUBSTITUTE(SUBSTITUTE(SUBSTITUTE(SUBSTITUTE(SUBSTITUTE(SUBSTITUTE(SUBSTITUTE(SUBSTITUTE(SUBSTITUTE( (SUBSTITUTE( SUBSTITUTE( SUBSTITUTE( SUBSTITUTE(Z2010,"STD_SIGMA","SUM"),"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XEQM02</v>
      </c>
      <c r="AG2010" t="b">
        <f>AA2010=AF2010</f>
        <v>1</v>
      </c>
    </row>
    <row r="2011" spans="1:33">
      <c r="A2011" s="48">
        <f>IF(B2011=INT(B2011),ROW(),"")</f>
        <v>2011</v>
      </c>
      <c r="B2011" s="47">
        <f>IF(AND(MID(C2011,2,1)&lt;&gt;"/",MID(C2011,1,1)="/"),INT(B2010)+1,B2010+0.01)</f>
        <v>1967</v>
      </c>
      <c r="C2011" s="80" t="s">
        <v>3750</v>
      </c>
      <c r="D2011" s="80">
        <v>3</v>
      </c>
      <c r="E2011" s="83" t="s">
        <v>2568</v>
      </c>
      <c r="F2011" s="83" t="s">
        <v>2568</v>
      </c>
      <c r="G2011" s="86">
        <v>0</v>
      </c>
      <c r="H2011" s="86">
        <v>0</v>
      </c>
      <c r="I2011" s="270" t="s">
        <v>3</v>
      </c>
      <c r="J2011" s="81" t="s">
        <v>1375</v>
      </c>
      <c r="K2011" s="83" t="s">
        <v>3945</v>
      </c>
      <c r="L2011" s="84" t="s">
        <v>4768</v>
      </c>
      <c r="M2011" s="84" t="s">
        <v>4825</v>
      </c>
      <c r="N2011" s="55" t="s">
        <v>2707</v>
      </c>
      <c r="O2011" s="84" t="s">
        <v>2489</v>
      </c>
      <c r="P2011" s="266" t="s">
        <v>2552</v>
      </c>
      <c r="Q2011" s="83"/>
      <c r="R2011"/>
      <c r="S2011" t="str">
        <f>IF(E2011=F2011,"","NOT EQUAL")</f>
        <v/>
      </c>
      <c r="T2011" s="44" t="str">
        <f>IF(ISNA(VLOOKUP(P2011,Sheet1!E:F,2,0)),"--","PRESENT")</f>
        <v>--</v>
      </c>
      <c r="U2011"/>
      <c r="V2011">
        <f>IF(AA2011&lt;&gt;"",V2010+1,V2010)</f>
        <v>600</v>
      </c>
      <c r="W2011" s="75" t="s">
        <v>2673</v>
      </c>
      <c r="X2011" s="57" t="s">
        <v>2238</v>
      </c>
      <c r="Y2011" s="57" t="s">
        <v>2238</v>
      </c>
      <c r="Z2011" s="25" t="str">
        <f>IF( OR(X2011="CNST", I2011="CAT_REGS"),IF(E2011=CHAR(34)&amp;CHAR(34),F2011,E2011),
IF(X2011="YES",UPPER(IF(E2011=CHAR(34)&amp;CHAR(34),F2011,E2011)),
IF(   AND(X2011&lt;&gt;"NO",I2011="CAT_FNCT",D2011&lt;&gt;"multiply", D2011&lt;&gt;"divide"),IF(J2011="SLS_ENABLED",   UPPER(IF(E2011=CHAR(34)&amp;CHAR(34),F2011,E2011)),""),"")))</f>
        <v>"XEQM03"</v>
      </c>
      <c r="AA2011" s="25" t="str">
        <f>IF(LEN(Y2011)&gt;0,Y2011,SUBSTITUTE(SUBSTITUTE(SUBSTITUTE(SUBSTITUTE(SUBSTITUTE(SUBSTITUTE(SUBSTITUTE(SUBSTITUTE(SUBSTITUTE(SUBSTITUTE(SUBSTITUTE( (SUBSTITUTE( SUBSTITUTE( SUBSTITUTE( SUBSTITUTE(Z2011,"STD_SIGMA","SUM"),"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XEQM03</v>
      </c>
      <c r="AB2011" s="1">
        <f>B2011</f>
        <v>1967</v>
      </c>
      <c r="AC2011" t="str">
        <f>P2011</f>
        <v>ITM_X_P3</v>
      </c>
      <c r="AD2011" s="126" t="str">
        <f>IF(ISNA(VLOOKUP(AA2011,'XEQM Shortlist'!J:J,1,0)),"//","")</f>
        <v>//</v>
      </c>
      <c r="AF2011" s="88" t="str">
        <f>IF(LEN(AA2011)=0,"",SUBSTITUTE(SUBSTITUTE(SUBSTITUTE(SUBSTITUTE(SUBSTITUTE(SUBSTITUTE(SUBSTITUTE(SUBSTITUTE(SUBSTITUTE(SUBSTITUTE(SUBSTITUTE(SUBSTITUTE(SUBSTITUTE(SUBSTITUTE(SUBSTITUTE(SUBSTITUTE(SUBSTITUTE( (SUBSTITUTE( SUBSTITUTE( SUBSTITUTE( SUBSTITUTE(Z2011,"STD_SIGMA","SUM"),"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XEQM03</v>
      </c>
      <c r="AG2011" t="b">
        <f>AA2011=AF2011</f>
        <v>1</v>
      </c>
    </row>
    <row r="2012" spans="1:33">
      <c r="A2012" s="48">
        <f>IF(B2012=INT(B2012),ROW(),"")</f>
        <v>2012</v>
      </c>
      <c r="B2012" s="47">
        <f>IF(AND(MID(C2012,2,1)&lt;&gt;"/",MID(C2012,1,1)="/"),INT(B2011)+1,B2011+0.01)</f>
        <v>1968</v>
      </c>
      <c r="C2012" s="80" t="s">
        <v>3750</v>
      </c>
      <c r="D2012" s="80">
        <v>4</v>
      </c>
      <c r="E2012" s="83" t="s">
        <v>2569</v>
      </c>
      <c r="F2012" s="83" t="s">
        <v>2569</v>
      </c>
      <c r="G2012" s="86">
        <v>0</v>
      </c>
      <c r="H2012" s="86">
        <v>0</v>
      </c>
      <c r="I2012" s="270" t="s">
        <v>3</v>
      </c>
      <c r="J2012" s="81" t="s">
        <v>1375</v>
      </c>
      <c r="K2012" s="83" t="s">
        <v>3945</v>
      </c>
      <c r="L2012" s="84" t="s">
        <v>4768</v>
      </c>
      <c r="M2012" s="84" t="s">
        <v>4825</v>
      </c>
      <c r="N2012" s="55" t="s">
        <v>2707</v>
      </c>
      <c r="O2012" s="84" t="s">
        <v>2489</v>
      </c>
      <c r="P2012" s="266" t="s">
        <v>2553</v>
      </c>
      <c r="Q2012" s="83"/>
      <c r="R2012"/>
      <c r="S2012" t="str">
        <f>IF(E2012=F2012,"","NOT EQUAL")</f>
        <v/>
      </c>
      <c r="T2012" s="44" t="str">
        <f>IF(ISNA(VLOOKUP(P2012,Sheet1!E:F,2,0)),"--","PRESENT")</f>
        <v>--</v>
      </c>
      <c r="U2012"/>
      <c r="V2012">
        <f>IF(AA2012&lt;&gt;"",V2011+1,V2011)</f>
        <v>601</v>
      </c>
      <c r="W2012" s="75" t="s">
        <v>2673</v>
      </c>
      <c r="X2012" s="57" t="s">
        <v>2238</v>
      </c>
      <c r="Y2012" s="57" t="s">
        <v>2238</v>
      </c>
      <c r="Z2012" s="25" t="str">
        <f>IF( OR(X2012="CNST", I2012="CAT_REGS"),IF(E2012=CHAR(34)&amp;CHAR(34),F2012,E2012),
IF(X2012="YES",UPPER(IF(E2012=CHAR(34)&amp;CHAR(34),F2012,E2012)),
IF(   AND(X2012&lt;&gt;"NO",I2012="CAT_FNCT",D2012&lt;&gt;"multiply", D2012&lt;&gt;"divide"),IF(J2012="SLS_ENABLED",   UPPER(IF(E2012=CHAR(34)&amp;CHAR(34),F2012,E2012)),""),"")))</f>
        <v>"XEQM04"</v>
      </c>
      <c r="AA2012" s="25" t="str">
        <f>IF(LEN(Y2012)&gt;0,Y2012,SUBSTITUTE(SUBSTITUTE(SUBSTITUTE(SUBSTITUTE(SUBSTITUTE(SUBSTITUTE(SUBSTITUTE(SUBSTITUTE(SUBSTITUTE(SUBSTITUTE(SUBSTITUTE( (SUBSTITUTE( SUBSTITUTE( SUBSTITUTE( SUBSTITUTE(Z2012,"STD_SIGMA","SUM"),"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XEQM04</v>
      </c>
      <c r="AB2012" s="1">
        <f>B2012</f>
        <v>1968</v>
      </c>
      <c r="AC2012" t="str">
        <f>P2012</f>
        <v>ITM_X_P4</v>
      </c>
      <c r="AD2012" s="126" t="str">
        <f>IF(ISNA(VLOOKUP(AA2012,'XEQM Shortlist'!J:J,1,0)),"//","")</f>
        <v>//</v>
      </c>
      <c r="AF2012" s="88" t="str">
        <f>IF(LEN(AA2012)=0,"",SUBSTITUTE(SUBSTITUTE(SUBSTITUTE(SUBSTITUTE(SUBSTITUTE(SUBSTITUTE(SUBSTITUTE(SUBSTITUTE(SUBSTITUTE(SUBSTITUTE(SUBSTITUTE(SUBSTITUTE(SUBSTITUTE(SUBSTITUTE(SUBSTITUTE(SUBSTITUTE(SUBSTITUTE( (SUBSTITUTE( SUBSTITUTE( SUBSTITUTE( SUBSTITUTE(Z2012,"STD_SIGMA","SUM"),"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XEQM04</v>
      </c>
      <c r="AG2012" t="b">
        <f>AA2012=AF2012</f>
        <v>1</v>
      </c>
    </row>
    <row r="2013" spans="1:33">
      <c r="A2013" s="48">
        <f>IF(B2013=INT(B2013),ROW(),"")</f>
        <v>2013</v>
      </c>
      <c r="B2013" s="47">
        <f>IF(AND(MID(C2013,2,1)&lt;&gt;"/",MID(C2013,1,1)="/"),INT(B2012)+1,B2012+0.01)</f>
        <v>1969</v>
      </c>
      <c r="C2013" s="80" t="s">
        <v>3750</v>
      </c>
      <c r="D2013" s="80">
        <v>5</v>
      </c>
      <c r="E2013" s="83" t="s">
        <v>2570</v>
      </c>
      <c r="F2013" s="83" t="s">
        <v>2570</v>
      </c>
      <c r="G2013" s="86">
        <v>0</v>
      </c>
      <c r="H2013" s="86">
        <v>0</v>
      </c>
      <c r="I2013" s="270" t="s">
        <v>3</v>
      </c>
      <c r="J2013" s="81" t="s">
        <v>1375</v>
      </c>
      <c r="K2013" s="83" t="s">
        <v>3945</v>
      </c>
      <c r="L2013" s="84" t="s">
        <v>4768</v>
      </c>
      <c r="M2013" s="84" t="s">
        <v>4825</v>
      </c>
      <c r="N2013" s="55" t="s">
        <v>2707</v>
      </c>
      <c r="O2013" s="84" t="s">
        <v>2489</v>
      </c>
      <c r="P2013" s="266" t="s">
        <v>2554</v>
      </c>
      <c r="Q2013" s="83"/>
      <c r="R2013"/>
      <c r="S2013" t="str">
        <f>IF(E2013=F2013,"","NOT EQUAL")</f>
        <v/>
      </c>
      <c r="T2013" s="44" t="str">
        <f>IF(ISNA(VLOOKUP(P2013,Sheet1!E:F,2,0)),"--","PRESENT")</f>
        <v>--</v>
      </c>
      <c r="U2013"/>
      <c r="V2013">
        <f>IF(AA2013&lt;&gt;"",V2012+1,V2012)</f>
        <v>602</v>
      </c>
      <c r="W2013" s="75" t="s">
        <v>2673</v>
      </c>
      <c r="X2013" s="57" t="s">
        <v>2238</v>
      </c>
      <c r="Y2013" s="57" t="s">
        <v>2238</v>
      </c>
      <c r="Z2013" s="25" t="str">
        <f>IF( OR(X2013="CNST", I2013="CAT_REGS"),IF(E2013=CHAR(34)&amp;CHAR(34),F2013,E2013),
IF(X2013="YES",UPPER(IF(E2013=CHAR(34)&amp;CHAR(34),F2013,E2013)),
IF(   AND(X2013&lt;&gt;"NO",I2013="CAT_FNCT",D2013&lt;&gt;"multiply", D2013&lt;&gt;"divide"),IF(J2013="SLS_ENABLED",   UPPER(IF(E2013=CHAR(34)&amp;CHAR(34),F2013,E2013)),""),"")))</f>
        <v>"XEQM05"</v>
      </c>
      <c r="AA2013" s="25" t="str">
        <f>IF(LEN(Y2013)&gt;0,Y2013,SUBSTITUTE(SUBSTITUTE(SUBSTITUTE(SUBSTITUTE(SUBSTITUTE(SUBSTITUTE(SUBSTITUTE(SUBSTITUTE(SUBSTITUTE(SUBSTITUTE(SUBSTITUTE( (SUBSTITUTE( SUBSTITUTE( SUBSTITUTE( SUBSTITUTE(Z2013,"STD_SIGMA","SUM"),"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XEQM05</v>
      </c>
      <c r="AB2013" s="1">
        <f>B2013</f>
        <v>1969</v>
      </c>
      <c r="AC2013" t="str">
        <f>P2013</f>
        <v>ITM_X_P5</v>
      </c>
      <c r="AD2013" s="126" t="str">
        <f>IF(ISNA(VLOOKUP(AA2013,'XEQM Shortlist'!J:J,1,0)),"//","")</f>
        <v>//</v>
      </c>
      <c r="AF2013" s="88" t="str">
        <f>IF(LEN(AA2013)=0,"",SUBSTITUTE(SUBSTITUTE(SUBSTITUTE(SUBSTITUTE(SUBSTITUTE(SUBSTITUTE(SUBSTITUTE(SUBSTITUTE(SUBSTITUTE(SUBSTITUTE(SUBSTITUTE(SUBSTITUTE(SUBSTITUTE(SUBSTITUTE(SUBSTITUTE(SUBSTITUTE(SUBSTITUTE( (SUBSTITUTE( SUBSTITUTE( SUBSTITUTE( SUBSTITUTE(Z2013,"STD_SIGMA","SUM"),"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XEQM05</v>
      </c>
      <c r="AG2013" t="b">
        <f>AA2013=AF2013</f>
        <v>1</v>
      </c>
    </row>
    <row r="2014" spans="1:33">
      <c r="A2014" s="48">
        <f>IF(B2014=INT(B2014),ROW(),"")</f>
        <v>2014</v>
      </c>
      <c r="B2014" s="47">
        <f>IF(AND(MID(C2014,2,1)&lt;&gt;"/",MID(C2014,1,1)="/"),INT(B2013)+1,B2013+0.01)</f>
        <v>1970</v>
      </c>
      <c r="C2014" s="80" t="s">
        <v>3750</v>
      </c>
      <c r="D2014" s="80">
        <v>6</v>
      </c>
      <c r="E2014" s="83" t="s">
        <v>2571</v>
      </c>
      <c r="F2014" s="83" t="s">
        <v>2571</v>
      </c>
      <c r="G2014" s="86">
        <v>0</v>
      </c>
      <c r="H2014" s="86">
        <v>0</v>
      </c>
      <c r="I2014" s="270" t="s">
        <v>3</v>
      </c>
      <c r="J2014" s="81" t="s">
        <v>1375</v>
      </c>
      <c r="K2014" s="83" t="s">
        <v>3945</v>
      </c>
      <c r="L2014" s="84" t="s">
        <v>4768</v>
      </c>
      <c r="M2014" s="84" t="s">
        <v>4825</v>
      </c>
      <c r="N2014" s="55" t="s">
        <v>2707</v>
      </c>
      <c r="O2014" s="84" t="s">
        <v>2489</v>
      </c>
      <c r="P2014" s="266" t="s">
        <v>2555</v>
      </c>
      <c r="Q2014" s="83"/>
      <c r="R2014"/>
      <c r="S2014" t="str">
        <f>IF(E2014=F2014,"","NOT EQUAL")</f>
        <v/>
      </c>
      <c r="T2014" s="44" t="str">
        <f>IF(ISNA(VLOOKUP(P2014,Sheet1!E:F,2,0)),"--","PRESENT")</f>
        <v>--</v>
      </c>
      <c r="U2014"/>
      <c r="V2014">
        <f>IF(AA2014&lt;&gt;"",V2013+1,V2013)</f>
        <v>603</v>
      </c>
      <c r="W2014" s="75" t="s">
        <v>2673</v>
      </c>
      <c r="X2014" s="57" t="s">
        <v>2238</v>
      </c>
      <c r="Y2014" s="57" t="s">
        <v>2238</v>
      </c>
      <c r="Z2014" s="25" t="str">
        <f>IF( OR(X2014="CNST", I2014="CAT_REGS"),IF(E2014=CHAR(34)&amp;CHAR(34),F2014,E2014),
IF(X2014="YES",UPPER(IF(E2014=CHAR(34)&amp;CHAR(34),F2014,E2014)),
IF(   AND(X2014&lt;&gt;"NO",I2014="CAT_FNCT",D2014&lt;&gt;"multiply", D2014&lt;&gt;"divide"),IF(J2014="SLS_ENABLED",   UPPER(IF(E2014=CHAR(34)&amp;CHAR(34),F2014,E2014)),""),"")))</f>
        <v>"XEQM06"</v>
      </c>
      <c r="AA2014" s="25" t="str">
        <f>IF(LEN(Y2014)&gt;0,Y2014,SUBSTITUTE(SUBSTITUTE(SUBSTITUTE(SUBSTITUTE(SUBSTITUTE(SUBSTITUTE(SUBSTITUTE(SUBSTITUTE(SUBSTITUTE(SUBSTITUTE(SUBSTITUTE( (SUBSTITUTE( SUBSTITUTE( SUBSTITUTE( SUBSTITUTE(Z2014,"STD_SIGMA","SUM"),"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XEQM06</v>
      </c>
      <c r="AB2014" s="1">
        <f>B2014</f>
        <v>1970</v>
      </c>
      <c r="AC2014" t="str">
        <f>P2014</f>
        <v>ITM_X_P6</v>
      </c>
      <c r="AD2014" s="126" t="str">
        <f>IF(ISNA(VLOOKUP(AA2014,'XEQM Shortlist'!J:J,1,0)),"//","")</f>
        <v>//</v>
      </c>
      <c r="AF2014" s="88" t="str">
        <f>IF(LEN(AA2014)=0,"",SUBSTITUTE(SUBSTITUTE(SUBSTITUTE(SUBSTITUTE(SUBSTITUTE(SUBSTITUTE(SUBSTITUTE(SUBSTITUTE(SUBSTITUTE(SUBSTITUTE(SUBSTITUTE(SUBSTITUTE(SUBSTITUTE(SUBSTITUTE(SUBSTITUTE(SUBSTITUTE(SUBSTITUTE( (SUBSTITUTE( SUBSTITUTE( SUBSTITUTE( SUBSTITUTE(Z2014,"STD_SIGMA","SUM"),"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XEQM06</v>
      </c>
      <c r="AG2014" t="b">
        <f>AA2014=AF2014</f>
        <v>1</v>
      </c>
    </row>
    <row r="2015" spans="1:33">
      <c r="A2015" s="48">
        <f>IF(B2015=INT(B2015),ROW(),"")</f>
        <v>2015</v>
      </c>
      <c r="B2015" s="47">
        <f>IF(AND(MID(C2015,2,1)&lt;&gt;"/",MID(C2015,1,1)="/"),INT(B2014)+1,B2014+0.01)</f>
        <v>1971</v>
      </c>
      <c r="C2015" s="80" t="s">
        <v>3750</v>
      </c>
      <c r="D2015" s="80">
        <v>7</v>
      </c>
      <c r="E2015" s="83" t="s">
        <v>2572</v>
      </c>
      <c r="F2015" s="83" t="s">
        <v>2572</v>
      </c>
      <c r="G2015" s="86">
        <v>0</v>
      </c>
      <c r="H2015" s="86">
        <v>0</v>
      </c>
      <c r="I2015" s="270" t="s">
        <v>3</v>
      </c>
      <c r="J2015" s="81" t="s">
        <v>1375</v>
      </c>
      <c r="K2015" s="83" t="s">
        <v>3945</v>
      </c>
      <c r="L2015" s="84" t="s">
        <v>4768</v>
      </c>
      <c r="M2015" s="84" t="s">
        <v>4825</v>
      </c>
      <c r="N2015" s="55" t="s">
        <v>2707</v>
      </c>
      <c r="O2015" s="84" t="s">
        <v>2489</v>
      </c>
      <c r="P2015" s="266" t="s">
        <v>2556</v>
      </c>
      <c r="Q2015" s="83"/>
      <c r="R2015"/>
      <c r="S2015" t="str">
        <f>IF(E2015=F2015,"","NOT EQUAL")</f>
        <v/>
      </c>
      <c r="T2015" s="44" t="str">
        <f>IF(ISNA(VLOOKUP(P2015,Sheet1!E:F,2,0)),"--","PRESENT")</f>
        <v>--</v>
      </c>
      <c r="U2015"/>
      <c r="V2015">
        <f>IF(AA2015&lt;&gt;"",V2014+1,V2014)</f>
        <v>604</v>
      </c>
      <c r="W2015" s="75" t="s">
        <v>2673</v>
      </c>
      <c r="X2015" s="57" t="s">
        <v>2238</v>
      </c>
      <c r="Y2015" s="57" t="s">
        <v>2238</v>
      </c>
      <c r="Z2015" s="25" t="str">
        <f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>IF(LEN(Y2015)&gt;0,Y2015,SUBSTITUTE(SUBSTITUTE(SUBSTITUTE(SUBSTITUTE(SUBSTITUTE(SUBSTITUTE(SUBSTITUTE(SUBSTITUTE(SUBSTITUTE(SUBSTITUTE(SUBSTITUTE( (SUBSTITUTE( SUBSTITUTE( SUBSTITUTE( SUBSTITUTE(Z2015,"STD_SIGMA","SUM"),"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XEQM07</v>
      </c>
      <c r="AB2015" s="1">
        <f>B2015</f>
        <v>1971</v>
      </c>
      <c r="AC2015" t="str">
        <f>P2015</f>
        <v>ITM_X_f1</v>
      </c>
      <c r="AD2015" s="126" t="str">
        <f>IF(ISNA(VLOOKUP(AA2015,'XEQM Shortlist'!J:J,1,0)),"//","")</f>
        <v>//</v>
      </c>
      <c r="AF2015" s="88" t="str">
        <f>IF(LEN(AA2015)=0,"",SUBSTITUTE(SUBSTITUTE(SUBSTITUTE(SUBSTITUTE(SUBSTITUTE(SUBSTITUTE(SUBSTITUTE(SUBSTITUTE(SUBSTITUTE(SUBSTITUTE(SUBSTITUTE(SUBSTITUTE(SUBSTITUTE(SUBSTITUTE(SUBSTITUTE(SUBSTITUTE(SUBSTITUTE( (SUBSTITUTE( SUBSTITUTE( SUBSTITUTE( SUBSTITUTE(Z2015,"STD_SIGMA","SUM"),"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XEQM07</v>
      </c>
      <c r="AG2015" t="b">
        <f>AA2015=AF2015</f>
        <v>1</v>
      </c>
    </row>
    <row r="2016" spans="1:33">
      <c r="A2016" s="48">
        <f>IF(B2016=INT(B2016),ROW(),"")</f>
        <v>2016</v>
      </c>
      <c r="B2016" s="47">
        <f>IF(AND(MID(C2016,2,1)&lt;&gt;"/",MID(C2016,1,1)="/"),INT(B2015)+1,B2015+0.01)</f>
        <v>1972</v>
      </c>
      <c r="C2016" s="80" t="s">
        <v>3750</v>
      </c>
      <c r="D2016" s="80">
        <v>8</v>
      </c>
      <c r="E2016" s="83" t="s">
        <v>2573</v>
      </c>
      <c r="F2016" s="83" t="s">
        <v>2573</v>
      </c>
      <c r="G2016" s="86">
        <v>0</v>
      </c>
      <c r="H2016" s="86">
        <v>0</v>
      </c>
      <c r="I2016" s="270" t="s">
        <v>3</v>
      </c>
      <c r="J2016" s="81" t="s">
        <v>1375</v>
      </c>
      <c r="K2016" s="83" t="s">
        <v>3945</v>
      </c>
      <c r="L2016" s="84" t="s">
        <v>4768</v>
      </c>
      <c r="M2016" s="84" t="s">
        <v>4825</v>
      </c>
      <c r="N2016" s="55" t="s">
        <v>2707</v>
      </c>
      <c r="O2016" s="84" t="s">
        <v>2489</v>
      </c>
      <c r="P2016" s="266" t="s">
        <v>2557</v>
      </c>
      <c r="Q2016" s="83"/>
      <c r="R2016"/>
      <c r="S2016" t="str">
        <f>IF(E2016=F2016,"","NOT EQUAL")</f>
        <v/>
      </c>
      <c r="T2016" s="44" t="str">
        <f>IF(ISNA(VLOOKUP(P2016,Sheet1!E:F,2,0)),"--","PRESENT")</f>
        <v>--</v>
      </c>
      <c r="U2016"/>
      <c r="V2016">
        <f>IF(AA2016&lt;&gt;"",V2015+1,V2015)</f>
        <v>605</v>
      </c>
      <c r="W2016" s="75" t="s">
        <v>2673</v>
      </c>
      <c r="X2016" s="57" t="s">
        <v>2238</v>
      </c>
      <c r="Y2016" s="57" t="s">
        <v>2238</v>
      </c>
      <c r="Z2016" s="25" t="str">
        <f>IF( OR(X2016="CNST", I2016="CAT_REGS"),IF(E2016=CHAR(34)&amp;CHAR(34),F2016,E2016),
IF(X2016="YES",UPPER(IF(E2016=CHAR(34)&amp;CHAR(34),F2016,E2016)),
IF(   AND(X2016&lt;&gt;"NO",I2016="CAT_FNCT",D2016&lt;&gt;"multiply", D2016&lt;&gt;"divide"),IF(J2016="SLS_ENABLED",   UPPER(IF(E2016=CHAR(34)&amp;CHAR(34),F2016,E2016)),""),"")))</f>
        <v>"XEQM08"</v>
      </c>
      <c r="AA2016" s="25" t="str">
        <f>IF(LEN(Y2016)&gt;0,Y2016,SUBSTITUTE(SUBSTITUTE(SUBSTITUTE(SUBSTITUTE(SUBSTITUTE(SUBSTITUTE(SUBSTITUTE(SUBSTITUTE(SUBSTITUTE(SUBSTITUTE(SUBSTITUTE( (SUBSTITUTE( SUBSTITUTE( SUBSTITUTE( SUBSTITUTE(Z2016,"STD_SIGMA","SUM"),"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XEQM08</v>
      </c>
      <c r="AB2016" s="1">
        <f>B2016</f>
        <v>1972</v>
      </c>
      <c r="AC2016" t="str">
        <f>P2016</f>
        <v>ITM_X_f2</v>
      </c>
      <c r="AD2016" s="126" t="str">
        <f>IF(ISNA(VLOOKUP(AA2016,'XEQM Shortlist'!J:J,1,0)),"//","")</f>
        <v>//</v>
      </c>
      <c r="AF2016" s="88" t="str">
        <f>IF(LEN(AA2016)=0,"",SUBSTITUTE(SUBSTITUTE(SUBSTITUTE(SUBSTITUTE(SUBSTITUTE(SUBSTITUTE(SUBSTITUTE(SUBSTITUTE(SUBSTITUTE(SUBSTITUTE(SUBSTITUTE(SUBSTITUTE(SUBSTITUTE(SUBSTITUTE(SUBSTITUTE(SUBSTITUTE(SUBSTITUTE( (SUBSTITUTE( SUBSTITUTE( SUBSTITUTE( SUBSTITUTE(Z2016,"STD_SIGMA","SUM"),"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XEQM08</v>
      </c>
      <c r="AG2016" t="b">
        <f>AA2016=AF2016</f>
        <v>1</v>
      </c>
    </row>
    <row r="2017" spans="1:33">
      <c r="A2017" s="48">
        <f>IF(B2017=INT(B2017),ROW(),"")</f>
        <v>2017</v>
      </c>
      <c r="B2017" s="47">
        <f>IF(AND(MID(C2017,2,1)&lt;&gt;"/",MID(C2017,1,1)="/"),INT(B2016)+1,B2016+0.01)</f>
        <v>1973</v>
      </c>
      <c r="C2017" s="80" t="s">
        <v>3750</v>
      </c>
      <c r="D2017" s="80">
        <v>9</v>
      </c>
      <c r="E2017" s="83" t="s">
        <v>2574</v>
      </c>
      <c r="F2017" s="83" t="s">
        <v>2574</v>
      </c>
      <c r="G2017" s="86">
        <v>0</v>
      </c>
      <c r="H2017" s="86">
        <v>0</v>
      </c>
      <c r="I2017" s="270" t="s">
        <v>3</v>
      </c>
      <c r="J2017" s="81" t="s">
        <v>1375</v>
      </c>
      <c r="K2017" s="83" t="s">
        <v>3945</v>
      </c>
      <c r="L2017" s="84" t="s">
        <v>4768</v>
      </c>
      <c r="M2017" s="84" t="s">
        <v>4825</v>
      </c>
      <c r="N2017" s="55" t="s">
        <v>2707</v>
      </c>
      <c r="O2017" s="84" t="s">
        <v>2489</v>
      </c>
      <c r="P2017" s="266" t="s">
        <v>2558</v>
      </c>
      <c r="Q2017" s="83"/>
      <c r="R2017"/>
      <c r="S2017" t="str">
        <f>IF(E2017=F2017,"","NOT EQUAL")</f>
        <v/>
      </c>
      <c r="T2017" s="44" t="str">
        <f>IF(ISNA(VLOOKUP(P2017,Sheet1!E:F,2,0)),"--","PRESENT")</f>
        <v>--</v>
      </c>
      <c r="U2017"/>
      <c r="V2017">
        <f>IF(AA2017&lt;&gt;"",V2016+1,V2016)</f>
        <v>606</v>
      </c>
      <c r="W2017" s="75" t="s">
        <v>2673</v>
      </c>
      <c r="X2017" s="57" t="s">
        <v>2238</v>
      </c>
      <c r="Y2017" s="57" t="s">
        <v>2238</v>
      </c>
      <c r="Z2017" s="25" t="str">
        <f>IF( OR(X2017="CNST", I2017="CAT_REGS"),IF(E2017=CHAR(34)&amp;CHAR(34),F2017,E2017),
IF(X2017="YES",UPPER(IF(E2017=CHAR(34)&amp;CHAR(34),F2017,E2017)),
IF(   AND(X2017&lt;&gt;"NO",I2017="CAT_FNCT",D2017&lt;&gt;"multiply", D2017&lt;&gt;"divide"),IF(J2017="SLS_ENABLED",   UPPER(IF(E2017=CHAR(34)&amp;CHAR(34),F2017,E2017)),""),"")))</f>
        <v>"XEQM09"</v>
      </c>
      <c r="AA2017" s="25" t="str">
        <f>IF(LEN(Y2017)&gt;0,Y2017,SUBSTITUTE(SUBSTITUTE(SUBSTITUTE(SUBSTITUTE(SUBSTITUTE(SUBSTITUTE(SUBSTITUTE(SUBSTITUTE(SUBSTITUTE(SUBSTITUTE(SUBSTITUTE( (SUBSTITUTE( SUBSTITUTE( SUBSTITUTE( SUBSTITUTE(Z2017,"STD_SIGMA","SUM"),"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XEQM09</v>
      </c>
      <c r="AB2017" s="1">
        <f>B2017</f>
        <v>1973</v>
      </c>
      <c r="AC2017" t="str">
        <f>P2017</f>
        <v>ITM_X_f3</v>
      </c>
      <c r="AD2017" s="126" t="str">
        <f>IF(ISNA(VLOOKUP(AA2017,'XEQM Shortlist'!J:J,1,0)),"//","")</f>
        <v>//</v>
      </c>
      <c r="AF2017" s="88" t="str">
        <f>IF(LEN(AA2017)=0,"",SUBSTITUTE(SUBSTITUTE(SUBSTITUTE(SUBSTITUTE(SUBSTITUTE(SUBSTITUTE(SUBSTITUTE(SUBSTITUTE(SUBSTITUTE(SUBSTITUTE(SUBSTITUTE(SUBSTITUTE(SUBSTITUTE(SUBSTITUTE(SUBSTITUTE(SUBSTITUTE(SUBSTITUTE( (SUBSTITUTE( SUBSTITUTE( SUBSTITUTE( SUBSTITUTE(Z2017,"STD_SIGMA","SUM"),"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XEQM09</v>
      </c>
      <c r="AG2017" t="b">
        <f>AA2017=AF2017</f>
        <v>1</v>
      </c>
    </row>
    <row r="2018" spans="1:33">
      <c r="A2018" s="48">
        <f>IF(B2018=INT(B2018),ROW(),"")</f>
        <v>2018</v>
      </c>
      <c r="B2018" s="47">
        <f>IF(AND(MID(C2018,2,1)&lt;&gt;"/",MID(C2018,1,1)="/"),INT(B2017)+1,B2017+0.01)</f>
        <v>1974</v>
      </c>
      <c r="C2018" s="80" t="s">
        <v>3750</v>
      </c>
      <c r="D2018" s="80">
        <v>10</v>
      </c>
      <c r="E2018" s="83" t="s">
        <v>2575</v>
      </c>
      <c r="F2018" s="83" t="s">
        <v>2575</v>
      </c>
      <c r="G2018" s="86">
        <v>0</v>
      </c>
      <c r="H2018" s="86">
        <v>0</v>
      </c>
      <c r="I2018" s="270" t="s">
        <v>3</v>
      </c>
      <c r="J2018" s="81" t="s">
        <v>1375</v>
      </c>
      <c r="K2018" s="83" t="s">
        <v>3945</v>
      </c>
      <c r="L2018" s="84" t="s">
        <v>4768</v>
      </c>
      <c r="M2018" s="84" t="s">
        <v>4825</v>
      </c>
      <c r="N2018" s="55" t="s">
        <v>2707</v>
      </c>
      <c r="O2018" s="84" t="s">
        <v>2489</v>
      </c>
      <c r="P2018" s="266" t="s">
        <v>2559</v>
      </c>
      <c r="Q2018" s="83"/>
      <c r="R2018"/>
      <c r="S2018" t="str">
        <f>IF(E2018=F2018,"","NOT EQUAL")</f>
        <v/>
      </c>
      <c r="T2018" s="44" t="str">
        <f>IF(ISNA(VLOOKUP(P2018,Sheet1!E:F,2,0)),"--","PRESENT")</f>
        <v>--</v>
      </c>
      <c r="U2018"/>
      <c r="V2018">
        <f>IF(AA2018&lt;&gt;"",V2017+1,V2017)</f>
        <v>607</v>
      </c>
      <c r="W2018" s="75" t="s">
        <v>2673</v>
      </c>
      <c r="X2018" s="57" t="s">
        <v>2238</v>
      </c>
      <c r="Y2018" s="57" t="s">
        <v>2238</v>
      </c>
      <c r="Z2018" s="25" t="str">
        <f>IF( OR(X2018="CNST", I2018="CAT_REGS"),IF(E2018=CHAR(34)&amp;CHAR(34),F2018,E2018),
IF(X2018="YES",UPPER(IF(E2018=CHAR(34)&amp;CHAR(34),F2018,E2018)),
IF(   AND(X2018&lt;&gt;"NO",I2018="CAT_FNCT",D2018&lt;&gt;"multiply", D2018&lt;&gt;"divide"),IF(J2018="SLS_ENABLED",   UPPER(IF(E2018=CHAR(34)&amp;CHAR(34),F2018,E2018)),""),"")))</f>
        <v>"XEQM10"</v>
      </c>
      <c r="AA2018" s="25" t="str">
        <f>IF(LEN(Y2018)&gt;0,Y2018,SUBSTITUTE(SUBSTITUTE(SUBSTITUTE(SUBSTITUTE(SUBSTITUTE(SUBSTITUTE(SUBSTITUTE(SUBSTITUTE(SUBSTITUTE(SUBSTITUTE(SUBSTITUTE( (SUBSTITUTE( SUBSTITUTE( SUBSTITUTE( SUBSTITUTE(Z2018,"STD_SIGMA","SUM"),"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XEQM10</v>
      </c>
      <c r="AB2018" s="1">
        <f>B2018</f>
        <v>1974</v>
      </c>
      <c r="AC2018" t="str">
        <f>P2018</f>
        <v>ITM_X_f4</v>
      </c>
      <c r="AD2018" s="126" t="str">
        <f>IF(ISNA(VLOOKUP(AA2018,'XEQM Shortlist'!J:J,1,0)),"//","")</f>
        <v>//</v>
      </c>
      <c r="AF2018" s="88" t="str">
        <f>IF(LEN(AA2018)=0,"",SUBSTITUTE(SUBSTITUTE(SUBSTITUTE(SUBSTITUTE(SUBSTITUTE(SUBSTITUTE(SUBSTITUTE(SUBSTITUTE(SUBSTITUTE(SUBSTITUTE(SUBSTITUTE(SUBSTITUTE(SUBSTITUTE(SUBSTITUTE(SUBSTITUTE(SUBSTITUTE(SUBSTITUTE( (SUBSTITUTE( SUBSTITUTE( SUBSTITUTE( SUBSTITUTE(Z2018,"STD_SIGMA","SUM"),"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XEQM10</v>
      </c>
      <c r="AG2018" t="b">
        <f>AA2018=AF2018</f>
        <v>1</v>
      </c>
    </row>
    <row r="2019" spans="1:33">
      <c r="A2019" s="48">
        <f>IF(B2019=INT(B2019),ROW(),"")</f>
        <v>2019</v>
      </c>
      <c r="B2019" s="47">
        <f>IF(AND(MID(C2019,2,1)&lt;&gt;"/",MID(C2019,1,1)="/"),INT(B2018)+1,B2018+0.01)</f>
        <v>1975</v>
      </c>
      <c r="C2019" s="80" t="s">
        <v>3750</v>
      </c>
      <c r="D2019" s="80">
        <v>11</v>
      </c>
      <c r="E2019" s="83" t="s">
        <v>2576</v>
      </c>
      <c r="F2019" s="83" t="s">
        <v>2576</v>
      </c>
      <c r="G2019" s="86">
        <v>0</v>
      </c>
      <c r="H2019" s="86">
        <v>0</v>
      </c>
      <c r="I2019" s="270" t="s">
        <v>3</v>
      </c>
      <c r="J2019" s="81" t="s">
        <v>1375</v>
      </c>
      <c r="K2019" s="83" t="s">
        <v>3945</v>
      </c>
      <c r="L2019" s="84" t="s">
        <v>4768</v>
      </c>
      <c r="M2019" s="84" t="s">
        <v>4825</v>
      </c>
      <c r="N2019" s="55" t="s">
        <v>2707</v>
      </c>
      <c r="O2019" s="84" t="s">
        <v>2489</v>
      </c>
      <c r="P2019" s="266" t="s">
        <v>2560</v>
      </c>
      <c r="Q2019" s="83"/>
      <c r="R2019"/>
      <c r="S2019" t="str">
        <f>IF(E2019=F2019,"","NOT EQUAL")</f>
        <v/>
      </c>
      <c r="T2019" s="44" t="str">
        <f>IF(ISNA(VLOOKUP(P2019,Sheet1!E:F,2,0)),"--","PRESENT")</f>
        <v>--</v>
      </c>
      <c r="U2019"/>
      <c r="V2019">
        <f>IF(AA2019&lt;&gt;"",V2018+1,V2018)</f>
        <v>608</v>
      </c>
      <c r="W2019" s="75" t="s">
        <v>2673</v>
      </c>
      <c r="X2019" s="57" t="s">
        <v>2238</v>
      </c>
      <c r="Y2019" s="57" t="s">
        <v>2238</v>
      </c>
      <c r="Z2019" s="25" t="str">
        <f>IF( OR(X2019="CNST", I2019="CAT_REGS"),IF(E2019=CHAR(34)&amp;CHAR(34),F2019,E2019),
IF(X2019="YES",UPPER(IF(E2019=CHAR(34)&amp;CHAR(34),F2019,E2019)),
IF(   AND(X2019&lt;&gt;"NO",I2019="CAT_FNCT",D2019&lt;&gt;"multiply", D2019&lt;&gt;"divide"),IF(J2019="SLS_ENABLED",   UPPER(IF(E2019=CHAR(34)&amp;CHAR(34),F2019,E2019)),""),"")))</f>
        <v>"XEQM11"</v>
      </c>
      <c r="AA2019" s="25" t="str">
        <f>IF(LEN(Y2019)&gt;0,Y2019,SUBSTITUTE(SUBSTITUTE(SUBSTITUTE(SUBSTITUTE(SUBSTITUTE(SUBSTITUTE(SUBSTITUTE(SUBSTITUTE(SUBSTITUTE(SUBSTITUTE(SUBSTITUTE( (SUBSTITUTE( SUBSTITUTE( SUBSTITUTE( SUBSTITUTE(Z2019,"STD_SIGMA","SUM"),"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XEQM11</v>
      </c>
      <c r="AB2019" s="1">
        <f>B2019</f>
        <v>1975</v>
      </c>
      <c r="AC2019" t="str">
        <f>P2019</f>
        <v>ITM_X_f5</v>
      </c>
      <c r="AD2019" s="126" t="str">
        <f>IF(ISNA(VLOOKUP(AA2019,'XEQM Shortlist'!J:J,1,0)),"//","")</f>
        <v>//</v>
      </c>
      <c r="AF2019" s="88" t="str">
        <f>IF(LEN(AA2019)=0,"",SUBSTITUTE(SUBSTITUTE(SUBSTITUTE(SUBSTITUTE(SUBSTITUTE(SUBSTITUTE(SUBSTITUTE(SUBSTITUTE(SUBSTITUTE(SUBSTITUTE(SUBSTITUTE(SUBSTITUTE(SUBSTITUTE(SUBSTITUTE(SUBSTITUTE(SUBSTITUTE(SUBSTITUTE( (SUBSTITUTE( SUBSTITUTE( SUBSTITUTE( SUBSTITUTE(Z2019,"STD_SIGMA","SUM"),"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XEQM11</v>
      </c>
      <c r="AG2019" t="b">
        <f>AA2019=AF2019</f>
        <v>1</v>
      </c>
    </row>
    <row r="2020" spans="1:33">
      <c r="A2020" s="48">
        <f>IF(B2020=INT(B2020),ROW(),"")</f>
        <v>2020</v>
      </c>
      <c r="B2020" s="47">
        <f>IF(AND(MID(C2020,2,1)&lt;&gt;"/",MID(C2020,1,1)="/"),INT(B2019)+1,B2019+0.01)</f>
        <v>1976</v>
      </c>
      <c r="C2020" s="80" t="s">
        <v>3750</v>
      </c>
      <c r="D2020" s="80">
        <v>12</v>
      </c>
      <c r="E2020" s="83" t="s">
        <v>2577</v>
      </c>
      <c r="F2020" s="83" t="s">
        <v>2577</v>
      </c>
      <c r="G2020" s="86">
        <v>0</v>
      </c>
      <c r="H2020" s="86">
        <v>0</v>
      </c>
      <c r="I2020" s="270" t="s">
        <v>3</v>
      </c>
      <c r="J2020" s="81" t="s">
        <v>1375</v>
      </c>
      <c r="K2020" s="83" t="s">
        <v>3945</v>
      </c>
      <c r="L2020" s="84" t="s">
        <v>4768</v>
      </c>
      <c r="M2020" s="84" t="s">
        <v>4825</v>
      </c>
      <c r="N2020" s="55" t="s">
        <v>2707</v>
      </c>
      <c r="O2020" s="84" t="s">
        <v>2489</v>
      </c>
      <c r="P2020" s="266" t="s">
        <v>2561</v>
      </c>
      <c r="Q2020" s="83"/>
      <c r="R2020"/>
      <c r="S2020" t="str">
        <f>IF(E2020=F2020,"","NOT EQUAL")</f>
        <v/>
      </c>
      <c r="T2020" s="44" t="str">
        <f>IF(ISNA(VLOOKUP(P2020,Sheet1!E:F,2,0)),"--","PRESENT")</f>
        <v>--</v>
      </c>
      <c r="U2020"/>
      <c r="V2020">
        <f>IF(AA2020&lt;&gt;"",V2019+1,V2019)</f>
        <v>609</v>
      </c>
      <c r="W2020" s="75" t="s">
        <v>2673</v>
      </c>
      <c r="X2020" s="57" t="s">
        <v>2238</v>
      </c>
      <c r="Y2020" s="57" t="s">
        <v>2238</v>
      </c>
      <c r="Z2020" s="25" t="str">
        <f>IF( OR(X2020="CNST", I2020="CAT_REGS"),IF(E2020=CHAR(34)&amp;CHAR(34),F2020,E2020),
IF(X2020="YES",UPPER(IF(E2020=CHAR(34)&amp;CHAR(34),F2020,E2020)),
IF(   AND(X2020&lt;&gt;"NO",I2020="CAT_FNCT",D2020&lt;&gt;"multiply", D2020&lt;&gt;"divide"),IF(J2020="SLS_ENABLED",   UPPER(IF(E2020=CHAR(34)&amp;CHAR(34),F2020,E2020)),""),"")))</f>
        <v>"XEQM12"</v>
      </c>
      <c r="AA2020" s="25" t="str">
        <f>IF(LEN(Y2020)&gt;0,Y2020,SUBSTITUTE(SUBSTITUTE(SUBSTITUTE(SUBSTITUTE(SUBSTITUTE(SUBSTITUTE(SUBSTITUTE(SUBSTITUTE(SUBSTITUTE(SUBSTITUTE(SUBSTITUTE( (SUBSTITUTE( SUBSTITUTE( SUBSTITUTE( SUBSTITUTE(Z2020,"STD_SIGMA","SUM"),"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XEQM12</v>
      </c>
      <c r="AB2020" s="1">
        <f>B2020</f>
        <v>1976</v>
      </c>
      <c r="AC2020" t="str">
        <f>P2020</f>
        <v>ITM_X_f6</v>
      </c>
      <c r="AD2020" s="126" t="str">
        <f>IF(ISNA(VLOOKUP(AA2020,'XEQM Shortlist'!J:J,1,0)),"//","")</f>
        <v>//</v>
      </c>
      <c r="AF2020" s="88" t="str">
        <f>IF(LEN(AA2020)=0,"",SUBSTITUTE(SUBSTITUTE(SUBSTITUTE(SUBSTITUTE(SUBSTITUTE(SUBSTITUTE(SUBSTITUTE(SUBSTITUTE(SUBSTITUTE(SUBSTITUTE(SUBSTITUTE(SUBSTITUTE(SUBSTITUTE(SUBSTITUTE(SUBSTITUTE(SUBSTITUTE(SUBSTITUTE( (SUBSTITUTE( SUBSTITUTE( SUBSTITUTE( SUBSTITUTE(Z2020,"STD_SIGMA","SUM"),"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XEQM12</v>
      </c>
      <c r="AG2020" t="b">
        <f>AA2020=AF2020</f>
        <v>1</v>
      </c>
    </row>
    <row r="2021" spans="1:33">
      <c r="A2021" s="48">
        <f>IF(B2021=INT(B2021),ROW(),"")</f>
        <v>2021</v>
      </c>
      <c r="B2021" s="47">
        <f>IF(AND(MID(C2021,2,1)&lt;&gt;"/",MID(C2021,1,1)="/"),INT(B2020)+1,B2020+0.01)</f>
        <v>1977</v>
      </c>
      <c r="C2021" s="80" t="s">
        <v>3750</v>
      </c>
      <c r="D2021" s="80">
        <v>13</v>
      </c>
      <c r="E2021" s="83" t="s">
        <v>2578</v>
      </c>
      <c r="F2021" s="83" t="s">
        <v>2578</v>
      </c>
      <c r="G2021" s="86">
        <v>0</v>
      </c>
      <c r="H2021" s="86">
        <v>0</v>
      </c>
      <c r="I2021" s="270" t="s">
        <v>3</v>
      </c>
      <c r="J2021" s="81" t="s">
        <v>1375</v>
      </c>
      <c r="K2021" s="83" t="s">
        <v>3945</v>
      </c>
      <c r="L2021" s="84" t="s">
        <v>4768</v>
      </c>
      <c r="M2021" s="84" t="s">
        <v>4825</v>
      </c>
      <c r="N2021" s="55" t="s">
        <v>2707</v>
      </c>
      <c r="O2021" s="84" t="s">
        <v>2489</v>
      </c>
      <c r="P2021" s="266" t="s">
        <v>2562</v>
      </c>
      <c r="Q2021" s="83"/>
      <c r="R2021"/>
      <c r="S2021" t="str">
        <f>IF(E2021=F2021,"","NOT EQUAL")</f>
        <v/>
      </c>
      <c r="T2021" s="44" t="str">
        <f>IF(ISNA(VLOOKUP(P2021,Sheet1!E:F,2,0)),"--","PRESENT")</f>
        <v>--</v>
      </c>
      <c r="U2021"/>
      <c r="V2021">
        <f>IF(AA2021&lt;&gt;"",V2020+1,V2020)</f>
        <v>610</v>
      </c>
      <c r="W2021" s="75" t="s">
        <v>2673</v>
      </c>
      <c r="X2021" s="57" t="s">
        <v>2238</v>
      </c>
      <c r="Y2021" s="57" t="s">
        <v>2238</v>
      </c>
      <c r="Z2021" s="25" t="str">
        <f>IF( OR(X2021="CNST", I2021="CAT_REGS"),IF(E2021=CHAR(34)&amp;CHAR(34),F2021,E2021),
IF(X2021="YES",UPPER(IF(E2021=CHAR(34)&amp;CHAR(34),F2021,E2021)),
IF(   AND(X2021&lt;&gt;"NO",I2021="CAT_FNCT",D2021&lt;&gt;"multiply", D2021&lt;&gt;"divide"),IF(J2021="SLS_ENABLED",   UPPER(IF(E2021=CHAR(34)&amp;CHAR(34),F2021,E2021)),""),"")))</f>
        <v>"XEQM13"</v>
      </c>
      <c r="AA2021" s="25" t="str">
        <f>IF(LEN(Y2021)&gt;0,Y2021,SUBSTITUTE(SUBSTITUTE(SUBSTITUTE(SUBSTITUTE(SUBSTITUTE(SUBSTITUTE(SUBSTITUTE(SUBSTITUTE(SUBSTITUTE(SUBSTITUTE(SUBSTITUTE( (SUBSTITUTE( SUBSTITUTE( SUBSTITUTE( SUBSTITUTE(Z2021,"STD_SIGMA","SUM"),"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XEQM13</v>
      </c>
      <c r="AB2021" s="1">
        <f>B2021</f>
        <v>1977</v>
      </c>
      <c r="AC2021" t="str">
        <f>P2021</f>
        <v>ITM_X_g1</v>
      </c>
      <c r="AD2021" s="126" t="str">
        <f>IF(ISNA(VLOOKUP(AA2021,'XEQM Shortlist'!J:J,1,0)),"//","")</f>
        <v>//</v>
      </c>
      <c r="AF2021" s="88" t="str">
        <f>IF(LEN(AA2021)=0,"",SUBSTITUTE(SUBSTITUTE(SUBSTITUTE(SUBSTITUTE(SUBSTITUTE(SUBSTITUTE(SUBSTITUTE(SUBSTITUTE(SUBSTITUTE(SUBSTITUTE(SUBSTITUTE(SUBSTITUTE(SUBSTITUTE(SUBSTITUTE(SUBSTITUTE(SUBSTITUTE(SUBSTITUTE( (SUBSTITUTE( SUBSTITUTE( SUBSTITUTE( SUBSTITUTE(Z2021,"STD_SIGMA","SUM"),"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XEQM13</v>
      </c>
      <c r="AG2021" t="b">
        <f>AA2021=AF2021</f>
        <v>1</v>
      </c>
    </row>
    <row r="2022" spans="1:33">
      <c r="A2022" s="48">
        <f>IF(B2022=INT(B2022),ROW(),"")</f>
        <v>2022</v>
      </c>
      <c r="B2022" s="47">
        <f>IF(AND(MID(C2022,2,1)&lt;&gt;"/",MID(C2022,1,1)="/"),INT(B2021)+1,B2021+0.01)</f>
        <v>1978</v>
      </c>
      <c r="C2022" s="80" t="s">
        <v>3750</v>
      </c>
      <c r="D2022" s="80">
        <v>14</v>
      </c>
      <c r="E2022" s="83" t="s">
        <v>2579</v>
      </c>
      <c r="F2022" s="83" t="s">
        <v>2579</v>
      </c>
      <c r="G2022" s="86">
        <v>0</v>
      </c>
      <c r="H2022" s="86">
        <v>0</v>
      </c>
      <c r="I2022" s="270" t="s">
        <v>3</v>
      </c>
      <c r="J2022" s="81" t="s">
        <v>1375</v>
      </c>
      <c r="K2022" s="83" t="s">
        <v>3945</v>
      </c>
      <c r="L2022" s="84" t="s">
        <v>4768</v>
      </c>
      <c r="M2022" s="84" t="s">
        <v>4825</v>
      </c>
      <c r="N2022" s="55" t="s">
        <v>2707</v>
      </c>
      <c r="O2022" s="84" t="s">
        <v>2489</v>
      </c>
      <c r="P2022" s="266" t="s">
        <v>2563</v>
      </c>
      <c r="Q2022" s="83"/>
      <c r="R2022"/>
      <c r="S2022" t="str">
        <f>IF(E2022=F2022,"","NOT EQUAL")</f>
        <v/>
      </c>
      <c r="T2022" s="44" t="str">
        <f>IF(ISNA(VLOOKUP(P2022,Sheet1!E:F,2,0)),"--","PRESENT")</f>
        <v>--</v>
      </c>
      <c r="U2022"/>
      <c r="V2022">
        <f>IF(AA2022&lt;&gt;"",V2021+1,V2021)</f>
        <v>611</v>
      </c>
      <c r="W2022" s="75" t="s">
        <v>2673</v>
      </c>
      <c r="X2022" s="57" t="s">
        <v>2238</v>
      </c>
      <c r="Y2022" s="57" t="s">
        <v>2238</v>
      </c>
      <c r="Z2022" s="25" t="str">
        <f>IF( OR(X2022="CNST", I2022="CAT_REGS"),IF(E2022=CHAR(34)&amp;CHAR(34),F2022,E2022),
IF(X2022="YES",UPPER(IF(E2022=CHAR(34)&amp;CHAR(34),F2022,E2022)),
IF(   AND(X2022&lt;&gt;"NO",I2022="CAT_FNCT",D2022&lt;&gt;"multiply", D2022&lt;&gt;"divide"),IF(J2022="SLS_ENABLED",   UPPER(IF(E2022=CHAR(34)&amp;CHAR(34),F2022,E2022)),""),"")))</f>
        <v>"XEQM14"</v>
      </c>
      <c r="AA2022" s="25" t="str">
        <f>IF(LEN(Y2022)&gt;0,Y2022,SUBSTITUTE(SUBSTITUTE(SUBSTITUTE(SUBSTITUTE(SUBSTITUTE(SUBSTITUTE(SUBSTITUTE(SUBSTITUTE(SUBSTITUTE(SUBSTITUTE(SUBSTITUTE( (SUBSTITUTE( SUBSTITUTE( SUBSTITUTE( SUBSTITUTE(Z2022,"STD_SIGMA","SUM"),"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XEQM14</v>
      </c>
      <c r="AB2022" s="1">
        <f>B2022</f>
        <v>1978</v>
      </c>
      <c r="AC2022" t="str">
        <f>P2022</f>
        <v>ITM_X_g2</v>
      </c>
      <c r="AD2022" s="126" t="str">
        <f>IF(ISNA(VLOOKUP(AA2022,'XEQM Shortlist'!J:J,1,0)),"//","")</f>
        <v>//</v>
      </c>
      <c r="AF2022" s="88" t="str">
        <f>IF(LEN(AA2022)=0,"",SUBSTITUTE(SUBSTITUTE(SUBSTITUTE(SUBSTITUTE(SUBSTITUTE(SUBSTITUTE(SUBSTITUTE(SUBSTITUTE(SUBSTITUTE(SUBSTITUTE(SUBSTITUTE(SUBSTITUTE(SUBSTITUTE(SUBSTITUTE(SUBSTITUTE(SUBSTITUTE(SUBSTITUTE( (SUBSTITUTE( SUBSTITUTE( SUBSTITUTE( SUBSTITUTE(Z2022,"STD_SIGMA","SUM"),"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XEQM14</v>
      </c>
      <c r="AG2022" t="b">
        <f>AA2022=AF2022</f>
        <v>1</v>
      </c>
    </row>
    <row r="2023" spans="1:33">
      <c r="A2023" s="48">
        <f>IF(B2023=INT(B2023),ROW(),"")</f>
        <v>2023</v>
      </c>
      <c r="B2023" s="47">
        <f>IF(AND(MID(C2023,2,1)&lt;&gt;"/",MID(C2023,1,1)="/"),INT(B2022)+1,B2022+0.01)</f>
        <v>1979</v>
      </c>
      <c r="C2023" s="80" t="s">
        <v>3750</v>
      </c>
      <c r="D2023" s="80">
        <v>15</v>
      </c>
      <c r="E2023" s="83" t="s">
        <v>2580</v>
      </c>
      <c r="F2023" s="83" t="s">
        <v>2580</v>
      </c>
      <c r="G2023" s="86">
        <v>0</v>
      </c>
      <c r="H2023" s="86">
        <v>0</v>
      </c>
      <c r="I2023" s="270" t="s">
        <v>3</v>
      </c>
      <c r="J2023" s="81" t="s">
        <v>1375</v>
      </c>
      <c r="K2023" s="83" t="s">
        <v>3945</v>
      </c>
      <c r="L2023" s="84" t="s">
        <v>4768</v>
      </c>
      <c r="M2023" s="84" t="s">
        <v>4825</v>
      </c>
      <c r="N2023" s="55" t="s">
        <v>2707</v>
      </c>
      <c r="O2023" s="84" t="s">
        <v>2489</v>
      </c>
      <c r="P2023" s="266" t="s">
        <v>2564</v>
      </c>
      <c r="Q2023" s="83"/>
      <c r="R2023"/>
      <c r="S2023" t="str">
        <f>IF(E2023=F2023,"","NOT EQUAL")</f>
        <v/>
      </c>
      <c r="T2023" s="44" t="str">
        <f>IF(ISNA(VLOOKUP(P2023,Sheet1!E:F,2,0)),"--","PRESENT")</f>
        <v>--</v>
      </c>
      <c r="U2023"/>
      <c r="V2023">
        <f>IF(AA2023&lt;&gt;"",V2022+1,V2022)</f>
        <v>612</v>
      </c>
      <c r="W2023" s="75" t="s">
        <v>2673</v>
      </c>
      <c r="X2023" s="57" t="s">
        <v>2238</v>
      </c>
      <c r="Y2023" s="57" t="s">
        <v>2238</v>
      </c>
      <c r="Z2023" s="25" t="str">
        <f>IF( OR(X2023="CNST", I2023="CAT_REGS"),IF(E2023=CHAR(34)&amp;CHAR(34),F2023,E2023),
IF(X2023="YES",UPPER(IF(E2023=CHAR(34)&amp;CHAR(34),F2023,E2023)),
IF(   AND(X2023&lt;&gt;"NO",I2023="CAT_FNCT",D2023&lt;&gt;"multiply", D2023&lt;&gt;"divide"),IF(J2023="SLS_ENABLED",   UPPER(IF(E2023=CHAR(34)&amp;CHAR(34),F2023,E2023)),""),"")))</f>
        <v>"XEQM15"</v>
      </c>
      <c r="AA2023" s="25" t="str">
        <f>IF(LEN(Y2023)&gt;0,Y2023,SUBSTITUTE(SUBSTITUTE(SUBSTITUTE(SUBSTITUTE(SUBSTITUTE(SUBSTITUTE(SUBSTITUTE(SUBSTITUTE(SUBSTITUTE(SUBSTITUTE(SUBSTITUTE( (SUBSTITUTE( SUBSTITUTE( SUBSTITUTE( SUBSTITUTE(Z2023,"STD_SIGMA","SUM"),"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XEQM15</v>
      </c>
      <c r="AB2023" s="1">
        <f>B2023</f>
        <v>1979</v>
      </c>
      <c r="AC2023" t="str">
        <f>P2023</f>
        <v>ITM_X_g3</v>
      </c>
      <c r="AD2023" s="126" t="str">
        <f>IF(ISNA(VLOOKUP(AA2023,'XEQM Shortlist'!J:J,1,0)),"//","")</f>
        <v>//</v>
      </c>
      <c r="AF2023" s="88" t="str">
        <f>IF(LEN(AA2023)=0,"",SUBSTITUTE(SUBSTITUTE(SUBSTITUTE(SUBSTITUTE(SUBSTITUTE(SUBSTITUTE(SUBSTITUTE(SUBSTITUTE(SUBSTITUTE(SUBSTITUTE(SUBSTITUTE(SUBSTITUTE(SUBSTITUTE(SUBSTITUTE(SUBSTITUTE(SUBSTITUTE(SUBSTITUTE( (SUBSTITUTE( SUBSTITUTE( SUBSTITUTE( SUBSTITUTE(Z2023,"STD_SIGMA","SUM"),"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XEQM15</v>
      </c>
      <c r="AG2023" t="b">
        <f>AA2023=AF2023</f>
        <v>1</v>
      </c>
    </row>
    <row r="2024" spans="1:33">
      <c r="A2024" s="48">
        <f>IF(B2024=INT(B2024),ROW(),"")</f>
        <v>2024</v>
      </c>
      <c r="B2024" s="47">
        <f>IF(AND(MID(C2024,2,1)&lt;&gt;"/",MID(C2024,1,1)="/"),INT(B2023)+1,B2023+0.01)</f>
        <v>1980</v>
      </c>
      <c r="C2024" s="80" t="s">
        <v>3750</v>
      </c>
      <c r="D2024" s="80">
        <v>16</v>
      </c>
      <c r="E2024" s="83" t="s">
        <v>2581</v>
      </c>
      <c r="F2024" s="83" t="s">
        <v>2581</v>
      </c>
      <c r="G2024" s="86">
        <v>0</v>
      </c>
      <c r="H2024" s="86">
        <v>0</v>
      </c>
      <c r="I2024" s="270" t="s">
        <v>3</v>
      </c>
      <c r="J2024" s="81" t="s">
        <v>1375</v>
      </c>
      <c r="K2024" s="83" t="s">
        <v>3945</v>
      </c>
      <c r="L2024" s="84" t="s">
        <v>4768</v>
      </c>
      <c r="M2024" s="84" t="s">
        <v>4825</v>
      </c>
      <c r="N2024" s="55" t="s">
        <v>2707</v>
      </c>
      <c r="O2024" s="84" t="s">
        <v>2489</v>
      </c>
      <c r="P2024" s="266" t="s">
        <v>2565</v>
      </c>
      <c r="Q2024" s="83"/>
      <c r="R2024"/>
      <c r="S2024" t="str">
        <f>IF(E2024=F2024,"","NOT EQUAL")</f>
        <v/>
      </c>
      <c r="T2024" s="44" t="str">
        <f>IF(ISNA(VLOOKUP(P2024,Sheet1!E:F,2,0)),"--","PRESENT")</f>
        <v>--</v>
      </c>
      <c r="U2024"/>
      <c r="V2024">
        <f>IF(AA2024&lt;&gt;"",V2023+1,V2023)</f>
        <v>613</v>
      </c>
      <c r="W2024" s="75" t="s">
        <v>2673</v>
      </c>
      <c r="X2024" s="57" t="s">
        <v>2238</v>
      </c>
      <c r="Y2024" s="57" t="s">
        <v>2238</v>
      </c>
      <c r="Z2024" s="25" t="str">
        <f>IF( OR(X2024="CNST", I2024="CAT_REGS"),IF(E2024=CHAR(34)&amp;CHAR(34),F2024,E2024),
IF(X2024="YES",UPPER(IF(E2024=CHAR(34)&amp;CHAR(34),F2024,E2024)),
IF(   AND(X2024&lt;&gt;"NO",I2024="CAT_FNCT",D2024&lt;&gt;"multiply", D2024&lt;&gt;"divide"),IF(J2024="SLS_ENABLED",   UPPER(IF(E2024=CHAR(34)&amp;CHAR(34),F2024,E2024)),""),"")))</f>
        <v>"XEQM16"</v>
      </c>
      <c r="AA2024" s="25" t="str">
        <f>IF(LEN(Y2024)&gt;0,Y2024,SUBSTITUTE(SUBSTITUTE(SUBSTITUTE(SUBSTITUTE(SUBSTITUTE(SUBSTITUTE(SUBSTITUTE(SUBSTITUTE(SUBSTITUTE(SUBSTITUTE(SUBSTITUTE( (SUBSTITUTE( SUBSTITUTE( SUBSTITUTE( SUBSTITUTE(Z2024,"STD_SIGMA","SUM"),"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XEQM16</v>
      </c>
      <c r="AB2024" s="1">
        <f>B2024</f>
        <v>1980</v>
      </c>
      <c r="AC2024" t="str">
        <f>P2024</f>
        <v>ITM_X_g4</v>
      </c>
      <c r="AD2024" s="126" t="str">
        <f>IF(ISNA(VLOOKUP(AA2024,'XEQM Shortlist'!J:J,1,0)),"//","")</f>
        <v>//</v>
      </c>
      <c r="AF2024" s="88" t="str">
        <f>IF(LEN(AA2024)=0,"",SUBSTITUTE(SUBSTITUTE(SUBSTITUTE(SUBSTITUTE(SUBSTITUTE(SUBSTITUTE(SUBSTITUTE(SUBSTITUTE(SUBSTITUTE(SUBSTITUTE(SUBSTITUTE(SUBSTITUTE(SUBSTITUTE(SUBSTITUTE(SUBSTITUTE(SUBSTITUTE(SUBSTITUTE( (SUBSTITUTE( SUBSTITUTE( SUBSTITUTE( SUBSTITUTE(Z2024,"STD_SIGMA","SUM"),"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XEQM16</v>
      </c>
      <c r="AG2024" t="b">
        <f>AA2024=AF2024</f>
        <v>1</v>
      </c>
    </row>
    <row r="2025" spans="1:33">
      <c r="A2025" s="48">
        <f>IF(B2025=INT(B2025),ROW(),"")</f>
        <v>2025</v>
      </c>
      <c r="B2025" s="47">
        <f>IF(AND(MID(C2025,2,1)&lt;&gt;"/",MID(C2025,1,1)="/"),INT(B2024)+1,B2024+0.01)</f>
        <v>1981</v>
      </c>
      <c r="C2025" s="80" t="s">
        <v>3750</v>
      </c>
      <c r="D2025" s="80">
        <v>17</v>
      </c>
      <c r="E2025" s="83" t="s">
        <v>2582</v>
      </c>
      <c r="F2025" s="83" t="s">
        <v>2582</v>
      </c>
      <c r="G2025" s="86">
        <v>0</v>
      </c>
      <c r="H2025" s="86">
        <v>0</v>
      </c>
      <c r="I2025" s="270" t="s">
        <v>3</v>
      </c>
      <c r="J2025" s="81" t="s">
        <v>1375</v>
      </c>
      <c r="K2025" s="83" t="s">
        <v>3945</v>
      </c>
      <c r="L2025" s="84" t="s">
        <v>4768</v>
      </c>
      <c r="M2025" s="84" t="s">
        <v>4825</v>
      </c>
      <c r="N2025" s="55" t="s">
        <v>2707</v>
      </c>
      <c r="O2025" s="84" t="s">
        <v>2489</v>
      </c>
      <c r="P2025" s="266" t="s">
        <v>2566</v>
      </c>
      <c r="Q2025" s="83"/>
      <c r="R2025"/>
      <c r="S2025" t="str">
        <f>IF(E2025=F2025,"","NOT EQUAL")</f>
        <v/>
      </c>
      <c r="T2025" s="44" t="str">
        <f>IF(ISNA(VLOOKUP(P2025,Sheet1!E:F,2,0)),"--","PRESENT")</f>
        <v>--</v>
      </c>
      <c r="U2025"/>
      <c r="V2025">
        <f>IF(AA2025&lt;&gt;"",V2024+1,V2024)</f>
        <v>614</v>
      </c>
      <c r="W2025" s="75" t="s">
        <v>2673</v>
      </c>
      <c r="X2025" s="57" t="s">
        <v>2238</v>
      </c>
      <c r="Y2025" s="57" t="s">
        <v>2238</v>
      </c>
      <c r="Z2025" s="25" t="str">
        <f>IF( OR(X2025="CNST", I2025="CAT_REGS"),IF(E2025=CHAR(34)&amp;CHAR(34),F2025,E2025),
IF(X2025="YES",UPPER(IF(E2025=CHAR(34)&amp;CHAR(34),F2025,E2025)),
IF(   AND(X2025&lt;&gt;"NO",I2025="CAT_FNCT",D2025&lt;&gt;"multiply", D2025&lt;&gt;"divide"),IF(J2025="SLS_ENABLED",   UPPER(IF(E2025=CHAR(34)&amp;CHAR(34),F2025,E2025)),""),"")))</f>
        <v>"XEQM17"</v>
      </c>
      <c r="AA2025" s="25" t="str">
        <f>IF(LEN(Y2025)&gt;0,Y2025,SUBSTITUTE(SUBSTITUTE(SUBSTITUTE(SUBSTITUTE(SUBSTITUTE(SUBSTITUTE(SUBSTITUTE(SUBSTITUTE(SUBSTITUTE(SUBSTITUTE(SUBSTITUTE( (SUBSTITUTE( SUBSTITUTE( SUBSTITUTE( SUBSTITUTE(Z2025,"STD_SIGMA","SUM"),"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XEQM17</v>
      </c>
      <c r="AB2025" s="1">
        <f>B2025</f>
        <v>1981</v>
      </c>
      <c r="AC2025" t="str">
        <f>P2025</f>
        <v>ITM_X_g5</v>
      </c>
      <c r="AD2025" s="126" t="str">
        <f>IF(ISNA(VLOOKUP(AA2025,'XEQM Shortlist'!J:J,1,0)),"//","")</f>
        <v>//</v>
      </c>
      <c r="AF2025" s="88" t="str">
        <f>IF(LEN(AA2025)=0,"",SUBSTITUTE(SUBSTITUTE(SUBSTITUTE(SUBSTITUTE(SUBSTITUTE(SUBSTITUTE(SUBSTITUTE(SUBSTITUTE(SUBSTITUTE(SUBSTITUTE(SUBSTITUTE(SUBSTITUTE(SUBSTITUTE(SUBSTITUTE(SUBSTITUTE(SUBSTITUTE(SUBSTITUTE( (SUBSTITUTE( SUBSTITUTE( SUBSTITUTE( SUBSTITUTE(Z2025,"STD_SIGMA","SUM"),"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XEQM17</v>
      </c>
      <c r="AG2025" t="b">
        <f>AA2025=AF2025</f>
        <v>1</v>
      </c>
    </row>
    <row r="2026" spans="1:33">
      <c r="A2026" s="48">
        <f>IF(B2026=INT(B2026),ROW(),"")</f>
        <v>2026</v>
      </c>
      <c r="B2026" s="47">
        <f>IF(AND(MID(C2026,2,1)&lt;&gt;"/",MID(C2026,1,1)="/"),INT(B2025)+1,B2025+0.01)</f>
        <v>1982</v>
      </c>
      <c r="C2026" s="80" t="s">
        <v>3750</v>
      </c>
      <c r="D2026" s="80">
        <v>18</v>
      </c>
      <c r="E2026" s="83" t="s">
        <v>2583</v>
      </c>
      <c r="F2026" s="83" t="s">
        <v>2583</v>
      </c>
      <c r="G2026" s="86">
        <v>0</v>
      </c>
      <c r="H2026" s="86">
        <v>0</v>
      </c>
      <c r="I2026" s="270" t="s">
        <v>3</v>
      </c>
      <c r="J2026" s="81" t="s">
        <v>1375</v>
      </c>
      <c r="K2026" s="83" t="s">
        <v>3945</v>
      </c>
      <c r="L2026" s="84" t="s">
        <v>4768</v>
      </c>
      <c r="M2026" s="84" t="s">
        <v>4825</v>
      </c>
      <c r="N2026" s="55" t="s">
        <v>2707</v>
      </c>
      <c r="O2026" s="84" t="s">
        <v>2489</v>
      </c>
      <c r="P2026" s="266" t="s">
        <v>2567</v>
      </c>
      <c r="Q2026" s="83"/>
      <c r="R2026"/>
      <c r="S2026" t="str">
        <f>IF(E2026=F2026,"","NOT EQUAL")</f>
        <v/>
      </c>
      <c r="T2026" s="44" t="str">
        <f>IF(ISNA(VLOOKUP(P2026,Sheet1!E:F,2,0)),"--","PRESENT")</f>
        <v>--</v>
      </c>
      <c r="U2026"/>
      <c r="V2026">
        <f>IF(AA2026&lt;&gt;"",V2025+1,V2025)</f>
        <v>615</v>
      </c>
      <c r="W2026" s="75" t="s">
        <v>2673</v>
      </c>
      <c r="X2026" s="57" t="s">
        <v>2238</v>
      </c>
      <c r="Y2026" s="57" t="s">
        <v>2238</v>
      </c>
      <c r="Z2026" s="25" t="str">
        <f>IF( OR(X2026="CNST", I2026="CAT_REGS"),IF(E2026=CHAR(34)&amp;CHAR(34),F2026,E2026),
IF(X2026="YES",UPPER(IF(E2026=CHAR(34)&amp;CHAR(34),F2026,E2026)),
IF(   AND(X2026&lt;&gt;"NO",I2026="CAT_FNCT",D2026&lt;&gt;"multiply", D2026&lt;&gt;"divide"),IF(J2026="SLS_ENABLED",   UPPER(IF(E2026=CHAR(34)&amp;CHAR(34),F2026,E2026)),""),"")))</f>
        <v>"XEQM18"</v>
      </c>
      <c r="AA2026" s="25" t="str">
        <f>IF(LEN(Y2026)&gt;0,Y2026,SUBSTITUTE(SUBSTITUTE(SUBSTITUTE(SUBSTITUTE(SUBSTITUTE(SUBSTITUTE(SUBSTITUTE(SUBSTITUTE(SUBSTITUTE(SUBSTITUTE(SUBSTITUTE( (SUBSTITUTE( SUBSTITUTE( SUBSTITUTE( SUBSTITUTE(Z2026,"STD_SIGMA","SUM"),"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XEQM18</v>
      </c>
      <c r="AB2026" s="1">
        <f>B2026</f>
        <v>1982</v>
      </c>
      <c r="AC2026" t="str">
        <f>P2026</f>
        <v>ITM_X_g6</v>
      </c>
      <c r="AD2026" s="126" t="str">
        <f>IF(ISNA(VLOOKUP(AA2026,'XEQM Shortlist'!J:J,1,0)),"//","")</f>
        <v>//</v>
      </c>
      <c r="AF2026" s="88" t="str">
        <f>IF(LEN(AA2026)=0,"",SUBSTITUTE(SUBSTITUTE(SUBSTITUTE(SUBSTITUTE(SUBSTITUTE(SUBSTITUTE(SUBSTITUTE(SUBSTITUTE(SUBSTITUTE(SUBSTITUTE(SUBSTITUTE(SUBSTITUTE(SUBSTITUTE(SUBSTITUTE(SUBSTITUTE(SUBSTITUTE(SUBSTITUTE( (SUBSTITUTE( SUBSTITUTE( SUBSTITUTE( SUBSTITUTE(Z2026,"STD_SIGMA","SUM"),"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XEQM18</v>
      </c>
      <c r="AG2026" t="b">
        <f>AA2026=AF2026</f>
        <v>1</v>
      </c>
    </row>
    <row r="2027" spans="1:33">
      <c r="A2027" s="48">
        <f>IF(B2027=INT(B2027),ROW(),"")</f>
        <v>2027</v>
      </c>
      <c r="B2027" s="47">
        <f>IF(AND(MID(C2027,2,1)&lt;&gt;"/",MID(C2027,1,1)="/"),INT(B2026)+1,B2026+0.01)</f>
        <v>1983</v>
      </c>
      <c r="C2027" s="80" t="s">
        <v>3751</v>
      </c>
      <c r="D2027" s="80" t="s">
        <v>12</v>
      </c>
      <c r="E2027" s="257" t="s">
        <v>2623</v>
      </c>
      <c r="F2027" s="83" t="s">
        <v>2623</v>
      </c>
      <c r="G2027" s="86">
        <v>1</v>
      </c>
      <c r="H2027" s="86">
        <v>18</v>
      </c>
      <c r="I2027" s="270" t="s">
        <v>1</v>
      </c>
      <c r="J2027" s="81" t="s">
        <v>1375</v>
      </c>
      <c r="K2027" s="83" t="s">
        <v>3783</v>
      </c>
      <c r="L2027" s="84" t="s">
        <v>4768</v>
      </c>
      <c r="M2027" s="84" t="s">
        <v>4825</v>
      </c>
      <c r="N2027" s="55" t="s">
        <v>2707</v>
      </c>
      <c r="O2027" s="84"/>
      <c r="P2027" s="266" t="s">
        <v>2621</v>
      </c>
      <c r="Q2027" s="83"/>
      <c r="R2027"/>
      <c r="S2027" t="str">
        <f>IF(E2027=F2027,"","NOT EQUAL")</f>
        <v/>
      </c>
      <c r="T2027" s="44" t="str">
        <f>IF(ISNA(VLOOKUP(P2027,Sheet1!E:F,2,0)),"--","PRESENT")</f>
        <v>--</v>
      </c>
      <c r="U2027"/>
      <c r="V2027">
        <f>IF(AA2027&lt;&gt;"",V2026+1,V2026)</f>
        <v>616</v>
      </c>
      <c r="W2027" s="75" t="s">
        <v>2673</v>
      </c>
      <c r="X2027" s="57" t="s">
        <v>2598</v>
      </c>
      <c r="Y2027" s="57" t="s">
        <v>2238</v>
      </c>
      <c r="Z2027" s="25" t="str">
        <f>IF( OR(X2027="CNST", I2027="CAT_REGS"),IF(E2027=CHAR(34)&amp;CHAR(34),F2027,E2027),
IF(X2027="YES",UPPER(IF(E2027=CHAR(34)&amp;CHAR(34),F2027,E2027)),
IF(   AND(X2027&lt;&gt;"NO",I2027="CAT_FNCT",D2027&lt;&gt;"multiply", D2027&lt;&gt;"divide"),IF(J2027="SLS_ENABLED",   UPPER(IF(E2027=CHAR(34)&amp;CHAR(34),F2027,E2027)),""),"")))</f>
        <v>"X.SAVE"</v>
      </c>
      <c r="AA2027" s="25" t="str">
        <f>IF(LEN(Y2027)&gt;0,Y2027,SUBSTITUTE(SUBSTITUTE(SUBSTITUTE(SUBSTITUTE(SUBSTITUTE(SUBSTITUTE(SUBSTITUTE(SUBSTITUTE(SUBSTITUTE(SUBSTITUTE(SUBSTITUTE( (SUBSTITUTE( SUBSTITUTE( SUBSTITUTE( SUBSTITUTE(Z2027,"STD_SIGMA","SUM"),"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X.SAVE</v>
      </c>
      <c r="AB2027" s="1">
        <f>B2027</f>
        <v>1983</v>
      </c>
      <c r="AC2027" t="str">
        <f>P2027</f>
        <v>ITM_XSAVE</v>
      </c>
      <c r="AD2027" s="126" t="str">
        <f>IF(ISNA(VLOOKUP(AA2027,'XEQM Shortlist'!J:J,1,0)),"//","")</f>
        <v>//</v>
      </c>
      <c r="AF2027" s="88" t="str">
        <f>IF(LEN(AA2027)=0,"",SUBSTITUTE(SUBSTITUTE(SUBSTITUTE(SUBSTITUTE(SUBSTITUTE(SUBSTITUTE(SUBSTITUTE(SUBSTITUTE(SUBSTITUTE(SUBSTITUTE(SUBSTITUTE(SUBSTITUTE(SUBSTITUTE(SUBSTITUTE(SUBSTITUTE(SUBSTITUTE(SUBSTITUTE( (SUBSTITUTE( SUBSTITUTE( SUBSTITUTE( SUBSTITUTE(Z2027,"STD_SIGMA","SUM"),"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X.SAVE</v>
      </c>
      <c r="AG2027" t="b">
        <f>AA2027=AF2027</f>
        <v>1</v>
      </c>
    </row>
    <row r="2028" spans="1:33">
      <c r="A2028" s="48">
        <f>IF(B2028=INT(B2028),ROW(),"")</f>
        <v>2028</v>
      </c>
      <c r="B2028" s="47">
        <f>IF(AND(MID(C2028,2,1)&lt;&gt;"/",MID(C2028,1,1)="/"),INT(B2027)+1,B2027+0.01)</f>
        <v>1984</v>
      </c>
      <c r="C2028" s="80" t="s">
        <v>3752</v>
      </c>
      <c r="D2028" s="80" t="s">
        <v>12</v>
      </c>
      <c r="E2028" s="257" t="s">
        <v>2624</v>
      </c>
      <c r="F2028" s="83" t="s">
        <v>2624</v>
      </c>
      <c r="G2028" s="86">
        <v>1</v>
      </c>
      <c r="H2028" s="86">
        <v>18</v>
      </c>
      <c r="I2028" s="270" t="s">
        <v>1</v>
      </c>
      <c r="J2028" s="81" t="s">
        <v>1375</v>
      </c>
      <c r="K2028" s="83" t="s">
        <v>3945</v>
      </c>
      <c r="L2028" s="84" t="s">
        <v>4768</v>
      </c>
      <c r="M2028" s="84" t="s">
        <v>4825</v>
      </c>
      <c r="N2028" s="55" t="s">
        <v>2707</v>
      </c>
      <c r="O2028" s="80"/>
      <c r="P2028" s="266" t="s">
        <v>2622</v>
      </c>
      <c r="Q2028" s="83"/>
      <c r="R2028"/>
      <c r="S2028" t="str">
        <f>IF(E2028=F2028,"","NOT EQUAL")</f>
        <v/>
      </c>
      <c r="T2028" s="44" t="str">
        <f>IF(ISNA(VLOOKUP(P2028,Sheet1!E:F,2,0)),"--","PRESENT")</f>
        <v>--</v>
      </c>
      <c r="U2028"/>
      <c r="V2028">
        <f>IF(AA2028&lt;&gt;"",V2027+1,V2027)</f>
        <v>617</v>
      </c>
      <c r="W2028" s="75" t="s">
        <v>2673</v>
      </c>
      <c r="X2028" s="57" t="s">
        <v>2598</v>
      </c>
      <c r="Y2028" s="57" t="s">
        <v>2238</v>
      </c>
      <c r="Z2028" s="25" t="str">
        <f>IF( OR(X2028="CNST", I2028="CAT_REGS"),IF(E2028=CHAR(34)&amp;CHAR(34),F2028,E2028),
IF(X2028="YES",UPPER(IF(E2028=CHAR(34)&amp;CHAR(34),F2028,E2028)),
IF(   AND(X2028&lt;&gt;"NO",I2028="CAT_FNCT",D2028&lt;&gt;"multiply", D2028&lt;&gt;"divide"),IF(J2028="SLS_ENABLED",   UPPER(IF(E2028=CHAR(34)&amp;CHAR(34),F2028,E2028)),""),"")))</f>
        <v>"X.LOAD"</v>
      </c>
      <c r="AA2028" s="25" t="str">
        <f>IF(LEN(Y2028)&gt;0,Y2028,SUBSTITUTE(SUBSTITUTE(SUBSTITUTE(SUBSTITUTE(SUBSTITUTE(SUBSTITUTE(SUBSTITUTE(SUBSTITUTE(SUBSTITUTE(SUBSTITUTE(SUBSTITUTE( (SUBSTITUTE( SUBSTITUTE( SUBSTITUTE( SUBSTITUTE(Z2028,"STD_SIGMA","SUM"),"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X.LOAD</v>
      </c>
      <c r="AB2028" s="1">
        <f>B2028</f>
        <v>1984</v>
      </c>
      <c r="AC2028" t="str">
        <f>P2028</f>
        <v>ITM_XLOAD</v>
      </c>
      <c r="AD2028" s="126" t="str">
        <f>IF(ISNA(VLOOKUP(AA2028,'XEQM Shortlist'!J:J,1,0)),"//","")</f>
        <v>//</v>
      </c>
      <c r="AF2028" s="88" t="str">
        <f>IF(LEN(AA2028)=0,"",SUBSTITUTE(SUBSTITUTE(SUBSTITUTE(SUBSTITUTE(SUBSTITUTE(SUBSTITUTE(SUBSTITUTE(SUBSTITUTE(SUBSTITUTE(SUBSTITUTE(SUBSTITUTE(SUBSTITUTE(SUBSTITUTE(SUBSTITUTE(SUBSTITUTE(SUBSTITUTE(SUBSTITUTE( (SUBSTITUTE( SUBSTITUTE( SUBSTITUTE( SUBSTITUTE(Z2028,"STD_SIGMA","SUM"),"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X.LOAD</v>
      </c>
      <c r="AG2028" t="b">
        <f>AA2028=AF2028</f>
        <v>1</v>
      </c>
    </row>
    <row r="2029" spans="1:33">
      <c r="A2029" s="48">
        <f>IF(B2029=INT(B2029),ROW(),"")</f>
        <v>2029</v>
      </c>
      <c r="B2029" s="47">
        <f>IF(AND(MID(C2029,2,1)&lt;&gt;"/",MID(C2029,1,1)="/"),INT(B2028)+1,B2028+0.01)</f>
        <v>1985</v>
      </c>
      <c r="C2029" s="80" t="s">
        <v>5180</v>
      </c>
      <c r="D2029" s="80" t="s">
        <v>5175</v>
      </c>
      <c r="E2029" s="11" t="s">
        <v>5176</v>
      </c>
      <c r="F2029" s="11" t="s">
        <v>5176</v>
      </c>
      <c r="G2029" s="95">
        <v>0</v>
      </c>
      <c r="H2029" s="95">
        <v>0</v>
      </c>
      <c r="I2029" s="270" t="s">
        <v>1</v>
      </c>
      <c r="J2029" s="11" t="s">
        <v>1376</v>
      </c>
      <c r="K2029" s="10" t="s">
        <v>3783</v>
      </c>
      <c r="L2029" s="183" t="s">
        <v>4768</v>
      </c>
      <c r="M2029" s="84" t="s">
        <v>4825</v>
      </c>
      <c r="N2029" s="55" t="s">
        <v>2707</v>
      </c>
      <c r="O2029" s="80"/>
      <c r="P2029" s="259" t="s">
        <v>5177</v>
      </c>
      <c r="Q2029" s="83"/>
      <c r="R2029"/>
      <c r="S2029" t="str">
        <f>IF(E2029=F2029,"","NOT EQUAL")</f>
        <v/>
      </c>
      <c r="T2029" s="44" t="str">
        <f>IF(ISNA(VLOOKUP(P2029,Sheet1!E:F,2,0)),"--","PRESENT")</f>
        <v>--</v>
      </c>
      <c r="U2029"/>
      <c r="V2029">
        <f>IF(AA2029&lt;&gt;"",V2028+1,V2028)</f>
        <v>617</v>
      </c>
      <c r="W2029" s="2" t="s">
        <v>2674</v>
      </c>
      <c r="X2029" s="96" t="s">
        <v>2592</v>
      </c>
      <c r="Y2029" s="96"/>
      <c r="Z2029" s="25" t="str">
        <f>IF( OR(X2029="CNST", I2029="CAT_REGS"),IF(E2029=CHAR(34)&amp;CHAR(34),F2029,E2029),
IF(X2029="YES",UPPER(IF(E2029=CHAR(34)&amp;CHAR(34),F2029,E2029)),
IF(   AND(X2029&lt;&gt;"NO",I2029="CAT_FNCT",D2029&lt;&gt;"multiply", D2029&lt;&gt;"divide"),IF(J2029="SLS_ENABLED",   UPPER(IF(E2029=CHAR(34)&amp;CHAR(34),F2029,E2029)),""),"")))</f>
        <v/>
      </c>
      <c r="AA2029" s="25" t="str">
        <f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>B2029</f>
        <v>1985</v>
      </c>
      <c r="AC2029" t="str">
        <f>P2029</f>
        <v>ITM_BCD</v>
      </c>
      <c r="AD2029" s="126" t="str">
        <f>IF(ISNA(VLOOKUP(AA2029,'XEQM Shortlist'!J:J,1,0)),"//","")</f>
        <v/>
      </c>
      <c r="AF2029" s="88" t="str">
        <f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>AA2029=AF2029</f>
        <v>1</v>
      </c>
    </row>
    <row r="2030" spans="1:33">
      <c r="A2030" s="48">
        <f>IF(B2030=INT(B2030),ROW(),"")</f>
        <v>2030</v>
      </c>
      <c r="B2030" s="47">
        <f>IF(AND(MID(C2030,2,1)&lt;&gt;"/",MID(C2030,1,1)="/"),INT(B2029)+1,B2029+0.01)</f>
        <v>1986</v>
      </c>
      <c r="C2030" s="80" t="s">
        <v>5180</v>
      </c>
      <c r="D2030" s="80" t="s">
        <v>5181</v>
      </c>
      <c r="E2030" s="83" t="s">
        <v>5185</v>
      </c>
      <c r="F2030" s="83" t="s">
        <v>5185</v>
      </c>
      <c r="G2030" s="86">
        <v>0</v>
      </c>
      <c r="H2030" s="86">
        <v>0</v>
      </c>
      <c r="I2030" s="270" t="s">
        <v>1</v>
      </c>
      <c r="J2030" s="11" t="s">
        <v>1376</v>
      </c>
      <c r="K2030" s="10" t="s">
        <v>3783</v>
      </c>
      <c r="L2030" s="183" t="s">
        <v>4768</v>
      </c>
      <c r="M2030" s="84" t="s">
        <v>4825</v>
      </c>
      <c r="N2030" s="55" t="s">
        <v>2707</v>
      </c>
      <c r="O2030" s="84"/>
      <c r="P2030" s="266" t="s">
        <v>5178</v>
      </c>
      <c r="Q2030" s="84"/>
      <c r="R2030"/>
      <c r="S2030" t="str">
        <f>IF(E2030=F2030,"","NOT EQUAL")</f>
        <v/>
      </c>
      <c r="T2030" s="44" t="str">
        <f>IF(ISNA(VLOOKUP(P2030,Sheet1!E:F,2,0)),"--","PRESENT")</f>
        <v>--</v>
      </c>
      <c r="U2030"/>
      <c r="V2030">
        <f>IF(AA2030&lt;&gt;"",V2029+1,V2029)</f>
        <v>617</v>
      </c>
      <c r="W2030" s="75" t="s">
        <v>2722</v>
      </c>
      <c r="X2030" s="57" t="s">
        <v>2592</v>
      </c>
      <c r="Y2030" s="57" t="s">
        <v>2238</v>
      </c>
      <c r="Z2030" s="25" t="str">
        <f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>B2030</f>
        <v>1986</v>
      </c>
      <c r="AC2030" t="str">
        <f>P2030</f>
        <v>ITM_BCD9</v>
      </c>
      <c r="AD2030" s="126" t="str">
        <f>IF(ISNA(VLOOKUP(AA2030,'XEQM Shortlist'!J:J,1,0)),"//","")</f>
        <v/>
      </c>
      <c r="AF2030" s="88" t="str">
        <f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>AA2030=AF2030</f>
        <v>1</v>
      </c>
    </row>
    <row r="2031" spans="1:33">
      <c r="A2031" s="48">
        <f>IF(B2031=INT(B2031),ROW(),"")</f>
        <v>2031</v>
      </c>
      <c r="B2031" s="47">
        <f>IF(AND(MID(C2031,2,1)&lt;&gt;"/",MID(C2031,1,1)="/"),INT(B2030)+1,B2030+0.01)</f>
        <v>1987</v>
      </c>
      <c r="C2031" s="80" t="s">
        <v>5180</v>
      </c>
      <c r="D2031" s="80" t="s">
        <v>5182</v>
      </c>
      <c r="E2031" s="83" t="s">
        <v>5186</v>
      </c>
      <c r="F2031" s="83" t="s">
        <v>5186</v>
      </c>
      <c r="G2031" s="86">
        <v>0</v>
      </c>
      <c r="H2031" s="86">
        <v>0</v>
      </c>
      <c r="I2031" s="270" t="s">
        <v>1</v>
      </c>
      <c r="J2031" s="11" t="s">
        <v>1376</v>
      </c>
      <c r="K2031" s="10" t="s">
        <v>3783</v>
      </c>
      <c r="L2031" s="183" t="s">
        <v>4768</v>
      </c>
      <c r="M2031" s="84" t="s">
        <v>4825</v>
      </c>
      <c r="N2031" s="55" t="s">
        <v>2707</v>
      </c>
      <c r="O2031" s="84"/>
      <c r="P2031" s="266" t="s">
        <v>5179</v>
      </c>
      <c r="Q2031" s="84"/>
      <c r="R2031"/>
      <c r="S2031" t="str">
        <f>IF(E2031=F2031,"","NOT EQUAL")</f>
        <v/>
      </c>
      <c r="T2031" s="44" t="str">
        <f>IF(ISNA(VLOOKUP(P2031,Sheet1!E:F,2,0)),"--","PRESENT")</f>
        <v>--</v>
      </c>
      <c r="U2031"/>
      <c r="V2031">
        <f>IF(AA2031&lt;&gt;"",V2030+1,V2030)</f>
        <v>617</v>
      </c>
      <c r="W2031" s="75" t="s">
        <v>2722</v>
      </c>
      <c r="X2031" s="57" t="s">
        <v>2592</v>
      </c>
      <c r="Y2031" s="57" t="s">
        <v>2238</v>
      </c>
      <c r="Z2031" s="25" t="str">
        <f>IF( OR(X2031="CNST", I2031="CAT_REGS"),IF(E2031=CHAR(34)&amp;CHAR(34),F2031,E2031),
IF(X2031="YES",UPPER(IF(E2031=CHAR(34)&amp;CHAR(34),F2031,E2031)),
IF(   AND(X2031&lt;&gt;"NO",I2031="CAT_FNCT",D2031&lt;&gt;"multiply", D2031&lt;&gt;"divide"),IF(J2031="SLS_ENABLED",   UPPER(IF(E2031=CHAR(34)&amp;CHAR(34),F2031,E2031)),""),"")))</f>
        <v/>
      </c>
      <c r="AA2031" s="25" t="str">
        <f>IF(LEN(Y2031)&gt;0,Y2031,SUBSTITUTE(SUBSTITUTE(SUBSTITUTE(SUBSTITUTE(SUBSTITUTE(SUBSTITUTE(SUBSTITUTE(SUBSTITUTE(SUBSTITUTE(SUBSTITUTE(SUBSTITUTE( (SUBSTITUTE( SUBSTITUTE( SUBSTITUTE( SUBSTITUTE(Z2031,"STD_SIGMA","SUM"),"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1" s="1">
        <f>B2031</f>
        <v>1987</v>
      </c>
      <c r="AC2031" t="str">
        <f>P2031</f>
        <v>ITM_BCD10</v>
      </c>
      <c r="AD2031" s="126" t="str">
        <f>IF(ISNA(VLOOKUP(AA2031,'XEQM Shortlist'!J:J,1,0)),"//","")</f>
        <v/>
      </c>
      <c r="AF2031" s="88" t="str">
        <f>IF(LEN(AA2031)=0,"",SUBSTITUTE(SUBSTITUTE(SUBSTITUTE(SUBSTITUTE(SUBSTITUTE(SUBSTITUTE(SUBSTITUTE(SUBSTITUTE(SUBSTITUTE(SUBSTITUTE(SUBSTITUTE(SUBSTITUTE(SUBSTITUTE(SUBSTITUTE(SUBSTITUTE(SUBSTITUTE(SUBSTITUTE( (SUBSTITUTE( SUBSTITUTE( SUBSTITUTE( SUBSTITUTE(Z2031,"STD_SIGMA","SUM"),"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1" t="b">
        <f>AA2031=AF2031</f>
        <v>1</v>
      </c>
    </row>
    <row r="2032" spans="1:33">
      <c r="A2032" s="48">
        <f>IF(B2032=INT(B2032),ROW(),"")</f>
        <v>2032</v>
      </c>
      <c r="B2032" s="47">
        <f>IF(AND(MID(C2032,2,1)&lt;&gt;"/",MID(C2032,1,1)="/"),INT(B2031)+1,B2031+0.01)</f>
        <v>1988</v>
      </c>
      <c r="C2032" s="80" t="s">
        <v>5180</v>
      </c>
      <c r="D2032" s="80" t="s">
        <v>5183</v>
      </c>
      <c r="E2032" s="83" t="s">
        <v>5187</v>
      </c>
      <c r="F2032" s="83" t="s">
        <v>5187</v>
      </c>
      <c r="G2032" s="86">
        <v>0</v>
      </c>
      <c r="H2032" s="86">
        <v>0</v>
      </c>
      <c r="I2032" s="270" t="s">
        <v>1</v>
      </c>
      <c r="J2032" s="11" t="s">
        <v>1376</v>
      </c>
      <c r="K2032" s="10" t="s">
        <v>3783</v>
      </c>
      <c r="L2032" s="183" t="s">
        <v>4768</v>
      </c>
      <c r="M2032" s="84" t="s">
        <v>4825</v>
      </c>
      <c r="N2032" s="55" t="s">
        <v>2707</v>
      </c>
      <c r="O2032" s="84"/>
      <c r="P2032" s="266" t="s">
        <v>5184</v>
      </c>
      <c r="Q2032" s="84"/>
      <c r="R2032"/>
      <c r="S2032" t="str">
        <f>IF(E2032=F2032,"","NOT EQUAL")</f>
        <v/>
      </c>
      <c r="T2032" s="44" t="str">
        <f>IF(ISNA(VLOOKUP(P2032,Sheet1!E:F,2,0)),"--","PRESENT")</f>
        <v>--</v>
      </c>
      <c r="U2032"/>
      <c r="V2032">
        <f>IF(AA2032&lt;&gt;"",V2031+1,V2031)</f>
        <v>617</v>
      </c>
      <c r="W2032" s="75" t="s">
        <v>2722</v>
      </c>
      <c r="X2032" s="57" t="s">
        <v>2592</v>
      </c>
      <c r="Y2032" s="57" t="s">
        <v>2238</v>
      </c>
      <c r="Z2032" s="25" t="str">
        <f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>B2032</f>
        <v>1988</v>
      </c>
      <c r="AC2032" t="str">
        <f>P2032</f>
        <v>ITM_BCDU</v>
      </c>
      <c r="AD2032" s="126" t="str">
        <f>IF(ISNA(VLOOKUP(AA2032,'XEQM Shortlist'!J:J,1,0)),"//","")</f>
        <v/>
      </c>
      <c r="AF2032" s="88" t="str">
        <f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>AA2032=AF2032</f>
        <v>1</v>
      </c>
    </row>
    <row r="2033" spans="1:33">
      <c r="A2033" s="48">
        <f>IF(B2033=INT(B2033),ROW(),"")</f>
        <v>2033</v>
      </c>
      <c r="B2033" s="47">
        <f>IF(AND(MID(C2033,2,1)&lt;&gt;"/",MID(C2033,1,1)="/"),INT(B2032)+1,B2032+0.01)</f>
        <v>1989</v>
      </c>
      <c r="C2033" s="80" t="s">
        <v>3753</v>
      </c>
      <c r="D2033" s="80">
        <v>6</v>
      </c>
      <c r="E2033" s="83" t="s">
        <v>2725</v>
      </c>
      <c r="F2033" s="83" t="s">
        <v>2725</v>
      </c>
      <c r="G2033" s="86">
        <v>0</v>
      </c>
      <c r="H2033" s="86">
        <v>0</v>
      </c>
      <c r="I2033" s="270" t="s">
        <v>1</v>
      </c>
      <c r="J2033" s="81" t="s">
        <v>1375</v>
      </c>
      <c r="K2033" s="83" t="s">
        <v>3945</v>
      </c>
      <c r="L2033" s="84" t="s">
        <v>4768</v>
      </c>
      <c r="M2033" s="84" t="s">
        <v>4825</v>
      </c>
      <c r="N2033" s="55" t="s">
        <v>2707</v>
      </c>
      <c r="O2033" s="84" t="s">
        <v>2720</v>
      </c>
      <c r="P2033" s="266" t="s">
        <v>2739</v>
      </c>
      <c r="Q2033" s="84"/>
      <c r="R2033"/>
      <c r="S2033" t="str">
        <f>IF(E2033=F2033,"","NOT EQUAL")</f>
        <v/>
      </c>
      <c r="T2033" s="44" t="str">
        <f>IF(ISNA(VLOOKUP(P2033,Sheet1!E:F,2,0)),"--","PRESENT")</f>
        <v>--</v>
      </c>
      <c r="U2033"/>
      <c r="V2033">
        <f>IF(AA2033&lt;&gt;"",V2032+1,V2032)</f>
        <v>617</v>
      </c>
      <c r="W2033" s="75" t="s">
        <v>2722</v>
      </c>
      <c r="X2033" s="57" t="s">
        <v>2592</v>
      </c>
      <c r="Y2033" s="57" t="s">
        <v>2238</v>
      </c>
      <c r="Z2033" s="25" t="str">
        <f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>IF(LEN(Y2033)&gt;0,Y2033,SUBSTITUTE(SUBSTITUTE(SUBSTITUTE(SUBSTITUTE(SUBSTITUTE(SUBSTITUTE(SUBSTITUTE(SUBSTITUTE(SUBSTITUTE(SUBSTITUTE(SUBSTITUTE( (SUBSTITUTE( SUBSTITUTE( SUBSTITUTE( SUBSTITUTE(Z2033,"STD_SIGMA","SUM"),"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3" s="1">
        <f>B2033</f>
        <v>1989</v>
      </c>
      <c r="AC2033" t="str">
        <f>P2033</f>
        <v>ITM_S06</v>
      </c>
      <c r="AD2033" s="126" t="str">
        <f>IF(ISNA(VLOOKUP(AA2033,'XEQM Shortlist'!J:J,1,0)),"//","")</f>
        <v/>
      </c>
      <c r="AF2033" s="88" t="str">
        <f>IF(LEN(AA2033)=0,"",SUBSTITUTE(SUBSTITUTE(SUBSTITUTE(SUBSTITUTE(SUBSTITUTE(SUBSTITUTE(SUBSTITUTE(SUBSTITUTE(SUBSTITUTE(SUBSTITUTE(SUBSTITUTE(SUBSTITUTE(SUBSTITUTE(SUBSTITUTE(SUBSTITUTE(SUBSTITUTE(SUBSTITUTE( (SUBSTITUTE( SUBSTITUTE( SUBSTITUTE( SUBSTITUTE(Z2033,"STD_SIGMA","SUM"),"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3" t="b">
        <f>AA2033=AF2033</f>
        <v>1</v>
      </c>
    </row>
    <row r="2034" spans="1:33">
      <c r="A2034" s="48">
        <f>IF(B2034=INT(B2034),ROW(),"")</f>
        <v>2034</v>
      </c>
      <c r="B2034" s="47">
        <f>IF(AND(MID(C2034,2,1)&lt;&gt;"/",MID(C2034,1,1)="/"),INT(B2033)+1,B2033+0.01)</f>
        <v>1990</v>
      </c>
      <c r="C2034" s="80" t="s">
        <v>3753</v>
      </c>
      <c r="D2034" s="80">
        <v>8</v>
      </c>
      <c r="E2034" s="83" t="s">
        <v>2726</v>
      </c>
      <c r="F2034" s="83" t="s">
        <v>2726</v>
      </c>
      <c r="G2034" s="86">
        <v>0</v>
      </c>
      <c r="H2034" s="86">
        <v>0</v>
      </c>
      <c r="I2034" s="270" t="s">
        <v>1</v>
      </c>
      <c r="J2034" s="81" t="s">
        <v>1375</v>
      </c>
      <c r="K2034" s="83" t="s">
        <v>3945</v>
      </c>
      <c r="L2034" s="84" t="s">
        <v>4768</v>
      </c>
      <c r="M2034" s="84" t="s">
        <v>4825</v>
      </c>
      <c r="N2034" s="55" t="s">
        <v>2707</v>
      </c>
      <c r="O2034" s="84" t="s">
        <v>2720</v>
      </c>
      <c r="P2034" s="266" t="s">
        <v>2740</v>
      </c>
      <c r="Q2034" s="84"/>
      <c r="R2034"/>
      <c r="S2034" t="str">
        <f>IF(E2034=F2034,"","NOT EQUAL")</f>
        <v/>
      </c>
      <c r="T2034" s="44" t="str">
        <f>IF(ISNA(VLOOKUP(P2034,Sheet1!E:F,2,0)),"--","PRESENT")</f>
        <v>--</v>
      </c>
      <c r="U2034"/>
      <c r="V2034">
        <f>IF(AA2034&lt;&gt;"",V2033+1,V2033)</f>
        <v>617</v>
      </c>
      <c r="W2034" s="75" t="s">
        <v>2722</v>
      </c>
      <c r="X2034" s="57" t="s">
        <v>2592</v>
      </c>
      <c r="Y2034" s="57" t="s">
        <v>2238</v>
      </c>
      <c r="Z2034" s="25" t="str">
        <f>IF( OR(X2034="CNST", I2034="CAT_REGS"),IF(E2034=CHAR(34)&amp;CHAR(34),F2034,E2034),
IF(X2034="YES",UPPER(IF(E2034=CHAR(34)&amp;CHAR(34),F2034,E2034)),
IF(   AND(X2034&lt;&gt;"NO",I2034="CAT_FNCT",D2034&lt;&gt;"multiply", D2034&lt;&gt;"divide"),IF(J2034="SLS_ENABLED",   UPPER(IF(E2034=CHAR(34)&amp;CHAR(34),F2034,E2034)),""),"")))</f>
        <v/>
      </c>
      <c r="AA2034" s="25" t="str">
        <f>IF(LEN(Y2034)&gt;0,Y2034,SUBSTITUTE(SUBSTITUTE(SUBSTITUTE(SUBSTITUTE(SUBSTITUTE(SUBSTITUTE(SUBSTITUTE(SUBSTITUTE(SUBSTITUTE(SUBSTITUTE(SUBSTITUTE( (SUBSTITUTE( SUBSTITUTE( SUBSTITUTE( SUBSTITUTE(Z2034,"STD_SIGMA","SUM"),"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4" s="1">
        <f>B2034</f>
        <v>1990</v>
      </c>
      <c r="AC2034" t="str">
        <f>P2034</f>
        <v>ITM_S08</v>
      </c>
      <c r="AD2034" s="126" t="str">
        <f>IF(ISNA(VLOOKUP(AA2034,'XEQM Shortlist'!J:J,1,0)),"//","")</f>
        <v/>
      </c>
      <c r="AF2034" s="88" t="str">
        <f>IF(LEN(AA2034)=0,"",SUBSTITUTE(SUBSTITUTE(SUBSTITUTE(SUBSTITUTE(SUBSTITUTE(SUBSTITUTE(SUBSTITUTE(SUBSTITUTE(SUBSTITUTE(SUBSTITUTE(SUBSTITUTE(SUBSTITUTE(SUBSTITUTE(SUBSTITUTE(SUBSTITUTE(SUBSTITUTE(SUBSTITUTE( (SUBSTITUTE( SUBSTITUTE( SUBSTITUTE( SUBSTITUTE(Z2034,"STD_SIGMA","SUM"),"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4" t="b">
        <f>AA2034=AF2034</f>
        <v>1</v>
      </c>
    </row>
    <row r="2035" spans="1:33">
      <c r="A2035" s="48">
        <f>IF(B2035=INT(B2035),ROW(),"")</f>
        <v>2035</v>
      </c>
      <c r="B2035" s="47">
        <f>IF(AND(MID(C2035,2,1)&lt;&gt;"/",MID(C2035,1,1)="/"),INT(B2034)+1,B2034+0.01)</f>
        <v>1991</v>
      </c>
      <c r="C2035" s="80" t="s">
        <v>3753</v>
      </c>
      <c r="D2035" s="80">
        <v>16</v>
      </c>
      <c r="E2035" s="83" t="s">
        <v>2727</v>
      </c>
      <c r="F2035" s="83" t="s">
        <v>2727</v>
      </c>
      <c r="G2035" s="86">
        <v>0</v>
      </c>
      <c r="H2035" s="86">
        <v>0</v>
      </c>
      <c r="I2035" s="270" t="s">
        <v>1</v>
      </c>
      <c r="J2035" s="81" t="s">
        <v>1375</v>
      </c>
      <c r="K2035" s="83" t="s">
        <v>3945</v>
      </c>
      <c r="L2035" s="84" t="s">
        <v>4768</v>
      </c>
      <c r="M2035" s="84" t="s">
        <v>4825</v>
      </c>
      <c r="N2035" s="55" t="s">
        <v>2707</v>
      </c>
      <c r="O2035" s="84" t="s">
        <v>2720</v>
      </c>
      <c r="P2035" s="266" t="s">
        <v>2741</v>
      </c>
      <c r="Q2035" s="84"/>
      <c r="R2035"/>
      <c r="S2035" t="str">
        <f>IF(E2035=F2035,"","NOT EQUAL")</f>
        <v/>
      </c>
      <c r="T2035" s="44" t="str">
        <f>IF(ISNA(VLOOKUP(P2035,Sheet1!E:F,2,0)),"--","PRESENT")</f>
        <v>--</v>
      </c>
      <c r="U2035"/>
      <c r="V2035">
        <f>IF(AA2035&lt;&gt;"",V2034+1,V2034)</f>
        <v>617</v>
      </c>
      <c r="W2035" s="75" t="s">
        <v>2722</v>
      </c>
      <c r="X2035" s="57" t="s">
        <v>2592</v>
      </c>
      <c r="Y2035" s="57" t="s">
        <v>2238</v>
      </c>
      <c r="Z2035" s="25" t="str">
        <f>IF( OR(X2035="CNST", I2035="CAT_REGS"),IF(E2035=CHAR(34)&amp;CHAR(34),F2035,E2035),
IF(X2035="YES",UPPER(IF(E2035=CHAR(34)&amp;CHAR(34),F2035,E2035)),
IF(   AND(X2035&lt;&gt;"NO",I2035="CAT_FNCT",D2035&lt;&gt;"multiply", D2035&lt;&gt;"divide"),IF(J2035="SLS_ENABLED",   UPPER(IF(E2035=CHAR(34)&amp;CHAR(34),F2035,E2035)),""),"")))</f>
        <v/>
      </c>
      <c r="AA2035" s="25" t="str">
        <f>IF(LEN(Y2035)&gt;0,Y2035,SUBSTITUTE(SUBSTITUTE(SUBSTITUTE(SUBSTITUTE(SUBSTITUTE(SUBSTITUTE(SUBSTITUTE(SUBSTITUTE(SUBSTITUTE(SUBSTITUTE(SUBSTITUTE( (SUBSTITUTE( SUBSTITUTE( SUBSTITUTE( SUBSTITUTE(Z2035,"STD_SIGMA","SUM"),"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5" s="1">
        <f>B2035</f>
        <v>1991</v>
      </c>
      <c r="AC2035" t="str">
        <f>P2035</f>
        <v>ITM_S16</v>
      </c>
      <c r="AD2035" s="126" t="str">
        <f>IF(ISNA(VLOOKUP(AA2035,'XEQM Shortlist'!J:J,1,0)),"//","")</f>
        <v/>
      </c>
      <c r="AF2035" s="88" t="str">
        <f>IF(LEN(AA2035)=0,"",SUBSTITUTE(SUBSTITUTE(SUBSTITUTE(SUBSTITUTE(SUBSTITUTE(SUBSTITUTE(SUBSTITUTE(SUBSTITUTE(SUBSTITUTE(SUBSTITUTE(SUBSTITUTE(SUBSTITUTE(SUBSTITUTE(SUBSTITUTE(SUBSTITUTE(SUBSTITUTE(SUBSTITUTE( (SUBSTITUTE( SUBSTITUTE( SUBSTITUTE( SUBSTITUTE(Z2035,"STD_SIGMA","SUM"),"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5" t="b">
        <f>AA2035=AF2035</f>
        <v>1</v>
      </c>
    </row>
    <row r="2036" spans="1:33">
      <c r="A2036" s="48">
        <f>IF(B2036=INT(B2036),ROW(),"")</f>
        <v>2036</v>
      </c>
      <c r="B2036" s="47">
        <f>IF(AND(MID(C2036,2,1)&lt;&gt;"/",MID(C2036,1,1)="/"),INT(B2035)+1,B2035+0.01)</f>
        <v>1992</v>
      </c>
      <c r="C2036" s="80" t="s">
        <v>3753</v>
      </c>
      <c r="D2036" s="80">
        <v>32</v>
      </c>
      <c r="E2036" s="83" t="s">
        <v>2728</v>
      </c>
      <c r="F2036" s="83" t="s">
        <v>2728</v>
      </c>
      <c r="G2036" s="86">
        <v>0</v>
      </c>
      <c r="H2036" s="86">
        <v>0</v>
      </c>
      <c r="I2036" s="270" t="s">
        <v>1</v>
      </c>
      <c r="J2036" s="81" t="s">
        <v>1375</v>
      </c>
      <c r="K2036" s="83" t="s">
        <v>3945</v>
      </c>
      <c r="L2036" s="84" t="s">
        <v>4768</v>
      </c>
      <c r="M2036" s="84" t="s">
        <v>4825</v>
      </c>
      <c r="N2036" s="55" t="s">
        <v>2707</v>
      </c>
      <c r="O2036" s="84" t="s">
        <v>2720</v>
      </c>
      <c r="P2036" s="266" t="s">
        <v>2742</v>
      </c>
      <c r="Q2036" s="84"/>
      <c r="R2036"/>
      <c r="S2036" t="str">
        <f>IF(E2036=F2036,"","NOT EQUAL")</f>
        <v/>
      </c>
      <c r="T2036" s="44" t="str">
        <f>IF(ISNA(VLOOKUP(P2036,Sheet1!E:F,2,0)),"--","PRESENT")</f>
        <v>--</v>
      </c>
      <c r="U2036"/>
      <c r="V2036">
        <f>IF(AA2036&lt;&gt;"",V2035+1,V2035)</f>
        <v>617</v>
      </c>
      <c r="W2036" s="75" t="s">
        <v>2722</v>
      </c>
      <c r="X2036" s="57" t="s">
        <v>2592</v>
      </c>
      <c r="Y2036" s="57" t="s">
        <v>2238</v>
      </c>
      <c r="Z2036" s="25" t="str">
        <f>IF( OR(X2036="CNST", I2036="CAT_REGS"),IF(E2036=CHAR(34)&amp;CHAR(34),F2036,E2036),
IF(X2036="YES",UPPER(IF(E2036=CHAR(34)&amp;CHAR(34),F2036,E2036)),
IF(   AND(X2036&lt;&gt;"NO",I2036="CAT_FNCT",D2036&lt;&gt;"multiply", D2036&lt;&gt;"divide"),IF(J2036="SLS_ENABLED",   UPPER(IF(E2036=CHAR(34)&amp;CHAR(34),F2036,E2036)),""),"")))</f>
        <v/>
      </c>
      <c r="AA2036" s="25" t="str">
        <f>IF(LEN(Y2036)&gt;0,Y2036,SUBSTITUTE(SUBSTITUTE(SUBSTITUTE(SUBSTITUTE(SUBSTITUTE(SUBSTITUTE(SUBSTITUTE(SUBSTITUTE(SUBSTITUTE(SUBSTITUTE(SUBSTITUTE( (SUBSTITUTE( SUBSTITUTE( SUBSTITUTE( SUBSTITUTE(Z2036,"STD_SIGMA","SUM"),"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6" s="1">
        <f>B2036</f>
        <v>1992</v>
      </c>
      <c r="AC2036" t="str">
        <f>P2036</f>
        <v>ITM_S32</v>
      </c>
      <c r="AD2036" s="126" t="str">
        <f>IF(ISNA(VLOOKUP(AA2036,'XEQM Shortlist'!J:J,1,0)),"//","")</f>
        <v/>
      </c>
      <c r="AF2036" s="88" t="str">
        <f>IF(LEN(AA2036)=0,"",SUBSTITUTE(SUBSTITUTE(SUBSTITUTE(SUBSTITUTE(SUBSTITUTE(SUBSTITUTE(SUBSTITUTE(SUBSTITUTE(SUBSTITUTE(SUBSTITUTE(SUBSTITUTE(SUBSTITUTE(SUBSTITUTE(SUBSTITUTE(SUBSTITUTE(SUBSTITUTE(SUBSTITUTE( (SUBSTITUTE( SUBSTITUTE( SUBSTITUTE( SUBSTITUTE(Z2036,"STD_SIGMA","SUM"),"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6" t="b">
        <f>AA2036=AF2036</f>
        <v>1</v>
      </c>
    </row>
    <row r="2037" spans="1:33">
      <c r="A2037" s="48">
        <f>IF(B2037=INT(B2037),ROW(),"")</f>
        <v>2037</v>
      </c>
      <c r="B2037" s="47">
        <f>IF(AND(MID(C2037,2,1)&lt;&gt;"/",MID(C2037,1,1)="/"),INT(B2036)+1,B2036+0.01)</f>
        <v>1993</v>
      </c>
      <c r="C2037" s="80" t="s">
        <v>3753</v>
      </c>
      <c r="D2037" s="80">
        <v>64</v>
      </c>
      <c r="E2037" s="83" t="s">
        <v>2729</v>
      </c>
      <c r="F2037" s="83" t="s">
        <v>2729</v>
      </c>
      <c r="G2037" s="86">
        <v>0</v>
      </c>
      <c r="H2037" s="86">
        <v>0</v>
      </c>
      <c r="I2037" s="270" t="s">
        <v>1</v>
      </c>
      <c r="J2037" s="81" t="s">
        <v>1375</v>
      </c>
      <c r="K2037" s="83" t="s">
        <v>3945</v>
      </c>
      <c r="L2037" s="84" t="s">
        <v>4768</v>
      </c>
      <c r="M2037" s="84" t="s">
        <v>4825</v>
      </c>
      <c r="N2037" s="55" t="s">
        <v>2707</v>
      </c>
      <c r="O2037" s="84" t="s">
        <v>2720</v>
      </c>
      <c r="P2037" s="266" t="s">
        <v>2743</v>
      </c>
      <c r="Q2037" s="84"/>
      <c r="R2037"/>
      <c r="S2037" t="str">
        <f>IF(E2037=F2037,"","NOT EQUAL")</f>
        <v/>
      </c>
      <c r="T2037" s="44" t="str">
        <f>IF(ISNA(VLOOKUP(P2037,Sheet1!E:F,2,0)),"--","PRESENT")</f>
        <v>--</v>
      </c>
      <c r="U2037"/>
      <c r="V2037">
        <f>IF(AA2037&lt;&gt;"",V2036+1,V2036)</f>
        <v>617</v>
      </c>
      <c r="W2037" s="75" t="s">
        <v>2722</v>
      </c>
      <c r="X2037" s="57" t="s">
        <v>2592</v>
      </c>
      <c r="Y2037" s="57" t="s">
        <v>2238</v>
      </c>
      <c r="Z2037" s="25" t="str">
        <f>IF( OR(X2037="CNST", I2037="CAT_REGS"),IF(E2037=CHAR(34)&amp;CHAR(34),F2037,E2037),
IF(X2037="YES",UPPER(IF(E2037=CHAR(34)&amp;CHAR(34),F2037,E2037)),
IF(   AND(X2037&lt;&gt;"NO",I2037="CAT_FNCT",D2037&lt;&gt;"multiply", D2037&lt;&gt;"divide"),IF(J2037="SLS_ENABLED",   UPPER(IF(E2037=CHAR(34)&amp;CHAR(34),F2037,E2037)),""),"")))</f>
        <v/>
      </c>
      <c r="AA2037" s="25" t="str">
        <f>IF(LEN(Y2037)&gt;0,Y2037,SUBSTITUTE(SUBSTITUTE(SUBSTITUTE(SUBSTITUTE(SUBSTITUTE(SUBSTITUTE(SUBSTITUTE(SUBSTITUTE(SUBSTITUTE(SUBSTITUTE(SUBSTITUTE( (SUBSTITUTE( SUBSTITUTE( SUBSTITUTE( SUBSTITUTE(Z2037,"STD_SIGMA","SUM"),"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7" s="1">
        <f>B2037</f>
        <v>1993</v>
      </c>
      <c r="AC2037" t="str">
        <f>P2037</f>
        <v>ITM_S64</v>
      </c>
      <c r="AD2037" s="126" t="str">
        <f>IF(ISNA(VLOOKUP(AA2037,'XEQM Shortlist'!J:J,1,0)),"//","")</f>
        <v/>
      </c>
      <c r="AF2037" s="88" t="str">
        <f>IF(LEN(AA2037)=0,"",SUBSTITUTE(SUBSTITUTE(SUBSTITUTE(SUBSTITUTE(SUBSTITUTE(SUBSTITUTE(SUBSTITUTE(SUBSTITUTE(SUBSTITUTE(SUBSTITUTE(SUBSTITUTE(SUBSTITUTE(SUBSTITUTE(SUBSTITUTE(SUBSTITUTE(SUBSTITUTE(SUBSTITUTE( (SUBSTITUTE( SUBSTITUTE( SUBSTITUTE( SUBSTITUTE(Z2037,"STD_SIGMA","SUM"),"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7" t="b">
        <f>AA2037=AF2037</f>
        <v>1</v>
      </c>
    </row>
    <row r="2038" spans="1:33">
      <c r="A2038" s="48">
        <f>IF(B2038=INT(B2038),ROW(),"")</f>
        <v>2038</v>
      </c>
      <c r="B2038" s="47">
        <f>IF(AND(MID(C2038,2,1)&lt;&gt;"/",MID(C2038,1,1)="/"),INT(B2037)+1,B2037+0.01)</f>
        <v>1994</v>
      </c>
      <c r="C2038" s="80" t="s">
        <v>3754</v>
      </c>
      <c r="D2038" s="80">
        <v>6</v>
      </c>
      <c r="E2038" s="83" t="s">
        <v>2730</v>
      </c>
      <c r="F2038" s="83" t="s">
        <v>2730</v>
      </c>
      <c r="G2038" s="86">
        <v>0</v>
      </c>
      <c r="H2038" s="86">
        <v>0</v>
      </c>
      <c r="I2038" s="270" t="s">
        <v>1</v>
      </c>
      <c r="J2038" s="81" t="s">
        <v>1375</v>
      </c>
      <c r="K2038" s="83" t="s">
        <v>3945</v>
      </c>
      <c r="L2038" s="84" t="s">
        <v>4768</v>
      </c>
      <c r="M2038" s="84" t="s">
        <v>4825</v>
      </c>
      <c r="N2038" s="55" t="s">
        <v>2707</v>
      </c>
      <c r="O2038" s="84" t="s">
        <v>2720</v>
      </c>
      <c r="P2038" s="266" t="s">
        <v>2744</v>
      </c>
      <c r="Q2038" s="84"/>
      <c r="R2038"/>
      <c r="S2038" t="str">
        <f>IF(E2038=F2038,"","NOT EQUAL")</f>
        <v/>
      </c>
      <c r="T2038" s="44" t="str">
        <f>IF(ISNA(VLOOKUP(P2038,Sheet1!E:F,2,0)),"--","PRESENT")</f>
        <v>--</v>
      </c>
      <c r="U2038"/>
      <c r="V2038">
        <f>IF(AA2038&lt;&gt;"",V2037+1,V2037)</f>
        <v>617</v>
      </c>
      <c r="W2038" s="75" t="s">
        <v>2722</v>
      </c>
      <c r="X2038" s="57" t="s">
        <v>2592</v>
      </c>
      <c r="Y2038" s="57" t="s">
        <v>2238</v>
      </c>
      <c r="Z2038" s="25" t="str">
        <f>IF( OR(X2038="CNST", I2038="CAT_REGS"),IF(E2038=CHAR(34)&amp;CHAR(34),F2038,E2038),
IF(X2038="YES",UPPER(IF(E2038=CHAR(34)&amp;CHAR(34),F2038,E2038)),
IF(   AND(X2038&lt;&gt;"NO",I2038="CAT_FNCT",D2038&lt;&gt;"multiply", D2038&lt;&gt;"divide"),IF(J2038="SLS_ENABLED",   UPPER(IF(E2038=CHAR(34)&amp;CHAR(34),F2038,E2038)),""),"")))</f>
        <v/>
      </c>
      <c r="AA2038" s="25" t="str">
        <f>IF(LEN(Y2038)&gt;0,Y2038,SUBSTITUTE(SUBSTITUTE(SUBSTITUTE(SUBSTITUTE(SUBSTITUTE(SUBSTITUTE(SUBSTITUTE(SUBSTITUTE(SUBSTITUTE(SUBSTITUTE(SUBSTITUTE( (SUBSTITUTE( SUBSTITUTE( SUBSTITUTE( SUBSTITUTE(Z2038,"STD_SIGMA","SUM"),"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8" s="1">
        <f>B2038</f>
        <v>1994</v>
      </c>
      <c r="AC2038" t="str">
        <f>P2038</f>
        <v>ITM_U06</v>
      </c>
      <c r="AD2038" s="126" t="str">
        <f>IF(ISNA(VLOOKUP(AA2038,'XEQM Shortlist'!J:J,1,0)),"//","")</f>
        <v/>
      </c>
      <c r="AF2038" s="88" t="str">
        <f>IF(LEN(AA2038)=0,"",SUBSTITUTE(SUBSTITUTE(SUBSTITUTE(SUBSTITUTE(SUBSTITUTE(SUBSTITUTE(SUBSTITUTE(SUBSTITUTE(SUBSTITUTE(SUBSTITUTE(SUBSTITUTE(SUBSTITUTE(SUBSTITUTE(SUBSTITUTE(SUBSTITUTE(SUBSTITUTE(SUBSTITUTE( (SUBSTITUTE( SUBSTITUTE( SUBSTITUTE( SUBSTITUTE(Z2038,"STD_SIGMA","SUM"),"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8" t="b">
        <f>AA2038=AF2038</f>
        <v>1</v>
      </c>
    </row>
    <row r="2039" spans="1:33">
      <c r="A2039" s="48">
        <f>IF(B2039=INT(B2039),ROW(),"")</f>
        <v>2039</v>
      </c>
      <c r="B2039" s="47">
        <f>IF(AND(MID(C2039,2,1)&lt;&gt;"/",MID(C2039,1,1)="/"),INT(B2038)+1,B2038+0.01)</f>
        <v>1995</v>
      </c>
      <c r="C2039" s="80" t="s">
        <v>3754</v>
      </c>
      <c r="D2039" s="80">
        <v>8</v>
      </c>
      <c r="E2039" s="83" t="s">
        <v>2731</v>
      </c>
      <c r="F2039" s="83" t="s">
        <v>2731</v>
      </c>
      <c r="G2039" s="86">
        <v>0</v>
      </c>
      <c r="H2039" s="86">
        <v>0</v>
      </c>
      <c r="I2039" s="270" t="s">
        <v>1</v>
      </c>
      <c r="J2039" s="81" t="s">
        <v>1375</v>
      </c>
      <c r="K2039" s="83" t="s">
        <v>3945</v>
      </c>
      <c r="L2039" s="84" t="s">
        <v>4768</v>
      </c>
      <c r="M2039" s="84" t="s">
        <v>4825</v>
      </c>
      <c r="N2039" s="55" t="s">
        <v>2707</v>
      </c>
      <c r="O2039" s="84" t="s">
        <v>2720</v>
      </c>
      <c r="P2039" s="266" t="s">
        <v>2745</v>
      </c>
      <c r="Q2039" s="84"/>
      <c r="R2039"/>
      <c r="S2039" t="str">
        <f>IF(E2039=F2039,"","NOT EQUAL")</f>
        <v/>
      </c>
      <c r="T2039" s="44" t="str">
        <f>IF(ISNA(VLOOKUP(P2039,Sheet1!E:F,2,0)),"--","PRESENT")</f>
        <v>--</v>
      </c>
      <c r="U2039"/>
      <c r="V2039">
        <f>IF(AA2039&lt;&gt;"",V2038+1,V2038)</f>
        <v>617</v>
      </c>
      <c r="W2039" s="75" t="s">
        <v>2722</v>
      </c>
      <c r="X2039" s="57" t="s">
        <v>2592</v>
      </c>
      <c r="Y2039" s="57" t="s">
        <v>2238</v>
      </c>
      <c r="Z2039" s="25" t="str">
        <f>IF( OR(X2039="CNST", I2039="CAT_REGS"),IF(E2039=CHAR(34)&amp;CHAR(34),F2039,E2039),
IF(X2039="YES",UPPER(IF(E2039=CHAR(34)&amp;CHAR(34),F2039,E2039)),
IF(   AND(X2039&lt;&gt;"NO",I2039="CAT_FNCT",D2039&lt;&gt;"multiply", D2039&lt;&gt;"divide"),IF(J2039="SLS_ENABLED",   UPPER(IF(E2039=CHAR(34)&amp;CHAR(34),F2039,E2039)),""),"")))</f>
        <v/>
      </c>
      <c r="AA2039" s="25" t="str">
        <f>IF(LEN(Y2039)&gt;0,Y2039,SUBSTITUTE(SUBSTITUTE(SUBSTITUTE(SUBSTITUTE(SUBSTITUTE(SUBSTITUTE(SUBSTITUTE(SUBSTITUTE(SUBSTITUTE(SUBSTITUTE(SUBSTITUTE( (SUBSTITUTE( SUBSTITUTE( SUBSTITUTE( SUBSTITUTE(Z2039,"STD_SIGMA","SUM"),"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9" s="1">
        <f>B2039</f>
        <v>1995</v>
      </c>
      <c r="AC2039" t="str">
        <f>P2039</f>
        <v>ITM_U08</v>
      </c>
      <c r="AD2039" s="126" t="str">
        <f>IF(ISNA(VLOOKUP(AA2039,'XEQM Shortlist'!J:J,1,0)),"//","")</f>
        <v/>
      </c>
      <c r="AF2039" s="88" t="str">
        <f>IF(LEN(AA2039)=0,"",SUBSTITUTE(SUBSTITUTE(SUBSTITUTE(SUBSTITUTE(SUBSTITUTE(SUBSTITUTE(SUBSTITUTE(SUBSTITUTE(SUBSTITUTE(SUBSTITUTE(SUBSTITUTE(SUBSTITUTE(SUBSTITUTE(SUBSTITUTE(SUBSTITUTE(SUBSTITUTE(SUBSTITUTE( (SUBSTITUTE( SUBSTITUTE( SUBSTITUTE( SUBSTITUTE(Z2039,"STD_SIGMA","SUM"),"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9" t="b">
        <f>AA2039=AF2039</f>
        <v>1</v>
      </c>
    </row>
    <row r="2040" spans="1:33">
      <c r="A2040" s="48">
        <f>IF(B2040=INT(B2040),ROW(),"")</f>
        <v>2040</v>
      </c>
      <c r="B2040" s="47">
        <f>IF(AND(MID(C2040,2,1)&lt;&gt;"/",MID(C2040,1,1)="/"),INT(B2039)+1,B2039+0.01)</f>
        <v>1996</v>
      </c>
      <c r="C2040" s="80" t="s">
        <v>3754</v>
      </c>
      <c r="D2040" s="80">
        <v>16</v>
      </c>
      <c r="E2040" s="83" t="s">
        <v>2732</v>
      </c>
      <c r="F2040" s="83" t="s">
        <v>2732</v>
      </c>
      <c r="G2040" s="86">
        <v>0</v>
      </c>
      <c r="H2040" s="86">
        <v>0</v>
      </c>
      <c r="I2040" s="270" t="s">
        <v>1</v>
      </c>
      <c r="J2040" s="81" t="s">
        <v>1375</v>
      </c>
      <c r="K2040" s="83" t="s">
        <v>3945</v>
      </c>
      <c r="L2040" s="84" t="s">
        <v>4768</v>
      </c>
      <c r="M2040" s="84" t="s">
        <v>4825</v>
      </c>
      <c r="N2040" s="55" t="s">
        <v>2707</v>
      </c>
      <c r="O2040" s="84" t="s">
        <v>2720</v>
      </c>
      <c r="P2040" s="266" t="s">
        <v>2746</v>
      </c>
      <c r="Q2040" s="84"/>
      <c r="R2040"/>
      <c r="S2040" t="str">
        <f>IF(E2040=F2040,"","NOT EQUAL")</f>
        <v/>
      </c>
      <c r="T2040" s="44" t="str">
        <f>IF(ISNA(VLOOKUP(P2040,Sheet1!E:F,2,0)),"--","PRESENT")</f>
        <v>--</v>
      </c>
      <c r="U2040"/>
      <c r="V2040">
        <f>IF(AA2040&lt;&gt;"",V2039+1,V2039)</f>
        <v>617</v>
      </c>
      <c r="W2040" s="75" t="s">
        <v>2722</v>
      </c>
      <c r="X2040" s="57" t="s">
        <v>2592</v>
      </c>
      <c r="Y2040" s="57" t="s">
        <v>2238</v>
      </c>
      <c r="Z2040" s="25" t="str">
        <f>IF( OR(X2040="CNST", I2040="CAT_REGS"),IF(E2040=CHAR(34)&amp;CHAR(34),F2040,E2040),
IF(X2040="YES",UPPER(IF(E2040=CHAR(34)&amp;CHAR(34),F2040,E2040)),
IF(   AND(X2040&lt;&gt;"NO",I2040="CAT_FNCT",D2040&lt;&gt;"multiply", D2040&lt;&gt;"divide"),IF(J2040="SLS_ENABLED",   UPPER(IF(E2040=CHAR(34)&amp;CHAR(34),F2040,E2040)),""),"")))</f>
        <v/>
      </c>
      <c r="AA2040" s="25" t="str">
        <f>IF(LEN(Y2040)&gt;0,Y2040,SUBSTITUTE(SUBSTITUTE(SUBSTITUTE(SUBSTITUTE(SUBSTITUTE(SUBSTITUTE(SUBSTITUTE(SUBSTITUTE(SUBSTITUTE(SUBSTITUTE(SUBSTITUTE( (SUBSTITUTE( SUBSTITUTE( SUBSTITUTE( SUBSTITUTE(Z2040,"STD_SIGMA","SUM"),"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0" s="1">
        <f>B2040</f>
        <v>1996</v>
      </c>
      <c r="AC2040" t="str">
        <f>P2040</f>
        <v>ITM_U16</v>
      </c>
      <c r="AD2040" s="126" t="str">
        <f>IF(ISNA(VLOOKUP(AA2040,'XEQM Shortlist'!J:J,1,0)),"//","")</f>
        <v/>
      </c>
      <c r="AF2040" s="88" t="str">
        <f>IF(LEN(AA2040)=0,"",SUBSTITUTE(SUBSTITUTE(SUBSTITUTE(SUBSTITUTE(SUBSTITUTE(SUBSTITUTE(SUBSTITUTE(SUBSTITUTE(SUBSTITUTE(SUBSTITUTE(SUBSTITUTE(SUBSTITUTE(SUBSTITUTE(SUBSTITUTE(SUBSTITUTE(SUBSTITUTE(SUBSTITUTE( (SUBSTITUTE( SUBSTITUTE( SUBSTITUTE( SUBSTITUTE(Z2040,"STD_SIGMA","SUM"),"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0" t="b">
        <f>AA2040=AF2040</f>
        <v>1</v>
      </c>
    </row>
    <row r="2041" spans="1:33">
      <c r="A2041" s="48">
        <f>IF(B2041=INT(B2041),ROW(),"")</f>
        <v>2041</v>
      </c>
      <c r="B2041" s="47">
        <f>IF(AND(MID(C2041,2,1)&lt;&gt;"/",MID(C2041,1,1)="/"),INT(B2040)+1,B2040+0.01)</f>
        <v>1997</v>
      </c>
      <c r="C2041" s="80" t="s">
        <v>3754</v>
      </c>
      <c r="D2041" s="80">
        <v>32</v>
      </c>
      <c r="E2041" s="83" t="s">
        <v>2733</v>
      </c>
      <c r="F2041" s="83" t="s">
        <v>2733</v>
      </c>
      <c r="G2041" s="86">
        <v>0</v>
      </c>
      <c r="H2041" s="86">
        <v>0</v>
      </c>
      <c r="I2041" s="270" t="s">
        <v>1</v>
      </c>
      <c r="J2041" s="81" t="s">
        <v>1375</v>
      </c>
      <c r="K2041" s="83" t="s">
        <v>3945</v>
      </c>
      <c r="L2041" s="84" t="s">
        <v>4768</v>
      </c>
      <c r="M2041" s="84" t="s">
        <v>4825</v>
      </c>
      <c r="N2041" s="55" t="s">
        <v>2707</v>
      </c>
      <c r="O2041" s="84" t="s">
        <v>2720</v>
      </c>
      <c r="P2041" s="266" t="s">
        <v>2747</v>
      </c>
      <c r="Q2041" s="84"/>
      <c r="R2041"/>
      <c r="S2041" t="str">
        <f>IF(E2041=F2041,"","NOT EQUAL")</f>
        <v/>
      </c>
      <c r="T2041" s="44" t="str">
        <f>IF(ISNA(VLOOKUP(P2041,Sheet1!E:F,2,0)),"--","PRESENT")</f>
        <v>--</v>
      </c>
      <c r="U2041"/>
      <c r="V2041">
        <f>IF(AA2041&lt;&gt;"",V2040+1,V2040)</f>
        <v>617</v>
      </c>
      <c r="W2041" s="75" t="s">
        <v>2722</v>
      </c>
      <c r="X2041" s="57" t="s">
        <v>2592</v>
      </c>
      <c r="Y2041" s="57" t="s">
        <v>2238</v>
      </c>
      <c r="Z2041" s="25" t="str">
        <f>IF( OR(X2041="CNST", I2041="CAT_REGS"),IF(E2041=CHAR(34)&amp;CHAR(34),F2041,E2041),
IF(X2041="YES",UPPER(IF(E2041=CHAR(34)&amp;CHAR(34),F2041,E2041)),
IF(   AND(X2041&lt;&gt;"NO",I2041="CAT_FNCT",D2041&lt;&gt;"multiply", D2041&lt;&gt;"divide"),IF(J2041="SLS_ENABLED",   UPPER(IF(E2041=CHAR(34)&amp;CHAR(34),F2041,E2041)),""),"")))</f>
        <v/>
      </c>
      <c r="AA2041" s="25" t="str">
        <f>IF(LEN(Y2041)&gt;0,Y2041,SUBSTITUTE(SUBSTITUTE(SUBSTITUTE(SUBSTITUTE(SUBSTITUTE(SUBSTITUTE(SUBSTITUTE(SUBSTITUTE(SUBSTITUTE(SUBSTITUTE(SUBSTITUTE( (SUBSTITUTE( SUBSTITUTE( SUBSTITUTE( SUBSTITUTE(Z2041,"STD_SIGMA","SUM"),"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1" s="1">
        <f>B2041</f>
        <v>1997</v>
      </c>
      <c r="AC2041" t="str">
        <f>P2041</f>
        <v>ITM_U32</v>
      </c>
      <c r="AD2041" s="126" t="str">
        <f>IF(ISNA(VLOOKUP(AA2041,'XEQM Shortlist'!J:J,1,0)),"//","")</f>
        <v/>
      </c>
      <c r="AF2041" s="88" t="str">
        <f>IF(LEN(AA2041)=0,"",SUBSTITUTE(SUBSTITUTE(SUBSTITUTE(SUBSTITUTE(SUBSTITUTE(SUBSTITUTE(SUBSTITUTE(SUBSTITUTE(SUBSTITUTE(SUBSTITUTE(SUBSTITUTE(SUBSTITUTE(SUBSTITUTE(SUBSTITUTE(SUBSTITUTE(SUBSTITUTE(SUBSTITUTE( (SUBSTITUTE( SUBSTITUTE( SUBSTITUTE( SUBSTITUTE(Z2041,"STD_SIGMA","SUM"),"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1" t="b">
        <f>AA2041=AF2041</f>
        <v>1</v>
      </c>
    </row>
    <row r="2042" spans="1:33">
      <c r="A2042" s="48">
        <f>IF(B2042=INT(B2042),ROW(),"")</f>
        <v>2042</v>
      </c>
      <c r="B2042" s="47">
        <f>IF(AND(MID(C2042,2,1)&lt;&gt;"/",MID(C2042,1,1)="/"),INT(B2041)+1,B2041+0.01)</f>
        <v>1998</v>
      </c>
      <c r="C2042" s="80" t="s">
        <v>3754</v>
      </c>
      <c r="D2042" s="80">
        <v>64</v>
      </c>
      <c r="E2042" s="83" t="s">
        <v>2734</v>
      </c>
      <c r="F2042" s="83" t="s">
        <v>2734</v>
      </c>
      <c r="G2042" s="86">
        <v>0</v>
      </c>
      <c r="H2042" s="86">
        <v>0</v>
      </c>
      <c r="I2042" s="270" t="s">
        <v>1</v>
      </c>
      <c r="J2042" s="81" t="s">
        <v>1375</v>
      </c>
      <c r="K2042" s="83" t="s">
        <v>3945</v>
      </c>
      <c r="L2042" s="84" t="s">
        <v>4768</v>
      </c>
      <c r="M2042" s="84" t="s">
        <v>4825</v>
      </c>
      <c r="N2042" s="55" t="s">
        <v>2707</v>
      </c>
      <c r="O2042" s="84" t="s">
        <v>2720</v>
      </c>
      <c r="P2042" s="266" t="s">
        <v>2748</v>
      </c>
      <c r="Q2042" s="84"/>
      <c r="R2042"/>
      <c r="S2042" t="str">
        <f>IF(E2042=F2042,"","NOT EQUAL")</f>
        <v/>
      </c>
      <c r="T2042" s="44" t="str">
        <f>IF(ISNA(VLOOKUP(P2042,Sheet1!E:F,2,0)),"--","PRESENT")</f>
        <v>--</v>
      </c>
      <c r="U2042"/>
      <c r="V2042">
        <f>IF(AA2042&lt;&gt;"",V2041+1,V2041)</f>
        <v>617</v>
      </c>
      <c r="W2042" s="75" t="s">
        <v>2722</v>
      </c>
      <c r="X2042" s="57" t="s">
        <v>2592</v>
      </c>
      <c r="Y2042" s="57" t="s">
        <v>2238</v>
      </c>
      <c r="Z2042" s="25" t="str">
        <f>IF( OR(X2042="CNST", I2042="CAT_REGS"),IF(E2042=CHAR(34)&amp;CHAR(34),F2042,E2042),
IF(X2042="YES",UPPER(IF(E2042=CHAR(34)&amp;CHAR(34),F2042,E2042)),
IF(   AND(X2042&lt;&gt;"NO",I2042="CAT_FNCT",D2042&lt;&gt;"multiply", D2042&lt;&gt;"divide"),IF(J2042="SLS_ENABLED",   UPPER(IF(E2042=CHAR(34)&amp;CHAR(34),F2042,E2042)),""),"")))</f>
        <v/>
      </c>
      <c r="AA2042" s="25" t="str">
        <f>IF(LEN(Y2042)&gt;0,Y2042,SUBSTITUTE(SUBSTITUTE(SUBSTITUTE(SUBSTITUTE(SUBSTITUTE(SUBSTITUTE(SUBSTITUTE(SUBSTITUTE(SUBSTITUTE(SUBSTITUTE(SUBSTITUTE( (SUBSTITUTE( SUBSTITUTE( SUBSTITUTE( SUBSTITUTE(Z2042,"STD_SIGMA","SUM"),"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2" s="1">
        <f>B2042</f>
        <v>1998</v>
      </c>
      <c r="AC2042" t="str">
        <f>P2042</f>
        <v>ITM_U64</v>
      </c>
      <c r="AD2042" s="126" t="str">
        <f>IF(ISNA(VLOOKUP(AA2042,'XEQM Shortlist'!J:J,1,0)),"//","")</f>
        <v/>
      </c>
      <c r="AF2042" s="88" t="str">
        <f>IF(LEN(AA2042)=0,"",SUBSTITUTE(SUBSTITUTE(SUBSTITUTE(SUBSTITUTE(SUBSTITUTE(SUBSTITUTE(SUBSTITUTE(SUBSTITUTE(SUBSTITUTE(SUBSTITUTE(SUBSTITUTE(SUBSTITUTE(SUBSTITUTE(SUBSTITUTE(SUBSTITUTE(SUBSTITUTE(SUBSTITUTE( (SUBSTITUTE( SUBSTITUTE( SUBSTITUTE( SUBSTITUTE(Z2042,"STD_SIGMA","SUM"),"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2" t="b">
        <f>AA2042=AF2042</f>
        <v>1</v>
      </c>
    </row>
    <row r="2043" spans="1:33">
      <c r="A2043" s="48">
        <f>IF(B2043=INT(B2043),ROW(),"")</f>
        <v>2043</v>
      </c>
      <c r="B2043" s="47">
        <f>IF(AND(MID(C2043,2,1)&lt;&gt;"/",MID(C2043,1,1)="/"),INT(B2042)+1,B2042+0.01)</f>
        <v>1999</v>
      </c>
      <c r="C2043" s="80" t="s">
        <v>3755</v>
      </c>
      <c r="D2043" s="80">
        <v>1</v>
      </c>
      <c r="E2043" s="83" t="s">
        <v>2735</v>
      </c>
      <c r="F2043" s="83" t="s">
        <v>2735</v>
      </c>
      <c r="G2043" s="86">
        <v>0</v>
      </c>
      <c r="H2043" s="86">
        <v>0</v>
      </c>
      <c r="I2043" s="270" t="s">
        <v>3</v>
      </c>
      <c r="J2043" s="81" t="s">
        <v>1375</v>
      </c>
      <c r="K2043" s="83" t="s">
        <v>3945</v>
      </c>
      <c r="L2043" s="84" t="s">
        <v>4768</v>
      </c>
      <c r="M2043" s="84" t="s">
        <v>4825</v>
      </c>
      <c r="N2043" s="55" t="s">
        <v>2707</v>
      </c>
      <c r="O2043" s="84" t="s">
        <v>2720</v>
      </c>
      <c r="P2043" s="266" t="s">
        <v>2749</v>
      </c>
      <c r="Q2043" s="84"/>
      <c r="R2043"/>
      <c r="S2043" t="str">
        <f>IF(E2043=F2043,"","NOT EQUAL")</f>
        <v/>
      </c>
      <c r="T2043" s="44" t="str">
        <f>IF(ISNA(VLOOKUP(P2043,Sheet1!E:F,2,0)),"--","PRESENT")</f>
        <v>--</v>
      </c>
      <c r="U2043"/>
      <c r="V2043">
        <f>IF(AA2043&lt;&gt;"",V2042+1,V2042)</f>
        <v>617</v>
      </c>
      <c r="W2043" s="75" t="s">
        <v>2722</v>
      </c>
      <c r="X2043" s="57" t="s">
        <v>2592</v>
      </c>
      <c r="Y2043" s="57" t="s">
        <v>2238</v>
      </c>
      <c r="Z2043" s="25" t="str">
        <f>IF( OR(X2043="CNST", I2043="CAT_REGS"),IF(E2043=CHAR(34)&amp;CHAR(34),F2043,E2043),
IF(X2043="YES",UPPER(IF(E2043=CHAR(34)&amp;CHAR(34),F2043,E2043)),
IF(   AND(X2043&lt;&gt;"NO",I2043="CAT_FNCT",D2043&lt;&gt;"multiply", D2043&lt;&gt;"divide"),IF(J2043="SLS_ENABLED",   UPPER(IF(E2043=CHAR(34)&amp;CHAR(34),F2043,E2043)),""),"")))</f>
        <v/>
      </c>
      <c r="AA2043" s="25" t="str">
        <f>IF(LEN(Y2043)&gt;0,Y2043,SUBSTITUTE(SUBSTITUTE(SUBSTITUTE(SUBSTITUTE(SUBSTITUTE(SUBSTITUTE(SUBSTITUTE(SUBSTITUTE(SUBSTITUTE(SUBSTITUTE(SUBSTITUTE( (SUBSTITUTE( SUBSTITUTE( SUBSTITUTE( SUBSTITUTE(Z2043,"STD_SIGMA","SUM"),"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3" s="1">
        <f>B2043</f>
        <v>1999</v>
      </c>
      <c r="AC2043" t="str">
        <f>P2043</f>
        <v>ITM_SL1</v>
      </c>
      <c r="AD2043" s="126" t="str">
        <f>IF(ISNA(VLOOKUP(AA2043,'XEQM Shortlist'!J:J,1,0)),"//","")</f>
        <v/>
      </c>
      <c r="AF2043" s="88" t="str">
        <f>IF(LEN(AA2043)=0,"",SUBSTITUTE(SUBSTITUTE(SUBSTITUTE(SUBSTITUTE(SUBSTITUTE(SUBSTITUTE(SUBSTITUTE(SUBSTITUTE(SUBSTITUTE(SUBSTITUTE(SUBSTITUTE(SUBSTITUTE(SUBSTITUTE(SUBSTITUTE(SUBSTITUTE(SUBSTITUTE(SUBSTITUTE( (SUBSTITUTE( SUBSTITUTE( SUBSTITUTE( SUBSTITUTE(Z2043,"STD_SIGMA","SUM"),"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3" t="b">
        <f>AA2043=AF2043</f>
        <v>1</v>
      </c>
    </row>
    <row r="2044" spans="1:33">
      <c r="A2044" s="48">
        <f>IF(B2044=INT(B2044),ROW(),"")</f>
        <v>2044</v>
      </c>
      <c r="B2044" s="47">
        <f>IF(AND(MID(C2044,2,1)&lt;&gt;"/",MID(C2044,1,1)="/"),INT(B2043)+1,B2043+0.01)</f>
        <v>2000</v>
      </c>
      <c r="C2044" s="80" t="s">
        <v>3755</v>
      </c>
      <c r="D2044" s="80">
        <v>2</v>
      </c>
      <c r="E2044" s="83" t="s">
        <v>2736</v>
      </c>
      <c r="F2044" s="83" t="s">
        <v>2736</v>
      </c>
      <c r="G2044" s="86">
        <v>0</v>
      </c>
      <c r="H2044" s="86">
        <v>0</v>
      </c>
      <c r="I2044" s="270" t="s">
        <v>3</v>
      </c>
      <c r="J2044" s="81" t="s">
        <v>1375</v>
      </c>
      <c r="K2044" s="83" t="s">
        <v>3945</v>
      </c>
      <c r="L2044" s="84" t="s">
        <v>4768</v>
      </c>
      <c r="M2044" s="84" t="s">
        <v>4825</v>
      </c>
      <c r="N2044" s="55" t="s">
        <v>2707</v>
      </c>
      <c r="O2044" s="84" t="s">
        <v>2720</v>
      </c>
      <c r="P2044" s="266" t="s">
        <v>2750</v>
      </c>
      <c r="Q2044" s="84"/>
      <c r="R2044"/>
      <c r="S2044" t="str">
        <f>IF(E2044=F2044,"","NOT EQUAL")</f>
        <v/>
      </c>
      <c r="T2044" s="44" t="str">
        <f>IF(ISNA(VLOOKUP(P2044,Sheet1!E:F,2,0)),"--","PRESENT")</f>
        <v>--</v>
      </c>
      <c r="U2044"/>
      <c r="V2044">
        <f>IF(AA2044&lt;&gt;"",V2043+1,V2043)</f>
        <v>617</v>
      </c>
      <c r="W2044" s="75" t="s">
        <v>2722</v>
      </c>
      <c r="X2044" s="57" t="s">
        <v>2592</v>
      </c>
      <c r="Y2044" s="57" t="s">
        <v>2238</v>
      </c>
      <c r="Z2044" s="25" t="str">
        <f>IF( OR(X2044="CNST", I2044="CAT_REGS"),IF(E2044=CHAR(34)&amp;CHAR(34),F2044,E2044),
IF(X2044="YES",UPPER(IF(E2044=CHAR(34)&amp;CHAR(34),F2044,E2044)),
IF(   AND(X2044&lt;&gt;"NO",I2044="CAT_FNCT",D2044&lt;&gt;"multiply", D2044&lt;&gt;"divide"),IF(J2044="SLS_ENABLED",   UPPER(IF(E2044=CHAR(34)&amp;CHAR(34),F2044,E2044)),""),"")))</f>
        <v/>
      </c>
      <c r="AA2044" s="25" t="str">
        <f>IF(LEN(Y2044)&gt;0,Y2044,SUBSTITUTE(SUBSTITUTE(SUBSTITUTE(SUBSTITUTE(SUBSTITUTE(SUBSTITUTE(SUBSTITUTE(SUBSTITUTE(SUBSTITUTE(SUBSTITUTE(SUBSTITUTE( (SUBSTITUTE( SUBSTITUTE( SUBSTITUTE( SUBSTITUTE(Z2044,"STD_SIGMA","SUM"),"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4" s="1">
        <f>B2044</f>
        <v>2000</v>
      </c>
      <c r="AC2044" t="str">
        <f>P2044</f>
        <v>ITM_SR1</v>
      </c>
      <c r="AD2044" s="126" t="str">
        <f>IF(ISNA(VLOOKUP(AA2044,'XEQM Shortlist'!J:J,1,0)),"//","")</f>
        <v/>
      </c>
      <c r="AF2044" s="88" t="str">
        <f>IF(LEN(AA2044)=0,"",SUBSTITUTE(SUBSTITUTE(SUBSTITUTE(SUBSTITUTE(SUBSTITUTE(SUBSTITUTE(SUBSTITUTE(SUBSTITUTE(SUBSTITUTE(SUBSTITUTE(SUBSTITUTE(SUBSTITUTE(SUBSTITUTE(SUBSTITUTE(SUBSTITUTE(SUBSTITUTE(SUBSTITUTE( (SUBSTITUTE( SUBSTITUTE( SUBSTITUTE( SUBSTITUTE(Z2044,"STD_SIGMA","SUM"),"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4" t="b">
        <f>AA2044=AF2044</f>
        <v>1</v>
      </c>
    </row>
    <row r="2045" spans="1:33">
      <c r="A2045" s="48">
        <f>IF(B2045=INT(B2045),ROW(),"")</f>
        <v>2045</v>
      </c>
      <c r="B2045" s="47">
        <f>IF(AND(MID(C2045,2,1)&lt;&gt;"/",MID(C2045,1,1)="/"),INT(B2044)+1,B2044+0.01)</f>
        <v>2001</v>
      </c>
      <c r="C2045" s="80" t="s">
        <v>3755</v>
      </c>
      <c r="D2045" s="80">
        <v>3</v>
      </c>
      <c r="E2045" s="83" t="s">
        <v>2737</v>
      </c>
      <c r="F2045" s="83" t="s">
        <v>2737</v>
      </c>
      <c r="G2045" s="86">
        <v>0</v>
      </c>
      <c r="H2045" s="86">
        <v>0</v>
      </c>
      <c r="I2045" s="270" t="s">
        <v>3</v>
      </c>
      <c r="J2045" s="81" t="s">
        <v>1375</v>
      </c>
      <c r="K2045" s="83" t="s">
        <v>3945</v>
      </c>
      <c r="L2045" s="84" t="s">
        <v>4768</v>
      </c>
      <c r="M2045" s="84" t="s">
        <v>4825</v>
      </c>
      <c r="N2045" s="55" t="s">
        <v>2707</v>
      </c>
      <c r="O2045" s="84" t="s">
        <v>2720</v>
      </c>
      <c r="P2045" s="266" t="s">
        <v>2751</v>
      </c>
      <c r="Q2045" s="84"/>
      <c r="R2045"/>
      <c r="S2045" t="str">
        <f>IF(E2045=F2045,"","NOT EQUAL")</f>
        <v/>
      </c>
      <c r="T2045" s="44" t="str">
        <f>IF(ISNA(VLOOKUP(P2045,Sheet1!E:F,2,0)),"--","PRESENT")</f>
        <v>--</v>
      </c>
      <c r="U2045"/>
      <c r="V2045">
        <f>IF(AA2045&lt;&gt;"",V2044+1,V2044)</f>
        <v>617</v>
      </c>
      <c r="W2045" s="75" t="s">
        <v>2722</v>
      </c>
      <c r="X2045" s="57" t="s">
        <v>2592</v>
      </c>
      <c r="Y2045" s="57" t="s">
        <v>2238</v>
      </c>
      <c r="Z2045" s="25" t="str">
        <f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>B2045</f>
        <v>2001</v>
      </c>
      <c r="AC2045" t="str">
        <f>P2045</f>
        <v>ITM_RL1</v>
      </c>
      <c r="AD2045" s="126" t="str">
        <f>IF(ISNA(VLOOKUP(AA2045,'XEQM Shortlist'!J:J,1,0)),"//","")</f>
        <v/>
      </c>
      <c r="AF2045" s="88" t="str">
        <f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>AA2045=AF2045</f>
        <v>1</v>
      </c>
    </row>
    <row r="2046" spans="1:33">
      <c r="A2046" s="48">
        <f>IF(B2046=INT(B2046),ROW(),"")</f>
        <v>2046</v>
      </c>
      <c r="B2046" s="47">
        <f>IF(AND(MID(C2046,2,1)&lt;&gt;"/",MID(C2046,1,1)="/"),INT(B2045)+1,B2045+0.01)</f>
        <v>2002</v>
      </c>
      <c r="C2046" s="80" t="s">
        <v>3755</v>
      </c>
      <c r="D2046" s="80">
        <v>4</v>
      </c>
      <c r="E2046" s="83" t="s">
        <v>2738</v>
      </c>
      <c r="F2046" s="83" t="s">
        <v>2738</v>
      </c>
      <c r="G2046" s="86">
        <v>0</v>
      </c>
      <c r="H2046" s="86">
        <v>0</v>
      </c>
      <c r="I2046" s="270" t="s">
        <v>3</v>
      </c>
      <c r="J2046" s="81" t="s">
        <v>1375</v>
      </c>
      <c r="K2046" s="83" t="s">
        <v>3945</v>
      </c>
      <c r="L2046" s="84" t="s">
        <v>4768</v>
      </c>
      <c r="M2046" s="84" t="s">
        <v>4825</v>
      </c>
      <c r="N2046" s="55" t="s">
        <v>2707</v>
      </c>
      <c r="O2046" s="84" t="s">
        <v>2720</v>
      </c>
      <c r="P2046" s="266" t="s">
        <v>2752</v>
      </c>
      <c r="Q2046" s="84"/>
      <c r="R2046"/>
      <c r="S2046" t="str">
        <f>IF(E2046=F2046,"","NOT EQUAL")</f>
        <v/>
      </c>
      <c r="T2046" s="44" t="str">
        <f>IF(ISNA(VLOOKUP(P2046,Sheet1!E:F,2,0)),"--","PRESENT")</f>
        <v>--</v>
      </c>
      <c r="U2046"/>
      <c r="V2046">
        <f>IF(AA2046&lt;&gt;"",V2045+1,V2045)</f>
        <v>617</v>
      </c>
      <c r="W2046" s="75" t="s">
        <v>2722</v>
      </c>
      <c r="X2046" s="57" t="s">
        <v>2592</v>
      </c>
      <c r="Y2046" s="57" t="s">
        <v>2238</v>
      </c>
      <c r="Z2046" s="25" t="str">
        <f>IF( OR(X2046="CNST", I2046="CAT_REGS"),IF(E2046=CHAR(34)&amp;CHAR(34),F2046,E2046),
IF(X2046="YES",UPPER(IF(E2046=CHAR(34)&amp;CHAR(34),F2046,E2046)),
IF(   AND(X2046&lt;&gt;"NO",I2046="CAT_FNCT",D2046&lt;&gt;"multiply", D2046&lt;&gt;"divide"),IF(J2046="SLS_ENABLED",   UPPER(IF(E2046=CHAR(34)&amp;CHAR(34),F2046,E2046)),""),"")))</f>
        <v/>
      </c>
      <c r="AA2046" s="25" t="str">
        <f>IF(LEN(Y2046)&gt;0,Y2046,SUBSTITUTE(SUBSTITUTE(SUBSTITUTE(SUBSTITUTE(SUBSTITUTE(SUBSTITUTE(SUBSTITUTE(SUBSTITUTE(SUBSTITUTE(SUBSTITUTE(SUBSTITUTE( (SUBSTITUTE( SUBSTITUTE( SUBSTITUTE( SUBSTITUTE(Z2046,"STD_SIGMA","SUM"),"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6" s="1">
        <f>B2046</f>
        <v>2002</v>
      </c>
      <c r="AC2046" t="str">
        <f>P2046</f>
        <v>ITM_RR1</v>
      </c>
      <c r="AD2046" s="126" t="str">
        <f>IF(ISNA(VLOOKUP(AA2046,'XEQM Shortlist'!J:J,1,0)),"//","")</f>
        <v/>
      </c>
      <c r="AF2046" s="88" t="str">
        <f>IF(LEN(AA2046)=0,"",SUBSTITUTE(SUBSTITUTE(SUBSTITUTE(SUBSTITUTE(SUBSTITUTE(SUBSTITUTE(SUBSTITUTE(SUBSTITUTE(SUBSTITUTE(SUBSTITUTE(SUBSTITUTE(SUBSTITUTE(SUBSTITUTE(SUBSTITUTE(SUBSTITUTE(SUBSTITUTE(SUBSTITUTE( (SUBSTITUTE( SUBSTITUTE( SUBSTITUTE( SUBSTITUTE(Z2046,"STD_SIGMA","SUM"),"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6" t="b">
        <f>AA2046=AF2046</f>
        <v>1</v>
      </c>
    </row>
    <row r="2047" spans="1:33">
      <c r="A2047" s="48">
        <f>IF(B2047=INT(B2047),ROW(),"")</f>
        <v>2047</v>
      </c>
      <c r="B2047" s="47">
        <f>IF(AND(MID(C2047,2,1)&lt;&gt;"/",MID(C2047,1,1)="/"),INT(B2046)+1,B2046+0.01)</f>
        <v>2003</v>
      </c>
      <c r="C2047" s="80" t="s">
        <v>3755</v>
      </c>
      <c r="D2047" s="80">
        <v>5</v>
      </c>
      <c r="E2047" s="83" t="s">
        <v>5194</v>
      </c>
      <c r="F2047" s="83" t="s">
        <v>5194</v>
      </c>
      <c r="G2047" s="86">
        <v>0</v>
      </c>
      <c r="H2047" s="86">
        <v>0</v>
      </c>
      <c r="I2047" s="270" t="s">
        <v>3</v>
      </c>
      <c r="J2047" s="81" t="s">
        <v>1376</v>
      </c>
      <c r="K2047" s="83" t="s">
        <v>3945</v>
      </c>
      <c r="L2047" s="84" t="s">
        <v>4768</v>
      </c>
      <c r="M2047" s="84" t="s">
        <v>4825</v>
      </c>
      <c r="N2047" s="55" t="s">
        <v>2707</v>
      </c>
      <c r="O2047" s="84" t="s">
        <v>2720</v>
      </c>
      <c r="P2047" s="266" t="s">
        <v>2753</v>
      </c>
      <c r="Q2047" s="84"/>
      <c r="R2047"/>
      <c r="S2047" t="str">
        <f>IF(E2047=F2047,"","NOT EQUAL")</f>
        <v/>
      </c>
      <c r="T2047" s="44" t="str">
        <f>IF(ISNA(VLOOKUP(P2047,Sheet1!E:F,2,0)),"--","PRESENT")</f>
        <v>--</v>
      </c>
      <c r="U2047"/>
      <c r="V2047">
        <f>IF(AA2047&lt;&gt;"",V2046+1,V2046)</f>
        <v>617</v>
      </c>
      <c r="W2047" s="75" t="s">
        <v>2722</v>
      </c>
      <c r="X2047" s="57" t="s">
        <v>2592</v>
      </c>
      <c r="Y2047" s="57" t="s">
        <v>2238</v>
      </c>
      <c r="Z2047" s="25" t="str">
        <f>IF( OR(X2047="CNST", I2047="CAT_REGS"),IF(E2047=CHAR(34)&amp;CHAR(34),F2047,E2047),
IF(X2047="YES",UPPER(IF(E2047=CHAR(34)&amp;CHAR(34),F2047,E2047)),
IF(   AND(X2047&lt;&gt;"NO",I2047="CAT_FNCT",D2047&lt;&gt;"multiply", D2047&lt;&gt;"divide"),IF(J2047="SLS_ENABLED",   UPPER(IF(E2047=CHAR(34)&amp;CHAR(34),F2047,E2047)),""),"")))</f>
        <v/>
      </c>
      <c r="AA2047" s="25" t="str">
        <f>IF(LEN(Y2047)&gt;0,Y2047,SUBSTITUTE(SUBSTITUTE(SUBSTITUTE(SUBSTITUTE(SUBSTITUTE(SUBSTITUTE(SUBSTITUTE(SUBSTITUTE(SUBSTITUTE(SUBSTITUTE(SUBSTITUTE( (SUBSTITUTE( SUBSTITUTE( SUBSTITUTE( SUBSTITUTE(Z2047,"STD_SIGMA","SUM"),"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7" s="1">
        <f>B2047</f>
        <v>2003</v>
      </c>
      <c r="AC2047" t="str">
        <f>P2047</f>
        <v>ITM_FWORD</v>
      </c>
      <c r="AD2047" s="126" t="str">
        <f>IF(ISNA(VLOOKUP(AA2047,'XEQM Shortlist'!J:J,1,0)),"//","")</f>
        <v/>
      </c>
      <c r="AF2047" s="88" t="str">
        <f>IF(LEN(AA2047)=0,"",SUBSTITUTE(SUBSTITUTE(SUBSTITUTE(SUBSTITUTE(SUBSTITUTE(SUBSTITUTE(SUBSTITUTE(SUBSTITUTE(SUBSTITUTE(SUBSTITUTE(SUBSTITUTE(SUBSTITUTE(SUBSTITUTE(SUBSTITUTE(SUBSTITUTE(SUBSTITUTE(SUBSTITUTE( (SUBSTITUTE( SUBSTITUTE( SUBSTITUTE( SUBSTITUTE(Z2047,"STD_SIGMA","SUM"),"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7" t="b">
        <f>AA2047=AF2047</f>
        <v>1</v>
      </c>
    </row>
    <row r="2048" spans="1:33">
      <c r="A2048" s="48">
        <f>IF(B2048=INT(B2048),ROW(),"")</f>
        <v>2048</v>
      </c>
      <c r="B2048" s="47">
        <f>IF(AND(MID(C2048,2,1)&lt;&gt;"/",MID(C2048,1,1)="/"),INT(B2047)+1,B2047+0.01)</f>
        <v>2004</v>
      </c>
      <c r="C2048" s="80" t="s">
        <v>3755</v>
      </c>
      <c r="D2048" s="80">
        <v>6</v>
      </c>
      <c r="E2048" s="83" t="s">
        <v>5195</v>
      </c>
      <c r="F2048" s="83" t="s">
        <v>5195</v>
      </c>
      <c r="G2048" s="86">
        <v>0</v>
      </c>
      <c r="H2048" s="86">
        <v>0</v>
      </c>
      <c r="I2048" s="270" t="s">
        <v>3</v>
      </c>
      <c r="J2048" s="81" t="s">
        <v>1376</v>
      </c>
      <c r="K2048" s="83" t="s">
        <v>3945</v>
      </c>
      <c r="L2048" s="84" t="s">
        <v>4768</v>
      </c>
      <c r="M2048" s="84" t="s">
        <v>4825</v>
      </c>
      <c r="N2048" s="55" t="s">
        <v>2707</v>
      </c>
      <c r="O2048" s="84" t="s">
        <v>2720</v>
      </c>
      <c r="P2048" s="266" t="s">
        <v>2754</v>
      </c>
      <c r="Q2048" s="84"/>
      <c r="R2048"/>
      <c r="S2048" t="str">
        <f>IF(E2048=F2048,"","NOT EQUAL")</f>
        <v/>
      </c>
      <c r="T2048" s="44" t="str">
        <f>IF(ISNA(VLOOKUP(P2048,Sheet1!E:F,2,0)),"--","PRESENT")</f>
        <v>--</v>
      </c>
      <c r="U2048"/>
      <c r="V2048">
        <f>IF(AA2048&lt;&gt;"",V2047+1,V2047)</f>
        <v>617</v>
      </c>
      <c r="W2048" s="75" t="s">
        <v>2722</v>
      </c>
      <c r="X2048" s="57" t="s">
        <v>2592</v>
      </c>
      <c r="Y2048" s="57" t="s">
        <v>2238</v>
      </c>
      <c r="Z2048" s="25" t="str">
        <f>IF( OR(X2048="CNST", I2048="CAT_REGS"),IF(E2048=CHAR(34)&amp;CHAR(34),F2048,E2048),
IF(X2048="YES",UPPER(IF(E2048=CHAR(34)&amp;CHAR(34),F2048,E2048)),
IF(   AND(X2048&lt;&gt;"NO",I2048="CAT_FNCT",D2048&lt;&gt;"multiply", D2048&lt;&gt;"divide"),IF(J2048="SLS_ENABLED",   UPPER(IF(E2048=CHAR(34)&amp;CHAR(34),F2048,E2048)),""),"")))</f>
        <v/>
      </c>
      <c r="AA2048" s="25" t="str">
        <f>IF(LEN(Y2048)&gt;0,Y2048,SUBSTITUTE(SUBSTITUTE(SUBSTITUTE(SUBSTITUTE(SUBSTITUTE(SUBSTITUTE(SUBSTITUTE(SUBSTITUTE(SUBSTITUTE(SUBSTITUTE(SUBSTITUTE( (SUBSTITUTE( SUBSTITUTE( SUBSTITUTE( SUBSTITUTE(Z2048,"STD_SIGMA","SUM"),"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8" s="1">
        <f>B2048</f>
        <v>2004</v>
      </c>
      <c r="AC2048" t="str">
        <f>P2048</f>
        <v>ITM_FBYTE</v>
      </c>
      <c r="AD2048" s="126" t="str">
        <f>IF(ISNA(VLOOKUP(AA2048,'XEQM Shortlist'!J:J,1,0)),"//","")</f>
        <v/>
      </c>
      <c r="AF2048" s="88" t="str">
        <f>IF(LEN(AA2048)=0,"",SUBSTITUTE(SUBSTITUTE(SUBSTITUTE(SUBSTITUTE(SUBSTITUTE(SUBSTITUTE(SUBSTITUTE(SUBSTITUTE(SUBSTITUTE(SUBSTITUTE(SUBSTITUTE(SUBSTITUTE(SUBSTITUTE(SUBSTITUTE(SUBSTITUTE(SUBSTITUTE(SUBSTITUTE( (SUBSTITUTE( SUBSTITUTE( SUBSTITUTE( SUBSTITUTE(Z2048,"STD_SIGMA","SUM"),"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8" t="b">
        <f>AA2048=AF2048</f>
        <v>1</v>
      </c>
    </row>
    <row r="2049" spans="1:33">
      <c r="A2049" s="48">
        <f>IF(B2049=INT(B2049),ROW(),"")</f>
        <v>2049</v>
      </c>
      <c r="B2049" s="47">
        <f>IF(AND(MID(C2049,2,1)&lt;&gt;"/",MID(C2049,1,1)="/"),INT(B2048)+1,B2048+0.01)</f>
        <v>2005</v>
      </c>
      <c r="C2049" s="80" t="s">
        <v>5191</v>
      </c>
      <c r="D2049" s="80" t="s">
        <v>7</v>
      </c>
      <c r="E2049" s="83" t="s">
        <v>5190</v>
      </c>
      <c r="F2049" s="83" t="s">
        <v>5190</v>
      </c>
      <c r="G2049" s="86">
        <v>0</v>
      </c>
      <c r="H2049" s="86">
        <v>0</v>
      </c>
      <c r="I2049" s="270" t="s">
        <v>1</v>
      </c>
      <c r="J2049" s="81" t="s">
        <v>1376</v>
      </c>
      <c r="K2049" s="83" t="s">
        <v>3945</v>
      </c>
      <c r="L2049" s="84" t="s">
        <v>4768</v>
      </c>
      <c r="M2049" s="84" t="s">
        <v>4827</v>
      </c>
      <c r="N2049" s="55" t="s">
        <v>2707</v>
      </c>
      <c r="O2049" s="84" t="s">
        <v>2761</v>
      </c>
      <c r="P2049" s="266" t="s">
        <v>5192</v>
      </c>
      <c r="Q2049" s="84"/>
      <c r="R2049"/>
      <c r="S2049" t="str">
        <f>IF(E2049=F2049,"","NOT EQUAL")</f>
        <v/>
      </c>
      <c r="T2049" s="44" t="str">
        <f>IF(ISNA(VLOOKUP(P2049,Sheet1!E:F,2,0)),"--","PRESENT")</f>
        <v>--</v>
      </c>
      <c r="U2049"/>
      <c r="V2049">
        <f>IF(AA2049&lt;&gt;"",V2048+1,V2048)</f>
        <v>618</v>
      </c>
      <c r="W2049" s="75" t="s">
        <v>2663</v>
      </c>
      <c r="X2049" s="57" t="s">
        <v>2598</v>
      </c>
      <c r="Y2049" s="57" t="s">
        <v>2238</v>
      </c>
      <c r="Z2049" s="25" t="str">
        <f>IF( OR(X2049="CNST", I2049="CAT_REGS"),IF(E2049=CHAR(34)&amp;CHAR(34),F2049,E2049),
IF(X2049="YES",UPPER(IF(E2049=CHAR(34)&amp;CHAR(34),F2049,E2049)),
IF(   AND(X2049&lt;&gt;"NO",I2049="CAT_FNCT",D2049&lt;&gt;"multiply", D2049&lt;&gt;"divide"),IF(J2049="SLS_ENABLED",   UPPER(IF(E2049=CHAR(34)&amp;CHAR(34),F2049,E2049)),""),"")))</f>
        <v>"CLRMOD"</v>
      </c>
      <c r="AA2049" s="25" t="str">
        <f>IF(LEN(Y2049)&gt;0,Y2049,SUBSTITUTE(SUBSTITUTE(SUBSTITUTE(SUBSTITUTE(SUBSTITUTE(SUBSTITUTE(SUBSTITUTE(SUBSTITUTE(SUBSTITUTE(SUBSTITUTE(SUBSTITUTE( (SUBSTITUTE( SUBSTITUTE( SUBSTITUTE( SUBSTITUTE(Z2049,"STD_SIGMA","SUM"),"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CLRMOD</v>
      </c>
      <c r="AB2049" s="1">
        <f>B2049</f>
        <v>2005</v>
      </c>
      <c r="AC2049" t="str">
        <f>P2049</f>
        <v>ITM_CLRMOD</v>
      </c>
      <c r="AD2049" s="126" t="str">
        <f>IF(ISNA(VLOOKUP(AA2049,'XEQM Shortlist'!J:J,1,0)),"//","")</f>
        <v>//</v>
      </c>
      <c r="AF2049" s="88" t="str">
        <f>IF(LEN(AA2049)=0,"",SUBSTITUTE(SUBSTITUTE(SUBSTITUTE(SUBSTITUTE(SUBSTITUTE(SUBSTITUTE(SUBSTITUTE(SUBSTITUTE(SUBSTITUTE(SUBSTITUTE(SUBSTITUTE(SUBSTITUTE(SUBSTITUTE(SUBSTITUTE(SUBSTITUTE(SUBSTITUTE(SUBSTITUTE( (SUBSTITUTE( SUBSTITUTE( SUBSTITUTE( SUBSTITUTE(Z2049,"STD_SIGMA","SUM"),"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CLRMOD</v>
      </c>
      <c r="AG2049" t="b">
        <f>AA2049=AF2049</f>
        <v>1</v>
      </c>
    </row>
    <row r="2050" spans="1:33">
      <c r="A2050" s="48">
        <f>IF(B2050=INT(B2050),ROW(),"")</f>
        <v>2050</v>
      </c>
      <c r="B2050" s="47">
        <f>IF(AND(MID(C2050,2,1)&lt;&gt;"/",MID(C2050,1,1)="/"),INT(B2049)+1,B2049+0.01)</f>
        <v>2006</v>
      </c>
      <c r="C2050" s="80" t="s">
        <v>3756</v>
      </c>
      <c r="D2050" s="80" t="s">
        <v>12</v>
      </c>
      <c r="E2050" s="252" t="s">
        <v>2760</v>
      </c>
      <c r="F2050" s="81" t="s">
        <v>2760</v>
      </c>
      <c r="G2050" s="86">
        <v>0</v>
      </c>
      <c r="H2050" s="86">
        <v>3</v>
      </c>
      <c r="I2050" s="270" t="s">
        <v>1</v>
      </c>
      <c r="J2050" s="81" t="s">
        <v>1376</v>
      </c>
      <c r="K2050" s="83" t="s">
        <v>3783</v>
      </c>
      <c r="L2050" s="84" t="s">
        <v>4768</v>
      </c>
      <c r="M2050" s="84" t="s">
        <v>4827</v>
      </c>
      <c r="N2050" s="55" t="s">
        <v>2707</v>
      </c>
      <c r="O2050" s="84" t="s">
        <v>2720</v>
      </c>
      <c r="P2050" s="266" t="s">
        <v>2759</v>
      </c>
      <c r="Q2050" s="83"/>
      <c r="R2050"/>
      <c r="S2050" t="str">
        <f>IF(E2050=F2050,"","NOT EQUAL")</f>
        <v/>
      </c>
      <c r="T2050" s="44" t="str">
        <f>IF(ISNA(VLOOKUP(P2050,Sheet1!E:F,2,0)),"--","PRESENT")</f>
        <v>--</v>
      </c>
      <c r="U2050"/>
      <c r="V2050">
        <f>IF(AA2050&lt;&gt;"",V2049+1,V2049)</f>
        <v>618</v>
      </c>
      <c r="W2050" s="75" t="s">
        <v>2722</v>
      </c>
      <c r="X2050" s="57" t="s">
        <v>2592</v>
      </c>
      <c r="Y2050" s="57" t="s">
        <v>2238</v>
      </c>
      <c r="Z2050" s="25" t="str">
        <f>IF( OR(X2050="CNST", I2050="CAT_REGS"),IF(E2050=CHAR(34)&amp;CHAR(34),F2050,E2050),
IF(X2050="YES",UPPER(IF(E2050=CHAR(34)&amp;CHAR(34),F2050,E2050)),
IF(   AND(X2050&lt;&gt;"NO",I2050="CAT_FNCT",D2050&lt;&gt;"multiply", D2050&lt;&gt;"divide"),IF(J2050="SLS_ENABLED",   UPPER(IF(E2050=CHAR(34)&amp;CHAR(34),F2050,E2050)),""),"")))</f>
        <v/>
      </c>
      <c r="AA2050" s="25" t="str">
        <f>IF(LEN(Y2050)&gt;0,Y2050,SUBSTITUTE(SUBSTITUTE(SUBSTITUTE(SUBSTITUTE(SUBSTITUTE(SUBSTITUTE(SUBSTITUTE(SUBSTITUTE(SUBSTITUTE(SUBSTITUTE(SUBSTITUTE( (SUBSTITUTE( SUBSTITUTE( SUBSTITUTE( SUBSTITUTE(Z2050,"STD_SIGMA","SUM"),"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0" s="1">
        <f>B2050</f>
        <v>2006</v>
      </c>
      <c r="AC2050" t="str">
        <f>P2050</f>
        <v>ITM_SHOIREP</v>
      </c>
      <c r="AD2050" s="126" t="str">
        <f>IF(ISNA(VLOOKUP(AA2050,'XEQM Shortlist'!J:J,1,0)),"//","")</f>
        <v/>
      </c>
      <c r="AF2050" s="88" t="str">
        <f>IF(LEN(AA2050)=0,"",SUBSTITUTE(SUBSTITUTE(SUBSTITUTE(SUBSTITUTE(SUBSTITUTE(SUBSTITUTE(SUBSTITUTE(SUBSTITUTE(SUBSTITUTE(SUBSTITUTE(SUBSTITUTE(SUBSTITUTE(SUBSTITUTE(SUBSTITUTE(SUBSTITUTE(SUBSTITUTE(SUBSTITUTE( (SUBSTITUTE( SUBSTITUTE( SUBSTITUTE( SUBSTITUTE(Z2050,"STD_SIGMA","SUM"),"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0" t="b">
        <f>AA2050=AF2050</f>
        <v>1</v>
      </c>
    </row>
    <row r="2051" spans="1:33">
      <c r="A2051" s="48">
        <f>IF(B2051=INT(B2051),ROW(),"")</f>
        <v>2051</v>
      </c>
      <c r="B2051" s="47">
        <f>IF(AND(MID(C2051,2,1)&lt;&gt;"/",MID(C2051,1,1)="/"),INT(B2050)+1,B2050+0.01)</f>
        <v>2007</v>
      </c>
      <c r="C2051" s="80" t="s">
        <v>3757</v>
      </c>
      <c r="D2051" s="80" t="s">
        <v>7</v>
      </c>
      <c r="E2051" s="83" t="s">
        <v>4872</v>
      </c>
      <c r="F2051" s="83" t="s">
        <v>4872</v>
      </c>
      <c r="G2051" s="86">
        <v>0</v>
      </c>
      <c r="H2051" s="86">
        <v>0</v>
      </c>
      <c r="I2051" s="270" t="s">
        <v>1</v>
      </c>
      <c r="J2051" s="81" t="s">
        <v>1376</v>
      </c>
      <c r="K2051" s="83" t="s">
        <v>3783</v>
      </c>
      <c r="L2051" s="84" t="s">
        <v>4768</v>
      </c>
      <c r="M2051" s="84" t="s">
        <v>4825</v>
      </c>
      <c r="N2051" s="55" t="s">
        <v>2707</v>
      </c>
      <c r="O2051" s="84" t="s">
        <v>972</v>
      </c>
      <c r="P2051" s="266" t="s">
        <v>2776</v>
      </c>
      <c r="Q2051" s="84"/>
      <c r="R2051"/>
      <c r="S2051" t="str">
        <f>IF(E2051=F2051,"","NOT EQUAL")</f>
        <v/>
      </c>
      <c r="T2051" s="44" t="str">
        <f>IF(ISNA(VLOOKUP(P2051,Sheet1!E:F,2,0)),"--","PRESENT")</f>
        <v>--</v>
      </c>
      <c r="U2051"/>
      <c r="V2051">
        <f>IF(AA2051&lt;&gt;"",V2050+1,V2050)</f>
        <v>618</v>
      </c>
      <c r="W2051" s="75" t="s">
        <v>2709</v>
      </c>
      <c r="X2051" s="57"/>
      <c r="Y2051" s="57" t="s">
        <v>2238</v>
      </c>
      <c r="Z2051" s="25" t="str">
        <f>IF( OR(X2051="CNST", I2051="CAT_REGS"),IF(E2051=CHAR(34)&amp;CHAR(34),F2051,E2051),
IF(X2051="YES",UPPER(IF(E2051=CHAR(34)&amp;CHAR(34),F2051,E2051)),
IF(   AND(X2051&lt;&gt;"NO",I2051="CAT_FNCT",D2051&lt;&gt;"multiply", D2051&lt;&gt;"divide"),IF(J2051="SLS_ENABLED",   UPPER(IF(E2051=CHAR(34)&amp;CHAR(34),F2051,E2051)),""),"")))</f>
        <v/>
      </c>
      <c r="AA2051" s="25" t="str">
        <f>IF(LEN(Y2051)&gt;0,Y2051,SUBSTITUTE(SUBSTITUTE(SUBSTITUTE(SUBSTITUTE(SUBSTITUTE(SUBSTITUTE(SUBSTITUTE(SUBSTITUTE(SUBSTITUTE(SUBSTITUTE(SUBSTITUTE( (SUBSTITUTE( SUBSTITUTE( SUBSTITUTE( SUBSTITUTE(Z2051,"STD_SIGMA","SUM"),"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1" s="1">
        <f>B2051</f>
        <v>2007</v>
      </c>
      <c r="AC2051" t="str">
        <f>P2051</f>
        <v>ITM_SCALE</v>
      </c>
      <c r="AD2051" s="126" t="str">
        <f>IF(ISNA(VLOOKUP(AA2051,'XEQM Shortlist'!J:J,1,0)),"//","")</f>
        <v/>
      </c>
      <c r="AF2051" s="88" t="str">
        <f>IF(LEN(AA2051)=0,"",SUBSTITUTE(SUBSTITUTE(SUBSTITUTE(SUBSTITUTE(SUBSTITUTE(SUBSTITUTE(SUBSTITUTE(SUBSTITUTE(SUBSTITUTE(SUBSTITUTE(SUBSTITUTE(SUBSTITUTE(SUBSTITUTE(SUBSTITUTE(SUBSTITUTE(SUBSTITUTE(SUBSTITUTE( (SUBSTITUTE( SUBSTITUTE( SUBSTITUTE( SUBSTITUTE(Z2051,"STD_SIGMA","SUM"),"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1" t="b">
        <f>AA2051=AF2051</f>
        <v>1</v>
      </c>
    </row>
    <row r="2052" spans="1:33">
      <c r="A2052" s="48">
        <f>IF(B2052=INT(B2052),ROW(),"")</f>
        <v>2052</v>
      </c>
      <c r="B2052" s="47">
        <f>IF(AND(MID(C2052,2,1)&lt;&gt;"/",MID(C2052,1,1)="/"),INT(B2051)+1,B2051+0.01)</f>
        <v>2008</v>
      </c>
      <c r="C2052" s="80" t="s">
        <v>5180</v>
      </c>
      <c r="D2052" s="80" t="s">
        <v>5188</v>
      </c>
      <c r="E2052" s="11" t="s">
        <v>5193</v>
      </c>
      <c r="F2052" s="11" t="s">
        <v>5193</v>
      </c>
      <c r="G2052" s="95">
        <v>0</v>
      </c>
      <c r="H2052" s="95">
        <v>0</v>
      </c>
      <c r="I2052" s="270" t="s">
        <v>1</v>
      </c>
      <c r="J2052" s="11" t="s">
        <v>1376</v>
      </c>
      <c r="K2052" s="10" t="s">
        <v>3783</v>
      </c>
      <c r="L2052" s="183" t="s">
        <v>4768</v>
      </c>
      <c r="M2052" s="183" t="s">
        <v>4827</v>
      </c>
      <c r="N2052" s="55" t="s">
        <v>2707</v>
      </c>
      <c r="O2052" s="80"/>
      <c r="P2052" s="259" t="s">
        <v>5189</v>
      </c>
      <c r="Q2052" s="83"/>
      <c r="R2052"/>
      <c r="S2052" t="str">
        <f>IF(E2052=F2052,"","NOT EQUAL")</f>
        <v/>
      </c>
      <c r="T2052" s="44" t="str">
        <f>IF(ISNA(VLOOKUP(P2052,Sheet1!E:F,2,0)),"--","PRESENT")</f>
        <v>--</v>
      </c>
      <c r="U2052"/>
      <c r="V2052">
        <f>IF(AA2052&lt;&gt;"",V2051+1,V2051)</f>
        <v>618</v>
      </c>
      <c r="W2052" s="2" t="s">
        <v>2674</v>
      </c>
      <c r="X2052" s="96" t="s">
        <v>2592</v>
      </c>
      <c r="Y2052" s="96"/>
      <c r="Z2052" s="25" t="str">
        <f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>B2052</f>
        <v>2008</v>
      </c>
      <c r="AC2052" t="str">
        <f>P2052</f>
        <v>ITM_TOPHEX</v>
      </c>
      <c r="AD2052" s="126" t="str">
        <f>IF(ISNA(VLOOKUP(AA2052,'XEQM Shortlist'!J:J,1,0)),"//","")</f>
        <v/>
      </c>
      <c r="AF2052" s="88" t="str">
        <f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>AA2052=AF2052</f>
        <v>1</v>
      </c>
    </row>
    <row r="2053" spans="1:33">
      <c r="A2053" s="48">
        <f>IF(B2053=INT(B2053),ROW(),"")</f>
        <v>2053</v>
      </c>
      <c r="B2053" s="47">
        <f>IF(AND(MID(C2053,2,1)&lt;&gt;"/",MID(C2053,1,1)="/"),INT(B2052)+1,B2052+0.01)</f>
        <v>2009</v>
      </c>
      <c r="C2053" s="80" t="s">
        <v>3758</v>
      </c>
      <c r="D2053" s="80" t="s">
        <v>7</v>
      </c>
      <c r="E2053" s="81" t="s">
        <v>2766</v>
      </c>
      <c r="F2053" s="81" t="s">
        <v>2766</v>
      </c>
      <c r="G2053" s="86">
        <v>0</v>
      </c>
      <c r="H2053" s="86">
        <v>0</v>
      </c>
      <c r="I2053" s="270" t="s">
        <v>1</v>
      </c>
      <c r="J2053" s="81" t="s">
        <v>1376</v>
      </c>
      <c r="K2053" s="83" t="s">
        <v>3783</v>
      </c>
      <c r="L2053" s="84" t="s">
        <v>4768</v>
      </c>
      <c r="M2053" s="84" t="s">
        <v>4827</v>
      </c>
      <c r="N2053" s="55" t="s">
        <v>2707</v>
      </c>
      <c r="O2053" s="84" t="s">
        <v>2768</v>
      </c>
      <c r="P2053" s="266" t="s">
        <v>2769</v>
      </c>
      <c r="Q2053" s="83"/>
      <c r="R2053"/>
      <c r="S2053" t="str">
        <f>IF(E2053=F2053,"","NOT EQUAL")</f>
        <v/>
      </c>
      <c r="T2053" s="44" t="str">
        <f>IF(ISNA(VLOOKUP(P2053,Sheet1!E:F,2,0)),"--","PRESENT")</f>
        <v>--</v>
      </c>
      <c r="U2053"/>
      <c r="V2053">
        <f>IF(AA2053&lt;&gt;"",V2052+1,V2052)</f>
        <v>618</v>
      </c>
      <c r="W2053" s="75" t="s">
        <v>2674</v>
      </c>
      <c r="X2053" s="57" t="s">
        <v>2238</v>
      </c>
      <c r="Y2053" s="57" t="s">
        <v>2238</v>
      </c>
      <c r="Z2053" s="25" t="str">
        <f>IF( OR(X2053="CNST", I2053="CAT_REGS"),IF(E2053=CHAR(34)&amp;CHAR(34),F2053,E2053),
IF(X2053="YES",UPPER(IF(E2053=CHAR(34)&amp;CHAR(34),F2053,E2053)),
IF(   AND(X2053&lt;&gt;"NO",I2053="CAT_FNCT",D2053&lt;&gt;"multiply", D2053&lt;&gt;"divide"),IF(J2053="SLS_ENABLED",   UPPER(IF(E2053=CHAR(34)&amp;CHAR(34),F2053,E2053)),""),"")))</f>
        <v/>
      </c>
      <c r="AA2053" s="25" t="str">
        <f>IF(LEN(Y2053)&gt;0,Y2053,SUBSTITUTE(SUBSTITUTE(SUBSTITUTE(SUBSTITUTE(SUBSTITUTE(SUBSTITUTE(SUBSTITUTE(SUBSTITUTE(SUBSTITUTE(SUBSTITUTE(SUBSTITUTE( (SUBSTITUTE( SUBSTITUTE( SUBSTITUTE( SUBSTITUTE(Z2053,"STD_SIGMA","SUM"),"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3" s="1">
        <f>B2053</f>
        <v>2009</v>
      </c>
      <c r="AC2053" t="str">
        <f>P2053</f>
        <v>ITM_PLINE</v>
      </c>
      <c r="AD2053" s="126" t="str">
        <f>IF(ISNA(VLOOKUP(AA2053,'XEQM Shortlist'!J:J,1,0)),"//","")</f>
        <v/>
      </c>
      <c r="AF2053" s="88" t="str">
        <f>IF(LEN(AA2053)=0,"",SUBSTITUTE(SUBSTITUTE(SUBSTITUTE(SUBSTITUTE(SUBSTITUTE(SUBSTITUTE(SUBSTITUTE(SUBSTITUTE(SUBSTITUTE(SUBSTITUTE(SUBSTITUTE(SUBSTITUTE(SUBSTITUTE(SUBSTITUTE(SUBSTITUTE(SUBSTITUTE(SUBSTITUTE( (SUBSTITUTE( SUBSTITUTE( SUBSTITUTE( SUBSTITUTE(Z2053,"STD_SIGMA","SUM"),"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3" t="b">
        <f>AA2053=AF2053</f>
        <v>1</v>
      </c>
    </row>
    <row r="2054" spans="1:33">
      <c r="A2054" s="48">
        <f>IF(B2054=INT(B2054),ROW(),"")</f>
        <v>2054</v>
      </c>
      <c r="B2054" s="47">
        <f>IF(AND(MID(C2054,2,1)&lt;&gt;"/",MID(C2054,1,1)="/"),INT(B2053)+1,B2053+0.01)</f>
        <v>2010</v>
      </c>
      <c r="C2054" s="80" t="s">
        <v>3759</v>
      </c>
      <c r="D2054" s="80" t="s">
        <v>7</v>
      </c>
      <c r="E2054" s="81" t="s">
        <v>1061</v>
      </c>
      <c r="F2054" s="81" t="s">
        <v>1061</v>
      </c>
      <c r="G2054" s="82">
        <v>0</v>
      </c>
      <c r="H2054" s="82">
        <v>0</v>
      </c>
      <c r="I2054" s="270" t="s">
        <v>1</v>
      </c>
      <c r="J2054" s="81" t="s">
        <v>1376</v>
      </c>
      <c r="K2054" s="83" t="s">
        <v>3783</v>
      </c>
      <c r="L2054" s="84" t="s">
        <v>4768</v>
      </c>
      <c r="M2054" s="84" t="s">
        <v>4825</v>
      </c>
      <c r="N2054" s="55" t="s">
        <v>2707</v>
      </c>
      <c r="O2054" s="80" t="s">
        <v>2768</v>
      </c>
      <c r="P2054" s="266" t="s">
        <v>2770</v>
      </c>
      <c r="Q2054" s="83"/>
      <c r="R2054"/>
      <c r="S2054" t="str">
        <f>IF(E2054=F2054,"","NOT EQUAL")</f>
        <v/>
      </c>
      <c r="T2054" s="44" t="str">
        <f>IF(ISNA(VLOOKUP(P2054,Sheet1!E:F,2,0)),"--","PRESENT")</f>
        <v>--</v>
      </c>
      <c r="U2054"/>
      <c r="V2054">
        <f>IF(AA2054&lt;&gt;"",V2053+1,V2053)</f>
        <v>618</v>
      </c>
      <c r="W2054" s="75" t="s">
        <v>2674</v>
      </c>
      <c r="X2054" s="57" t="s">
        <v>2238</v>
      </c>
      <c r="Y2054" s="57" t="s">
        <v>2238</v>
      </c>
      <c r="Z2054" s="25" t="str">
        <f>IF( OR(X2054="CNST", I2054="CAT_REGS"),IF(E2054=CHAR(34)&amp;CHAR(34),F2054,E2054),
IF(X2054="YES",UPPER(IF(E2054=CHAR(34)&amp;CHAR(34),F2054,E2054)),
IF(   AND(X2054&lt;&gt;"NO",I2054="CAT_FNCT",D2054&lt;&gt;"multiply", D2054&lt;&gt;"divide"),IF(J2054="SLS_ENABLED",   UPPER(IF(E2054=CHAR(34)&amp;CHAR(34),F2054,E2054)),""),"")))</f>
        <v/>
      </c>
      <c r="AA2054" s="25" t="str">
        <f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>B2054</f>
        <v>2010</v>
      </c>
      <c r="AC2054" t="str">
        <f>P2054</f>
        <v>ITM_PCROS</v>
      </c>
      <c r="AD2054" s="126" t="str">
        <f>IF(ISNA(VLOOKUP(AA2054,'XEQM Shortlist'!J:J,1,0)),"//","")</f>
        <v/>
      </c>
      <c r="AF2054" s="88" t="str">
        <f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>AA2054=AF2054</f>
        <v>1</v>
      </c>
    </row>
    <row r="2055" spans="1:33">
      <c r="A2055" s="48">
        <f>IF(B2055=INT(B2055),ROW(),"")</f>
        <v>2055</v>
      </c>
      <c r="B2055" s="47">
        <f>IF(AND(MID(C2055,2,1)&lt;&gt;"/",MID(C2055,1,1)="/"),INT(B2054)+1,B2054+0.01)</f>
        <v>2011</v>
      </c>
      <c r="C2055" s="80" t="s">
        <v>3760</v>
      </c>
      <c r="D2055" s="80" t="s">
        <v>7</v>
      </c>
      <c r="E2055" s="81" t="s">
        <v>2767</v>
      </c>
      <c r="F2055" s="81" t="s">
        <v>2767</v>
      </c>
      <c r="G2055" s="82">
        <v>0</v>
      </c>
      <c r="H2055" s="82">
        <v>0</v>
      </c>
      <c r="I2055" s="270" t="s">
        <v>1</v>
      </c>
      <c r="J2055" s="81" t="s">
        <v>1376</v>
      </c>
      <c r="K2055" s="83" t="s">
        <v>3783</v>
      </c>
      <c r="L2055" s="84" t="s">
        <v>4768</v>
      </c>
      <c r="M2055" s="84" t="s">
        <v>4825</v>
      </c>
      <c r="N2055" s="55" t="s">
        <v>2707</v>
      </c>
      <c r="O2055" s="80" t="s">
        <v>2768</v>
      </c>
      <c r="P2055" s="266" t="s">
        <v>2771</v>
      </c>
      <c r="Q2055" s="83"/>
      <c r="R2055"/>
      <c r="S2055" t="str">
        <f>IF(E2055=F2055,"","NOT EQUAL")</f>
        <v/>
      </c>
      <c r="T2055" s="44" t="str">
        <f>IF(ISNA(VLOOKUP(P2055,Sheet1!E:F,2,0)),"--","PRESENT")</f>
        <v>--</v>
      </c>
      <c r="U2055"/>
      <c r="V2055">
        <f>IF(AA2055&lt;&gt;"",V2054+1,V2054)</f>
        <v>618</v>
      </c>
      <c r="W2055" s="75" t="s">
        <v>2674</v>
      </c>
      <c r="X2055" s="57" t="s">
        <v>2238</v>
      </c>
      <c r="Y2055" s="57" t="s">
        <v>2238</v>
      </c>
      <c r="Z2055" s="25" t="str">
        <f>IF( OR(X2055="CNST", I2055="CAT_REGS"),IF(E2055=CHAR(34)&amp;CHAR(34),F2055,E2055),
IF(X2055="YES",UPPER(IF(E2055=CHAR(34)&amp;CHAR(34),F2055,E2055)),
IF(   AND(X2055&lt;&gt;"NO",I2055="CAT_FNCT",D2055&lt;&gt;"multiply", D2055&lt;&gt;"divide"),IF(J2055="SLS_ENABLED",   UPPER(IF(E2055=CHAR(34)&amp;CHAR(34),F2055,E2055)),""),"")))</f>
        <v/>
      </c>
      <c r="AA2055" s="25" t="str">
        <f>IF(LEN(Y2055)&gt;0,Y2055,SUBSTITUTE(SUBSTITUTE(SUBSTITUTE(SUBSTITUTE(SUBSTITUTE(SUBSTITUTE(SUBSTITUTE(SUBSTITUTE(SUBSTITUTE(SUBSTITUTE(SUBSTITUTE( (SUBSTITUTE( SUBSTITUTE( SUBSTITUTE( SUBSTITUTE(Z2055,"STD_SIGMA","SUM"),"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5" s="1">
        <f>B2055</f>
        <v>2011</v>
      </c>
      <c r="AC2055" t="str">
        <f>P2055</f>
        <v>ITM_PBOX</v>
      </c>
      <c r="AD2055" s="126" t="str">
        <f>IF(ISNA(VLOOKUP(AA2055,'XEQM Shortlist'!J:J,1,0)),"//","")</f>
        <v/>
      </c>
      <c r="AF2055" s="88" t="str">
        <f>IF(LEN(AA2055)=0,"",SUBSTITUTE(SUBSTITUTE(SUBSTITUTE(SUBSTITUTE(SUBSTITUTE(SUBSTITUTE(SUBSTITUTE(SUBSTITUTE(SUBSTITUTE(SUBSTITUTE(SUBSTITUTE(SUBSTITUTE(SUBSTITUTE(SUBSTITUTE(SUBSTITUTE(SUBSTITUTE(SUBSTITUTE( (SUBSTITUTE( SUBSTITUTE( SUBSTITUTE( SUBSTITUTE(Z2055,"STD_SIGMA","SUM"),"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5" t="b">
        <f>AA2055=AF2055</f>
        <v>1</v>
      </c>
    </row>
    <row r="2056" spans="1:33">
      <c r="A2056" s="48">
        <f>IF(B2056=INT(B2056),ROW(),"")</f>
        <v>2056</v>
      </c>
      <c r="B2056" s="47">
        <f>IF(AND(MID(C2056,2,1)&lt;&gt;"/",MID(C2056,1,1)="/"),INT(B2055)+1,B2055+0.01)</f>
        <v>2012</v>
      </c>
      <c r="C2056" s="80" t="s">
        <v>3761</v>
      </c>
      <c r="D2056" s="80" t="s">
        <v>7</v>
      </c>
      <c r="E2056" s="81" t="s">
        <v>2772</v>
      </c>
      <c r="F2056" s="81" t="s">
        <v>2772</v>
      </c>
      <c r="G2056" s="82">
        <v>0</v>
      </c>
      <c r="H2056" s="82">
        <v>0</v>
      </c>
      <c r="I2056" s="270" t="s">
        <v>1</v>
      </c>
      <c r="J2056" s="81" t="s">
        <v>1376</v>
      </c>
      <c r="K2056" s="83" t="s">
        <v>3783</v>
      </c>
      <c r="L2056" s="84" t="s">
        <v>4768</v>
      </c>
      <c r="M2056" s="84" t="s">
        <v>4825</v>
      </c>
      <c r="N2056" s="55" t="s">
        <v>2707</v>
      </c>
      <c r="O2056" s="80" t="s">
        <v>2291</v>
      </c>
      <c r="P2056" s="266" t="s">
        <v>2292</v>
      </c>
      <c r="Q2056" s="83"/>
      <c r="R2056"/>
      <c r="S2056" t="str">
        <f>IF(E2056=F2056,"","NOT EQUAL")</f>
        <v/>
      </c>
      <c r="T2056" s="44" t="str">
        <f>IF(ISNA(VLOOKUP(P2056,Sheet1!E:F,2,0)),"--","PRESENT")</f>
        <v>--</v>
      </c>
      <c r="U2056"/>
      <c r="V2056">
        <f>IF(AA2056&lt;&gt;"",V2055+1,V2055)</f>
        <v>618</v>
      </c>
      <c r="W2056" s="75" t="s">
        <v>2674</v>
      </c>
      <c r="X2056" s="57" t="s">
        <v>2238</v>
      </c>
      <c r="Y2056" s="57" t="s">
        <v>2238</v>
      </c>
      <c r="Z2056" s="25" t="str">
        <f>IF( OR(X2056="CNST", I2056="CAT_REGS"),IF(E2056=CHAR(34)&amp;CHAR(34),F2056,E2056),
IF(X2056="YES",UPPER(IF(E2056=CHAR(34)&amp;CHAR(34),F2056,E2056)),
IF(   AND(X2056&lt;&gt;"NO",I2056="CAT_FNCT",D2056&lt;&gt;"multiply", D2056&lt;&gt;"divide"),IF(J2056="SLS_ENABLED",   UPPER(IF(E2056=CHAR(34)&amp;CHAR(34),F2056,E2056)),""),"")))</f>
        <v/>
      </c>
      <c r="AA2056" s="25" t="str">
        <f>IF(LEN(Y2056)&gt;0,Y2056,SUBSTITUTE(SUBSTITUTE(SUBSTITUTE(SUBSTITUTE(SUBSTITUTE(SUBSTITUTE(SUBSTITUTE(SUBSTITUTE(SUBSTITUTE(SUBSTITUTE(SUBSTITUTE( (SUBSTITUTE( SUBSTITUTE( SUBSTITUTE( SUBSTITUTE(Z2056,"STD_SIGMA","SUM"),"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6" s="1">
        <f>B2056</f>
        <v>2012</v>
      </c>
      <c r="AC2056" t="str">
        <f>P2056</f>
        <v>ITM_VECT</v>
      </c>
      <c r="AD2056" s="126" t="str">
        <f>IF(ISNA(VLOOKUP(AA2056,'XEQM Shortlist'!J:J,1,0)),"//","")</f>
        <v/>
      </c>
      <c r="AF2056" s="88" t="str">
        <f>IF(LEN(AA2056)=0,"",SUBSTITUTE(SUBSTITUTE(SUBSTITUTE(SUBSTITUTE(SUBSTITUTE(SUBSTITUTE(SUBSTITUTE(SUBSTITUTE(SUBSTITUTE(SUBSTITUTE(SUBSTITUTE(SUBSTITUTE(SUBSTITUTE(SUBSTITUTE(SUBSTITUTE(SUBSTITUTE(SUBSTITUTE( (SUBSTITUTE( SUBSTITUTE( SUBSTITUTE( SUBSTITUTE(Z2056,"STD_SIGMA","SUM"),"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6" t="b">
        <f>AA2056=AF2056</f>
        <v>1</v>
      </c>
    </row>
    <row r="2057" spans="1:33">
      <c r="A2057" s="48">
        <f>IF(B2057=INT(B2057),ROW(),"")</f>
        <v>2057</v>
      </c>
      <c r="B2057" s="47">
        <f>IF(AND(MID(C2057,2,1)&lt;&gt;"/",MID(C2057,1,1)="/"),INT(B2056)+1,B2056+0.01)</f>
        <v>2013</v>
      </c>
      <c r="C2057" s="80" t="s">
        <v>3762</v>
      </c>
      <c r="D2057" s="80" t="s">
        <v>7</v>
      </c>
      <c r="E2057" s="81" t="s">
        <v>2773</v>
      </c>
      <c r="F2057" s="81" t="s">
        <v>2773</v>
      </c>
      <c r="G2057" s="82">
        <v>0</v>
      </c>
      <c r="H2057" s="82">
        <v>0</v>
      </c>
      <c r="I2057" s="270" t="s">
        <v>1</v>
      </c>
      <c r="J2057" s="81" t="s">
        <v>1376</v>
      </c>
      <c r="K2057" s="83" t="s">
        <v>3783</v>
      </c>
      <c r="L2057" s="84" t="s">
        <v>4768</v>
      </c>
      <c r="M2057" s="84" t="s">
        <v>4825</v>
      </c>
      <c r="N2057" s="55" t="s">
        <v>2707</v>
      </c>
      <c r="O2057" s="80" t="s">
        <v>2291</v>
      </c>
      <c r="P2057" s="266" t="s">
        <v>2774</v>
      </c>
      <c r="Q2057" s="83"/>
      <c r="R2057"/>
      <c r="S2057" t="str">
        <f>IF(E2057=F2057,"","NOT EQUAL")</f>
        <v/>
      </c>
      <c r="T2057" s="44" t="str">
        <f>IF(ISNA(VLOOKUP(P2057,Sheet1!E:F,2,0)),"--","PRESENT")</f>
        <v>--</v>
      </c>
      <c r="U2057"/>
      <c r="V2057">
        <f>IF(AA2057&lt;&gt;"",V2056+1,V2056)</f>
        <v>618</v>
      </c>
      <c r="W2057" s="75" t="s">
        <v>2674</v>
      </c>
      <c r="X2057" s="57" t="s">
        <v>2238</v>
      </c>
      <c r="Y2057" s="57" t="s">
        <v>2238</v>
      </c>
      <c r="Z2057" s="25" t="str">
        <f>IF( OR(X2057="CNST", I2057="CAT_REGS"),IF(E2057=CHAR(34)&amp;CHAR(34),F2057,E2057),
IF(X2057="YES",UPPER(IF(E2057=CHAR(34)&amp;CHAR(34),F2057,E2057)),
IF(   AND(X2057&lt;&gt;"NO",I2057="CAT_FNCT",D2057&lt;&gt;"multiply", D2057&lt;&gt;"divide"),IF(J2057="SLS_ENABLED",   UPPER(IF(E2057=CHAR(34)&amp;CHAR(34),F2057,E2057)),""),"")))</f>
        <v/>
      </c>
      <c r="AA2057" s="25" t="str">
        <f>IF(LEN(Y2057)&gt;0,Y2057,SUBSTITUTE(SUBSTITUTE(SUBSTITUTE(SUBSTITUTE(SUBSTITUTE(SUBSTITUTE(SUBSTITUTE(SUBSTITUTE(SUBSTITUTE(SUBSTITUTE(SUBSTITUTE( (SUBSTITUTE( SUBSTITUTE( SUBSTITUTE( SUBSTITUTE(Z2057,"STD_SIGMA","SUM"),"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7" s="1">
        <f>B2057</f>
        <v>2013</v>
      </c>
      <c r="AC2057" t="str">
        <f>P2057</f>
        <v>ITM_NVECT</v>
      </c>
      <c r="AD2057" s="126" t="str">
        <f>IF(ISNA(VLOOKUP(AA2057,'XEQM Shortlist'!J:J,1,0)),"//","")</f>
        <v/>
      </c>
      <c r="AF2057" s="88" t="str">
        <f>IF(LEN(AA2057)=0,"",SUBSTITUTE(SUBSTITUTE(SUBSTITUTE(SUBSTITUTE(SUBSTITUTE(SUBSTITUTE(SUBSTITUTE(SUBSTITUTE(SUBSTITUTE(SUBSTITUTE(SUBSTITUTE(SUBSTITUTE(SUBSTITUTE(SUBSTITUTE(SUBSTITUTE(SUBSTITUTE(SUBSTITUTE( (SUBSTITUTE( SUBSTITUTE( SUBSTITUTE( SUBSTITUTE(Z2057,"STD_SIGMA","SUM"),"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7" t="b">
        <f>AA2057=AF2057</f>
        <v>1</v>
      </c>
    </row>
    <row r="2058" spans="1:33">
      <c r="A2058" s="48">
        <f>IF(B2058=INT(B2058),ROW(),"")</f>
        <v>2058</v>
      </c>
      <c r="B2058" s="47">
        <f>IF(AND(MID(C2058,2,1)&lt;&gt;"/",MID(C2058,1,1)="/"),INT(B2057)+1,B2057+0.01)</f>
        <v>2014</v>
      </c>
      <c r="C2058" s="80" t="s">
        <v>3763</v>
      </c>
      <c r="D2058" s="80" t="s">
        <v>7</v>
      </c>
      <c r="E2058" s="81" t="s">
        <v>4871</v>
      </c>
      <c r="F2058" s="81" t="s">
        <v>4871</v>
      </c>
      <c r="G2058" s="82">
        <v>0</v>
      </c>
      <c r="H2058" s="82">
        <v>0</v>
      </c>
      <c r="I2058" s="270" t="s">
        <v>1</v>
      </c>
      <c r="J2058" s="81" t="s">
        <v>1376</v>
      </c>
      <c r="K2058" s="83" t="s">
        <v>3783</v>
      </c>
      <c r="L2058" s="84" t="s">
        <v>4768</v>
      </c>
      <c r="M2058" s="84" t="s">
        <v>4825</v>
      </c>
      <c r="N2058" s="55" t="s">
        <v>2707</v>
      </c>
      <c r="O2058" s="80"/>
      <c r="P2058" s="266" t="s">
        <v>2640</v>
      </c>
      <c r="Q2058" s="83"/>
      <c r="R2058"/>
      <c r="S2058" t="str">
        <f>IF(E2058=F2058,"","NOT EQUAL")</f>
        <v/>
      </c>
      <c r="T2058" s="44" t="str">
        <f>IF(ISNA(VLOOKUP(P2058,Sheet1!E:F,2,0)),"--","PRESENT")</f>
        <v>--</v>
      </c>
      <c r="U2058"/>
      <c r="V2058">
        <f>IF(AA2058&lt;&gt;"",V2057+1,V2057)</f>
        <v>618</v>
      </c>
      <c r="W2058" s="75" t="s">
        <v>2709</v>
      </c>
      <c r="X2058" s="57" t="s">
        <v>2238</v>
      </c>
      <c r="Y2058" s="57" t="s">
        <v>2238</v>
      </c>
      <c r="Z2058" s="25" t="str">
        <f>IF( OR(X2058="CNST", I2058="CAT_REGS"),IF(E2058=CHAR(34)&amp;CHAR(34),F2058,E2058),
IF(X2058="YES",UPPER(IF(E2058=CHAR(34)&amp;CHAR(34),F2058,E2058)),
IF(   AND(X2058&lt;&gt;"NO",I2058="CAT_FNCT",D2058&lt;&gt;"multiply", D2058&lt;&gt;"divide"),IF(J2058="SLS_ENABLED",   UPPER(IF(E2058=CHAR(34)&amp;CHAR(34),F2058,E2058)),""),"")))</f>
        <v/>
      </c>
      <c r="AA2058" s="25" t="str">
        <f>IF(LEN(Y2058)&gt;0,Y2058,SUBSTITUTE(SUBSTITUTE(SUBSTITUTE(SUBSTITUTE(SUBSTITUTE(SUBSTITUTE(SUBSTITUTE(SUBSTITUTE(SUBSTITUTE(SUBSTITUTE(SUBSTITUTE( (SUBSTITUTE( SUBSTITUTE( SUBSTITUTE( SUBSTITUTE(Z2058,"STD_SIGMA","SUM"),"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8" s="1">
        <f>B2058</f>
        <v>2014</v>
      </c>
      <c r="AC2058" t="str">
        <f>P2058</f>
        <v>ITM_EXTX</v>
      </c>
      <c r="AD2058" s="126" t="str">
        <f>IF(ISNA(VLOOKUP(AA2058,'XEQM Shortlist'!J:J,1,0)),"//","")</f>
        <v/>
      </c>
      <c r="AF2058" s="88" t="str">
        <f>IF(LEN(AA2058)=0,"",SUBSTITUTE(SUBSTITUTE(SUBSTITUTE(SUBSTITUTE(SUBSTITUTE(SUBSTITUTE(SUBSTITUTE(SUBSTITUTE(SUBSTITUTE(SUBSTITUTE(SUBSTITUTE(SUBSTITUTE(SUBSTITUTE(SUBSTITUTE(SUBSTITUTE(SUBSTITUTE(SUBSTITUTE( (SUBSTITUTE( SUBSTITUTE( SUBSTITUTE( SUBSTITUTE(Z2058,"STD_SIGMA","SUM"),"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8" t="b">
        <f>AA2058=AF2058</f>
        <v>1</v>
      </c>
    </row>
    <row r="2059" spans="1:33">
      <c r="A2059" s="48">
        <f>IF(B2059=INT(B2059),ROW(),"")</f>
        <v>2059</v>
      </c>
      <c r="B2059" s="47">
        <f>IF(AND(MID(C2059,2,1)&lt;&gt;"/",MID(C2059,1,1)="/"),INT(B2058)+1,B2058+0.01)</f>
        <v>2015</v>
      </c>
      <c r="C2059" s="80" t="s">
        <v>3764</v>
      </c>
      <c r="D2059" s="80" t="s">
        <v>7</v>
      </c>
      <c r="E2059" s="81" t="s">
        <v>4870</v>
      </c>
      <c r="F2059" s="81" t="s">
        <v>4870</v>
      </c>
      <c r="G2059" s="82">
        <v>0</v>
      </c>
      <c r="H2059" s="82">
        <v>0</v>
      </c>
      <c r="I2059" s="270" t="s">
        <v>1</v>
      </c>
      <c r="J2059" s="81" t="s">
        <v>1376</v>
      </c>
      <c r="K2059" s="83" t="s">
        <v>3783</v>
      </c>
      <c r="L2059" s="84" t="s">
        <v>4768</v>
      </c>
      <c r="M2059" s="84" t="s">
        <v>4825</v>
      </c>
      <c r="N2059" s="55" t="s">
        <v>2707</v>
      </c>
      <c r="O2059" s="80"/>
      <c r="P2059" s="266" t="s">
        <v>2641</v>
      </c>
      <c r="Q2059" s="83"/>
      <c r="R2059"/>
      <c r="S2059" t="str">
        <f>IF(E2059=F2059,"","NOT EQUAL")</f>
        <v/>
      </c>
      <c r="T2059" s="44" t="str">
        <f>IF(ISNA(VLOOKUP(P2059,Sheet1!E:F,2,0)),"--","PRESENT")</f>
        <v>--</v>
      </c>
      <c r="U2059"/>
      <c r="V2059">
        <f>IF(AA2059&lt;&gt;"",V2058+1,V2058)</f>
        <v>618</v>
      </c>
      <c r="W2059" s="75" t="s">
        <v>2709</v>
      </c>
      <c r="X2059" s="57" t="s">
        <v>2238</v>
      </c>
      <c r="Y2059" s="57" t="s">
        <v>2238</v>
      </c>
      <c r="Z2059" s="25" t="str">
        <f>IF( OR(X2059="CNST", I2059="CAT_REGS"),IF(E2059=CHAR(34)&amp;CHAR(34),F2059,E2059),
IF(X2059="YES",UPPER(IF(E2059=CHAR(34)&amp;CHAR(34),F2059,E2059)),
IF(   AND(X2059&lt;&gt;"NO",I2059="CAT_FNCT",D2059&lt;&gt;"multiply", D2059&lt;&gt;"divide"),IF(J2059="SLS_ENABLED",   UPPER(IF(E2059=CHAR(34)&amp;CHAR(34),F2059,E2059)),""),"")))</f>
        <v/>
      </c>
      <c r="AA2059" s="25" t="str">
        <f>IF(LEN(Y2059)&gt;0,Y2059,SUBSTITUTE(SUBSTITUTE(SUBSTITUTE(SUBSTITUTE(SUBSTITUTE(SUBSTITUTE(SUBSTITUTE(SUBSTITUTE(SUBSTITUTE(SUBSTITUTE(SUBSTITUTE( (SUBSTITUTE( SUBSTITUTE( SUBSTITUTE( SUBSTITUTE(Z2059,"STD_SIGMA","SUM"),"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9" s="1">
        <f>B2059</f>
        <v>2015</v>
      </c>
      <c r="AC2059" t="str">
        <f>P2059</f>
        <v>ITM_EXTY</v>
      </c>
      <c r="AD2059" s="126" t="str">
        <f>IF(ISNA(VLOOKUP(AA2059,'XEQM Shortlist'!J:J,1,0)),"//","")</f>
        <v/>
      </c>
      <c r="AF2059" s="88" t="str">
        <f>IF(LEN(AA2059)=0,"",SUBSTITUTE(SUBSTITUTE(SUBSTITUTE(SUBSTITUTE(SUBSTITUTE(SUBSTITUTE(SUBSTITUTE(SUBSTITUTE(SUBSTITUTE(SUBSTITUTE(SUBSTITUTE(SUBSTITUTE(SUBSTITUTE(SUBSTITUTE(SUBSTITUTE(SUBSTITUTE(SUBSTITUTE( (SUBSTITUTE( SUBSTITUTE( SUBSTITUTE( SUBSTITUTE(Z2059,"STD_SIGMA","SUM"),"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9" t="b">
        <f>AA2059=AF2059</f>
        <v>1</v>
      </c>
    </row>
    <row r="2060" spans="1:33">
      <c r="A2060" s="48">
        <f>IF(B2060=INT(B2060),ROW(),"")</f>
        <v>2060</v>
      </c>
      <c r="B2060" s="47">
        <f>IF(AND(MID(C2060,2,1)&lt;&gt;"/",MID(C2060,1,1)="/"),INT(B2059)+1,B2059+0.01)</f>
        <v>2016</v>
      </c>
      <c r="C2060" s="80" t="s">
        <v>3587</v>
      </c>
      <c r="D2060" s="80" t="s">
        <v>7</v>
      </c>
      <c r="E2060" s="54" t="s">
        <v>4911</v>
      </c>
      <c r="F2060" s="54" t="s">
        <v>4911</v>
      </c>
      <c r="G2060" s="122">
        <v>0</v>
      </c>
      <c r="H2060" s="122">
        <v>0</v>
      </c>
      <c r="I2060" s="180" t="s">
        <v>3</v>
      </c>
      <c r="J2060" s="56" t="s">
        <v>1375</v>
      </c>
      <c r="K2060" s="57" t="s">
        <v>3945</v>
      </c>
      <c r="L2060" s="55" t="s">
        <v>4768</v>
      </c>
      <c r="M2060" s="55" t="s">
        <v>4825</v>
      </c>
      <c r="N2060" s="55" t="s">
        <v>2707</v>
      </c>
      <c r="O2060" s="55"/>
      <c r="P2060" s="166" t="s">
        <v>4910</v>
      </c>
      <c r="Q2060" s="23"/>
      <c r="R2060"/>
      <c r="S2060" t="str">
        <f>IF(E2060=F2060,"","NOT EQUAL")</f>
        <v/>
      </c>
      <c r="T2060" s="44" t="str">
        <f>IF(ISNA(VLOOKUP(P2060,Sheet1!E:F,2,0)),"--","PRESENT")</f>
        <v>--</v>
      </c>
      <c r="U2060"/>
      <c r="V2060">
        <f>IF(AA2060&lt;&gt;"",V2059+1,V2059)</f>
        <v>619</v>
      </c>
      <c r="W2060" s="75" t="s">
        <v>2702</v>
      </c>
      <c r="X2060" s="57" t="s">
        <v>2598</v>
      </c>
      <c r="Y2060" s="57" t="s">
        <v>2238</v>
      </c>
      <c r="Z2060" s="25" t="str">
        <f>IF( OR(X2060="CNST", I2060="CAT_REGS"),IF(E2060=CHAR(34)&amp;CHAR(34),F2060,E2060),
IF(X2060="YES",UPPER(IF(E2060=CHAR(34)&amp;CHAR(34),F2060,E2060)),
IF(   AND(X2060&lt;&gt;"NO",I2060="CAT_FNCT",D2060&lt;&gt;"multiply", D2060&lt;&gt;"divide"),IF(J2060="SLS_ENABLED",   UPPER(IF(E2060=CHAR(34)&amp;CHAR(34),F2060,E2060)),""),"")))</f>
        <v>"DMX"</v>
      </c>
      <c r="AA2060" s="25" t="str">
        <f>IF(LEN(Y2060)&gt;0,Y2060,SUBSTITUTE(SUBSTITUTE(SUBSTITUTE(SUBSTITUTE(SUBSTITUTE(SUBSTITUTE(SUBSTITUTE(SUBSTITUTE(SUBSTITUTE(SUBSTITUTE(SUBSTITUTE( (SUBSTITUTE( SUBSTITUTE( SUBSTITUTE( SUBSTITUTE(Z2060,"STD_SIGMA","SUM"),"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DMX</v>
      </c>
      <c r="AB2060" s="1">
        <f>B2060</f>
        <v>2016</v>
      </c>
      <c r="AC2060" t="str">
        <f>P2060</f>
        <v>ITM_DENMAX2</v>
      </c>
      <c r="AD2060" s="126" t="str">
        <f>IF(ISNA(VLOOKUP(AA2060,'XEQM Shortlist'!J:J,1,0)),"//","")</f>
        <v>//</v>
      </c>
      <c r="AF2060" s="88" t="str">
        <f>IF(LEN(AA2060)=0,"",SUBSTITUTE(SUBSTITUTE(SUBSTITUTE(SUBSTITUTE(SUBSTITUTE(SUBSTITUTE(SUBSTITUTE(SUBSTITUTE(SUBSTITUTE(SUBSTITUTE(SUBSTITUTE(SUBSTITUTE(SUBSTITUTE(SUBSTITUTE(SUBSTITUTE(SUBSTITUTE(SUBSTITUTE( (SUBSTITUTE( SUBSTITUTE( SUBSTITUTE( SUBSTITUTE(Z2060,"STD_SIGMA","SUM"),"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DMX</v>
      </c>
      <c r="AG2060" t="b">
        <f>AA2060=AF2060</f>
        <v>1</v>
      </c>
    </row>
    <row r="2061" spans="1:33">
      <c r="A2061" s="48">
        <f>IF(B2061=INT(B2061),ROW(),"")</f>
        <v>2061</v>
      </c>
      <c r="B2061" s="47">
        <f>IF(AND(MID(C2061,2,1)&lt;&gt;"/",MID(C2061,1,1)="/"),INT(B2060)+1,B2060+0.01)</f>
        <v>2017</v>
      </c>
      <c r="C2061" s="80" t="s">
        <v>4636</v>
      </c>
      <c r="D2061" s="80" t="s">
        <v>7</v>
      </c>
      <c r="E2061" s="54" t="s">
        <v>4912</v>
      </c>
      <c r="F2061" s="54" t="s">
        <v>4912</v>
      </c>
      <c r="G2061" s="122">
        <v>0</v>
      </c>
      <c r="H2061" s="122">
        <v>0</v>
      </c>
      <c r="I2061" s="270" t="s">
        <v>1</v>
      </c>
      <c r="J2061" s="56" t="s">
        <v>1375</v>
      </c>
      <c r="K2061" s="57" t="s">
        <v>3945</v>
      </c>
      <c r="L2061" s="55" t="s">
        <v>4768</v>
      </c>
      <c r="M2061" s="55" t="s">
        <v>4825</v>
      </c>
      <c r="N2061" s="55" t="s">
        <v>2707</v>
      </c>
      <c r="O2061" s="55"/>
      <c r="P2061" s="166" t="s">
        <v>4913</v>
      </c>
      <c r="Q2061" s="23"/>
      <c r="R2061"/>
      <c r="S2061" t="str">
        <f>IF(E2061=F2061,"","NOT EQUAL")</f>
        <v/>
      </c>
      <c r="T2061" s="44" t="str">
        <f>IF(ISNA(VLOOKUP(P2061,Sheet1!E:F,2,0)),"--","PRESENT")</f>
        <v>--</v>
      </c>
      <c r="U2061"/>
      <c r="V2061">
        <f>IF(AA2061&lt;&gt;"",V2060+1,V2060)</f>
        <v>620</v>
      </c>
      <c r="W2061" s="75" t="s">
        <v>2702</v>
      </c>
      <c r="X2061" s="57" t="s">
        <v>2598</v>
      </c>
      <c r="Y2061" s="57" t="s">
        <v>2238</v>
      </c>
      <c r="Z2061" s="25" t="str">
        <f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>B2061</f>
        <v>2017</v>
      </c>
      <c r="AC2061" t="str">
        <f>P2061</f>
        <v>ITM_SETSIG2</v>
      </c>
      <c r="AD2061" s="126" t="str">
        <f>IF(ISNA(VLOOKUP(AA2061,'XEQM Shortlist'!J:J,1,0)),"//","")</f>
        <v>//</v>
      </c>
      <c r="AF2061" s="88" t="str">
        <f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>AA2061=AF2061</f>
        <v>1</v>
      </c>
    </row>
    <row r="2062" spans="1:33">
      <c r="A2062" s="48">
        <f>IF(B2062=INT(B2062),ROW(),"")</f>
        <v>2062</v>
      </c>
      <c r="B2062" s="47">
        <f>IF(AND(MID(C2062,2,1)&lt;&gt;"/",MID(C2062,1,1)="/"),INT(B2061)+1,B2061+0.01)</f>
        <v>2018</v>
      </c>
      <c r="C2062" s="80" t="s">
        <v>4259</v>
      </c>
      <c r="D2062" s="80" t="s">
        <v>12</v>
      </c>
      <c r="E2062" s="56" t="s">
        <v>2254</v>
      </c>
      <c r="F2062" s="56" t="s">
        <v>2254</v>
      </c>
      <c r="G2062" s="144">
        <v>0</v>
      </c>
      <c r="H2062" s="146">
        <v>6</v>
      </c>
      <c r="I2062" s="180" t="s">
        <v>3</v>
      </c>
      <c r="J2062" s="56" t="s">
        <v>1375</v>
      </c>
      <c r="K2062" s="57" t="s">
        <v>3945</v>
      </c>
      <c r="L2062" s="55" t="s">
        <v>4768</v>
      </c>
      <c r="M2062" s="55" t="s">
        <v>4826</v>
      </c>
      <c r="N2062" s="55" t="s">
        <v>2707</v>
      </c>
      <c r="O2062" s="55"/>
      <c r="P2062" s="166" t="s">
        <v>4916</v>
      </c>
      <c r="Q2062" s="13"/>
      <c r="R2062"/>
      <c r="S2062" t="str">
        <f>IF(E2062=F2062,"","NOT EQUAL")</f>
        <v/>
      </c>
      <c r="T2062" s="44" t="str">
        <f>IF(ISNA(VLOOKUP(P2062,Sheet1!E:F,2,0)),"--","PRESENT")</f>
        <v>--</v>
      </c>
      <c r="U2062"/>
      <c r="V2062">
        <f>IF(AA2062&lt;&gt;"",V2061+1,V2061)</f>
        <v>621</v>
      </c>
      <c r="W2062" s="75" t="s">
        <v>2238</v>
      </c>
      <c r="X2062" s="57" t="s">
        <v>2238</v>
      </c>
      <c r="Y2062" s="57" t="s">
        <v>2238</v>
      </c>
      <c r="Z2062" s="25" t="str">
        <f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>B2062</f>
        <v>2018</v>
      </c>
      <c r="AC2062" t="str">
        <f>P2062</f>
        <v>ITM_RMODE</v>
      </c>
      <c r="AD2062" s="126" t="str">
        <f>IF(ISNA(VLOOKUP(AA2062,'XEQM Shortlist'!J:J,1,0)),"//","")</f>
        <v>//</v>
      </c>
      <c r="AF2062" s="88" t="str">
        <f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>AA2062=AF2062</f>
        <v>1</v>
      </c>
    </row>
    <row r="2063" spans="1:33">
      <c r="A2063" s="48">
        <f>IF(B2063=INT(B2063),ROW(),"")</f>
        <v>2063</v>
      </c>
      <c r="B2063" s="47">
        <f>IF(AND(MID(C2063,2,1)&lt;&gt;"/",MID(C2063,1,1)="/"),INT(B2062)+1,B2062+0.01)</f>
        <v>2019</v>
      </c>
      <c r="C2063" s="80" t="s">
        <v>3621</v>
      </c>
      <c r="D2063" s="80" t="s">
        <v>7</v>
      </c>
      <c r="E2063" s="72" t="s">
        <v>2255</v>
      </c>
      <c r="F2063" s="72" t="s">
        <v>2255</v>
      </c>
      <c r="G2063" s="144">
        <v>0</v>
      </c>
      <c r="H2063" s="144">
        <v>0</v>
      </c>
      <c r="I2063" s="180" t="s">
        <v>3</v>
      </c>
      <c r="J2063" s="56" t="s">
        <v>1375</v>
      </c>
      <c r="K2063" s="57" t="s">
        <v>3945</v>
      </c>
      <c r="L2063" s="55" t="s">
        <v>4768</v>
      </c>
      <c r="M2063" s="55" t="s">
        <v>4825</v>
      </c>
      <c r="N2063" s="55" t="s">
        <v>2707</v>
      </c>
      <c r="O2063" s="55"/>
      <c r="P2063" s="166" t="s">
        <v>4917</v>
      </c>
      <c r="Q2063" s="13"/>
      <c r="R2063"/>
      <c r="S2063" t="str">
        <f>IF(E2063=F2063,"","NOT EQUAL")</f>
        <v/>
      </c>
      <c r="T2063" s="44" t="str">
        <f>IF(ISNA(VLOOKUP(P2063,Sheet1!E:F,2,0)),"--","PRESENT")</f>
        <v>--</v>
      </c>
      <c r="U2063"/>
      <c r="V2063">
        <f>IF(AA2063&lt;&gt;"",V2062+1,V2062)</f>
        <v>622</v>
      </c>
      <c r="W2063" s="75" t="s">
        <v>2674</v>
      </c>
      <c r="X2063" s="57" t="s">
        <v>2238</v>
      </c>
      <c r="Y2063" s="57" t="s">
        <v>2238</v>
      </c>
      <c r="Z2063" s="25" t="str">
        <f>IF( OR(X2063="CNST", I2063="CAT_REGS"),IF(E2063=CHAR(34)&amp;CHAR(34),F2063,E2063),
IF(X2063="YES",UPPER(IF(E2063=CHAR(34)&amp;CHAR(34),F2063,E2063)),
IF(   AND(X2063&lt;&gt;"NO",I2063="CAT_FNCT",D2063&lt;&gt;"multiply", D2063&lt;&gt;"divide"),IF(J2063="SLS_ENABLED",   UPPER(IF(E2063=CHAR(34)&amp;CHAR(34),F2063,E2063)),""),"")))</f>
        <v>"RMODE?"</v>
      </c>
      <c r="AA2063" s="25" t="str">
        <f>IF(LEN(Y2063)&gt;0,Y2063,SUBSTITUTE(SUBSTITUTE(SUBSTITUTE(SUBSTITUTE(SUBSTITUTE(SUBSTITUTE(SUBSTITUTE(SUBSTITUTE(SUBSTITUTE(SUBSTITUTE(SUBSTITUTE( (SUBSTITUTE( SUBSTITUTE( SUBSTITUTE( SUBSTITUTE(Z2063,"STD_SIGMA","SUM"),"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RMODE?</v>
      </c>
      <c r="AB2063" s="1">
        <f>B2063</f>
        <v>2019</v>
      </c>
      <c r="AC2063" t="str">
        <f>P2063</f>
        <v>ITM_RMODEQ</v>
      </c>
      <c r="AD2063" s="126" t="str">
        <f>IF(ISNA(VLOOKUP(AA2063,'XEQM Shortlist'!J:J,1,0)),"//","")</f>
        <v>//</v>
      </c>
      <c r="AF2063" s="88" t="str">
        <f>IF(LEN(AA2063)=0,"",SUBSTITUTE(SUBSTITUTE(SUBSTITUTE(SUBSTITUTE(SUBSTITUTE(SUBSTITUTE(SUBSTITUTE(SUBSTITUTE(SUBSTITUTE(SUBSTITUTE(SUBSTITUTE(SUBSTITUTE(SUBSTITUTE(SUBSTITUTE(SUBSTITUTE(SUBSTITUTE(SUBSTITUTE( (SUBSTITUTE( SUBSTITUTE( SUBSTITUTE( SUBSTITUTE(Z2063,"STD_SIGMA","SUM"),"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RMODE?</v>
      </c>
      <c r="AG2063" t="b">
        <f>AA2063=AF2063</f>
        <v>1</v>
      </c>
    </row>
    <row r="2064" spans="1:33">
      <c r="A2064" s="48">
        <f>IF(B2064=INT(B2064),ROW(),"")</f>
        <v>2064</v>
      </c>
      <c r="B2064" s="47">
        <f>IF(AND(MID(C2064,2,1)&lt;&gt;"/",MID(C2064,1,1)="/"),INT(B2063)+1,B2063+0.01)</f>
        <v>2020</v>
      </c>
      <c r="C2064" s="80" t="s">
        <v>5197</v>
      </c>
      <c r="D2064" s="80" t="s">
        <v>5198</v>
      </c>
      <c r="E2064" s="11" t="s">
        <v>5200</v>
      </c>
      <c r="F2064" s="11" t="s">
        <v>5200</v>
      </c>
      <c r="G2064" s="95">
        <v>0</v>
      </c>
      <c r="H2064" s="95">
        <v>0</v>
      </c>
      <c r="I2064" s="270" t="s">
        <v>1</v>
      </c>
      <c r="J2064" s="11" t="s">
        <v>1376</v>
      </c>
      <c r="K2064" s="10" t="s">
        <v>3783</v>
      </c>
      <c r="L2064" s="183" t="s">
        <v>4768</v>
      </c>
      <c r="M2064" s="55" t="s">
        <v>4825</v>
      </c>
      <c r="N2064" s="55" t="s">
        <v>2707</v>
      </c>
      <c r="O2064" s="80"/>
      <c r="P2064" s="259" t="s">
        <v>5199</v>
      </c>
      <c r="Q2064" s="83"/>
      <c r="R2064"/>
      <c r="S2064" t="str">
        <f>IF(E2064=F2064,"","NOT EQUAL")</f>
        <v/>
      </c>
      <c r="T2064" s="44" t="str">
        <f>IF(ISNA(VLOOKUP(P2064,Sheet1!E:F,2,0)),"--","PRESENT")</f>
        <v>--</v>
      </c>
      <c r="U2064"/>
      <c r="V2064">
        <f>IF(AA2064&lt;&gt;"",V2063+1,V2063)</f>
        <v>622</v>
      </c>
      <c r="W2064" s="2" t="s">
        <v>2674</v>
      </c>
      <c r="X2064" s="96" t="s">
        <v>2592</v>
      </c>
      <c r="Y2064" s="96"/>
      <c r="Z2064" s="25" t="str">
        <f>IF( OR(X2064="CNST", I2064="CAT_REGS"),IF(E2064=CHAR(34)&amp;CHAR(34),F2064,E2064),
IF(X2064="YES",UPPER(IF(E2064=CHAR(34)&amp;CHAR(34),F2064,E2064)),
IF(   AND(X2064&lt;&gt;"NO",I2064="CAT_FNCT",D2064&lt;&gt;"multiply", D2064&lt;&gt;"divide"),IF(J2064="SLS_ENABLED",   UPPER(IF(E2064=CHAR(34)&amp;CHAR(34),F2064,E2064)),""),"")))</f>
        <v/>
      </c>
      <c r="AA2064" s="25" t="str">
        <f>IF(LEN(Y2064)&gt;0,Y2064,SUBSTITUTE(SUBSTITUTE(SUBSTITUTE(SUBSTITUTE(SUBSTITUTE(SUBSTITUTE(SUBSTITUTE(SUBSTITUTE(SUBSTITUTE(SUBSTITUTE(SUBSTITUTE( (SUBSTITUTE( SUBSTITUTE( SUBSTITUTE( SUBSTITUTE(Z2064,"STD_SIGMA","SUM"),"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4" s="1">
        <f>B2064</f>
        <v>2020</v>
      </c>
      <c r="AC2064" t="str">
        <f>P2064</f>
        <v>ITM_SI_All</v>
      </c>
      <c r="AD2064" s="126" t="str">
        <f>IF(ISNA(VLOOKUP(AA2064,'XEQM Shortlist'!J:J,1,0)),"//","")</f>
        <v/>
      </c>
      <c r="AF2064" s="88" t="str">
        <f>IF(LEN(AA2064)=0,"",SUBSTITUTE(SUBSTITUTE(SUBSTITUTE(SUBSTITUTE(SUBSTITUTE(SUBSTITUTE(SUBSTITUTE(SUBSTITUTE(SUBSTITUTE(SUBSTITUTE(SUBSTITUTE(SUBSTITUTE(SUBSTITUTE(SUBSTITUTE(SUBSTITUTE(SUBSTITUTE(SUBSTITUTE( (SUBSTITUTE( SUBSTITUTE( SUBSTITUTE( SUBSTITUTE(Z2064,"STD_SIGMA","SUM"),"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4" t="b">
        <f>AA2064=AF2064</f>
        <v>1</v>
      </c>
    </row>
    <row r="2065" spans="1:33" s="229" customFormat="1">
      <c r="A2065" s="48">
        <f>IF(B2065=INT(B2065),ROW(),"")</f>
        <v>2065</v>
      </c>
      <c r="B2065" s="47">
        <f>IF(AND(MID(C2065,2,1)&lt;&gt;"/",MID(C2065,1,1)="/"),INT(B2064)+1,B2064+0.01)</f>
        <v>2021</v>
      </c>
      <c r="C2065" s="80" t="s">
        <v>3739</v>
      </c>
      <c r="D2065" s="80" t="s">
        <v>5220</v>
      </c>
      <c r="E2065" s="231" t="s">
        <v>5223</v>
      </c>
      <c r="F2065" s="231" t="s">
        <v>5223</v>
      </c>
      <c r="G2065" s="232">
        <v>0</v>
      </c>
      <c r="H2065" s="232">
        <v>0</v>
      </c>
      <c r="I2065" s="270" t="s">
        <v>1</v>
      </c>
      <c r="J2065" s="231" t="s">
        <v>1376</v>
      </c>
      <c r="K2065" s="233" t="s">
        <v>3783</v>
      </c>
      <c r="L2065" s="234" t="s">
        <v>4768</v>
      </c>
      <c r="M2065" s="234" t="s">
        <v>4827</v>
      </c>
      <c r="N2065" s="55" t="s">
        <v>2707</v>
      </c>
      <c r="O2065" s="230"/>
      <c r="P2065" s="266" t="s">
        <v>5226</v>
      </c>
      <c r="Q2065" s="233"/>
      <c r="R2065"/>
      <c r="S2065" t="str">
        <f>IF(E2065=F2065,"","NOT EQUAL")</f>
        <v/>
      </c>
      <c r="T2065" s="44" t="str">
        <f>IF(ISNA(VLOOKUP(P2065,Sheet1!E:F,2,0)),"--","PRESENT")</f>
        <v>--</v>
      </c>
      <c r="U2065"/>
      <c r="V2065">
        <f>IF(AA2065&lt;&gt;"",V2064+1,V2064)</f>
        <v>622</v>
      </c>
      <c r="W2065" s="228" t="s">
        <v>2703</v>
      </c>
      <c r="X2065" s="235" t="s">
        <v>2238</v>
      </c>
      <c r="Y2065" s="235" t="s">
        <v>2238</v>
      </c>
      <c r="Z2065" s="25" t="str">
        <f>IF( OR(X2065="CNST", I2065="CAT_REGS"),IF(E2065=CHAR(34)&amp;CHAR(34),F2065,E2065),
IF(X2065="YES",UPPER(IF(E2065=CHAR(34)&amp;CHAR(34),F2065,E2065)),
IF(   AND(X2065&lt;&gt;"NO",I2065="CAT_FNCT",D2065&lt;&gt;"multiply", D2065&lt;&gt;"divide"),IF(J2065="SLS_ENABLED",   UPPER(IF(E2065=CHAR(34)&amp;CHAR(34),F2065,E2065)),""),"")))</f>
        <v/>
      </c>
      <c r="AA2065" s="25" t="str">
        <f>IF(LEN(Y2065)&gt;0,Y2065,SUBSTITUTE(SUBSTITUTE(SUBSTITUTE(SUBSTITUTE(SUBSTITUTE(SUBSTITUTE(SUBSTITUTE(SUBSTITUTE(SUBSTITUTE(SUBSTITUTE(SUBSTITUTE( (SUBSTITUTE( SUBSTITUTE( SUBSTITUTE( SUBSTITUTE(Z2065,"STD_SIGMA","SUM"),"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5" s="1">
        <f>B2065</f>
        <v>2021</v>
      </c>
      <c r="AC2065" t="str">
        <f>P2065</f>
        <v>ITM_USER_ARESET</v>
      </c>
      <c r="AD2065" s="126" t="str">
        <f>IF(ISNA(VLOOKUP(AA2065,'XEQM Shortlist'!J:J,1,0)),"//","")</f>
        <v/>
      </c>
      <c r="AE2065"/>
      <c r="AF2065" s="88" t="str">
        <f>IF(LEN(AA2065)=0,"",SUBSTITUTE(SUBSTITUTE(SUBSTITUTE(SUBSTITUTE(SUBSTITUTE(SUBSTITUTE(SUBSTITUTE(SUBSTITUTE(SUBSTITUTE(SUBSTITUTE(SUBSTITUTE(SUBSTITUTE(SUBSTITUTE(SUBSTITUTE(SUBSTITUTE(SUBSTITUTE(SUBSTITUTE( (SUBSTITUTE( SUBSTITUTE( SUBSTITUTE( SUBSTITUTE(Z2065,"STD_SIGMA","SUM"),"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5" t="b">
        <f>AA2065=AF2065</f>
        <v>1</v>
      </c>
    </row>
    <row r="2066" spans="1:33" s="229" customFormat="1">
      <c r="A2066" s="48">
        <f>IF(B2066=INT(B2066),ROW(),"")</f>
        <v>2066</v>
      </c>
      <c r="B2066" s="47">
        <f>IF(AND(MID(C2066,2,1)&lt;&gt;"/",MID(C2066,1,1)="/"),INT(B2065)+1,B2065+0.01)</f>
        <v>2022</v>
      </c>
      <c r="C2066" s="80" t="s">
        <v>3739</v>
      </c>
      <c r="D2066" s="80" t="s">
        <v>5221</v>
      </c>
      <c r="E2066" s="231" t="s">
        <v>5224</v>
      </c>
      <c r="F2066" s="231" t="s">
        <v>5224</v>
      </c>
      <c r="G2066" s="232">
        <v>0</v>
      </c>
      <c r="H2066" s="232">
        <v>0</v>
      </c>
      <c r="I2066" s="270" t="s">
        <v>1</v>
      </c>
      <c r="J2066" s="231" t="s">
        <v>1376</v>
      </c>
      <c r="K2066" s="233" t="s">
        <v>3783</v>
      </c>
      <c r="L2066" s="234" t="s">
        <v>4768</v>
      </c>
      <c r="M2066" s="234" t="s">
        <v>4827</v>
      </c>
      <c r="N2066" s="55" t="s">
        <v>2707</v>
      </c>
      <c r="O2066" s="230"/>
      <c r="P2066" s="266" t="s">
        <v>5227</v>
      </c>
      <c r="Q2066" s="233"/>
      <c r="R2066"/>
      <c r="S2066" t="str">
        <f>IF(E2066=F2066,"","NOT EQUAL")</f>
        <v/>
      </c>
      <c r="T2066" s="44" t="str">
        <f>IF(ISNA(VLOOKUP(P2066,Sheet1!E:F,2,0)),"--","PRESENT")</f>
        <v>--</v>
      </c>
      <c r="U2066"/>
      <c r="V2066">
        <f>IF(AA2066&lt;&gt;"",V2065+1,V2065)</f>
        <v>622</v>
      </c>
      <c r="W2066" s="228" t="s">
        <v>2703</v>
      </c>
      <c r="X2066" s="235" t="s">
        <v>2238</v>
      </c>
      <c r="Y2066" s="235" t="s">
        <v>2238</v>
      </c>
      <c r="Z2066" s="25" t="str">
        <f>IF( OR(X2066="CNST", I2066="CAT_REGS"),IF(E2066=CHAR(34)&amp;CHAR(34),F2066,E2066),
IF(X2066="YES",UPPER(IF(E2066=CHAR(34)&amp;CHAR(34),F2066,E2066)),
IF(   AND(X2066&lt;&gt;"NO",I2066="CAT_FNCT",D2066&lt;&gt;"multiply", D2066&lt;&gt;"divide"),IF(J2066="SLS_ENABLED",   UPPER(IF(E2066=CHAR(34)&amp;CHAR(34),F2066,E2066)),""),"")))</f>
        <v/>
      </c>
      <c r="AA2066" s="25" t="str">
        <f>IF(LEN(Y2066)&gt;0,Y2066,SUBSTITUTE(SUBSTITUTE(SUBSTITUTE(SUBSTITUTE(SUBSTITUTE(SUBSTITUTE(SUBSTITUTE(SUBSTITUTE(SUBSTITUTE(SUBSTITUTE(SUBSTITUTE( (SUBSTITUTE( SUBSTITUTE( SUBSTITUTE( SUBSTITUTE(Z2066,"STD_SIGMA","SUM"),"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6" s="1">
        <f>B2066</f>
        <v>2022</v>
      </c>
      <c r="AC2066" t="str">
        <f>P2066</f>
        <v>ITM_USER_MRESET</v>
      </c>
      <c r="AD2066" s="126" t="str">
        <f>IF(ISNA(VLOOKUP(AA2066,'XEQM Shortlist'!J:J,1,0)),"//","")</f>
        <v/>
      </c>
      <c r="AE2066"/>
      <c r="AF2066" s="88" t="str">
        <f>IF(LEN(AA2066)=0,"",SUBSTITUTE(SUBSTITUTE(SUBSTITUTE(SUBSTITUTE(SUBSTITUTE(SUBSTITUTE(SUBSTITUTE(SUBSTITUTE(SUBSTITUTE(SUBSTITUTE(SUBSTITUTE(SUBSTITUTE(SUBSTITUTE(SUBSTITUTE(SUBSTITUTE(SUBSTITUTE(SUBSTITUTE( (SUBSTITUTE( SUBSTITUTE( SUBSTITUTE( SUBSTITUTE(Z2066,"STD_SIGMA","SUM"),"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6" t="b">
        <f>AA2066=AF2066</f>
        <v>1</v>
      </c>
    </row>
    <row r="2067" spans="1:33" s="229" customFormat="1">
      <c r="A2067" s="48">
        <f>IF(B2067=INT(B2067),ROW(),"")</f>
        <v>2067</v>
      </c>
      <c r="B2067" s="47">
        <f>IF(AND(MID(C2067,2,1)&lt;&gt;"/",MID(C2067,1,1)="/"),INT(B2066)+1,B2066+0.01)</f>
        <v>2023</v>
      </c>
      <c r="C2067" s="80" t="s">
        <v>3739</v>
      </c>
      <c r="D2067" s="80" t="s">
        <v>5222</v>
      </c>
      <c r="E2067" s="231" t="s">
        <v>5225</v>
      </c>
      <c r="F2067" s="231" t="s">
        <v>5225</v>
      </c>
      <c r="G2067" s="232">
        <v>0</v>
      </c>
      <c r="H2067" s="232">
        <v>0</v>
      </c>
      <c r="I2067" s="270" t="s">
        <v>1</v>
      </c>
      <c r="J2067" s="231" t="s">
        <v>1376</v>
      </c>
      <c r="K2067" s="233" t="s">
        <v>3783</v>
      </c>
      <c r="L2067" s="234" t="s">
        <v>4768</v>
      </c>
      <c r="M2067" s="234" t="s">
        <v>4827</v>
      </c>
      <c r="N2067" s="55" t="s">
        <v>2707</v>
      </c>
      <c r="O2067" s="230"/>
      <c r="P2067" s="266" t="s">
        <v>5228</v>
      </c>
      <c r="Q2067" s="233"/>
      <c r="R2067"/>
      <c r="S2067" t="str">
        <f>IF(E2067=F2067,"","NOT EQUAL")</f>
        <v/>
      </c>
      <c r="T2067" s="44" t="str">
        <f>IF(ISNA(VLOOKUP(P2067,Sheet1!E:F,2,0)),"--","PRESENT")</f>
        <v>--</v>
      </c>
      <c r="U2067"/>
      <c r="V2067">
        <f>IF(AA2067&lt;&gt;"",V2066+1,V2066)</f>
        <v>622</v>
      </c>
      <c r="W2067" s="228" t="s">
        <v>2703</v>
      </c>
      <c r="X2067" s="235" t="s">
        <v>2238</v>
      </c>
      <c r="Y2067" s="235" t="s">
        <v>2238</v>
      </c>
      <c r="Z2067" s="25" t="str">
        <f>IF( OR(X2067="CNST", I2067="CAT_REGS"),IF(E2067=CHAR(34)&amp;CHAR(34),F2067,E2067),
IF(X2067="YES",UPPER(IF(E2067=CHAR(34)&amp;CHAR(34),F2067,E2067)),
IF(   AND(X2067&lt;&gt;"NO",I2067="CAT_FNCT",D2067&lt;&gt;"multiply", D2067&lt;&gt;"divide"),IF(J2067="SLS_ENABLED",   UPPER(IF(E2067=CHAR(34)&amp;CHAR(34),F2067,E2067)),""),"")))</f>
        <v/>
      </c>
      <c r="AA2067" s="25" t="str">
        <f>IF(LEN(Y2067)&gt;0,Y2067,SUBSTITUTE(SUBSTITUTE(SUBSTITUTE(SUBSTITUTE(SUBSTITUTE(SUBSTITUTE(SUBSTITUTE(SUBSTITUTE(SUBSTITUTE(SUBSTITUTE(SUBSTITUTE( (SUBSTITUTE( SUBSTITUTE( SUBSTITUTE( SUBSTITUTE(Z2067,"STD_SIGMA","SUM"),"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7" s="1">
        <f>B2067</f>
        <v>2023</v>
      </c>
      <c r="AC2067" t="str">
        <f>P2067</f>
        <v>ITM_USER_KRESET</v>
      </c>
      <c r="AD2067" s="126" t="str">
        <f>IF(ISNA(VLOOKUP(AA2067,'XEQM Shortlist'!J:J,1,0)),"//","")</f>
        <v/>
      </c>
      <c r="AE2067"/>
      <c r="AF2067" s="88" t="str">
        <f>IF(LEN(AA2067)=0,"",SUBSTITUTE(SUBSTITUTE(SUBSTITUTE(SUBSTITUTE(SUBSTITUTE(SUBSTITUTE(SUBSTITUTE(SUBSTITUTE(SUBSTITUTE(SUBSTITUTE(SUBSTITUTE(SUBSTITUTE(SUBSTITUTE(SUBSTITUTE(SUBSTITUTE(SUBSTITUTE(SUBSTITUTE( (SUBSTITUTE( SUBSTITUTE( SUBSTITUTE( SUBSTITUTE(Z2067,"STD_SIGMA","SUM"),"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7" t="b">
        <f>AA2067=AF2067</f>
        <v>1</v>
      </c>
    </row>
    <row r="2068" spans="1:33">
      <c r="A2068" s="48">
        <f>IF(B2068=INT(B2068),ROW(),"")</f>
        <v>2068</v>
      </c>
      <c r="B2068" s="47">
        <f>IF(AND(MID(C2068,2,1)&lt;&gt;"/",MID(C2068,1,1)="/"),INT(B2067)+1,B2067+0.01)</f>
        <v>2024</v>
      </c>
      <c r="C2068" s="80" t="s">
        <v>3765</v>
      </c>
      <c r="D2068" s="80" t="s">
        <v>7</v>
      </c>
      <c r="E2068" s="81" t="s">
        <v>2780</v>
      </c>
      <c r="F2068" s="81" t="s">
        <v>2780</v>
      </c>
      <c r="G2068" s="82">
        <v>0</v>
      </c>
      <c r="H2068" s="82">
        <v>0</v>
      </c>
      <c r="I2068" s="270" t="s">
        <v>1</v>
      </c>
      <c r="J2068" s="81" t="s">
        <v>1376</v>
      </c>
      <c r="K2068" s="83" t="s">
        <v>3783</v>
      </c>
      <c r="L2068" s="84" t="s">
        <v>4768</v>
      </c>
      <c r="M2068" s="84" t="s">
        <v>4827</v>
      </c>
      <c r="N2068" s="55" t="s">
        <v>2707</v>
      </c>
      <c r="O2068" s="80" t="s">
        <v>2768</v>
      </c>
      <c r="P2068" s="266" t="s">
        <v>2777</v>
      </c>
      <c r="Q2068" s="83"/>
      <c r="R2068"/>
      <c r="S2068" t="str">
        <f>IF(E2068=F2068,"","NOT EQUAL")</f>
        <v/>
      </c>
      <c r="T2068" s="44" t="str">
        <f>IF(ISNA(VLOOKUP(P2068,Sheet1!E:F,2,0)),"--","PRESENT")</f>
        <v>PRESENT</v>
      </c>
      <c r="U2068"/>
      <c r="V2068">
        <f>IF(AA2068&lt;&gt;"",V2067+1,V2067)</f>
        <v>623</v>
      </c>
      <c r="W2068" s="75" t="s">
        <v>2709</v>
      </c>
      <c r="X2068" s="57"/>
      <c r="Y2068" s="57" t="s">
        <v>3961</v>
      </c>
      <c r="Z2068" s="25" t="str">
        <f>IF( OR(X2068="CNST", I2068="CAT_REGS"),IF(E2068=CHAR(34)&amp;CHAR(34),F2068,E2068),
IF(X2068="YES",UPPER(IF(E2068=CHAR(34)&amp;CHAR(34),F2068,E2068)),
IF(   AND(X2068&lt;&gt;"NO",I2068="CAT_FNCT",D2068&lt;&gt;"multiply", D2068&lt;&gt;"divide"),IF(J2068="SLS_ENABLED",   UPPER(IF(E2068=CHAR(34)&amp;CHAR(34),F2068,E2068)),""),"")))</f>
        <v/>
      </c>
      <c r="AA2068" s="25" t="str">
        <f>IF(LEN(Y2068)&gt;0,Y2068,SUBSTITUTE(SUBSTITUTE(SUBSTITUTE(SUBSTITUTE(SUBSTITUTE(SUBSTITUTE(SUBSTITUTE(SUBSTITUTE(SUBSTITUTE(SUBSTITUTE(SUBSTITUTE( (SUBSTITUTE( SUBSTITUTE( SUBSTITUTE( SUBSTITUTE(Z2068,"STD_SIGMA","SUM"),"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P_INT</v>
      </c>
      <c r="AB2068" s="1">
        <f>B2068</f>
        <v>2024</v>
      </c>
      <c r="AC2068" t="str">
        <f>P2068</f>
        <v>ITM_INTG</v>
      </c>
      <c r="AD2068" s="126" t="str">
        <f>IF(ISNA(VLOOKUP(AA2068,'XEQM Shortlist'!J:J,1,0)),"//","")</f>
        <v/>
      </c>
      <c r="AF2068" s="88" t="str">
        <f>IF(LEN(AA2068)=0,"",SUBSTITUTE(SUBSTITUTE(SUBSTITUTE(SUBSTITUTE(SUBSTITUTE(SUBSTITUTE(SUBSTITUTE(SUBSTITUTE(SUBSTITUTE(SUBSTITUTE(SUBSTITUTE(SUBSTITUTE(SUBSTITUTE(SUBSTITUTE(SUBSTITUTE(SUBSTITUTE(SUBSTITUTE( (SUBSTITUTE( SUBSTITUTE( SUBSTITUTE( SUBSTITUTE(Z2068,"STD_SIGMA","SUM"),"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8" t="b">
        <f>AA2068=AF2068</f>
        <v>0</v>
      </c>
    </row>
    <row r="2069" spans="1:33">
      <c r="A2069" s="48">
        <f>IF(B2069=INT(B2069),ROW(),"")</f>
        <v>2069</v>
      </c>
      <c r="B2069" s="47">
        <f>IF(AND(MID(C2069,2,1)&lt;&gt;"/",MID(C2069,1,1)="/"),INT(B2068)+1,B2068+0.01)</f>
        <v>2025</v>
      </c>
      <c r="C2069" s="80" t="s">
        <v>3766</v>
      </c>
      <c r="D2069" s="80" t="s">
        <v>7</v>
      </c>
      <c r="E2069" s="81" t="s">
        <v>2781</v>
      </c>
      <c r="F2069" s="81" t="s">
        <v>2781</v>
      </c>
      <c r="G2069" s="82">
        <v>0</v>
      </c>
      <c r="H2069" s="82">
        <v>0</v>
      </c>
      <c r="I2069" s="270" t="s">
        <v>1</v>
      </c>
      <c r="J2069" s="81" t="s">
        <v>1376</v>
      </c>
      <c r="K2069" s="83" t="s">
        <v>3783</v>
      </c>
      <c r="L2069" s="84" t="s">
        <v>4768</v>
      </c>
      <c r="M2069" s="84" t="s">
        <v>4827</v>
      </c>
      <c r="N2069" s="55" t="s">
        <v>2707</v>
      </c>
      <c r="O2069" s="80" t="s">
        <v>2768</v>
      </c>
      <c r="P2069" s="266" t="s">
        <v>2778</v>
      </c>
      <c r="Q2069" s="83"/>
      <c r="R2069"/>
      <c r="S2069" t="str">
        <f>IF(E2069=F2069,"","NOT EQUAL")</f>
        <v/>
      </c>
      <c r="T2069" s="44" t="str">
        <f>IF(ISNA(VLOOKUP(P2069,Sheet1!E:F,2,0)),"--","PRESENT")</f>
        <v>PRESENT</v>
      </c>
      <c r="U2069"/>
      <c r="V2069">
        <f>IF(AA2069&lt;&gt;"",V2068+1,V2068)</f>
        <v>624</v>
      </c>
      <c r="W2069" s="75" t="s">
        <v>2709</v>
      </c>
      <c r="X2069" s="57" t="s">
        <v>2238</v>
      </c>
      <c r="Y2069" s="57" t="s">
        <v>3962</v>
      </c>
      <c r="Z2069" s="25" t="str">
        <f>IF( OR(X2069="CNST", I2069="CAT_REGS"),IF(E2069=CHAR(34)&amp;CHAR(34),F2069,E2069),
IF(X2069="YES",UPPER(IF(E2069=CHAR(34)&amp;CHAR(34),F2069,E2069)),
IF(   AND(X2069&lt;&gt;"NO",I2069="CAT_FNCT",D2069&lt;&gt;"multiply", D2069&lt;&gt;"divide"),IF(J2069="SLS_ENABLED",   UPPER(IF(E2069=CHAR(34)&amp;CHAR(34),F2069,E2069)),""),"")))</f>
        <v/>
      </c>
      <c r="AA2069" s="25" t="str">
        <f>IF(LEN(Y2069)&gt;0,Y2069,SUBSTITUTE(SUBSTITUTE(SUBSTITUTE(SUBSTITUTE(SUBSTITUTE(SUBSTITUTE(SUBSTITUTE(SUBSTITUTE(SUBSTITUTE(SUBSTITUTE(SUBSTITUTE( (SUBSTITUTE( SUBSTITUTE( SUBSTITUTE( SUBSTITUTE(Z2069,"STD_SIGMA","SUM"),"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P_DIFF</v>
      </c>
      <c r="AB2069" s="1">
        <f>B2069</f>
        <v>2025</v>
      </c>
      <c r="AC2069" t="str">
        <f>P2069</f>
        <v>ITM_DIFF</v>
      </c>
      <c r="AD2069" s="126" t="str">
        <f>IF(ISNA(VLOOKUP(AA2069,'XEQM Shortlist'!J:J,1,0)),"//","")</f>
        <v/>
      </c>
      <c r="AF2069" s="88" t="str">
        <f>IF(LEN(AA2069)=0,"",SUBSTITUTE(SUBSTITUTE(SUBSTITUTE(SUBSTITUTE(SUBSTITUTE(SUBSTITUTE(SUBSTITUTE(SUBSTITUTE(SUBSTITUTE(SUBSTITUTE(SUBSTITUTE(SUBSTITUTE(SUBSTITUTE(SUBSTITUTE(SUBSTITUTE(SUBSTITUTE(SUBSTITUTE( (SUBSTITUTE( SUBSTITUTE( SUBSTITUTE( SUBSTITUTE(Z2069,"STD_SIGMA","SUM"),"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9" t="b">
        <f>AA2069=AF2069</f>
        <v>0</v>
      </c>
    </row>
    <row r="2070" spans="1:33">
      <c r="A2070" s="48">
        <f>IF(B2070=INT(B2070),ROW(),"")</f>
        <v>2070</v>
      </c>
      <c r="B2070" s="47">
        <f>IF(AND(MID(C2070,2,1)&lt;&gt;"/",MID(C2070,1,1)="/"),INT(B2069)+1,B2069+0.01)</f>
        <v>2026</v>
      </c>
      <c r="C2070" s="80" t="s">
        <v>3767</v>
      </c>
      <c r="D2070" s="80" t="s">
        <v>7</v>
      </c>
      <c r="E2070" s="81" t="s">
        <v>2779</v>
      </c>
      <c r="F2070" s="81" t="s">
        <v>2779</v>
      </c>
      <c r="G2070" s="82">
        <v>0</v>
      </c>
      <c r="H2070" s="82">
        <v>0</v>
      </c>
      <c r="I2070" s="270" t="s">
        <v>1</v>
      </c>
      <c r="J2070" s="81" t="s">
        <v>1376</v>
      </c>
      <c r="K2070" s="83" t="s">
        <v>3783</v>
      </c>
      <c r="L2070" s="84" t="s">
        <v>4768</v>
      </c>
      <c r="M2070" s="84" t="s">
        <v>4827</v>
      </c>
      <c r="N2070" s="55" t="s">
        <v>2707</v>
      </c>
      <c r="O2070" s="80" t="s">
        <v>2768</v>
      </c>
      <c r="P2070" s="266" t="s">
        <v>3408</v>
      </c>
      <c r="Q2070" s="83"/>
      <c r="R2070"/>
      <c r="S2070" t="str">
        <f>IF(E2070=F2070,"","NOT EQUAL")</f>
        <v/>
      </c>
      <c r="T2070" s="44" t="str">
        <f>IF(ISNA(VLOOKUP(P2070,Sheet1!E:F,2,0)),"--","PRESENT")</f>
        <v>PRESENT</v>
      </c>
      <c r="U2070"/>
      <c r="V2070">
        <f>IF(AA2070&lt;&gt;"",V2069+1,V2069)</f>
        <v>625</v>
      </c>
      <c r="W2070" s="75" t="s">
        <v>2709</v>
      </c>
      <c r="X2070" s="57"/>
      <c r="Y2070" s="57" t="s">
        <v>3963</v>
      </c>
      <c r="Z2070" s="25" t="str">
        <f>IF( OR(X2070="CNST", I2070="CAT_REGS"),IF(E2070=CHAR(34)&amp;CHAR(34),F2070,E2070),
IF(X2070="YES",UPPER(IF(E2070=CHAR(34)&amp;CHAR(34),F2070,E2070)),
IF(   AND(X2070&lt;&gt;"NO",I2070="CAT_FNCT",D2070&lt;&gt;"multiply", D2070&lt;&gt;"divide"),IF(J2070="SLS_ENABLED",   UPPER(IF(E2070=CHAR(34)&amp;CHAR(34),F2070,E2070)),""),"")))</f>
        <v/>
      </c>
      <c r="AA2070" s="25" t="str">
        <f>IF(LEN(Y2070)&gt;0,Y2070,SUBSTITUTE(SUBSTITUTE(SUBSTITUTE(SUBSTITUTE(SUBSTITUTE(SUBSTITUTE(SUBSTITUTE(SUBSTITUTE(SUBSTITUTE(SUBSTITUTE(SUBSTITUTE( (SUBSTITUTE( SUBSTITUTE( SUBSTITUTE( SUBSTITUTE(Z2070,"STD_SIGMA","SUM"),"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P_RMS</v>
      </c>
      <c r="AB2070" s="1">
        <f>B2070</f>
        <v>2026</v>
      </c>
      <c r="AC2070" t="str">
        <f>P2070</f>
        <v>ITM_RMS</v>
      </c>
      <c r="AD2070" s="126" t="str">
        <f>IF(ISNA(VLOOKUP(AA2070,'XEQM Shortlist'!J:J,1,0)),"//","")</f>
        <v/>
      </c>
      <c r="AF2070" s="88" t="str">
        <f>IF(LEN(AA2070)=0,"",SUBSTITUTE(SUBSTITUTE(SUBSTITUTE(SUBSTITUTE(SUBSTITUTE(SUBSTITUTE(SUBSTITUTE(SUBSTITUTE(SUBSTITUTE(SUBSTITUTE(SUBSTITUTE(SUBSTITUTE(SUBSTITUTE(SUBSTITUTE(SUBSTITUTE(SUBSTITUTE(SUBSTITUTE( (SUBSTITUTE( SUBSTITUTE( SUBSTITUTE( SUBSTITUTE(Z2070,"STD_SIGMA","SUM"),"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0" t="b">
        <f>AA2070=AF2070</f>
        <v>0</v>
      </c>
    </row>
    <row r="2071" spans="1:33">
      <c r="A2071" s="48">
        <f>IF(B2071=INT(B2071),ROW(),"")</f>
        <v>2071</v>
      </c>
      <c r="B2071" s="47">
        <f>IF(AND(MID(C2071,2,1)&lt;&gt;"/",MID(C2071,1,1)="/"),INT(B2070)+1,B2070+0.01)</f>
        <v>2027</v>
      </c>
      <c r="C2071" s="80" t="s">
        <v>3768</v>
      </c>
      <c r="D2071" s="80" t="s">
        <v>7</v>
      </c>
      <c r="E2071" s="81" t="s">
        <v>4078</v>
      </c>
      <c r="F2071" s="81" t="s">
        <v>4078</v>
      </c>
      <c r="G2071" s="82">
        <v>0</v>
      </c>
      <c r="H2071" s="82">
        <v>0</v>
      </c>
      <c r="I2071" s="270" t="s">
        <v>1</v>
      </c>
      <c r="J2071" s="81" t="s">
        <v>1376</v>
      </c>
      <c r="K2071" s="83" t="s">
        <v>3783</v>
      </c>
      <c r="L2071" s="84" t="s">
        <v>4768</v>
      </c>
      <c r="M2071" s="84" t="s">
        <v>4827</v>
      </c>
      <c r="N2071" s="55" t="s">
        <v>2707</v>
      </c>
      <c r="O2071" s="80" t="s">
        <v>2768</v>
      </c>
      <c r="P2071" s="266" t="s">
        <v>2786</v>
      </c>
      <c r="Q2071" s="83"/>
      <c r="R2071"/>
      <c r="S2071" t="str">
        <f>IF(E2071=F2071,"","NOT EQUAL")</f>
        <v/>
      </c>
      <c r="T2071" s="44" t="str">
        <f>IF(ISNA(VLOOKUP(P2071,Sheet1!E:F,2,0)),"--","PRESENT")</f>
        <v>PRESENT</v>
      </c>
      <c r="U2071"/>
      <c r="V2071">
        <f>IF(AA2071&lt;&gt;"",V2070+1,V2070)</f>
        <v>626</v>
      </c>
      <c r="W2071" s="75" t="s">
        <v>2709</v>
      </c>
      <c r="X2071" s="57"/>
      <c r="Y2071" s="57" t="s">
        <v>3964</v>
      </c>
      <c r="Z2071" s="25" t="str">
        <f>IF( OR(X2071="CNST", I2071="CAT_REGS"),IF(E2071=CHAR(34)&amp;CHAR(34),F2071,E2071),
IF(X2071="YES",UPPER(IF(E2071=CHAR(34)&amp;CHAR(34),F2071,E2071)),
IF(   AND(X2071&lt;&gt;"NO",I2071="CAT_FNCT",D2071&lt;&gt;"multiply", D2071&lt;&gt;"divide"),IF(J2071="SLS_ENABLED",   UPPER(IF(E2071=CHAR(34)&amp;CHAR(34),F2071,E2071)),""),"")))</f>
        <v/>
      </c>
      <c r="AA2071" s="25" t="str">
        <f>IF(LEN(Y2071)&gt;0,Y2071,SUBSTITUTE(SUBSTITUTE(SUBSTITUTE(SUBSTITUTE(SUBSTITUTE(SUBSTITUTE(SUBSTITUTE(SUBSTITUTE(SUBSTITUTE(SUBSTITUTE(SUBSTITUTE( (SUBSTITUTE( SUBSTITUTE( SUBSTITUTE( SUBSTITUTE(Z2071,"STD_SIGMA","SUM"),"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P_SHADE</v>
      </c>
      <c r="AB2071" s="1">
        <f>B2071</f>
        <v>2027</v>
      </c>
      <c r="AC2071" t="str">
        <f>P2071</f>
        <v>ITM_SHADE</v>
      </c>
      <c r="AD2071" s="126" t="str">
        <f>IF(ISNA(VLOOKUP(AA2071,'XEQM Shortlist'!J:J,1,0)),"//","")</f>
        <v/>
      </c>
      <c r="AF2071" s="88" t="str">
        <f>IF(LEN(AA2071)=0,"",SUBSTITUTE(SUBSTITUTE(SUBSTITUTE(SUBSTITUTE(SUBSTITUTE(SUBSTITUTE(SUBSTITUTE(SUBSTITUTE(SUBSTITUTE(SUBSTITUTE(SUBSTITUTE(SUBSTITUTE(SUBSTITUTE(SUBSTITUTE(SUBSTITUTE(SUBSTITUTE(SUBSTITUTE( (SUBSTITUTE( SUBSTITUTE( SUBSTITUTE( SUBSTITUTE(Z2071,"STD_SIGMA","SUM"),"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1" t="b">
        <f>AA2071=AF2071</f>
        <v>0</v>
      </c>
    </row>
    <row r="2072" spans="1:33">
      <c r="A2072" s="48">
        <f>IF(B2072=INT(B2072),ROW(),"")</f>
        <v>2072</v>
      </c>
      <c r="B2072" s="47">
        <f>IF(AND(MID(C2072,2,1)&lt;&gt;"/",MID(C2072,1,1)="/"),INT(B2071)+1,B2071+0.01)</f>
        <v>2028</v>
      </c>
      <c r="C2072" s="80" t="s">
        <v>3769</v>
      </c>
      <c r="D2072" s="80" t="s">
        <v>7</v>
      </c>
      <c r="E2072" s="81" t="s">
        <v>2764</v>
      </c>
      <c r="F2072" s="81" t="s">
        <v>2764</v>
      </c>
      <c r="G2072" s="82">
        <v>0</v>
      </c>
      <c r="H2072" s="82">
        <v>0</v>
      </c>
      <c r="I2072" s="270" t="s">
        <v>16</v>
      </c>
      <c r="J2072" s="81" t="s">
        <v>1376</v>
      </c>
      <c r="K2072" s="83" t="s">
        <v>3783</v>
      </c>
      <c r="L2072" s="84" t="s">
        <v>4768</v>
      </c>
      <c r="M2072" s="84" t="s">
        <v>4827</v>
      </c>
      <c r="N2072" s="55" t="s">
        <v>2707</v>
      </c>
      <c r="O2072" s="80"/>
      <c r="P2072" s="266" t="s">
        <v>2765</v>
      </c>
      <c r="Q2072" s="83"/>
      <c r="R2072"/>
      <c r="S2072" t="str">
        <f>IF(E2072=F2072,"","NOT EQUAL")</f>
        <v/>
      </c>
      <c r="T2072" s="44" t="str">
        <f>IF(ISNA(VLOOKUP(P2072,Sheet1!E:F,2,0)),"--","PRESENT")</f>
        <v>--</v>
      </c>
      <c r="U2072"/>
      <c r="V2072">
        <f>IF(AA2072&lt;&gt;"",V2071+1,V2071)</f>
        <v>626</v>
      </c>
      <c r="W2072" s="75" t="s">
        <v>2238</v>
      </c>
      <c r="X2072" s="57" t="s">
        <v>2238</v>
      </c>
      <c r="Y2072" s="57" t="s">
        <v>2238</v>
      </c>
      <c r="Z2072" s="25" t="str">
        <f>IF( OR(X2072="CNST", I2072="CAT_REGS"),IF(E2072=CHAR(34)&amp;CHAR(34),F2072,E2072),
IF(X2072="YES",UPPER(IF(E2072=CHAR(34)&amp;CHAR(34),F2072,E2072)),
IF(   AND(X2072&lt;&gt;"NO",I2072="CAT_FNCT",D2072&lt;&gt;"multiply", D2072&lt;&gt;"divide"),IF(J2072="SLS_ENABLED",   UPPER(IF(E2072=CHAR(34)&amp;CHAR(34),F2072,E2072)),""),"")))</f>
        <v/>
      </c>
      <c r="AA2072" s="25" t="str">
        <f>IF(LEN(Y2072)&gt;0,Y2072,SUBSTITUTE(SUBSTITUTE(SUBSTITUTE(SUBSTITUTE(SUBSTITUTE(SUBSTITUTE(SUBSTITUTE(SUBSTITUTE(SUBSTITUTE(SUBSTITUTE(SUBSTITUTE( (SUBSTITUTE( SUBSTITUTE( SUBSTITUTE( SUBSTITUTE(Z2072,"STD_SIGMA","SUM"),"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72" s="1">
        <f>B2072</f>
        <v>2028</v>
      </c>
      <c r="AC2072" t="str">
        <f>P2072</f>
        <v>MNU_PLOT</v>
      </c>
      <c r="AD2072" s="126" t="str">
        <f>IF(ISNA(VLOOKUP(AA2072,'XEQM Shortlist'!J:J,1,0)),"//","")</f>
        <v/>
      </c>
      <c r="AF2072" s="88" t="str">
        <f>IF(LEN(AA2072)=0,"",SUBSTITUTE(SUBSTITUTE(SUBSTITUTE(SUBSTITUTE(SUBSTITUTE(SUBSTITUTE(SUBSTITUTE(SUBSTITUTE(SUBSTITUTE(SUBSTITUTE(SUBSTITUTE(SUBSTITUTE(SUBSTITUTE(SUBSTITUTE(SUBSTITUTE(SUBSTITUTE(SUBSTITUTE( (SUBSTITUTE( SUBSTITUTE( SUBSTITUTE( SUBSTITUTE(Z2072,"STD_SIGMA","SUM"),"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2" t="b">
        <f>AA2072=AF2072</f>
        <v>1</v>
      </c>
    </row>
    <row r="2073" spans="1:33">
      <c r="A2073" s="48">
        <f>IF(B2073=INT(B2073),ROW(),"")</f>
        <v>2073</v>
      </c>
      <c r="B2073" s="47">
        <f>IF(AND(MID(C2073,2,1)&lt;&gt;"/",MID(C2073,1,1)="/"),INT(B2072)+1,B2072+0.01)</f>
        <v>2029</v>
      </c>
      <c r="C2073" s="80" t="s">
        <v>3713</v>
      </c>
      <c r="D2073" s="80" t="s">
        <v>4076</v>
      </c>
      <c r="E2073" s="81" t="s">
        <v>3778</v>
      </c>
      <c r="F2073" s="81" t="s">
        <v>3778</v>
      </c>
      <c r="G2073" s="82">
        <v>0</v>
      </c>
      <c r="H2073" s="82">
        <v>0</v>
      </c>
      <c r="I2073" s="270" t="s">
        <v>1</v>
      </c>
      <c r="J2073" s="81" t="s">
        <v>1376</v>
      </c>
      <c r="K2073" s="83" t="s">
        <v>3783</v>
      </c>
      <c r="L2073" s="84" t="s">
        <v>4768</v>
      </c>
      <c r="M2073" s="84" t="s">
        <v>4827</v>
      </c>
      <c r="N2073" s="55" t="s">
        <v>2707</v>
      </c>
      <c r="O2073" s="80"/>
      <c r="P2073" s="266" t="s">
        <v>3779</v>
      </c>
      <c r="Q2073" s="83"/>
      <c r="R2073"/>
      <c r="S2073" t="str">
        <f>IF(E2073=F2073,"","NOT EQUAL")</f>
        <v/>
      </c>
      <c r="T2073" s="44" t="str">
        <f>IF(ISNA(VLOOKUP(P2073,Sheet1!E:F,2,0)),"--","PRESENT")</f>
        <v>--</v>
      </c>
      <c r="U2073"/>
      <c r="V2073">
        <f>IF(AA2073&lt;&gt;"",V2072+1,V2072)</f>
        <v>626</v>
      </c>
      <c r="W2073" s="75"/>
      <c r="X2073" s="57"/>
      <c r="Y2073" s="57"/>
      <c r="Z2073" s="25" t="str">
        <f>IF( OR(X2073="CNST", I2073="CAT_REGS"),IF(E2073=CHAR(34)&amp;CHAR(34),F2073,E2073),
IF(X2073="YES",UPPER(IF(E2073=CHAR(34)&amp;CHAR(34),F2073,E2073)),
IF(   AND(X2073&lt;&gt;"NO",I2073="CAT_FNCT",D2073&lt;&gt;"multiply", D2073&lt;&gt;"divide"),IF(J2073="SLS_ENABLED",   UPPER(IF(E2073=CHAR(34)&amp;CHAR(34),F2073,E2073)),""),"")))</f>
        <v/>
      </c>
      <c r="AA2073" s="25" t="str">
        <f>IF(LEN(Y2073)&gt;0,Y2073,SUBSTITUTE(SUBSTITUTE(SUBSTITUTE(SUBSTITUTE(SUBSTITUTE(SUBSTITUTE(SUBSTITUTE(SUBSTITUTE(SUBSTITUTE(SUBSTITUTE(SUBSTITUTE( (SUBSTITUTE( SUBSTITUTE( SUBSTITUTE( SUBSTITUTE(Z2073,"STD_SIGMA","SUM"),"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73" s="1">
        <f>B2073</f>
        <v>2029</v>
      </c>
      <c r="AC2073" t="str">
        <f>P2073</f>
        <v>CHR_num</v>
      </c>
      <c r="AD2073" s="126" t="str">
        <f>IF(ISNA(VLOOKUP(AA2073,'XEQM Shortlist'!J:J,1,0)),"//","")</f>
        <v/>
      </c>
      <c r="AF2073" s="88" t="str">
        <f>IF(LEN(AA2073)=0,"",SUBSTITUTE(SUBSTITUTE(SUBSTITUTE(SUBSTITUTE(SUBSTITUTE(SUBSTITUTE(SUBSTITUTE(SUBSTITUTE(SUBSTITUTE(SUBSTITUTE(SUBSTITUTE(SUBSTITUTE(SUBSTITUTE(SUBSTITUTE(SUBSTITUTE(SUBSTITUTE(SUBSTITUTE( (SUBSTITUTE( SUBSTITUTE( SUBSTITUTE( SUBSTITUTE(Z2073,"STD_SIGMA","SUM"),"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3" t="b">
        <f>AA2073=AF2073</f>
        <v>1</v>
      </c>
    </row>
    <row r="2074" spans="1:33">
      <c r="A2074" s="48">
        <f>IF(B2074=INT(B2074),ROW(),"")</f>
        <v>2074</v>
      </c>
      <c r="B2074" s="47">
        <f>IF(AND(MID(C2074,2,1)&lt;&gt;"/",MID(C2074,1,1)="/"),INT(B2073)+1,B2073+0.01)</f>
        <v>2030</v>
      </c>
      <c r="C2074" s="80" t="s">
        <v>3769</v>
      </c>
      <c r="D2074" s="80" t="s">
        <v>7</v>
      </c>
      <c r="E2074" s="168" t="s">
        <v>519</v>
      </c>
      <c r="F2074" s="81" t="s">
        <v>3776</v>
      </c>
      <c r="G2074" s="82">
        <v>0</v>
      </c>
      <c r="H2074" s="82">
        <v>0</v>
      </c>
      <c r="I2074" s="270" t="s">
        <v>1</v>
      </c>
      <c r="J2074" s="81" t="s">
        <v>1376</v>
      </c>
      <c r="K2074" s="83" t="s">
        <v>3783</v>
      </c>
      <c r="L2074" s="84" t="s">
        <v>4768</v>
      </c>
      <c r="M2074" s="55" t="s">
        <v>4825</v>
      </c>
      <c r="N2074" s="55" t="s">
        <v>2707</v>
      </c>
      <c r="O2074" s="80"/>
      <c r="P2074" s="266" t="s">
        <v>3780</v>
      </c>
      <c r="Q2074" s="83"/>
      <c r="R2074"/>
      <c r="S2074" t="str">
        <f>IF(E2074=F2074,"","NOT EQUAL")</f>
        <v>NOT EQUAL</v>
      </c>
      <c r="T2074" s="44" t="str">
        <f>IF(ISNA(VLOOKUP(P2074,Sheet1!E:F,2,0)),"--","PRESENT")</f>
        <v>--</v>
      </c>
      <c r="U2074"/>
      <c r="V2074">
        <f>IF(AA2074&lt;&gt;"",V2073+1,V2073)</f>
        <v>626</v>
      </c>
      <c r="W2074" s="75"/>
      <c r="X2074" s="57"/>
      <c r="Y2074" s="57"/>
      <c r="Z2074" s="25" t="str">
        <f>IF( OR(X2074="CNST", I2074="CAT_REGS"),IF(E2074=CHAR(34)&amp;CHAR(34),F2074,E2074),
IF(X2074="YES",UPPER(IF(E2074=CHAR(34)&amp;CHAR(34),F2074,E2074)),
IF(   AND(X2074&lt;&gt;"NO",I2074="CAT_FNCT",D2074&lt;&gt;"multiply", D2074&lt;&gt;"divide"),IF(J2074="SLS_ENABLED",   UPPER(IF(E2074=CHAR(34)&amp;CHAR(34),F2074,E2074)),""),"")))</f>
        <v/>
      </c>
      <c r="AA2074" s="25" t="str">
        <f>IF(LEN(Y2074)&gt;0,Y2074,SUBSTITUTE(SUBSTITUTE(SUBSTITUTE(SUBSTITUTE(SUBSTITUTE(SUBSTITUTE(SUBSTITUTE(SUBSTITUTE(SUBSTITUTE(SUBSTITUTE(SUBSTITUTE( (SUBSTITUTE( SUBSTITUTE( SUBSTITUTE( SUBSTITUTE(Z2074,"STD_SIGMA","SUM"),"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74" s="1">
        <f>B2074</f>
        <v>2030</v>
      </c>
      <c r="AC2074" t="str">
        <f>P2074</f>
        <v>CHR_numL</v>
      </c>
      <c r="AD2074" s="126" t="str">
        <f>IF(ISNA(VLOOKUP(AA2074,'XEQM Shortlist'!J:J,1,0)),"//","")</f>
        <v/>
      </c>
      <c r="AF2074" s="88" t="str">
        <f>IF(LEN(AA2074)=0,"",SUBSTITUTE(SUBSTITUTE(SUBSTITUTE(SUBSTITUTE(SUBSTITUTE(SUBSTITUTE(SUBSTITUTE(SUBSTITUTE(SUBSTITUTE(SUBSTITUTE(SUBSTITUTE(SUBSTITUTE(SUBSTITUTE(SUBSTITUTE(SUBSTITUTE(SUBSTITUTE(SUBSTITUTE( (SUBSTITUTE( SUBSTITUTE( SUBSTITUTE( SUBSTITUTE(Z2074,"STD_SIGMA","SUM"),"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4" t="b">
        <f>AA2074=AF2074</f>
        <v>1</v>
      </c>
    </row>
    <row r="2075" spans="1:33">
      <c r="A2075" s="48">
        <f>IF(B2075=INT(B2075),ROW(),"")</f>
        <v>2075</v>
      </c>
      <c r="B2075" s="47">
        <f>IF(AND(MID(C2075,2,1)&lt;&gt;"/",MID(C2075,1,1)="/"),INT(B2074)+1,B2074+0.01)</f>
        <v>2031</v>
      </c>
      <c r="C2075" s="80" t="s">
        <v>3769</v>
      </c>
      <c r="D2075" s="80" t="s">
        <v>7</v>
      </c>
      <c r="E2075" s="168" t="s">
        <v>519</v>
      </c>
      <c r="F2075" s="81" t="s">
        <v>3777</v>
      </c>
      <c r="G2075" s="82">
        <v>0</v>
      </c>
      <c r="H2075" s="82">
        <v>0</v>
      </c>
      <c r="I2075" s="270" t="s">
        <v>1</v>
      </c>
      <c r="J2075" s="81" t="s">
        <v>1376</v>
      </c>
      <c r="K2075" s="83" t="s">
        <v>3783</v>
      </c>
      <c r="L2075" s="84" t="s">
        <v>4768</v>
      </c>
      <c r="M2075" s="55" t="s">
        <v>4825</v>
      </c>
      <c r="N2075" s="55" t="s">
        <v>2707</v>
      </c>
      <c r="O2075" s="80"/>
      <c r="P2075" s="266" t="s">
        <v>3781</v>
      </c>
      <c r="Q2075" s="83"/>
      <c r="R2075"/>
      <c r="S2075" t="str">
        <f>IF(E2075=F2075,"","NOT EQUAL")</f>
        <v>NOT EQUAL</v>
      </c>
      <c r="T2075" s="44" t="str">
        <f>IF(ISNA(VLOOKUP(P2075,Sheet1!E:F,2,0)),"--","PRESENT")</f>
        <v>--</v>
      </c>
      <c r="U2075"/>
      <c r="V2075">
        <f>IF(AA2075&lt;&gt;"",V2074+1,V2074)</f>
        <v>626</v>
      </c>
      <c r="W2075" s="75"/>
      <c r="X2075" s="57"/>
      <c r="Y2075" s="57"/>
      <c r="Z2075" s="25" t="str">
        <f>IF( OR(X2075="CNST", I2075="CAT_REGS"),IF(E2075=CHAR(34)&amp;CHAR(34),F2075,E2075),
IF(X2075="YES",UPPER(IF(E2075=CHAR(34)&amp;CHAR(34),F2075,E2075)),
IF(   AND(X2075&lt;&gt;"NO",I2075="CAT_FNCT",D2075&lt;&gt;"multiply", D2075&lt;&gt;"divide"),IF(J2075="SLS_ENABLED",   UPPER(IF(E2075=CHAR(34)&amp;CHAR(34),F2075,E2075)),""),"")))</f>
        <v/>
      </c>
      <c r="AA2075" s="25" t="str">
        <f>IF(LEN(Y2075)&gt;0,Y2075,SUBSTITUTE(SUBSTITUTE(SUBSTITUTE(SUBSTITUTE(SUBSTITUTE(SUBSTITUTE(SUBSTITUTE(SUBSTITUTE(SUBSTITUTE(SUBSTITUTE(SUBSTITUTE( (SUBSTITUTE( SUBSTITUTE( SUBSTITUTE( SUBSTITUTE(Z2075,"STD_SIGMA","SUM"),"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75" s="1">
        <f>B2075</f>
        <v>2031</v>
      </c>
      <c r="AC2075" t="str">
        <f>P2075</f>
        <v>CHR_numU</v>
      </c>
      <c r="AD2075" s="126" t="str">
        <f>IF(ISNA(VLOOKUP(AA2075,'XEQM Shortlist'!J:J,1,0)),"//","")</f>
        <v/>
      </c>
      <c r="AF2075" s="88" t="str">
        <f>IF(LEN(AA2075)=0,"",SUBSTITUTE(SUBSTITUTE(SUBSTITUTE(SUBSTITUTE(SUBSTITUTE(SUBSTITUTE(SUBSTITUTE(SUBSTITUTE(SUBSTITUTE(SUBSTITUTE(SUBSTITUTE(SUBSTITUTE(SUBSTITUTE(SUBSTITUTE(SUBSTITUTE(SUBSTITUTE(SUBSTITUTE( (SUBSTITUTE( SUBSTITUTE( SUBSTITUTE( SUBSTITUTE(Z2075,"STD_SIGMA","SUM"),"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5" t="b">
        <f>AA2075=AF2075</f>
        <v>1</v>
      </c>
    </row>
    <row r="2076" spans="1:33">
      <c r="A2076" s="48">
        <f>IF(B2076=INT(B2076),ROW(),"")</f>
        <v>2076</v>
      </c>
      <c r="B2076" s="47">
        <f>IF(AND(MID(C2076,2,1)&lt;&gt;"/",MID(C2076,1,1)="/"),INT(B2075)+1,B2075+0.01)</f>
        <v>2032</v>
      </c>
      <c r="C2076" s="80" t="s">
        <v>3770</v>
      </c>
      <c r="D2076" s="80" t="s">
        <v>3775</v>
      </c>
      <c r="E2076" s="168" t="s">
        <v>519</v>
      </c>
      <c r="F2076" s="81" t="s">
        <v>713</v>
      </c>
      <c r="G2076" s="82">
        <v>0</v>
      </c>
      <c r="H2076" s="82">
        <v>0</v>
      </c>
      <c r="I2076" s="270" t="s">
        <v>1</v>
      </c>
      <c r="J2076" s="81" t="s">
        <v>1376</v>
      </c>
      <c r="K2076" s="83" t="s">
        <v>3783</v>
      </c>
      <c r="L2076" s="84" t="s">
        <v>4768</v>
      </c>
      <c r="M2076" s="84" t="s">
        <v>4827</v>
      </c>
      <c r="N2076" s="55" t="s">
        <v>2707</v>
      </c>
      <c r="O2076" s="80"/>
      <c r="P2076" s="266" t="s">
        <v>3775</v>
      </c>
      <c r="Q2076" s="83"/>
      <c r="R2076"/>
      <c r="S2076" t="str">
        <f>IF(E2076=F2076,"","NOT EQUAL")</f>
        <v>NOT EQUAL</v>
      </c>
      <c r="T2076" s="44" t="str">
        <f>IF(ISNA(VLOOKUP(P2076,Sheet1!E:F,2,0)),"--","PRESENT")</f>
        <v>--</v>
      </c>
      <c r="U2076"/>
      <c r="V2076">
        <f>IF(AA2076&lt;&gt;"",V2075+1,V2075)</f>
        <v>626</v>
      </c>
      <c r="W2076" s="75"/>
      <c r="X2076" s="57"/>
      <c r="Y2076" s="57"/>
      <c r="Z2076" s="25" t="str">
        <f>IF( OR(X2076="CNST", I2076="CAT_REGS"),IF(E2076=CHAR(34)&amp;CHAR(34),F2076,E2076),
IF(X2076="YES",UPPER(IF(E2076=CHAR(34)&amp;CHAR(34),F2076,E2076)),
IF(   AND(X2076&lt;&gt;"NO",I2076="CAT_FNCT",D2076&lt;&gt;"multiply", D2076&lt;&gt;"divide"),IF(J2076="SLS_ENABLED",   UPPER(IF(E2076=CHAR(34)&amp;CHAR(34),F2076,E2076)),""),"")))</f>
        <v/>
      </c>
      <c r="AA2076" s="25" t="str">
        <f>IF(LEN(Y2076)&gt;0,Y2076,SUBSTITUTE(SUBSTITUTE(SUBSTITUTE(SUBSTITUTE(SUBSTITUTE(SUBSTITUTE(SUBSTITUTE(SUBSTITUTE(SUBSTITUTE(SUBSTITUTE(SUBSTITUTE( (SUBSTITUTE( SUBSTITUTE( SUBSTITUTE( SUBSTITUTE(Z2076,"STD_SIGMA","SUM"),"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76" s="1">
        <f>B2076</f>
        <v>2032</v>
      </c>
      <c r="AC2076" t="str">
        <f>P2076</f>
        <v>ITM_EEXCHR</v>
      </c>
      <c r="AD2076" s="126" t="str">
        <f>IF(ISNA(VLOOKUP(AA2076,'XEQM Shortlist'!J:J,1,0)),"//","")</f>
        <v/>
      </c>
      <c r="AF2076" s="88" t="str">
        <f>IF(LEN(AA2076)=0,"",SUBSTITUTE(SUBSTITUTE(SUBSTITUTE(SUBSTITUTE(SUBSTITUTE(SUBSTITUTE(SUBSTITUTE(SUBSTITUTE(SUBSTITUTE(SUBSTITUTE(SUBSTITUTE(SUBSTITUTE(SUBSTITUTE(SUBSTITUTE(SUBSTITUTE(SUBSTITUTE(SUBSTITUTE( (SUBSTITUTE( SUBSTITUTE( SUBSTITUTE( SUBSTITUTE(Z2076,"STD_SIGMA","SUM"),"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6" t="b">
        <f>AA2076=AF2076</f>
        <v>1</v>
      </c>
    </row>
    <row r="2077" spans="1:33">
      <c r="A2077" s="48">
        <f>IF(B2077=INT(B2077),ROW(),"")</f>
        <v>2077</v>
      </c>
      <c r="B2077" s="47">
        <f>IF(AND(MID(C2077,2,1)&lt;&gt;"/",MID(C2077,1,1)="/"),INT(B2076)+1,B2076+0.01)</f>
        <v>2033</v>
      </c>
      <c r="C2077" s="80" t="s">
        <v>3958</v>
      </c>
      <c r="D2077" s="80" t="s">
        <v>7</v>
      </c>
      <c r="E2077" s="56" t="s">
        <v>3959</v>
      </c>
      <c r="F2077" s="56" t="s">
        <v>3959</v>
      </c>
      <c r="G2077" s="144">
        <v>0</v>
      </c>
      <c r="H2077" s="144">
        <v>0</v>
      </c>
      <c r="I2077" s="180" t="s">
        <v>3</v>
      </c>
      <c r="J2077" s="56" t="s">
        <v>1376</v>
      </c>
      <c r="K2077" s="57" t="s">
        <v>3945</v>
      </c>
      <c r="L2077" s="55" t="s">
        <v>4768</v>
      </c>
      <c r="M2077" s="55" t="s">
        <v>4827</v>
      </c>
      <c r="N2077" s="55" t="s">
        <v>2707</v>
      </c>
      <c r="O2077" s="55"/>
      <c r="P2077" s="259" t="s">
        <v>3960</v>
      </c>
      <c r="Q2077" s="13"/>
      <c r="R2077"/>
      <c r="S2077" t="str">
        <f>IF(E2077=F2077,"","NOT EQUAL")</f>
        <v/>
      </c>
      <c r="T2077" s="44" t="str">
        <f>IF(ISNA(VLOOKUP(P2077,Sheet1!E:F,2,0)),"--","PRESENT")</f>
        <v>PRESENT</v>
      </c>
      <c r="U2077"/>
      <c r="V2077">
        <f>IF(AA2077&lt;&gt;"",V2076+1,V2076)</f>
        <v>627</v>
      </c>
      <c r="W2077" s="75" t="s">
        <v>2663</v>
      </c>
      <c r="X2077" s="57" t="s">
        <v>2598</v>
      </c>
      <c r="Y2077" s="57" t="s">
        <v>2238</v>
      </c>
      <c r="Z2077" s="25" t="str">
        <f>IF( OR(X2077="CNST", I2077="CAT_REGS"),IF(E2077=CHAR(34)&amp;CHAR(34),F2077,E2077),
IF(X2077="YES",UPPER(IF(E2077=CHAR(34)&amp;CHAR(34),F2077,E2077)),
IF(   AND(X2077&lt;&gt;"NO",I2077="CAT_FNCT",D2077&lt;&gt;"multiply", D2077&lt;&gt;"divide"),IF(J2077="SLS_ENABLED",   UPPER(IF(E2077=CHAR(34)&amp;CHAR(34),F2077,E2077)),""),"")))</f>
        <v>"CLGRF"</v>
      </c>
      <c r="AA2077" s="25" t="str">
        <f>IF(LEN(Y2077)&gt;0,Y2077,SUBSTITUTE(SUBSTITUTE(SUBSTITUTE(SUBSTITUTE(SUBSTITUTE(SUBSTITUTE(SUBSTITUTE(SUBSTITUTE(SUBSTITUTE(SUBSTITUTE(SUBSTITUTE( (SUBSTITUTE( SUBSTITUTE( SUBSTITUTE( SUBSTITUTE(Z2077,"STD_SIGMA","SUM"),"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CLGRF</v>
      </c>
      <c r="AB2077" s="1">
        <f>B2077</f>
        <v>2033</v>
      </c>
      <c r="AC2077" t="str">
        <f>P2077</f>
        <v>ITM_CLGRF</v>
      </c>
      <c r="AD2077" s="126" t="str">
        <f>IF(ISNA(VLOOKUP(AA2077,'XEQM Shortlist'!J:J,1,0)),"//","")</f>
        <v/>
      </c>
      <c r="AF2077" s="88" t="str">
        <f>IF(LEN(AA2077)=0,"",SUBSTITUTE(SUBSTITUTE(SUBSTITUTE(SUBSTITUTE(SUBSTITUTE(SUBSTITUTE(SUBSTITUTE(SUBSTITUTE(SUBSTITUTE(SUBSTITUTE(SUBSTITUTE(SUBSTITUTE(SUBSTITUTE(SUBSTITUTE(SUBSTITUTE(SUBSTITUTE(SUBSTITUTE( (SUBSTITUTE( SUBSTITUTE( SUBSTITUTE( SUBSTITUTE(Z2077,"STD_SIGMA","SUM"),"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CLGRF</v>
      </c>
      <c r="AG2077" t="b">
        <f>AA2077=AF2077</f>
        <v>1</v>
      </c>
    </row>
    <row r="2078" spans="1:33">
      <c r="A2078" s="48">
        <f>IF(B2078=INT(B2078),ROW(),"")</f>
        <v>2078</v>
      </c>
      <c r="B2078" s="47">
        <f>IF(AND(MID(C2078,2,1)&lt;&gt;"/",MID(C2078,1,1)="/"),INT(B2077)+1,B2077+0.01)</f>
        <v>2034</v>
      </c>
      <c r="C2078" s="80" t="s">
        <v>4079</v>
      </c>
      <c r="D2078" s="80" t="s">
        <v>4080</v>
      </c>
      <c r="E2078" s="252" t="s">
        <v>4082</v>
      </c>
      <c r="F2078" s="81" t="s">
        <v>4082</v>
      </c>
      <c r="G2078" s="82">
        <v>0</v>
      </c>
      <c r="H2078" s="82">
        <v>0</v>
      </c>
      <c r="I2078" s="270" t="s">
        <v>1</v>
      </c>
      <c r="J2078" s="81" t="s">
        <v>1376</v>
      </c>
      <c r="K2078" s="83" t="s">
        <v>3783</v>
      </c>
      <c r="L2078" s="84" t="s">
        <v>4768</v>
      </c>
      <c r="M2078" s="84" t="s">
        <v>4827</v>
      </c>
      <c r="N2078" s="55" t="s">
        <v>2707</v>
      </c>
      <c r="O2078" s="80" t="s">
        <v>2768</v>
      </c>
      <c r="P2078" s="266" t="s">
        <v>4084</v>
      </c>
      <c r="Q2078" s="83"/>
      <c r="R2078"/>
      <c r="S2078" t="str">
        <f>IF(E2078=F2078,"","NOT EQUAL")</f>
        <v/>
      </c>
      <c r="T2078" s="44" t="str">
        <f>IF(ISNA(VLOOKUP(P2078,Sheet1!E:F,2,0)),"--","PRESENT")</f>
        <v>--</v>
      </c>
      <c r="U2078"/>
      <c r="V2078">
        <f>IF(AA2078&lt;&gt;"",V2077+1,V2077)</f>
        <v>627</v>
      </c>
      <c r="W2078" s="75" t="s">
        <v>2709</v>
      </c>
      <c r="X2078" s="57"/>
      <c r="Y2078" s="57"/>
      <c r="Z2078" s="25" t="str">
        <f>IF( OR(X2078="CNST", I2078="CAT_REGS"),IF(E2078=CHAR(34)&amp;CHAR(34),F2078,E2078),
IF(X2078="YES",UPPER(IF(E2078=CHAR(34)&amp;CHAR(34),F2078,E2078)),
IF(   AND(X2078&lt;&gt;"NO",I2078="CAT_FNCT",D2078&lt;&gt;"multiply", D2078&lt;&gt;"divide"),IF(J2078="SLS_ENABLED",   UPPER(IF(E2078=CHAR(34)&amp;CHAR(34),F2078,E2078)),""),"")))</f>
        <v/>
      </c>
      <c r="AA2078" s="25" t="str">
        <f>IF(LEN(Y2078)&gt;0,Y2078,SUBSTITUTE(SUBSTITUTE(SUBSTITUTE(SUBSTITUTE(SUBSTITUTE(SUBSTITUTE(SUBSTITUTE(SUBSTITUTE(SUBSTITUTE(SUBSTITUTE(SUBSTITUTE( (SUBSTITUTE( SUBSTITUTE( SUBSTITUTE( SUBSTITUTE(Z2078,"STD_SIGMA","SUM"),"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78" s="1">
        <f>B2078</f>
        <v>2034</v>
      </c>
      <c r="AC2078" t="str">
        <f>P2078</f>
        <v>ITM_PZOOMX</v>
      </c>
      <c r="AD2078" s="126" t="str">
        <f>IF(ISNA(VLOOKUP(AA2078,'XEQM Shortlist'!J:J,1,0)),"//","")</f>
        <v/>
      </c>
      <c r="AF2078" s="88" t="str">
        <f>IF(LEN(AA2078)=0,"",SUBSTITUTE(SUBSTITUTE(SUBSTITUTE(SUBSTITUTE(SUBSTITUTE(SUBSTITUTE(SUBSTITUTE(SUBSTITUTE(SUBSTITUTE(SUBSTITUTE(SUBSTITUTE(SUBSTITUTE(SUBSTITUTE(SUBSTITUTE(SUBSTITUTE(SUBSTITUTE(SUBSTITUTE( (SUBSTITUTE( SUBSTITUTE( SUBSTITUTE( SUBSTITUTE(Z2078,"STD_SIGMA","SUM"),"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8" t="b">
        <f>AA2078=AF2078</f>
        <v>1</v>
      </c>
    </row>
    <row r="2079" spans="1:33">
      <c r="A2079" s="48">
        <f>IF(B2079=INT(B2079),ROW(),"")</f>
        <v>2079</v>
      </c>
      <c r="B2079" s="47">
        <f>IF(AND(MID(C2079,2,1)&lt;&gt;"/",MID(C2079,1,1)="/"),INT(B2078)+1,B2078+0.01)</f>
        <v>2035</v>
      </c>
      <c r="C2079" s="80" t="s">
        <v>4079</v>
      </c>
      <c r="D2079" s="80" t="s">
        <v>4081</v>
      </c>
      <c r="E2079" s="252" t="s">
        <v>4083</v>
      </c>
      <c r="F2079" s="81" t="s">
        <v>4083</v>
      </c>
      <c r="G2079" s="82">
        <v>0</v>
      </c>
      <c r="H2079" s="82">
        <v>0</v>
      </c>
      <c r="I2079" s="270" t="s">
        <v>1</v>
      </c>
      <c r="J2079" s="81" t="s">
        <v>1376</v>
      </c>
      <c r="K2079" s="83" t="s">
        <v>3783</v>
      </c>
      <c r="L2079" s="84" t="s">
        <v>4768</v>
      </c>
      <c r="M2079" s="84" t="s">
        <v>4827</v>
      </c>
      <c r="N2079" s="55" t="s">
        <v>2707</v>
      </c>
      <c r="O2079" s="80" t="s">
        <v>2768</v>
      </c>
      <c r="P2079" s="266" t="s">
        <v>4085</v>
      </c>
      <c r="Q2079" s="83"/>
      <c r="R2079"/>
      <c r="S2079" t="str">
        <f>IF(E2079=F2079,"","NOT EQUAL")</f>
        <v/>
      </c>
      <c r="T2079" s="44" t="str">
        <f>IF(ISNA(VLOOKUP(P2079,Sheet1!E:F,2,0)),"--","PRESENT")</f>
        <v>--</v>
      </c>
      <c r="U2079"/>
      <c r="V2079">
        <f>IF(AA2079&lt;&gt;"",V2078+1,V2078)</f>
        <v>627</v>
      </c>
      <c r="W2079" s="75" t="s">
        <v>2709</v>
      </c>
      <c r="X2079" s="57"/>
      <c r="Y2079" s="57"/>
      <c r="Z2079" s="25" t="str">
        <f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>IF(LEN(Y2079)&gt;0,Y2079,SUBSTITUTE(SUBSTITUTE(SUBSTITUTE(SUBSTITUTE(SUBSTITUTE(SUBSTITUTE(SUBSTITUTE(SUBSTITUTE(SUBSTITUTE(SUBSTITUTE(SUBSTITUTE( (SUBSTITUTE( SUBSTITUTE( SUBSTITUTE( SUBSTITUTE(Z2079,"STD_SIGMA","SUM"),"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79" s="1">
        <f>B2079</f>
        <v>2035</v>
      </c>
      <c r="AC2079" t="str">
        <f>P2079</f>
        <v>ITM_PZOOMY</v>
      </c>
      <c r="AD2079" s="126" t="str">
        <f>IF(ISNA(VLOOKUP(AA2079,'XEQM Shortlist'!J:J,1,0)),"//","")</f>
        <v/>
      </c>
      <c r="AF2079" s="88" t="str">
        <f>IF(LEN(AA2079)=0,"",SUBSTITUTE(SUBSTITUTE(SUBSTITUTE(SUBSTITUTE(SUBSTITUTE(SUBSTITUTE(SUBSTITUTE(SUBSTITUTE(SUBSTITUTE(SUBSTITUTE(SUBSTITUTE(SUBSTITUTE(SUBSTITUTE(SUBSTITUTE(SUBSTITUTE(SUBSTITUTE(SUBSTITUTE( (SUBSTITUTE( SUBSTITUTE( SUBSTITUTE( SUBSTITUTE(Z2079,"STD_SIGMA","SUM"),"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79" t="b">
        <f>AA2079=AF2079</f>
        <v>1</v>
      </c>
    </row>
    <row r="2080" spans="1:33">
      <c r="A2080" s="48">
        <f>IF(B2080=INT(B2080),ROW(),"")</f>
        <v>2080</v>
      </c>
      <c r="B2080" s="47">
        <f>IF(AND(MID(C2080,2,1)&lt;&gt;"/",MID(C2080,1,1)="/"),INT(B2079)+1,B2079+0.01)</f>
        <v>2036</v>
      </c>
      <c r="C2080" s="80" t="s">
        <v>3769</v>
      </c>
      <c r="D2080" s="80" t="s">
        <v>7</v>
      </c>
      <c r="E2080" s="81" t="s">
        <v>5259</v>
      </c>
      <c r="F2080" s="81" t="s">
        <v>5259</v>
      </c>
      <c r="G2080" s="82">
        <v>0</v>
      </c>
      <c r="H2080" s="82">
        <v>0</v>
      </c>
      <c r="I2080" s="270" t="s">
        <v>16</v>
      </c>
      <c r="J2080" s="81" t="s">
        <v>1376</v>
      </c>
      <c r="K2080" s="83" t="s">
        <v>3783</v>
      </c>
      <c r="L2080" s="84" t="s">
        <v>4768</v>
      </c>
      <c r="M2080" s="84" t="s">
        <v>4827</v>
      </c>
      <c r="N2080" s="55" t="s">
        <v>2707</v>
      </c>
      <c r="O2080" s="80"/>
      <c r="P2080" s="266" t="s">
        <v>5260</v>
      </c>
      <c r="Q2080" s="83"/>
      <c r="R2080"/>
      <c r="S2080" t="str">
        <f>IF(E2080=F2080,"","NOT EQUAL")</f>
        <v/>
      </c>
      <c r="T2080" s="44" t="str">
        <f>IF(ISNA(VLOOKUP(P2080,Sheet1!E:F,2,0)),"--","PRESENT")</f>
        <v>--</v>
      </c>
      <c r="U2080"/>
      <c r="V2080">
        <f>IF(AA2080&lt;&gt;"",V2079+1,V2079)</f>
        <v>627</v>
      </c>
      <c r="W2080" s="75" t="s">
        <v>2238</v>
      </c>
      <c r="X2080" s="57" t="s">
        <v>2238</v>
      </c>
      <c r="Y2080" s="57" t="s">
        <v>2238</v>
      </c>
      <c r="Z2080" s="25" t="str">
        <f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>B2080</f>
        <v>2036</v>
      </c>
      <c r="AC2080" t="str">
        <f>P2080</f>
        <v>MNU_TRG</v>
      </c>
      <c r="AD2080" s="126" t="str">
        <f>IF(ISNA(VLOOKUP(AA2080,'XEQM Shortlist'!J:J,1,0)),"//","")</f>
        <v/>
      </c>
      <c r="AF2080" s="88" t="str">
        <f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>AA2080=AF2080</f>
        <v>1</v>
      </c>
    </row>
    <row r="2081" spans="1:33">
      <c r="A2081" s="48">
        <f>IF(B2081=INT(B2081),ROW(),"")</f>
        <v>2081</v>
      </c>
      <c r="B2081" s="47">
        <f>IF(AND(MID(C2081,2,1)&lt;&gt;"/",MID(C2081,1,1)="/"),INT(B2080)+1,B2080+0.01)</f>
        <v>2037</v>
      </c>
      <c r="C2081" s="80" t="s">
        <v>3769</v>
      </c>
      <c r="D2081" s="80" t="s">
        <v>7</v>
      </c>
      <c r="E2081" s="81" t="s">
        <v>5261</v>
      </c>
      <c r="F2081" s="81" t="s">
        <v>5261</v>
      </c>
      <c r="G2081" s="82">
        <v>0</v>
      </c>
      <c r="H2081" s="82">
        <v>0</v>
      </c>
      <c r="I2081" s="270" t="s">
        <v>16</v>
      </c>
      <c r="J2081" s="81" t="s">
        <v>1376</v>
      </c>
      <c r="K2081" s="83" t="s">
        <v>3783</v>
      </c>
      <c r="L2081" s="84" t="s">
        <v>4768</v>
      </c>
      <c r="M2081" s="84" t="s">
        <v>4827</v>
      </c>
      <c r="N2081" s="55" t="s">
        <v>2707</v>
      </c>
      <c r="O2081" s="80"/>
      <c r="P2081" s="266" t="s">
        <v>5262</v>
      </c>
      <c r="Q2081" s="83"/>
      <c r="R2081"/>
      <c r="S2081" t="str">
        <f>IF(E2081=F2081,"","NOT EQUAL")</f>
        <v/>
      </c>
      <c r="T2081" s="44" t="str">
        <f>IF(ISNA(VLOOKUP(P2081,Sheet1!E:F,2,0)),"--","PRESENT")</f>
        <v>--</v>
      </c>
      <c r="U2081"/>
      <c r="V2081">
        <f>IF(AA2081&lt;&gt;"",V2080+1,V2080)</f>
        <v>627</v>
      </c>
      <c r="W2081" s="75" t="s">
        <v>2238</v>
      </c>
      <c r="X2081" s="57" t="s">
        <v>2238</v>
      </c>
      <c r="Y2081" s="57" t="s">
        <v>2238</v>
      </c>
      <c r="Z2081" s="25" t="str">
        <f>IF( OR(X2081="CNST", I2081="CAT_REGS"),IF(E2081=CHAR(34)&amp;CHAR(34),F2081,E2081),
IF(X2081="YES",UPPER(IF(E2081=CHAR(34)&amp;CHAR(34),F2081,E2081)),
IF(   AND(X2081&lt;&gt;"NO",I2081="CAT_FNCT",D2081&lt;&gt;"multiply", D2081&lt;&gt;"divide"),IF(J2081="SLS_ENABLED",   UPPER(IF(E2081=CHAR(34)&amp;CHAR(34),F2081,E2081)),""),"")))</f>
        <v/>
      </c>
      <c r="AA2081" s="25" t="str">
        <f>IF(LEN(Y2081)&gt;0,Y2081,SUBSTITUTE(SUBSTITUTE(SUBSTITUTE(SUBSTITUTE(SUBSTITUTE(SUBSTITUTE(SUBSTITUTE(SUBSTITUTE(SUBSTITUTE(SUBSTITUTE(SUBSTITUTE( (SUBSTITUTE( SUBSTITUTE( SUBSTITUTE( SUBSTITUTE(Z2081,"STD_SIGMA","SUM"),"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1" s="1">
        <f>B2081</f>
        <v>2037</v>
      </c>
      <c r="AC2081" t="str">
        <f>P2081</f>
        <v>MNU_SETUP</v>
      </c>
      <c r="AD2081" s="126" t="str">
        <f>IF(ISNA(VLOOKUP(AA2081,'XEQM Shortlist'!J:J,1,0)),"//","")</f>
        <v/>
      </c>
      <c r="AF2081" s="88" t="str">
        <f>IF(LEN(AA2081)=0,"",SUBSTITUTE(SUBSTITUTE(SUBSTITUTE(SUBSTITUTE(SUBSTITUTE(SUBSTITUTE(SUBSTITUTE(SUBSTITUTE(SUBSTITUTE(SUBSTITUTE(SUBSTITUTE(SUBSTITUTE(SUBSTITUTE(SUBSTITUTE(SUBSTITUTE(SUBSTITUTE(SUBSTITUTE( (SUBSTITUTE( SUBSTITUTE( SUBSTITUTE( SUBSTITUTE(Z2081,"STD_SIGMA","SUM"),"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1" t="b">
        <f>AA2081=AF2081</f>
        <v>1</v>
      </c>
    </row>
    <row r="2082" spans="1:33">
      <c r="A2082" s="48">
        <f>IF(B2082=INT(B2082),ROW(),"")</f>
        <v>2082</v>
      </c>
      <c r="B2082" s="47">
        <f>IF(AND(MID(C2082,2,1)&lt;&gt;"/",MID(C2082,1,1)="/"),INT(B2081)+1,B2081+0.01)</f>
        <v>2038</v>
      </c>
      <c r="C2082" s="80" t="s">
        <v>4922</v>
      </c>
      <c r="D2082" s="80" t="s">
        <v>7</v>
      </c>
      <c r="E2082" s="56" t="s">
        <v>5154</v>
      </c>
      <c r="F2082" s="56" t="s">
        <v>5154</v>
      </c>
      <c r="G2082" s="144">
        <v>0</v>
      </c>
      <c r="H2082" s="144">
        <v>0</v>
      </c>
      <c r="I2082" s="180" t="s">
        <v>3</v>
      </c>
      <c r="J2082" s="56" t="s">
        <v>1375</v>
      </c>
      <c r="K2082" s="57" t="s">
        <v>3945</v>
      </c>
      <c r="L2082" s="55" t="s">
        <v>4768</v>
      </c>
      <c r="M2082" s="84" t="s">
        <v>4827</v>
      </c>
      <c r="N2082" s="55" t="s">
        <v>2707</v>
      </c>
      <c r="O2082" s="55"/>
      <c r="P2082" s="259" t="s">
        <v>4921</v>
      </c>
      <c r="Q2082" s="13"/>
      <c r="R2082"/>
      <c r="S2082" t="str">
        <f>IF(E2082=F2082,"","NOT EQUAL")</f>
        <v/>
      </c>
      <c r="T2082" s="44" t="str">
        <f>IF(ISNA(VLOOKUP(P2082,Sheet1!E:F,2,0)),"--","PRESENT")</f>
        <v>--</v>
      </c>
      <c r="U2082"/>
      <c r="V2082">
        <f>IF(AA2082&lt;&gt;"",V2081+1,V2081)</f>
        <v>628</v>
      </c>
      <c r="W2082" s="75" t="s">
        <v>2679</v>
      </c>
      <c r="X2082" s="57" t="s">
        <v>2598</v>
      </c>
      <c r="Y2082" s="57" t="s">
        <v>2238</v>
      </c>
      <c r="Z2082" s="25" t="str">
        <f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>IF(LEN(Y2082)&gt;0,Y2082,SUBSTITUTE(SUBSTITUTE(SUBSTITUTE(SUBSTITUTE(SUBSTITUTE(SUBSTITUTE(SUBSTITUTE(SUBSTITUTE(SUBSTITUTE(SUBSTITUTE(SUBSTITUTE( (SUBSTITUTE( SUBSTITUTE( SUBSTITUTE( SUBSTITUTE(Z2082,"STD_SIGMA","SUM"),"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S.RESET</v>
      </c>
      <c r="AB2082" s="1">
        <f>B2082</f>
        <v>2038</v>
      </c>
      <c r="AC2082" t="str">
        <f>P2082</f>
        <v>ITM_SAFERESET</v>
      </c>
      <c r="AD2082" s="126" t="str">
        <f>IF(ISNA(VLOOKUP(AA2082,'XEQM Shortlist'!J:J,1,0)),"//","")</f>
        <v>//</v>
      </c>
      <c r="AF2082" s="88" t="str">
        <f>IF(LEN(AA2082)=0,"",SUBSTITUTE(SUBSTITUTE(SUBSTITUTE(SUBSTITUTE(SUBSTITUTE(SUBSTITUTE(SUBSTITUTE(SUBSTITUTE(SUBSTITUTE(SUBSTITUTE(SUBSTITUTE(SUBSTITUTE(SUBSTITUTE(SUBSTITUTE(SUBSTITUTE(SUBSTITUTE(SUBSTITUTE( (SUBSTITUTE( SUBSTITUTE( SUBSTITUTE( SUBSTITUTE(Z2082,"STD_SIGMA","SUM"),"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S.RESET</v>
      </c>
      <c r="AG2082" t="b">
        <f>AA2082=AF2082</f>
        <v>1</v>
      </c>
    </row>
    <row r="2083" spans="1:33">
      <c r="A2083" s="48">
        <f>IF(B2083=INT(B2083),ROW(),"")</f>
        <v>2083</v>
      </c>
      <c r="B2083" s="47">
        <f>IF(AND(MID(C2083,2,1)&lt;&gt;"/",MID(C2083,1,1)="/"),INT(B2082)+1,B2082+0.01)</f>
        <v>2039</v>
      </c>
      <c r="C2083" s="80" t="s">
        <v>3699</v>
      </c>
      <c r="D2083" s="80" t="s">
        <v>4080</v>
      </c>
      <c r="E2083" s="81" t="s">
        <v>4302</v>
      </c>
      <c r="F2083" s="81" t="s">
        <v>4302</v>
      </c>
      <c r="G2083" s="82">
        <v>0</v>
      </c>
      <c r="H2083" s="82">
        <v>0</v>
      </c>
      <c r="I2083" s="270" t="s">
        <v>3</v>
      </c>
      <c r="J2083" s="81" t="s">
        <v>1376</v>
      </c>
      <c r="K2083" s="83" t="s">
        <v>3783</v>
      </c>
      <c r="L2083" s="84" t="s">
        <v>4768</v>
      </c>
      <c r="M2083" s="55" t="s">
        <v>4825</v>
      </c>
      <c r="N2083" s="55" t="s">
        <v>2707</v>
      </c>
      <c r="O2083" s="80"/>
      <c r="P2083" s="266" t="s">
        <v>4303</v>
      </c>
      <c r="Q2083" s="83"/>
      <c r="R2083"/>
      <c r="S2083" t="str">
        <f>IF(E2083=F2083,"","NOT EQUAL")</f>
        <v/>
      </c>
      <c r="T2083" s="44" t="str">
        <f>IF(ISNA(VLOOKUP(P2083,Sheet1!E:F,2,0)),"--","PRESENT")</f>
        <v>--</v>
      </c>
      <c r="U2083"/>
      <c r="V2083">
        <f>IF(AA2083&lt;&gt;"",V2082+1,V2082)</f>
        <v>628</v>
      </c>
      <c r="W2083" s="75" t="s">
        <v>2709</v>
      </c>
      <c r="X2083" s="57" t="s">
        <v>2592</v>
      </c>
      <c r="Y2083" s="57" t="s">
        <v>2238</v>
      </c>
      <c r="Z2083" s="25" t="str">
        <f>IF( OR(X2083="CNST", I2083="CAT_REGS"),IF(E2083=CHAR(34)&amp;CHAR(34),F2083,E2083),
IF(X2083="YES",UPPER(IF(E2083=CHAR(34)&amp;CHAR(34),F2083,E2083)),
IF(   AND(X2083&lt;&gt;"NO",I2083="CAT_FNCT",D2083&lt;&gt;"multiply", D2083&lt;&gt;"divide"),IF(J2083="SLS_ENABLED",   UPPER(IF(E2083=CHAR(34)&amp;CHAR(34),F2083,E2083)),""),"")))</f>
        <v/>
      </c>
      <c r="AA2083" s="25" t="str">
        <f>IF(LEN(Y2083)&gt;0,Y2083,SUBSTITUTE(SUBSTITUTE(SUBSTITUTE(SUBSTITUTE(SUBSTITUTE(SUBSTITUTE(SUBSTITUTE(SUBSTITUTE(SUBSTITUTE(SUBSTITUTE(SUBSTITUTE( (SUBSTITUTE( SUBSTITUTE( SUBSTITUTE( SUBSTITUTE(Z2083,"STD_SIGMA","SUM"),"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3" s="1">
        <f>B2083</f>
        <v>2039</v>
      </c>
      <c r="AC2083" t="str">
        <f>P2083</f>
        <v>ITM_PRN</v>
      </c>
      <c r="AD2083" s="126" t="str">
        <f>IF(ISNA(VLOOKUP(AA2083,'XEQM Shortlist'!J:J,1,0)),"//","")</f>
        <v/>
      </c>
      <c r="AF2083" s="88" t="str">
        <f>IF(LEN(AA2083)=0,"",SUBSTITUTE(SUBSTITUTE(SUBSTITUTE(SUBSTITUTE(SUBSTITUTE(SUBSTITUTE(SUBSTITUTE(SUBSTITUTE(SUBSTITUTE(SUBSTITUTE(SUBSTITUTE(SUBSTITUTE(SUBSTITUTE(SUBSTITUTE(SUBSTITUTE(SUBSTITUTE(SUBSTITUTE( (SUBSTITUTE( SUBSTITUTE( SUBSTITUTE( SUBSTITUTE(Z2083,"STD_SIGMA","SUM"),"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3" t="b">
        <f>AA2083=AF2083</f>
        <v>1</v>
      </c>
    </row>
    <row r="2084" spans="1:33">
      <c r="A2084" s="48">
        <f>IF(B2084=INT(B2084),ROW(),"")</f>
        <v>2084</v>
      </c>
      <c r="B2084" s="47">
        <f>IF(AND(MID(C2084,2,1)&lt;&gt;"/",MID(C2084,1,1)="/"),INT(B2083)+1,B2083+0.01)</f>
        <v>2040</v>
      </c>
      <c r="C2084" s="80" t="s">
        <v>4918</v>
      </c>
      <c r="D2084" s="80" t="s">
        <v>7</v>
      </c>
      <c r="E2084" s="56" t="s">
        <v>4919</v>
      </c>
      <c r="F2084" s="56" t="s">
        <v>4919</v>
      </c>
      <c r="G2084" s="144">
        <v>0</v>
      </c>
      <c r="H2084" s="144">
        <v>0</v>
      </c>
      <c r="I2084" s="180" t="s">
        <v>3</v>
      </c>
      <c r="J2084" s="56" t="s">
        <v>1375</v>
      </c>
      <c r="K2084" s="57" t="s">
        <v>3945</v>
      </c>
      <c r="L2084" s="55" t="s">
        <v>4768</v>
      </c>
      <c r="M2084" s="55" t="s">
        <v>4825</v>
      </c>
      <c r="N2084" s="55" t="s">
        <v>2707</v>
      </c>
      <c r="O2084" s="55"/>
      <c r="P2084" s="259" t="s">
        <v>4920</v>
      </c>
      <c r="Q2084" s="13"/>
      <c r="R2084"/>
      <c r="S2084" t="str">
        <f>IF(E2084=F2084,"","NOT EQUAL")</f>
        <v/>
      </c>
      <c r="T2084" s="44" t="str">
        <f>IF(ISNA(VLOOKUP(P2084,Sheet1!E:F,2,0)),"--","PRESENT")</f>
        <v>PRESENT</v>
      </c>
      <c r="U2084"/>
      <c r="V2084">
        <f>IF(AA2084&lt;&gt;"",V2083+1,V2083)</f>
        <v>629</v>
      </c>
      <c r="W2084" s="75" t="s">
        <v>2679</v>
      </c>
      <c r="X2084" s="57" t="s">
        <v>2598</v>
      </c>
      <c r="Y2084" s="57" t="s">
        <v>2238</v>
      </c>
      <c r="Z2084" s="25" t="str">
        <f>IF( OR(X2084="CNST", I2084="CAT_REGS"),IF(E2084=CHAR(34)&amp;CHAR(34),F2084,E2084),
IF(X2084="YES",UPPER(IF(E2084=CHAR(34)&amp;CHAR(34),F2084,E2084)),
IF(   AND(X2084&lt;&gt;"NO",I2084="CAT_FNCT",D2084&lt;&gt;"multiply", D2084&lt;&gt;"divide"),IF(J2084="SLS_ENABLED",   UPPER(IF(E2084=CHAR(34)&amp;CHAR(34),F2084,E2084)),""),"")))</f>
        <v>"PLSTAT"</v>
      </c>
      <c r="AA2084" s="25" t="str">
        <f>IF(LEN(Y2084)&gt;0,Y2084,SUBSTITUTE(SUBSTITUTE(SUBSTITUTE(SUBSTITUTE(SUBSTITUTE(SUBSTITUTE(SUBSTITUTE(SUBSTITUTE(SUBSTITUTE(SUBSTITUTE(SUBSTITUTE( (SUBSTITUTE( SUBSTITUTE( SUBSTITUTE( SUBSTITUTE(Z2084,"STD_SIGMA","SUM"),"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PLSTAT</v>
      </c>
      <c r="AB2084" s="1">
        <f>B2084</f>
        <v>2040</v>
      </c>
      <c r="AC2084" t="str">
        <f>P2084</f>
        <v>ITM_PLOT_STAT</v>
      </c>
      <c r="AD2084" s="126" t="str">
        <f>IF(ISNA(VLOOKUP(AA2084,'XEQM Shortlist'!J:J,1,0)),"//","")</f>
        <v>//</v>
      </c>
      <c r="AF2084" s="88" t="str">
        <f>IF(LEN(AA2084)=0,"",SUBSTITUTE(SUBSTITUTE(SUBSTITUTE(SUBSTITUTE(SUBSTITUTE(SUBSTITUTE(SUBSTITUTE(SUBSTITUTE(SUBSTITUTE(SUBSTITUTE(SUBSTITUTE(SUBSTITUTE(SUBSTITUTE(SUBSTITUTE(SUBSTITUTE(SUBSTITUTE(SUBSTITUTE( (SUBSTITUTE( SUBSTITUTE( SUBSTITUTE( SUBSTITUTE(Z2084,"STD_SIGMA","SUM"),"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PLSTAT</v>
      </c>
      <c r="AG2084" t="b">
        <f>AA2084=AF2084</f>
        <v>1</v>
      </c>
    </row>
    <row r="2085" spans="1:33">
      <c r="A2085" s="48">
        <f>IF(B2085=INT(B2085),ROW(),"")</f>
        <v>2085</v>
      </c>
      <c r="B2085" s="47">
        <f>IF(AND(MID(C2085,2,1)&lt;&gt;"/",MID(C2085,1,1)="/"),INT(B2084)+1,B2084+0.01)</f>
        <v>2041</v>
      </c>
      <c r="C2085" s="80" t="s">
        <v>3718</v>
      </c>
      <c r="D2085" s="80" t="s">
        <v>4646</v>
      </c>
      <c r="E2085" s="252" t="s">
        <v>4647</v>
      </c>
      <c r="F2085" s="81" t="s">
        <v>4647</v>
      </c>
      <c r="G2085" s="82">
        <v>0</v>
      </c>
      <c r="H2085" s="82">
        <v>0</v>
      </c>
      <c r="I2085" s="270" t="s">
        <v>1</v>
      </c>
      <c r="J2085" s="81" t="s">
        <v>1376</v>
      </c>
      <c r="K2085" s="83" t="s">
        <v>3783</v>
      </c>
      <c r="L2085" s="84" t="s">
        <v>4768</v>
      </c>
      <c r="M2085" s="55" t="s">
        <v>4825</v>
      </c>
      <c r="N2085" s="55" t="s">
        <v>2707</v>
      </c>
      <c r="O2085" s="80"/>
      <c r="P2085" s="266" t="s">
        <v>4645</v>
      </c>
      <c r="Q2085" s="83"/>
      <c r="R2085"/>
      <c r="S2085" t="str">
        <f>IF(E2085=F2085,"","NOT EQUAL")</f>
        <v/>
      </c>
      <c r="T2085" s="44" t="str">
        <f>IF(ISNA(VLOOKUP(P2085,Sheet1!E:F,2,0)),"--","PRESENT")</f>
        <v>PRESENT</v>
      </c>
      <c r="U2085"/>
      <c r="V2085">
        <f>IF(AA2085&lt;&gt;"",V2084+1,V2084)</f>
        <v>630</v>
      </c>
      <c r="W2085" s="75" t="s">
        <v>2701</v>
      </c>
      <c r="X2085" s="57" t="s">
        <v>2598</v>
      </c>
      <c r="Y2085" s="57"/>
      <c r="Z2085" s="25" t="str">
        <f>IF( OR(X2085="CNST", I2085="CAT_REGS"),IF(E2085=CHAR(34)&amp;CHAR(34),F2085,E2085),
IF(X2085="YES",UPPER(IF(E2085=CHAR(34)&amp;CHAR(34),F2085,E2085)),
IF(   AND(X2085&lt;&gt;"NO",I2085="CAT_FNCT",D2085&lt;&gt;"multiply", D2085&lt;&gt;"divide"),IF(J2085="SLS_ENABLED",   UPPER(IF(E2085=CHAR(34)&amp;CHAR(34),F2085,E2085)),""),"")))</f>
        <v>"M" STD_RIGHT_ARROW "ZYX"</v>
      </c>
      <c r="AA2085" s="25" t="str">
        <f>IF(LEN(Y2085)&gt;0,Y2085,SUBSTITUTE(SUBSTITUTE(SUBSTITUTE(SUBSTITUTE(SUBSTITUTE(SUBSTITUTE(SUBSTITUTE(SUBSTITUTE(SUBSTITUTE(SUBSTITUTE(SUBSTITUTE( (SUBSTITUTE( SUBSTITUTE( SUBSTITUTE( SUBSTITUTE(Z2085,"STD_SIGMA","SUM"),"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M&gt;ZYX</v>
      </c>
      <c r="AB2085" s="1">
        <f>B2085</f>
        <v>2041</v>
      </c>
      <c r="AC2085" t="str">
        <f>P2085</f>
        <v>ITM_3x1TOSTK</v>
      </c>
      <c r="AD2085" s="126" t="str">
        <f>IF(ISNA(VLOOKUP(AA2085,'XEQM Shortlist'!J:J,1,0)),"//","")</f>
        <v>//</v>
      </c>
      <c r="AF2085" s="88" t="str">
        <f>IF(LEN(AA2085)=0,"",SUBSTITUTE(SUBSTITUTE(SUBSTITUTE(SUBSTITUTE(SUBSTITUTE(SUBSTITUTE(SUBSTITUTE(SUBSTITUTE(SUBSTITUTE(SUBSTITUTE(SUBSTITUTE(SUBSTITUTE(SUBSTITUTE(SUBSTITUTE(SUBSTITUTE(SUBSTITUTE(SUBSTITUTE( (SUBSTITUTE( SUBSTITUTE( SUBSTITUTE( SUBSTITUTE(Z2085,"STD_SIGMA","SUM"),"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M&gt;ZYX</v>
      </c>
      <c r="AG2085" t="b">
        <f>AA2085=AF2085</f>
        <v>1</v>
      </c>
    </row>
    <row r="2086" spans="1:33">
      <c r="A2086" s="48">
        <f>IF(B2086=INT(B2086),ROW(),"")</f>
        <v>2086</v>
      </c>
      <c r="B2086" s="47">
        <f>IF(AND(MID(C2086,2,1)&lt;&gt;"/",MID(C2086,1,1)="/"),INT(B2085)+1,B2085+0.01)</f>
        <v>2042</v>
      </c>
      <c r="C2086" s="51" t="s">
        <v>4498</v>
      </c>
      <c r="D2086" s="80" t="s">
        <v>7</v>
      </c>
      <c r="E2086" s="56" t="s">
        <v>4499</v>
      </c>
      <c r="F2086" s="56" t="s">
        <v>4499</v>
      </c>
      <c r="G2086" s="144">
        <v>0</v>
      </c>
      <c r="H2086" s="144">
        <v>0</v>
      </c>
      <c r="I2086" s="180" t="s">
        <v>3</v>
      </c>
      <c r="J2086" s="56" t="s">
        <v>1375</v>
      </c>
      <c r="K2086" s="57" t="s">
        <v>3945</v>
      </c>
      <c r="L2086" s="55" t="s">
        <v>4768</v>
      </c>
      <c r="M2086" s="55" t="s">
        <v>4825</v>
      </c>
      <c r="N2086" s="55" t="s">
        <v>2707</v>
      </c>
      <c r="O2086" s="55"/>
      <c r="P2086" s="259" t="s">
        <v>4500</v>
      </c>
      <c r="Q2086" s="13"/>
      <c r="R2086"/>
      <c r="S2086" t="str">
        <f>IF(E2086=F2086,"","NOT EQUAL")</f>
        <v/>
      </c>
      <c r="T2086" s="44" t="str">
        <f>IF(ISNA(VLOOKUP(P2086,Sheet1!E:F,2,0)),"--","PRESENT")</f>
        <v>PRESENT</v>
      </c>
      <c r="U2086"/>
      <c r="V2086">
        <f>IF(AA2086&lt;&gt;"",V2085+1,V2085)</f>
        <v>631</v>
      </c>
      <c r="W2086" s="75" t="s">
        <v>2679</v>
      </c>
      <c r="X2086" s="57" t="s">
        <v>2598</v>
      </c>
      <c r="Y2086" s="57" t="s">
        <v>2238</v>
      </c>
      <c r="Z2086" s="25" t="str">
        <f>IF( OR(X2086="CNST", I2086="CAT_REGS"),IF(E2086=CHAR(34)&amp;CHAR(34),F2086,E2086),
IF(X2086="YES",UPPER(IF(E2086=CHAR(34)&amp;CHAR(34),F2086,E2086)),
IF(   AND(X2086&lt;&gt;"NO",I2086="CAT_FNCT",D2086&lt;&gt;"multiply", D2086&lt;&gt;"divide"),IF(J2086="SLS_ENABLED",   UPPER(IF(E2086=CHAR(34)&amp;CHAR(34),F2086,E2086)),""),"")))</f>
        <v>"PLTRST"</v>
      </c>
      <c r="AA2086" s="25" t="str">
        <f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>B2086</f>
        <v>2042</v>
      </c>
      <c r="AC2086" t="str">
        <f>P2086</f>
        <v>ITM_PLOTRST</v>
      </c>
      <c r="AD2086" s="126" t="str">
        <f>IF(ISNA(VLOOKUP(AA2086,'XEQM Shortlist'!J:J,1,0)),"//","")</f>
        <v/>
      </c>
      <c r="AF2086" s="88" t="str">
        <f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>AA2086=AF2086</f>
        <v>1</v>
      </c>
    </row>
    <row r="2087" spans="1:33" s="17" customFormat="1">
      <c r="A2087" s="48">
        <f>IF(B2087=INT(B2087),ROW(),"")</f>
        <v>2087</v>
      </c>
      <c r="B2087" s="47">
        <f>IF(AND(MID(C2087,2,1)&lt;&gt;"/",MID(C2087,1,1)="/"),INT(B2086)+1,B2086+0.01)</f>
        <v>2043</v>
      </c>
      <c r="C2087" s="89" t="s">
        <v>3769</v>
      </c>
      <c r="D2087" s="89" t="s">
        <v>7</v>
      </c>
      <c r="E2087" s="109" t="str">
        <f>CHAR(34)&amp;IF(B2087&lt;10,"000",IF(B2087&lt;100,"00",IF(B2087&lt;1000,"0","")))&amp;$B2087&amp;CHAR(34)</f>
        <v>"2043"</v>
      </c>
      <c r="F2087" s="90" t="str">
        <f>E2087</f>
        <v>"2043"</v>
      </c>
      <c r="G2087" s="145">
        <v>0</v>
      </c>
      <c r="H2087" s="145">
        <v>0</v>
      </c>
      <c r="I2087" s="180" t="s">
        <v>28</v>
      </c>
      <c r="J2087" s="91" t="s">
        <v>1376</v>
      </c>
      <c r="K2087" s="92" t="s">
        <v>3783</v>
      </c>
      <c r="L2087" s="17" t="s">
        <v>4768</v>
      </c>
      <c r="M2087" s="17" t="s">
        <v>4827</v>
      </c>
      <c r="N2087" s="55" t="s">
        <v>2707</v>
      </c>
      <c r="P2087" s="259" t="str">
        <f>"MNU_"&amp;IF(B2087&lt;10,"000",IF(B2087&lt;100,"00",IF(B2087&lt;1000,"0","")))&amp;$B2087</f>
        <v>MNU_2043</v>
      </c>
      <c r="Q2087" s="16"/>
      <c r="R2087"/>
      <c r="S2087" t="str">
        <f>IF(E2087=F2087,"","NOT EQUAL")</f>
        <v/>
      </c>
      <c r="T2087" s="44" t="str">
        <f>IF(ISNA(VLOOKUP(P2087,Sheet1!E:F,2,0)),"--","PRESENT")</f>
        <v>--</v>
      </c>
      <c r="U2087"/>
      <c r="V2087">
        <f>IF(AA2087&lt;&gt;"",V2086+1,V2086)</f>
        <v>631</v>
      </c>
      <c r="W2087" s="88" t="s">
        <v>2238</v>
      </c>
      <c r="X2087" s="92" t="s">
        <v>2238</v>
      </c>
      <c r="Y2087" s="92" t="s">
        <v>2238</v>
      </c>
      <c r="Z2087" s="25" t="str">
        <f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/>
      </c>
      <c r="AA2087" s="25" t="str">
        <f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7" s="1">
        <f>B2087</f>
        <v>2043</v>
      </c>
      <c r="AC2087" t="str">
        <f>P2087</f>
        <v>MNU_2043</v>
      </c>
      <c r="AD2087" s="126" t="str">
        <f>IF(ISNA(VLOOKUP(AA2087,'XEQM Shortlist'!J:J,1,0)),"//","")</f>
        <v/>
      </c>
      <c r="AE2087"/>
      <c r="AF2087" s="88" t="str">
        <f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7" t="b">
        <f>AA2087=AF2087</f>
        <v>1</v>
      </c>
    </row>
    <row r="2088" spans="1:33" s="17" customFormat="1">
      <c r="A2088" s="48">
        <f>IF(B2088=INT(B2088),ROW(),"")</f>
        <v>2088</v>
      </c>
      <c r="B2088" s="47">
        <f>IF(AND(MID(C2088,2,1)&lt;&gt;"/",MID(C2088,1,1)="/"),INT(B2087)+1,B2087+0.01)</f>
        <v>2044</v>
      </c>
      <c r="C2088" s="89" t="s">
        <v>3769</v>
      </c>
      <c r="D2088" s="89" t="s">
        <v>7</v>
      </c>
      <c r="E2088" s="109" t="str">
        <f>CHAR(34)&amp;IF(B2088&lt;10,"000",IF(B2088&lt;100,"00",IF(B2088&lt;1000,"0","")))&amp;$B2088&amp;CHAR(34)</f>
        <v>"2044"</v>
      </c>
      <c r="F2088" s="90" t="str">
        <f>E2088</f>
        <v>"2044"</v>
      </c>
      <c r="G2088" s="145">
        <v>0</v>
      </c>
      <c r="H2088" s="145">
        <v>0</v>
      </c>
      <c r="I2088" s="180" t="s">
        <v>28</v>
      </c>
      <c r="J2088" s="91" t="s">
        <v>1376</v>
      </c>
      <c r="K2088" s="92" t="s">
        <v>3783</v>
      </c>
      <c r="L2088" s="17" t="s">
        <v>4768</v>
      </c>
      <c r="M2088" s="17" t="s">
        <v>4827</v>
      </c>
      <c r="N2088" s="55" t="s">
        <v>2707</v>
      </c>
      <c r="P2088" s="259" t="str">
        <f>"MNU_"&amp;IF(B2088&lt;10,"000",IF(B2088&lt;100,"00",IF(B2088&lt;1000,"0","")))&amp;$B2088</f>
        <v>MNU_2044</v>
      </c>
      <c r="Q2088" s="16"/>
      <c r="R2088"/>
      <c r="S2088" t="str">
        <f>IF(E2088=F2088,"","NOT EQUAL")</f>
        <v/>
      </c>
      <c r="T2088" s="44" t="str">
        <f>IF(ISNA(VLOOKUP(P2088,Sheet1!E:F,2,0)),"--","PRESENT")</f>
        <v>--</v>
      </c>
      <c r="U2088"/>
      <c r="V2088">
        <f>IF(AA2088&lt;&gt;"",V2087+1,V2087)</f>
        <v>631</v>
      </c>
      <c r="W2088" s="88" t="s">
        <v>2238</v>
      </c>
      <c r="X2088" s="92" t="s">
        <v>2238</v>
      </c>
      <c r="Y2088" s="92" t="s">
        <v>2238</v>
      </c>
      <c r="Z2088" s="25" t="str">
        <f>IF( OR(X2088="CNST", I2088="CAT_REGS"),IF(E2088=CHAR(34)&amp;CHAR(34),F2088,E2088),
IF(X2088="YES",UPPER(IF(E2088=CHAR(34)&amp;CHAR(34),F2088,E2088)),
IF(   AND(X2088&lt;&gt;"NO",I2088="CAT_FNCT",D2088&lt;&gt;"multiply", D2088&lt;&gt;"divide"),IF(J2088="SLS_ENABLED",   UPPER(IF(E2088=CHAR(34)&amp;CHAR(34),F2088,E2088)),""),"")))</f>
        <v/>
      </c>
      <c r="AA2088" s="25" t="str">
        <f>IF(LEN(Y2088)&gt;0,Y2088,SUBSTITUTE(SUBSTITUTE(SUBSTITUTE(SUBSTITUTE(SUBSTITUTE(SUBSTITUTE(SUBSTITUTE(SUBSTITUTE(SUBSTITUTE(SUBSTITUTE(SUBSTITUTE( (SUBSTITUTE( SUBSTITUTE( SUBSTITUTE( SUBSTITUTE(Z2088,"STD_SIGMA","SUM"),"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8" s="1">
        <f>B2088</f>
        <v>2044</v>
      </c>
      <c r="AC2088" t="str">
        <f>P2088</f>
        <v>MNU_2044</v>
      </c>
      <c r="AD2088" s="126" t="str">
        <f>IF(ISNA(VLOOKUP(AA2088,'XEQM Shortlist'!J:J,1,0)),"//","")</f>
        <v/>
      </c>
      <c r="AE2088"/>
      <c r="AF2088" s="88" t="str">
        <f>IF(LEN(AA2088)=0,"",SUBSTITUTE(SUBSTITUTE(SUBSTITUTE(SUBSTITUTE(SUBSTITUTE(SUBSTITUTE(SUBSTITUTE(SUBSTITUTE(SUBSTITUTE(SUBSTITUTE(SUBSTITUTE(SUBSTITUTE(SUBSTITUTE(SUBSTITUTE(SUBSTITUTE(SUBSTITUTE(SUBSTITUTE( (SUBSTITUTE( SUBSTITUTE( SUBSTITUTE( SUBSTITUTE(Z2088,"STD_SIGMA","SUM"),"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8" t="b">
        <f>AA2088=AF2088</f>
        <v>1</v>
      </c>
    </row>
    <row r="2089" spans="1:33" s="17" customFormat="1">
      <c r="A2089" s="48">
        <f>IF(B2089=INT(B2089),ROW(),"")</f>
        <v>2089</v>
      </c>
      <c r="B2089" s="47">
        <f>IF(AND(MID(C2089,2,1)&lt;&gt;"/",MID(C2089,1,1)="/"),INT(B2088)+1,B2088+0.01)</f>
        <v>2045</v>
      </c>
      <c r="C2089" s="89" t="s">
        <v>3769</v>
      </c>
      <c r="D2089" s="89" t="s">
        <v>7</v>
      </c>
      <c r="E2089" s="109" t="str">
        <f>CHAR(34)&amp;IF(B2089&lt;10,"000",IF(B2089&lt;100,"00",IF(B2089&lt;1000,"0","")))&amp;$B2089&amp;CHAR(34)</f>
        <v>"2045"</v>
      </c>
      <c r="F2089" s="90" t="str">
        <f>E2089</f>
        <v>"2045"</v>
      </c>
      <c r="G2089" s="145">
        <v>0</v>
      </c>
      <c r="H2089" s="145">
        <v>0</v>
      </c>
      <c r="I2089" s="180" t="s">
        <v>28</v>
      </c>
      <c r="J2089" s="91" t="s">
        <v>1376</v>
      </c>
      <c r="K2089" s="92" t="s">
        <v>3783</v>
      </c>
      <c r="L2089" s="17" t="s">
        <v>4768</v>
      </c>
      <c r="M2089" s="17" t="s">
        <v>4827</v>
      </c>
      <c r="N2089" s="55" t="s">
        <v>2707</v>
      </c>
      <c r="P2089" s="259" t="str">
        <f>"MNU_"&amp;IF(B2089&lt;10,"000",IF(B2089&lt;100,"00",IF(B2089&lt;1000,"0","")))&amp;$B2089</f>
        <v>MNU_2045</v>
      </c>
      <c r="Q2089" s="16"/>
      <c r="R2089"/>
      <c r="S2089" t="str">
        <f>IF(E2089=F2089,"","NOT EQUAL")</f>
        <v/>
      </c>
      <c r="T2089" s="44" t="str">
        <f>IF(ISNA(VLOOKUP(P2089,Sheet1!E:F,2,0)),"--","PRESENT")</f>
        <v>--</v>
      </c>
      <c r="U2089"/>
      <c r="V2089">
        <f>IF(AA2089&lt;&gt;"",V2088+1,V2088)</f>
        <v>631</v>
      </c>
      <c r="W2089" s="88" t="s">
        <v>2238</v>
      </c>
      <c r="X2089" s="92" t="s">
        <v>2238</v>
      </c>
      <c r="Y2089" s="92" t="s">
        <v>2238</v>
      </c>
      <c r="Z2089" s="25" t="str">
        <f>IF( OR(X2089="CNST", I2089="CAT_REGS"),IF(E2089=CHAR(34)&amp;CHAR(34),F2089,E2089),
IF(X2089="YES",UPPER(IF(E2089=CHAR(34)&amp;CHAR(34),F2089,E2089)),
IF(   AND(X2089&lt;&gt;"NO",I2089="CAT_FNCT",D2089&lt;&gt;"multiply", D2089&lt;&gt;"divide"),IF(J2089="SLS_ENABLED",   UPPER(IF(E2089=CHAR(34)&amp;CHAR(34),F2089,E2089)),""),"")))</f>
        <v/>
      </c>
      <c r="AA2089" s="25" t="str">
        <f>IF(LEN(Y2089)&gt;0,Y2089,SUBSTITUTE(SUBSTITUTE(SUBSTITUTE(SUBSTITUTE(SUBSTITUTE(SUBSTITUTE(SUBSTITUTE(SUBSTITUTE(SUBSTITUTE(SUBSTITUTE(SUBSTITUTE( (SUBSTITUTE( SUBSTITUTE( SUBSTITUTE( SUBSTITUTE(Z2089,"STD_SIGMA","SUM"),"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9" s="1">
        <f>B2089</f>
        <v>2045</v>
      </c>
      <c r="AC2089" t="str">
        <f>P2089</f>
        <v>MNU_2045</v>
      </c>
      <c r="AD2089" s="126" t="str">
        <f>IF(ISNA(VLOOKUP(AA2089,'XEQM Shortlist'!J:J,1,0)),"//","")</f>
        <v/>
      </c>
      <c r="AE2089"/>
      <c r="AF2089" s="88" t="str">
        <f>IF(LEN(AA2089)=0,"",SUBSTITUTE(SUBSTITUTE(SUBSTITUTE(SUBSTITUTE(SUBSTITUTE(SUBSTITUTE(SUBSTITUTE(SUBSTITUTE(SUBSTITUTE(SUBSTITUTE(SUBSTITUTE(SUBSTITUTE(SUBSTITUTE(SUBSTITUTE(SUBSTITUTE(SUBSTITUTE(SUBSTITUTE( (SUBSTITUTE( SUBSTITUTE( SUBSTITUTE( SUBSTITUTE(Z2089,"STD_SIGMA","SUM"),"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9" t="b">
        <f>AA2089=AF2089</f>
        <v>1</v>
      </c>
    </row>
    <row r="2090" spans="1:33" s="17" customFormat="1">
      <c r="A2090" s="48">
        <f>IF(B2090=INT(B2090),ROW(),"")</f>
        <v>2090</v>
      </c>
      <c r="B2090" s="47">
        <f>IF(AND(MID(C2090,2,1)&lt;&gt;"/",MID(C2090,1,1)="/"),INT(B2089)+1,B2089+0.01)</f>
        <v>2046</v>
      </c>
      <c r="C2090" s="89" t="s">
        <v>3769</v>
      </c>
      <c r="D2090" s="89" t="s">
        <v>7</v>
      </c>
      <c r="E2090" s="109" t="str">
        <f>CHAR(34)&amp;IF(B2090&lt;10,"000",IF(B2090&lt;100,"00",IF(B2090&lt;1000,"0","")))&amp;$B2090&amp;CHAR(34)</f>
        <v>"2046"</v>
      </c>
      <c r="F2090" s="90" t="str">
        <f>E2090</f>
        <v>"2046"</v>
      </c>
      <c r="G2090" s="145">
        <v>0</v>
      </c>
      <c r="H2090" s="145">
        <v>0</v>
      </c>
      <c r="I2090" s="180" t="s">
        <v>28</v>
      </c>
      <c r="J2090" s="91" t="s">
        <v>1376</v>
      </c>
      <c r="K2090" s="92" t="s">
        <v>3783</v>
      </c>
      <c r="L2090" s="17" t="s">
        <v>4768</v>
      </c>
      <c r="M2090" s="17" t="s">
        <v>4827</v>
      </c>
      <c r="N2090" s="55" t="s">
        <v>2707</v>
      </c>
      <c r="P2090" s="259" t="str">
        <f>"MNU_"&amp;IF(B2090&lt;10,"000",IF(B2090&lt;100,"00",IF(B2090&lt;1000,"0","")))&amp;$B2090</f>
        <v>MNU_2046</v>
      </c>
      <c r="Q2090" s="16"/>
      <c r="R2090"/>
      <c r="S2090" t="str">
        <f>IF(E2090=F2090,"","NOT EQUAL")</f>
        <v/>
      </c>
      <c r="T2090" s="44" t="str">
        <f>IF(ISNA(VLOOKUP(P2090,Sheet1!E:F,2,0)),"--","PRESENT")</f>
        <v>--</v>
      </c>
      <c r="U2090"/>
      <c r="V2090">
        <f>IF(AA2090&lt;&gt;"",V2089+1,V2089)</f>
        <v>631</v>
      </c>
      <c r="W2090" s="88" t="s">
        <v>2238</v>
      </c>
      <c r="X2090" s="92" t="s">
        <v>2238</v>
      </c>
      <c r="Y2090" s="92" t="s">
        <v>2238</v>
      </c>
      <c r="Z2090" s="25" t="str">
        <f>IF( OR(X2090="CNST", I2090="CAT_REGS"),IF(E2090=CHAR(34)&amp;CHAR(34),F2090,E2090),
IF(X2090="YES",UPPER(IF(E2090=CHAR(34)&amp;CHAR(34),F2090,E2090)),
IF(   AND(X2090&lt;&gt;"NO",I2090="CAT_FNCT",D2090&lt;&gt;"multiply", D2090&lt;&gt;"divide"),IF(J2090="SLS_ENABLED",   UPPER(IF(E2090=CHAR(34)&amp;CHAR(34),F2090,E2090)),""),"")))</f>
        <v/>
      </c>
      <c r="AA2090" s="25" t="str">
        <f>IF(LEN(Y2090)&gt;0,Y2090,SUBSTITUTE(SUBSTITUTE(SUBSTITUTE(SUBSTITUTE(SUBSTITUTE(SUBSTITUTE(SUBSTITUTE(SUBSTITUTE(SUBSTITUTE(SUBSTITUTE(SUBSTITUTE( (SUBSTITUTE( SUBSTITUTE( SUBSTITUTE( SUBSTITUTE(Z2090,"STD_SIGMA","SUM"),"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90" s="1">
        <f>B2090</f>
        <v>2046</v>
      </c>
      <c r="AC2090" t="str">
        <f>P2090</f>
        <v>MNU_2046</v>
      </c>
      <c r="AD2090" s="126" t="str">
        <f>IF(ISNA(VLOOKUP(AA2090,'XEQM Shortlist'!J:J,1,0)),"//","")</f>
        <v/>
      </c>
      <c r="AE2090"/>
      <c r="AF2090" s="88" t="str">
        <f>IF(LEN(AA2090)=0,"",SUBSTITUTE(SUBSTITUTE(SUBSTITUTE(SUBSTITUTE(SUBSTITUTE(SUBSTITUTE(SUBSTITUTE(SUBSTITUTE(SUBSTITUTE(SUBSTITUTE(SUBSTITUTE(SUBSTITUTE(SUBSTITUTE(SUBSTITUTE(SUBSTITUTE(SUBSTITUTE(SUBSTITUTE( (SUBSTITUTE( SUBSTITUTE( SUBSTITUTE( SUBSTITUTE(Z2090,"STD_SIGMA","SUM"),"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90" t="b">
        <f>AA2090=AF2090</f>
        <v>1</v>
      </c>
    </row>
    <row r="2091" spans="1:33" s="17" customFormat="1">
      <c r="A2091" s="48">
        <f>IF(B2091=INT(B2091),ROW(),"")</f>
        <v>2091</v>
      </c>
      <c r="B2091" s="47">
        <f>IF(AND(MID(C2091,2,1)&lt;&gt;"/",MID(C2091,1,1)="/"),INT(B2090)+1,B2090+0.01)</f>
        <v>2047</v>
      </c>
      <c r="C2091" s="89" t="s">
        <v>3769</v>
      </c>
      <c r="D2091" s="89" t="s">
        <v>7</v>
      </c>
      <c r="E2091" s="109" t="str">
        <f>CHAR(34)&amp;IF(B2091&lt;10,"000",IF(B2091&lt;100,"00",IF(B2091&lt;1000,"0","")))&amp;$B2091&amp;CHAR(34)</f>
        <v>"2047"</v>
      </c>
      <c r="F2091" s="90" t="str">
        <f>E2091</f>
        <v>"2047"</v>
      </c>
      <c r="G2091" s="145">
        <v>0</v>
      </c>
      <c r="H2091" s="145">
        <v>0</v>
      </c>
      <c r="I2091" s="180" t="s">
        <v>28</v>
      </c>
      <c r="J2091" s="91" t="s">
        <v>1376</v>
      </c>
      <c r="K2091" s="92" t="s">
        <v>3783</v>
      </c>
      <c r="L2091" s="17" t="s">
        <v>4768</v>
      </c>
      <c r="M2091" s="17" t="s">
        <v>4827</v>
      </c>
      <c r="N2091" s="55" t="s">
        <v>2707</v>
      </c>
      <c r="P2091" s="259" t="str">
        <f>"MNU_"&amp;IF(B2091&lt;10,"000",IF(B2091&lt;100,"00",IF(B2091&lt;1000,"0","")))&amp;$B2091</f>
        <v>MNU_2047</v>
      </c>
      <c r="Q2091" s="16"/>
      <c r="R2091"/>
      <c r="S2091" t="str">
        <f>IF(E2091=F2091,"","NOT EQUAL")</f>
        <v/>
      </c>
      <c r="T2091" s="44" t="str">
        <f>IF(ISNA(VLOOKUP(P2091,Sheet1!E:F,2,0)),"--","PRESENT")</f>
        <v>--</v>
      </c>
      <c r="U2091"/>
      <c r="V2091">
        <f>IF(AA2091&lt;&gt;"",V2090+1,V2090)</f>
        <v>631</v>
      </c>
      <c r="W2091" s="88" t="s">
        <v>2238</v>
      </c>
      <c r="X2091" s="92" t="s">
        <v>2238</v>
      </c>
      <c r="Y2091" s="92" t="s">
        <v>2238</v>
      </c>
      <c r="Z2091" s="25" t="str">
        <f>IF( OR(X2091="CNST", I2091="CAT_REGS"),IF(E2091=CHAR(34)&amp;CHAR(34),F2091,E2091),
IF(X2091="YES",UPPER(IF(E2091=CHAR(34)&amp;CHAR(34),F2091,E2091)),
IF(   AND(X2091&lt;&gt;"NO",I2091="CAT_FNCT",D2091&lt;&gt;"multiply", D2091&lt;&gt;"divide"),IF(J2091="SLS_ENABLED",   UPPER(IF(E2091=CHAR(34)&amp;CHAR(34),F2091,E2091)),""),"")))</f>
        <v/>
      </c>
      <c r="AA2091" s="25" t="str">
        <f>IF(LEN(Y2091)&gt;0,Y2091,SUBSTITUTE(SUBSTITUTE(SUBSTITUTE(SUBSTITUTE(SUBSTITUTE(SUBSTITUTE(SUBSTITUTE(SUBSTITUTE(SUBSTITUTE(SUBSTITUTE(SUBSTITUTE( (SUBSTITUTE( SUBSTITUTE( SUBSTITUTE( SUBSTITUTE(Z2091,"STD_SIGMA","SUM"),"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91" s="1">
        <f>B2091</f>
        <v>2047</v>
      </c>
      <c r="AC2091" t="str">
        <f>P2091</f>
        <v>MNU_2047</v>
      </c>
      <c r="AD2091" s="126" t="str">
        <f>IF(ISNA(VLOOKUP(AA2091,'XEQM Shortlist'!J:J,1,0)),"//","")</f>
        <v/>
      </c>
      <c r="AE2091"/>
      <c r="AF2091" s="88" t="str">
        <f>IF(LEN(AA2091)=0,"",SUBSTITUTE(SUBSTITUTE(SUBSTITUTE(SUBSTITUTE(SUBSTITUTE(SUBSTITUTE(SUBSTITUTE(SUBSTITUTE(SUBSTITUTE(SUBSTITUTE(SUBSTITUTE(SUBSTITUTE(SUBSTITUTE(SUBSTITUTE(SUBSTITUTE(SUBSTITUTE(SUBSTITUTE( (SUBSTITUTE( SUBSTITUTE( SUBSTITUTE( SUBSTITUTE(Z2091,"STD_SIGMA","SUM"),"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91" t="b">
        <f>AA2091=AF2091</f>
        <v>1</v>
      </c>
    </row>
    <row r="2092" spans="1:33" s="17" customFormat="1">
      <c r="A2092" s="48">
        <f>IF(B2092=INT(B2092),ROW(),"")</f>
        <v>2092</v>
      </c>
      <c r="B2092" s="47">
        <f>IF(AND(MID(C2092,2,1)&lt;&gt;"/",MID(C2092,1,1)="/"),INT(B2091)+1,B2091+0.01)</f>
        <v>2048</v>
      </c>
      <c r="C2092" s="89" t="s">
        <v>3769</v>
      </c>
      <c r="D2092" s="89" t="s">
        <v>7</v>
      </c>
      <c r="E2092" s="109" t="str">
        <f>CHAR(34)&amp;IF(B2092&lt;10,"000",IF(B2092&lt;100,"00",IF(B2092&lt;1000,"0","")))&amp;$B2092&amp;CHAR(34)</f>
        <v>"2048"</v>
      </c>
      <c r="F2092" s="90" t="str">
        <f>E2092</f>
        <v>"2048"</v>
      </c>
      <c r="G2092" s="145">
        <v>0</v>
      </c>
      <c r="H2092" s="145">
        <v>0</v>
      </c>
      <c r="I2092" s="180" t="s">
        <v>28</v>
      </c>
      <c r="J2092" s="91" t="s">
        <v>1376</v>
      </c>
      <c r="K2092" s="92" t="s">
        <v>3783</v>
      </c>
      <c r="L2092" s="17" t="s">
        <v>4768</v>
      </c>
      <c r="M2092" s="17" t="s">
        <v>4827</v>
      </c>
      <c r="N2092" s="55" t="s">
        <v>2707</v>
      </c>
      <c r="P2092" s="259" t="str">
        <f>"MNU_"&amp;IF(B2092&lt;10,"000",IF(B2092&lt;100,"00",IF(B2092&lt;1000,"0","")))&amp;$B2092</f>
        <v>MNU_2048</v>
      </c>
      <c r="Q2092" s="16"/>
      <c r="R2092"/>
      <c r="S2092" t="str">
        <f>IF(E2092=F2092,"","NOT EQUAL")</f>
        <v/>
      </c>
      <c r="T2092" s="44" t="str">
        <f>IF(ISNA(VLOOKUP(P2092,Sheet1!E:F,2,0)),"--","PRESENT")</f>
        <v>--</v>
      </c>
      <c r="U2092"/>
      <c r="V2092">
        <f>IF(AA2092&lt;&gt;"",V2091+1,V2091)</f>
        <v>631</v>
      </c>
      <c r="W2092" s="88" t="s">
        <v>2238</v>
      </c>
      <c r="X2092" s="92" t="s">
        <v>2238</v>
      </c>
      <c r="Y2092" s="92" t="s">
        <v>2238</v>
      </c>
      <c r="Z2092" s="25" t="str">
        <f>IF( OR(X2092="CNST", I2092="CAT_REGS"),IF(E2092=CHAR(34)&amp;CHAR(34),F2092,E2092),
IF(X2092="YES",UPPER(IF(E2092=CHAR(34)&amp;CHAR(34),F2092,E2092)),
IF(   AND(X2092&lt;&gt;"NO",I2092="CAT_FNCT",D2092&lt;&gt;"multiply", D2092&lt;&gt;"divide"),IF(J2092="SLS_ENABLED",   UPPER(IF(E2092=CHAR(34)&amp;CHAR(34),F2092,E2092)),""),"")))</f>
        <v/>
      </c>
      <c r="AA2092" s="25" t="str">
        <f>IF(LEN(Y2092)&gt;0,Y2092,SUBSTITUTE(SUBSTITUTE(SUBSTITUTE(SUBSTITUTE(SUBSTITUTE(SUBSTITUTE(SUBSTITUTE(SUBSTITUTE(SUBSTITUTE(SUBSTITUTE(SUBSTITUTE( (SUBSTITUTE( SUBSTITUTE( SUBSTITUTE( SUBSTITUTE(Z2092,"STD_SIGMA","SUM"),"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92" s="1">
        <f>B2092</f>
        <v>2048</v>
      </c>
      <c r="AC2092" t="str">
        <f>P2092</f>
        <v>MNU_2048</v>
      </c>
      <c r="AD2092" s="126" t="str">
        <f>IF(ISNA(VLOOKUP(AA2092,'XEQM Shortlist'!J:J,1,0)),"//","")</f>
        <v/>
      </c>
      <c r="AE2092"/>
      <c r="AF2092" s="88" t="str">
        <f>IF(LEN(AA2092)=0,"",SUBSTITUTE(SUBSTITUTE(SUBSTITUTE(SUBSTITUTE(SUBSTITUTE(SUBSTITUTE(SUBSTITUTE(SUBSTITUTE(SUBSTITUTE(SUBSTITUTE(SUBSTITUTE(SUBSTITUTE(SUBSTITUTE(SUBSTITUTE(SUBSTITUTE(SUBSTITUTE(SUBSTITUTE( (SUBSTITUTE( SUBSTITUTE( SUBSTITUTE( SUBSTITUTE(Z2092,"STD_SIGMA","SUM"),"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92" t="b">
        <f>AA2092=AF2092</f>
        <v>1</v>
      </c>
    </row>
    <row r="2093" spans="1:33">
      <c r="A2093" s="48">
        <f>IF(B2093=INT(B2093),ROW(),"")</f>
        <v>2093</v>
      </c>
      <c r="B2093" s="47">
        <f>IF(AND(MID(C2093,2,1)&lt;&gt;"/",MID(C2093,1,1)="/"),INT(B2092)+1,B2092+0.01)</f>
        <v>2049</v>
      </c>
      <c r="C2093" s="51" t="s">
        <v>4589</v>
      </c>
      <c r="D2093" s="51" t="s">
        <v>4440</v>
      </c>
      <c r="E2093" s="56" t="s">
        <v>90</v>
      </c>
      <c r="F2093" s="56" t="s">
        <v>90</v>
      </c>
      <c r="G2093" s="144">
        <v>0</v>
      </c>
      <c r="H2093" s="144">
        <v>0</v>
      </c>
      <c r="I2093" s="180" t="s">
        <v>3</v>
      </c>
      <c r="J2093" s="56" t="s">
        <v>1375</v>
      </c>
      <c r="K2093" s="57" t="s">
        <v>3945</v>
      </c>
      <c r="L2093" s="55" t="s">
        <v>4768</v>
      </c>
      <c r="M2093" s="55" t="s">
        <v>4827</v>
      </c>
      <c r="N2093" s="55" t="s">
        <v>2707</v>
      </c>
      <c r="O2093" s="55"/>
      <c r="P2093" s="259" t="s">
        <v>4590</v>
      </c>
      <c r="Q2093" s="13"/>
      <c r="R2093"/>
      <c r="S2093" t="str">
        <f>IF(E2093=F2093,"","NOT EQUAL")</f>
        <v/>
      </c>
      <c r="T2093" s="44" t="str">
        <f>IF(ISNA(VLOOKUP(P2093,Sheet1!E:F,2,0)),"--","PRESENT")</f>
        <v>--</v>
      </c>
      <c r="U2093"/>
      <c r="V2093">
        <f>IF(AA2093&lt;&gt;"",V2092+1,V2092)</f>
        <v>632</v>
      </c>
      <c r="W2093" s="75" t="s">
        <v>2238</v>
      </c>
      <c r="X2093" s="57" t="s">
        <v>2238</v>
      </c>
      <c r="Y2093" s="57" t="s">
        <v>2238</v>
      </c>
      <c r="Z2093" s="25" t="str">
        <f>IF( OR(X2093="CNST", I2093="CAT_REGS"),IF(E2093=CHAR(34)&amp;CHAR(34),F2093,E2093),
IF(X2093="YES",UPPER(IF(E2093=CHAR(34)&amp;CHAR(34),F2093,E2093)),
IF(   AND(X2093&lt;&gt;"NO",I2093="CAT_FNCT",D2093&lt;&gt;"multiply", D2093&lt;&gt;"divide"),IF(J2093="SLS_ENABLED",   UPPER(IF(E2093=CHAR(34)&amp;CHAR(34),F2093,E2093)),""),"")))</f>
        <v>"EXPF"</v>
      </c>
      <c r="AA2093" s="25" t="str">
        <f>IF(LEN(Y2093)&gt;0,Y2093,SUBSTITUTE(SUBSTITUTE(SUBSTITUTE(SUBSTITUTE(SUBSTITUTE(SUBSTITUTE(SUBSTITUTE(SUBSTITUTE(SUBSTITUTE(SUBSTITUTE(SUBSTITUTE(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EXPF</v>
      </c>
      <c r="AB2093" s="1">
        <f>B2093</f>
        <v>2049</v>
      </c>
      <c r="AC2093" t="str">
        <f>P2093</f>
        <v>ITM_T_EXPF</v>
      </c>
      <c r="AD2093" s="126" t="str">
        <f>IF(ISNA(VLOOKUP(AA2093,'XEQM Shortlist'!J:J,1,0)),"//","")</f>
        <v>//</v>
      </c>
      <c r="AF2093" s="88" t="str">
        <f>IF(LEN(AA2093)=0,"",SUBSTITUTE(SUBSTITUTE(SUBSTITUTE(SUBSTITUTE(SUBSTITUTE(SUBSTITUTE(SUBSTITUTE(SUBSTITUTE(SUBSTITUTE(SUBSTITUTE(SUBSTITUTE(SUBSTITUTE(SUBSTITUTE(SUBSTITUTE(SUBSTITUTE(SUBSTITUTE(SUBSTITUTE(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EXPF</v>
      </c>
      <c r="AG2093" t="b">
        <f>AA2093=AF2093</f>
        <v>1</v>
      </c>
    </row>
    <row r="2094" spans="1:33">
      <c r="A2094" s="48">
        <f>IF(B2094=INT(B2094),ROW(),"")</f>
        <v>2094</v>
      </c>
      <c r="B2094" s="47">
        <f>IF(AND(MID(C2094,2,1)&lt;&gt;"/",MID(C2094,1,1)="/"),INT(B2093)+1,B2093+0.01)</f>
        <v>2050</v>
      </c>
      <c r="C2094" s="51" t="s">
        <v>4589</v>
      </c>
      <c r="D2094" s="51" t="s">
        <v>4441</v>
      </c>
      <c r="E2094" s="56" t="s">
        <v>174</v>
      </c>
      <c r="F2094" s="56" t="s">
        <v>174</v>
      </c>
      <c r="G2094" s="144">
        <v>0</v>
      </c>
      <c r="H2094" s="144">
        <v>0</v>
      </c>
      <c r="I2094" s="180" t="s">
        <v>3</v>
      </c>
      <c r="J2094" s="56" t="s">
        <v>1375</v>
      </c>
      <c r="K2094" s="57" t="s">
        <v>3945</v>
      </c>
      <c r="L2094" s="55" t="s">
        <v>4768</v>
      </c>
      <c r="M2094" s="55" t="s">
        <v>4827</v>
      </c>
      <c r="N2094" s="55" t="s">
        <v>2707</v>
      </c>
      <c r="O2094" s="55"/>
      <c r="P2094" s="259" t="s">
        <v>4591</v>
      </c>
      <c r="Q2094" s="13"/>
      <c r="R2094"/>
      <c r="S2094" t="str">
        <f>IF(E2094=F2094,"","NOT EQUAL")</f>
        <v/>
      </c>
      <c r="T2094" s="44" t="str">
        <f>IF(ISNA(VLOOKUP(P2094,Sheet1!E:F,2,0)),"--","PRESENT")</f>
        <v>--</v>
      </c>
      <c r="U2094"/>
      <c r="V2094">
        <f>IF(AA2094&lt;&gt;"",V2093+1,V2093)</f>
        <v>633</v>
      </c>
      <c r="W2094" s="75" t="s">
        <v>2238</v>
      </c>
      <c r="X2094" s="57" t="s">
        <v>2238</v>
      </c>
      <c r="Y2094" s="57" t="s">
        <v>2238</v>
      </c>
      <c r="Z2094" s="25" t="str">
        <f>IF( OR(X2094="CNST", I2094="CAT_REGS"),IF(E2094=CHAR(34)&amp;CHAR(34),F2094,E2094),
IF(X2094="YES",UPPER(IF(E2094=CHAR(34)&amp;CHAR(34),F2094,E2094)),
IF(   AND(X2094&lt;&gt;"NO",I2094="CAT_FNCT",D2094&lt;&gt;"multiply", D2094&lt;&gt;"divide"),IF(J2094="SLS_ENABLED",   UPPER(IF(E2094=CHAR(34)&amp;CHAR(34),F2094,E2094)),""),"")))</f>
        <v>"LINF"</v>
      </c>
      <c r="AA2094" s="25" t="str">
        <f>IF(LEN(Y2094)&gt;0,Y2094,SUBSTITUTE(SUBSTITUTE(SUBSTITUTE(SUBSTITUTE(SUBSTITUTE(SUBSTITUTE(SUBSTITUTE(SUBSTITUTE(SUBSTITUTE(SUBSTITUTE(SUBSTITUTE( (SUBSTITUTE( SUBSTITUTE( SUBSTITUTE( SUBSTITUTE(Z2094,"STD_SIGMA","SUM"),"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LINF</v>
      </c>
      <c r="AB2094" s="1">
        <f>B2094</f>
        <v>2050</v>
      </c>
      <c r="AC2094" t="str">
        <f>P2094</f>
        <v>ITM_T_LINF</v>
      </c>
      <c r="AD2094" s="126" t="str">
        <f>IF(ISNA(VLOOKUP(AA2094,'XEQM Shortlist'!J:J,1,0)),"//","")</f>
        <v>//</v>
      </c>
      <c r="AF2094" s="88" t="str">
        <f>IF(LEN(AA2094)=0,"",SUBSTITUTE(SUBSTITUTE(SUBSTITUTE(SUBSTITUTE(SUBSTITUTE(SUBSTITUTE(SUBSTITUTE(SUBSTITUTE(SUBSTITUTE(SUBSTITUTE(SUBSTITUTE(SUBSTITUTE(SUBSTITUTE(SUBSTITUTE(SUBSTITUTE(SUBSTITUTE(SUBSTITUTE( (SUBSTITUTE( SUBSTITUTE( SUBSTITUTE( SUBSTITUTE(Z2094,"STD_SIGMA","SUM"),"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LINF</v>
      </c>
      <c r="AG2094" t="b">
        <f>AA2094=AF2094</f>
        <v>1</v>
      </c>
    </row>
    <row r="2095" spans="1:33">
      <c r="A2095" s="48">
        <f>IF(B2095=INT(B2095),ROW(),"")</f>
        <v>2095</v>
      </c>
      <c r="B2095" s="47">
        <f>IF(AND(MID(C2095,2,1)&lt;&gt;"/",MID(C2095,1,1)="/"),INT(B2094)+1,B2094+0.01)</f>
        <v>2051</v>
      </c>
      <c r="C2095" s="51" t="s">
        <v>4589</v>
      </c>
      <c r="D2095" s="51" t="s">
        <v>4442</v>
      </c>
      <c r="E2095" s="56" t="s">
        <v>185</v>
      </c>
      <c r="F2095" s="56" t="s">
        <v>185</v>
      </c>
      <c r="G2095" s="144">
        <v>0</v>
      </c>
      <c r="H2095" s="144">
        <v>0</v>
      </c>
      <c r="I2095" s="180" t="s">
        <v>3</v>
      </c>
      <c r="J2095" s="56" t="s">
        <v>1375</v>
      </c>
      <c r="K2095" s="57" t="s">
        <v>3945</v>
      </c>
      <c r="L2095" s="55" t="s">
        <v>4768</v>
      </c>
      <c r="M2095" s="55" t="s">
        <v>4827</v>
      </c>
      <c r="N2095" s="55" t="s">
        <v>2707</v>
      </c>
      <c r="O2095" s="55"/>
      <c r="P2095" s="259" t="s">
        <v>4592</v>
      </c>
      <c r="Q2095" s="13"/>
      <c r="R2095"/>
      <c r="S2095" t="str">
        <f>IF(E2095=F2095,"","NOT EQUAL")</f>
        <v/>
      </c>
      <c r="T2095" s="44" t="str">
        <f>IF(ISNA(VLOOKUP(P2095,Sheet1!E:F,2,0)),"--","PRESENT")</f>
        <v>--</v>
      </c>
      <c r="U2095"/>
      <c r="V2095">
        <f>IF(AA2095&lt;&gt;"",V2094+1,V2094)</f>
        <v>634</v>
      </c>
      <c r="W2095" s="75" t="s">
        <v>2238</v>
      </c>
      <c r="X2095" s="57" t="s">
        <v>2238</v>
      </c>
      <c r="Y2095" s="57" t="s">
        <v>2238</v>
      </c>
      <c r="Z2095" s="25" t="str">
        <f>IF( OR(X2095="CNST", I2095="CAT_REGS"),IF(E2095=CHAR(34)&amp;CHAR(34),F2095,E2095),
IF(X2095="YES",UPPER(IF(E2095=CHAR(34)&amp;CHAR(34),F2095,E2095)),
IF(   AND(X2095&lt;&gt;"NO",I2095="CAT_FNCT",D2095&lt;&gt;"multiply", D2095&lt;&gt;"divide"),IF(J2095="SLS_ENABLED",   UPPER(IF(E2095=CHAR(34)&amp;CHAR(34),F2095,E2095)),""),"")))</f>
        <v>"LOGF"</v>
      </c>
      <c r="AA2095" s="25" t="str">
        <f>IF(LEN(Y2095)&gt;0,Y2095,SUBSTITUTE(SUBSTITUTE(SUBSTITUTE(SUBSTITUTE(SUBSTITUTE(SUBSTITUTE(SUBSTITUTE(SUBSTITUTE(SUBSTITUTE(SUBSTITUTE(SUBSTITUTE( (SUBSTITUTE( SUBSTITUTE( SUBSTITUTE( SUBSTITUTE(Z2095,"STD_SIGMA","SUM"),"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LOGF</v>
      </c>
      <c r="AB2095" s="1">
        <f>B2095</f>
        <v>2051</v>
      </c>
      <c r="AC2095" t="str">
        <f>P2095</f>
        <v>ITM_T_LOGF</v>
      </c>
      <c r="AD2095" s="126" t="str">
        <f>IF(ISNA(VLOOKUP(AA2095,'XEQM Shortlist'!J:J,1,0)),"//","")</f>
        <v>//</v>
      </c>
      <c r="AF2095" s="88" t="str">
        <f>IF(LEN(AA2095)=0,"",SUBSTITUTE(SUBSTITUTE(SUBSTITUTE(SUBSTITUTE(SUBSTITUTE(SUBSTITUTE(SUBSTITUTE(SUBSTITUTE(SUBSTITUTE(SUBSTITUTE(SUBSTITUTE(SUBSTITUTE(SUBSTITUTE(SUBSTITUTE(SUBSTITUTE(SUBSTITUTE(SUBSTITUTE( (SUBSTITUTE( SUBSTITUTE( SUBSTITUTE( SUBSTITUTE(Z2095,"STD_SIGMA","SUM"),"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LOGF</v>
      </c>
      <c r="AG2095" t="b">
        <f>AA2095=AF2095</f>
        <v>1</v>
      </c>
    </row>
    <row r="2096" spans="1:33">
      <c r="A2096" s="48">
        <f>IF(B2096=INT(B2096),ROW(),"")</f>
        <v>2096</v>
      </c>
      <c r="B2096" s="47">
        <f>IF(AND(MID(C2096,2,1)&lt;&gt;"/",MID(C2096,1,1)="/"),INT(B2095)+1,B2095+0.01)</f>
        <v>2052</v>
      </c>
      <c r="C2096" s="51" t="s">
        <v>4589</v>
      </c>
      <c r="D2096" s="51" t="s">
        <v>4443</v>
      </c>
      <c r="E2096" s="56" t="s">
        <v>239</v>
      </c>
      <c r="F2096" s="56" t="s">
        <v>239</v>
      </c>
      <c r="G2096" s="144">
        <v>0</v>
      </c>
      <c r="H2096" s="144">
        <v>0</v>
      </c>
      <c r="I2096" s="180" t="s">
        <v>3</v>
      </c>
      <c r="J2096" s="56" t="s">
        <v>1375</v>
      </c>
      <c r="K2096" s="57" t="s">
        <v>3945</v>
      </c>
      <c r="L2096" s="55" t="s">
        <v>4768</v>
      </c>
      <c r="M2096" s="55" t="s">
        <v>4827</v>
      </c>
      <c r="N2096" s="55" t="s">
        <v>2707</v>
      </c>
      <c r="O2096" s="55"/>
      <c r="P2096" s="259" t="s">
        <v>4593</v>
      </c>
      <c r="Q2096" s="13"/>
      <c r="R2096"/>
      <c r="S2096" t="str">
        <f>IF(E2096=F2096,"","NOT EQUAL")</f>
        <v/>
      </c>
      <c r="T2096" s="44" t="str">
        <f>IF(ISNA(VLOOKUP(P2096,Sheet1!E:F,2,0)),"--","PRESENT")</f>
        <v>--</v>
      </c>
      <c r="U2096"/>
      <c r="V2096">
        <f>IF(AA2096&lt;&gt;"",V2095+1,V2095)</f>
        <v>635</v>
      </c>
      <c r="W2096" s="75" t="s">
        <v>2238</v>
      </c>
      <c r="X2096" s="57" t="s">
        <v>2238</v>
      </c>
      <c r="Y2096" s="57" t="s">
        <v>2238</v>
      </c>
      <c r="Z2096" s="25" t="str">
        <f>IF( OR(X2096="CNST", I2096="CAT_REGS"),IF(E2096=CHAR(34)&amp;CHAR(34),F2096,E2096),
IF(X2096="YES",UPPER(IF(E2096=CHAR(34)&amp;CHAR(34),F2096,E2096)),
IF(   AND(X2096&lt;&gt;"NO",I2096="CAT_FNCT",D2096&lt;&gt;"multiply", D2096&lt;&gt;"divide"),IF(J2096="SLS_ENABLED",   UPPER(IF(E2096=CHAR(34)&amp;CHAR(34),F2096,E2096)),""),"")))</f>
        <v>"ORTHOF"</v>
      </c>
      <c r="AA2096" s="25" t="str">
        <f>IF(LEN(Y2096)&gt;0,Y2096,SUBSTITUTE(SUBSTITUTE(SUBSTITUTE(SUBSTITUTE(SUBSTITUTE(SUBSTITUTE(SUBSTITUTE(SUBSTITUTE(SUBSTITUTE(SUBSTITUTE(SUBSTITUTE( (SUBSTITUTE( SUBSTITUTE( SUBSTITUTE( SUBSTITUTE(Z2096,"STD_SIGMA","SUM"),"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ORTHOF</v>
      </c>
      <c r="AB2096" s="1">
        <f>B2096</f>
        <v>2052</v>
      </c>
      <c r="AC2096" t="str">
        <f>P2096</f>
        <v>ITM_T_ORTHOF</v>
      </c>
      <c r="AD2096" s="126" t="str">
        <f>IF(ISNA(VLOOKUP(AA2096,'XEQM Shortlist'!J:J,1,0)),"//","")</f>
        <v>//</v>
      </c>
      <c r="AF2096" s="88" t="str">
        <f>IF(LEN(AA2096)=0,"",SUBSTITUTE(SUBSTITUTE(SUBSTITUTE(SUBSTITUTE(SUBSTITUTE(SUBSTITUTE(SUBSTITUTE(SUBSTITUTE(SUBSTITUTE(SUBSTITUTE(SUBSTITUTE(SUBSTITUTE(SUBSTITUTE(SUBSTITUTE(SUBSTITUTE(SUBSTITUTE(SUBSTITUTE( (SUBSTITUTE( SUBSTITUTE( SUBSTITUTE( SUBSTITUTE(Z2096,"STD_SIGMA","SUM"),"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ORTHOF</v>
      </c>
      <c r="AG2096" t="b">
        <f>AA2096=AF2096</f>
        <v>1</v>
      </c>
    </row>
    <row r="2097" spans="1:33">
      <c r="A2097" s="48">
        <f>IF(B2097=INT(B2097),ROW(),"")</f>
        <v>2097</v>
      </c>
      <c r="B2097" s="47">
        <f>IF(AND(MID(C2097,2,1)&lt;&gt;"/",MID(C2097,1,1)="/"),INT(B2096)+1,B2096+0.01)</f>
        <v>2053</v>
      </c>
      <c r="C2097" s="51" t="s">
        <v>4589</v>
      </c>
      <c r="D2097" s="51" t="s">
        <v>4444</v>
      </c>
      <c r="E2097" s="56" t="s">
        <v>254</v>
      </c>
      <c r="F2097" s="56" t="s">
        <v>254</v>
      </c>
      <c r="G2097" s="144">
        <v>0</v>
      </c>
      <c r="H2097" s="144">
        <v>0</v>
      </c>
      <c r="I2097" s="180" t="s">
        <v>3</v>
      </c>
      <c r="J2097" s="56" t="s">
        <v>1375</v>
      </c>
      <c r="K2097" s="57" t="s">
        <v>3945</v>
      </c>
      <c r="L2097" s="55" t="s">
        <v>4768</v>
      </c>
      <c r="M2097" s="55" t="s">
        <v>4827</v>
      </c>
      <c r="N2097" s="55" t="s">
        <v>2707</v>
      </c>
      <c r="O2097" s="55"/>
      <c r="P2097" s="259" t="s">
        <v>4594</v>
      </c>
      <c r="Q2097" s="13"/>
      <c r="R2097"/>
      <c r="S2097" t="str">
        <f>IF(E2097=F2097,"","NOT EQUAL")</f>
        <v/>
      </c>
      <c r="T2097" s="44" t="str">
        <f>IF(ISNA(VLOOKUP(P2097,Sheet1!E:F,2,0)),"--","PRESENT")</f>
        <v>--</v>
      </c>
      <c r="U2097"/>
      <c r="V2097">
        <f>IF(AA2097&lt;&gt;"",V2096+1,V2096)</f>
        <v>636</v>
      </c>
      <c r="W2097" s="75" t="s">
        <v>2238</v>
      </c>
      <c r="X2097" s="57" t="s">
        <v>2238</v>
      </c>
      <c r="Y2097" s="57" t="s">
        <v>2238</v>
      </c>
      <c r="Z2097" s="25" t="str">
        <f>IF( OR(X2097="CNST", I2097="CAT_REGS"),IF(E2097=CHAR(34)&amp;CHAR(34),F2097,E2097),
IF(X2097="YES",UPPER(IF(E2097=CHAR(34)&amp;CHAR(34),F2097,E2097)),
IF(   AND(X2097&lt;&gt;"NO",I2097="CAT_FNCT",D2097&lt;&gt;"multiply", D2097&lt;&gt;"divide"),IF(J2097="SLS_ENABLED",   UPPER(IF(E2097=CHAR(34)&amp;CHAR(34),F2097,E2097)),""),"")))</f>
        <v>"POWERF"</v>
      </c>
      <c r="AA2097" s="25" t="str">
        <f>IF(LEN(Y2097)&gt;0,Y2097,SUBSTITUTE(SUBSTITUTE(SUBSTITUTE(SUBSTITUTE(SUBSTITUTE(SUBSTITUTE(SUBSTITUTE(SUBSTITUTE(SUBSTITUTE(SUBSTITUTE(SUBSTITUTE( (SUBSTITUTE( SUBSTITUTE( SUBSTITUTE( SUBSTITUTE(Z2097,"STD_SIGMA","SUM"),"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POWERF</v>
      </c>
      <c r="AB2097" s="1">
        <f>B2097</f>
        <v>2053</v>
      </c>
      <c r="AC2097" t="str">
        <f>P2097</f>
        <v>ITM_T_POWERF</v>
      </c>
      <c r="AD2097" s="126" t="str">
        <f>IF(ISNA(VLOOKUP(AA2097,'XEQM Shortlist'!J:J,1,0)),"//","")</f>
        <v>//</v>
      </c>
      <c r="AF2097" s="88" t="str">
        <f>IF(LEN(AA2097)=0,"",SUBSTITUTE(SUBSTITUTE(SUBSTITUTE(SUBSTITUTE(SUBSTITUTE(SUBSTITUTE(SUBSTITUTE(SUBSTITUTE(SUBSTITUTE(SUBSTITUTE(SUBSTITUTE(SUBSTITUTE(SUBSTITUTE(SUBSTITUTE(SUBSTITUTE(SUBSTITUTE(SUBSTITUTE( (SUBSTITUTE( SUBSTITUTE( SUBSTITUTE( SUBSTITUTE(Z2097,"STD_SIGMA","SUM"),"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POWERF</v>
      </c>
      <c r="AG2097" t="b">
        <f>AA2097=AF2097</f>
        <v>1</v>
      </c>
    </row>
    <row r="2098" spans="1:33">
      <c r="A2098" s="48">
        <f>IF(B2098=INT(B2098),ROW(),"")</f>
        <v>2098</v>
      </c>
      <c r="B2098" s="47">
        <f>IF(AND(MID(C2098,2,1)&lt;&gt;"/",MID(C2098,1,1)="/"),INT(B2097)+1,B2097+0.01)</f>
        <v>2054</v>
      </c>
      <c r="C2098" s="51" t="s">
        <v>4589</v>
      </c>
      <c r="D2098" s="51" t="s">
        <v>4445</v>
      </c>
      <c r="E2098" s="56" t="s">
        <v>904</v>
      </c>
      <c r="F2098" s="56" t="s">
        <v>904</v>
      </c>
      <c r="G2098" s="61">
        <v>0</v>
      </c>
      <c r="H2098" s="61">
        <v>0</v>
      </c>
      <c r="I2098" s="180" t="s">
        <v>3</v>
      </c>
      <c r="J2098" s="56" t="s">
        <v>1375</v>
      </c>
      <c r="K2098" s="57" t="s">
        <v>3945</v>
      </c>
      <c r="L2098" s="55" t="s">
        <v>4768</v>
      </c>
      <c r="M2098" s="55" t="s">
        <v>4827</v>
      </c>
      <c r="N2098" s="55" t="s">
        <v>2707</v>
      </c>
      <c r="O2098" s="55"/>
      <c r="P2098" s="259" t="s">
        <v>4595</v>
      </c>
      <c r="Q2098" s="13"/>
      <c r="R2098"/>
      <c r="S2098" t="str">
        <f>IF(E2098=F2098,"","NOT EQUAL")</f>
        <v/>
      </c>
      <c r="T2098" s="44" t="str">
        <f>IF(ISNA(VLOOKUP(P2098,Sheet1!E:F,2,0)),"--","PRESENT")</f>
        <v>--</v>
      </c>
      <c r="U2098"/>
      <c r="V2098">
        <f>IF(AA2098&lt;&gt;"",V2097+1,V2097)</f>
        <v>637</v>
      </c>
      <c r="W2098" s="75" t="s">
        <v>2238</v>
      </c>
      <c r="X2098" s="57" t="s">
        <v>2238</v>
      </c>
      <c r="Y2098" s="57" t="s">
        <v>2238</v>
      </c>
      <c r="Z2098" s="25" t="str">
        <f>IF( OR(X2098="CNST", I2098="CAT_REGS"),IF(E2098=CHAR(34)&amp;CHAR(34),F2098,E2098),
IF(X2098="YES",UPPER(IF(E2098=CHAR(34)&amp;CHAR(34),F2098,E2098)),
IF(   AND(X2098&lt;&gt;"NO",I2098="CAT_FNCT",D2098&lt;&gt;"multiply", D2098&lt;&gt;"divide"),IF(J2098="SLS_ENABLED",   UPPER(IF(E2098=CHAR(34)&amp;CHAR(34),F2098,E2098)),""),"")))</f>
        <v>"GAUSSF"</v>
      </c>
      <c r="AA2098" s="25" t="str">
        <f>IF(LEN(Y2098)&gt;0,Y2098,SUBSTITUTE(SUBSTITUTE(SUBSTITUTE(SUBSTITUTE(SUBSTITUTE(SUBSTITUTE(SUBSTITUTE(SUBSTITUTE(SUBSTITUTE(SUBSTITUTE(SUBSTITUTE( (SUBSTITUTE( SUBSTITUTE( SUBSTITUTE( SUBSTITUTE(Z2098,"STD_SIGMA","SUM"),"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GAUSSF</v>
      </c>
      <c r="AB2098" s="1">
        <f>B2098</f>
        <v>2054</v>
      </c>
      <c r="AC2098" t="str">
        <f>P2098</f>
        <v>ITM_T_GAUSSF</v>
      </c>
      <c r="AD2098" s="126" t="str">
        <f>IF(ISNA(VLOOKUP(AA2098,'XEQM Shortlist'!J:J,1,0)),"//","")</f>
        <v>//</v>
      </c>
      <c r="AF2098" s="88" t="str">
        <f>IF(LEN(AA2098)=0,"",SUBSTITUTE(SUBSTITUTE(SUBSTITUTE(SUBSTITUTE(SUBSTITUTE(SUBSTITUTE(SUBSTITUTE(SUBSTITUTE(SUBSTITUTE(SUBSTITUTE(SUBSTITUTE(SUBSTITUTE(SUBSTITUTE(SUBSTITUTE(SUBSTITUTE(SUBSTITUTE(SUBSTITUTE( (SUBSTITUTE( SUBSTITUTE( SUBSTITUTE( SUBSTITUTE(Z2098,"STD_SIGMA","SUM"),"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GAUSSF</v>
      </c>
      <c r="AG2098" t="b">
        <f>AA2098=AF2098</f>
        <v>1</v>
      </c>
    </row>
    <row r="2099" spans="1:33">
      <c r="A2099" s="48">
        <f>IF(B2099=INT(B2099),ROW(),"")</f>
        <v>2099</v>
      </c>
      <c r="B2099" s="47">
        <f>IF(AND(MID(C2099,2,1)&lt;&gt;"/",MID(C2099,1,1)="/"),INT(B2098)+1,B2098+0.01)</f>
        <v>2055</v>
      </c>
      <c r="C2099" s="51" t="s">
        <v>4589</v>
      </c>
      <c r="D2099" s="51" t="s">
        <v>4446</v>
      </c>
      <c r="E2099" s="56" t="s">
        <v>905</v>
      </c>
      <c r="F2099" s="56" t="s">
        <v>905</v>
      </c>
      <c r="G2099" s="61">
        <v>0</v>
      </c>
      <c r="H2099" s="61">
        <v>0</v>
      </c>
      <c r="I2099" s="180" t="s">
        <v>3</v>
      </c>
      <c r="J2099" s="56" t="s">
        <v>1375</v>
      </c>
      <c r="K2099" s="57" t="s">
        <v>3945</v>
      </c>
      <c r="L2099" s="55" t="s">
        <v>4768</v>
      </c>
      <c r="M2099" s="55" t="s">
        <v>4827</v>
      </c>
      <c r="N2099" s="55" t="s">
        <v>2707</v>
      </c>
      <c r="O2099" s="55"/>
      <c r="P2099" s="259" t="s">
        <v>4596</v>
      </c>
      <c r="Q2099" s="13"/>
      <c r="R2099"/>
      <c r="S2099" t="str">
        <f>IF(E2099=F2099,"","NOT EQUAL")</f>
        <v/>
      </c>
      <c r="T2099" s="44" t="str">
        <f>IF(ISNA(VLOOKUP(P2099,Sheet1!E:F,2,0)),"--","PRESENT")</f>
        <v>--</v>
      </c>
      <c r="U2099"/>
      <c r="V2099">
        <f>IF(AA2099&lt;&gt;"",V2098+1,V2098)</f>
        <v>638</v>
      </c>
      <c r="W2099" s="75" t="s">
        <v>2238</v>
      </c>
      <c r="X2099" s="57" t="s">
        <v>2238</v>
      </c>
      <c r="Y2099" s="57" t="s">
        <v>2238</v>
      </c>
      <c r="Z2099" s="25" t="str">
        <f>IF( OR(X2099="CNST", I2099="CAT_REGS"),IF(E2099=CHAR(34)&amp;CHAR(34),F2099,E2099),
IF(X2099="YES",UPPER(IF(E2099=CHAR(34)&amp;CHAR(34),F2099,E2099)),
IF(   AND(X2099&lt;&gt;"NO",I2099="CAT_FNCT",D2099&lt;&gt;"multiply", D2099&lt;&gt;"divide"),IF(J2099="SLS_ENABLED",   UPPER(IF(E2099=CHAR(34)&amp;CHAR(34),F2099,E2099)),""),"")))</f>
        <v>"CAUCHF"</v>
      </c>
      <c r="AA2099" s="25" t="str">
        <f>IF(LEN(Y2099)&gt;0,Y2099,SUBSTITUTE(SUBSTITUTE(SUBSTITUTE(SUBSTITUTE(SUBSTITUTE(SUBSTITUTE(SUBSTITUTE(SUBSTITUTE(SUBSTITUTE(SUBSTITUTE(SUBSTITUTE( (SUBSTITUTE( SUBSTITUTE( SUBSTITUTE( SUBSTITUTE(Z2099,"STD_SIGMA","SUM"),"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CAUCHF</v>
      </c>
      <c r="AB2099" s="1">
        <f>B2099</f>
        <v>2055</v>
      </c>
      <c r="AC2099" t="str">
        <f>P2099</f>
        <v>ITM_T_CAUCHF</v>
      </c>
      <c r="AD2099" s="126" t="str">
        <f>IF(ISNA(VLOOKUP(AA2099,'XEQM Shortlist'!J:J,1,0)),"//","")</f>
        <v>//</v>
      </c>
      <c r="AF2099" s="88" t="str">
        <f>IF(LEN(AA2099)=0,"",SUBSTITUTE(SUBSTITUTE(SUBSTITUTE(SUBSTITUTE(SUBSTITUTE(SUBSTITUTE(SUBSTITUTE(SUBSTITUTE(SUBSTITUTE(SUBSTITUTE(SUBSTITUTE(SUBSTITUTE(SUBSTITUTE(SUBSTITUTE(SUBSTITUTE(SUBSTITUTE(SUBSTITUTE( (SUBSTITUTE( SUBSTITUTE( SUBSTITUTE( SUBSTITUTE(Z2099,"STD_SIGMA","SUM"),"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CAUCHF</v>
      </c>
      <c r="AG2099" t="b">
        <f>AA2099=AF2099</f>
        <v>1</v>
      </c>
    </row>
    <row r="2100" spans="1:33">
      <c r="A2100" s="48">
        <f>IF(B2100=INT(B2100),ROW(),"")</f>
        <v>2100</v>
      </c>
      <c r="B2100" s="47">
        <f>IF(AND(MID(C2100,2,1)&lt;&gt;"/",MID(C2100,1,1)="/"),INT(B2099)+1,B2099+0.01)</f>
        <v>2056</v>
      </c>
      <c r="C2100" s="51" t="s">
        <v>4589</v>
      </c>
      <c r="D2100" s="51" t="s">
        <v>4447</v>
      </c>
      <c r="E2100" s="56" t="s">
        <v>906</v>
      </c>
      <c r="F2100" s="56" t="s">
        <v>906</v>
      </c>
      <c r="G2100" s="61">
        <v>0</v>
      </c>
      <c r="H2100" s="61">
        <v>0</v>
      </c>
      <c r="I2100" s="180" t="s">
        <v>3</v>
      </c>
      <c r="J2100" s="56" t="s">
        <v>1375</v>
      </c>
      <c r="K2100" s="57" t="s">
        <v>3945</v>
      </c>
      <c r="L2100" s="55" t="s">
        <v>4768</v>
      </c>
      <c r="M2100" s="55" t="s">
        <v>4827</v>
      </c>
      <c r="N2100" s="55" t="s">
        <v>2707</v>
      </c>
      <c r="O2100" s="55"/>
      <c r="P2100" s="259" t="s">
        <v>4597</v>
      </c>
      <c r="Q2100" s="13"/>
      <c r="R2100"/>
      <c r="S2100" t="str">
        <f>IF(E2100=F2100,"","NOT EQUAL")</f>
        <v/>
      </c>
      <c r="T2100" s="44" t="str">
        <f>IF(ISNA(VLOOKUP(P2100,Sheet1!E:F,2,0)),"--","PRESENT")</f>
        <v>--</v>
      </c>
      <c r="U2100"/>
      <c r="V2100">
        <f>IF(AA2100&lt;&gt;"",V2099+1,V2099)</f>
        <v>639</v>
      </c>
      <c r="W2100" s="75" t="s">
        <v>2238</v>
      </c>
      <c r="X2100" s="57" t="s">
        <v>2238</v>
      </c>
      <c r="Y2100" s="57" t="s">
        <v>2238</v>
      </c>
      <c r="Z2100" s="25" t="str">
        <f>IF( OR(X2100="CNST", I2100="CAT_REGS"),IF(E2100=CHAR(34)&amp;CHAR(34),F2100,E2100),
IF(X2100="YES",UPPER(IF(E2100=CHAR(34)&amp;CHAR(34),F2100,E2100)),
IF(   AND(X2100&lt;&gt;"NO",I2100="CAT_FNCT",D2100&lt;&gt;"multiply", D2100&lt;&gt;"divide"),IF(J2100="SLS_ENABLED",   UPPER(IF(E2100=CHAR(34)&amp;CHAR(34),F2100,E2100)),""),"")))</f>
        <v>"PARABF"</v>
      </c>
      <c r="AA2100" s="25" t="str">
        <f>IF(LEN(Y2100)&gt;0,Y2100,SUBSTITUTE(SUBSTITUTE(SUBSTITUTE(SUBSTITUTE(SUBSTITUTE(SUBSTITUTE(SUBSTITUTE(SUBSTITUTE(SUBSTITUTE(SUBSTITUTE(SUBSTITUTE( (SUBSTITUTE( SUBSTITUTE( SUBSTITUTE( SUBSTITUTE(Z2100,"STD_SIGMA","SUM"),"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PARABF</v>
      </c>
      <c r="AB2100" s="1">
        <f>B2100</f>
        <v>2056</v>
      </c>
      <c r="AC2100" t="str">
        <f>P2100</f>
        <v>ITM_T_PARABF</v>
      </c>
      <c r="AD2100" s="126" t="str">
        <f>IF(ISNA(VLOOKUP(AA2100,'XEQM Shortlist'!J:J,1,0)),"//","")</f>
        <v>//</v>
      </c>
      <c r="AF2100" s="88" t="str">
        <f>IF(LEN(AA2100)=0,"",SUBSTITUTE(SUBSTITUTE(SUBSTITUTE(SUBSTITUTE(SUBSTITUTE(SUBSTITUTE(SUBSTITUTE(SUBSTITUTE(SUBSTITUTE(SUBSTITUTE(SUBSTITUTE(SUBSTITUTE(SUBSTITUTE(SUBSTITUTE(SUBSTITUTE(SUBSTITUTE(SUBSTITUTE( (SUBSTITUTE( SUBSTITUTE( SUBSTITUTE( SUBSTITUTE(Z2100,"STD_SIGMA","SUM"),"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PARABF</v>
      </c>
      <c r="AG2100" t="b">
        <f>AA2100=AF2100</f>
        <v>1</v>
      </c>
    </row>
    <row r="2101" spans="1:33">
      <c r="A2101" s="48">
        <f>IF(B2101=INT(B2101),ROW(),"")</f>
        <v>2101</v>
      </c>
      <c r="B2101" s="47">
        <f>IF(AND(MID(C2101,2,1)&lt;&gt;"/",MID(C2101,1,1)="/"),INT(B2100)+1,B2100+0.01)</f>
        <v>2057</v>
      </c>
      <c r="C2101" s="51" t="s">
        <v>4589</v>
      </c>
      <c r="D2101" s="51" t="s">
        <v>4448</v>
      </c>
      <c r="E2101" s="56" t="s">
        <v>907</v>
      </c>
      <c r="F2101" s="56" t="s">
        <v>907</v>
      </c>
      <c r="G2101" s="61">
        <v>0</v>
      </c>
      <c r="H2101" s="61">
        <v>0</v>
      </c>
      <c r="I2101" s="180" t="s">
        <v>3</v>
      </c>
      <c r="J2101" s="56" t="s">
        <v>1375</v>
      </c>
      <c r="K2101" s="57" t="s">
        <v>3945</v>
      </c>
      <c r="L2101" s="55" t="s">
        <v>4768</v>
      </c>
      <c r="M2101" s="55" t="s">
        <v>4827</v>
      </c>
      <c r="N2101" s="55" t="s">
        <v>2707</v>
      </c>
      <c r="O2101" s="55"/>
      <c r="P2101" s="259" t="s">
        <v>4598</v>
      </c>
      <c r="Q2101" s="13"/>
      <c r="R2101"/>
      <c r="S2101" t="str">
        <f>IF(E2101=F2101,"","NOT EQUAL")</f>
        <v/>
      </c>
      <c r="T2101" s="44" t="str">
        <f>IF(ISNA(VLOOKUP(P2101,Sheet1!E:F,2,0)),"--","PRESENT")</f>
        <v>--</v>
      </c>
      <c r="U2101"/>
      <c r="V2101">
        <f>IF(AA2101&lt;&gt;"",V2100+1,V2100)</f>
        <v>640</v>
      </c>
      <c r="W2101" s="75" t="s">
        <v>2238</v>
      </c>
      <c r="X2101" s="57" t="s">
        <v>2238</v>
      </c>
      <c r="Y2101" s="57" t="s">
        <v>2238</v>
      </c>
      <c r="Z2101" s="25" t="str">
        <f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>"HYPF"</v>
      </c>
      <c r="AA2101" s="25" t="str">
        <f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HYPF</v>
      </c>
      <c r="AB2101" s="1">
        <f>B2101</f>
        <v>2057</v>
      </c>
      <c r="AC2101" t="str">
        <f>P2101</f>
        <v>ITM_T_HYPF</v>
      </c>
      <c r="AD2101" s="126" t="str">
        <f>IF(ISNA(VLOOKUP(AA2101,'XEQM Shortlist'!J:J,1,0)),"//","")</f>
        <v>//</v>
      </c>
      <c r="AF2101" s="88" t="str">
        <f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HYPF</v>
      </c>
      <c r="AG2101" t="b">
        <f>AA2101=AF2101</f>
        <v>1</v>
      </c>
    </row>
    <row r="2102" spans="1:33">
      <c r="A2102" s="48">
        <f>IF(B2102=INT(B2102),ROW(),"")</f>
        <v>2102</v>
      </c>
      <c r="B2102" s="47">
        <f>IF(AND(MID(C2102,2,1)&lt;&gt;"/",MID(C2102,1,1)="/"),INT(B2101)+1,B2101+0.01)</f>
        <v>2058</v>
      </c>
      <c r="C2102" s="51" t="s">
        <v>4589</v>
      </c>
      <c r="D2102" s="51" t="s">
        <v>4449</v>
      </c>
      <c r="E2102" s="56" t="s">
        <v>1351</v>
      </c>
      <c r="F2102" s="56" t="s">
        <v>1351</v>
      </c>
      <c r="G2102" s="61">
        <v>0</v>
      </c>
      <c r="H2102" s="61">
        <v>0</v>
      </c>
      <c r="I2102" s="180" t="s">
        <v>3</v>
      </c>
      <c r="J2102" s="56" t="s">
        <v>1375</v>
      </c>
      <c r="K2102" s="57" t="s">
        <v>3945</v>
      </c>
      <c r="L2102" s="55" t="s">
        <v>4768</v>
      </c>
      <c r="M2102" s="55" t="s">
        <v>4827</v>
      </c>
      <c r="N2102" s="55" t="s">
        <v>2707</v>
      </c>
      <c r="O2102" s="55"/>
      <c r="P2102" s="259" t="s">
        <v>4599</v>
      </c>
      <c r="Q2102" s="13"/>
      <c r="R2102"/>
      <c r="S2102" t="str">
        <f>IF(E2102=F2102,"","NOT EQUAL")</f>
        <v/>
      </c>
      <c r="T2102" s="44" t="str">
        <f>IF(ISNA(VLOOKUP(P2102,Sheet1!E:F,2,0)),"--","PRESENT")</f>
        <v>--</v>
      </c>
      <c r="U2102"/>
      <c r="V2102">
        <f>IF(AA2102&lt;&gt;"",V2101+1,V2101)</f>
        <v>641</v>
      </c>
      <c r="W2102" s="75" t="s">
        <v>2238</v>
      </c>
      <c r="X2102" s="57" t="s">
        <v>2238</v>
      </c>
      <c r="Y2102" s="57" t="s">
        <v>2238</v>
      </c>
      <c r="Z2102" s="25" t="str">
        <f>IF( OR(X2102="CNST", I2102="CAT_REGS"),IF(E2102=CHAR(34)&amp;CHAR(34),F2102,E2102),
IF(X2102="YES",UPPER(IF(E2102=CHAR(34)&amp;CHAR(34),F2102,E2102)),
IF(   AND(X2102&lt;&gt;"NO",I2102="CAT_FNCT",D2102&lt;&gt;"multiply", D2102&lt;&gt;"divide"),IF(J2102="SLS_ENABLED",   UPPER(IF(E2102=CHAR(34)&amp;CHAR(34),F2102,E2102)),""),"")))</f>
        <v>"ROOTF"</v>
      </c>
      <c r="AA2102" s="25" t="str">
        <f>IF(LEN(Y2102)&gt;0,Y2102,SUBSTITUTE(SUBSTITUTE(SUBSTITUTE(SUBSTITUTE(SUBSTITUTE(SUBSTITUTE(SUBSTITUTE(SUBSTITUTE(SUBSTITUTE(SUBSTITUTE(SUBSTITUTE( (SUBSTITUTE( SUBSTITUTE( SUBSTITUTE( SUBSTITUTE(Z2102,"STD_SIGMA","SUM"),"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ROOTF</v>
      </c>
      <c r="AB2102" s="1">
        <f>B2102</f>
        <v>2058</v>
      </c>
      <c r="AC2102" t="str">
        <f>P2102</f>
        <v>ITM_T_ROOTF</v>
      </c>
      <c r="AD2102" s="126" t="str">
        <f>IF(ISNA(VLOOKUP(AA2102,'XEQM Shortlist'!J:J,1,0)),"//","")</f>
        <v>//</v>
      </c>
      <c r="AF2102" s="88" t="str">
        <f>IF(LEN(AA2102)=0,"",SUBSTITUTE(SUBSTITUTE(SUBSTITUTE(SUBSTITUTE(SUBSTITUTE(SUBSTITUTE(SUBSTITUTE(SUBSTITUTE(SUBSTITUTE(SUBSTITUTE(SUBSTITUTE(SUBSTITUTE(SUBSTITUTE(SUBSTITUTE(SUBSTITUTE(SUBSTITUTE(SUBSTITUTE( (SUBSTITUTE( SUBSTITUTE( SUBSTITUTE( SUBSTITUTE(Z2102,"STD_SIGMA","SUM"),"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ROOTF</v>
      </c>
      <c r="AG2102" t="b">
        <f>AA2102=AF2102</f>
        <v>1</v>
      </c>
    </row>
    <row r="2103" spans="1:33">
      <c r="A2103" s="48">
        <f>IF(B2103=INT(B2103),ROW(),"")</f>
        <v>2103</v>
      </c>
      <c r="B2103" s="47">
        <f>IF(AND(MID(C2103,2,1)&lt;&gt;"/",MID(C2103,1,1)="/"),INT(B2102)+1,B2102+0.01)</f>
        <v>2059</v>
      </c>
      <c r="C2103" s="51" t="s">
        <v>4588</v>
      </c>
      <c r="D2103" s="51" t="s">
        <v>4008</v>
      </c>
      <c r="E2103" s="56" t="s">
        <v>4580</v>
      </c>
      <c r="F2103" s="56" t="s">
        <v>4580</v>
      </c>
      <c r="G2103" s="61">
        <v>0</v>
      </c>
      <c r="H2103" s="61">
        <v>0</v>
      </c>
      <c r="I2103" s="180" t="s">
        <v>3</v>
      </c>
      <c r="J2103" s="56" t="s">
        <v>1375</v>
      </c>
      <c r="K2103" s="57" t="s">
        <v>3945</v>
      </c>
      <c r="L2103" s="55" t="s">
        <v>4768</v>
      </c>
      <c r="M2103" s="55" t="s">
        <v>4827</v>
      </c>
      <c r="N2103" s="55" t="s">
        <v>2707</v>
      </c>
      <c r="O2103" s="55"/>
      <c r="P2103" s="259" t="s">
        <v>4581</v>
      </c>
      <c r="Q2103" s="13"/>
      <c r="R2103"/>
      <c r="S2103" t="str">
        <f>IF(E2103=F2103,"","NOT EQUAL")</f>
        <v/>
      </c>
      <c r="T2103" s="44" t="str">
        <f>IF(ISNA(VLOOKUP(P2103,Sheet1!E:F,2,0)),"--","PRESENT")</f>
        <v>--</v>
      </c>
      <c r="U2103"/>
      <c r="V2103">
        <f>IF(AA2103&lt;&gt;"",V2102+1,V2102)</f>
        <v>642</v>
      </c>
      <c r="W2103" s="75" t="s">
        <v>2238</v>
      </c>
      <c r="X2103" s="57" t="s">
        <v>2238</v>
      </c>
      <c r="Y2103" s="57" t="s">
        <v>2238</v>
      </c>
      <c r="Z2103" s="25" t="str">
        <f>IF( OR(X2103="CNST", I2103="CAT_REGS"),IF(E2103=CHAR(34)&amp;CHAR(34),F2103,E2103),
IF(X2103="YES",UPPER(IF(E2103=CHAR(34)&amp;CHAR(34),F2103,E2103)),
IF(   AND(X2103&lt;&gt;"NO",I2103="CAT_FNCT",D2103&lt;&gt;"multiply", D2103&lt;&gt;"divide"),IF(J2103="SLS_ENABLED",   UPPER(IF(E2103=CHAR(34)&amp;CHAR(34),F2103,E2103)),""),"")))</f>
        <v>"RESETF"</v>
      </c>
      <c r="AA2103" s="25" t="str">
        <f>IF(LEN(Y2103)&gt;0,Y2103,SUBSTITUTE(SUBSTITUTE(SUBSTITUTE(SUBSTITUTE(SUBSTITUTE(SUBSTITUTE(SUBSTITUTE(SUBSTITUTE(SUBSTITUTE(SUBSTITUTE(SUBSTITUTE( (SUBSTITUTE( SUBSTITUTE( SUBSTITUTE( SUBSTITUTE(Z2103,"STD_SIGMA","SUM"),"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RESETF</v>
      </c>
      <c r="AB2103" s="1">
        <f>B2103</f>
        <v>2059</v>
      </c>
      <c r="AC2103" t="str">
        <f>P2103</f>
        <v>ITM_RSTF</v>
      </c>
      <c r="AD2103" s="126" t="str">
        <f>IF(ISNA(VLOOKUP(AA2103,'XEQM Shortlist'!J:J,1,0)),"//","")</f>
        <v>//</v>
      </c>
      <c r="AF2103" s="88" t="str">
        <f>IF(LEN(AA2103)=0,"",SUBSTITUTE(SUBSTITUTE(SUBSTITUTE(SUBSTITUTE(SUBSTITUTE(SUBSTITUTE(SUBSTITUTE(SUBSTITUTE(SUBSTITUTE(SUBSTITUTE(SUBSTITUTE(SUBSTITUTE(SUBSTITUTE(SUBSTITUTE(SUBSTITUTE(SUBSTITUTE(SUBSTITUTE( (SUBSTITUTE( SUBSTITUTE( SUBSTITUTE( SUBSTITUTE(Z2103,"STD_SIGMA","SUM"),"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RESETF</v>
      </c>
      <c r="AG2103" t="b">
        <f>AA2103=AF2103</f>
        <v>1</v>
      </c>
    </row>
    <row r="2104" spans="1:33" s="44" customFormat="1">
      <c r="A2104" s="48">
        <f>IF(B2104=INT(B2104),ROW(),"")</f>
        <v>2104</v>
      </c>
      <c r="B2104" s="47">
        <f>IF(AND(MID(C2104,2,1)&lt;&gt;"/",MID(C2104,1,1)="/"),INT(B2103)+1,B2103+0.01)</f>
        <v>2060</v>
      </c>
      <c r="C2104" s="80" t="s">
        <v>3713</v>
      </c>
      <c r="D2104" s="80" t="s">
        <v>4656</v>
      </c>
      <c r="E2104" s="81" t="s">
        <v>4657</v>
      </c>
      <c r="F2104" s="81" t="s">
        <v>4657</v>
      </c>
      <c r="G2104" s="82">
        <v>0</v>
      </c>
      <c r="H2104" s="82">
        <v>0</v>
      </c>
      <c r="I2104" s="270" t="s">
        <v>3</v>
      </c>
      <c r="J2104" s="81" t="s">
        <v>1376</v>
      </c>
      <c r="K2104" s="83" t="s">
        <v>3783</v>
      </c>
      <c r="L2104" s="84" t="s">
        <v>4768</v>
      </c>
      <c r="M2104" s="84" t="s">
        <v>4827</v>
      </c>
      <c r="N2104" s="55" t="s">
        <v>2707</v>
      </c>
      <c r="O2104" s="84"/>
      <c r="P2104" s="266" t="s">
        <v>4658</v>
      </c>
      <c r="Q2104" s="83"/>
      <c r="R2104"/>
      <c r="S2104" t="str">
        <f>IF(E2104=F2104,"","NOT EQUAL")</f>
        <v/>
      </c>
      <c r="T2104" s="44" t="str">
        <f>IF(ISNA(VLOOKUP(P2104,Sheet1!E:F,2,0)),"--","PRESENT")</f>
        <v>--</v>
      </c>
      <c r="U2104"/>
      <c r="V2104">
        <f>IF(AA2104&lt;&gt;"",V2103+1,V2103)</f>
        <v>642</v>
      </c>
      <c r="W2104" s="75" t="s">
        <v>2674</v>
      </c>
      <c r="X2104" s="57" t="s">
        <v>2238</v>
      </c>
      <c r="Y2104" s="57" t="s">
        <v>2238</v>
      </c>
      <c r="Z2104" s="25" t="str">
        <f>IF( OR(X2104="CNST", I2104="CAT_REGS"),IF(E2104=CHAR(34)&amp;CHAR(34),F2104,E2104),
IF(X2104="YES",UPPER(IF(E2104=CHAR(34)&amp;CHAR(34),F2104,E2104)),
IF(   AND(X2104&lt;&gt;"NO",I2104="CAT_FNCT",D2104&lt;&gt;"multiply", D2104&lt;&gt;"divide"),IF(J2104="SLS_ENABLED",   UPPER(IF(E2104=CHAR(34)&amp;CHAR(34),F2104,E2104)),""),"")))</f>
        <v/>
      </c>
      <c r="AA2104" s="25" t="str">
        <f>IF(LEN(Y2104)&gt;0,Y2104,SUBSTITUTE(SUBSTITUTE(SUBSTITUTE(SUBSTITUTE(SUBSTITUTE(SUBSTITUTE(SUBSTITUTE(SUBSTITUTE(SUBSTITUTE(SUBSTITUTE(SUBSTITUTE( (SUBSTITUTE( SUBSTITUTE( SUBSTITUTE( SUBSTITUTE(Z2104,"STD_SIGMA","SUM"),"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4" s="1">
        <f>B2104</f>
        <v>2060</v>
      </c>
      <c r="AC2104" t="str">
        <f>P2104</f>
        <v>ITM_EXFRAC</v>
      </c>
      <c r="AD2104" s="126" t="str">
        <f>IF(ISNA(VLOOKUP(AA2104,'XEQM Shortlist'!J:J,1,0)),"//","")</f>
        <v/>
      </c>
      <c r="AE2104"/>
      <c r="AF2104" s="88" t="str">
        <f>IF(LEN(AA2104)=0,"",SUBSTITUTE(SUBSTITUTE(SUBSTITUTE(SUBSTITUTE(SUBSTITUTE(SUBSTITUTE(SUBSTITUTE(SUBSTITUTE(SUBSTITUTE(SUBSTITUTE(SUBSTITUTE(SUBSTITUTE(SUBSTITUTE(SUBSTITUTE(SUBSTITUTE(SUBSTITUTE(SUBSTITUTE( (SUBSTITUTE( SUBSTITUTE( SUBSTITUTE( SUBSTITUTE(Z2104,"STD_SIGMA","SUM"),"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4" t="b">
        <f>AA2104=AF2104</f>
        <v>1</v>
      </c>
    </row>
    <row r="2105" spans="1:33">
      <c r="A2105" s="48">
        <f>IF(B2105=INT(B2105),ROW(),"")</f>
        <v>2105</v>
      </c>
      <c r="B2105" s="47">
        <f>IF(AND(MID(C2105,2,1)&lt;&gt;"/",MID(C2105,1,1)="/"),INT(B2104)+1,B2104+0.01)</f>
        <v>2061</v>
      </c>
      <c r="C2105" s="51" t="s">
        <v>5247</v>
      </c>
      <c r="D2105" s="56" t="s">
        <v>5242</v>
      </c>
      <c r="E2105" s="56" t="s">
        <v>5232</v>
      </c>
      <c r="F2105" s="56" t="s">
        <v>5232</v>
      </c>
      <c r="G2105" s="144">
        <v>0</v>
      </c>
      <c r="H2105" s="144">
        <v>0</v>
      </c>
      <c r="I2105" s="180" t="s">
        <v>1</v>
      </c>
      <c r="J2105" s="56" t="s">
        <v>1375</v>
      </c>
      <c r="K2105" s="57" t="s">
        <v>3945</v>
      </c>
      <c r="L2105" s="55" t="s">
        <v>4768</v>
      </c>
      <c r="M2105" s="55" t="s">
        <v>4825</v>
      </c>
      <c r="N2105" s="55" t="s">
        <v>2707</v>
      </c>
      <c r="O2105" s="55"/>
      <c r="P2105" s="180" t="s">
        <v>5237</v>
      </c>
      <c r="Q2105" s="13"/>
      <c r="R2105"/>
      <c r="S2105" t="str">
        <f>IF(E2105=F2105,"","NOT EQUAL")</f>
        <v/>
      </c>
      <c r="T2105" s="44" t="str">
        <f>IF(ISNA(VLOOKUP(P2105,Sheet1!E:F,2,0)),"--","PRESENT")</f>
        <v>--</v>
      </c>
      <c r="U2105"/>
      <c r="V2105">
        <f>IF(AA2105&lt;&gt;"",V2104+1,V2104)</f>
        <v>643</v>
      </c>
      <c r="W2105" s="75" t="s">
        <v>2679</v>
      </c>
      <c r="X2105" s="57" t="s">
        <v>2598</v>
      </c>
      <c r="Y2105" s="57" t="s">
        <v>2238</v>
      </c>
      <c r="Z2105" s="25" t="str">
        <f>IF( OR(X2105="CNST", I2105="CAT_REGS"),IF(E2105=CHAR(34)&amp;CHAR(34),F2105,E2105),
IF(X2105="YES",UPPER(IF(E2105=CHAR(34)&amp;CHAR(34),F2105,E2105)),
IF(   AND(X2105&lt;&gt;"NO",I2105="CAT_FNCT",D2105&lt;&gt;"multiply", D2105&lt;&gt;"divide"),IF(J2105="SLS_ENABLED",   UPPER(IF(E2105=CHAR(34)&amp;CHAR(34),F2105,E2105)),""),"")))</f>
        <v>"F.1234"</v>
      </c>
      <c r="AA2105" s="25" t="str">
        <f>IF(LEN(Y2105)&gt;0,Y2105,SUBSTITUTE(SUBSTITUTE(SUBSTITUTE(SUBSTITUTE(SUBSTITUTE(SUBSTITUTE(SUBSTITUTE(SUBSTITUTE(SUBSTITUTE(SUBSTITUTE(SUBSTITUTE( (SUBSTITUTE( SUBSTITUTE( SUBSTITUTE( SUBSTITUTE(Z2105,"STD_SIGMA","SUM"),"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F.1234</v>
      </c>
      <c r="AB2105" s="1">
        <f>B2105</f>
        <v>2061</v>
      </c>
      <c r="AC2105" t="str">
        <f>P2105</f>
        <v>ITM_F1234</v>
      </c>
      <c r="AD2105" s="126" t="str">
        <f>IF(ISNA(VLOOKUP(AA2105,'XEQM Shortlist'!J:J,1,0)),"//","")</f>
        <v>//</v>
      </c>
      <c r="AF2105" s="88" t="str">
        <f>IF(LEN(AA2105)=0,"",SUBSTITUTE(SUBSTITUTE(SUBSTITUTE(SUBSTITUTE(SUBSTITUTE(SUBSTITUTE(SUBSTITUTE(SUBSTITUTE(SUBSTITUTE(SUBSTITUTE(SUBSTITUTE(SUBSTITUTE(SUBSTITUTE(SUBSTITUTE(SUBSTITUTE(SUBSTITUTE(SUBSTITUTE( (SUBSTITUTE( SUBSTITUTE( SUBSTITUTE( SUBSTITUTE(Z2105,"STD_SIGMA","SUM"),"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F.1234</v>
      </c>
      <c r="AG2105" t="b">
        <f>AA2105=AF2105</f>
        <v>1</v>
      </c>
    </row>
    <row r="2106" spans="1:33">
      <c r="A2106" s="48">
        <f>IF(B2106=INT(B2106),ROW(),"")</f>
        <v>2106</v>
      </c>
      <c r="B2106" s="47">
        <f>IF(AND(MID(C2106,2,1)&lt;&gt;"/",MID(C2106,1,1)="/"),INT(B2105)+1,B2105+0.01)</f>
        <v>2062</v>
      </c>
      <c r="C2106" s="51" t="s">
        <v>5247</v>
      </c>
      <c r="D2106" s="56" t="s">
        <v>5243</v>
      </c>
      <c r="E2106" s="56" t="s">
        <v>5233</v>
      </c>
      <c r="F2106" s="56" t="s">
        <v>5233</v>
      </c>
      <c r="G2106" s="144">
        <v>0</v>
      </c>
      <c r="H2106" s="144">
        <v>0</v>
      </c>
      <c r="I2106" s="180" t="s">
        <v>1</v>
      </c>
      <c r="J2106" s="56" t="s">
        <v>1375</v>
      </c>
      <c r="K2106" s="57" t="s">
        <v>3945</v>
      </c>
      <c r="L2106" s="55" t="s">
        <v>4768</v>
      </c>
      <c r="M2106" s="55" t="s">
        <v>4825</v>
      </c>
      <c r="N2106" s="55" t="s">
        <v>2707</v>
      </c>
      <c r="O2106" s="55"/>
      <c r="P2106" s="180" t="s">
        <v>5238</v>
      </c>
      <c r="Q2106" s="13"/>
      <c r="R2106"/>
      <c r="S2106" t="str">
        <f>IF(E2106=F2106,"","NOT EQUAL")</f>
        <v/>
      </c>
      <c r="T2106" s="44" t="str">
        <f>IF(ISNA(VLOOKUP(P2106,Sheet1!E:F,2,0)),"--","PRESENT")</f>
        <v>--</v>
      </c>
      <c r="U2106"/>
      <c r="V2106">
        <f>IF(AA2106&lt;&gt;"",V2105+1,V2105)</f>
        <v>644</v>
      </c>
      <c r="W2106" s="75" t="s">
        <v>2679</v>
      </c>
      <c r="X2106" s="57" t="s">
        <v>2598</v>
      </c>
      <c r="Y2106" s="57" t="s">
        <v>2238</v>
      </c>
      <c r="Z2106" s="25" t="str">
        <f>IF( OR(X2106="CNST", I2106="CAT_REGS"),IF(E2106=CHAR(34)&amp;CHAR(34),F2106,E2106),
IF(X2106="YES",UPPER(IF(E2106=CHAR(34)&amp;CHAR(34),F2106,E2106)),
IF(   AND(X2106&lt;&gt;"NO",I2106="CAT_FNCT",D2106&lt;&gt;"multiply", D2106&lt;&gt;"divide"),IF(J2106="SLS_ENABLED",   UPPER(IF(E2106=CHAR(34)&amp;CHAR(34),F2106,E2106)),""),"")))</f>
        <v>"M.1234"</v>
      </c>
      <c r="AA2106" s="25" t="str">
        <f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M.1234</v>
      </c>
      <c r="AB2106" s="1">
        <f>B2106</f>
        <v>2062</v>
      </c>
      <c r="AC2106" t="str">
        <f>P2106</f>
        <v>ITM_M1234</v>
      </c>
      <c r="AD2106" s="126" t="str">
        <f>IF(ISNA(VLOOKUP(AA2106,'XEQM Shortlist'!J:J,1,0)),"//","")</f>
        <v>//</v>
      </c>
      <c r="AF2106" s="88" t="str">
        <f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M.1234</v>
      </c>
      <c r="AG2106" t="b">
        <f>AA2106=AF2106</f>
        <v>1</v>
      </c>
    </row>
    <row r="2107" spans="1:33">
      <c r="A2107" s="48">
        <f>IF(B2107=INT(B2107),ROW(),"")</f>
        <v>2107</v>
      </c>
      <c r="B2107" s="47">
        <f>IF(AND(MID(C2107,2,1)&lt;&gt;"/",MID(C2107,1,1)="/"),INT(B2106)+1,B2106+0.01)</f>
        <v>2063</v>
      </c>
      <c r="C2107" s="51" t="s">
        <v>5247</v>
      </c>
      <c r="D2107" s="56" t="s">
        <v>5244</v>
      </c>
      <c r="E2107" s="56" t="s">
        <v>5234</v>
      </c>
      <c r="F2107" s="56" t="s">
        <v>5234</v>
      </c>
      <c r="G2107" s="144">
        <v>0</v>
      </c>
      <c r="H2107" s="144">
        <v>0</v>
      </c>
      <c r="I2107" s="180" t="s">
        <v>1</v>
      </c>
      <c r="J2107" s="56" t="s">
        <v>1375</v>
      </c>
      <c r="K2107" s="57" t="s">
        <v>3945</v>
      </c>
      <c r="L2107" s="55" t="s">
        <v>4768</v>
      </c>
      <c r="M2107" s="55" t="s">
        <v>4825</v>
      </c>
      <c r="N2107" s="55" t="s">
        <v>2707</v>
      </c>
      <c r="O2107" s="55"/>
      <c r="P2107" s="180" t="s">
        <v>5239</v>
      </c>
      <c r="Q2107" s="13"/>
      <c r="R2107"/>
      <c r="S2107" t="str">
        <f>IF(E2107=F2107,"","NOT EQUAL")</f>
        <v/>
      </c>
      <c r="T2107" s="44" t="str">
        <f>IF(ISNA(VLOOKUP(P2107,Sheet1!E:F,2,0)),"--","PRESENT")</f>
        <v>--</v>
      </c>
      <c r="U2107"/>
      <c r="V2107">
        <f>IF(AA2107&lt;&gt;"",V2106+1,V2106)</f>
        <v>645</v>
      </c>
      <c r="W2107" s="75" t="s">
        <v>2679</v>
      </c>
      <c r="X2107" s="57" t="s">
        <v>2598</v>
      </c>
      <c r="Y2107" s="57" t="s">
        <v>2238</v>
      </c>
      <c r="Z2107" s="25" t="str">
        <f>IF( OR(X2107="CNST", I2107="CAT_REGS"),IF(E2107=CHAR(34)&amp;CHAR(34),F2107,E2107),
IF(X2107="YES",UPPER(IF(E2107=CHAR(34)&amp;CHAR(34),F2107,E2107)),
IF(   AND(X2107&lt;&gt;"NO",I2107="CAT_FNCT",D2107&lt;&gt;"multiply", D2107&lt;&gt;"divide"),IF(J2107="SLS_ENABLED",   UPPER(IF(E2107=CHAR(34)&amp;CHAR(34),F2107,E2107)),""),"")))</f>
        <v>"F.14"</v>
      </c>
      <c r="AA2107" s="25" t="str">
        <f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F.14</v>
      </c>
      <c r="AB2107" s="1">
        <f>B2107</f>
        <v>2063</v>
      </c>
      <c r="AC2107" t="str">
        <f>P2107</f>
        <v>ITM_F14</v>
      </c>
      <c r="AD2107" s="126" t="str">
        <f>IF(ISNA(VLOOKUP(AA2107,'XEQM Shortlist'!J:J,1,0)),"//","")</f>
        <v>//</v>
      </c>
      <c r="AF2107" s="88" t="str">
        <f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F.14</v>
      </c>
      <c r="AG2107" t="b">
        <f>AA2107=AF2107</f>
        <v>1</v>
      </c>
    </row>
    <row r="2108" spans="1:33">
      <c r="A2108" s="48">
        <f>IF(B2108=INT(B2108),ROW(),"")</f>
        <v>2108</v>
      </c>
      <c r="B2108" s="47">
        <f>IF(AND(MID(C2108,2,1)&lt;&gt;"/",MID(C2108,1,1)="/"),INT(B2107)+1,B2107+0.01)</f>
        <v>2064</v>
      </c>
      <c r="C2108" s="51" t="s">
        <v>5247</v>
      </c>
      <c r="D2108" s="56" t="s">
        <v>5245</v>
      </c>
      <c r="E2108" s="56" t="s">
        <v>5235</v>
      </c>
      <c r="F2108" s="56" t="s">
        <v>5235</v>
      </c>
      <c r="G2108" s="144">
        <v>0</v>
      </c>
      <c r="H2108" s="144">
        <v>0</v>
      </c>
      <c r="I2108" s="180" t="s">
        <v>1</v>
      </c>
      <c r="J2108" s="56" t="s">
        <v>1375</v>
      </c>
      <c r="K2108" s="57" t="s">
        <v>3945</v>
      </c>
      <c r="L2108" s="55" t="s">
        <v>4768</v>
      </c>
      <c r="M2108" s="55" t="s">
        <v>4825</v>
      </c>
      <c r="N2108" s="55" t="s">
        <v>2707</v>
      </c>
      <c r="O2108" s="55"/>
      <c r="P2108" s="180" t="s">
        <v>5240</v>
      </c>
      <c r="Q2108" s="13"/>
      <c r="R2108"/>
      <c r="S2108" t="str">
        <f>IF(E2108=F2108,"","NOT EQUAL")</f>
        <v/>
      </c>
      <c r="T2108" s="44" t="str">
        <f>IF(ISNA(VLOOKUP(P2108,Sheet1!E:F,2,0)),"--","PRESENT")</f>
        <v>--</v>
      </c>
      <c r="U2108"/>
      <c r="V2108">
        <f>IF(AA2108&lt;&gt;"",V2107+1,V2107)</f>
        <v>646</v>
      </c>
      <c r="W2108" s="75" t="s">
        <v>2679</v>
      </c>
      <c r="X2108" s="57" t="s">
        <v>2598</v>
      </c>
      <c r="Y2108" s="57" t="s">
        <v>2238</v>
      </c>
      <c r="Z2108" s="25" t="str">
        <f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>"M.14"</v>
      </c>
      <c r="AA2108" s="25" t="str">
        <f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M.14</v>
      </c>
      <c r="AB2108" s="1">
        <f>B2108</f>
        <v>2064</v>
      </c>
      <c r="AC2108" t="str">
        <f>P2108</f>
        <v>ITM_M14</v>
      </c>
      <c r="AD2108" s="126" t="str">
        <f>IF(ISNA(VLOOKUP(AA2108,'XEQM Shortlist'!J:J,1,0)),"//","")</f>
        <v>//</v>
      </c>
      <c r="AF2108" s="88" t="str">
        <f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M.14</v>
      </c>
      <c r="AG2108" t="b">
        <f>AA2108=AF2108</f>
        <v>1</v>
      </c>
    </row>
    <row r="2109" spans="1:33">
      <c r="A2109" s="48">
        <f>IF(B2109=INT(B2109),ROW(),"")</f>
        <v>2109</v>
      </c>
      <c r="B2109" s="47">
        <f>IF(AND(MID(C2109,2,1)&lt;&gt;"/",MID(C2109,1,1)="/"),INT(B2108)+1,B2108+0.01)</f>
        <v>2065</v>
      </c>
      <c r="C2109" s="51" t="s">
        <v>5247</v>
      </c>
      <c r="D2109" s="56" t="s">
        <v>5246</v>
      </c>
      <c r="E2109" s="56" t="s">
        <v>5236</v>
      </c>
      <c r="F2109" s="56" t="s">
        <v>5236</v>
      </c>
      <c r="G2109" s="144">
        <v>0</v>
      </c>
      <c r="H2109" s="144">
        <v>0</v>
      </c>
      <c r="I2109" s="180" t="s">
        <v>1</v>
      </c>
      <c r="J2109" s="56" t="s">
        <v>1375</v>
      </c>
      <c r="K2109" s="57" t="s">
        <v>3945</v>
      </c>
      <c r="L2109" s="55" t="s">
        <v>4768</v>
      </c>
      <c r="M2109" s="55" t="s">
        <v>4825</v>
      </c>
      <c r="N2109" s="55" t="s">
        <v>2707</v>
      </c>
      <c r="O2109" s="55"/>
      <c r="P2109" s="180" t="s">
        <v>5241</v>
      </c>
      <c r="Q2109" s="13"/>
      <c r="R2109"/>
      <c r="S2109" t="str">
        <f>IF(E2109=F2109,"","NOT EQUAL")</f>
        <v/>
      </c>
      <c r="T2109" s="44" t="str">
        <f>IF(ISNA(VLOOKUP(P2109,Sheet1!E:F,2,0)),"--","PRESENT")</f>
        <v>--</v>
      </c>
      <c r="U2109"/>
      <c r="V2109">
        <f>IF(AA2109&lt;&gt;"",V2108+1,V2108)</f>
        <v>647</v>
      </c>
      <c r="W2109" s="75" t="s">
        <v>2679</v>
      </c>
      <c r="X2109" s="57" t="s">
        <v>2598</v>
      </c>
      <c r="Y2109" s="57" t="s">
        <v>2238</v>
      </c>
      <c r="Z2109" s="25" t="str">
        <f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>B2109</f>
        <v>2065</v>
      </c>
      <c r="AC2109" t="str">
        <f>P2109</f>
        <v>ITM_F124</v>
      </c>
      <c r="AD2109" s="126" t="str">
        <f>IF(ISNA(VLOOKUP(AA2109,'XEQM Shortlist'!J:J,1,0)),"//","")</f>
        <v>//</v>
      </c>
      <c r="AF2109" s="88" t="str">
        <f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>AA2109=AF2109</f>
        <v>1</v>
      </c>
    </row>
    <row r="2110" spans="1:33">
      <c r="A2110" s="48">
        <f>IF(B2110=INT(B2110),ROW(),"")</f>
        <v>2110</v>
      </c>
      <c r="B2110" s="47">
        <f>IF(AND(MID(C2110,2,1)&lt;&gt;"/",MID(C2110,1,1)="/"),INT(B2109)+1,B2109+0.01)</f>
        <v>2066</v>
      </c>
      <c r="C2110" s="51" t="s">
        <v>3769</v>
      </c>
      <c r="D2110" s="56" t="s">
        <v>7</v>
      </c>
      <c r="E2110" s="56" t="s">
        <v>519</v>
      </c>
      <c r="F2110" s="56" t="s">
        <v>5433</v>
      </c>
      <c r="G2110" s="144">
        <v>0</v>
      </c>
      <c r="H2110" s="144">
        <v>0</v>
      </c>
      <c r="I2110" s="180" t="s">
        <v>1</v>
      </c>
      <c r="J2110" s="56" t="s">
        <v>1376</v>
      </c>
      <c r="K2110" s="57" t="s">
        <v>3783</v>
      </c>
      <c r="L2110" s="55" t="s">
        <v>4768</v>
      </c>
      <c r="M2110" s="55" t="s">
        <v>4827</v>
      </c>
      <c r="N2110" s="55" t="s">
        <v>2707</v>
      </c>
      <c r="O2110" s="55"/>
      <c r="P2110" s="180" t="s">
        <v>5435</v>
      </c>
      <c r="Q2110" s="13"/>
      <c r="R2110"/>
      <c r="S2110" t="str">
        <f>IF(E2110=F2110,"","NOT EQUAL")</f>
        <v>NOT EQUAL</v>
      </c>
      <c r="T2110" s="44" t="str">
        <f>IF(ISNA(VLOOKUP(P2110,Sheet1!E:F,2,0)),"--","PRESENT")</f>
        <v>--</v>
      </c>
      <c r="U2110"/>
      <c r="V2110">
        <f>IF(AA2110&lt;&gt;"",V2109+1,V2109)</f>
        <v>647</v>
      </c>
      <c r="W2110" s="75" t="s">
        <v>2238</v>
      </c>
      <c r="X2110" s="57" t="s">
        <v>2238</v>
      </c>
      <c r="Y2110" s="57" t="s">
        <v>2238</v>
      </c>
      <c r="Z2110" s="25" t="str">
        <f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>B2110</f>
        <v>2066</v>
      </c>
      <c r="AC2110" t="str">
        <f>P2110</f>
        <v>MNU_TAMLBLALPHA</v>
      </c>
      <c r="AD2110" s="126" t="str">
        <f>IF(ISNA(VLOOKUP(AA2110,'XEQM Shortlist'!J:J,1,0)),"//","")</f>
        <v/>
      </c>
      <c r="AF2110" s="88" t="str">
        <f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>AA2110=AF2110</f>
        <v>1</v>
      </c>
    </row>
    <row r="2111" spans="1:33">
      <c r="A2111" s="48">
        <f>IF(B2111=INT(B2111),ROW(),"")</f>
        <v>2111</v>
      </c>
      <c r="B2111" s="47">
        <f>IF(AND(MID(C2111,2,1)&lt;&gt;"/",MID(C2111,1,1)="/"),INT(B2110)+1,B2110+0.01)</f>
        <v>2067</v>
      </c>
      <c r="C2111" s="51" t="s">
        <v>3769</v>
      </c>
      <c r="D2111" s="56" t="s">
        <v>7</v>
      </c>
      <c r="E2111" s="56" t="s">
        <v>519</v>
      </c>
      <c r="F2111" s="56" t="s">
        <v>5434</v>
      </c>
      <c r="G2111" s="144">
        <v>0</v>
      </c>
      <c r="H2111" s="144">
        <v>0</v>
      </c>
      <c r="I2111" s="180" t="s">
        <v>1</v>
      </c>
      <c r="J2111" s="56" t="s">
        <v>1376</v>
      </c>
      <c r="K2111" s="57" t="s">
        <v>3783</v>
      </c>
      <c r="L2111" s="55" t="s">
        <v>4768</v>
      </c>
      <c r="M2111" s="55" t="s">
        <v>4827</v>
      </c>
      <c r="N2111" s="55" t="s">
        <v>2707</v>
      </c>
      <c r="O2111" s="55"/>
      <c r="P2111" s="180" t="s">
        <v>5436</v>
      </c>
      <c r="Q2111" s="13"/>
      <c r="R2111"/>
      <c r="S2111" t="str">
        <f>IF(E2111=F2111,"","NOT EQUAL")</f>
        <v>NOT EQUAL</v>
      </c>
      <c r="T2111" s="44" t="str">
        <f>IF(ISNA(VLOOKUP(P2111,Sheet1!E:F,2,0)),"--","PRESENT")</f>
        <v>--</v>
      </c>
      <c r="U2111"/>
      <c r="V2111">
        <f>IF(AA2111&lt;&gt;"",V2110+1,V2110)</f>
        <v>647</v>
      </c>
      <c r="W2111" s="75" t="s">
        <v>2238</v>
      </c>
      <c r="X2111" s="57" t="s">
        <v>2238</v>
      </c>
      <c r="Y2111" s="57" t="s">
        <v>2238</v>
      </c>
      <c r="Z2111" s="25" t="str">
        <f>IF( OR(X2111="CNST", I2111="CAT_REGS"),IF(E2111=CHAR(34)&amp;CHAR(34),F2111,E2111),
IF(X2111="YES",UPPER(IF(E2111=CHAR(34)&amp;CHAR(34),F2111,E2111)),
IF(   AND(X2111&lt;&gt;"NO",I2111="CAT_FNCT",D2111&lt;&gt;"multiply", D2111&lt;&gt;"divide"),IF(J2111="SLS_ENABLED",   UPPER(IF(E2111=CHAR(34)&amp;CHAR(34),F2111,E2111)),""),"")))</f>
        <v/>
      </c>
      <c r="AA2111" s="25" t="str">
        <f>IF(LEN(Y2111)&gt;0,Y2111,SUBSTITUTE(SUBSTITUTE(SUBSTITUTE(SUBSTITUTE(SUBSTITUTE(SUBSTITUTE(SUBSTITUTE(SUBSTITUTE(SUBSTITUTE(SUBSTITUTE(SUBSTITUTE( (SUBSTITUTE( SUBSTITUTE( SUBSTITUTE( SUBSTITUTE(Z2111,"STD_SIGMA","SUM"),"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1" s="1">
        <f>B2111</f>
        <v>2067</v>
      </c>
      <c r="AC2111" t="str">
        <f>P2111</f>
        <v>MNU_TAMSRALPHA</v>
      </c>
      <c r="AD2111" s="126" t="str">
        <f>IF(ISNA(VLOOKUP(AA2111,'XEQM Shortlist'!J:J,1,0)),"//","")</f>
        <v/>
      </c>
      <c r="AF2111" s="88" t="str">
        <f>IF(LEN(AA2111)=0,"",SUBSTITUTE(SUBSTITUTE(SUBSTITUTE(SUBSTITUTE(SUBSTITUTE(SUBSTITUTE(SUBSTITUTE(SUBSTITUTE(SUBSTITUTE(SUBSTITUTE(SUBSTITUTE(SUBSTITUTE(SUBSTITUTE(SUBSTITUTE(SUBSTITUTE(SUBSTITUTE(SUBSTITUTE( (SUBSTITUTE( SUBSTITUTE( SUBSTITUTE( SUBSTITUTE(Z2111,"STD_SIGMA","SUM"),"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1" t="b">
        <f>AA2111=AF2111</f>
        <v>1</v>
      </c>
    </row>
    <row r="2112" spans="1:33" s="17" customFormat="1">
      <c r="A2112" s="48">
        <f>IF(B2112=INT(B2112),ROW(),"")</f>
        <v>2112</v>
      </c>
      <c r="B2112" s="47">
        <f>IF(AND(MID(C2112,2,1)&lt;&gt;"/",MID(C2112,1,1)="/"),INT(B2111)+1,B2111+0.01)</f>
        <v>2068</v>
      </c>
      <c r="C2112" s="89" t="s">
        <v>3769</v>
      </c>
      <c r="D2112" s="89" t="s">
        <v>7</v>
      </c>
      <c r="E2112" s="109" t="str">
        <f>CHAR(34)&amp;IF(B2112&lt;10,"000",IF(B2112&lt;100,"00",IF(B2112&lt;1000,"0","")))&amp;$B2112&amp;CHAR(34)</f>
        <v>"2068"</v>
      </c>
      <c r="F2112" s="90" t="str">
        <f>E2112</f>
        <v>"2068"</v>
      </c>
      <c r="G2112" s="145">
        <v>0</v>
      </c>
      <c r="H2112" s="145">
        <v>0</v>
      </c>
      <c r="I2112" s="180" t="s">
        <v>28</v>
      </c>
      <c r="J2112" s="91" t="s">
        <v>1376</v>
      </c>
      <c r="K2112" s="92" t="s">
        <v>3783</v>
      </c>
      <c r="L2112" s="17" t="s">
        <v>4768</v>
      </c>
      <c r="M2112" s="17" t="s">
        <v>4827</v>
      </c>
      <c r="N2112" s="55" t="s">
        <v>2707</v>
      </c>
      <c r="P2112" s="259" t="str">
        <f>"MNU_"&amp;IF(B2112&lt;10,"000",IF(B2112&lt;100,"00",IF(B2112&lt;1000,"0","")))&amp;$B2112</f>
        <v>MNU_2068</v>
      </c>
      <c r="Q2112" s="16"/>
      <c r="R2112"/>
      <c r="S2112" t="str">
        <f>IF(E2112=F2112,"","NOT EQUAL")</f>
        <v/>
      </c>
      <c r="T2112" s="44" t="str">
        <f>IF(ISNA(VLOOKUP(P2112,Sheet1!E:F,2,0)),"--","PRESENT")</f>
        <v>--</v>
      </c>
      <c r="U2112"/>
      <c r="V2112">
        <f>IF(AA2112&lt;&gt;"",V2111+1,V2111)</f>
        <v>647</v>
      </c>
      <c r="W2112" s="88" t="s">
        <v>2238</v>
      </c>
      <c r="X2112" s="92" t="s">
        <v>2238</v>
      </c>
      <c r="Y2112" s="92" t="s">
        <v>2238</v>
      </c>
      <c r="Z2112" s="25" t="str">
        <f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5" t="str">
        <f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>B2112</f>
        <v>2068</v>
      </c>
      <c r="AC2112" t="str">
        <f>P2112</f>
        <v>MNU_2068</v>
      </c>
      <c r="AD2112" s="126" t="str">
        <f>IF(ISNA(VLOOKUP(AA2112,'XEQM Shortlist'!J:J,1,0)),"//","")</f>
        <v/>
      </c>
      <c r="AE2112"/>
      <c r="AF2112" s="88" t="str">
        <f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>AA2112=AF2112</f>
        <v>1</v>
      </c>
    </row>
    <row r="2113" spans="1:33" s="44" customFormat="1">
      <c r="A2113" s="48">
        <f>IF(B2113=INT(B2113),ROW(),"")</f>
        <v>2113</v>
      </c>
      <c r="B2113" s="47">
        <f>IF(AND(MID(C2113,2,1)&lt;&gt;"/",MID(C2113,1,1)="/"),INT(B2112)+1,B2112+0.01)</f>
        <v>2069</v>
      </c>
      <c r="C2113" s="80" t="s">
        <v>3770</v>
      </c>
      <c r="D2113" s="80" t="s">
        <v>4923</v>
      </c>
      <c r="E2113" s="81" t="s">
        <v>183</v>
      </c>
      <c r="F2113" s="81" t="s">
        <v>183</v>
      </c>
      <c r="G2113" s="82">
        <v>0</v>
      </c>
      <c r="H2113" s="82">
        <v>0</v>
      </c>
      <c r="I2113" s="270" t="s">
        <v>1</v>
      </c>
      <c r="J2113" s="81" t="s">
        <v>1376</v>
      </c>
      <c r="K2113" s="83" t="s">
        <v>3783</v>
      </c>
      <c r="L2113" s="84" t="s">
        <v>4768</v>
      </c>
      <c r="M2113" s="84" t="s">
        <v>4827</v>
      </c>
      <c r="N2113" s="55" t="s">
        <v>2707</v>
      </c>
      <c r="O2113" s="84"/>
      <c r="P2113" s="266" t="s">
        <v>4794</v>
      </c>
      <c r="Q2113" s="83"/>
      <c r="R2113"/>
      <c r="S2113" t="str">
        <f>IF(E2113=F2113,"","NOT EQUAL")</f>
        <v/>
      </c>
      <c r="T2113" s="44" t="str">
        <f>IF(ISNA(VLOOKUP(P2113,Sheet1!E:F,2,0)),"--","PRESENT")</f>
        <v>--</v>
      </c>
      <c r="U2113"/>
      <c r="V2113">
        <f>IF(AA2113&lt;&gt;"",V2112+1,V2112)</f>
        <v>647</v>
      </c>
      <c r="W2113" s="75" t="s">
        <v>2674</v>
      </c>
      <c r="X2113" s="57" t="s">
        <v>2238</v>
      </c>
      <c r="Y2113" s="57" t="s">
        <v>2238</v>
      </c>
      <c r="Z2113" s="25" t="str">
        <f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>B2113</f>
        <v>2069</v>
      </c>
      <c r="AC2113" t="str">
        <f>P2113</f>
        <v xml:space="preserve">ITM_LG_SIGN </v>
      </c>
      <c r="AD2113" s="126" t="str">
        <f>IF(ISNA(VLOOKUP(AA2113,'XEQM Shortlist'!J:J,1,0)),"//","")</f>
        <v/>
      </c>
      <c r="AE2113"/>
      <c r="AF2113" s="88" t="str">
        <f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>AA2113=AF2113</f>
        <v>1</v>
      </c>
    </row>
    <row r="2114" spans="1:33" s="44" customFormat="1">
      <c r="A2114" s="48">
        <f>IF(B2114=INT(B2114),ROW(),"")</f>
        <v>2114</v>
      </c>
      <c r="B2114" s="47">
        <f>IF(AND(MID(C2114,2,1)&lt;&gt;"/",MID(C2114,1,1)="/"),INT(B2113)+1,B2113+0.01)</f>
        <v>2070</v>
      </c>
      <c r="C2114" s="80" t="s">
        <v>3770</v>
      </c>
      <c r="D2114" s="80" t="s">
        <v>4799</v>
      </c>
      <c r="E2114" s="81" t="s">
        <v>176</v>
      </c>
      <c r="F2114" s="81" t="s">
        <v>176</v>
      </c>
      <c r="G2114" s="82">
        <v>0</v>
      </c>
      <c r="H2114" s="82">
        <v>0</v>
      </c>
      <c r="I2114" s="270" t="s">
        <v>1</v>
      </c>
      <c r="J2114" s="81" t="s">
        <v>1376</v>
      </c>
      <c r="K2114" s="83" t="s">
        <v>3783</v>
      </c>
      <c r="L2114" s="84" t="s">
        <v>4768</v>
      </c>
      <c r="M2114" s="84" t="s">
        <v>4827</v>
      </c>
      <c r="N2114" s="55" t="s">
        <v>2707</v>
      </c>
      <c r="O2114" s="84"/>
      <c r="P2114" s="266" t="s">
        <v>4799</v>
      </c>
      <c r="Q2114" s="83"/>
      <c r="R2114"/>
      <c r="S2114" t="str">
        <f>IF(E2114=F2114,"","NOT EQUAL")</f>
        <v/>
      </c>
      <c r="T2114" s="44" t="str">
        <f>IF(ISNA(VLOOKUP(P2114,Sheet1!E:F,2,0)),"--","PRESENT")</f>
        <v>--</v>
      </c>
      <c r="U2114"/>
      <c r="V2114">
        <f>IF(AA2114&lt;&gt;"",V2113+1,V2113)</f>
        <v>647</v>
      </c>
      <c r="W2114" s="75" t="s">
        <v>2674</v>
      </c>
      <c r="X2114" s="57" t="s">
        <v>2238</v>
      </c>
      <c r="Y2114" s="57" t="s">
        <v>2238</v>
      </c>
      <c r="Z2114" s="25" t="str">
        <f>IF( OR(X2114="CNST", I2114="CAT_REGS"),IF(E2114=CHAR(34)&amp;CHAR(34),F2114,E2114),
IF(X2114="YES",UPPER(IF(E2114=CHAR(34)&amp;CHAR(34),F2114,E2114)),
IF(   AND(X2114&lt;&gt;"NO",I2114="CAT_FNCT",D2114&lt;&gt;"multiply", D2114&lt;&gt;"divide"),IF(J2114="SLS_ENABLED",   UPPER(IF(E2114=CHAR(34)&amp;CHAR(34),F2114,E2114)),""),"")))</f>
        <v/>
      </c>
      <c r="AA2114" s="25" t="str">
        <f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>B2114</f>
        <v>2070</v>
      </c>
      <c r="AC2114" t="str">
        <f>P2114</f>
        <v>ITM_LN_SIGN</v>
      </c>
      <c r="AD2114" s="126" t="str">
        <f>IF(ISNA(VLOOKUP(AA2114,'XEQM Shortlist'!J:J,1,0)),"//","")</f>
        <v/>
      </c>
      <c r="AE2114"/>
      <c r="AF2114" s="88" t="str">
        <f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>AA2114=AF2114</f>
        <v>1</v>
      </c>
    </row>
    <row r="2115" spans="1:33" s="44" customFormat="1">
      <c r="A2115" s="48">
        <f>IF(B2115=INT(B2115),ROW(),"")</f>
        <v>2115</v>
      </c>
      <c r="B2115" s="47">
        <f>IF(AND(MID(C2115,2,1)&lt;&gt;"/",MID(C2115,1,1)="/"),INT(B2114)+1,B2114+0.01)</f>
        <v>2071</v>
      </c>
      <c r="C2115" s="80" t="s">
        <v>3770</v>
      </c>
      <c r="D2115" s="80" t="s">
        <v>4795</v>
      </c>
      <c r="E2115" s="81" t="s">
        <v>1239</v>
      </c>
      <c r="F2115" s="81" t="s">
        <v>1239</v>
      </c>
      <c r="G2115" s="82">
        <v>0</v>
      </c>
      <c r="H2115" s="82">
        <v>0</v>
      </c>
      <c r="I2115" s="270" t="s">
        <v>1</v>
      </c>
      <c r="J2115" s="81" t="s">
        <v>1376</v>
      </c>
      <c r="K2115" s="83" t="s">
        <v>3783</v>
      </c>
      <c r="L2115" s="84" t="s">
        <v>4768</v>
      </c>
      <c r="M2115" s="84" t="s">
        <v>4827</v>
      </c>
      <c r="N2115" s="55" t="s">
        <v>2707</v>
      </c>
      <c r="O2115" s="84"/>
      <c r="P2115" s="266" t="s">
        <v>4795</v>
      </c>
      <c r="Q2115" s="83"/>
      <c r="R2115"/>
      <c r="S2115" t="str">
        <f>IF(E2115=F2115,"","NOT EQUAL")</f>
        <v/>
      </c>
      <c r="T2115" s="44" t="str">
        <f>IF(ISNA(VLOOKUP(P2115,Sheet1!E:F,2,0)),"--","PRESENT")</f>
        <v>--</v>
      </c>
      <c r="U2115"/>
      <c r="V2115">
        <f>IF(AA2115&lt;&gt;"",V2114+1,V2114)</f>
        <v>647</v>
      </c>
      <c r="W2115" s="75" t="s">
        <v>2674</v>
      </c>
      <c r="X2115" s="57" t="s">
        <v>2238</v>
      </c>
      <c r="Y2115" s="57" t="s">
        <v>2238</v>
      </c>
      <c r="Z2115" s="25" t="str">
        <f>IF( OR(X2115="CNST", I2115="CAT_REGS"),IF(E2115=CHAR(34)&amp;CHAR(34),F2115,E2115),
IF(X2115="YES",UPPER(IF(E2115=CHAR(34)&amp;CHAR(34),F2115,E2115)),
IF(   AND(X2115&lt;&gt;"NO",I2115="CAT_FNCT",D2115&lt;&gt;"multiply", D2115&lt;&gt;"divide"),IF(J2115="SLS_ENABLED",   UPPER(IF(E2115=CHAR(34)&amp;CHAR(34),F2115,E2115)),""),"")))</f>
        <v/>
      </c>
      <c r="AA2115" s="25" t="str">
        <f>IF(LEN(Y2115)&gt;0,Y2115,SUBSTITUTE(SUBSTITUTE(SUBSTITUTE(SUBSTITUTE(SUBSTITUTE(SUBSTITUTE(SUBSTITUTE(SUBSTITUTE(SUBSTITUTE(SUBSTITUTE(SUBSTITUTE(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5" s="1">
        <f>B2115</f>
        <v>2071</v>
      </c>
      <c r="AC2115" t="str">
        <f>P2115</f>
        <v>ITM_SIN_SIGN</v>
      </c>
      <c r="AD2115" s="126" t="str">
        <f>IF(ISNA(VLOOKUP(AA2115,'XEQM Shortlist'!J:J,1,0)),"//","")</f>
        <v/>
      </c>
      <c r="AE2115"/>
      <c r="AF2115" s="88" t="str">
        <f>IF(LEN(AA2115)=0,"",SUBSTITUTE(SUBSTITUTE(SUBSTITUTE(SUBSTITUTE(SUBSTITUTE(SUBSTITUTE(SUBSTITUTE(SUBSTITUTE(SUBSTITUTE(SUBSTITUTE(SUBSTITUTE(SUBSTITUTE(SUBSTITUTE(SUBSTITUTE(SUBSTITUTE(SUBSTITUTE(SUBSTITUTE(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5" t="b">
        <f>AA2115=AF2115</f>
        <v>1</v>
      </c>
    </row>
    <row r="2116" spans="1:33" s="44" customFormat="1">
      <c r="A2116" s="48">
        <f>IF(B2116=INT(B2116),ROW(),"")</f>
        <v>2116</v>
      </c>
      <c r="B2116" s="47">
        <f>IF(AND(MID(C2116,2,1)&lt;&gt;"/",MID(C2116,1,1)="/"),INT(B2115)+1,B2115+0.01)</f>
        <v>2072</v>
      </c>
      <c r="C2116" s="80" t="s">
        <v>3770</v>
      </c>
      <c r="D2116" s="80" t="s">
        <v>4796</v>
      </c>
      <c r="E2116" s="81" t="s">
        <v>1057</v>
      </c>
      <c r="F2116" s="81" t="s">
        <v>1057</v>
      </c>
      <c r="G2116" s="82">
        <v>0</v>
      </c>
      <c r="H2116" s="82">
        <v>0</v>
      </c>
      <c r="I2116" s="270" t="s">
        <v>1</v>
      </c>
      <c r="J2116" s="81" t="s">
        <v>1376</v>
      </c>
      <c r="K2116" s="83" t="s">
        <v>3783</v>
      </c>
      <c r="L2116" s="84" t="s">
        <v>4768</v>
      </c>
      <c r="M2116" s="84" t="s">
        <v>4827</v>
      </c>
      <c r="N2116" s="55" t="s">
        <v>2707</v>
      </c>
      <c r="O2116" s="84"/>
      <c r="P2116" s="266" t="s">
        <v>4796</v>
      </c>
      <c r="Q2116" s="83"/>
      <c r="R2116"/>
      <c r="S2116" t="str">
        <f>IF(E2116=F2116,"","NOT EQUAL")</f>
        <v/>
      </c>
      <c r="T2116" s="44" t="str">
        <f>IF(ISNA(VLOOKUP(P2116,Sheet1!E:F,2,0)),"--","PRESENT")</f>
        <v>--</v>
      </c>
      <c r="U2116"/>
      <c r="V2116">
        <f>IF(AA2116&lt;&gt;"",V2115+1,V2115)</f>
        <v>647</v>
      </c>
      <c r="W2116" s="75" t="s">
        <v>2674</v>
      </c>
      <c r="X2116" s="57" t="s">
        <v>2238</v>
      </c>
      <c r="Y2116" s="57" t="s">
        <v>2238</v>
      </c>
      <c r="Z2116" s="25" t="str">
        <f>IF( OR(X2116="CNST", I2116="CAT_REGS"),IF(E2116=CHAR(34)&amp;CHAR(34),F2116,E2116),
IF(X2116="YES",UPPER(IF(E2116=CHAR(34)&amp;CHAR(34),F2116,E2116)),
IF(   AND(X2116&lt;&gt;"NO",I2116="CAT_FNCT",D2116&lt;&gt;"multiply", D2116&lt;&gt;"divide"),IF(J2116="SLS_ENABLED",   UPPER(IF(E2116=CHAR(34)&amp;CHAR(34),F2116,E2116)),""),"")))</f>
        <v/>
      </c>
      <c r="AA2116" s="25" t="str">
        <f>IF(LEN(Y2116)&gt;0,Y2116,SUBSTITUTE(SUBSTITUTE(SUBSTITUTE(SUBSTITUTE(SUBSTITUTE(SUBSTITUTE(SUBSTITUTE(SUBSTITUTE(SUBSTITUTE(SUBSTITUTE(SUBSTITUTE( (SUBSTITUTE( SUBSTITUTE( SUBSTITUTE( SUBSTITUTE(Z2116,"STD_SIGMA","SUM"),"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6" s="1">
        <f>B2116</f>
        <v>2072</v>
      </c>
      <c r="AC2116" t="str">
        <f>P2116</f>
        <v>ITM_COS_SIGN</v>
      </c>
      <c r="AD2116" s="126" t="str">
        <f>IF(ISNA(VLOOKUP(AA2116,'XEQM Shortlist'!J:J,1,0)),"//","")</f>
        <v/>
      </c>
      <c r="AE2116"/>
      <c r="AF2116" s="88" t="str">
        <f>IF(LEN(AA2116)=0,"",SUBSTITUTE(SUBSTITUTE(SUBSTITUTE(SUBSTITUTE(SUBSTITUTE(SUBSTITUTE(SUBSTITUTE(SUBSTITUTE(SUBSTITUTE(SUBSTITUTE(SUBSTITUTE(SUBSTITUTE(SUBSTITUTE(SUBSTITUTE(SUBSTITUTE(SUBSTITUTE(SUBSTITUTE( (SUBSTITUTE( SUBSTITUTE( SUBSTITUTE( SUBSTITUTE(Z2116,"STD_SIGMA","SUM"),"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6" t="b">
        <f>AA2116=AF2116</f>
        <v>1</v>
      </c>
    </row>
    <row r="2117" spans="1:33" s="44" customFormat="1">
      <c r="A2117" s="48">
        <f>IF(B2117=INT(B2117),ROW(),"")</f>
        <v>2117</v>
      </c>
      <c r="B2117" s="47">
        <f>IF(AND(MID(C2117,2,1)&lt;&gt;"/",MID(C2117,1,1)="/"),INT(B2116)+1,B2116+0.01)</f>
        <v>2073</v>
      </c>
      <c r="C2117" s="80" t="s">
        <v>3770</v>
      </c>
      <c r="D2117" s="80" t="s">
        <v>4797</v>
      </c>
      <c r="E2117" s="81" t="s">
        <v>1258</v>
      </c>
      <c r="F2117" s="81" t="s">
        <v>1258</v>
      </c>
      <c r="G2117" s="82">
        <v>0</v>
      </c>
      <c r="H2117" s="82">
        <v>0</v>
      </c>
      <c r="I2117" s="270" t="s">
        <v>1</v>
      </c>
      <c r="J2117" s="81" t="s">
        <v>1376</v>
      </c>
      <c r="K2117" s="83" t="s">
        <v>3783</v>
      </c>
      <c r="L2117" s="84" t="s">
        <v>4768</v>
      </c>
      <c r="M2117" s="84" t="s">
        <v>4827</v>
      </c>
      <c r="N2117" s="55" t="s">
        <v>2707</v>
      </c>
      <c r="O2117" s="84"/>
      <c r="P2117" s="266" t="s">
        <v>4797</v>
      </c>
      <c r="Q2117" s="83"/>
      <c r="R2117"/>
      <c r="S2117" t="str">
        <f>IF(E2117=F2117,"","NOT EQUAL")</f>
        <v/>
      </c>
      <c r="T2117" s="44" t="str">
        <f>IF(ISNA(VLOOKUP(P2117,Sheet1!E:F,2,0)),"--","PRESENT")</f>
        <v>--</v>
      </c>
      <c r="U2117"/>
      <c r="V2117">
        <f>IF(AA2117&lt;&gt;"",V2116+1,V2116)</f>
        <v>647</v>
      </c>
      <c r="W2117" s="75" t="s">
        <v>2674</v>
      </c>
      <c r="X2117" s="57" t="s">
        <v>2238</v>
      </c>
      <c r="Y2117" s="57" t="s">
        <v>2238</v>
      </c>
      <c r="Z2117" s="25" t="str">
        <f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>B2117</f>
        <v>2073</v>
      </c>
      <c r="AC2117" t="str">
        <f>P2117</f>
        <v>ITM_TAN_SIGN</v>
      </c>
      <c r="AD2117" s="126" t="str">
        <f>IF(ISNA(VLOOKUP(AA2117,'XEQM Shortlist'!J:J,1,0)),"//","")</f>
        <v/>
      </c>
      <c r="AE2117"/>
      <c r="AF2117" s="88" t="str">
        <f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>AA2117=AF2117</f>
        <v>1</v>
      </c>
    </row>
    <row r="2118" spans="1:33">
      <c r="A2118" s="48">
        <f>IF(B2118=INT(B2118),ROW(),"")</f>
        <v>2118</v>
      </c>
      <c r="B2118" s="47">
        <f>IF(AND(MID(C2118,2,1)&lt;&gt;"/",MID(C2118,1,1)="/"),INT(B2117)+1,B2117+0.01)</f>
        <v>2074</v>
      </c>
      <c r="C2118" s="51" t="s">
        <v>5251</v>
      </c>
      <c r="D2118" s="51" t="s">
        <v>7</v>
      </c>
      <c r="E2118" s="72" t="s">
        <v>5280</v>
      </c>
      <c r="F2118" s="72" t="s">
        <v>5280</v>
      </c>
      <c r="G2118" s="144">
        <v>0</v>
      </c>
      <c r="H2118" s="144">
        <v>0</v>
      </c>
      <c r="I2118" s="180" t="s">
        <v>3</v>
      </c>
      <c r="J2118" s="56" t="s">
        <v>1375</v>
      </c>
      <c r="K2118" s="57" t="s">
        <v>3945</v>
      </c>
      <c r="L2118" s="55" t="s">
        <v>4768</v>
      </c>
      <c r="M2118" s="55" t="s">
        <v>4825</v>
      </c>
      <c r="N2118" s="55" t="s">
        <v>2707</v>
      </c>
      <c r="O2118" s="55"/>
      <c r="P2118" s="259" t="s">
        <v>5255</v>
      </c>
      <c r="Q2118" s="13"/>
      <c r="R2118"/>
      <c r="S2118" t="str">
        <f>IF(E2118=F2118,"","NOT EQUAL")</f>
        <v/>
      </c>
      <c r="T2118" s="44" t="str">
        <f>IF(ISNA(VLOOKUP(P2118,Sheet1!E:F,2,0)),"--","PRESENT")</f>
        <v>--</v>
      </c>
      <c r="U2118"/>
      <c r="V2118">
        <f>IF(AA2118&lt;&gt;"",V2117+1,V2117)</f>
        <v>648</v>
      </c>
      <c r="W2118" s="75" t="s">
        <v>2665</v>
      </c>
      <c r="X2118" s="57" t="s">
        <v>2238</v>
      </c>
      <c r="Y2118" s="57" t="s">
        <v>2238</v>
      </c>
      <c r="Z2118" s="25" t="str">
        <f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"X" STD_SUB_M STD_SUB_E STD_SUB_D STD_SUB_N</v>
      </c>
      <c r="AA2118" s="25" t="str">
        <f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XMEDN</v>
      </c>
      <c r="AB2118" s="1">
        <f>B2118</f>
        <v>2074</v>
      </c>
      <c r="AC2118" t="str">
        <f>P2118</f>
        <v>ITM_MEDIAN</v>
      </c>
      <c r="AD2118" s="126" t="str">
        <f>IF(ISNA(VLOOKUP(AA2118,'XEQM Shortlist'!J:J,1,0)),"//","")</f>
        <v>//</v>
      </c>
      <c r="AF2118" s="88" t="str">
        <f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XMEDN</v>
      </c>
      <c r="AG2118" t="b">
        <f>AA2118=AF2118</f>
        <v>1</v>
      </c>
    </row>
    <row r="2119" spans="1:33">
      <c r="A2119" s="48">
        <f>IF(B2119=INT(B2119),ROW(),"")</f>
        <v>2119</v>
      </c>
      <c r="B2119" s="47">
        <f>IF(AND(MID(C2119,2,1)&lt;&gt;"/",MID(C2119,1,1)="/"),INT(B2118)+1,B2118+0.01)</f>
        <v>2075</v>
      </c>
      <c r="C2119" s="51" t="s">
        <v>5265</v>
      </c>
      <c r="D2119" s="51" t="s">
        <v>7</v>
      </c>
      <c r="E2119" s="72" t="s">
        <v>5281</v>
      </c>
      <c r="F2119" s="72" t="s">
        <v>5281</v>
      </c>
      <c r="G2119" s="144">
        <v>0</v>
      </c>
      <c r="H2119" s="144">
        <v>0</v>
      </c>
      <c r="I2119" s="180" t="s">
        <v>3</v>
      </c>
      <c r="J2119" s="56" t="s">
        <v>1375</v>
      </c>
      <c r="K2119" s="57" t="s">
        <v>3945</v>
      </c>
      <c r="L2119" s="55" t="s">
        <v>4768</v>
      </c>
      <c r="M2119" s="55" t="s">
        <v>4825</v>
      </c>
      <c r="N2119" s="55" t="s">
        <v>2707</v>
      </c>
      <c r="O2119" s="55"/>
      <c r="P2119" s="259" t="s">
        <v>5263</v>
      </c>
      <c r="Q2119" s="13"/>
      <c r="R2119"/>
      <c r="S2119" t="str">
        <f>IF(E2119=F2119,"","NOT EQUAL")</f>
        <v/>
      </c>
      <c r="T2119" s="44" t="str">
        <f>IF(ISNA(VLOOKUP(P2119,Sheet1!E:F,2,0)),"--","PRESENT")</f>
        <v>--</v>
      </c>
      <c r="U2119"/>
      <c r="V2119">
        <f>IF(AA2119&lt;&gt;"",V2118+1,V2118)</f>
        <v>649</v>
      </c>
      <c r="W2119" s="75" t="s">
        <v>2665</v>
      </c>
      <c r="X2119" s="57" t="s">
        <v>2238</v>
      </c>
      <c r="Y2119" s="57" t="s">
        <v>2238</v>
      </c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"X" STD_SUB_Q STD_SUB_1</v>
      </c>
      <c r="AA2119" s="25" t="str">
        <f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XQ1</v>
      </c>
      <c r="AB2119" s="1">
        <f>B2119</f>
        <v>2075</v>
      </c>
      <c r="AC2119" t="str">
        <f>P2119</f>
        <v>ITM_LOWER_QUARTILE</v>
      </c>
      <c r="AD2119" s="126" t="str">
        <f>IF(ISNA(VLOOKUP(AA2119,'XEQM Shortlist'!J:J,1,0)),"//","")</f>
        <v>//</v>
      </c>
      <c r="AF2119" s="88" t="str">
        <f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XQ1</v>
      </c>
      <c r="AG2119" t="b">
        <f>AA2119=AF2119</f>
        <v>1</v>
      </c>
    </row>
    <row r="2120" spans="1:33">
      <c r="A2120" s="48">
        <f>IF(B2120=INT(B2120),ROW(),"")</f>
        <v>2120</v>
      </c>
      <c r="B2120" s="47">
        <f>IF(AND(MID(C2120,2,1)&lt;&gt;"/",MID(C2120,1,1)="/"),INT(B2119)+1,B2119+0.01)</f>
        <v>2076</v>
      </c>
      <c r="C2120" s="51" t="s">
        <v>5266</v>
      </c>
      <c r="D2120" s="51" t="s">
        <v>7</v>
      </c>
      <c r="E2120" s="72" t="s">
        <v>5282</v>
      </c>
      <c r="F2120" s="72" t="s">
        <v>5282</v>
      </c>
      <c r="G2120" s="144">
        <v>0</v>
      </c>
      <c r="H2120" s="144">
        <v>0</v>
      </c>
      <c r="I2120" s="180" t="s">
        <v>3</v>
      </c>
      <c r="J2120" s="56" t="s">
        <v>1375</v>
      </c>
      <c r="K2120" s="57" t="s">
        <v>3945</v>
      </c>
      <c r="L2120" s="55" t="s">
        <v>4768</v>
      </c>
      <c r="M2120" s="55" t="s">
        <v>4825</v>
      </c>
      <c r="N2120" s="55" t="s">
        <v>2707</v>
      </c>
      <c r="O2120" s="55"/>
      <c r="P2120" s="259" t="s">
        <v>5264</v>
      </c>
      <c r="Q2120" s="13"/>
      <c r="R2120"/>
      <c r="S2120" t="str">
        <f>IF(E2120=F2120,"","NOT EQUAL")</f>
        <v/>
      </c>
      <c r="T2120" s="44" t="str">
        <f>IF(ISNA(VLOOKUP(P2120,Sheet1!E:F,2,0)),"--","PRESENT")</f>
        <v>--</v>
      </c>
      <c r="U2120"/>
      <c r="V2120">
        <f>IF(AA2120&lt;&gt;"",V2119+1,V2119)</f>
        <v>650</v>
      </c>
      <c r="W2120" s="75" t="s">
        <v>2665</v>
      </c>
      <c r="X2120" s="57" t="s">
        <v>2238</v>
      </c>
      <c r="Y2120" s="57" t="s">
        <v>2238</v>
      </c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>"X" STD_SUB_Q STD_SUB_3</v>
      </c>
      <c r="AA2120" s="25" t="str">
        <f>IF(LEN(Y2120)&gt;0,Y2120,SUBSTITUTE(SUBSTITUTE(SUBSTITUTE(SUBSTITUTE(SUBSTITUTE(SUBSTITUTE(SUBSTITUTE(SUBSTITUTE(SUBSTITUTE(SUBSTITUTE(SUBSTITUTE( (SUBSTITUTE( SUBSTITUTE( SUBSTITUTE( SUBSTITUTE(Z2120,"STD_SIGMA","SUM"),"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XQ3</v>
      </c>
      <c r="AB2120" s="1">
        <f>B2120</f>
        <v>2076</v>
      </c>
      <c r="AC2120" t="str">
        <f>P2120</f>
        <v>ITM_UPPER_QUARTILE</v>
      </c>
      <c r="AD2120" s="126" t="str">
        <f>IF(ISNA(VLOOKUP(AA2120,'XEQM Shortlist'!J:J,1,0)),"//","")</f>
        <v>//</v>
      </c>
      <c r="AF2120" s="88" t="str">
        <f>IF(LEN(AA2120)=0,"",SUBSTITUTE(SUBSTITUTE(SUBSTITUTE(SUBSTITUTE(SUBSTITUTE(SUBSTITUTE(SUBSTITUTE(SUBSTITUTE(SUBSTITUTE(SUBSTITUTE(SUBSTITUTE(SUBSTITUTE(SUBSTITUTE(SUBSTITUTE(SUBSTITUTE(SUBSTITUTE(SUBSTITUTE( (SUBSTITUTE( SUBSTITUTE( SUBSTITUTE( SUBSTITUTE(Z2120,"STD_SIGMA","SUM"),"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XQ3</v>
      </c>
      <c r="AG2120" t="b">
        <f>AA2120=AF2120</f>
        <v>1</v>
      </c>
    </row>
    <row r="2121" spans="1:33">
      <c r="A2121" s="48">
        <f>IF(B2121=INT(B2121),ROW(),"")</f>
        <v>2121</v>
      </c>
      <c r="B2121" s="47">
        <f>IF(AND(MID(C2121,2,1)&lt;&gt;"/",MID(C2121,1,1)="/"),INT(B2120)+1,B2120+0.01)</f>
        <v>2077</v>
      </c>
      <c r="C2121" s="51" t="s">
        <v>5252</v>
      </c>
      <c r="D2121" s="51" t="s">
        <v>7</v>
      </c>
      <c r="E2121" s="72" t="s">
        <v>5283</v>
      </c>
      <c r="F2121" s="72" t="s">
        <v>5283</v>
      </c>
      <c r="G2121" s="144">
        <v>0</v>
      </c>
      <c r="H2121" s="144">
        <v>0</v>
      </c>
      <c r="I2121" s="180" t="s">
        <v>3</v>
      </c>
      <c r="J2121" s="56" t="s">
        <v>1375</v>
      </c>
      <c r="K2121" s="57" t="s">
        <v>3945</v>
      </c>
      <c r="L2121" s="55" t="s">
        <v>4768</v>
      </c>
      <c r="M2121" s="55" t="s">
        <v>4825</v>
      </c>
      <c r="N2121" s="55" t="s">
        <v>2707</v>
      </c>
      <c r="O2121" s="55"/>
      <c r="P2121" s="259" t="s">
        <v>5256</v>
      </c>
      <c r="Q2121" s="13"/>
      <c r="R2121"/>
      <c r="S2121" t="str">
        <f>IF(E2121=F2121,"","NOT EQUAL")</f>
        <v/>
      </c>
      <c r="T2121" s="44" t="str">
        <f>IF(ISNA(VLOOKUP(P2121,Sheet1!E:F,2,0)),"--","PRESENT")</f>
        <v>--</v>
      </c>
      <c r="U2121"/>
      <c r="V2121">
        <f>IF(AA2121&lt;&gt;"",V2120+1,V2120)</f>
        <v>651</v>
      </c>
      <c r="W2121" s="75" t="s">
        <v>2665</v>
      </c>
      <c r="X2121" s="57" t="s">
        <v>2238</v>
      </c>
      <c r="Y2121" s="57" t="s">
        <v>2238</v>
      </c>
      <c r="Z2121" s="25" t="str">
        <f>IF( OR(X2121="CNST", I2121="CAT_REGS"),IF(E2121=CHAR(34)&amp;CHAR(34),F2121,E2121),
IF(X2121="YES",UPPER(IF(E2121=CHAR(34)&amp;CHAR(34),F2121,E2121)),
IF(   AND(X2121&lt;&gt;"NO",I2121="CAT_FNCT",D2121&lt;&gt;"multiply", D2121&lt;&gt;"divide"),IF(J2121="SLS_ENABLED",   UPPER(IF(E2121=CHAR(34)&amp;CHAR(34),F2121,E2121)),""),"")))</f>
        <v>"X" STD_SUB_M STD_SUB_A STD_SUB_D</v>
      </c>
      <c r="AA2121" s="25" t="str">
        <f>IF(LEN(Y2121)&gt;0,Y2121,SUBSTITUTE(SUBSTITUTE(SUBSTITUTE(SUBSTITUTE(SUBSTITUTE(SUBSTITUTE(SUBSTITUTE(SUBSTITUTE(SUBSTITUTE(SUBSTITUTE(SUBSTITUTE( (SUBSTITUTE( SUBSTITUTE( SUBSTITUTE( SUBSTITUTE(Z2121,"STD_SIGMA","SUM"),"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XMAD</v>
      </c>
      <c r="AB2121" s="1">
        <f>B2121</f>
        <v>2077</v>
      </c>
      <c r="AC2121" t="str">
        <f>P2121</f>
        <v>ITM_MAD</v>
      </c>
      <c r="AD2121" s="126" t="str">
        <f>IF(ISNA(VLOOKUP(AA2121,'XEQM Shortlist'!J:J,1,0)),"//","")</f>
        <v>//</v>
      </c>
      <c r="AF2121" s="88" t="str">
        <f>IF(LEN(AA2121)=0,"",SUBSTITUTE(SUBSTITUTE(SUBSTITUTE(SUBSTITUTE(SUBSTITUTE(SUBSTITUTE(SUBSTITUTE(SUBSTITUTE(SUBSTITUTE(SUBSTITUTE(SUBSTITUTE(SUBSTITUTE(SUBSTITUTE(SUBSTITUTE(SUBSTITUTE(SUBSTITUTE(SUBSTITUTE( (SUBSTITUTE( SUBSTITUTE( SUBSTITUTE( SUBSTITUTE(Z2121,"STD_SIGMA","SUM"),"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XMAD</v>
      </c>
      <c r="AG2121" t="b">
        <f>AA2121=AF2121</f>
        <v>1</v>
      </c>
    </row>
    <row r="2122" spans="1:33">
      <c r="A2122" s="48">
        <f>IF(B2122=INT(B2122),ROW(),"")</f>
        <v>2122</v>
      </c>
      <c r="B2122" s="47">
        <f>IF(AND(MID(C2122,2,1)&lt;&gt;"/",MID(C2122,1,1)="/"),INT(B2121)+1,B2121+0.01)</f>
        <v>2078</v>
      </c>
      <c r="C2122" s="51" t="s">
        <v>5253</v>
      </c>
      <c r="D2122" s="51" t="s">
        <v>7</v>
      </c>
      <c r="E2122" s="72" t="s">
        <v>5284</v>
      </c>
      <c r="F2122" s="72" t="s">
        <v>5284</v>
      </c>
      <c r="G2122" s="144">
        <v>0</v>
      </c>
      <c r="H2122" s="144">
        <v>0</v>
      </c>
      <c r="I2122" s="180" t="s">
        <v>3</v>
      </c>
      <c r="J2122" s="56" t="s">
        <v>1375</v>
      </c>
      <c r="K2122" s="57" t="s">
        <v>3945</v>
      </c>
      <c r="L2122" s="55" t="s">
        <v>4768</v>
      </c>
      <c r="M2122" s="55" t="s">
        <v>4825</v>
      </c>
      <c r="N2122" s="55" t="s">
        <v>2707</v>
      </c>
      <c r="O2122" s="55"/>
      <c r="P2122" s="259" t="s">
        <v>5257</v>
      </c>
      <c r="Q2122" s="13"/>
      <c r="R2122"/>
      <c r="S2122" t="str">
        <f>IF(E2122=F2122,"","NOT EQUAL")</f>
        <v/>
      </c>
      <c r="T2122" s="44" t="str">
        <f>IF(ISNA(VLOOKUP(P2122,Sheet1!E:F,2,0)),"--","PRESENT")</f>
        <v>--</v>
      </c>
      <c r="U2122"/>
      <c r="V2122">
        <f>IF(AA2122&lt;&gt;"",V2121+1,V2121)</f>
        <v>652</v>
      </c>
      <c r="W2122" s="75" t="s">
        <v>2665</v>
      </c>
      <c r="X2122" s="57" t="s">
        <v>2238</v>
      </c>
      <c r="Y2122" s="57" t="s">
        <v>2238</v>
      </c>
      <c r="Z2122" s="25" t="str">
        <f>IF( OR(X2122="CNST", I2122="CAT_REGS"),IF(E2122=CHAR(34)&amp;CHAR(34),F2122,E2122),
IF(X2122="YES",UPPER(IF(E2122=CHAR(34)&amp;CHAR(34),F2122,E2122)),
IF(   AND(X2122&lt;&gt;"NO",I2122="CAT_FNCT",D2122&lt;&gt;"multiply", D2122&lt;&gt;"divide"),IF(J2122="SLS_ENABLED",   UPPER(IF(E2122=CHAR(34)&amp;CHAR(34),F2122,E2122)),""),"")))</f>
        <v>"X" STD_SUB_I STD_SUB_Q STD_SUB_R</v>
      </c>
      <c r="AA2122" s="25" t="str">
        <f>IF(LEN(Y2122)&gt;0,Y2122,SUBSTITUTE(SUBSTITUTE(SUBSTITUTE(SUBSTITUTE(SUBSTITUTE(SUBSTITUTE(SUBSTITUTE(SUBSTITUTE(SUBSTITUTE(SUBSTITUTE(SUBSTITUTE( (SUBSTITUTE( SUBSTITUTE( SUBSTITUTE( SUBSTITUTE(Z2122,"STD_SIGMA","SUM"),"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XIQR</v>
      </c>
      <c r="AB2122" s="1">
        <f>B2122</f>
        <v>2078</v>
      </c>
      <c r="AC2122" t="str">
        <f>P2122</f>
        <v>ITM_IQR</v>
      </c>
      <c r="AD2122" s="126" t="str">
        <f>IF(ISNA(VLOOKUP(AA2122,'XEQM Shortlist'!J:J,1,0)),"//","")</f>
        <v>//</v>
      </c>
      <c r="AF2122" s="88" t="str">
        <f>IF(LEN(AA2122)=0,"",SUBSTITUTE(SUBSTITUTE(SUBSTITUTE(SUBSTITUTE(SUBSTITUTE(SUBSTITUTE(SUBSTITUTE(SUBSTITUTE(SUBSTITUTE(SUBSTITUTE(SUBSTITUTE(SUBSTITUTE(SUBSTITUTE(SUBSTITUTE(SUBSTITUTE(SUBSTITUTE(SUBSTITUTE( (SUBSTITUTE( SUBSTITUTE( SUBSTITUTE( SUBSTITUTE(Z2122,"STD_SIGMA","SUM"),"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XIQR</v>
      </c>
      <c r="AG2122" t="b">
        <f>AA2122=AF2122</f>
        <v>1</v>
      </c>
    </row>
    <row r="2123" spans="1:33">
      <c r="A2123" s="48">
        <f>IF(B2123=INT(B2123),ROW(),"")</f>
        <v>2123</v>
      </c>
      <c r="B2123" s="47">
        <f>IF(AND(MID(C2123,2,1)&lt;&gt;"/",MID(C2123,1,1)="/"),INT(B2122)+1,B2122+0.01)</f>
        <v>2079</v>
      </c>
      <c r="C2123" s="51" t="s">
        <v>5254</v>
      </c>
      <c r="D2123" s="51" t="s">
        <v>7</v>
      </c>
      <c r="E2123" s="72" t="s">
        <v>5448</v>
      </c>
      <c r="F2123" s="72" t="s">
        <v>5448</v>
      </c>
      <c r="G2123" s="144">
        <v>0</v>
      </c>
      <c r="H2123" s="144">
        <v>0</v>
      </c>
      <c r="I2123" s="180" t="s">
        <v>3</v>
      </c>
      <c r="J2123" s="56" t="s">
        <v>1375</v>
      </c>
      <c r="K2123" s="57" t="s">
        <v>3945</v>
      </c>
      <c r="L2123" s="55" t="s">
        <v>4768</v>
      </c>
      <c r="M2123" s="55" t="s">
        <v>4825</v>
      </c>
      <c r="N2123" s="55" t="s">
        <v>2707</v>
      </c>
      <c r="O2123" s="55"/>
      <c r="P2123" s="259" t="s">
        <v>5258</v>
      </c>
      <c r="Q2123" s="13"/>
      <c r="R2123"/>
      <c r="S2123" t="str">
        <f>IF(E2123=F2123,"","NOT EQUAL")</f>
        <v/>
      </c>
      <c r="T2123" s="44" t="str">
        <f>IF(ISNA(VLOOKUP(P2123,Sheet1!E:F,2,0)),"--","PRESENT")</f>
        <v>--</v>
      </c>
      <c r="U2123"/>
      <c r="V2123">
        <f>IF(AA2123&lt;&gt;"",V2122+1,V2122)</f>
        <v>653</v>
      </c>
      <c r="W2123" s="75" t="s">
        <v>2665</v>
      </c>
      <c r="X2123" s="57" t="s">
        <v>2238</v>
      </c>
      <c r="Y2123" s="57" t="s">
        <v>2238</v>
      </c>
      <c r="Z2123" s="25" t="str">
        <f>IF( OR(X2123="CNST", I2123="CAT_REGS"),IF(E2123=CHAR(34)&amp;CHAR(34),F2123,E2123),
IF(X2123="YES",UPPER(IF(E2123=CHAR(34)&amp;CHAR(34),F2123,E2123)),
IF(   AND(X2123&lt;&gt;"NO",I2123="CAT_FNCT",D2123&lt;&gt;"multiply", D2123&lt;&gt;"divide"),IF(J2123="SLS_ENABLED",   UPPER(IF(E2123=CHAR(34)&amp;CHAR(34),F2123,E2123)),""),"")))</f>
        <v>"X" RANGE_</v>
      </c>
      <c r="AA2123" s="25" t="str">
        <f>IF(LEN(Y2123)&gt;0,Y2123,SUBSTITUTE(SUBSTITUTE(SUBSTITUTE(SUBSTITUTE(SUBSTITUTE(SUBSTITUTE(SUBSTITUTE(SUBSTITUTE(SUBSTITUTE(SUBSTITUTE(SUBSTITUTE( (SUBSTITUTE( SUBSTITUTE( SUBSTITUTE( SUBSTITUTE(Z2123,"STD_SIGMA","SUM"),"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XRANGE_</v>
      </c>
      <c r="AB2123" s="1">
        <f>B2123</f>
        <v>2079</v>
      </c>
      <c r="AC2123" t="str">
        <f>P2123</f>
        <v>ITM_SIGMARANGE</v>
      </c>
      <c r="AD2123" s="126" t="str">
        <f>IF(ISNA(VLOOKUP(AA2123,'XEQM Shortlist'!J:J,1,0)),"//","")</f>
        <v>//</v>
      </c>
      <c r="AF2123" s="88" t="str">
        <f>IF(LEN(AA2123)=0,"",SUBSTITUTE(SUBSTITUTE(SUBSTITUTE(SUBSTITUTE(SUBSTITUTE(SUBSTITUTE(SUBSTITUTE(SUBSTITUTE(SUBSTITUTE(SUBSTITUTE(SUBSTITUTE(SUBSTITUTE(SUBSTITUTE(SUBSTITUTE(SUBSTITUTE(SUBSTITUTE(SUBSTITUTE( (SUBSTITUTE( SUBSTITUTE( SUBSTITUTE( SUBSTITUTE(Z2123,"STD_SIGMA","SUM"),"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XRANGE_</v>
      </c>
      <c r="AG2123" t="b">
        <f>AA2123=AF2123</f>
        <v>1</v>
      </c>
    </row>
    <row r="2124" spans="1:33">
      <c r="A2124" s="48">
        <f>IF(B2124=INT(B2124),ROW(),"")</f>
        <v>2124</v>
      </c>
      <c r="B2124" s="47">
        <f>IF(AND(MID(C2124,2,1)&lt;&gt;"/",MID(C2124,1,1)="/"),INT(B2123)+1,B2123+0.01)</f>
        <v>2080</v>
      </c>
      <c r="C2124" s="51" t="s">
        <v>3769</v>
      </c>
      <c r="D2124" s="51" t="s">
        <v>7</v>
      </c>
      <c r="E2124" s="54" t="s">
        <v>5267</v>
      </c>
      <c r="F2124" s="54" t="s">
        <v>5267</v>
      </c>
      <c r="G2124" s="63">
        <v>0</v>
      </c>
      <c r="H2124" s="63">
        <v>0</v>
      </c>
      <c r="I2124" s="180" t="s">
        <v>16</v>
      </c>
      <c r="J2124" s="56" t="s">
        <v>1376</v>
      </c>
      <c r="K2124" s="57" t="s">
        <v>3783</v>
      </c>
      <c r="L2124" s="55" t="s">
        <v>4768</v>
      </c>
      <c r="M2124" s="55" t="s">
        <v>4827</v>
      </c>
      <c r="N2124" s="55" t="s">
        <v>2707</v>
      </c>
      <c r="O2124" s="55"/>
      <c r="P2124" s="259" t="s">
        <v>5269</v>
      </c>
      <c r="Q2124" s="13"/>
      <c r="R2124"/>
      <c r="S2124" t="str">
        <f>IF(E2124=F2124,"","NOT EQUAL")</f>
        <v/>
      </c>
      <c r="T2124" s="44" t="str">
        <f>IF(ISNA(VLOOKUP(P2124,Sheet1!E:F,2,0)),"--","PRESENT")</f>
        <v>--</v>
      </c>
      <c r="U2124"/>
      <c r="V2124">
        <f>IF(AA2124&lt;&gt;"",V2123+1,V2123)</f>
        <v>653</v>
      </c>
      <c r="W2124" s="75" t="s">
        <v>2665</v>
      </c>
      <c r="X2124" s="57" t="s">
        <v>2238</v>
      </c>
      <c r="Y2124" s="57" t="s">
        <v>2238</v>
      </c>
      <c r="Z2124" s="25" t="str">
        <f>IF( OR(X2124="CNST", I2124="CAT_REGS"),IF(E2124=CHAR(34)&amp;CHAR(34),F2124,E2124),
IF(X2124="YES",UPPER(IF(E2124=CHAR(34)&amp;CHAR(34),F2124,E2124)),
IF(   AND(X2124&lt;&gt;"NO",I2124="CAT_FNCT",D2124&lt;&gt;"multiply", D2124&lt;&gt;"divide"),IF(J2124="SLS_ENABLED",   UPPER(IF(E2124=CHAR(34)&amp;CHAR(34),F2124,E2124)),""),"")))</f>
        <v/>
      </c>
      <c r="AA2124" s="25" t="str">
        <f>IF(LEN(Y2124)&gt;0,Y2124,SUBSTITUTE(SUBSTITUTE(SUBSTITUTE(SUBSTITUTE(SUBSTITUTE(SUBSTITUTE(SUBSTITUTE(SUBSTITUTE(SUBSTITUTE(SUBSTITUTE(SUBSTITUTE( (SUBSTITUTE( SUBSTITUTE( SUBSTITUTE( SUBSTITUTE(Z2124,"STD_SIGMA","SUM"),"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4" s="1">
        <f>B2124</f>
        <v>2080</v>
      </c>
      <c r="AC2124" t="str">
        <f>P2124</f>
        <v>MNU_REGR</v>
      </c>
      <c r="AD2124" s="126" t="str">
        <f>IF(ISNA(VLOOKUP(AA2124,'XEQM Shortlist'!J:J,1,0)),"//","")</f>
        <v/>
      </c>
      <c r="AF2124" s="88" t="str">
        <f>IF(LEN(AA2124)=0,"",SUBSTITUTE(SUBSTITUTE(SUBSTITUTE(SUBSTITUTE(SUBSTITUTE(SUBSTITUTE(SUBSTITUTE(SUBSTITUTE(SUBSTITUTE(SUBSTITUTE(SUBSTITUTE(SUBSTITUTE(SUBSTITUTE(SUBSTITUTE(SUBSTITUTE(SUBSTITUTE(SUBSTITUTE( (SUBSTITUTE( SUBSTITUTE( SUBSTITUTE( SUBSTITUTE(Z2124,"STD_SIGMA","SUM"),"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4" t="b">
        <f>AA2124=AF2124</f>
        <v>1</v>
      </c>
    </row>
    <row r="2125" spans="1:33">
      <c r="A2125" s="48">
        <f>IF(B2125=INT(B2125),ROW(),"")</f>
        <v>2125</v>
      </c>
      <c r="B2125" s="47">
        <f>IF(AND(MID(C2125,2,1)&lt;&gt;"/",MID(C2125,1,1)="/"),INT(B2124)+1,B2124+0.01)</f>
        <v>2081</v>
      </c>
      <c r="C2125" s="51" t="s">
        <v>3769</v>
      </c>
      <c r="D2125" s="51" t="s">
        <v>7</v>
      </c>
      <c r="E2125" s="54" t="s">
        <v>5268</v>
      </c>
      <c r="F2125" s="54" t="s">
        <v>5268</v>
      </c>
      <c r="G2125" s="63">
        <v>0</v>
      </c>
      <c r="H2125" s="63">
        <v>0</v>
      </c>
      <c r="I2125" s="180" t="s">
        <v>16</v>
      </c>
      <c r="J2125" s="56" t="s">
        <v>1376</v>
      </c>
      <c r="K2125" s="57" t="s">
        <v>3783</v>
      </c>
      <c r="L2125" s="55" t="s">
        <v>4768</v>
      </c>
      <c r="M2125" s="55" t="s">
        <v>4827</v>
      </c>
      <c r="N2125" s="55" t="s">
        <v>2707</v>
      </c>
      <c r="O2125" s="55"/>
      <c r="P2125" s="259" t="s">
        <v>5270</v>
      </c>
      <c r="Q2125" s="13"/>
      <c r="R2125"/>
      <c r="S2125" t="str">
        <f>IF(E2125=F2125,"","NOT EQUAL")</f>
        <v/>
      </c>
      <c r="T2125" s="44" t="str">
        <f>IF(ISNA(VLOOKUP(P2125,Sheet1!E:F,2,0)),"--","PRESENT")</f>
        <v>--</v>
      </c>
      <c r="U2125"/>
      <c r="V2125">
        <f>IF(AA2125&lt;&gt;"",V2124+1,V2124)</f>
        <v>653</v>
      </c>
      <c r="W2125" s="75" t="s">
        <v>2665</v>
      </c>
      <c r="X2125" s="57" t="s">
        <v>2238</v>
      </c>
      <c r="Y2125" s="57" t="s">
        <v>2238</v>
      </c>
      <c r="Z2125" s="25" t="str">
        <f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>B2125</f>
        <v>2081</v>
      </c>
      <c r="AC2125" t="str">
        <f>P2125</f>
        <v>MNU_MODEL</v>
      </c>
      <c r="AD2125" s="126" t="str">
        <f>IF(ISNA(VLOOKUP(AA2125,'XEQM Shortlist'!J:J,1,0)),"//","")</f>
        <v/>
      </c>
      <c r="AF2125" s="88" t="str">
        <f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>AA2125=AF2125</f>
        <v>1</v>
      </c>
    </row>
    <row r="2126" spans="1:33">
      <c r="A2126" s="48">
        <f>IF(B2126=INT(B2126),ROW(),"")</f>
        <v>2126</v>
      </c>
      <c r="B2126" s="47">
        <f>IF(AND(MID(C2126,2,1)&lt;&gt;"/",MID(C2126,1,1)="/"),INT(B2125)+1,B2125+0.01)</f>
        <v>2082</v>
      </c>
      <c r="C2126" s="51" t="s">
        <v>5286</v>
      </c>
      <c r="D2126" s="51" t="s">
        <v>7</v>
      </c>
      <c r="E2126" s="54" t="s">
        <v>5275</v>
      </c>
      <c r="F2126" s="54" t="s">
        <v>5275</v>
      </c>
      <c r="G2126" s="63">
        <v>0</v>
      </c>
      <c r="H2126" s="63">
        <v>0</v>
      </c>
      <c r="I2126" s="180" t="s">
        <v>3</v>
      </c>
      <c r="J2126" s="56" t="s">
        <v>1375</v>
      </c>
      <c r="K2126" s="57" t="s">
        <v>3945</v>
      </c>
      <c r="L2126" s="55" t="s">
        <v>4768</v>
      </c>
      <c r="M2126" s="55" t="s">
        <v>4825</v>
      </c>
      <c r="N2126" s="55" t="s">
        <v>2707</v>
      </c>
      <c r="O2126" s="55"/>
      <c r="P2126" s="259" t="s">
        <v>5276</v>
      </c>
      <c r="Q2126" s="13"/>
      <c r="R2126"/>
      <c r="S2126" t="str">
        <f>IF(E2126=F2126,"","NOT EQUAL")</f>
        <v/>
      </c>
      <c r="T2126" s="44" t="str">
        <f>IF(ISNA(VLOOKUP(P2126,Sheet1!E:F,2,0)),"--","PRESENT")</f>
        <v>--</v>
      </c>
      <c r="U2126"/>
      <c r="V2126">
        <f>IF(AA2126&lt;&gt;"",V2125+1,V2125)</f>
        <v>654</v>
      </c>
      <c r="W2126" s="75" t="s">
        <v>2665</v>
      </c>
      <c r="X2126" s="57" t="s">
        <v>2238</v>
      </c>
      <c r="Y2126" s="57" t="s">
        <v>2238</v>
      </c>
      <c r="Z2126" s="25" t="str">
        <f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>"X%" STD_SUB_I STD_SUB_L STD_SUB_E</v>
      </c>
      <c r="AA2126" s="25" t="str">
        <f>IF(LEN(Y2126)&gt;0,Y2126,SUBSTITUTE(SUBSTITUTE(SUBSTITUTE(SUBSTITUTE(SUBSTITUTE(SUBSTITUTE(SUBSTITUTE(SUBSTITUTE(SUBSTITUTE(SUBSTITUTE(SUBSTITUTE(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X%ILE</v>
      </c>
      <c r="AB2126" s="1">
        <f>B2126</f>
        <v>2082</v>
      </c>
      <c r="AC2126" t="str">
        <f>P2126</f>
        <v>ITM_PERCENTILE</v>
      </c>
      <c r="AD2126" s="126" t="str">
        <f>IF(ISNA(VLOOKUP(AA2126,'XEQM Shortlist'!J:J,1,0)),"//","")</f>
        <v>//</v>
      </c>
      <c r="AF2126" s="88" t="str">
        <f>IF(LEN(AA2126)=0,"",SUBSTITUTE(SUBSTITUTE(SUBSTITUTE(SUBSTITUTE(SUBSTITUTE(SUBSTITUTE(SUBSTITUTE(SUBSTITUTE(SUBSTITUTE(SUBSTITUTE(SUBSTITUTE(SUBSTITUTE(SUBSTITUTE(SUBSTITUTE(SUBSTITUTE(SUBSTITUTE(SUBSTITUTE(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X%ILE</v>
      </c>
      <c r="AG2126" t="b">
        <f>AA2126=AF2126</f>
        <v>1</v>
      </c>
    </row>
    <row r="2127" spans="1:33">
      <c r="A2127" s="48">
        <f>IF(B2127=INT(B2127),ROW(),"")</f>
        <v>2127</v>
      </c>
      <c r="B2127" s="47">
        <f>IF(AND(MID(C2127,2,1)&lt;&gt;"/",MID(C2127,1,1)="/"),INT(B2126)+1,B2126+0.01)</f>
        <v>2083</v>
      </c>
      <c r="C2127" s="51" t="s">
        <v>5288</v>
      </c>
      <c r="D2127" s="51" t="s">
        <v>7</v>
      </c>
      <c r="E2127" s="54" t="s">
        <v>5285</v>
      </c>
      <c r="F2127" s="54" t="s">
        <v>5285</v>
      </c>
      <c r="G2127" s="63">
        <v>0</v>
      </c>
      <c r="H2127" s="63">
        <v>0</v>
      </c>
      <c r="I2127" s="180" t="s">
        <v>3</v>
      </c>
      <c r="J2127" s="56" t="s">
        <v>1375</v>
      </c>
      <c r="K2127" s="57" t="s">
        <v>3945</v>
      </c>
      <c r="L2127" s="55" t="s">
        <v>4768</v>
      </c>
      <c r="M2127" s="55" t="s">
        <v>4825</v>
      </c>
      <c r="N2127" s="55" t="s">
        <v>2707</v>
      </c>
      <c r="O2127" s="55"/>
      <c r="P2127" s="259" t="s">
        <v>5287</v>
      </c>
      <c r="Q2127" s="13"/>
      <c r="R2127"/>
      <c r="S2127" t="str">
        <f>IF(E2127=F2127,"","NOT EQUAL")</f>
        <v/>
      </c>
      <c r="T2127" s="44" t="str">
        <f>IF(ISNA(VLOOKUP(P2127,Sheet1!E:F,2,0)),"--","PRESENT")</f>
        <v>--</v>
      </c>
      <c r="U2127"/>
      <c r="V2127">
        <f>IF(AA2127&lt;&gt;"",V2126+1,V2126)</f>
        <v>655</v>
      </c>
      <c r="W2127" s="75" t="s">
        <v>2660</v>
      </c>
      <c r="X2127" s="57" t="s">
        <v>2238</v>
      </c>
      <c r="Y2127" s="57" t="s">
        <v>2238</v>
      </c>
      <c r="Z2127" s="25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>"LINPOL"</v>
      </c>
      <c r="AA2127" s="25" t="str">
        <f>IF(LEN(Y2127)&gt;0,Y2127,SUBSTITUTE(SUBSTITUTE(SUBSTITUTE(SUBSTITUTE(SUBSTITUTE(SUBSTITUTE(SUBSTITUTE(SUBSTITUTE(SUBSTITUTE(SUBSTITUTE(SUBSTITUTE( (SUBSTITUTE( SUBSTITUTE( SUBSTITUTE( SUBSTITUTE(Z2127,"STD_SIGMA","SUM"),"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LINPOL</v>
      </c>
      <c r="AB2127" s="1">
        <f>B2127</f>
        <v>2083</v>
      </c>
      <c r="AC2127" t="str">
        <f>P2127</f>
        <v>ITM_LINPOL</v>
      </c>
      <c r="AD2127" s="126" t="str">
        <f>IF(ISNA(VLOOKUP(AA2127,'XEQM Shortlist'!J:J,1,0)),"//","")</f>
        <v>//</v>
      </c>
      <c r="AF2127" s="88" t="str">
        <f>IF(LEN(AA2127)=0,"",SUBSTITUTE(SUBSTITUTE(SUBSTITUTE(SUBSTITUTE(SUBSTITUTE(SUBSTITUTE(SUBSTITUTE(SUBSTITUTE(SUBSTITUTE(SUBSTITUTE(SUBSTITUTE(SUBSTITUTE(SUBSTITUTE(SUBSTITUTE(SUBSTITUTE(SUBSTITUTE(SUBSTITUTE( (SUBSTITUTE( SUBSTITUTE( SUBSTITUTE( SUBSTITUTE(Z2127,"STD_SIGMA","SUM"),"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LINPOL</v>
      </c>
      <c r="AG2127" t="b">
        <f>AA2127=AF2127</f>
        <v>1</v>
      </c>
    </row>
    <row r="2128" spans="1:33" s="44" customFormat="1">
      <c r="A2128" s="48"/>
      <c r="B2128" s="47"/>
      <c r="C2128" s="80"/>
      <c r="D2128" s="80"/>
      <c r="E2128" s="81"/>
      <c r="F2128" s="81"/>
      <c r="G2128" s="87"/>
      <c r="H2128" s="87"/>
      <c r="I2128" s="138"/>
      <c r="J2128" s="81"/>
      <c r="K2128" s="84"/>
      <c r="L2128" s="84"/>
      <c r="M2128" s="84"/>
      <c r="N2128" s="55" t="s">
        <v>2238</v>
      </c>
      <c r="O2128" s="84"/>
      <c r="P2128" s="266"/>
      <c r="Q2128" s="83"/>
      <c r="T2128" s="44" t="str">
        <f>IF(ISNA(VLOOKUP(P2128,Sheet1!E:F,2,0)),"--","PRESENT")</f>
        <v>--</v>
      </c>
      <c r="V2128"/>
      <c r="W2128" s="75"/>
      <c r="X2128" s="57"/>
      <c r="Y2128" s="57"/>
      <c r="Z2128" s="25"/>
      <c r="AA2128" s="25"/>
      <c r="AB2128" s="1"/>
      <c r="AC2128"/>
      <c r="AD2128" s="126"/>
      <c r="AF2128" s="88"/>
      <c r="AG2128"/>
    </row>
    <row r="2129" spans="1:33" s="44" customFormat="1">
      <c r="A2129" s="48"/>
      <c r="B2129" s="47"/>
      <c r="C2129" s="80"/>
      <c r="D2129" s="80"/>
      <c r="E2129" s="81"/>
      <c r="F2129" s="81"/>
      <c r="G2129" s="87"/>
      <c r="H2129" s="87"/>
      <c r="I2129" s="138"/>
      <c r="J2129" s="81"/>
      <c r="K2129" s="84"/>
      <c r="L2129" s="84"/>
      <c r="M2129" s="84"/>
      <c r="N2129" s="55" t="s">
        <v>2238</v>
      </c>
      <c r="O2129" s="84"/>
      <c r="P2129" s="266"/>
      <c r="Q2129" s="83"/>
      <c r="T2129" s="44" t="str">
        <f>IF(ISNA(VLOOKUP(P2129,Sheet1!E:F,2,0)),"--","PRESENT")</f>
        <v>--</v>
      </c>
      <c r="V2129"/>
      <c r="W2129" s="75"/>
      <c r="X2129" s="57"/>
      <c r="Y2129" s="57"/>
      <c r="Z2129" s="25"/>
      <c r="AA2129" s="25"/>
      <c r="AB2129" s="1"/>
      <c r="AC2129"/>
      <c r="AD2129" s="126"/>
      <c r="AF2129" s="88"/>
      <c r="AG2129"/>
    </row>
    <row r="2130" spans="1:33" s="17" customFormat="1">
      <c r="A2130" s="88"/>
      <c r="C2130" s="89"/>
      <c r="D2130" s="89"/>
      <c r="E2130" s="91"/>
      <c r="F2130" s="91"/>
      <c r="G2130" s="105"/>
      <c r="H2130" s="105"/>
      <c r="I2130" s="91"/>
      <c r="J2130" s="91"/>
      <c r="N2130" s="55" t="s">
        <v>2238</v>
      </c>
      <c r="P2130" s="259"/>
      <c r="Q2130" s="16"/>
      <c r="T2130" s="44" t="str">
        <f>IF(ISNA(VLOOKUP(P2130,Sheet1!E:F,2,0)),"--","PRESENT")</f>
        <v>--</v>
      </c>
      <c r="W2130" s="88"/>
      <c r="X2130" s="92"/>
      <c r="Y2130" s="92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>P2130</f>
        <v>0</v>
      </c>
      <c r="AD2130" s="126" t="str">
        <f>IF(ISNA(VLOOKUP(AA2130,'XEQM Shortlist'!J:J,1,0)),"//","")</f>
        <v/>
      </c>
      <c r="AF2130" s="88"/>
    </row>
    <row r="2131" spans="1:33" s="17" customFormat="1">
      <c r="A2131" s="88"/>
      <c r="C2131" s="89"/>
      <c r="D2131" s="89"/>
      <c r="E2131" s="91"/>
      <c r="F2131" s="91"/>
      <c r="G2131" s="105"/>
      <c r="H2131" s="105"/>
      <c r="I2131" s="91"/>
      <c r="J2131" s="91"/>
      <c r="N2131" s="55" t="s">
        <v>2238</v>
      </c>
      <c r="P2131" s="259"/>
      <c r="Q2131" s="16"/>
      <c r="T2131" s="44" t="str">
        <f>IF(ISNA(VLOOKUP(P2131,Sheet1!E:F,2,0)),"--","PRESENT")</f>
        <v>--</v>
      </c>
      <c r="W2131" s="88"/>
      <c r="X2131" s="92"/>
      <c r="Y2131" s="92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>IF(LEN(Y2131)&gt;0,Y2131,SUBSTITUTE(SUBSTITUTE(SUBSTITUTE(SUBSTITUTE(SUBSTITUTE(SUBSTITUTE(SUBSTITUTE(SUBSTITUTE(SUBSTITUTE(SUBSTITUTE(SUBSTITUTE( (SUBSTITUTE( SUBSTITUTE( SUBSTITUTE( SUBSTITUTE(Z2131,"STD_SIGMA","SUM"),"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1" s="1">
        <f>B2131</f>
        <v>0</v>
      </c>
      <c r="AC2131">
        <f>P2131</f>
        <v>0</v>
      </c>
      <c r="AD2131" s="126" t="str">
        <f>IF(ISNA(VLOOKUP(AA2131,'XEQM Shortlist'!J:J,1,0)),"//","")</f>
        <v/>
      </c>
      <c r="AF2131" s="88"/>
    </row>
    <row r="2132" spans="1:33">
      <c r="I2132" s="96"/>
      <c r="N2132" s="55" t="s">
        <v>2238</v>
      </c>
      <c r="R2132"/>
      <c r="S2132" t="str">
        <f t="shared" ref="S2132:S2195" si="0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1">IF(AA2132&lt;&gt;"",V2131+1,V2131)</f>
        <v>0</v>
      </c>
      <c r="AD2132" s="126" t="str">
        <f>IF(ISNA(VLOOKUP(AA2132,'XEQM Shortlist'!J:J,1,0)),"//","")</f>
        <v>//</v>
      </c>
    </row>
    <row r="2133" spans="1:33">
      <c r="I2133" s="96"/>
      <c r="N2133" s="55" t="s">
        <v>2238</v>
      </c>
      <c r="R2133"/>
      <c r="S2133" t="str">
        <f t="shared" si="0"/>
        <v/>
      </c>
      <c r="T2133" s="44" t="str">
        <f>IF(ISNA(VLOOKUP(P2133,Sheet1!E:F,2,0)),"--","PRESENT")</f>
        <v>--</v>
      </c>
      <c r="U2133"/>
      <c r="V2133">
        <f t="shared" si="1"/>
        <v>0</v>
      </c>
    </row>
    <row r="2134" spans="1:33">
      <c r="I2134" s="96"/>
      <c r="N2134" s="55" t="s">
        <v>2238</v>
      </c>
      <c r="R2134"/>
      <c r="S2134" t="str">
        <f t="shared" si="0"/>
        <v/>
      </c>
      <c r="T2134" s="44" t="str">
        <f>IF(ISNA(VLOOKUP(P2134,Sheet1!E:F,2,0)),"--","PRESENT")</f>
        <v>--</v>
      </c>
      <c r="U2134"/>
      <c r="V2134">
        <f t="shared" si="1"/>
        <v>0</v>
      </c>
    </row>
    <row r="2135" spans="1:33">
      <c r="I2135" s="96"/>
      <c r="N2135" s="55" t="s">
        <v>2238</v>
      </c>
      <c r="R2135"/>
      <c r="S2135" t="str">
        <f t="shared" si="0"/>
        <v/>
      </c>
      <c r="T2135" s="44" t="str">
        <f>IF(ISNA(VLOOKUP(P2135,Sheet1!E:F,2,0)),"--","PRESENT")</f>
        <v>--</v>
      </c>
      <c r="U2135"/>
      <c r="V2135">
        <f t="shared" si="1"/>
        <v>0</v>
      </c>
    </row>
    <row r="2136" spans="1:33">
      <c r="I2136" s="96"/>
      <c r="N2136" s="55" t="s">
        <v>2238</v>
      </c>
      <c r="R2136"/>
      <c r="S2136" t="str">
        <f t="shared" si="0"/>
        <v/>
      </c>
      <c r="T2136" s="44" t="str">
        <f>IF(ISNA(VLOOKUP(P2136,Sheet1!E:F,2,0)),"--","PRESENT")</f>
        <v>--</v>
      </c>
      <c r="U2136"/>
      <c r="V2136">
        <f t="shared" si="1"/>
        <v>0</v>
      </c>
    </row>
    <row r="2137" spans="1:33">
      <c r="I2137" s="96"/>
      <c r="N2137" s="55" t="s">
        <v>2238</v>
      </c>
      <c r="R2137"/>
      <c r="S2137" t="str">
        <f t="shared" si="0"/>
        <v/>
      </c>
      <c r="T2137" s="44" t="str">
        <f>IF(ISNA(VLOOKUP(P2137,Sheet1!E:F,2,0)),"--","PRESENT")</f>
        <v>--</v>
      </c>
      <c r="U2137"/>
      <c r="V2137">
        <f t="shared" si="1"/>
        <v>0</v>
      </c>
    </row>
    <row r="2138" spans="1:33">
      <c r="I2138" s="96"/>
      <c r="N2138" s="55" t="s">
        <v>2238</v>
      </c>
      <c r="R2138"/>
      <c r="S2138" t="str">
        <f t="shared" si="0"/>
        <v/>
      </c>
      <c r="T2138" s="44" t="str">
        <f>IF(ISNA(VLOOKUP(P2138,Sheet1!E:F,2,0)),"--","PRESENT")</f>
        <v>--</v>
      </c>
      <c r="U2138"/>
      <c r="V2138">
        <f t="shared" si="1"/>
        <v>0</v>
      </c>
    </row>
    <row r="2139" spans="1:33">
      <c r="I2139" s="96"/>
      <c r="N2139" s="55" t="s">
        <v>2238</v>
      </c>
      <c r="R2139"/>
      <c r="S2139" t="str">
        <f t="shared" si="0"/>
        <v/>
      </c>
      <c r="T2139" s="44" t="str">
        <f>IF(ISNA(VLOOKUP(P2139,Sheet1!E:F,2,0)),"--","PRESENT")</f>
        <v>--</v>
      </c>
      <c r="U2139"/>
      <c r="V2139">
        <f t="shared" si="1"/>
        <v>0</v>
      </c>
    </row>
    <row r="2140" spans="1:33">
      <c r="I2140" s="96"/>
      <c r="N2140" s="55" t="s">
        <v>2238</v>
      </c>
      <c r="R2140"/>
      <c r="S2140" t="str">
        <f t="shared" si="0"/>
        <v/>
      </c>
      <c r="T2140" s="44" t="str">
        <f>IF(ISNA(VLOOKUP(P2140,Sheet1!E:F,2,0)),"--","PRESENT")</f>
        <v>--</v>
      </c>
      <c r="U2140"/>
      <c r="V2140">
        <f t="shared" si="1"/>
        <v>0</v>
      </c>
    </row>
    <row r="2141" spans="1:33">
      <c r="I2141" s="96"/>
      <c r="N2141" s="55" t="s">
        <v>2238</v>
      </c>
      <c r="R2141"/>
      <c r="S2141" t="str">
        <f t="shared" si="0"/>
        <v/>
      </c>
      <c r="T2141" s="44" t="str">
        <f>IF(ISNA(VLOOKUP(P2141,Sheet1!E:F,2,0)),"--","PRESENT")</f>
        <v>--</v>
      </c>
      <c r="U2141"/>
      <c r="V2141">
        <f t="shared" si="1"/>
        <v>0</v>
      </c>
    </row>
    <row r="2142" spans="1:33">
      <c r="I2142" s="96"/>
      <c r="N2142" s="55" t="s">
        <v>2238</v>
      </c>
      <c r="R2142"/>
      <c r="S2142" t="str">
        <f t="shared" si="0"/>
        <v/>
      </c>
      <c r="T2142" s="44" t="str">
        <f>IF(ISNA(VLOOKUP(P2142,Sheet1!E:F,2,0)),"--","PRESENT")</f>
        <v>--</v>
      </c>
      <c r="U2142"/>
      <c r="V2142">
        <f t="shared" si="1"/>
        <v>0</v>
      </c>
    </row>
    <row r="2143" spans="1:33">
      <c r="I2143" s="96"/>
      <c r="N2143" s="55" t="s">
        <v>2238</v>
      </c>
      <c r="R2143"/>
      <c r="S2143" t="str">
        <f t="shared" si="0"/>
        <v/>
      </c>
      <c r="T2143" s="44" t="str">
        <f>IF(ISNA(VLOOKUP(P2143,Sheet1!E:F,2,0)),"--","PRESENT")</f>
        <v>--</v>
      </c>
      <c r="U2143"/>
      <c r="V2143">
        <f t="shared" si="1"/>
        <v>0</v>
      </c>
    </row>
    <row r="2144" spans="1:33">
      <c r="I2144" s="96"/>
      <c r="N2144" s="55" t="s">
        <v>2238</v>
      </c>
      <c r="R2144"/>
      <c r="S2144" t="str">
        <f t="shared" si="0"/>
        <v/>
      </c>
      <c r="T2144" s="44" t="str">
        <f>IF(ISNA(VLOOKUP(P2144,Sheet1!E:F,2,0)),"--","PRESENT")</f>
        <v>--</v>
      </c>
      <c r="U2144"/>
      <c r="V2144">
        <f t="shared" si="1"/>
        <v>0</v>
      </c>
    </row>
    <row r="2145" spans="9:22">
      <c r="I2145" s="96"/>
      <c r="N2145" s="55" t="s">
        <v>2238</v>
      </c>
      <c r="R2145"/>
      <c r="S2145" t="str">
        <f t="shared" si="0"/>
        <v/>
      </c>
      <c r="T2145" s="44" t="str">
        <f>IF(ISNA(VLOOKUP(P2145,Sheet1!E:F,2,0)),"--","PRESENT")</f>
        <v>--</v>
      </c>
      <c r="U2145"/>
      <c r="V2145">
        <f t="shared" si="1"/>
        <v>0</v>
      </c>
    </row>
    <row r="2146" spans="9:22">
      <c r="I2146" s="96"/>
      <c r="N2146" s="55" t="s">
        <v>2238</v>
      </c>
      <c r="R2146"/>
      <c r="S2146" t="str">
        <f t="shared" si="0"/>
        <v/>
      </c>
      <c r="T2146" s="44" t="str">
        <f>IF(ISNA(VLOOKUP(P2146,Sheet1!E:F,2,0)),"--","PRESENT")</f>
        <v>--</v>
      </c>
      <c r="U2146"/>
      <c r="V2146">
        <f t="shared" si="1"/>
        <v>0</v>
      </c>
    </row>
    <row r="2147" spans="9:22">
      <c r="I2147" s="96"/>
      <c r="N2147" s="55" t="s">
        <v>2238</v>
      </c>
      <c r="R2147"/>
      <c r="S2147" t="str">
        <f t="shared" si="0"/>
        <v/>
      </c>
      <c r="T2147" s="44" t="str">
        <f>IF(ISNA(VLOOKUP(P2147,Sheet1!E:F,2,0)),"--","PRESENT")</f>
        <v>--</v>
      </c>
      <c r="U2147"/>
      <c r="V2147">
        <f t="shared" si="1"/>
        <v>0</v>
      </c>
    </row>
    <row r="2148" spans="9:22">
      <c r="I2148" s="96"/>
      <c r="N2148" s="55" t="s">
        <v>2238</v>
      </c>
      <c r="R2148"/>
      <c r="S2148" t="str">
        <f t="shared" si="0"/>
        <v/>
      </c>
      <c r="T2148" s="44" t="str">
        <f>IF(ISNA(VLOOKUP(P2148,Sheet1!E:F,2,0)),"--","PRESENT")</f>
        <v>--</v>
      </c>
      <c r="U2148"/>
      <c r="V2148">
        <f t="shared" si="1"/>
        <v>0</v>
      </c>
    </row>
    <row r="2149" spans="9:22">
      <c r="I2149" s="96"/>
      <c r="N2149" s="55" t="s">
        <v>2238</v>
      </c>
      <c r="R2149"/>
      <c r="S2149" t="str">
        <f t="shared" si="0"/>
        <v/>
      </c>
      <c r="T2149" s="44" t="str">
        <f>IF(ISNA(VLOOKUP(P2149,Sheet1!E:F,2,0)),"--","PRESENT")</f>
        <v>--</v>
      </c>
      <c r="U2149"/>
      <c r="V2149">
        <f t="shared" si="1"/>
        <v>0</v>
      </c>
    </row>
    <row r="2150" spans="9:22">
      <c r="I2150" s="96"/>
      <c r="N2150" s="55" t="s">
        <v>2238</v>
      </c>
      <c r="R2150"/>
      <c r="S2150" t="str">
        <f t="shared" si="0"/>
        <v/>
      </c>
      <c r="T2150" s="44" t="str">
        <f>IF(ISNA(VLOOKUP(P2150,Sheet1!E:F,2,0)),"--","PRESENT")</f>
        <v>--</v>
      </c>
      <c r="U2150"/>
      <c r="V2150">
        <f t="shared" si="1"/>
        <v>0</v>
      </c>
    </row>
    <row r="2151" spans="9:22">
      <c r="I2151" s="96"/>
      <c r="N2151" s="55" t="s">
        <v>2238</v>
      </c>
      <c r="R2151"/>
      <c r="S2151" t="str">
        <f t="shared" si="0"/>
        <v/>
      </c>
      <c r="T2151" s="44" t="str">
        <f>IF(ISNA(VLOOKUP(P2151,Sheet1!E:F,2,0)),"--","PRESENT")</f>
        <v>--</v>
      </c>
      <c r="U2151"/>
      <c r="V2151">
        <f t="shared" si="1"/>
        <v>0</v>
      </c>
    </row>
    <row r="2152" spans="9:22">
      <c r="I2152" s="96"/>
      <c r="N2152" s="55" t="s">
        <v>2238</v>
      </c>
      <c r="R2152"/>
      <c r="S2152" t="str">
        <f t="shared" si="0"/>
        <v/>
      </c>
      <c r="T2152" s="44" t="str">
        <f>IF(ISNA(VLOOKUP(P2152,Sheet1!E:F,2,0)),"--","PRESENT")</f>
        <v>--</v>
      </c>
      <c r="U2152"/>
      <c r="V2152">
        <f t="shared" si="1"/>
        <v>0</v>
      </c>
    </row>
    <row r="2153" spans="9:22">
      <c r="I2153" s="96"/>
      <c r="N2153" s="55" t="s">
        <v>2238</v>
      </c>
      <c r="R2153"/>
      <c r="S2153" t="str">
        <f t="shared" si="0"/>
        <v/>
      </c>
      <c r="T2153" s="44" t="str">
        <f>IF(ISNA(VLOOKUP(P2153,Sheet1!E:F,2,0)),"--","PRESENT")</f>
        <v>--</v>
      </c>
      <c r="U2153"/>
      <c r="V2153">
        <f t="shared" si="1"/>
        <v>0</v>
      </c>
    </row>
    <row r="2154" spans="9:22">
      <c r="I2154" s="96"/>
      <c r="N2154" s="55" t="s">
        <v>2238</v>
      </c>
      <c r="R2154"/>
      <c r="S2154" t="str">
        <f t="shared" si="0"/>
        <v/>
      </c>
      <c r="T2154" s="44" t="str">
        <f>IF(ISNA(VLOOKUP(P2154,Sheet1!E:F,2,0)),"--","PRESENT")</f>
        <v>--</v>
      </c>
      <c r="U2154"/>
      <c r="V2154">
        <f t="shared" si="1"/>
        <v>0</v>
      </c>
    </row>
    <row r="2155" spans="9:22">
      <c r="I2155" s="96"/>
      <c r="N2155" s="55" t="s">
        <v>2238</v>
      </c>
      <c r="R2155"/>
      <c r="S2155" t="str">
        <f t="shared" si="0"/>
        <v/>
      </c>
      <c r="T2155" s="44" t="str">
        <f>IF(ISNA(VLOOKUP(P2155,Sheet1!E:F,2,0)),"--","PRESENT")</f>
        <v>--</v>
      </c>
      <c r="U2155"/>
      <c r="V2155">
        <f t="shared" si="1"/>
        <v>0</v>
      </c>
    </row>
    <row r="2156" spans="9:22">
      <c r="I2156" s="96"/>
      <c r="N2156" s="55" t="s">
        <v>2238</v>
      </c>
      <c r="R2156"/>
      <c r="S2156" t="str">
        <f t="shared" si="0"/>
        <v/>
      </c>
      <c r="T2156" s="44" t="str">
        <f>IF(ISNA(VLOOKUP(P2156,Sheet1!E:F,2,0)),"--","PRESENT")</f>
        <v>--</v>
      </c>
      <c r="U2156"/>
      <c r="V2156">
        <f t="shared" si="1"/>
        <v>0</v>
      </c>
    </row>
    <row r="2157" spans="9:22">
      <c r="I2157" s="96"/>
      <c r="N2157" s="55" t="s">
        <v>2238</v>
      </c>
      <c r="R2157"/>
      <c r="S2157" t="str">
        <f t="shared" si="0"/>
        <v/>
      </c>
      <c r="T2157" s="44" t="str">
        <f>IF(ISNA(VLOOKUP(P2157,Sheet1!E:F,2,0)),"--","PRESENT")</f>
        <v>--</v>
      </c>
      <c r="U2157"/>
      <c r="V2157">
        <f t="shared" si="1"/>
        <v>0</v>
      </c>
    </row>
    <row r="2158" spans="9:22">
      <c r="I2158" s="96"/>
      <c r="N2158" s="55" t="s">
        <v>2238</v>
      </c>
      <c r="R2158"/>
      <c r="S2158" t="str">
        <f t="shared" si="0"/>
        <v/>
      </c>
      <c r="T2158" s="44" t="str">
        <f>IF(ISNA(VLOOKUP(P2158,Sheet1!E:F,2,0)),"--","PRESENT")</f>
        <v>--</v>
      </c>
      <c r="U2158"/>
      <c r="V2158">
        <f t="shared" si="1"/>
        <v>0</v>
      </c>
    </row>
    <row r="2159" spans="9:22">
      <c r="I2159" s="96"/>
      <c r="N2159" s="55" t="s">
        <v>2238</v>
      </c>
      <c r="R2159"/>
      <c r="S2159" t="str">
        <f t="shared" si="0"/>
        <v/>
      </c>
      <c r="T2159" s="44" t="str">
        <f>IF(ISNA(VLOOKUP(P2159,Sheet1!E:F,2,0)),"--","PRESENT")</f>
        <v>--</v>
      </c>
      <c r="U2159"/>
      <c r="V2159">
        <f t="shared" si="1"/>
        <v>0</v>
      </c>
    </row>
    <row r="2160" spans="9:22">
      <c r="I2160" s="96"/>
      <c r="N2160" s="55" t="s">
        <v>2238</v>
      </c>
      <c r="R2160"/>
      <c r="S2160" t="str">
        <f t="shared" si="0"/>
        <v/>
      </c>
      <c r="T2160" s="44" t="str">
        <f>IF(ISNA(VLOOKUP(P2160,Sheet1!E:F,2,0)),"--","PRESENT")</f>
        <v>--</v>
      </c>
      <c r="U2160"/>
      <c r="V2160">
        <f t="shared" si="1"/>
        <v>0</v>
      </c>
    </row>
    <row r="2161" spans="9:22">
      <c r="I2161" s="96"/>
      <c r="N2161" s="55" t="s">
        <v>2238</v>
      </c>
      <c r="R2161"/>
      <c r="S2161" t="str">
        <f t="shared" si="0"/>
        <v/>
      </c>
      <c r="T2161" s="44" t="str">
        <f>IF(ISNA(VLOOKUP(P2161,Sheet1!E:F,2,0)),"--","PRESENT")</f>
        <v>--</v>
      </c>
      <c r="U2161"/>
      <c r="V2161">
        <f t="shared" si="1"/>
        <v>0</v>
      </c>
    </row>
    <row r="2162" spans="9:22">
      <c r="I2162" s="96"/>
      <c r="N2162" s="55" t="s">
        <v>2238</v>
      </c>
      <c r="R2162"/>
      <c r="S2162" t="str">
        <f t="shared" si="0"/>
        <v/>
      </c>
      <c r="T2162" s="44" t="str">
        <f>IF(ISNA(VLOOKUP(P2162,Sheet1!E:F,2,0)),"--","PRESENT")</f>
        <v>--</v>
      </c>
      <c r="U2162"/>
      <c r="V2162">
        <f t="shared" si="1"/>
        <v>0</v>
      </c>
    </row>
    <row r="2163" spans="9:22">
      <c r="I2163" s="96"/>
      <c r="N2163" s="55" t="s">
        <v>2238</v>
      </c>
      <c r="R2163"/>
      <c r="S2163" t="str">
        <f t="shared" si="0"/>
        <v/>
      </c>
      <c r="T2163" s="44" t="str">
        <f>IF(ISNA(VLOOKUP(P2163,Sheet1!E:F,2,0)),"--","PRESENT")</f>
        <v>--</v>
      </c>
      <c r="U2163"/>
      <c r="V2163">
        <f t="shared" si="1"/>
        <v>0</v>
      </c>
    </row>
    <row r="2164" spans="9:22">
      <c r="I2164" s="96"/>
      <c r="N2164" s="55" t="s">
        <v>2238</v>
      </c>
      <c r="R2164"/>
      <c r="S2164" t="str">
        <f t="shared" si="0"/>
        <v/>
      </c>
      <c r="T2164" s="44" t="str">
        <f>IF(ISNA(VLOOKUP(P2164,Sheet1!E:F,2,0)),"--","PRESENT")</f>
        <v>--</v>
      </c>
      <c r="U2164"/>
      <c r="V2164">
        <f t="shared" si="1"/>
        <v>0</v>
      </c>
    </row>
    <row r="2165" spans="9:22">
      <c r="I2165" s="96"/>
      <c r="N2165" s="55" t="s">
        <v>2238</v>
      </c>
      <c r="R2165"/>
      <c r="S2165" t="str">
        <f t="shared" si="0"/>
        <v/>
      </c>
      <c r="T2165" s="44" t="str">
        <f>IF(ISNA(VLOOKUP(P2165,Sheet1!E:F,2,0)),"--","PRESENT")</f>
        <v>--</v>
      </c>
      <c r="U2165"/>
      <c r="V2165">
        <f t="shared" si="1"/>
        <v>0</v>
      </c>
    </row>
    <row r="2166" spans="9:22">
      <c r="I2166" s="96"/>
      <c r="N2166" s="55" t="s">
        <v>2238</v>
      </c>
      <c r="R2166"/>
      <c r="S2166" t="str">
        <f t="shared" si="0"/>
        <v/>
      </c>
      <c r="T2166" s="44" t="str">
        <f>IF(ISNA(VLOOKUP(P2166,Sheet1!E:F,2,0)),"--","PRESENT")</f>
        <v>--</v>
      </c>
      <c r="U2166"/>
      <c r="V2166">
        <f t="shared" si="1"/>
        <v>0</v>
      </c>
    </row>
    <row r="2167" spans="9:22">
      <c r="I2167" s="96"/>
      <c r="N2167" s="55" t="s">
        <v>2238</v>
      </c>
      <c r="R2167"/>
      <c r="S2167" t="str">
        <f t="shared" si="0"/>
        <v/>
      </c>
      <c r="T2167" s="44" t="str">
        <f>IF(ISNA(VLOOKUP(P2167,Sheet1!E:F,2,0)),"--","PRESENT")</f>
        <v>--</v>
      </c>
      <c r="U2167"/>
      <c r="V2167">
        <f t="shared" si="1"/>
        <v>0</v>
      </c>
    </row>
    <row r="2168" spans="9:22">
      <c r="I2168" s="96"/>
      <c r="N2168" s="55" t="s">
        <v>2238</v>
      </c>
      <c r="R2168"/>
      <c r="S2168" t="str">
        <f t="shared" si="0"/>
        <v/>
      </c>
      <c r="T2168" s="44" t="str">
        <f>IF(ISNA(VLOOKUP(P2168,Sheet1!E:F,2,0)),"--","PRESENT")</f>
        <v>--</v>
      </c>
      <c r="U2168"/>
      <c r="V2168">
        <f t="shared" si="1"/>
        <v>0</v>
      </c>
    </row>
    <row r="2169" spans="9:22">
      <c r="I2169" s="96"/>
      <c r="N2169" s="55" t="s">
        <v>2238</v>
      </c>
      <c r="R2169"/>
      <c r="S2169" t="str">
        <f t="shared" si="0"/>
        <v/>
      </c>
      <c r="T2169" s="44" t="str">
        <f>IF(ISNA(VLOOKUP(P2169,Sheet1!E:F,2,0)),"--","PRESENT")</f>
        <v>--</v>
      </c>
      <c r="U2169"/>
      <c r="V2169">
        <f t="shared" si="1"/>
        <v>0</v>
      </c>
    </row>
    <row r="2170" spans="9:22">
      <c r="I2170" s="96"/>
      <c r="N2170" s="55" t="s">
        <v>2238</v>
      </c>
      <c r="R2170"/>
      <c r="S2170" t="str">
        <f t="shared" si="0"/>
        <v/>
      </c>
      <c r="T2170" s="44" t="str">
        <f>IF(ISNA(VLOOKUP(P2170,Sheet1!E:F,2,0)),"--","PRESENT")</f>
        <v>--</v>
      </c>
      <c r="U2170"/>
      <c r="V2170">
        <f t="shared" si="1"/>
        <v>0</v>
      </c>
    </row>
    <row r="2171" spans="9:22">
      <c r="I2171" s="96"/>
      <c r="N2171" s="55" t="s">
        <v>2238</v>
      </c>
      <c r="R2171"/>
      <c r="S2171" t="str">
        <f t="shared" si="0"/>
        <v/>
      </c>
      <c r="T2171" s="44" t="str">
        <f>IF(ISNA(VLOOKUP(P2171,Sheet1!E:F,2,0)),"--","PRESENT")</f>
        <v>--</v>
      </c>
      <c r="U2171"/>
      <c r="V2171">
        <f t="shared" si="1"/>
        <v>0</v>
      </c>
    </row>
    <row r="2172" spans="9:22">
      <c r="I2172" s="96"/>
      <c r="N2172" s="55" t="s">
        <v>2238</v>
      </c>
      <c r="R2172"/>
      <c r="S2172" t="str">
        <f t="shared" si="0"/>
        <v/>
      </c>
      <c r="T2172" s="44" t="str">
        <f>IF(ISNA(VLOOKUP(P2172,Sheet1!E:F,2,0)),"--","PRESENT")</f>
        <v>--</v>
      </c>
      <c r="U2172"/>
      <c r="V2172">
        <f t="shared" si="1"/>
        <v>0</v>
      </c>
    </row>
    <row r="2173" spans="9:22">
      <c r="I2173" s="96"/>
      <c r="N2173" s="55" t="s">
        <v>2238</v>
      </c>
      <c r="R2173"/>
      <c r="S2173" t="str">
        <f t="shared" si="0"/>
        <v/>
      </c>
      <c r="T2173" s="44" t="str">
        <f>IF(ISNA(VLOOKUP(P2173,Sheet1!E:F,2,0)),"--","PRESENT")</f>
        <v>--</v>
      </c>
      <c r="U2173"/>
      <c r="V2173">
        <f t="shared" si="1"/>
        <v>0</v>
      </c>
    </row>
    <row r="2174" spans="9:22">
      <c r="I2174" s="96"/>
      <c r="N2174" s="55" t="s">
        <v>2238</v>
      </c>
      <c r="R2174"/>
      <c r="S2174" t="str">
        <f t="shared" si="0"/>
        <v/>
      </c>
      <c r="T2174" s="44" t="str">
        <f>IF(ISNA(VLOOKUP(P2174,Sheet1!E:F,2,0)),"--","PRESENT")</f>
        <v>--</v>
      </c>
      <c r="U2174"/>
      <c r="V2174">
        <f t="shared" si="1"/>
        <v>0</v>
      </c>
    </row>
    <row r="2175" spans="9:22">
      <c r="I2175" s="96"/>
      <c r="N2175" s="55" t="s">
        <v>2238</v>
      </c>
      <c r="R2175"/>
      <c r="S2175" t="str">
        <f t="shared" si="0"/>
        <v/>
      </c>
      <c r="T2175" s="44" t="str">
        <f>IF(ISNA(VLOOKUP(P2175,Sheet1!E:F,2,0)),"--","PRESENT")</f>
        <v>--</v>
      </c>
      <c r="U2175"/>
      <c r="V2175">
        <f t="shared" si="1"/>
        <v>0</v>
      </c>
    </row>
    <row r="2176" spans="9:22">
      <c r="I2176" s="96"/>
      <c r="N2176" s="55" t="s">
        <v>2238</v>
      </c>
      <c r="R2176"/>
      <c r="S2176" t="str">
        <f t="shared" si="0"/>
        <v/>
      </c>
      <c r="T2176" s="44" t="str">
        <f>IF(ISNA(VLOOKUP(P2176,Sheet1!E:F,2,0)),"--","PRESENT")</f>
        <v>--</v>
      </c>
      <c r="U2176"/>
      <c r="V2176">
        <f t="shared" si="1"/>
        <v>0</v>
      </c>
    </row>
    <row r="2177" spans="9:22">
      <c r="I2177" s="96"/>
      <c r="N2177" s="55" t="s">
        <v>2238</v>
      </c>
      <c r="R2177"/>
      <c r="S2177" t="str">
        <f t="shared" si="0"/>
        <v/>
      </c>
      <c r="T2177" s="44" t="str">
        <f>IF(ISNA(VLOOKUP(P2177,Sheet1!E:F,2,0)),"--","PRESENT")</f>
        <v>--</v>
      </c>
      <c r="U2177"/>
      <c r="V2177">
        <f t="shared" si="1"/>
        <v>0</v>
      </c>
    </row>
    <row r="2178" spans="9:22">
      <c r="I2178" s="96"/>
      <c r="N2178" s="55" t="s">
        <v>2238</v>
      </c>
      <c r="R2178"/>
      <c r="S2178" t="str">
        <f t="shared" si="0"/>
        <v/>
      </c>
      <c r="T2178" s="44" t="str">
        <f>IF(ISNA(VLOOKUP(P2178,Sheet1!E:F,2,0)),"--","PRESENT")</f>
        <v>--</v>
      </c>
      <c r="U2178"/>
      <c r="V2178">
        <f t="shared" si="1"/>
        <v>0</v>
      </c>
    </row>
    <row r="2179" spans="9:22">
      <c r="I2179" s="96"/>
      <c r="N2179" s="55" t="s">
        <v>2238</v>
      </c>
      <c r="R2179"/>
      <c r="S2179" t="str">
        <f t="shared" si="0"/>
        <v/>
      </c>
      <c r="T2179" s="44" t="str">
        <f>IF(ISNA(VLOOKUP(P2179,Sheet1!E:F,2,0)),"--","PRESENT")</f>
        <v>--</v>
      </c>
      <c r="U2179"/>
      <c r="V2179">
        <f t="shared" si="1"/>
        <v>0</v>
      </c>
    </row>
    <row r="2180" spans="9:22">
      <c r="I2180" s="96"/>
      <c r="N2180" s="55" t="s">
        <v>2238</v>
      </c>
      <c r="R2180"/>
      <c r="S2180" t="str">
        <f t="shared" si="0"/>
        <v/>
      </c>
      <c r="T2180" s="44" t="str">
        <f>IF(ISNA(VLOOKUP(P2180,Sheet1!E:F,2,0)),"--","PRESENT")</f>
        <v>--</v>
      </c>
      <c r="U2180"/>
      <c r="V2180">
        <f t="shared" si="1"/>
        <v>0</v>
      </c>
    </row>
    <row r="2181" spans="9:22">
      <c r="I2181" s="96"/>
      <c r="N2181" s="55" t="s">
        <v>2238</v>
      </c>
      <c r="R2181"/>
      <c r="S2181" t="str">
        <f t="shared" si="0"/>
        <v/>
      </c>
      <c r="T2181" s="44" t="str">
        <f>IF(ISNA(VLOOKUP(P2181,Sheet1!E:F,2,0)),"--","PRESENT")</f>
        <v>--</v>
      </c>
      <c r="U2181"/>
      <c r="V2181">
        <f t="shared" si="1"/>
        <v>0</v>
      </c>
    </row>
    <row r="2182" spans="9:22">
      <c r="I2182" s="96"/>
      <c r="N2182" s="55" t="s">
        <v>2238</v>
      </c>
      <c r="R2182"/>
      <c r="S2182" t="str">
        <f t="shared" si="0"/>
        <v/>
      </c>
      <c r="T2182" s="44" t="str">
        <f>IF(ISNA(VLOOKUP(P2182,Sheet1!E:F,2,0)),"--","PRESENT")</f>
        <v>--</v>
      </c>
      <c r="U2182"/>
      <c r="V2182">
        <f t="shared" si="1"/>
        <v>0</v>
      </c>
    </row>
    <row r="2183" spans="9:22">
      <c r="I2183" s="96"/>
      <c r="N2183" s="55" t="s">
        <v>2238</v>
      </c>
      <c r="R2183"/>
      <c r="S2183" t="str">
        <f t="shared" si="0"/>
        <v/>
      </c>
      <c r="T2183" s="44" t="str">
        <f>IF(ISNA(VLOOKUP(P2183,Sheet1!E:F,2,0)),"--","PRESENT")</f>
        <v>--</v>
      </c>
      <c r="U2183"/>
      <c r="V2183">
        <f t="shared" si="1"/>
        <v>0</v>
      </c>
    </row>
    <row r="2184" spans="9:22">
      <c r="I2184" s="96"/>
      <c r="N2184" s="55" t="s">
        <v>2238</v>
      </c>
      <c r="R2184"/>
      <c r="S2184" t="str">
        <f t="shared" si="0"/>
        <v/>
      </c>
      <c r="T2184" s="44" t="str">
        <f>IF(ISNA(VLOOKUP(P2184,Sheet1!E:F,2,0)),"--","PRESENT")</f>
        <v>--</v>
      </c>
      <c r="U2184"/>
      <c r="V2184">
        <f t="shared" si="1"/>
        <v>0</v>
      </c>
    </row>
    <row r="2185" spans="9:22">
      <c r="I2185" s="96"/>
      <c r="N2185" s="55" t="s">
        <v>2238</v>
      </c>
      <c r="R2185"/>
      <c r="S2185" t="str">
        <f t="shared" si="0"/>
        <v/>
      </c>
      <c r="T2185" s="44" t="str">
        <f>IF(ISNA(VLOOKUP(P2185,Sheet1!E:F,2,0)),"--","PRESENT")</f>
        <v>--</v>
      </c>
      <c r="U2185"/>
      <c r="V2185">
        <f t="shared" si="1"/>
        <v>0</v>
      </c>
    </row>
    <row r="2186" spans="9:22">
      <c r="I2186" s="96"/>
      <c r="N2186" s="55" t="s">
        <v>2238</v>
      </c>
      <c r="R2186"/>
      <c r="S2186" t="str">
        <f t="shared" si="0"/>
        <v/>
      </c>
      <c r="T2186" s="44" t="str">
        <f>IF(ISNA(VLOOKUP(P2186,Sheet1!E:F,2,0)),"--","PRESENT")</f>
        <v>--</v>
      </c>
      <c r="U2186"/>
      <c r="V2186">
        <f t="shared" si="1"/>
        <v>0</v>
      </c>
    </row>
    <row r="2187" spans="9:22">
      <c r="I2187" s="96"/>
      <c r="N2187" s="55" t="s">
        <v>2238</v>
      </c>
      <c r="R2187"/>
      <c r="S2187" t="str">
        <f t="shared" si="0"/>
        <v/>
      </c>
      <c r="T2187" s="44" t="str">
        <f>IF(ISNA(VLOOKUP(P2187,Sheet1!E:F,2,0)),"--","PRESENT")</f>
        <v>--</v>
      </c>
      <c r="U2187"/>
      <c r="V2187">
        <f t="shared" si="1"/>
        <v>0</v>
      </c>
    </row>
    <row r="2188" spans="9:22">
      <c r="I2188" s="96"/>
      <c r="N2188" s="55" t="s">
        <v>2238</v>
      </c>
      <c r="R2188"/>
      <c r="S2188" t="str">
        <f t="shared" si="0"/>
        <v/>
      </c>
      <c r="T2188" s="44" t="str">
        <f>IF(ISNA(VLOOKUP(P2188,Sheet1!E:F,2,0)),"--","PRESENT")</f>
        <v>--</v>
      </c>
      <c r="U2188"/>
      <c r="V2188">
        <f t="shared" si="1"/>
        <v>0</v>
      </c>
    </row>
    <row r="2189" spans="9:22">
      <c r="I2189" s="96"/>
      <c r="N2189" s="55" t="s">
        <v>2238</v>
      </c>
      <c r="R2189"/>
      <c r="S2189" t="str">
        <f t="shared" si="0"/>
        <v/>
      </c>
      <c r="T2189" s="44" t="str">
        <f>IF(ISNA(VLOOKUP(P2189,Sheet1!E:F,2,0)),"--","PRESENT")</f>
        <v>--</v>
      </c>
      <c r="U2189"/>
      <c r="V2189">
        <f t="shared" si="1"/>
        <v>0</v>
      </c>
    </row>
    <row r="2190" spans="9:22">
      <c r="I2190" s="96"/>
      <c r="N2190" s="55" t="s">
        <v>2238</v>
      </c>
      <c r="R2190"/>
      <c r="S2190" t="str">
        <f t="shared" si="0"/>
        <v/>
      </c>
      <c r="T2190" s="44" t="str">
        <f>IF(ISNA(VLOOKUP(P2190,Sheet1!E:F,2,0)),"--","PRESENT")</f>
        <v>--</v>
      </c>
      <c r="U2190"/>
      <c r="V2190">
        <f t="shared" si="1"/>
        <v>0</v>
      </c>
    </row>
    <row r="2191" spans="9:22">
      <c r="I2191" s="96"/>
      <c r="N2191" s="55" t="s">
        <v>2238</v>
      </c>
      <c r="R2191"/>
      <c r="S2191" t="str">
        <f t="shared" si="0"/>
        <v/>
      </c>
      <c r="T2191" s="44" t="str">
        <f>IF(ISNA(VLOOKUP(P2191,Sheet1!E:F,2,0)),"--","PRESENT")</f>
        <v>--</v>
      </c>
      <c r="U2191"/>
      <c r="V2191">
        <f t="shared" si="1"/>
        <v>0</v>
      </c>
    </row>
    <row r="2192" spans="9:22">
      <c r="I2192" s="96"/>
      <c r="N2192" s="55" t="s">
        <v>2238</v>
      </c>
      <c r="R2192"/>
      <c r="S2192" t="str">
        <f t="shared" si="0"/>
        <v/>
      </c>
      <c r="T2192" s="44" t="str">
        <f>IF(ISNA(VLOOKUP(P2192,Sheet1!E:F,2,0)),"--","PRESENT")</f>
        <v>--</v>
      </c>
      <c r="U2192"/>
      <c r="V2192">
        <f t="shared" si="1"/>
        <v>0</v>
      </c>
    </row>
    <row r="2193" spans="9:22">
      <c r="I2193" s="96"/>
      <c r="N2193" s="55" t="s">
        <v>2238</v>
      </c>
      <c r="R2193"/>
      <c r="S2193" t="str">
        <f t="shared" si="0"/>
        <v/>
      </c>
      <c r="T2193" s="44" t="str">
        <f>IF(ISNA(VLOOKUP(P2193,Sheet1!E:F,2,0)),"--","PRESENT")</f>
        <v>--</v>
      </c>
      <c r="U2193"/>
      <c r="V2193">
        <f t="shared" si="1"/>
        <v>0</v>
      </c>
    </row>
    <row r="2194" spans="9:22">
      <c r="I2194" s="96"/>
      <c r="N2194" s="55" t="s">
        <v>2238</v>
      </c>
      <c r="R2194"/>
      <c r="S2194" t="str">
        <f t="shared" si="0"/>
        <v/>
      </c>
      <c r="T2194" s="44" t="str">
        <f>IF(ISNA(VLOOKUP(P2194,Sheet1!E:F,2,0)),"--","PRESENT")</f>
        <v>--</v>
      </c>
      <c r="U2194"/>
      <c r="V2194">
        <f t="shared" si="1"/>
        <v>0</v>
      </c>
    </row>
    <row r="2195" spans="9:22">
      <c r="I2195" s="96"/>
      <c r="N2195" s="55" t="s">
        <v>2238</v>
      </c>
      <c r="R2195"/>
      <c r="S2195" t="str">
        <f t="shared" si="0"/>
        <v/>
      </c>
      <c r="T2195" s="44" t="str">
        <f>IF(ISNA(VLOOKUP(P2195,Sheet1!E:F,2,0)),"--","PRESENT")</f>
        <v>--</v>
      </c>
      <c r="U2195"/>
      <c r="V2195">
        <f t="shared" si="1"/>
        <v>0</v>
      </c>
    </row>
    <row r="2196" spans="9:22">
      <c r="I2196" s="96"/>
      <c r="N2196" s="55" t="s">
        <v>2238</v>
      </c>
      <c r="R2196"/>
      <c r="S2196" t="str">
        <f t="shared" ref="S2196:S2259" si="2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3">IF(AA2196&lt;&gt;"",V2195+1,V2195)</f>
        <v>0</v>
      </c>
    </row>
    <row r="2197" spans="9:22">
      <c r="I2197" s="96"/>
      <c r="N2197" s="55" t="s">
        <v>2238</v>
      </c>
      <c r="R2197"/>
      <c r="S2197" t="str">
        <f t="shared" si="2"/>
        <v/>
      </c>
      <c r="T2197" s="44" t="str">
        <f>IF(ISNA(VLOOKUP(P2197,Sheet1!E:F,2,0)),"--","PRESENT")</f>
        <v>--</v>
      </c>
      <c r="U2197"/>
      <c r="V2197">
        <f t="shared" si="3"/>
        <v>0</v>
      </c>
    </row>
    <row r="2198" spans="9:22">
      <c r="I2198" s="96"/>
      <c r="N2198" s="55" t="s">
        <v>2238</v>
      </c>
      <c r="R2198"/>
      <c r="S2198" t="str">
        <f t="shared" si="2"/>
        <v/>
      </c>
      <c r="T2198" s="44" t="str">
        <f>IF(ISNA(VLOOKUP(P2198,Sheet1!E:F,2,0)),"--","PRESENT")</f>
        <v>--</v>
      </c>
      <c r="U2198"/>
      <c r="V2198">
        <f t="shared" si="3"/>
        <v>0</v>
      </c>
    </row>
    <row r="2199" spans="9:22">
      <c r="I2199" s="96"/>
      <c r="N2199" s="55" t="s">
        <v>2238</v>
      </c>
      <c r="R2199"/>
      <c r="S2199" t="str">
        <f t="shared" si="2"/>
        <v/>
      </c>
      <c r="T2199" s="44" t="str">
        <f>IF(ISNA(VLOOKUP(P2199,Sheet1!E:F,2,0)),"--","PRESENT")</f>
        <v>--</v>
      </c>
      <c r="U2199"/>
      <c r="V2199">
        <f t="shared" si="3"/>
        <v>0</v>
      </c>
    </row>
    <row r="2200" spans="9:22">
      <c r="I2200" s="96"/>
      <c r="N2200" s="55" t="s">
        <v>2238</v>
      </c>
      <c r="R2200"/>
      <c r="S2200" t="str">
        <f t="shared" si="2"/>
        <v/>
      </c>
      <c r="T2200" s="44" t="str">
        <f>IF(ISNA(VLOOKUP(P2200,Sheet1!E:F,2,0)),"--","PRESENT")</f>
        <v>--</v>
      </c>
      <c r="U2200"/>
      <c r="V2200">
        <f t="shared" si="3"/>
        <v>0</v>
      </c>
    </row>
    <row r="2201" spans="9:22">
      <c r="I2201" s="96"/>
      <c r="N2201" s="55" t="s">
        <v>2238</v>
      </c>
      <c r="R2201"/>
      <c r="S2201" t="str">
        <f t="shared" si="2"/>
        <v/>
      </c>
      <c r="T2201" s="44" t="str">
        <f>IF(ISNA(VLOOKUP(P2201,Sheet1!E:F,2,0)),"--","PRESENT")</f>
        <v>--</v>
      </c>
      <c r="U2201"/>
      <c r="V2201">
        <f t="shared" si="3"/>
        <v>0</v>
      </c>
    </row>
    <row r="2202" spans="9:22">
      <c r="I2202" s="96"/>
      <c r="N2202" s="55" t="s">
        <v>2238</v>
      </c>
      <c r="R2202"/>
      <c r="S2202" t="str">
        <f t="shared" si="2"/>
        <v/>
      </c>
      <c r="T2202" s="44" t="str">
        <f>IF(ISNA(VLOOKUP(P2202,Sheet1!E:F,2,0)),"--","PRESENT")</f>
        <v>--</v>
      </c>
      <c r="U2202"/>
      <c r="V2202">
        <f t="shared" si="3"/>
        <v>0</v>
      </c>
    </row>
    <row r="2203" spans="9:22">
      <c r="I2203" s="96"/>
      <c r="N2203" s="55" t="s">
        <v>2238</v>
      </c>
      <c r="R2203"/>
      <c r="S2203" t="str">
        <f t="shared" si="2"/>
        <v/>
      </c>
      <c r="T2203" s="44" t="str">
        <f>IF(ISNA(VLOOKUP(P2203,Sheet1!E:F,2,0)),"--","PRESENT")</f>
        <v>--</v>
      </c>
      <c r="U2203"/>
      <c r="V2203">
        <f t="shared" si="3"/>
        <v>0</v>
      </c>
    </row>
    <row r="2204" spans="9:22">
      <c r="I2204" s="96"/>
      <c r="N2204" s="55" t="s">
        <v>2238</v>
      </c>
      <c r="R2204"/>
      <c r="S2204" t="str">
        <f t="shared" si="2"/>
        <v/>
      </c>
      <c r="T2204" s="44" t="str">
        <f>IF(ISNA(VLOOKUP(P2204,Sheet1!E:F,2,0)),"--","PRESENT")</f>
        <v>--</v>
      </c>
      <c r="U2204"/>
      <c r="V2204">
        <f t="shared" si="3"/>
        <v>0</v>
      </c>
    </row>
    <row r="2205" spans="9:22">
      <c r="I2205" s="96"/>
      <c r="N2205" s="55" t="s">
        <v>2238</v>
      </c>
      <c r="R2205"/>
      <c r="S2205" t="str">
        <f t="shared" si="2"/>
        <v/>
      </c>
      <c r="T2205" s="44" t="str">
        <f>IF(ISNA(VLOOKUP(P2205,Sheet1!E:F,2,0)),"--","PRESENT")</f>
        <v>--</v>
      </c>
      <c r="U2205"/>
      <c r="V2205">
        <f t="shared" si="3"/>
        <v>0</v>
      </c>
    </row>
    <row r="2206" spans="9:22">
      <c r="I2206" s="96"/>
      <c r="N2206" s="55" t="s">
        <v>2238</v>
      </c>
      <c r="R2206"/>
      <c r="S2206" t="str">
        <f t="shared" si="2"/>
        <v/>
      </c>
      <c r="T2206" s="44" t="str">
        <f>IF(ISNA(VLOOKUP(P2206,Sheet1!E:F,2,0)),"--","PRESENT")</f>
        <v>--</v>
      </c>
      <c r="U2206"/>
      <c r="V2206">
        <f t="shared" si="3"/>
        <v>0</v>
      </c>
    </row>
    <row r="2207" spans="9:22">
      <c r="I2207" s="96"/>
      <c r="N2207" s="55" t="s">
        <v>2238</v>
      </c>
      <c r="R2207"/>
      <c r="S2207" t="str">
        <f t="shared" si="2"/>
        <v/>
      </c>
      <c r="T2207" s="44" t="str">
        <f>IF(ISNA(VLOOKUP(P2207,Sheet1!E:F,2,0)),"--","PRESENT")</f>
        <v>--</v>
      </c>
      <c r="U2207"/>
      <c r="V2207">
        <f t="shared" si="3"/>
        <v>0</v>
      </c>
    </row>
    <row r="2208" spans="9:22">
      <c r="I2208" s="96"/>
      <c r="N2208" s="55" t="s">
        <v>2238</v>
      </c>
      <c r="R2208"/>
      <c r="S2208" t="str">
        <f t="shared" si="2"/>
        <v/>
      </c>
      <c r="T2208" s="44" t="str">
        <f>IF(ISNA(VLOOKUP(P2208,Sheet1!E:F,2,0)),"--","PRESENT")</f>
        <v>--</v>
      </c>
      <c r="U2208"/>
      <c r="V2208">
        <f t="shared" si="3"/>
        <v>0</v>
      </c>
    </row>
    <row r="2209" spans="9:22">
      <c r="I2209" s="96"/>
      <c r="N2209" s="55" t="s">
        <v>2238</v>
      </c>
      <c r="R2209"/>
      <c r="S2209" t="str">
        <f t="shared" si="2"/>
        <v/>
      </c>
      <c r="T2209" s="44" t="str">
        <f>IF(ISNA(VLOOKUP(P2209,Sheet1!E:F,2,0)),"--","PRESENT")</f>
        <v>--</v>
      </c>
      <c r="U2209"/>
      <c r="V2209">
        <f t="shared" si="3"/>
        <v>0</v>
      </c>
    </row>
    <row r="2210" spans="9:22">
      <c r="I2210" s="96"/>
      <c r="N2210" s="55" t="s">
        <v>2238</v>
      </c>
      <c r="R2210"/>
      <c r="S2210" t="str">
        <f t="shared" si="2"/>
        <v/>
      </c>
      <c r="T2210" s="44" t="str">
        <f>IF(ISNA(VLOOKUP(P2210,Sheet1!E:F,2,0)),"--","PRESENT")</f>
        <v>--</v>
      </c>
      <c r="U2210"/>
      <c r="V2210">
        <f t="shared" si="3"/>
        <v>0</v>
      </c>
    </row>
    <row r="2211" spans="9:22">
      <c r="I2211" s="96"/>
      <c r="N2211" s="55" t="s">
        <v>2238</v>
      </c>
      <c r="R2211"/>
      <c r="S2211" t="str">
        <f t="shared" si="2"/>
        <v/>
      </c>
      <c r="T2211" s="44" t="str">
        <f>IF(ISNA(VLOOKUP(P2211,Sheet1!E:F,2,0)),"--","PRESENT")</f>
        <v>--</v>
      </c>
      <c r="U2211"/>
      <c r="V2211">
        <f t="shared" si="3"/>
        <v>0</v>
      </c>
    </row>
    <row r="2212" spans="9:22">
      <c r="I2212" s="96"/>
      <c r="N2212" s="55" t="s">
        <v>2238</v>
      </c>
      <c r="R2212"/>
      <c r="S2212" t="str">
        <f t="shared" si="2"/>
        <v/>
      </c>
      <c r="T2212" s="44" t="str">
        <f>IF(ISNA(VLOOKUP(P2212,Sheet1!E:F,2,0)),"--","PRESENT")</f>
        <v>--</v>
      </c>
      <c r="U2212"/>
      <c r="V2212">
        <f t="shared" si="3"/>
        <v>0</v>
      </c>
    </row>
    <row r="2213" spans="9:22">
      <c r="I2213" s="96"/>
      <c r="N2213" s="55" t="s">
        <v>2238</v>
      </c>
      <c r="R2213"/>
      <c r="S2213" t="str">
        <f t="shared" si="2"/>
        <v/>
      </c>
      <c r="T2213" s="44" t="str">
        <f>IF(ISNA(VLOOKUP(P2213,Sheet1!E:F,2,0)),"--","PRESENT")</f>
        <v>--</v>
      </c>
      <c r="U2213"/>
      <c r="V2213">
        <f t="shared" si="3"/>
        <v>0</v>
      </c>
    </row>
    <row r="2214" spans="9:22">
      <c r="I2214" s="96"/>
      <c r="N2214" s="55" t="s">
        <v>2238</v>
      </c>
      <c r="R2214"/>
      <c r="S2214" t="str">
        <f t="shared" si="2"/>
        <v/>
      </c>
      <c r="T2214" s="44" t="str">
        <f>IF(ISNA(VLOOKUP(P2214,Sheet1!E:F,2,0)),"--","PRESENT")</f>
        <v>--</v>
      </c>
      <c r="U2214"/>
      <c r="V2214">
        <f t="shared" si="3"/>
        <v>0</v>
      </c>
    </row>
    <row r="2215" spans="9:22">
      <c r="I2215" s="96"/>
      <c r="N2215" s="55" t="s">
        <v>2238</v>
      </c>
      <c r="R2215"/>
      <c r="S2215" t="str">
        <f t="shared" si="2"/>
        <v/>
      </c>
      <c r="T2215" s="44" t="str">
        <f>IF(ISNA(VLOOKUP(P2215,Sheet1!E:F,2,0)),"--","PRESENT")</f>
        <v>--</v>
      </c>
      <c r="U2215"/>
      <c r="V2215">
        <f t="shared" si="3"/>
        <v>0</v>
      </c>
    </row>
    <row r="2216" spans="9:22">
      <c r="I2216" s="96"/>
      <c r="N2216" s="55" t="s">
        <v>2238</v>
      </c>
      <c r="R2216"/>
      <c r="S2216" t="str">
        <f t="shared" si="2"/>
        <v/>
      </c>
      <c r="T2216" s="44" t="str">
        <f>IF(ISNA(VLOOKUP(P2216,Sheet1!E:F,2,0)),"--","PRESENT")</f>
        <v>--</v>
      </c>
      <c r="U2216"/>
      <c r="V2216">
        <f t="shared" si="3"/>
        <v>0</v>
      </c>
    </row>
    <row r="2217" spans="9:22">
      <c r="I2217" s="96"/>
      <c r="N2217" s="55" t="s">
        <v>2238</v>
      </c>
      <c r="R2217"/>
      <c r="S2217" t="str">
        <f t="shared" si="2"/>
        <v/>
      </c>
      <c r="T2217" s="44" t="str">
        <f>IF(ISNA(VLOOKUP(P2217,Sheet1!E:F,2,0)),"--","PRESENT")</f>
        <v>--</v>
      </c>
      <c r="U2217"/>
      <c r="V2217">
        <f t="shared" si="3"/>
        <v>0</v>
      </c>
    </row>
    <row r="2218" spans="9:22">
      <c r="I2218" s="96"/>
      <c r="N2218" s="55" t="s">
        <v>2238</v>
      </c>
      <c r="R2218"/>
      <c r="S2218" t="str">
        <f t="shared" si="2"/>
        <v/>
      </c>
      <c r="T2218" s="44" t="str">
        <f>IF(ISNA(VLOOKUP(P2218,Sheet1!E:F,2,0)),"--","PRESENT")</f>
        <v>--</v>
      </c>
      <c r="U2218"/>
      <c r="V2218">
        <f t="shared" si="3"/>
        <v>0</v>
      </c>
    </row>
    <row r="2219" spans="9:22">
      <c r="I2219" s="96"/>
      <c r="N2219" s="55" t="s">
        <v>2238</v>
      </c>
      <c r="R2219"/>
      <c r="S2219" t="str">
        <f t="shared" si="2"/>
        <v/>
      </c>
      <c r="T2219" s="44" t="str">
        <f>IF(ISNA(VLOOKUP(P2219,Sheet1!E:F,2,0)),"--","PRESENT")</f>
        <v>--</v>
      </c>
      <c r="U2219"/>
      <c r="V2219">
        <f t="shared" si="3"/>
        <v>0</v>
      </c>
    </row>
    <row r="2220" spans="9:22">
      <c r="I2220" s="96"/>
      <c r="N2220" s="55" t="s">
        <v>2238</v>
      </c>
      <c r="R2220"/>
      <c r="S2220" t="str">
        <f t="shared" si="2"/>
        <v/>
      </c>
      <c r="T2220" s="44" t="str">
        <f>IF(ISNA(VLOOKUP(P2220,Sheet1!E:F,2,0)),"--","PRESENT")</f>
        <v>--</v>
      </c>
      <c r="U2220"/>
      <c r="V2220">
        <f t="shared" si="3"/>
        <v>0</v>
      </c>
    </row>
    <row r="2221" spans="9:22">
      <c r="I2221" s="96"/>
      <c r="N2221" s="55" t="s">
        <v>2238</v>
      </c>
      <c r="R2221"/>
      <c r="S2221" t="str">
        <f t="shared" si="2"/>
        <v/>
      </c>
      <c r="T2221" s="44" t="str">
        <f>IF(ISNA(VLOOKUP(P2221,Sheet1!E:F,2,0)),"--","PRESENT")</f>
        <v>--</v>
      </c>
      <c r="U2221"/>
      <c r="V2221">
        <f t="shared" si="3"/>
        <v>0</v>
      </c>
    </row>
    <row r="2222" spans="9:22">
      <c r="I2222" s="96"/>
      <c r="N2222" s="55" t="s">
        <v>2238</v>
      </c>
      <c r="R2222"/>
      <c r="S2222" t="str">
        <f t="shared" si="2"/>
        <v/>
      </c>
      <c r="T2222" s="44" t="str">
        <f>IF(ISNA(VLOOKUP(P2222,Sheet1!E:F,2,0)),"--","PRESENT")</f>
        <v>--</v>
      </c>
      <c r="U2222"/>
      <c r="V2222">
        <f t="shared" si="3"/>
        <v>0</v>
      </c>
    </row>
    <row r="2223" spans="9:22">
      <c r="I2223" s="96"/>
      <c r="N2223" s="55" t="s">
        <v>2238</v>
      </c>
      <c r="R2223"/>
      <c r="S2223" t="str">
        <f t="shared" si="2"/>
        <v/>
      </c>
      <c r="T2223" s="44" t="str">
        <f>IF(ISNA(VLOOKUP(P2223,Sheet1!E:F,2,0)),"--","PRESENT")</f>
        <v>--</v>
      </c>
      <c r="U2223"/>
      <c r="V2223">
        <f t="shared" si="3"/>
        <v>0</v>
      </c>
    </row>
    <row r="2224" spans="9:22">
      <c r="I2224" s="96"/>
      <c r="N2224" s="55" t="s">
        <v>2238</v>
      </c>
      <c r="R2224"/>
      <c r="S2224" t="str">
        <f t="shared" si="2"/>
        <v/>
      </c>
      <c r="T2224" s="44" t="str">
        <f>IF(ISNA(VLOOKUP(P2224,Sheet1!E:F,2,0)),"--","PRESENT")</f>
        <v>--</v>
      </c>
      <c r="U2224"/>
      <c r="V2224">
        <f t="shared" si="3"/>
        <v>0</v>
      </c>
    </row>
    <row r="2225" spans="9:22">
      <c r="I2225" s="96"/>
      <c r="N2225" s="55" t="s">
        <v>2238</v>
      </c>
      <c r="R2225"/>
      <c r="S2225" t="str">
        <f t="shared" si="2"/>
        <v/>
      </c>
      <c r="T2225" s="44" t="str">
        <f>IF(ISNA(VLOOKUP(P2225,Sheet1!E:F,2,0)),"--","PRESENT")</f>
        <v>--</v>
      </c>
      <c r="U2225"/>
      <c r="V2225">
        <f t="shared" si="3"/>
        <v>0</v>
      </c>
    </row>
    <row r="2226" spans="9:22">
      <c r="I2226" s="96"/>
      <c r="N2226" s="55" t="s">
        <v>2238</v>
      </c>
      <c r="R2226"/>
      <c r="S2226" t="str">
        <f t="shared" si="2"/>
        <v/>
      </c>
      <c r="T2226" s="44" t="str">
        <f>IF(ISNA(VLOOKUP(P2226,Sheet1!E:F,2,0)),"--","PRESENT")</f>
        <v>--</v>
      </c>
      <c r="U2226"/>
      <c r="V2226">
        <f t="shared" si="3"/>
        <v>0</v>
      </c>
    </row>
    <row r="2227" spans="9:22">
      <c r="I2227" s="96"/>
      <c r="N2227" s="55" t="s">
        <v>2238</v>
      </c>
      <c r="R2227"/>
      <c r="S2227" t="str">
        <f t="shared" si="2"/>
        <v/>
      </c>
      <c r="T2227" s="44" t="str">
        <f>IF(ISNA(VLOOKUP(P2227,Sheet1!E:F,2,0)),"--","PRESENT")</f>
        <v>--</v>
      </c>
      <c r="U2227"/>
      <c r="V2227">
        <f t="shared" si="3"/>
        <v>0</v>
      </c>
    </row>
    <row r="2228" spans="9:22">
      <c r="I2228" s="96"/>
      <c r="N2228" s="55" t="s">
        <v>2238</v>
      </c>
      <c r="R2228"/>
      <c r="S2228" t="str">
        <f t="shared" si="2"/>
        <v/>
      </c>
      <c r="T2228" s="44" t="str">
        <f>IF(ISNA(VLOOKUP(P2228,Sheet1!E:F,2,0)),"--","PRESENT")</f>
        <v>--</v>
      </c>
      <c r="U2228"/>
      <c r="V2228">
        <f t="shared" si="3"/>
        <v>0</v>
      </c>
    </row>
    <row r="2229" spans="9:22">
      <c r="I2229" s="96"/>
      <c r="N2229" s="55" t="s">
        <v>2238</v>
      </c>
      <c r="R2229"/>
      <c r="S2229" t="str">
        <f t="shared" si="2"/>
        <v/>
      </c>
      <c r="T2229" s="44" t="str">
        <f>IF(ISNA(VLOOKUP(P2229,Sheet1!E:F,2,0)),"--","PRESENT")</f>
        <v>--</v>
      </c>
      <c r="U2229"/>
      <c r="V2229">
        <f t="shared" si="3"/>
        <v>0</v>
      </c>
    </row>
    <row r="2230" spans="9:22">
      <c r="I2230" s="96"/>
      <c r="N2230" s="55" t="s">
        <v>2238</v>
      </c>
      <c r="R2230"/>
      <c r="S2230" t="str">
        <f t="shared" si="2"/>
        <v/>
      </c>
      <c r="T2230" s="44" t="str">
        <f>IF(ISNA(VLOOKUP(P2230,Sheet1!E:F,2,0)),"--","PRESENT")</f>
        <v>--</v>
      </c>
      <c r="U2230"/>
      <c r="V2230">
        <f t="shared" si="3"/>
        <v>0</v>
      </c>
    </row>
    <row r="2231" spans="9:22">
      <c r="I2231" s="96"/>
      <c r="N2231" s="55" t="s">
        <v>2238</v>
      </c>
      <c r="R2231"/>
      <c r="S2231" t="str">
        <f t="shared" si="2"/>
        <v/>
      </c>
      <c r="T2231" s="44" t="str">
        <f>IF(ISNA(VLOOKUP(P2231,Sheet1!E:F,2,0)),"--","PRESENT")</f>
        <v>--</v>
      </c>
      <c r="U2231"/>
      <c r="V2231">
        <f t="shared" si="3"/>
        <v>0</v>
      </c>
    </row>
    <row r="2232" spans="9:22">
      <c r="I2232" s="96"/>
      <c r="N2232" s="55" t="s">
        <v>2238</v>
      </c>
      <c r="R2232"/>
      <c r="S2232" t="str">
        <f t="shared" si="2"/>
        <v/>
      </c>
      <c r="T2232" s="44" t="str">
        <f>IF(ISNA(VLOOKUP(P2232,Sheet1!E:F,2,0)),"--","PRESENT")</f>
        <v>--</v>
      </c>
      <c r="U2232"/>
      <c r="V2232">
        <f t="shared" si="3"/>
        <v>0</v>
      </c>
    </row>
    <row r="2233" spans="9:22">
      <c r="I2233" s="96"/>
      <c r="N2233" s="55" t="s">
        <v>2238</v>
      </c>
      <c r="R2233"/>
      <c r="S2233" t="str">
        <f t="shared" si="2"/>
        <v/>
      </c>
      <c r="T2233" s="44" t="str">
        <f>IF(ISNA(VLOOKUP(P2233,Sheet1!E:F,2,0)),"--","PRESENT")</f>
        <v>--</v>
      </c>
      <c r="U2233"/>
      <c r="V2233">
        <f t="shared" si="3"/>
        <v>0</v>
      </c>
    </row>
    <row r="2234" spans="9:22">
      <c r="I2234" s="96"/>
      <c r="N2234" s="55" t="s">
        <v>2238</v>
      </c>
      <c r="R2234"/>
      <c r="S2234" t="str">
        <f t="shared" si="2"/>
        <v/>
      </c>
      <c r="T2234" s="44" t="str">
        <f>IF(ISNA(VLOOKUP(P2234,Sheet1!E:F,2,0)),"--","PRESENT")</f>
        <v>--</v>
      </c>
      <c r="U2234"/>
      <c r="V2234">
        <f t="shared" si="3"/>
        <v>0</v>
      </c>
    </row>
    <row r="2235" spans="9:22">
      <c r="I2235" s="96"/>
      <c r="N2235" s="55" t="s">
        <v>2238</v>
      </c>
      <c r="R2235"/>
      <c r="S2235" t="str">
        <f t="shared" si="2"/>
        <v/>
      </c>
      <c r="T2235" s="44" t="str">
        <f>IF(ISNA(VLOOKUP(P2235,Sheet1!E:F,2,0)),"--","PRESENT")</f>
        <v>--</v>
      </c>
      <c r="U2235"/>
      <c r="V2235">
        <f t="shared" si="3"/>
        <v>0</v>
      </c>
    </row>
    <row r="2236" spans="9:22">
      <c r="I2236" s="96"/>
      <c r="N2236" s="55" t="s">
        <v>2238</v>
      </c>
      <c r="R2236"/>
      <c r="S2236" t="str">
        <f t="shared" si="2"/>
        <v/>
      </c>
      <c r="T2236" s="44" t="str">
        <f>IF(ISNA(VLOOKUP(P2236,Sheet1!E:F,2,0)),"--","PRESENT")</f>
        <v>--</v>
      </c>
      <c r="U2236"/>
      <c r="V2236">
        <f t="shared" si="3"/>
        <v>0</v>
      </c>
    </row>
    <row r="2237" spans="9:22">
      <c r="I2237" s="96"/>
      <c r="N2237" s="55" t="s">
        <v>2238</v>
      </c>
      <c r="R2237"/>
      <c r="S2237" t="str">
        <f t="shared" si="2"/>
        <v/>
      </c>
      <c r="T2237" s="44" t="str">
        <f>IF(ISNA(VLOOKUP(P2237,Sheet1!E:F,2,0)),"--","PRESENT")</f>
        <v>--</v>
      </c>
      <c r="U2237"/>
      <c r="V2237">
        <f t="shared" si="3"/>
        <v>0</v>
      </c>
    </row>
    <row r="2238" spans="9:22">
      <c r="I2238" s="96"/>
      <c r="N2238" s="55" t="s">
        <v>2238</v>
      </c>
      <c r="R2238"/>
      <c r="S2238" t="str">
        <f t="shared" si="2"/>
        <v/>
      </c>
      <c r="T2238" s="44" t="str">
        <f>IF(ISNA(VLOOKUP(P2238,Sheet1!E:F,2,0)),"--","PRESENT")</f>
        <v>--</v>
      </c>
      <c r="U2238"/>
      <c r="V2238">
        <f t="shared" si="3"/>
        <v>0</v>
      </c>
    </row>
    <row r="2239" spans="9:22">
      <c r="I2239" s="96"/>
      <c r="N2239" s="55" t="s">
        <v>2238</v>
      </c>
      <c r="R2239"/>
      <c r="S2239" t="str">
        <f t="shared" si="2"/>
        <v/>
      </c>
      <c r="T2239" s="44" t="str">
        <f>IF(ISNA(VLOOKUP(P2239,Sheet1!E:F,2,0)),"--","PRESENT")</f>
        <v>--</v>
      </c>
      <c r="U2239"/>
      <c r="V2239">
        <f t="shared" si="3"/>
        <v>0</v>
      </c>
    </row>
    <row r="2240" spans="9:22">
      <c r="I2240" s="96"/>
      <c r="N2240" s="55" t="s">
        <v>2238</v>
      </c>
      <c r="R2240"/>
      <c r="S2240" t="str">
        <f t="shared" si="2"/>
        <v/>
      </c>
      <c r="T2240" s="44" t="str">
        <f>IF(ISNA(VLOOKUP(P2240,Sheet1!E:F,2,0)),"--","PRESENT")</f>
        <v>--</v>
      </c>
      <c r="U2240"/>
      <c r="V2240">
        <f t="shared" si="3"/>
        <v>0</v>
      </c>
    </row>
    <row r="2241" spans="9:22">
      <c r="I2241" s="96"/>
      <c r="N2241" s="55" t="s">
        <v>2238</v>
      </c>
      <c r="R2241"/>
      <c r="S2241" t="str">
        <f t="shared" si="2"/>
        <v/>
      </c>
      <c r="T2241" s="44" t="str">
        <f>IF(ISNA(VLOOKUP(P2241,Sheet1!E:F,2,0)),"--","PRESENT")</f>
        <v>--</v>
      </c>
      <c r="U2241"/>
      <c r="V2241">
        <f t="shared" si="3"/>
        <v>0</v>
      </c>
    </row>
    <row r="2242" spans="9:22">
      <c r="I2242" s="96"/>
      <c r="N2242" s="55" t="s">
        <v>2238</v>
      </c>
      <c r="R2242"/>
      <c r="S2242" t="str">
        <f t="shared" si="2"/>
        <v/>
      </c>
      <c r="T2242" s="44" t="str">
        <f>IF(ISNA(VLOOKUP(P2242,Sheet1!E:F,2,0)),"--","PRESENT")</f>
        <v>--</v>
      </c>
      <c r="U2242"/>
      <c r="V2242">
        <f t="shared" si="3"/>
        <v>0</v>
      </c>
    </row>
    <row r="2243" spans="9:22">
      <c r="I2243" s="96"/>
      <c r="N2243" s="55" t="s">
        <v>2238</v>
      </c>
      <c r="R2243"/>
      <c r="S2243" t="str">
        <f t="shared" si="2"/>
        <v/>
      </c>
      <c r="T2243" s="44" t="str">
        <f>IF(ISNA(VLOOKUP(P2243,Sheet1!E:F,2,0)),"--","PRESENT")</f>
        <v>--</v>
      </c>
      <c r="U2243"/>
      <c r="V2243">
        <f t="shared" si="3"/>
        <v>0</v>
      </c>
    </row>
    <row r="2244" spans="9:22">
      <c r="I2244" s="96"/>
      <c r="N2244" s="55" t="s">
        <v>2238</v>
      </c>
      <c r="R2244"/>
      <c r="S2244" t="str">
        <f t="shared" si="2"/>
        <v/>
      </c>
      <c r="T2244" s="44" t="str">
        <f>IF(ISNA(VLOOKUP(P2244,Sheet1!E:F,2,0)),"--","PRESENT")</f>
        <v>--</v>
      </c>
      <c r="U2244"/>
      <c r="V2244">
        <f t="shared" si="3"/>
        <v>0</v>
      </c>
    </row>
    <row r="2245" spans="9:22">
      <c r="I2245" s="96"/>
      <c r="N2245" s="55" t="s">
        <v>2238</v>
      </c>
      <c r="R2245"/>
      <c r="S2245" t="str">
        <f t="shared" si="2"/>
        <v/>
      </c>
      <c r="T2245" s="44" t="str">
        <f>IF(ISNA(VLOOKUP(P2245,Sheet1!E:F,2,0)),"--","PRESENT")</f>
        <v>--</v>
      </c>
      <c r="U2245"/>
      <c r="V2245">
        <f t="shared" si="3"/>
        <v>0</v>
      </c>
    </row>
    <row r="2246" spans="9:22">
      <c r="I2246" s="96"/>
      <c r="N2246" s="55" t="s">
        <v>2238</v>
      </c>
      <c r="R2246"/>
      <c r="S2246" t="str">
        <f t="shared" si="2"/>
        <v/>
      </c>
      <c r="T2246" s="44" t="str">
        <f>IF(ISNA(VLOOKUP(P2246,Sheet1!E:F,2,0)),"--","PRESENT")</f>
        <v>--</v>
      </c>
      <c r="U2246"/>
      <c r="V2246">
        <f t="shared" si="3"/>
        <v>0</v>
      </c>
    </row>
    <row r="2247" spans="9:22">
      <c r="I2247" s="96"/>
      <c r="N2247" s="55" t="s">
        <v>2238</v>
      </c>
      <c r="R2247"/>
      <c r="S2247" t="str">
        <f t="shared" si="2"/>
        <v/>
      </c>
      <c r="T2247" s="44" t="str">
        <f>IF(ISNA(VLOOKUP(P2247,Sheet1!E:F,2,0)),"--","PRESENT")</f>
        <v>--</v>
      </c>
      <c r="U2247"/>
      <c r="V2247">
        <f t="shared" si="3"/>
        <v>0</v>
      </c>
    </row>
    <row r="2248" spans="9:22">
      <c r="I2248" s="96"/>
      <c r="N2248" s="55" t="s">
        <v>2238</v>
      </c>
      <c r="R2248"/>
      <c r="S2248" t="str">
        <f t="shared" si="2"/>
        <v/>
      </c>
      <c r="T2248" s="44" t="str">
        <f>IF(ISNA(VLOOKUP(P2248,Sheet1!E:F,2,0)),"--","PRESENT")</f>
        <v>--</v>
      </c>
      <c r="U2248"/>
      <c r="V2248">
        <f t="shared" si="3"/>
        <v>0</v>
      </c>
    </row>
    <row r="2249" spans="9:22">
      <c r="I2249" s="96"/>
      <c r="N2249" s="55" t="s">
        <v>2238</v>
      </c>
      <c r="R2249"/>
      <c r="S2249" t="str">
        <f t="shared" si="2"/>
        <v/>
      </c>
      <c r="T2249" s="44" t="str">
        <f>IF(ISNA(VLOOKUP(P2249,Sheet1!E:F,2,0)),"--","PRESENT")</f>
        <v>--</v>
      </c>
      <c r="U2249"/>
      <c r="V2249">
        <f t="shared" si="3"/>
        <v>0</v>
      </c>
    </row>
    <row r="2250" spans="9:22">
      <c r="I2250" s="96"/>
      <c r="N2250" s="55" t="s">
        <v>2238</v>
      </c>
      <c r="R2250"/>
      <c r="S2250" t="str">
        <f t="shared" si="2"/>
        <v/>
      </c>
      <c r="T2250" s="44" t="str">
        <f>IF(ISNA(VLOOKUP(P2250,Sheet1!E:F,2,0)),"--","PRESENT")</f>
        <v>--</v>
      </c>
      <c r="U2250"/>
      <c r="V2250">
        <f t="shared" si="3"/>
        <v>0</v>
      </c>
    </row>
    <row r="2251" spans="9:22">
      <c r="I2251" s="96"/>
      <c r="N2251" s="55" t="s">
        <v>2238</v>
      </c>
      <c r="R2251"/>
      <c r="S2251" t="str">
        <f t="shared" si="2"/>
        <v/>
      </c>
      <c r="T2251" s="44" t="str">
        <f>IF(ISNA(VLOOKUP(P2251,Sheet1!E:F,2,0)),"--","PRESENT")</f>
        <v>--</v>
      </c>
      <c r="U2251"/>
      <c r="V2251">
        <f t="shared" si="3"/>
        <v>0</v>
      </c>
    </row>
    <row r="2252" spans="9:22">
      <c r="I2252" s="96"/>
      <c r="N2252" s="55" t="s">
        <v>2238</v>
      </c>
      <c r="R2252"/>
      <c r="S2252" t="str">
        <f t="shared" si="2"/>
        <v/>
      </c>
      <c r="T2252" s="44" t="str">
        <f>IF(ISNA(VLOOKUP(P2252,Sheet1!E:F,2,0)),"--","PRESENT")</f>
        <v>--</v>
      </c>
      <c r="U2252"/>
      <c r="V2252">
        <f t="shared" si="3"/>
        <v>0</v>
      </c>
    </row>
    <row r="2253" spans="9:22">
      <c r="I2253" s="96"/>
      <c r="N2253" s="55" t="s">
        <v>2238</v>
      </c>
      <c r="R2253"/>
      <c r="S2253" t="str">
        <f t="shared" si="2"/>
        <v/>
      </c>
      <c r="T2253" s="44" t="str">
        <f>IF(ISNA(VLOOKUP(P2253,Sheet1!E:F,2,0)),"--","PRESENT")</f>
        <v>--</v>
      </c>
      <c r="U2253"/>
      <c r="V2253">
        <f t="shared" si="3"/>
        <v>0</v>
      </c>
    </row>
    <row r="2254" spans="9:22">
      <c r="I2254" s="96"/>
      <c r="N2254" s="55" t="s">
        <v>2238</v>
      </c>
      <c r="R2254"/>
      <c r="S2254" t="str">
        <f t="shared" si="2"/>
        <v/>
      </c>
      <c r="T2254" s="44" t="str">
        <f>IF(ISNA(VLOOKUP(P2254,Sheet1!E:F,2,0)),"--","PRESENT")</f>
        <v>--</v>
      </c>
      <c r="U2254"/>
      <c r="V2254">
        <f t="shared" si="3"/>
        <v>0</v>
      </c>
    </row>
    <row r="2255" spans="9:22">
      <c r="I2255" s="96"/>
      <c r="N2255" s="55" t="s">
        <v>2238</v>
      </c>
      <c r="R2255"/>
      <c r="S2255" t="str">
        <f t="shared" si="2"/>
        <v/>
      </c>
      <c r="T2255" s="44" t="str">
        <f>IF(ISNA(VLOOKUP(P2255,Sheet1!E:F,2,0)),"--","PRESENT")</f>
        <v>--</v>
      </c>
      <c r="U2255"/>
      <c r="V2255">
        <f t="shared" si="3"/>
        <v>0</v>
      </c>
    </row>
    <row r="2256" spans="9:22">
      <c r="I2256" s="96"/>
      <c r="N2256" s="55" t="s">
        <v>2238</v>
      </c>
      <c r="R2256"/>
      <c r="S2256" t="str">
        <f t="shared" si="2"/>
        <v/>
      </c>
      <c r="T2256" s="44" t="str">
        <f>IF(ISNA(VLOOKUP(P2256,Sheet1!E:F,2,0)),"--","PRESENT")</f>
        <v>--</v>
      </c>
      <c r="U2256"/>
      <c r="V2256">
        <f t="shared" si="3"/>
        <v>0</v>
      </c>
    </row>
    <row r="2257" spans="9:22">
      <c r="I2257" s="96"/>
      <c r="N2257" s="55" t="s">
        <v>2238</v>
      </c>
      <c r="R2257"/>
      <c r="S2257" t="str">
        <f t="shared" si="2"/>
        <v/>
      </c>
      <c r="T2257" s="44" t="str">
        <f>IF(ISNA(VLOOKUP(P2257,Sheet1!E:F,2,0)),"--","PRESENT")</f>
        <v>--</v>
      </c>
      <c r="U2257"/>
      <c r="V2257">
        <f t="shared" si="3"/>
        <v>0</v>
      </c>
    </row>
    <row r="2258" spans="9:22">
      <c r="I2258" s="96"/>
      <c r="N2258" s="55" t="s">
        <v>2238</v>
      </c>
      <c r="R2258"/>
      <c r="S2258" t="str">
        <f t="shared" si="2"/>
        <v/>
      </c>
      <c r="T2258" s="44" t="str">
        <f>IF(ISNA(VLOOKUP(P2258,Sheet1!E:F,2,0)),"--","PRESENT")</f>
        <v>--</v>
      </c>
      <c r="U2258"/>
      <c r="V2258">
        <f t="shared" si="3"/>
        <v>0</v>
      </c>
    </row>
    <row r="2259" spans="9:22">
      <c r="I2259" s="96"/>
      <c r="N2259" s="55" t="s">
        <v>2238</v>
      </c>
      <c r="R2259"/>
      <c r="S2259" t="str">
        <f t="shared" si="2"/>
        <v/>
      </c>
      <c r="T2259" s="44" t="str">
        <f>IF(ISNA(VLOOKUP(P2259,Sheet1!E:F,2,0)),"--","PRESENT")</f>
        <v>--</v>
      </c>
      <c r="U2259"/>
      <c r="V2259">
        <f t="shared" si="3"/>
        <v>0</v>
      </c>
    </row>
    <row r="2260" spans="9:22">
      <c r="I2260" s="96"/>
      <c r="N2260" s="55" t="s">
        <v>2238</v>
      </c>
      <c r="R2260"/>
      <c r="S2260" t="str">
        <f t="shared" ref="S2260:S2323" si="4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">IF(AA2260&lt;&gt;"",V2259+1,V2259)</f>
        <v>0</v>
      </c>
    </row>
    <row r="2261" spans="9:22">
      <c r="I2261" s="96"/>
      <c r="N2261" s="55" t="s">
        <v>2238</v>
      </c>
      <c r="R2261"/>
      <c r="S2261" t="str">
        <f t="shared" si="4"/>
        <v/>
      </c>
      <c r="T2261" s="44" t="str">
        <f>IF(ISNA(VLOOKUP(P2261,Sheet1!E:F,2,0)),"--","PRESENT")</f>
        <v>--</v>
      </c>
      <c r="U2261"/>
      <c r="V2261">
        <f t="shared" si="5"/>
        <v>0</v>
      </c>
    </row>
    <row r="2262" spans="9:22">
      <c r="I2262" s="96"/>
      <c r="N2262" s="55" t="s">
        <v>2238</v>
      </c>
      <c r="R2262"/>
      <c r="S2262" t="str">
        <f t="shared" si="4"/>
        <v/>
      </c>
      <c r="T2262" s="44" t="str">
        <f>IF(ISNA(VLOOKUP(P2262,Sheet1!E:F,2,0)),"--","PRESENT")</f>
        <v>--</v>
      </c>
      <c r="U2262"/>
      <c r="V2262">
        <f t="shared" si="5"/>
        <v>0</v>
      </c>
    </row>
    <row r="2263" spans="9:22">
      <c r="I2263" s="96"/>
      <c r="N2263" s="55" t="s">
        <v>2238</v>
      </c>
      <c r="R2263"/>
      <c r="S2263" t="str">
        <f t="shared" si="4"/>
        <v/>
      </c>
      <c r="T2263" s="44" t="str">
        <f>IF(ISNA(VLOOKUP(P2263,Sheet1!E:F,2,0)),"--","PRESENT")</f>
        <v>--</v>
      </c>
      <c r="U2263"/>
      <c r="V2263">
        <f t="shared" si="5"/>
        <v>0</v>
      </c>
    </row>
    <row r="2264" spans="9:22">
      <c r="I2264" s="96"/>
      <c r="N2264" s="55" t="s">
        <v>2238</v>
      </c>
      <c r="R2264"/>
      <c r="S2264" t="str">
        <f t="shared" si="4"/>
        <v/>
      </c>
      <c r="T2264" s="44" t="str">
        <f>IF(ISNA(VLOOKUP(P2264,Sheet1!E:F,2,0)),"--","PRESENT")</f>
        <v>--</v>
      </c>
      <c r="U2264"/>
      <c r="V2264">
        <f t="shared" si="5"/>
        <v>0</v>
      </c>
    </row>
    <row r="2265" spans="9:22">
      <c r="I2265" s="96"/>
      <c r="N2265" s="55" t="s">
        <v>2238</v>
      </c>
      <c r="R2265"/>
      <c r="S2265" t="str">
        <f t="shared" si="4"/>
        <v/>
      </c>
      <c r="T2265" s="44" t="str">
        <f>IF(ISNA(VLOOKUP(P2265,Sheet1!E:F,2,0)),"--","PRESENT")</f>
        <v>--</v>
      </c>
      <c r="U2265"/>
      <c r="V2265">
        <f t="shared" si="5"/>
        <v>0</v>
      </c>
    </row>
    <row r="2266" spans="9:22">
      <c r="I2266" s="96"/>
      <c r="N2266" s="55" t="s">
        <v>2238</v>
      </c>
      <c r="R2266"/>
      <c r="S2266" t="str">
        <f t="shared" si="4"/>
        <v/>
      </c>
      <c r="T2266" s="44" t="str">
        <f>IF(ISNA(VLOOKUP(P2266,Sheet1!E:F,2,0)),"--","PRESENT")</f>
        <v>--</v>
      </c>
      <c r="U2266"/>
      <c r="V2266">
        <f t="shared" si="5"/>
        <v>0</v>
      </c>
    </row>
    <row r="2267" spans="9:22">
      <c r="I2267" s="96"/>
      <c r="N2267" s="55" t="s">
        <v>2238</v>
      </c>
      <c r="R2267"/>
      <c r="S2267" t="str">
        <f t="shared" si="4"/>
        <v/>
      </c>
      <c r="T2267" s="44" t="str">
        <f>IF(ISNA(VLOOKUP(P2267,Sheet1!E:F,2,0)),"--","PRESENT")</f>
        <v>--</v>
      </c>
      <c r="U2267"/>
      <c r="V2267">
        <f t="shared" si="5"/>
        <v>0</v>
      </c>
    </row>
    <row r="2268" spans="9:22">
      <c r="I2268" s="96"/>
      <c r="N2268" s="55" t="s">
        <v>2238</v>
      </c>
      <c r="R2268"/>
      <c r="S2268" t="str">
        <f t="shared" si="4"/>
        <v/>
      </c>
      <c r="T2268" s="44" t="str">
        <f>IF(ISNA(VLOOKUP(P2268,Sheet1!E:F,2,0)),"--","PRESENT")</f>
        <v>--</v>
      </c>
      <c r="U2268"/>
      <c r="V2268">
        <f t="shared" si="5"/>
        <v>0</v>
      </c>
    </row>
    <row r="2269" spans="9:22">
      <c r="I2269" s="96"/>
      <c r="N2269" s="55" t="s">
        <v>2238</v>
      </c>
      <c r="R2269"/>
      <c r="S2269" t="str">
        <f t="shared" si="4"/>
        <v/>
      </c>
      <c r="T2269" s="44" t="str">
        <f>IF(ISNA(VLOOKUP(P2269,Sheet1!E:F,2,0)),"--","PRESENT")</f>
        <v>--</v>
      </c>
      <c r="U2269"/>
      <c r="V2269">
        <f t="shared" si="5"/>
        <v>0</v>
      </c>
    </row>
    <row r="2270" spans="9:22">
      <c r="I2270" s="96"/>
      <c r="N2270" s="55" t="s">
        <v>2238</v>
      </c>
      <c r="R2270"/>
      <c r="S2270" t="str">
        <f t="shared" si="4"/>
        <v/>
      </c>
      <c r="T2270" s="44" t="str">
        <f>IF(ISNA(VLOOKUP(P2270,Sheet1!E:F,2,0)),"--","PRESENT")</f>
        <v>--</v>
      </c>
      <c r="U2270"/>
      <c r="V2270">
        <f t="shared" si="5"/>
        <v>0</v>
      </c>
    </row>
    <row r="2271" spans="9:22">
      <c r="I2271" s="96"/>
      <c r="N2271" s="55" t="s">
        <v>2238</v>
      </c>
      <c r="R2271"/>
      <c r="S2271" t="str">
        <f t="shared" si="4"/>
        <v/>
      </c>
      <c r="T2271" s="44" t="str">
        <f>IF(ISNA(VLOOKUP(P2271,Sheet1!E:F,2,0)),"--","PRESENT")</f>
        <v>--</v>
      </c>
      <c r="U2271"/>
      <c r="V2271">
        <f t="shared" si="5"/>
        <v>0</v>
      </c>
    </row>
    <row r="2272" spans="9:22">
      <c r="I2272" s="96"/>
      <c r="N2272" s="55" t="s">
        <v>2238</v>
      </c>
      <c r="R2272"/>
      <c r="S2272" t="str">
        <f t="shared" si="4"/>
        <v/>
      </c>
      <c r="T2272" s="44" t="str">
        <f>IF(ISNA(VLOOKUP(P2272,Sheet1!E:F,2,0)),"--","PRESENT")</f>
        <v>--</v>
      </c>
      <c r="U2272"/>
      <c r="V2272">
        <f t="shared" si="5"/>
        <v>0</v>
      </c>
    </row>
    <row r="2273" spans="9:22">
      <c r="I2273" s="96"/>
      <c r="N2273" s="55" t="s">
        <v>2238</v>
      </c>
      <c r="R2273"/>
      <c r="S2273" t="str">
        <f t="shared" si="4"/>
        <v/>
      </c>
      <c r="T2273" s="44" t="str">
        <f>IF(ISNA(VLOOKUP(P2273,Sheet1!E:F,2,0)),"--","PRESENT")</f>
        <v>--</v>
      </c>
      <c r="U2273"/>
      <c r="V2273">
        <f t="shared" si="5"/>
        <v>0</v>
      </c>
    </row>
    <row r="2274" spans="9:22">
      <c r="I2274" s="96"/>
      <c r="N2274" s="55" t="s">
        <v>2238</v>
      </c>
      <c r="R2274"/>
      <c r="S2274" t="str">
        <f t="shared" si="4"/>
        <v/>
      </c>
      <c r="T2274" s="44" t="str">
        <f>IF(ISNA(VLOOKUP(P2274,Sheet1!E:F,2,0)),"--","PRESENT")</f>
        <v>--</v>
      </c>
      <c r="U2274"/>
      <c r="V2274">
        <f t="shared" si="5"/>
        <v>0</v>
      </c>
    </row>
    <row r="2275" spans="9:22">
      <c r="I2275" s="96"/>
      <c r="N2275" s="55" t="s">
        <v>2238</v>
      </c>
      <c r="R2275"/>
      <c r="S2275" t="str">
        <f t="shared" si="4"/>
        <v/>
      </c>
      <c r="T2275" s="44" t="str">
        <f>IF(ISNA(VLOOKUP(P2275,Sheet1!E:F,2,0)),"--","PRESENT")</f>
        <v>--</v>
      </c>
      <c r="U2275"/>
      <c r="V2275">
        <f t="shared" si="5"/>
        <v>0</v>
      </c>
    </row>
    <row r="2276" spans="9:22">
      <c r="I2276" s="96"/>
      <c r="N2276" s="55" t="s">
        <v>2238</v>
      </c>
      <c r="R2276"/>
      <c r="S2276" t="str">
        <f t="shared" si="4"/>
        <v/>
      </c>
      <c r="T2276" s="44" t="str">
        <f>IF(ISNA(VLOOKUP(P2276,Sheet1!E:F,2,0)),"--","PRESENT")</f>
        <v>--</v>
      </c>
      <c r="U2276"/>
      <c r="V2276">
        <f t="shared" si="5"/>
        <v>0</v>
      </c>
    </row>
    <row r="2277" spans="9:22">
      <c r="I2277" s="96"/>
      <c r="N2277" s="55" t="s">
        <v>2238</v>
      </c>
      <c r="R2277"/>
      <c r="S2277" t="str">
        <f t="shared" si="4"/>
        <v/>
      </c>
      <c r="T2277" s="44" t="str">
        <f>IF(ISNA(VLOOKUP(P2277,Sheet1!E:F,2,0)),"--","PRESENT")</f>
        <v>--</v>
      </c>
      <c r="U2277"/>
      <c r="V2277">
        <f t="shared" si="5"/>
        <v>0</v>
      </c>
    </row>
    <row r="2278" spans="9:22">
      <c r="I2278" s="96"/>
      <c r="N2278" s="55" t="s">
        <v>2238</v>
      </c>
      <c r="R2278"/>
      <c r="S2278" t="str">
        <f t="shared" si="4"/>
        <v/>
      </c>
      <c r="T2278" s="44" t="str">
        <f>IF(ISNA(VLOOKUP(P2278,Sheet1!E:F,2,0)),"--","PRESENT")</f>
        <v>--</v>
      </c>
      <c r="U2278"/>
      <c r="V2278">
        <f t="shared" si="5"/>
        <v>0</v>
      </c>
    </row>
    <row r="2279" spans="9:22">
      <c r="I2279" s="96"/>
      <c r="N2279" s="55" t="s">
        <v>2238</v>
      </c>
      <c r="R2279"/>
      <c r="S2279" t="str">
        <f t="shared" si="4"/>
        <v/>
      </c>
      <c r="T2279" s="44" t="str">
        <f>IF(ISNA(VLOOKUP(P2279,Sheet1!E:F,2,0)),"--","PRESENT")</f>
        <v>--</v>
      </c>
      <c r="U2279"/>
      <c r="V2279">
        <f t="shared" si="5"/>
        <v>0</v>
      </c>
    </row>
    <row r="2280" spans="9:22">
      <c r="I2280" s="96"/>
      <c r="N2280" s="55" t="s">
        <v>2238</v>
      </c>
      <c r="R2280"/>
      <c r="S2280" t="str">
        <f t="shared" si="4"/>
        <v/>
      </c>
      <c r="T2280" s="44" t="str">
        <f>IF(ISNA(VLOOKUP(P2280,Sheet1!E:F,2,0)),"--","PRESENT")</f>
        <v>--</v>
      </c>
      <c r="U2280"/>
      <c r="V2280">
        <f t="shared" si="5"/>
        <v>0</v>
      </c>
    </row>
    <row r="2281" spans="9:22">
      <c r="I2281" s="96"/>
      <c r="N2281" s="55" t="s">
        <v>2238</v>
      </c>
      <c r="R2281"/>
      <c r="S2281" t="str">
        <f t="shared" si="4"/>
        <v/>
      </c>
      <c r="T2281" s="44" t="str">
        <f>IF(ISNA(VLOOKUP(P2281,Sheet1!E:F,2,0)),"--","PRESENT")</f>
        <v>--</v>
      </c>
      <c r="U2281"/>
      <c r="V2281">
        <f t="shared" si="5"/>
        <v>0</v>
      </c>
    </row>
    <row r="2282" spans="9:22">
      <c r="I2282" s="96"/>
      <c r="N2282" s="55" t="s">
        <v>2238</v>
      </c>
      <c r="R2282"/>
      <c r="S2282" t="str">
        <f t="shared" si="4"/>
        <v/>
      </c>
      <c r="T2282" s="44" t="str">
        <f>IF(ISNA(VLOOKUP(P2282,Sheet1!E:F,2,0)),"--","PRESENT")</f>
        <v>--</v>
      </c>
      <c r="U2282"/>
      <c r="V2282">
        <f t="shared" si="5"/>
        <v>0</v>
      </c>
    </row>
    <row r="2283" spans="9:22">
      <c r="I2283" s="96"/>
      <c r="N2283" s="55" t="s">
        <v>2238</v>
      </c>
      <c r="R2283"/>
      <c r="S2283" t="str">
        <f t="shared" si="4"/>
        <v/>
      </c>
      <c r="T2283" s="44" t="str">
        <f>IF(ISNA(VLOOKUP(P2283,Sheet1!E:F,2,0)),"--","PRESENT")</f>
        <v>--</v>
      </c>
      <c r="U2283"/>
      <c r="V2283">
        <f t="shared" si="5"/>
        <v>0</v>
      </c>
    </row>
    <row r="2284" spans="9:22">
      <c r="I2284" s="96"/>
      <c r="N2284" s="55" t="s">
        <v>2238</v>
      </c>
      <c r="R2284"/>
      <c r="S2284" t="str">
        <f t="shared" si="4"/>
        <v/>
      </c>
      <c r="T2284" s="44" t="str">
        <f>IF(ISNA(VLOOKUP(P2284,Sheet1!E:F,2,0)),"--","PRESENT")</f>
        <v>--</v>
      </c>
      <c r="U2284"/>
      <c r="V2284">
        <f t="shared" si="5"/>
        <v>0</v>
      </c>
    </row>
    <row r="2285" spans="9:22">
      <c r="I2285" s="96"/>
      <c r="N2285" s="55" t="s">
        <v>2238</v>
      </c>
      <c r="R2285"/>
      <c r="S2285" t="str">
        <f t="shared" si="4"/>
        <v/>
      </c>
      <c r="T2285" s="44" t="str">
        <f>IF(ISNA(VLOOKUP(P2285,Sheet1!E:F,2,0)),"--","PRESENT")</f>
        <v>--</v>
      </c>
      <c r="U2285"/>
      <c r="V2285">
        <f t="shared" si="5"/>
        <v>0</v>
      </c>
    </row>
    <row r="2286" spans="9:22">
      <c r="I2286" s="96"/>
      <c r="N2286" s="55" t="s">
        <v>2238</v>
      </c>
      <c r="R2286"/>
      <c r="S2286" t="str">
        <f t="shared" si="4"/>
        <v/>
      </c>
      <c r="T2286" s="44" t="str">
        <f>IF(ISNA(VLOOKUP(P2286,Sheet1!E:F,2,0)),"--","PRESENT")</f>
        <v>--</v>
      </c>
      <c r="U2286"/>
      <c r="V2286">
        <f t="shared" si="5"/>
        <v>0</v>
      </c>
    </row>
    <row r="2287" spans="9:22">
      <c r="I2287" s="96"/>
      <c r="N2287" s="55" t="s">
        <v>2238</v>
      </c>
      <c r="R2287"/>
      <c r="S2287" t="str">
        <f t="shared" si="4"/>
        <v/>
      </c>
      <c r="T2287" s="44" t="str">
        <f>IF(ISNA(VLOOKUP(P2287,Sheet1!E:F,2,0)),"--","PRESENT")</f>
        <v>--</v>
      </c>
      <c r="U2287"/>
      <c r="V2287">
        <f t="shared" si="5"/>
        <v>0</v>
      </c>
    </row>
    <row r="2288" spans="9:22">
      <c r="I2288" s="96"/>
      <c r="N2288" s="55" t="s">
        <v>2238</v>
      </c>
      <c r="R2288"/>
      <c r="S2288" t="str">
        <f t="shared" si="4"/>
        <v/>
      </c>
      <c r="T2288" s="44" t="str">
        <f>IF(ISNA(VLOOKUP(P2288,Sheet1!E:F,2,0)),"--","PRESENT")</f>
        <v>--</v>
      </c>
      <c r="U2288"/>
      <c r="V2288">
        <f t="shared" si="5"/>
        <v>0</v>
      </c>
    </row>
    <row r="2289" spans="9:22">
      <c r="I2289" s="96"/>
      <c r="N2289" s="55" t="s">
        <v>2238</v>
      </c>
      <c r="R2289"/>
      <c r="S2289" t="str">
        <f t="shared" si="4"/>
        <v/>
      </c>
      <c r="T2289" s="44" t="str">
        <f>IF(ISNA(VLOOKUP(P2289,Sheet1!E:F,2,0)),"--","PRESENT")</f>
        <v>--</v>
      </c>
      <c r="U2289"/>
      <c r="V2289">
        <f t="shared" si="5"/>
        <v>0</v>
      </c>
    </row>
    <row r="2290" spans="9:22">
      <c r="I2290" s="96"/>
      <c r="N2290" s="55" t="s">
        <v>2238</v>
      </c>
      <c r="R2290"/>
      <c r="S2290" t="str">
        <f t="shared" si="4"/>
        <v/>
      </c>
      <c r="T2290" s="44" t="str">
        <f>IF(ISNA(VLOOKUP(P2290,Sheet1!E:F,2,0)),"--","PRESENT")</f>
        <v>--</v>
      </c>
      <c r="U2290"/>
      <c r="V2290">
        <f t="shared" si="5"/>
        <v>0</v>
      </c>
    </row>
    <row r="2291" spans="9:22">
      <c r="I2291" s="96"/>
      <c r="N2291" s="55" t="s">
        <v>2238</v>
      </c>
      <c r="R2291"/>
      <c r="S2291" t="str">
        <f t="shared" si="4"/>
        <v/>
      </c>
      <c r="T2291" s="44" t="str">
        <f>IF(ISNA(VLOOKUP(P2291,Sheet1!E:F,2,0)),"--","PRESENT")</f>
        <v>--</v>
      </c>
      <c r="U2291"/>
      <c r="V2291">
        <f t="shared" si="5"/>
        <v>0</v>
      </c>
    </row>
    <row r="2292" spans="9:22">
      <c r="I2292" s="96"/>
      <c r="N2292" s="55" t="s">
        <v>2238</v>
      </c>
      <c r="R2292"/>
      <c r="S2292" t="str">
        <f t="shared" si="4"/>
        <v/>
      </c>
      <c r="T2292" s="44" t="str">
        <f>IF(ISNA(VLOOKUP(P2292,Sheet1!E:F,2,0)),"--","PRESENT")</f>
        <v>--</v>
      </c>
      <c r="U2292"/>
      <c r="V2292">
        <f t="shared" si="5"/>
        <v>0</v>
      </c>
    </row>
    <row r="2293" spans="9:22">
      <c r="I2293" s="96"/>
      <c r="N2293" s="55" t="s">
        <v>2238</v>
      </c>
      <c r="R2293"/>
      <c r="S2293" t="str">
        <f t="shared" si="4"/>
        <v/>
      </c>
      <c r="T2293" s="44" t="str">
        <f>IF(ISNA(VLOOKUP(P2293,Sheet1!E:F,2,0)),"--","PRESENT")</f>
        <v>--</v>
      </c>
      <c r="U2293"/>
      <c r="V2293">
        <f t="shared" si="5"/>
        <v>0</v>
      </c>
    </row>
    <row r="2294" spans="9:22">
      <c r="I2294" s="96"/>
      <c r="N2294" s="55" t="s">
        <v>2238</v>
      </c>
      <c r="R2294"/>
      <c r="S2294" t="str">
        <f t="shared" si="4"/>
        <v/>
      </c>
      <c r="T2294" s="44" t="str">
        <f>IF(ISNA(VLOOKUP(P2294,Sheet1!E:F,2,0)),"--","PRESENT")</f>
        <v>--</v>
      </c>
      <c r="U2294"/>
      <c r="V2294">
        <f t="shared" si="5"/>
        <v>0</v>
      </c>
    </row>
    <row r="2295" spans="9:22">
      <c r="I2295" s="96"/>
      <c r="N2295" s="55" t="s">
        <v>2238</v>
      </c>
      <c r="R2295"/>
      <c r="S2295" t="str">
        <f t="shared" si="4"/>
        <v/>
      </c>
      <c r="T2295" s="44" t="str">
        <f>IF(ISNA(VLOOKUP(P2295,Sheet1!E:F,2,0)),"--","PRESENT")</f>
        <v>--</v>
      </c>
      <c r="U2295"/>
      <c r="V2295">
        <f t="shared" si="5"/>
        <v>0</v>
      </c>
    </row>
    <row r="2296" spans="9:22">
      <c r="I2296" s="96"/>
      <c r="N2296" s="55" t="s">
        <v>2238</v>
      </c>
      <c r="R2296"/>
      <c r="S2296" t="str">
        <f t="shared" si="4"/>
        <v/>
      </c>
      <c r="T2296" s="44" t="str">
        <f>IF(ISNA(VLOOKUP(P2296,Sheet1!E:F,2,0)),"--","PRESENT")</f>
        <v>--</v>
      </c>
      <c r="U2296"/>
      <c r="V2296">
        <f t="shared" si="5"/>
        <v>0</v>
      </c>
    </row>
    <row r="2297" spans="9:22">
      <c r="I2297" s="96"/>
      <c r="N2297" s="55" t="s">
        <v>2238</v>
      </c>
      <c r="R2297"/>
      <c r="S2297" t="str">
        <f t="shared" si="4"/>
        <v/>
      </c>
      <c r="T2297" s="44" t="str">
        <f>IF(ISNA(VLOOKUP(P2297,Sheet1!E:F,2,0)),"--","PRESENT")</f>
        <v>--</v>
      </c>
      <c r="U2297"/>
      <c r="V2297">
        <f t="shared" si="5"/>
        <v>0</v>
      </c>
    </row>
    <row r="2298" spans="9:22">
      <c r="I2298" s="96"/>
      <c r="N2298" s="55" t="s">
        <v>2238</v>
      </c>
      <c r="R2298"/>
      <c r="S2298" t="str">
        <f t="shared" si="4"/>
        <v/>
      </c>
      <c r="T2298" s="44" t="str">
        <f>IF(ISNA(VLOOKUP(P2298,Sheet1!E:F,2,0)),"--","PRESENT")</f>
        <v>--</v>
      </c>
      <c r="U2298"/>
      <c r="V2298">
        <f t="shared" si="5"/>
        <v>0</v>
      </c>
    </row>
    <row r="2299" spans="9:22">
      <c r="I2299" s="96"/>
      <c r="N2299" s="55" t="s">
        <v>2238</v>
      </c>
      <c r="R2299"/>
      <c r="S2299" t="str">
        <f t="shared" si="4"/>
        <v/>
      </c>
      <c r="T2299" s="44" t="str">
        <f>IF(ISNA(VLOOKUP(P2299,Sheet1!E:F,2,0)),"--","PRESENT")</f>
        <v>--</v>
      </c>
      <c r="U2299"/>
      <c r="V2299">
        <f t="shared" si="5"/>
        <v>0</v>
      </c>
    </row>
    <row r="2300" spans="9:22">
      <c r="I2300" s="96"/>
      <c r="N2300" s="55" t="s">
        <v>2238</v>
      </c>
      <c r="R2300"/>
      <c r="S2300" t="str">
        <f t="shared" si="4"/>
        <v/>
      </c>
      <c r="T2300" s="44" t="str">
        <f>IF(ISNA(VLOOKUP(P2300,Sheet1!E:F,2,0)),"--","PRESENT")</f>
        <v>--</v>
      </c>
      <c r="U2300"/>
      <c r="V2300">
        <f t="shared" si="5"/>
        <v>0</v>
      </c>
    </row>
    <row r="2301" spans="9:22">
      <c r="I2301" s="96"/>
      <c r="N2301" s="55" t="s">
        <v>2238</v>
      </c>
      <c r="R2301"/>
      <c r="S2301" t="str">
        <f t="shared" si="4"/>
        <v/>
      </c>
      <c r="T2301" s="44" t="str">
        <f>IF(ISNA(VLOOKUP(P2301,Sheet1!E:F,2,0)),"--","PRESENT")</f>
        <v>--</v>
      </c>
      <c r="U2301"/>
      <c r="V2301">
        <f t="shared" si="5"/>
        <v>0</v>
      </c>
    </row>
    <row r="2302" spans="9:22">
      <c r="I2302" s="96"/>
      <c r="N2302" s="55" t="s">
        <v>2238</v>
      </c>
      <c r="R2302"/>
      <c r="S2302" t="str">
        <f t="shared" si="4"/>
        <v/>
      </c>
      <c r="T2302" s="44" t="str">
        <f>IF(ISNA(VLOOKUP(P2302,Sheet1!E:F,2,0)),"--","PRESENT")</f>
        <v>--</v>
      </c>
      <c r="U2302"/>
      <c r="V2302">
        <f t="shared" si="5"/>
        <v>0</v>
      </c>
    </row>
    <row r="2303" spans="9:22">
      <c r="I2303" s="96"/>
      <c r="N2303" s="55" t="s">
        <v>2238</v>
      </c>
      <c r="R2303"/>
      <c r="S2303" t="str">
        <f t="shared" si="4"/>
        <v/>
      </c>
      <c r="T2303" s="44" t="str">
        <f>IF(ISNA(VLOOKUP(P2303,Sheet1!E:F,2,0)),"--","PRESENT")</f>
        <v>--</v>
      </c>
      <c r="U2303"/>
      <c r="V2303">
        <f t="shared" si="5"/>
        <v>0</v>
      </c>
    </row>
    <row r="2304" spans="9:22">
      <c r="I2304" s="96"/>
      <c r="N2304" s="55" t="s">
        <v>2238</v>
      </c>
      <c r="R2304"/>
      <c r="S2304" t="str">
        <f t="shared" si="4"/>
        <v/>
      </c>
      <c r="T2304" s="44" t="str">
        <f>IF(ISNA(VLOOKUP(P2304,Sheet1!E:F,2,0)),"--","PRESENT")</f>
        <v>--</v>
      </c>
      <c r="U2304"/>
      <c r="V2304">
        <f t="shared" si="5"/>
        <v>0</v>
      </c>
    </row>
    <row r="2305" spans="9:22">
      <c r="I2305" s="96"/>
      <c r="N2305" s="55" t="s">
        <v>2238</v>
      </c>
      <c r="R2305"/>
      <c r="S2305" t="str">
        <f t="shared" si="4"/>
        <v/>
      </c>
      <c r="T2305" s="44" t="str">
        <f>IF(ISNA(VLOOKUP(P2305,Sheet1!E:F,2,0)),"--","PRESENT")</f>
        <v>--</v>
      </c>
      <c r="U2305"/>
      <c r="V2305">
        <f t="shared" si="5"/>
        <v>0</v>
      </c>
    </row>
    <row r="2306" spans="9:22">
      <c r="I2306" s="96"/>
      <c r="N2306" s="55" t="s">
        <v>2238</v>
      </c>
      <c r="R2306"/>
      <c r="S2306" t="str">
        <f t="shared" si="4"/>
        <v/>
      </c>
      <c r="T2306" s="44" t="str">
        <f>IF(ISNA(VLOOKUP(P2306,Sheet1!E:F,2,0)),"--","PRESENT")</f>
        <v>--</v>
      </c>
      <c r="U2306"/>
      <c r="V2306">
        <f t="shared" si="5"/>
        <v>0</v>
      </c>
    </row>
    <row r="2307" spans="9:22">
      <c r="I2307" s="96"/>
      <c r="N2307" s="55" t="s">
        <v>2238</v>
      </c>
      <c r="R2307"/>
      <c r="S2307" t="str">
        <f t="shared" si="4"/>
        <v/>
      </c>
      <c r="T2307" s="44" t="str">
        <f>IF(ISNA(VLOOKUP(P2307,Sheet1!E:F,2,0)),"--","PRESENT")</f>
        <v>--</v>
      </c>
      <c r="U2307"/>
      <c r="V2307">
        <f t="shared" si="5"/>
        <v>0</v>
      </c>
    </row>
    <row r="2308" spans="9:22">
      <c r="I2308" s="96"/>
      <c r="N2308" s="55" t="s">
        <v>2238</v>
      </c>
      <c r="R2308"/>
      <c r="S2308" t="str">
        <f t="shared" si="4"/>
        <v/>
      </c>
      <c r="T2308" s="44" t="str">
        <f>IF(ISNA(VLOOKUP(P2308,Sheet1!E:F,2,0)),"--","PRESENT")</f>
        <v>--</v>
      </c>
      <c r="U2308"/>
      <c r="V2308">
        <f t="shared" si="5"/>
        <v>0</v>
      </c>
    </row>
    <row r="2309" spans="9:22">
      <c r="I2309" s="96"/>
      <c r="N2309" s="55" t="s">
        <v>2238</v>
      </c>
      <c r="R2309"/>
      <c r="S2309" t="str">
        <f t="shared" si="4"/>
        <v/>
      </c>
      <c r="T2309" s="44" t="str">
        <f>IF(ISNA(VLOOKUP(P2309,Sheet1!E:F,2,0)),"--","PRESENT")</f>
        <v>--</v>
      </c>
      <c r="U2309"/>
      <c r="V2309">
        <f t="shared" si="5"/>
        <v>0</v>
      </c>
    </row>
    <row r="2310" spans="9:22">
      <c r="I2310" s="96"/>
      <c r="N2310" s="55" t="s">
        <v>2238</v>
      </c>
      <c r="R2310"/>
      <c r="S2310" t="str">
        <f t="shared" si="4"/>
        <v/>
      </c>
      <c r="T2310" s="44" t="str">
        <f>IF(ISNA(VLOOKUP(P2310,Sheet1!E:F,2,0)),"--","PRESENT")</f>
        <v>--</v>
      </c>
      <c r="U2310"/>
      <c r="V2310">
        <f t="shared" si="5"/>
        <v>0</v>
      </c>
    </row>
    <row r="2311" spans="9:22">
      <c r="I2311" s="96"/>
      <c r="N2311" s="55" t="s">
        <v>2238</v>
      </c>
      <c r="R2311"/>
      <c r="S2311" t="str">
        <f t="shared" si="4"/>
        <v/>
      </c>
      <c r="T2311" s="44" t="str">
        <f>IF(ISNA(VLOOKUP(P2311,Sheet1!E:F,2,0)),"--","PRESENT")</f>
        <v>--</v>
      </c>
      <c r="U2311"/>
      <c r="V2311">
        <f t="shared" si="5"/>
        <v>0</v>
      </c>
    </row>
    <row r="2312" spans="9:22">
      <c r="I2312" s="96"/>
      <c r="N2312" s="55" t="s">
        <v>2238</v>
      </c>
      <c r="R2312"/>
      <c r="S2312" t="str">
        <f t="shared" si="4"/>
        <v/>
      </c>
      <c r="T2312" s="44" t="str">
        <f>IF(ISNA(VLOOKUP(P2312,Sheet1!E:F,2,0)),"--","PRESENT")</f>
        <v>--</v>
      </c>
      <c r="U2312"/>
      <c r="V2312">
        <f t="shared" si="5"/>
        <v>0</v>
      </c>
    </row>
    <row r="2313" spans="9:22">
      <c r="I2313" s="96"/>
      <c r="N2313" s="55" t="s">
        <v>2238</v>
      </c>
      <c r="R2313"/>
      <c r="S2313" t="str">
        <f t="shared" si="4"/>
        <v/>
      </c>
      <c r="T2313" s="44" t="str">
        <f>IF(ISNA(VLOOKUP(P2313,Sheet1!E:F,2,0)),"--","PRESENT")</f>
        <v>--</v>
      </c>
      <c r="U2313"/>
      <c r="V2313">
        <f t="shared" si="5"/>
        <v>0</v>
      </c>
    </row>
    <row r="2314" spans="9:22">
      <c r="I2314" s="96"/>
      <c r="N2314" s="55" t="s">
        <v>2238</v>
      </c>
      <c r="R2314"/>
      <c r="S2314" t="str">
        <f t="shared" si="4"/>
        <v/>
      </c>
      <c r="T2314" s="44" t="str">
        <f>IF(ISNA(VLOOKUP(P2314,Sheet1!E:F,2,0)),"--","PRESENT")</f>
        <v>--</v>
      </c>
      <c r="U2314"/>
      <c r="V2314">
        <f t="shared" si="5"/>
        <v>0</v>
      </c>
    </row>
    <row r="2315" spans="9:22">
      <c r="I2315" s="96"/>
      <c r="N2315" s="55" t="s">
        <v>2238</v>
      </c>
      <c r="R2315"/>
      <c r="S2315" t="str">
        <f t="shared" si="4"/>
        <v/>
      </c>
      <c r="T2315" s="44" t="str">
        <f>IF(ISNA(VLOOKUP(P2315,Sheet1!E:F,2,0)),"--","PRESENT")</f>
        <v>--</v>
      </c>
      <c r="U2315"/>
      <c r="V2315">
        <f t="shared" si="5"/>
        <v>0</v>
      </c>
    </row>
    <row r="2316" spans="9:22">
      <c r="I2316" s="96"/>
      <c r="N2316" s="55" t="s">
        <v>2238</v>
      </c>
      <c r="R2316"/>
      <c r="S2316" t="str">
        <f t="shared" si="4"/>
        <v/>
      </c>
      <c r="T2316" s="44" t="str">
        <f>IF(ISNA(VLOOKUP(P2316,Sheet1!E:F,2,0)),"--","PRESENT")</f>
        <v>--</v>
      </c>
      <c r="U2316"/>
      <c r="V2316">
        <f t="shared" si="5"/>
        <v>0</v>
      </c>
    </row>
    <row r="2317" spans="9:22">
      <c r="I2317" s="96"/>
      <c r="N2317" s="55" t="s">
        <v>2238</v>
      </c>
      <c r="R2317"/>
      <c r="S2317" t="str">
        <f t="shared" si="4"/>
        <v/>
      </c>
      <c r="T2317" s="44" t="str">
        <f>IF(ISNA(VLOOKUP(P2317,Sheet1!E:F,2,0)),"--","PRESENT")</f>
        <v>--</v>
      </c>
      <c r="U2317"/>
      <c r="V2317">
        <f t="shared" si="5"/>
        <v>0</v>
      </c>
    </row>
    <row r="2318" spans="9:22">
      <c r="I2318" s="96"/>
      <c r="N2318" s="55" t="s">
        <v>2238</v>
      </c>
      <c r="R2318"/>
      <c r="S2318" t="str">
        <f t="shared" si="4"/>
        <v/>
      </c>
      <c r="T2318" s="44" t="str">
        <f>IF(ISNA(VLOOKUP(P2318,Sheet1!E:F,2,0)),"--","PRESENT")</f>
        <v>--</v>
      </c>
      <c r="U2318"/>
      <c r="V2318">
        <f t="shared" si="5"/>
        <v>0</v>
      </c>
    </row>
    <row r="2319" spans="9:22">
      <c r="I2319" s="96"/>
      <c r="N2319" s="55" t="s">
        <v>2238</v>
      </c>
      <c r="R2319"/>
      <c r="S2319" t="str">
        <f t="shared" si="4"/>
        <v/>
      </c>
      <c r="T2319" s="44" t="str">
        <f>IF(ISNA(VLOOKUP(P2319,Sheet1!E:F,2,0)),"--","PRESENT")</f>
        <v>--</v>
      </c>
      <c r="U2319"/>
      <c r="V2319">
        <f t="shared" si="5"/>
        <v>0</v>
      </c>
    </row>
    <row r="2320" spans="9:22">
      <c r="I2320" s="96"/>
      <c r="N2320" s="55" t="s">
        <v>2238</v>
      </c>
      <c r="R2320"/>
      <c r="S2320" t="str">
        <f t="shared" si="4"/>
        <v/>
      </c>
      <c r="T2320" s="44" t="str">
        <f>IF(ISNA(VLOOKUP(P2320,Sheet1!E:F,2,0)),"--","PRESENT")</f>
        <v>--</v>
      </c>
      <c r="U2320"/>
      <c r="V2320">
        <f t="shared" si="5"/>
        <v>0</v>
      </c>
    </row>
    <row r="2321" spans="9:22">
      <c r="I2321" s="96"/>
      <c r="N2321" s="55" t="s">
        <v>2238</v>
      </c>
      <c r="R2321"/>
      <c r="S2321" t="str">
        <f t="shared" si="4"/>
        <v/>
      </c>
      <c r="T2321" s="44" t="str">
        <f>IF(ISNA(VLOOKUP(P2321,Sheet1!E:F,2,0)),"--","PRESENT")</f>
        <v>--</v>
      </c>
      <c r="U2321"/>
      <c r="V2321">
        <f t="shared" si="5"/>
        <v>0</v>
      </c>
    </row>
    <row r="2322" spans="9:22">
      <c r="I2322" s="96"/>
      <c r="N2322" s="55" t="s">
        <v>2238</v>
      </c>
      <c r="R2322"/>
      <c r="S2322" t="str">
        <f t="shared" si="4"/>
        <v/>
      </c>
      <c r="T2322" s="44" t="str">
        <f>IF(ISNA(VLOOKUP(P2322,Sheet1!E:F,2,0)),"--","PRESENT")</f>
        <v>--</v>
      </c>
      <c r="U2322"/>
      <c r="V2322">
        <f t="shared" si="5"/>
        <v>0</v>
      </c>
    </row>
    <row r="2323" spans="9:22">
      <c r="I2323" s="96"/>
      <c r="N2323" s="55" t="s">
        <v>2238</v>
      </c>
      <c r="R2323"/>
      <c r="S2323" t="str">
        <f t="shared" si="4"/>
        <v/>
      </c>
      <c r="T2323" s="44" t="str">
        <f>IF(ISNA(VLOOKUP(P2323,Sheet1!E:F,2,0)),"--","PRESENT")</f>
        <v>--</v>
      </c>
      <c r="U2323"/>
      <c r="V2323">
        <f t="shared" si="5"/>
        <v>0</v>
      </c>
    </row>
    <row r="2324" spans="9:22">
      <c r="I2324" s="96"/>
      <c r="N2324" s="55" t="s">
        <v>2238</v>
      </c>
      <c r="R2324"/>
      <c r="S2324" t="str">
        <f t="shared" ref="S2324:S2366" si="6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7">IF(AA2324&lt;&gt;"",V2323+1,V2323)</f>
        <v>0</v>
      </c>
    </row>
    <row r="2325" spans="9:22">
      <c r="I2325" s="96"/>
      <c r="N2325" s="55" t="s">
        <v>2238</v>
      </c>
      <c r="R2325"/>
      <c r="S2325" t="str">
        <f t="shared" si="6"/>
        <v/>
      </c>
      <c r="T2325" s="44" t="str">
        <f>IF(ISNA(VLOOKUP(P2325,Sheet1!E:F,2,0)),"--","PRESENT")</f>
        <v>--</v>
      </c>
      <c r="U2325"/>
      <c r="V2325">
        <f t="shared" si="7"/>
        <v>0</v>
      </c>
    </row>
    <row r="2326" spans="9:22">
      <c r="I2326" s="96"/>
      <c r="N2326" s="55" t="s">
        <v>2238</v>
      </c>
      <c r="R2326"/>
      <c r="S2326" t="str">
        <f t="shared" si="6"/>
        <v/>
      </c>
      <c r="T2326" s="44" t="str">
        <f>IF(ISNA(VLOOKUP(P2326,Sheet1!E:F,2,0)),"--","PRESENT")</f>
        <v>--</v>
      </c>
      <c r="U2326"/>
      <c r="V2326">
        <f t="shared" si="7"/>
        <v>0</v>
      </c>
    </row>
    <row r="2327" spans="9:22">
      <c r="I2327" s="96"/>
      <c r="N2327" s="55" t="s">
        <v>2238</v>
      </c>
      <c r="R2327"/>
      <c r="S2327" t="str">
        <f t="shared" si="6"/>
        <v/>
      </c>
      <c r="T2327" s="44" t="str">
        <f>IF(ISNA(VLOOKUP(P2327,Sheet1!E:F,2,0)),"--","PRESENT")</f>
        <v>--</v>
      </c>
      <c r="U2327"/>
      <c r="V2327">
        <f t="shared" si="7"/>
        <v>0</v>
      </c>
    </row>
    <row r="2328" spans="9:22">
      <c r="I2328" s="96"/>
      <c r="N2328" s="55" t="s">
        <v>2238</v>
      </c>
      <c r="R2328"/>
      <c r="S2328" t="str">
        <f t="shared" si="6"/>
        <v/>
      </c>
      <c r="T2328" s="44" t="str">
        <f>IF(ISNA(VLOOKUP(P2328,Sheet1!E:F,2,0)),"--","PRESENT")</f>
        <v>--</v>
      </c>
      <c r="U2328"/>
      <c r="V2328">
        <f t="shared" si="7"/>
        <v>0</v>
      </c>
    </row>
    <row r="2329" spans="9:22">
      <c r="I2329" s="96"/>
      <c r="N2329" s="55" t="s">
        <v>2238</v>
      </c>
      <c r="R2329"/>
      <c r="S2329" t="str">
        <f t="shared" si="6"/>
        <v/>
      </c>
      <c r="T2329" s="44" t="str">
        <f>IF(ISNA(VLOOKUP(P2329,Sheet1!E:F,2,0)),"--","PRESENT")</f>
        <v>--</v>
      </c>
      <c r="U2329"/>
      <c r="V2329">
        <f t="shared" si="7"/>
        <v>0</v>
      </c>
    </row>
    <row r="2330" spans="9:22">
      <c r="I2330" s="96"/>
      <c r="N2330" s="55" t="s">
        <v>2238</v>
      </c>
      <c r="R2330"/>
      <c r="S2330" t="str">
        <f t="shared" si="6"/>
        <v/>
      </c>
      <c r="T2330" s="44" t="str">
        <f>IF(ISNA(VLOOKUP(P2330,Sheet1!E:F,2,0)),"--","PRESENT")</f>
        <v>--</v>
      </c>
      <c r="U2330"/>
      <c r="V2330">
        <f t="shared" si="7"/>
        <v>0</v>
      </c>
    </row>
    <row r="2331" spans="9:22">
      <c r="I2331" s="96"/>
      <c r="N2331" s="55" t="s">
        <v>2238</v>
      </c>
      <c r="R2331"/>
      <c r="S2331" t="str">
        <f t="shared" si="6"/>
        <v/>
      </c>
      <c r="T2331" s="44" t="str">
        <f>IF(ISNA(VLOOKUP(P2331,Sheet1!E:F,2,0)),"--","PRESENT")</f>
        <v>--</v>
      </c>
      <c r="U2331"/>
      <c r="V2331">
        <f t="shared" si="7"/>
        <v>0</v>
      </c>
    </row>
    <row r="2332" spans="9:22">
      <c r="I2332" s="96"/>
      <c r="N2332" s="55" t="s">
        <v>2238</v>
      </c>
      <c r="R2332"/>
      <c r="S2332" t="str">
        <f t="shared" si="6"/>
        <v/>
      </c>
      <c r="T2332" s="44" t="str">
        <f>IF(ISNA(VLOOKUP(P2332,Sheet1!E:F,2,0)),"--","PRESENT")</f>
        <v>--</v>
      </c>
      <c r="U2332"/>
      <c r="V2332">
        <f t="shared" si="7"/>
        <v>0</v>
      </c>
    </row>
    <row r="2333" spans="9:22">
      <c r="I2333" s="96"/>
      <c r="N2333" s="55" t="s">
        <v>2238</v>
      </c>
      <c r="R2333"/>
      <c r="S2333" t="str">
        <f t="shared" si="6"/>
        <v/>
      </c>
      <c r="T2333" s="44" t="str">
        <f>IF(ISNA(VLOOKUP(P2333,Sheet1!E:F,2,0)),"--","PRESENT")</f>
        <v>--</v>
      </c>
      <c r="U2333"/>
      <c r="V2333">
        <f t="shared" si="7"/>
        <v>0</v>
      </c>
    </row>
    <row r="2334" spans="9:22">
      <c r="I2334" s="96"/>
      <c r="N2334" s="55" t="s">
        <v>2238</v>
      </c>
      <c r="R2334"/>
      <c r="S2334" t="str">
        <f t="shared" si="6"/>
        <v/>
      </c>
      <c r="T2334" s="44" t="str">
        <f>IF(ISNA(VLOOKUP(P2334,Sheet1!E:F,2,0)),"--","PRESENT")</f>
        <v>--</v>
      </c>
      <c r="U2334"/>
      <c r="V2334">
        <f t="shared" si="7"/>
        <v>0</v>
      </c>
    </row>
    <row r="2335" spans="9:22">
      <c r="I2335" s="96"/>
      <c r="N2335" s="55" t="s">
        <v>2238</v>
      </c>
      <c r="R2335"/>
      <c r="S2335" t="str">
        <f t="shared" si="6"/>
        <v/>
      </c>
      <c r="T2335" s="44" t="str">
        <f>IF(ISNA(VLOOKUP(P2335,Sheet1!E:F,2,0)),"--","PRESENT")</f>
        <v>--</v>
      </c>
      <c r="U2335"/>
      <c r="V2335">
        <f t="shared" si="7"/>
        <v>0</v>
      </c>
    </row>
    <row r="2336" spans="9:22">
      <c r="I2336" s="96"/>
      <c r="N2336" s="55" t="s">
        <v>2238</v>
      </c>
      <c r="R2336"/>
      <c r="S2336" t="str">
        <f t="shared" si="6"/>
        <v/>
      </c>
      <c r="T2336" s="44" t="str">
        <f>IF(ISNA(VLOOKUP(P2336,Sheet1!E:F,2,0)),"--","PRESENT")</f>
        <v>--</v>
      </c>
      <c r="U2336"/>
      <c r="V2336">
        <f t="shared" si="7"/>
        <v>0</v>
      </c>
    </row>
    <row r="2337" spans="9:22">
      <c r="I2337" s="96"/>
      <c r="N2337" s="55" t="s">
        <v>2238</v>
      </c>
      <c r="R2337"/>
      <c r="S2337" t="str">
        <f t="shared" si="6"/>
        <v/>
      </c>
      <c r="T2337" s="44" t="str">
        <f>IF(ISNA(VLOOKUP(P2337,Sheet1!E:F,2,0)),"--","PRESENT")</f>
        <v>--</v>
      </c>
      <c r="U2337"/>
      <c r="V2337">
        <f t="shared" si="7"/>
        <v>0</v>
      </c>
    </row>
    <row r="2338" spans="9:22">
      <c r="I2338" s="96"/>
      <c r="N2338" s="55" t="s">
        <v>2238</v>
      </c>
      <c r="R2338"/>
      <c r="S2338" t="str">
        <f t="shared" si="6"/>
        <v/>
      </c>
      <c r="T2338" s="44" t="str">
        <f>IF(ISNA(VLOOKUP(P2338,Sheet1!E:F,2,0)),"--","PRESENT")</f>
        <v>--</v>
      </c>
      <c r="U2338"/>
      <c r="V2338">
        <f t="shared" si="7"/>
        <v>0</v>
      </c>
    </row>
    <row r="2339" spans="9:22">
      <c r="I2339" s="96"/>
      <c r="N2339" s="55" t="s">
        <v>2238</v>
      </c>
      <c r="R2339"/>
      <c r="S2339" t="str">
        <f t="shared" si="6"/>
        <v/>
      </c>
      <c r="T2339" s="44" t="str">
        <f>IF(ISNA(VLOOKUP(P2339,Sheet1!E:F,2,0)),"--","PRESENT")</f>
        <v>--</v>
      </c>
      <c r="U2339"/>
      <c r="V2339">
        <f t="shared" si="7"/>
        <v>0</v>
      </c>
    </row>
    <row r="2340" spans="9:22">
      <c r="I2340" s="96"/>
      <c r="N2340" s="55" t="s">
        <v>2238</v>
      </c>
      <c r="R2340"/>
      <c r="S2340" t="str">
        <f t="shared" si="6"/>
        <v/>
      </c>
      <c r="T2340" s="44" t="str">
        <f>IF(ISNA(VLOOKUP(P2340,Sheet1!E:F,2,0)),"--","PRESENT")</f>
        <v>--</v>
      </c>
      <c r="U2340"/>
      <c r="V2340">
        <f t="shared" si="7"/>
        <v>0</v>
      </c>
    </row>
    <row r="2341" spans="9:22">
      <c r="I2341" s="96"/>
      <c r="N2341" s="55" t="s">
        <v>2238</v>
      </c>
      <c r="R2341"/>
      <c r="S2341" t="str">
        <f t="shared" si="6"/>
        <v/>
      </c>
      <c r="T2341" s="44" t="str">
        <f>IF(ISNA(VLOOKUP(P2341,Sheet1!E:F,2,0)),"--","PRESENT")</f>
        <v>--</v>
      </c>
      <c r="U2341"/>
      <c r="V2341">
        <f t="shared" si="7"/>
        <v>0</v>
      </c>
    </row>
    <row r="2342" spans="9:22">
      <c r="I2342" s="96"/>
      <c r="N2342" s="55" t="s">
        <v>2238</v>
      </c>
      <c r="R2342"/>
      <c r="S2342" t="str">
        <f t="shared" si="6"/>
        <v/>
      </c>
      <c r="T2342" s="44" t="str">
        <f>IF(ISNA(VLOOKUP(P2342,Sheet1!E:F,2,0)),"--","PRESENT")</f>
        <v>--</v>
      </c>
      <c r="U2342"/>
      <c r="V2342">
        <f t="shared" si="7"/>
        <v>0</v>
      </c>
    </row>
    <row r="2343" spans="9:22">
      <c r="I2343" s="96"/>
      <c r="N2343" s="55" t="s">
        <v>2238</v>
      </c>
      <c r="R2343"/>
      <c r="S2343" t="str">
        <f t="shared" si="6"/>
        <v/>
      </c>
      <c r="T2343" s="44" t="str">
        <f>IF(ISNA(VLOOKUP(P2343,Sheet1!E:F,2,0)),"--","PRESENT")</f>
        <v>--</v>
      </c>
      <c r="U2343"/>
      <c r="V2343">
        <f t="shared" si="7"/>
        <v>0</v>
      </c>
    </row>
    <row r="2344" spans="9:22">
      <c r="I2344" s="96"/>
      <c r="N2344" s="55" t="s">
        <v>2238</v>
      </c>
      <c r="R2344"/>
      <c r="S2344" t="str">
        <f t="shared" si="6"/>
        <v/>
      </c>
      <c r="T2344" s="44" t="str">
        <f>IF(ISNA(VLOOKUP(P2344,Sheet1!E:F,2,0)),"--","PRESENT")</f>
        <v>--</v>
      </c>
      <c r="U2344"/>
      <c r="V2344">
        <f t="shared" si="7"/>
        <v>0</v>
      </c>
    </row>
    <row r="2345" spans="9:22">
      <c r="I2345" s="96"/>
      <c r="N2345" s="55" t="s">
        <v>2238</v>
      </c>
      <c r="R2345"/>
      <c r="S2345" t="str">
        <f t="shared" si="6"/>
        <v/>
      </c>
      <c r="T2345" s="44" t="str">
        <f>IF(ISNA(VLOOKUP(P2345,Sheet1!E:F,2,0)),"--","PRESENT")</f>
        <v>--</v>
      </c>
      <c r="U2345"/>
      <c r="V2345">
        <f t="shared" si="7"/>
        <v>0</v>
      </c>
    </row>
    <row r="2346" spans="9:22">
      <c r="I2346" s="96"/>
      <c r="N2346" s="55" t="s">
        <v>2238</v>
      </c>
      <c r="R2346"/>
      <c r="S2346" t="str">
        <f t="shared" si="6"/>
        <v/>
      </c>
      <c r="T2346" s="44" t="str">
        <f>IF(ISNA(VLOOKUP(P2346,Sheet1!E:F,2,0)),"--","PRESENT")</f>
        <v>--</v>
      </c>
      <c r="U2346"/>
      <c r="V2346">
        <f t="shared" si="7"/>
        <v>0</v>
      </c>
    </row>
    <row r="2347" spans="9:22">
      <c r="I2347" s="96"/>
      <c r="N2347" s="55" t="s">
        <v>2238</v>
      </c>
      <c r="R2347"/>
      <c r="S2347" t="str">
        <f t="shared" si="6"/>
        <v/>
      </c>
      <c r="T2347" s="44" t="str">
        <f>IF(ISNA(VLOOKUP(P2347,Sheet1!E:F,2,0)),"--","PRESENT")</f>
        <v>--</v>
      </c>
      <c r="U2347"/>
      <c r="V2347">
        <f t="shared" si="7"/>
        <v>0</v>
      </c>
    </row>
    <row r="2348" spans="9:22">
      <c r="I2348" s="96"/>
      <c r="N2348" s="55" t="s">
        <v>2238</v>
      </c>
      <c r="R2348"/>
      <c r="S2348" t="str">
        <f t="shared" si="6"/>
        <v/>
      </c>
      <c r="T2348" s="44" t="str">
        <f>IF(ISNA(VLOOKUP(P2348,Sheet1!E:F,2,0)),"--","PRESENT")</f>
        <v>--</v>
      </c>
      <c r="U2348"/>
      <c r="V2348">
        <f t="shared" si="7"/>
        <v>0</v>
      </c>
    </row>
    <row r="2349" spans="9:22">
      <c r="I2349" s="96"/>
      <c r="N2349" s="55" t="s">
        <v>2238</v>
      </c>
      <c r="R2349"/>
      <c r="S2349" t="str">
        <f t="shared" si="6"/>
        <v/>
      </c>
      <c r="T2349" s="44" t="str">
        <f>IF(ISNA(VLOOKUP(P2349,Sheet1!E:F,2,0)),"--","PRESENT")</f>
        <v>--</v>
      </c>
      <c r="U2349"/>
      <c r="V2349">
        <f t="shared" si="7"/>
        <v>0</v>
      </c>
    </row>
    <row r="2350" spans="9:22">
      <c r="I2350" s="96"/>
      <c r="N2350" s="55" t="s">
        <v>2238</v>
      </c>
      <c r="R2350"/>
      <c r="S2350" t="str">
        <f t="shared" si="6"/>
        <v/>
      </c>
      <c r="T2350" s="44" t="str">
        <f>IF(ISNA(VLOOKUP(P2350,Sheet1!E:F,2,0)),"--","PRESENT")</f>
        <v>--</v>
      </c>
      <c r="U2350"/>
      <c r="V2350">
        <f t="shared" si="7"/>
        <v>0</v>
      </c>
    </row>
    <row r="2351" spans="9:22">
      <c r="I2351" s="96"/>
      <c r="N2351" s="55" t="s">
        <v>2238</v>
      </c>
      <c r="R2351"/>
      <c r="S2351" t="str">
        <f t="shared" si="6"/>
        <v/>
      </c>
      <c r="T2351" s="44" t="str">
        <f>IF(ISNA(VLOOKUP(P2351,Sheet1!E:F,2,0)),"--","PRESENT")</f>
        <v>--</v>
      </c>
      <c r="U2351"/>
      <c r="V2351">
        <f t="shared" si="7"/>
        <v>0</v>
      </c>
    </row>
    <row r="2352" spans="9:22">
      <c r="I2352" s="96"/>
      <c r="N2352" s="55" t="s">
        <v>2238</v>
      </c>
      <c r="R2352"/>
      <c r="S2352" t="str">
        <f t="shared" si="6"/>
        <v/>
      </c>
      <c r="T2352" s="44" t="str">
        <f>IF(ISNA(VLOOKUP(P2352,Sheet1!E:F,2,0)),"--","PRESENT")</f>
        <v>--</v>
      </c>
      <c r="U2352"/>
      <c r="V2352">
        <f t="shared" si="7"/>
        <v>0</v>
      </c>
    </row>
    <row r="2353" spans="9:22">
      <c r="I2353" s="96"/>
      <c r="N2353" s="55" t="s">
        <v>2238</v>
      </c>
      <c r="R2353"/>
      <c r="S2353" t="str">
        <f t="shared" si="6"/>
        <v/>
      </c>
      <c r="T2353" s="44" t="str">
        <f>IF(ISNA(VLOOKUP(P2353,Sheet1!E:F,2,0)),"--","PRESENT")</f>
        <v>--</v>
      </c>
      <c r="U2353"/>
      <c r="V2353">
        <f t="shared" si="7"/>
        <v>0</v>
      </c>
    </row>
    <row r="2354" spans="9:22">
      <c r="I2354" s="96"/>
      <c r="N2354" s="55" t="s">
        <v>2238</v>
      </c>
      <c r="R2354"/>
      <c r="S2354" t="str">
        <f t="shared" si="6"/>
        <v/>
      </c>
      <c r="T2354" s="44" t="str">
        <f>IF(ISNA(VLOOKUP(P2354,Sheet1!E:F,2,0)),"--","PRESENT")</f>
        <v>--</v>
      </c>
      <c r="U2354"/>
      <c r="V2354">
        <f t="shared" si="7"/>
        <v>0</v>
      </c>
    </row>
    <row r="2355" spans="9:22">
      <c r="I2355" s="96"/>
      <c r="N2355" s="55" t="s">
        <v>2238</v>
      </c>
      <c r="R2355"/>
      <c r="S2355" t="str">
        <f t="shared" si="6"/>
        <v/>
      </c>
      <c r="T2355" s="44" t="str">
        <f>IF(ISNA(VLOOKUP(P2355,Sheet1!E:F,2,0)),"--","PRESENT")</f>
        <v>--</v>
      </c>
      <c r="U2355"/>
      <c r="V2355">
        <f t="shared" si="7"/>
        <v>0</v>
      </c>
    </row>
    <row r="2356" spans="9:22">
      <c r="I2356" s="96"/>
      <c r="N2356" s="55" t="s">
        <v>2238</v>
      </c>
      <c r="R2356"/>
      <c r="S2356" t="str">
        <f t="shared" si="6"/>
        <v/>
      </c>
      <c r="T2356" s="44" t="str">
        <f>IF(ISNA(VLOOKUP(P2356,Sheet1!E:F,2,0)),"--","PRESENT")</f>
        <v>--</v>
      </c>
      <c r="U2356"/>
      <c r="V2356">
        <f t="shared" si="7"/>
        <v>0</v>
      </c>
    </row>
    <row r="2357" spans="9:22">
      <c r="I2357" s="96"/>
      <c r="N2357" s="55" t="s">
        <v>2238</v>
      </c>
      <c r="R2357"/>
      <c r="S2357" t="str">
        <f t="shared" si="6"/>
        <v/>
      </c>
      <c r="T2357" s="44" t="str">
        <f>IF(ISNA(VLOOKUP(P2357,Sheet1!E:F,2,0)),"--","PRESENT")</f>
        <v>--</v>
      </c>
      <c r="U2357"/>
      <c r="V2357">
        <f t="shared" si="7"/>
        <v>0</v>
      </c>
    </row>
    <row r="2358" spans="9:22">
      <c r="I2358" s="96"/>
      <c r="N2358" s="55" t="s">
        <v>2238</v>
      </c>
      <c r="R2358"/>
      <c r="S2358" t="str">
        <f t="shared" si="6"/>
        <v/>
      </c>
      <c r="T2358" s="44" t="str">
        <f>IF(ISNA(VLOOKUP(P2358,Sheet1!E:F,2,0)),"--","PRESENT")</f>
        <v>--</v>
      </c>
      <c r="U2358"/>
      <c r="V2358">
        <f t="shared" si="7"/>
        <v>0</v>
      </c>
    </row>
    <row r="2359" spans="9:22">
      <c r="I2359" s="96"/>
      <c r="N2359" s="55" t="s">
        <v>2238</v>
      </c>
      <c r="R2359"/>
      <c r="S2359" t="str">
        <f t="shared" si="6"/>
        <v/>
      </c>
      <c r="T2359" s="44" t="str">
        <f>IF(ISNA(VLOOKUP(P2359,Sheet1!E:F,2,0)),"--","PRESENT")</f>
        <v>--</v>
      </c>
      <c r="U2359"/>
      <c r="V2359">
        <f t="shared" si="7"/>
        <v>0</v>
      </c>
    </row>
    <row r="2360" spans="9:22">
      <c r="I2360" s="96"/>
      <c r="N2360" s="55" t="s">
        <v>2238</v>
      </c>
      <c r="R2360"/>
      <c r="S2360" t="str">
        <f t="shared" si="6"/>
        <v/>
      </c>
      <c r="T2360" s="44" t="str">
        <f>IF(ISNA(VLOOKUP(P2360,Sheet1!E:F,2,0)),"--","PRESENT")</f>
        <v>--</v>
      </c>
      <c r="U2360"/>
      <c r="V2360">
        <f t="shared" si="7"/>
        <v>0</v>
      </c>
    </row>
    <row r="2361" spans="9:22">
      <c r="I2361" s="96"/>
      <c r="N2361" s="55" t="s">
        <v>2238</v>
      </c>
      <c r="R2361"/>
      <c r="S2361" t="str">
        <f t="shared" si="6"/>
        <v/>
      </c>
      <c r="T2361" s="44" t="str">
        <f>IF(ISNA(VLOOKUP(P2361,Sheet1!E:F,2,0)),"--","PRESENT")</f>
        <v>--</v>
      </c>
      <c r="U2361"/>
      <c r="V2361">
        <f t="shared" si="7"/>
        <v>0</v>
      </c>
    </row>
    <row r="2362" spans="9:22">
      <c r="I2362" s="96"/>
      <c r="N2362" s="55" t="s">
        <v>2238</v>
      </c>
      <c r="R2362"/>
      <c r="S2362" t="str">
        <f t="shared" si="6"/>
        <v/>
      </c>
      <c r="T2362" s="44" t="str">
        <f>IF(ISNA(VLOOKUP(P2362,Sheet1!E:F,2,0)),"--","PRESENT")</f>
        <v>--</v>
      </c>
      <c r="U2362"/>
      <c r="V2362">
        <f t="shared" si="7"/>
        <v>0</v>
      </c>
    </row>
    <row r="2363" spans="9:22">
      <c r="I2363" s="96"/>
      <c r="N2363" s="55" t="s">
        <v>2238</v>
      </c>
      <c r="R2363"/>
      <c r="S2363" t="str">
        <f t="shared" si="6"/>
        <v/>
      </c>
      <c r="T2363" s="44" t="str">
        <f>IF(ISNA(VLOOKUP(P2363,Sheet1!E:F,2,0)),"--","PRESENT")</f>
        <v>--</v>
      </c>
      <c r="U2363"/>
      <c r="V2363">
        <f t="shared" si="7"/>
        <v>0</v>
      </c>
    </row>
    <row r="2364" spans="9:22">
      <c r="I2364" s="96"/>
      <c r="N2364" s="55" t="s">
        <v>2238</v>
      </c>
      <c r="R2364"/>
      <c r="S2364" t="str">
        <f t="shared" si="6"/>
        <v/>
      </c>
      <c r="T2364" s="44" t="str">
        <f>IF(ISNA(VLOOKUP(P2364,Sheet1!E:F,2,0)),"--","PRESENT")</f>
        <v>--</v>
      </c>
      <c r="U2364"/>
      <c r="V2364">
        <f t="shared" si="7"/>
        <v>0</v>
      </c>
    </row>
    <row r="2365" spans="9:22">
      <c r="I2365" s="96"/>
      <c r="N2365" s="55" t="s">
        <v>2238</v>
      </c>
      <c r="R2365"/>
      <c r="S2365" t="str">
        <f t="shared" si="6"/>
        <v/>
      </c>
      <c r="T2365" s="44" t="str">
        <f>IF(ISNA(VLOOKUP(P2365,Sheet1!E:F,2,0)),"--","PRESENT")</f>
        <v>--</v>
      </c>
      <c r="U2365"/>
      <c r="V2365">
        <f t="shared" si="7"/>
        <v>0</v>
      </c>
    </row>
    <row r="2366" spans="9:22">
      <c r="I2366" s="96"/>
      <c r="N2366" s="55" t="s">
        <v>2238</v>
      </c>
      <c r="R2366"/>
      <c r="S2366" t="str">
        <f t="shared" si="6"/>
        <v/>
      </c>
      <c r="T2366" s="44" t="str">
        <f>IF(ISNA(VLOOKUP(P2366,Sheet1!E:F,2,0)),"--","PRESENT")</f>
        <v>--</v>
      </c>
      <c r="U2366"/>
      <c r="V2366">
        <f t="shared" si="7"/>
        <v>0</v>
      </c>
    </row>
  </sheetData>
  <autoFilter ref="A3:AG2131" xr:uid="{00000000-0001-0000-0000-000000000000}">
    <sortState xmlns:xlrd2="http://schemas.microsoft.com/office/spreadsheetml/2017/richdata2" ref="A4:AG2131">
      <sortCondition sortBy="cellColor" ref="P3:P2131" dxfId="0"/>
    </sortState>
  </autoFilter>
  <sortState xmlns:xlrd2="http://schemas.microsoft.com/office/spreadsheetml/2017/richdata2" ref="A1817:AC2029">
    <sortCondition ref="W1817:W2029"/>
  </sortState>
  <conditionalFormatting sqref="R2367:S1048576 U2367:Y1048576 W2132:Y2366">
    <cfRule type="cellIs" dxfId="1173" priority="376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L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K1444:L1444 J1445:L1451 J1471:L1484 K1485:L1492 J1844:L1852 J216:J228 K1588:L1610 J1350:L1428 J2033:L2033 J1925:L1925 J1910:L1916 J452:J476 K1685:L1702 K1511:L1533 J1943 J1947 J1945 J1959:L1962 J1952:L1952 J6:L7 K1704:L1719 J9:L42 K1452:L1467 J877:L877 J879:L968 J2003:L2008 K1623:L1669 J1903 J683:L705 J666:L680 K649:L653 J1905 J1926:J1941 J1439:L1439 J1892:L1900 J1977:L2001 K2009:L2028 J1955:L1957 J400:J403 J1238:L1311 N6:N2366">
    <cfRule type="containsText" dxfId="1172" priority="3766" operator="containsText" text="DISABLED">
      <formula>NOT(ISERROR(SEARCH("DISABLED",J1)))</formula>
    </cfRule>
    <cfRule type="containsText" dxfId="1171" priority="3767" operator="containsText" text="ENABLED">
      <formula>NOT(ISERROR(SEARCH("ENABLED",J1)))</formula>
    </cfRule>
  </conditionalFormatting>
  <conditionalFormatting sqref="J3:J4">
    <cfRule type="containsText" dxfId="1170" priority="3764" operator="containsText" text="DISABLED">
      <formula>NOT(ISERROR(SEARCH("DISABLED",J3)))</formula>
    </cfRule>
    <cfRule type="containsText" dxfId="1169" priority="3765" operator="containsText" text="ENABLED">
      <formula>NOT(ISERROR(SEARCH("ENABLED",J3)))</formula>
    </cfRule>
  </conditionalFormatting>
  <conditionalFormatting sqref="R2:S2 U2:Y2">
    <cfRule type="cellIs" dxfId="1168" priority="3762" operator="greaterThan">
      <formula>0</formula>
    </cfRule>
  </conditionalFormatting>
  <conditionalFormatting sqref="Z2132:Z1048576">
    <cfRule type="cellIs" dxfId="1167" priority="3761" operator="greaterThan">
      <formula>0</formula>
    </cfRule>
  </conditionalFormatting>
  <conditionalFormatting sqref="AA2">
    <cfRule type="cellIs" dxfId="1166" priority="3759" operator="greaterThan">
      <formula>0</formula>
    </cfRule>
  </conditionalFormatting>
  <conditionalFormatting sqref="J2009">
    <cfRule type="containsText" dxfId="1165" priority="3749" operator="containsText" text="DISABLED">
      <formula>NOT(ISERROR(SEARCH("DISABLED",J2009)))</formula>
    </cfRule>
    <cfRule type="containsText" dxfId="1164" priority="3750" operator="containsText" text="ENABLED">
      <formula>NOT(ISERROR(SEARCH("ENABLED",J2009)))</formula>
    </cfRule>
  </conditionalFormatting>
  <conditionalFormatting sqref="J2010">
    <cfRule type="containsText" dxfId="1163" priority="3735" operator="containsText" text="DISABLED">
      <formula>NOT(ISERROR(SEARCH("DISABLED",J2010)))</formula>
    </cfRule>
    <cfRule type="containsText" dxfId="1162" priority="3736" operator="containsText" text="ENABLED">
      <formula>NOT(ISERROR(SEARCH("ENABLED",J2010)))</formula>
    </cfRule>
  </conditionalFormatting>
  <conditionalFormatting sqref="J2011">
    <cfRule type="containsText" dxfId="1161" priority="3733" operator="containsText" text="DISABLED">
      <formula>NOT(ISERROR(SEARCH("DISABLED",J2011)))</formula>
    </cfRule>
    <cfRule type="containsText" dxfId="1160" priority="3734" operator="containsText" text="ENABLED">
      <formula>NOT(ISERROR(SEARCH("ENABLED",J2011)))</formula>
    </cfRule>
  </conditionalFormatting>
  <conditionalFormatting sqref="J2013:J2019">
    <cfRule type="containsText" dxfId="1159" priority="3725" operator="containsText" text="DISABLED">
      <formula>NOT(ISERROR(SEARCH("DISABLED",J2013)))</formula>
    </cfRule>
    <cfRule type="containsText" dxfId="1158" priority="3726" operator="containsText" text="ENABLED">
      <formula>NOT(ISERROR(SEARCH("ENABLED",J2013)))</formula>
    </cfRule>
  </conditionalFormatting>
  <conditionalFormatting sqref="J2020">
    <cfRule type="containsText" dxfId="1157" priority="3723" operator="containsText" text="DISABLED">
      <formula>NOT(ISERROR(SEARCH("DISABLED",J2020)))</formula>
    </cfRule>
    <cfRule type="containsText" dxfId="1156" priority="3724" operator="containsText" text="ENABLED">
      <formula>NOT(ISERROR(SEARCH("ENABLED",J2020)))</formula>
    </cfRule>
  </conditionalFormatting>
  <conditionalFormatting sqref="J2022">
    <cfRule type="containsText" dxfId="1155" priority="3717" operator="containsText" text="DISABLED">
      <formula>NOT(ISERROR(SEARCH("DISABLED",J2022)))</formula>
    </cfRule>
    <cfRule type="containsText" dxfId="1154" priority="3718" operator="containsText" text="ENABLED">
      <formula>NOT(ISERROR(SEARCH("ENABLED",J2022)))</formula>
    </cfRule>
  </conditionalFormatting>
  <conditionalFormatting sqref="J2023:J2025">
    <cfRule type="containsText" dxfId="1153" priority="3715" operator="containsText" text="DISABLED">
      <formula>NOT(ISERROR(SEARCH("DISABLED",J2023)))</formula>
    </cfRule>
    <cfRule type="containsText" dxfId="1152" priority="3716" operator="containsText" text="ENABLED">
      <formula>NOT(ISERROR(SEARCH("ENABLED",J2023)))</formula>
    </cfRule>
  </conditionalFormatting>
  <conditionalFormatting sqref="J2026">
    <cfRule type="containsText" dxfId="1151" priority="3713" operator="containsText" text="DISABLED">
      <formula>NOT(ISERROR(SEARCH("DISABLED",J2026)))</formula>
    </cfRule>
    <cfRule type="containsText" dxfId="1150" priority="3714" operator="containsText" text="ENABLED">
      <formula>NOT(ISERROR(SEARCH("ENABLED",J2026)))</formula>
    </cfRule>
  </conditionalFormatting>
  <conditionalFormatting sqref="J863:J864">
    <cfRule type="containsText" dxfId="1149" priority="3701" operator="containsText" text="DISABLED">
      <formula>NOT(ISERROR(SEARCH("DISABLED",J863)))</formula>
    </cfRule>
    <cfRule type="containsText" dxfId="1148" priority="3702" operator="containsText" text="ENABLED">
      <formula>NOT(ISERROR(SEARCH("ENABLED",J863)))</formula>
    </cfRule>
  </conditionalFormatting>
  <conditionalFormatting sqref="J81">
    <cfRule type="containsText" dxfId="1147" priority="3687" operator="containsText" text="DISABLED">
      <formula>NOT(ISERROR(SEARCH("DISABLED",J81)))</formula>
    </cfRule>
    <cfRule type="containsText" dxfId="1146" priority="3688" operator="containsText" text="ENABLED">
      <formula>NOT(ISERROR(SEARCH("ENABLED",J81)))</formula>
    </cfRule>
  </conditionalFormatting>
  <conditionalFormatting sqref="J103">
    <cfRule type="containsText" dxfId="1145" priority="3683" operator="containsText" text="DISABLED">
      <formula>NOT(ISERROR(SEARCH("DISABLED",J103)))</formula>
    </cfRule>
    <cfRule type="containsText" dxfId="1144" priority="3684" operator="containsText" text="ENABLED">
      <formula>NOT(ISERROR(SEARCH("ENABLED",J103)))</formula>
    </cfRule>
  </conditionalFormatting>
  <conditionalFormatting sqref="J155">
    <cfRule type="containsText" dxfId="1143" priority="3675" operator="containsText" text="DISABLED">
      <formula>NOT(ISERROR(SEARCH("DISABLED",J155)))</formula>
    </cfRule>
    <cfRule type="containsText" dxfId="1142" priority="3676" operator="containsText" text="ENABLED">
      <formula>NOT(ISERROR(SEARCH("ENABLED",J155)))</formula>
    </cfRule>
  </conditionalFormatting>
  <conditionalFormatting sqref="J263">
    <cfRule type="containsText" dxfId="1141" priority="3673" operator="containsText" text="DISABLED">
      <formula>NOT(ISERROR(SEARCH("DISABLED",J263)))</formula>
    </cfRule>
    <cfRule type="containsText" dxfId="1140" priority="3674" operator="containsText" text="ENABLED">
      <formula>NOT(ISERROR(SEARCH("ENABLED",J263)))</formula>
    </cfRule>
  </conditionalFormatting>
  <conditionalFormatting sqref="J573">
    <cfRule type="containsText" dxfId="1139" priority="3647" operator="containsText" text="DISABLED">
      <formula>NOT(ISERROR(SEARCH("DISABLED",J573)))</formula>
    </cfRule>
    <cfRule type="containsText" dxfId="1138" priority="3648" operator="containsText" text="ENABLED">
      <formula>NOT(ISERROR(SEARCH("ENABLED",J573)))</formula>
    </cfRule>
  </conditionalFormatting>
  <conditionalFormatting sqref="J613">
    <cfRule type="containsText" dxfId="1137" priority="3643" operator="containsText" text="DISABLED">
      <formula>NOT(ISERROR(SEARCH("DISABLED",J613)))</formula>
    </cfRule>
    <cfRule type="containsText" dxfId="1136" priority="3644" operator="containsText" text="ENABLED">
      <formula>NOT(ISERROR(SEARCH("ENABLED",J613)))</formula>
    </cfRule>
  </conditionalFormatting>
  <conditionalFormatting sqref="J653">
    <cfRule type="containsText" dxfId="1135" priority="3641" operator="containsText" text="DISABLED">
      <formula>NOT(ISERROR(SEARCH("DISABLED",J653)))</formula>
    </cfRule>
    <cfRule type="containsText" dxfId="1134" priority="3642" operator="containsText" text="ENABLED">
      <formula>NOT(ISERROR(SEARCH("ENABLED",J653)))</formula>
    </cfRule>
  </conditionalFormatting>
  <conditionalFormatting sqref="J977">
    <cfRule type="containsText" dxfId="1133" priority="3637" operator="containsText" text="DISABLED">
      <formula>NOT(ISERROR(SEARCH("DISABLED",J977)))</formula>
    </cfRule>
    <cfRule type="containsText" dxfId="1132" priority="3638" operator="containsText" text="ENABLED">
      <formula>NOT(ISERROR(SEARCH("ENABLED",J977)))</formula>
    </cfRule>
  </conditionalFormatting>
  <conditionalFormatting sqref="J805:J807">
    <cfRule type="containsText" dxfId="1131" priority="3617" operator="containsText" text="DISABLED">
      <formula>NOT(ISERROR(SEARCH("DISABLED",J805)))</formula>
    </cfRule>
    <cfRule type="containsText" dxfId="1130" priority="3618" operator="containsText" text="ENABLED">
      <formula>NOT(ISERROR(SEARCH("ENABLED",J805)))</formula>
    </cfRule>
  </conditionalFormatting>
  <conditionalFormatting sqref="J101:J102">
    <cfRule type="containsText" dxfId="1129" priority="3591" operator="containsText" text="DISABLED">
      <formula>NOT(ISERROR(SEARCH("DISABLED",J101)))</formula>
    </cfRule>
    <cfRule type="containsText" dxfId="1128" priority="3592" operator="containsText" text="ENABLED">
      <formula>NOT(ISERROR(SEARCH("ENABLED",J101)))</formula>
    </cfRule>
  </conditionalFormatting>
  <conditionalFormatting sqref="J2021">
    <cfRule type="containsText" dxfId="1127" priority="3585" operator="containsText" text="DISABLED">
      <formula>NOT(ISERROR(SEARCH("DISABLED",J2021)))</formula>
    </cfRule>
    <cfRule type="containsText" dxfId="1126" priority="3586" operator="containsText" text="ENABLED">
      <formula>NOT(ISERROR(SEARCH("ENABLED",J2021)))</formula>
    </cfRule>
  </conditionalFormatting>
  <conditionalFormatting sqref="J114">
    <cfRule type="containsText" dxfId="1125" priority="3583" operator="containsText" text="DISABLED">
      <formula>NOT(ISERROR(SEARCH("DISABLED",J114)))</formula>
    </cfRule>
    <cfRule type="containsText" dxfId="1124" priority="3584" operator="containsText" text="ENABLED">
      <formula>NOT(ISERROR(SEARCH("ENABLED",J114)))</formula>
    </cfRule>
  </conditionalFormatting>
  <conditionalFormatting sqref="J181">
    <cfRule type="containsText" dxfId="1123" priority="3581" operator="containsText" text="DISABLED">
      <formula>NOT(ISERROR(SEARCH("DISABLED",J181)))</formula>
    </cfRule>
    <cfRule type="containsText" dxfId="1122" priority="3582" operator="containsText" text="ENABLED">
      <formula>NOT(ISERROR(SEARCH("ENABLED",J181)))</formula>
    </cfRule>
  </conditionalFormatting>
  <conditionalFormatting sqref="J642">
    <cfRule type="containsText" dxfId="1121" priority="3577" operator="containsText" text="DISABLED">
      <formula>NOT(ISERROR(SEARCH("DISABLED",J642)))</formula>
    </cfRule>
    <cfRule type="containsText" dxfId="1120" priority="3578" operator="containsText" text="ENABLED">
      <formula>NOT(ISERROR(SEARCH("ENABLED",J642)))</formula>
    </cfRule>
  </conditionalFormatting>
  <conditionalFormatting sqref="J347:J348">
    <cfRule type="containsText" dxfId="1119" priority="3569" operator="containsText" text="DISABLED">
      <formula>NOT(ISERROR(SEARCH("DISABLED",J347)))</formula>
    </cfRule>
    <cfRule type="containsText" dxfId="1118" priority="3570" operator="containsText" text="ENABLED">
      <formula>NOT(ISERROR(SEARCH("ENABLED",J347)))</formula>
    </cfRule>
  </conditionalFormatting>
  <conditionalFormatting sqref="J421">
    <cfRule type="containsText" dxfId="1117" priority="3567" operator="containsText" text="DISABLED">
      <formula>NOT(ISERROR(SEARCH("DISABLED",J421)))</formula>
    </cfRule>
    <cfRule type="containsText" dxfId="1116" priority="3568" operator="containsText" text="ENABLED">
      <formula>NOT(ISERROR(SEARCH("ENABLED",J421)))</formula>
    </cfRule>
  </conditionalFormatting>
  <conditionalFormatting sqref="J802">
    <cfRule type="containsText" dxfId="1115" priority="3553" operator="containsText" text="DISABLED">
      <formula>NOT(ISERROR(SEARCH("DISABLED",J802)))</formula>
    </cfRule>
    <cfRule type="containsText" dxfId="1114" priority="3554" operator="containsText" text="ENABLED">
      <formula>NOT(ISERROR(SEARCH("ENABLED",J802)))</formula>
    </cfRule>
  </conditionalFormatting>
  <conditionalFormatting sqref="J803">
    <cfRule type="containsText" dxfId="1113" priority="3551" operator="containsText" text="DISABLED">
      <formula>NOT(ISERROR(SEARCH("DISABLED",J803)))</formula>
    </cfRule>
    <cfRule type="containsText" dxfId="1112" priority="3552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11" priority="3546">
      <formula>LEN(TRIM(AA1))&gt;0</formula>
    </cfRule>
  </conditionalFormatting>
  <conditionalFormatting sqref="J2012">
    <cfRule type="containsText" dxfId="1110" priority="3497" operator="containsText" text="DISABLED">
      <formula>NOT(ISERROR(SEARCH("DISABLED",J2012)))</formula>
    </cfRule>
    <cfRule type="containsText" dxfId="1109" priority="349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08" priority="3488" operator="containsText" text="DISABLED">
      <formula>NOT(ISERROR(SEARCH("DISABLED",K1)))</formula>
    </cfRule>
    <cfRule type="containsText" dxfId="1107" priority="3489" operator="containsText" text="ENABLED">
      <formula>NOT(ISERROR(SEARCH("ENABLED",K1)))</formula>
    </cfRule>
  </conditionalFormatting>
  <conditionalFormatting sqref="J1901">
    <cfRule type="containsText" dxfId="1106" priority="3466" operator="containsText" text="DISABLED">
      <formula>NOT(ISERROR(SEARCH("DISABLED",J1901)))</formula>
    </cfRule>
    <cfRule type="containsText" dxfId="1105" priority="3467" operator="containsText" text="ENABLED">
      <formula>NOT(ISERROR(SEARCH("ENABLED",J1901)))</formula>
    </cfRule>
  </conditionalFormatting>
  <conditionalFormatting sqref="K1901:L1901">
    <cfRule type="containsText" dxfId="1104" priority="3463" operator="containsText" text="DISABLED">
      <formula>NOT(ISERROR(SEARCH("DISABLED",K1901)))</formula>
    </cfRule>
    <cfRule type="containsText" dxfId="1103" priority="3464" operator="containsText" text="ENABLED">
      <formula>NOT(ISERROR(SEARCH("ENABLED",K1901)))</formula>
    </cfRule>
  </conditionalFormatting>
  <conditionalFormatting sqref="J451">
    <cfRule type="containsText" dxfId="1102" priority="3461" operator="containsText" text="DISABLED">
      <formula>NOT(ISERROR(SEARCH("DISABLED",J451)))</formula>
    </cfRule>
    <cfRule type="containsText" dxfId="1101" priority="3462" operator="containsText" text="ENABLED">
      <formula>NOT(ISERROR(SEARCH("ENABLED",J451)))</formula>
    </cfRule>
  </conditionalFormatting>
  <conditionalFormatting sqref="K451:L451">
    <cfRule type="containsText" dxfId="1100" priority="3457" operator="containsText" text="DISABLED">
      <formula>NOT(ISERROR(SEARCH("DISABLED",K451)))</formula>
    </cfRule>
    <cfRule type="containsText" dxfId="1099" priority="3458" operator="containsText" text="ENABLED">
      <formula>NOT(ISERROR(SEARCH("ENABLED",K451)))</formula>
    </cfRule>
  </conditionalFormatting>
  <conditionalFormatting sqref="K484:L484">
    <cfRule type="containsText" dxfId="1098" priority="3451" operator="containsText" text="DISABLED">
      <formula>NOT(ISERROR(SEARCH("DISABLED",K484)))</formula>
    </cfRule>
    <cfRule type="containsText" dxfId="1097" priority="3452" operator="containsText" text="ENABLED">
      <formula>NOT(ISERROR(SEARCH("ENABLED",K484)))</formula>
    </cfRule>
  </conditionalFormatting>
  <conditionalFormatting sqref="J551">
    <cfRule type="containsText" dxfId="1096" priority="3449" operator="containsText" text="DISABLED">
      <formula>NOT(ISERROR(SEARCH("DISABLED",J551)))</formula>
    </cfRule>
    <cfRule type="containsText" dxfId="1095" priority="3450" operator="containsText" text="ENABLED">
      <formula>NOT(ISERROR(SEARCH("ENABLED",J551)))</formula>
    </cfRule>
  </conditionalFormatting>
  <conditionalFormatting sqref="K551:L551">
    <cfRule type="containsText" dxfId="1094" priority="3445" operator="containsText" text="DISABLED">
      <formula>NOT(ISERROR(SEARCH("DISABLED",K551)))</formula>
    </cfRule>
    <cfRule type="containsText" dxfId="1093" priority="3446" operator="containsText" text="ENABLED">
      <formula>NOT(ISERROR(SEARCH("ENABLED",K551)))</formula>
    </cfRule>
  </conditionalFormatting>
  <conditionalFormatting sqref="J636">
    <cfRule type="containsText" dxfId="1092" priority="3441" operator="containsText" text="DISABLED">
      <formula>NOT(ISERROR(SEARCH("DISABLED",J636)))</formula>
    </cfRule>
    <cfRule type="containsText" dxfId="1091" priority="3442" operator="containsText" text="ENABLED">
      <formula>NOT(ISERROR(SEARCH("ENABLED",J636)))</formula>
    </cfRule>
  </conditionalFormatting>
  <conditionalFormatting sqref="K636:L636">
    <cfRule type="containsText" dxfId="1090" priority="3437" operator="containsText" text="DISABLED">
      <formula>NOT(ISERROR(SEARCH("DISABLED",K636)))</formula>
    </cfRule>
    <cfRule type="containsText" dxfId="1089" priority="3438" operator="containsText" text="ENABLED">
      <formula>NOT(ISERROR(SEARCH("ENABLED",K636)))</formula>
    </cfRule>
  </conditionalFormatting>
  <conditionalFormatting sqref="J641">
    <cfRule type="containsText" dxfId="1088" priority="3435" operator="containsText" text="DISABLED">
      <formula>NOT(ISERROR(SEARCH("DISABLED",J641)))</formula>
    </cfRule>
    <cfRule type="containsText" dxfId="1087" priority="3436" operator="containsText" text="ENABLED">
      <formula>NOT(ISERROR(SEARCH("ENABLED",J641)))</formula>
    </cfRule>
  </conditionalFormatting>
  <conditionalFormatting sqref="K641:L641">
    <cfRule type="containsText" dxfId="1086" priority="3431" operator="containsText" text="DISABLED">
      <formula>NOT(ISERROR(SEARCH("DISABLED",K641)))</formula>
    </cfRule>
    <cfRule type="containsText" dxfId="1085" priority="3432" operator="containsText" text="ENABLED">
      <formula>NOT(ISERROR(SEARCH("ENABLED",K641)))</formula>
    </cfRule>
  </conditionalFormatting>
  <conditionalFormatting sqref="J648">
    <cfRule type="containsText" dxfId="1084" priority="3423" operator="containsText" text="DISABLED">
      <formula>NOT(ISERROR(SEARCH("DISABLED",J648)))</formula>
    </cfRule>
    <cfRule type="containsText" dxfId="1083" priority="3424" operator="containsText" text="ENABLED">
      <formula>NOT(ISERROR(SEARCH("ENABLED",J648)))</formula>
    </cfRule>
  </conditionalFormatting>
  <conditionalFormatting sqref="K648:L648">
    <cfRule type="containsText" dxfId="1082" priority="3419" operator="containsText" text="DISABLED">
      <formula>NOT(ISERROR(SEARCH("DISABLED",K648)))</formula>
    </cfRule>
    <cfRule type="containsText" dxfId="1081" priority="3420" operator="containsText" text="ENABLED">
      <formula>NOT(ISERROR(SEARCH("ENABLED",K648)))</formula>
    </cfRule>
  </conditionalFormatting>
  <conditionalFormatting sqref="J655">
    <cfRule type="containsText" dxfId="1080" priority="3417" operator="containsText" text="DISABLED">
      <formula>NOT(ISERROR(SEARCH("DISABLED",J655)))</formula>
    </cfRule>
    <cfRule type="containsText" dxfId="1079" priority="3418" operator="containsText" text="ENABLED">
      <formula>NOT(ISERROR(SEARCH("ENABLED",J655)))</formula>
    </cfRule>
  </conditionalFormatting>
  <conditionalFormatting sqref="K655:L655">
    <cfRule type="containsText" dxfId="1078" priority="3413" operator="containsText" text="DISABLED">
      <formula>NOT(ISERROR(SEARCH("DISABLED",K655)))</formula>
    </cfRule>
    <cfRule type="containsText" dxfId="1077" priority="3414" operator="containsText" text="ENABLED">
      <formula>NOT(ISERROR(SEARCH("ENABLED",K655)))</formula>
    </cfRule>
  </conditionalFormatting>
  <conditionalFormatting sqref="J658">
    <cfRule type="containsText" dxfId="1076" priority="3411" operator="containsText" text="DISABLED">
      <formula>NOT(ISERROR(SEARCH("DISABLED",J658)))</formula>
    </cfRule>
    <cfRule type="containsText" dxfId="1075" priority="3412" operator="containsText" text="ENABLED">
      <formula>NOT(ISERROR(SEARCH("ENABLED",J658)))</formula>
    </cfRule>
  </conditionalFormatting>
  <conditionalFormatting sqref="K658:L658">
    <cfRule type="containsText" dxfId="1074" priority="3407" operator="containsText" text="DISABLED">
      <formula>NOT(ISERROR(SEARCH("DISABLED",K658)))</formula>
    </cfRule>
    <cfRule type="containsText" dxfId="1073" priority="3408" operator="containsText" text="ENABLED">
      <formula>NOT(ISERROR(SEARCH("ENABLED",K658)))</formula>
    </cfRule>
  </conditionalFormatting>
  <conditionalFormatting sqref="J660">
    <cfRule type="containsText" dxfId="1072" priority="3405" operator="containsText" text="DISABLED">
      <formula>NOT(ISERROR(SEARCH("DISABLED",J660)))</formula>
    </cfRule>
    <cfRule type="containsText" dxfId="1071" priority="3406" operator="containsText" text="ENABLED">
      <formula>NOT(ISERROR(SEARCH("ENABLED",J660)))</formula>
    </cfRule>
  </conditionalFormatting>
  <conditionalFormatting sqref="K660:L660">
    <cfRule type="containsText" dxfId="1070" priority="3401" operator="containsText" text="DISABLED">
      <formula>NOT(ISERROR(SEARCH("DISABLED",K660)))</formula>
    </cfRule>
    <cfRule type="containsText" dxfId="1069" priority="3402" operator="containsText" text="ENABLED">
      <formula>NOT(ISERROR(SEARCH("ENABLED",K660)))</formula>
    </cfRule>
  </conditionalFormatting>
  <conditionalFormatting sqref="J665">
    <cfRule type="containsText" dxfId="1068" priority="3393" operator="containsText" text="DISABLED">
      <formula>NOT(ISERROR(SEARCH("DISABLED",J665)))</formula>
    </cfRule>
    <cfRule type="containsText" dxfId="1067" priority="3394" operator="containsText" text="ENABLED">
      <formula>NOT(ISERROR(SEARCH("ENABLED",J665)))</formula>
    </cfRule>
  </conditionalFormatting>
  <conditionalFormatting sqref="K665:L665">
    <cfRule type="containsText" dxfId="1066" priority="3389" operator="containsText" text="DISABLED">
      <formula>NOT(ISERROR(SEARCH("DISABLED",K665)))</formula>
    </cfRule>
    <cfRule type="containsText" dxfId="1065" priority="3390" operator="containsText" text="ENABLED">
      <formula>NOT(ISERROR(SEARCH("ENABLED",K665)))</formula>
    </cfRule>
  </conditionalFormatting>
  <conditionalFormatting sqref="J712">
    <cfRule type="containsText" dxfId="1064" priority="3357" operator="containsText" text="DISABLED">
      <formula>NOT(ISERROR(SEARCH("DISABLED",J712)))</formula>
    </cfRule>
    <cfRule type="containsText" dxfId="1063" priority="3358" operator="containsText" text="ENABLED">
      <formula>NOT(ISERROR(SEARCH("ENABLED",J712)))</formula>
    </cfRule>
  </conditionalFormatting>
  <conditionalFormatting sqref="K712:L712">
    <cfRule type="containsText" dxfId="1062" priority="3353" operator="containsText" text="DISABLED">
      <formula>NOT(ISERROR(SEARCH("DISABLED",K712)))</formula>
    </cfRule>
    <cfRule type="containsText" dxfId="1061" priority="3354" operator="containsText" text="ENABLED">
      <formula>NOT(ISERROR(SEARCH("ENABLED",K712)))</formula>
    </cfRule>
  </conditionalFormatting>
  <conditionalFormatting sqref="J736">
    <cfRule type="containsText" dxfId="1060" priority="3351" operator="containsText" text="DISABLED">
      <formula>NOT(ISERROR(SEARCH("DISABLED",J736)))</formula>
    </cfRule>
    <cfRule type="containsText" dxfId="1059" priority="3352" operator="containsText" text="ENABLED">
      <formula>NOT(ISERROR(SEARCH("ENABLED",J736)))</formula>
    </cfRule>
  </conditionalFormatting>
  <conditionalFormatting sqref="K736:L736">
    <cfRule type="containsText" dxfId="1058" priority="3347" operator="containsText" text="DISABLED">
      <formula>NOT(ISERROR(SEARCH("DISABLED",K736)))</formula>
    </cfRule>
    <cfRule type="containsText" dxfId="1057" priority="3348" operator="containsText" text="ENABLED">
      <formula>NOT(ISERROR(SEARCH("ENABLED",K736)))</formula>
    </cfRule>
  </conditionalFormatting>
  <conditionalFormatting sqref="J792">
    <cfRule type="containsText" dxfId="1056" priority="3274" operator="containsText" text="DISABLED">
      <formula>NOT(ISERROR(SEARCH("DISABLED",J792)))</formula>
    </cfRule>
    <cfRule type="containsText" dxfId="1055" priority="3275" operator="containsText" text="ENABLED">
      <formula>NOT(ISERROR(SEARCH("ENABLED",J792)))</formula>
    </cfRule>
  </conditionalFormatting>
  <conditionalFormatting sqref="J762">
    <cfRule type="containsText" dxfId="1054" priority="3337" operator="containsText" text="DISABLED">
      <formula>NOT(ISERROR(SEARCH("DISABLED",J762)))</formula>
    </cfRule>
    <cfRule type="containsText" dxfId="1053" priority="3338" operator="containsText" text="ENABLED">
      <formula>NOT(ISERROR(SEARCH("ENABLED",J762)))</formula>
    </cfRule>
  </conditionalFormatting>
  <conditionalFormatting sqref="K762:L762">
    <cfRule type="containsText" dxfId="1052" priority="3333" operator="containsText" text="DISABLED">
      <formula>NOT(ISERROR(SEARCH("DISABLED",K762)))</formula>
    </cfRule>
    <cfRule type="containsText" dxfId="1051" priority="3334" operator="containsText" text="ENABLED">
      <formula>NOT(ISERROR(SEARCH("ENABLED",K762)))</formula>
    </cfRule>
  </conditionalFormatting>
  <conditionalFormatting sqref="K792:L792">
    <cfRule type="containsText" dxfId="1050" priority="3270" operator="containsText" text="DISABLED">
      <formula>NOT(ISERROR(SEARCH("DISABLED",K792)))</formula>
    </cfRule>
    <cfRule type="containsText" dxfId="1049" priority="3271" operator="containsText" text="ENABLED">
      <formula>NOT(ISERROR(SEARCH("ENABLED",K792)))</formula>
    </cfRule>
  </conditionalFormatting>
  <conditionalFormatting sqref="J780">
    <cfRule type="containsText" dxfId="1048" priority="3316" operator="containsText" text="DISABLED">
      <formula>NOT(ISERROR(SEARCH("DISABLED",J780)))</formula>
    </cfRule>
    <cfRule type="containsText" dxfId="1047" priority="3317" operator="containsText" text="ENABLED">
      <formula>NOT(ISERROR(SEARCH("ENABLED",J780)))</formula>
    </cfRule>
  </conditionalFormatting>
  <conditionalFormatting sqref="K780:L780">
    <cfRule type="containsText" dxfId="1046" priority="3312" operator="containsText" text="DISABLED">
      <formula>NOT(ISERROR(SEARCH("DISABLED",K780)))</formula>
    </cfRule>
    <cfRule type="containsText" dxfId="1045" priority="3313" operator="containsText" text="ENABLED">
      <formula>NOT(ISERROR(SEARCH("ENABLED",K780)))</formula>
    </cfRule>
  </conditionalFormatting>
  <conditionalFormatting sqref="J872">
    <cfRule type="containsText" dxfId="1044" priority="3232" operator="containsText" text="DISABLED">
      <formula>NOT(ISERROR(SEARCH("DISABLED",J872)))</formula>
    </cfRule>
    <cfRule type="containsText" dxfId="1043" priority="3233" operator="containsText" text="ENABLED">
      <formula>NOT(ISERROR(SEARCH("ENABLED",J872)))</formula>
    </cfRule>
  </conditionalFormatting>
  <conditionalFormatting sqref="K872:L872">
    <cfRule type="containsText" dxfId="1042" priority="3228" operator="containsText" text="DISABLED">
      <formula>NOT(ISERROR(SEARCH("DISABLED",K872)))</formula>
    </cfRule>
    <cfRule type="containsText" dxfId="1041" priority="3229" operator="containsText" text="ENABLED">
      <formula>NOT(ISERROR(SEARCH("ENABLED",K872)))</formula>
    </cfRule>
  </conditionalFormatting>
  <conditionalFormatting sqref="J970">
    <cfRule type="containsText" dxfId="1040" priority="3225" operator="containsText" text="DISABLED">
      <formula>NOT(ISERROR(SEARCH("DISABLED",J970)))</formula>
    </cfRule>
    <cfRule type="containsText" dxfId="1039" priority="3226" operator="containsText" text="ENABLED">
      <formula>NOT(ISERROR(SEARCH("ENABLED",J970)))</formula>
    </cfRule>
  </conditionalFormatting>
  <conditionalFormatting sqref="K970:L970">
    <cfRule type="containsText" dxfId="1038" priority="3221" operator="containsText" text="DISABLED">
      <formula>NOT(ISERROR(SEARCH("DISABLED",K970)))</formula>
    </cfRule>
    <cfRule type="containsText" dxfId="1037" priority="3222" operator="containsText" text="ENABLED">
      <formula>NOT(ISERROR(SEARCH("ENABLED",K970)))</formula>
    </cfRule>
  </conditionalFormatting>
  <conditionalFormatting sqref="J989">
    <cfRule type="containsText" dxfId="1036" priority="3218" operator="containsText" text="DISABLED">
      <formula>NOT(ISERROR(SEARCH("DISABLED",J989)))</formula>
    </cfRule>
    <cfRule type="containsText" dxfId="1035" priority="3219" operator="containsText" text="ENABLED">
      <formula>NOT(ISERROR(SEARCH("ENABLED",J989)))</formula>
    </cfRule>
  </conditionalFormatting>
  <conditionalFormatting sqref="K989:L989">
    <cfRule type="containsText" dxfId="1034" priority="3214" operator="containsText" text="DISABLED">
      <formula>NOT(ISERROR(SEARCH("DISABLED",K989)))</formula>
    </cfRule>
    <cfRule type="containsText" dxfId="1033" priority="3215" operator="containsText" text="ENABLED">
      <formula>NOT(ISERROR(SEARCH("ENABLED",K989)))</formula>
    </cfRule>
  </conditionalFormatting>
  <conditionalFormatting sqref="J1054">
    <cfRule type="containsText" dxfId="1032" priority="3204" operator="containsText" text="DISABLED">
      <formula>NOT(ISERROR(SEARCH("DISABLED",J1054)))</formula>
    </cfRule>
    <cfRule type="containsText" dxfId="1031" priority="3205" operator="containsText" text="ENABLED">
      <formula>NOT(ISERROR(SEARCH("ENABLED",J1054)))</formula>
    </cfRule>
  </conditionalFormatting>
  <conditionalFormatting sqref="K1054:L1054">
    <cfRule type="containsText" dxfId="1030" priority="3200" operator="containsText" text="DISABLED">
      <formula>NOT(ISERROR(SEARCH("DISABLED",K1054)))</formula>
    </cfRule>
    <cfRule type="containsText" dxfId="1029" priority="3201" operator="containsText" text="ENABLED">
      <formula>NOT(ISERROR(SEARCH("ENABLED",K1054)))</formula>
    </cfRule>
  </conditionalFormatting>
  <conditionalFormatting sqref="J1068">
    <cfRule type="containsText" dxfId="1028" priority="3197" operator="containsText" text="DISABLED">
      <formula>NOT(ISERROR(SEARCH("DISABLED",J1068)))</formula>
    </cfRule>
    <cfRule type="containsText" dxfId="1027" priority="3198" operator="containsText" text="ENABLED">
      <formula>NOT(ISERROR(SEARCH("ENABLED",J1068)))</formula>
    </cfRule>
  </conditionalFormatting>
  <conditionalFormatting sqref="K1068:L1068">
    <cfRule type="containsText" dxfId="1026" priority="3193" operator="containsText" text="DISABLED">
      <formula>NOT(ISERROR(SEARCH("DISABLED",K1068)))</formula>
    </cfRule>
    <cfRule type="containsText" dxfId="1025" priority="3194" operator="containsText" text="ENABLED">
      <formula>NOT(ISERROR(SEARCH("ENABLED",K1068)))</formula>
    </cfRule>
  </conditionalFormatting>
  <conditionalFormatting sqref="J1071">
    <cfRule type="containsText" dxfId="1024" priority="3190" operator="containsText" text="DISABLED">
      <formula>NOT(ISERROR(SEARCH("DISABLED",J1071)))</formula>
    </cfRule>
    <cfRule type="containsText" dxfId="1023" priority="3191" operator="containsText" text="ENABLED">
      <formula>NOT(ISERROR(SEARCH("ENABLED",J1071)))</formula>
    </cfRule>
  </conditionalFormatting>
  <conditionalFormatting sqref="K1071:L1071">
    <cfRule type="containsText" dxfId="1022" priority="3186" operator="containsText" text="DISABLED">
      <formula>NOT(ISERROR(SEARCH("DISABLED",K1071)))</formula>
    </cfRule>
    <cfRule type="containsText" dxfId="1021" priority="3187" operator="containsText" text="ENABLED">
      <formula>NOT(ISERROR(SEARCH("ENABLED",K1071)))</formula>
    </cfRule>
  </conditionalFormatting>
  <conditionalFormatting sqref="J1094">
    <cfRule type="containsText" dxfId="1020" priority="3176" operator="containsText" text="DISABLED">
      <formula>NOT(ISERROR(SEARCH("DISABLED",J1094)))</formula>
    </cfRule>
    <cfRule type="containsText" dxfId="1019" priority="3177" operator="containsText" text="ENABLED">
      <formula>NOT(ISERROR(SEARCH("ENABLED",J1094)))</formula>
    </cfRule>
  </conditionalFormatting>
  <conditionalFormatting sqref="K1094:L1094">
    <cfRule type="containsText" dxfId="1018" priority="3172" operator="containsText" text="DISABLED">
      <formula>NOT(ISERROR(SEARCH("DISABLED",K1094)))</formula>
    </cfRule>
    <cfRule type="containsText" dxfId="1017" priority="3173" operator="containsText" text="ENABLED">
      <formula>NOT(ISERROR(SEARCH("ENABLED",K1094)))</formula>
    </cfRule>
  </conditionalFormatting>
  <conditionalFormatting sqref="J1097">
    <cfRule type="containsText" dxfId="1016" priority="3162" operator="containsText" text="DISABLED">
      <formula>NOT(ISERROR(SEARCH("DISABLED",J1097)))</formula>
    </cfRule>
    <cfRule type="containsText" dxfId="1015" priority="3163" operator="containsText" text="ENABLED">
      <formula>NOT(ISERROR(SEARCH("ENABLED",J1097)))</formula>
    </cfRule>
  </conditionalFormatting>
  <conditionalFormatting sqref="K1097:L1097">
    <cfRule type="containsText" dxfId="1014" priority="3158" operator="containsText" text="DISABLED">
      <formula>NOT(ISERROR(SEARCH("DISABLED",K1097)))</formula>
    </cfRule>
    <cfRule type="containsText" dxfId="1013" priority="3159" operator="containsText" text="ENABLED">
      <formula>NOT(ISERROR(SEARCH("ENABLED",K1097)))</formula>
    </cfRule>
  </conditionalFormatting>
  <conditionalFormatting sqref="J1202:J1231">
    <cfRule type="containsText" dxfId="1012" priority="3092" operator="containsText" text="DISABLED">
      <formula>NOT(ISERROR(SEARCH("DISABLED",J1202)))</formula>
    </cfRule>
    <cfRule type="containsText" dxfId="1011" priority="3093" operator="containsText" text="ENABLED">
      <formula>NOT(ISERROR(SEARCH("ENABLED",J1202)))</formula>
    </cfRule>
  </conditionalFormatting>
  <conditionalFormatting sqref="K1202:L1231">
    <cfRule type="containsText" dxfId="1010" priority="3088" operator="containsText" text="DISABLED">
      <formula>NOT(ISERROR(SEARCH("DISABLED",K1202)))</formula>
    </cfRule>
    <cfRule type="containsText" dxfId="1009" priority="3089" operator="containsText" text="ENABLED">
      <formula>NOT(ISERROR(SEARCH("ENABLED",K1202)))</formula>
    </cfRule>
  </conditionalFormatting>
  <conditionalFormatting sqref="J1237">
    <cfRule type="containsText" dxfId="1008" priority="3043" operator="containsText" text="DISABLED">
      <formula>NOT(ISERROR(SEARCH("DISABLED",J1237)))</formula>
    </cfRule>
    <cfRule type="containsText" dxfId="1007" priority="3044" operator="containsText" text="ENABLED">
      <formula>NOT(ISERROR(SEARCH("ENABLED",J1237)))</formula>
    </cfRule>
  </conditionalFormatting>
  <conditionalFormatting sqref="K1237:L1237">
    <cfRule type="containsText" dxfId="1006" priority="3039" operator="containsText" text="DISABLED">
      <formula>NOT(ISERROR(SEARCH("DISABLED",K1237)))</formula>
    </cfRule>
    <cfRule type="containsText" dxfId="1005" priority="3040" operator="containsText" text="ENABLED">
      <formula>NOT(ISERROR(SEARCH("ENABLED",K1237)))</formula>
    </cfRule>
  </conditionalFormatting>
  <conditionalFormatting sqref="K1330:L1330">
    <cfRule type="containsText" dxfId="1004" priority="2899" operator="containsText" text="DISABLED">
      <formula>NOT(ISERROR(SEARCH("DISABLED",K1330)))</formula>
    </cfRule>
    <cfRule type="containsText" dxfId="1003" priority="2900" operator="containsText" text="ENABLED">
      <formula>NOT(ISERROR(SEARCH("ENABLED",K1330)))</formula>
    </cfRule>
  </conditionalFormatting>
  <conditionalFormatting sqref="AA1330">
    <cfRule type="notContainsBlanks" dxfId="1002" priority="2902">
      <formula>LEN(TRIM(AA1330))&gt;0</formula>
    </cfRule>
  </conditionalFormatting>
  <conditionalFormatting sqref="J1349">
    <cfRule type="containsText" dxfId="1001" priority="2868" operator="containsText" text="DISABLED">
      <formula>NOT(ISERROR(SEARCH("DISABLED",J1349)))</formula>
    </cfRule>
    <cfRule type="containsText" dxfId="1000" priority="2869" operator="containsText" text="ENABLED">
      <formula>NOT(ISERROR(SEARCH("ENABLED",J1349)))</formula>
    </cfRule>
  </conditionalFormatting>
  <conditionalFormatting sqref="K1349:L1349">
    <cfRule type="containsText" dxfId="999" priority="2864" operator="containsText" text="DISABLED">
      <formula>NOT(ISERROR(SEARCH("DISABLED",K1349)))</formula>
    </cfRule>
    <cfRule type="containsText" dxfId="998" priority="2865" operator="containsText" text="ENABLED">
      <formula>NOT(ISERROR(SEARCH("ENABLED",K1349)))</formula>
    </cfRule>
  </conditionalFormatting>
  <conditionalFormatting sqref="K1443:L1443">
    <cfRule type="containsText" dxfId="997" priority="2784" operator="containsText" text="DISABLED">
      <formula>NOT(ISERROR(SEARCH("DISABLED",K1443)))</formula>
    </cfRule>
    <cfRule type="containsText" dxfId="996" priority="2785" operator="containsText" text="ENABLED">
      <formula>NOT(ISERROR(SEARCH("ENABLED",K1443)))</formula>
    </cfRule>
  </conditionalFormatting>
  <conditionalFormatting sqref="J1429">
    <cfRule type="containsText" dxfId="995" priority="2851" operator="containsText" text="DISABLED">
      <formula>NOT(ISERROR(SEARCH("DISABLED",J1429)))</formula>
    </cfRule>
    <cfRule type="containsText" dxfId="994" priority="2852" operator="containsText" text="ENABLED">
      <formula>NOT(ISERROR(SEARCH("ENABLED",J1429)))</formula>
    </cfRule>
  </conditionalFormatting>
  <conditionalFormatting sqref="K1429:L1429">
    <cfRule type="containsText" dxfId="993" priority="2847" operator="containsText" text="DISABLED">
      <formula>NOT(ISERROR(SEARCH("DISABLED",K1429)))</formula>
    </cfRule>
    <cfRule type="containsText" dxfId="992" priority="2848" operator="containsText" text="ENABLED">
      <formula>NOT(ISERROR(SEARCH("ENABLED",K1429)))</formula>
    </cfRule>
  </conditionalFormatting>
  <conditionalFormatting sqref="J1430">
    <cfRule type="containsText" dxfId="991" priority="2844" operator="containsText" text="DISABLED">
      <formula>NOT(ISERROR(SEARCH("DISABLED",J1430)))</formula>
    </cfRule>
    <cfRule type="containsText" dxfId="990" priority="2845" operator="containsText" text="ENABLED">
      <formula>NOT(ISERROR(SEARCH("ENABLED",J1430)))</formula>
    </cfRule>
  </conditionalFormatting>
  <conditionalFormatting sqref="K1430:L1430">
    <cfRule type="containsText" dxfId="989" priority="2840" operator="containsText" text="DISABLED">
      <formula>NOT(ISERROR(SEARCH("DISABLED",K1430)))</formula>
    </cfRule>
    <cfRule type="containsText" dxfId="988" priority="2841" operator="containsText" text="ENABLED">
      <formula>NOT(ISERROR(SEARCH("ENABLED",K1430)))</formula>
    </cfRule>
  </conditionalFormatting>
  <conditionalFormatting sqref="J550">
    <cfRule type="containsText" dxfId="987" priority="2636" operator="containsText" text="DISABLED">
      <formula>NOT(ISERROR(SEARCH("DISABLED",J550)))</formula>
    </cfRule>
    <cfRule type="containsText" dxfId="986" priority="2637" operator="containsText" text="ENABLED">
      <formula>NOT(ISERROR(SEARCH("ENABLED",J550)))</formula>
    </cfRule>
  </conditionalFormatting>
  <conditionalFormatting sqref="AA550">
    <cfRule type="notContainsBlanks" dxfId="985" priority="2635">
      <formula>LEN(TRIM(AA550))&gt;0</formula>
    </cfRule>
  </conditionalFormatting>
  <conditionalFormatting sqref="J5">
    <cfRule type="containsText" dxfId="984" priority="2756" operator="containsText" text="DISABLED">
      <formula>NOT(ISERROR(SEARCH("DISABLED",J5)))</formula>
    </cfRule>
    <cfRule type="containsText" dxfId="983" priority="2757" operator="containsText" text="ENABLED">
      <formula>NOT(ISERROR(SEARCH("ENABLED",J5)))</formula>
    </cfRule>
  </conditionalFormatting>
  <conditionalFormatting sqref="AA5">
    <cfRule type="notContainsBlanks" dxfId="982" priority="2755">
      <formula>LEN(TRIM(AA5))&gt;0</formula>
    </cfRule>
  </conditionalFormatting>
  <conditionalFormatting sqref="K5:L5 N5">
    <cfRule type="containsText" dxfId="981" priority="2752" operator="containsText" text="DISABLED">
      <formula>NOT(ISERROR(SEARCH("DISABLED",K5)))</formula>
    </cfRule>
    <cfRule type="containsText" dxfId="980" priority="2753" operator="containsText" text="ENABLED">
      <formula>NOT(ISERROR(SEARCH("ENABLED",K5)))</formula>
    </cfRule>
  </conditionalFormatting>
  <conditionalFormatting sqref="J133">
    <cfRule type="containsText" dxfId="979" priority="2744" operator="containsText" text="DISABLED">
      <formula>NOT(ISERROR(SEARCH("DISABLED",J133)))</formula>
    </cfRule>
    <cfRule type="containsText" dxfId="978" priority="2745" operator="containsText" text="ENABLED">
      <formula>NOT(ISERROR(SEARCH("ENABLED",J133)))</formula>
    </cfRule>
  </conditionalFormatting>
  <conditionalFormatting sqref="AA133">
    <cfRule type="notContainsBlanks" dxfId="977" priority="2743">
      <formula>LEN(TRIM(AA133))&gt;0</formula>
    </cfRule>
  </conditionalFormatting>
  <conditionalFormatting sqref="K133:L133">
    <cfRule type="containsText" dxfId="976" priority="2740" operator="containsText" text="DISABLED">
      <formula>NOT(ISERROR(SEARCH("DISABLED",K133)))</formula>
    </cfRule>
    <cfRule type="containsText" dxfId="975" priority="2741" operator="containsText" text="ENABLED">
      <formula>NOT(ISERROR(SEARCH("ENABLED",K133)))</formula>
    </cfRule>
  </conditionalFormatting>
  <conditionalFormatting sqref="J134">
    <cfRule type="containsText" dxfId="974" priority="2738" operator="containsText" text="DISABLED">
      <formula>NOT(ISERROR(SEARCH("DISABLED",J134)))</formula>
    </cfRule>
    <cfRule type="containsText" dxfId="973" priority="2739" operator="containsText" text="ENABLED">
      <formula>NOT(ISERROR(SEARCH("ENABLED",J134)))</formula>
    </cfRule>
  </conditionalFormatting>
  <conditionalFormatting sqref="AA134">
    <cfRule type="notContainsBlanks" dxfId="972" priority="2737">
      <formula>LEN(TRIM(AA134))&gt;0</formula>
    </cfRule>
  </conditionalFormatting>
  <conditionalFormatting sqref="K134:L134">
    <cfRule type="containsText" dxfId="971" priority="2734" operator="containsText" text="DISABLED">
      <formula>NOT(ISERROR(SEARCH("DISABLED",K134)))</formula>
    </cfRule>
    <cfRule type="containsText" dxfId="970" priority="2735" operator="containsText" text="ENABLED">
      <formula>NOT(ISERROR(SEARCH("ENABLED",K134)))</formula>
    </cfRule>
  </conditionalFormatting>
  <conditionalFormatting sqref="J135">
    <cfRule type="containsText" dxfId="969" priority="2732" operator="containsText" text="DISABLED">
      <formula>NOT(ISERROR(SEARCH("DISABLED",J135)))</formula>
    </cfRule>
    <cfRule type="containsText" dxfId="968" priority="2733" operator="containsText" text="ENABLED">
      <formula>NOT(ISERROR(SEARCH("ENABLED",J135)))</formula>
    </cfRule>
  </conditionalFormatting>
  <conditionalFormatting sqref="AA135">
    <cfRule type="notContainsBlanks" dxfId="967" priority="2731">
      <formula>LEN(TRIM(AA135))&gt;0</formula>
    </cfRule>
  </conditionalFormatting>
  <conditionalFormatting sqref="K135:L135">
    <cfRule type="containsText" dxfId="966" priority="2728" operator="containsText" text="DISABLED">
      <formula>NOT(ISERROR(SEARCH("DISABLED",K135)))</formula>
    </cfRule>
    <cfRule type="containsText" dxfId="965" priority="2729" operator="containsText" text="ENABLED">
      <formula>NOT(ISERROR(SEARCH("ENABLED",K135)))</formula>
    </cfRule>
  </conditionalFormatting>
  <conditionalFormatting sqref="J136">
    <cfRule type="containsText" dxfId="964" priority="2726" operator="containsText" text="DISABLED">
      <formula>NOT(ISERROR(SEARCH("DISABLED",J136)))</formula>
    </cfRule>
    <cfRule type="containsText" dxfId="963" priority="2727" operator="containsText" text="ENABLED">
      <formula>NOT(ISERROR(SEARCH("ENABLED",J136)))</formula>
    </cfRule>
  </conditionalFormatting>
  <conditionalFormatting sqref="AA136">
    <cfRule type="notContainsBlanks" dxfId="962" priority="2725">
      <formula>LEN(TRIM(AA136))&gt;0</formula>
    </cfRule>
  </conditionalFormatting>
  <conditionalFormatting sqref="K136:L136">
    <cfRule type="containsText" dxfId="961" priority="2722" operator="containsText" text="DISABLED">
      <formula>NOT(ISERROR(SEARCH("DISABLED",K136)))</formula>
    </cfRule>
    <cfRule type="containsText" dxfId="960" priority="2723" operator="containsText" text="ENABLED">
      <formula>NOT(ISERROR(SEARCH("ENABLED",K136)))</formula>
    </cfRule>
  </conditionalFormatting>
  <conditionalFormatting sqref="J229">
    <cfRule type="containsText" dxfId="959" priority="2720" operator="containsText" text="DISABLED">
      <formula>NOT(ISERROR(SEARCH("DISABLED",J229)))</formula>
    </cfRule>
    <cfRule type="containsText" dxfId="958" priority="2721" operator="containsText" text="ENABLED">
      <formula>NOT(ISERROR(SEARCH("ENABLED",J229)))</formula>
    </cfRule>
  </conditionalFormatting>
  <conditionalFormatting sqref="AA229">
    <cfRule type="notContainsBlanks" dxfId="957" priority="2719">
      <formula>LEN(TRIM(AA229))&gt;0</formula>
    </cfRule>
  </conditionalFormatting>
  <conditionalFormatting sqref="K229:L229">
    <cfRule type="containsText" dxfId="956" priority="2716" operator="containsText" text="DISABLED">
      <formula>NOT(ISERROR(SEARCH("DISABLED",K229)))</formula>
    </cfRule>
    <cfRule type="containsText" dxfId="955" priority="2717" operator="containsText" text="ENABLED">
      <formula>NOT(ISERROR(SEARCH("ENABLED",K229)))</formula>
    </cfRule>
  </conditionalFormatting>
  <conditionalFormatting sqref="J230">
    <cfRule type="containsText" dxfId="954" priority="2714" operator="containsText" text="DISABLED">
      <formula>NOT(ISERROR(SEARCH("DISABLED",J230)))</formula>
    </cfRule>
    <cfRule type="containsText" dxfId="953" priority="2715" operator="containsText" text="ENABLED">
      <formula>NOT(ISERROR(SEARCH("ENABLED",J230)))</formula>
    </cfRule>
  </conditionalFormatting>
  <conditionalFormatting sqref="AA230">
    <cfRule type="notContainsBlanks" dxfId="952" priority="2713">
      <formula>LEN(TRIM(AA230))&gt;0</formula>
    </cfRule>
  </conditionalFormatting>
  <conditionalFormatting sqref="K230:L230">
    <cfRule type="containsText" dxfId="951" priority="2710" operator="containsText" text="DISABLED">
      <formula>NOT(ISERROR(SEARCH("DISABLED",K230)))</formula>
    </cfRule>
    <cfRule type="containsText" dxfId="950" priority="2711" operator="containsText" text="ENABLED">
      <formula>NOT(ISERROR(SEARCH("ENABLED",K230)))</formula>
    </cfRule>
  </conditionalFormatting>
  <conditionalFormatting sqref="J231">
    <cfRule type="containsText" dxfId="949" priority="2708" operator="containsText" text="DISABLED">
      <formula>NOT(ISERROR(SEARCH("DISABLED",J231)))</formula>
    </cfRule>
    <cfRule type="containsText" dxfId="948" priority="2709" operator="containsText" text="ENABLED">
      <formula>NOT(ISERROR(SEARCH("ENABLED",J231)))</formula>
    </cfRule>
  </conditionalFormatting>
  <conditionalFormatting sqref="AA231">
    <cfRule type="notContainsBlanks" dxfId="947" priority="2707">
      <formula>LEN(TRIM(AA231))&gt;0</formula>
    </cfRule>
  </conditionalFormatting>
  <conditionalFormatting sqref="K231:L231">
    <cfRule type="containsText" dxfId="946" priority="2704" operator="containsText" text="DISABLED">
      <formula>NOT(ISERROR(SEARCH("DISABLED",K231)))</formula>
    </cfRule>
    <cfRule type="containsText" dxfId="945" priority="2705" operator="containsText" text="ENABLED">
      <formula>NOT(ISERROR(SEARCH("ENABLED",K231)))</formula>
    </cfRule>
  </conditionalFormatting>
  <conditionalFormatting sqref="J408">
    <cfRule type="containsText" dxfId="944" priority="2702" operator="containsText" text="DISABLED">
      <formula>NOT(ISERROR(SEARCH("DISABLED",J408)))</formula>
    </cfRule>
    <cfRule type="containsText" dxfId="943" priority="2703" operator="containsText" text="ENABLED">
      <formula>NOT(ISERROR(SEARCH("ENABLED",J408)))</formula>
    </cfRule>
  </conditionalFormatting>
  <conditionalFormatting sqref="AA408">
    <cfRule type="notContainsBlanks" dxfId="942" priority="2701">
      <formula>LEN(TRIM(AA408))&gt;0</formula>
    </cfRule>
  </conditionalFormatting>
  <conditionalFormatting sqref="K408:L408">
    <cfRule type="containsText" dxfId="941" priority="2698" operator="containsText" text="DISABLED">
      <formula>NOT(ISERROR(SEARCH("DISABLED",K408)))</formula>
    </cfRule>
    <cfRule type="containsText" dxfId="940" priority="2699" operator="containsText" text="ENABLED">
      <formula>NOT(ISERROR(SEARCH("ENABLED",K408)))</formula>
    </cfRule>
  </conditionalFormatting>
  <conditionalFormatting sqref="J409">
    <cfRule type="containsText" dxfId="939" priority="2696" operator="containsText" text="DISABLED">
      <formula>NOT(ISERROR(SEARCH("DISABLED",J409)))</formula>
    </cfRule>
    <cfRule type="containsText" dxfId="938" priority="2697" operator="containsText" text="ENABLED">
      <formula>NOT(ISERROR(SEARCH("ENABLED",J409)))</formula>
    </cfRule>
  </conditionalFormatting>
  <conditionalFormatting sqref="AA409">
    <cfRule type="notContainsBlanks" dxfId="937" priority="2695">
      <formula>LEN(TRIM(AA409))&gt;0</formula>
    </cfRule>
  </conditionalFormatting>
  <conditionalFormatting sqref="K409:L409">
    <cfRule type="containsText" dxfId="936" priority="2692" operator="containsText" text="DISABLED">
      <formula>NOT(ISERROR(SEARCH("DISABLED",K409)))</formula>
    </cfRule>
    <cfRule type="containsText" dxfId="935" priority="2693" operator="containsText" text="ENABLED">
      <formula>NOT(ISERROR(SEARCH("ENABLED",K409)))</formula>
    </cfRule>
  </conditionalFormatting>
  <conditionalFormatting sqref="J410">
    <cfRule type="containsText" dxfId="934" priority="2690" operator="containsText" text="DISABLED">
      <formula>NOT(ISERROR(SEARCH("DISABLED",J410)))</formula>
    </cfRule>
    <cfRule type="containsText" dxfId="933" priority="2691" operator="containsText" text="ENABLED">
      <formula>NOT(ISERROR(SEARCH("ENABLED",J410)))</formula>
    </cfRule>
  </conditionalFormatting>
  <conditionalFormatting sqref="AA410">
    <cfRule type="notContainsBlanks" dxfId="932" priority="2689">
      <formula>LEN(TRIM(AA410))&gt;0</formula>
    </cfRule>
  </conditionalFormatting>
  <conditionalFormatting sqref="K410:L410">
    <cfRule type="containsText" dxfId="931" priority="2686" operator="containsText" text="DISABLED">
      <formula>NOT(ISERROR(SEARCH("DISABLED",K410)))</formula>
    </cfRule>
    <cfRule type="containsText" dxfId="930" priority="2687" operator="containsText" text="ENABLED">
      <formula>NOT(ISERROR(SEARCH("ENABLED",K410)))</formula>
    </cfRule>
  </conditionalFormatting>
  <conditionalFormatting sqref="J448">
    <cfRule type="containsText" dxfId="929" priority="2684" operator="containsText" text="DISABLED">
      <formula>NOT(ISERROR(SEARCH("DISABLED",J448)))</formula>
    </cfRule>
    <cfRule type="containsText" dxfId="928" priority="2685" operator="containsText" text="ENABLED">
      <formula>NOT(ISERROR(SEARCH("ENABLED",J448)))</formula>
    </cfRule>
  </conditionalFormatting>
  <conditionalFormatting sqref="AA448">
    <cfRule type="notContainsBlanks" dxfId="927" priority="2683">
      <formula>LEN(TRIM(AA448))&gt;0</formula>
    </cfRule>
  </conditionalFormatting>
  <conditionalFormatting sqref="K448:L448">
    <cfRule type="containsText" dxfId="926" priority="2680" operator="containsText" text="DISABLED">
      <formula>NOT(ISERROR(SEARCH("DISABLED",K448)))</formula>
    </cfRule>
    <cfRule type="containsText" dxfId="925" priority="2681" operator="containsText" text="ENABLED">
      <formula>NOT(ISERROR(SEARCH("ENABLED",K448)))</formula>
    </cfRule>
  </conditionalFormatting>
  <conditionalFormatting sqref="J449">
    <cfRule type="containsText" dxfId="924" priority="2678" operator="containsText" text="DISABLED">
      <formula>NOT(ISERROR(SEARCH("DISABLED",J449)))</formula>
    </cfRule>
    <cfRule type="containsText" dxfId="923" priority="2679" operator="containsText" text="ENABLED">
      <formula>NOT(ISERROR(SEARCH("ENABLED",J449)))</formula>
    </cfRule>
  </conditionalFormatting>
  <conditionalFormatting sqref="AA449">
    <cfRule type="notContainsBlanks" dxfId="922" priority="2677">
      <formula>LEN(TRIM(AA449))&gt;0</formula>
    </cfRule>
  </conditionalFormatting>
  <conditionalFormatting sqref="K449:L449">
    <cfRule type="containsText" dxfId="921" priority="2674" operator="containsText" text="DISABLED">
      <formula>NOT(ISERROR(SEARCH("DISABLED",K449)))</formula>
    </cfRule>
    <cfRule type="containsText" dxfId="920" priority="2675" operator="containsText" text="ENABLED">
      <formula>NOT(ISERROR(SEARCH("ENABLED",K449)))</formula>
    </cfRule>
  </conditionalFormatting>
  <conditionalFormatting sqref="J450">
    <cfRule type="containsText" dxfId="919" priority="2672" operator="containsText" text="DISABLED">
      <formula>NOT(ISERROR(SEARCH("DISABLED",J450)))</formula>
    </cfRule>
    <cfRule type="containsText" dxfId="918" priority="2673" operator="containsText" text="ENABLED">
      <formula>NOT(ISERROR(SEARCH("ENABLED",J450)))</formula>
    </cfRule>
  </conditionalFormatting>
  <conditionalFormatting sqref="AA450">
    <cfRule type="notContainsBlanks" dxfId="917" priority="2671">
      <formula>LEN(TRIM(AA450))&gt;0</formula>
    </cfRule>
  </conditionalFormatting>
  <conditionalFormatting sqref="K450:L450">
    <cfRule type="containsText" dxfId="916" priority="2668" operator="containsText" text="DISABLED">
      <formula>NOT(ISERROR(SEARCH("DISABLED",K450)))</formula>
    </cfRule>
    <cfRule type="containsText" dxfId="915" priority="2669" operator="containsText" text="ENABLED">
      <formula>NOT(ISERROR(SEARCH("ENABLED",K450)))</formula>
    </cfRule>
  </conditionalFormatting>
  <conditionalFormatting sqref="J481">
    <cfRule type="containsText" dxfId="914" priority="2666" operator="containsText" text="DISABLED">
      <formula>NOT(ISERROR(SEARCH("DISABLED",J481)))</formula>
    </cfRule>
    <cfRule type="containsText" dxfId="913" priority="2667" operator="containsText" text="ENABLED">
      <formula>NOT(ISERROR(SEARCH("ENABLED",J481)))</formula>
    </cfRule>
  </conditionalFormatting>
  <conditionalFormatting sqref="AA481">
    <cfRule type="notContainsBlanks" dxfId="912" priority="2665">
      <formula>LEN(TRIM(AA481))&gt;0</formula>
    </cfRule>
  </conditionalFormatting>
  <conditionalFormatting sqref="K481:L481">
    <cfRule type="containsText" dxfId="911" priority="2662" operator="containsText" text="DISABLED">
      <formula>NOT(ISERROR(SEARCH("DISABLED",K481)))</formula>
    </cfRule>
    <cfRule type="containsText" dxfId="910" priority="2663" operator="containsText" text="ENABLED">
      <formula>NOT(ISERROR(SEARCH("ENABLED",K481)))</formula>
    </cfRule>
  </conditionalFormatting>
  <conditionalFormatting sqref="J482">
    <cfRule type="containsText" dxfId="909" priority="2660" operator="containsText" text="DISABLED">
      <formula>NOT(ISERROR(SEARCH("DISABLED",J482)))</formula>
    </cfRule>
    <cfRule type="containsText" dxfId="908" priority="2661" operator="containsText" text="ENABLED">
      <formula>NOT(ISERROR(SEARCH("ENABLED",J482)))</formula>
    </cfRule>
  </conditionalFormatting>
  <conditionalFormatting sqref="AA482">
    <cfRule type="notContainsBlanks" dxfId="907" priority="2659">
      <formula>LEN(TRIM(AA482))&gt;0</formula>
    </cfRule>
  </conditionalFormatting>
  <conditionalFormatting sqref="K482:L482">
    <cfRule type="containsText" dxfId="906" priority="2656" operator="containsText" text="DISABLED">
      <formula>NOT(ISERROR(SEARCH("DISABLED",K482)))</formula>
    </cfRule>
    <cfRule type="containsText" dxfId="905" priority="2657" operator="containsText" text="ENABLED">
      <formula>NOT(ISERROR(SEARCH("ENABLED",K482)))</formula>
    </cfRule>
  </conditionalFormatting>
  <conditionalFormatting sqref="J483">
    <cfRule type="containsText" dxfId="904" priority="2654" operator="containsText" text="DISABLED">
      <formula>NOT(ISERROR(SEARCH("DISABLED",J483)))</formula>
    </cfRule>
    <cfRule type="containsText" dxfId="903" priority="2655" operator="containsText" text="ENABLED">
      <formula>NOT(ISERROR(SEARCH("ENABLED",J483)))</formula>
    </cfRule>
  </conditionalFormatting>
  <conditionalFormatting sqref="AA483">
    <cfRule type="notContainsBlanks" dxfId="902" priority="2653">
      <formula>LEN(TRIM(AA483))&gt;0</formula>
    </cfRule>
  </conditionalFormatting>
  <conditionalFormatting sqref="K483:L483">
    <cfRule type="containsText" dxfId="901" priority="2650" operator="containsText" text="DISABLED">
      <formula>NOT(ISERROR(SEARCH("DISABLED",K483)))</formula>
    </cfRule>
    <cfRule type="containsText" dxfId="900" priority="2651" operator="containsText" text="ENABLED">
      <formula>NOT(ISERROR(SEARCH("ENABLED",K483)))</formula>
    </cfRule>
  </conditionalFormatting>
  <conditionalFormatting sqref="J548">
    <cfRule type="containsText" dxfId="899" priority="2648" operator="containsText" text="DISABLED">
      <formula>NOT(ISERROR(SEARCH("DISABLED",J548)))</formula>
    </cfRule>
    <cfRule type="containsText" dxfId="898" priority="2649" operator="containsText" text="ENABLED">
      <formula>NOT(ISERROR(SEARCH("ENABLED",J548)))</formula>
    </cfRule>
  </conditionalFormatting>
  <conditionalFormatting sqref="AA548">
    <cfRule type="notContainsBlanks" dxfId="897" priority="2647">
      <formula>LEN(TRIM(AA548))&gt;0</formula>
    </cfRule>
  </conditionalFormatting>
  <conditionalFormatting sqref="K548:L548">
    <cfRule type="containsText" dxfId="896" priority="2644" operator="containsText" text="DISABLED">
      <formula>NOT(ISERROR(SEARCH("DISABLED",K548)))</formula>
    </cfRule>
    <cfRule type="containsText" dxfId="895" priority="2645" operator="containsText" text="ENABLED">
      <formula>NOT(ISERROR(SEARCH("ENABLED",K548)))</formula>
    </cfRule>
  </conditionalFormatting>
  <conditionalFormatting sqref="J549">
    <cfRule type="containsText" dxfId="894" priority="2642" operator="containsText" text="DISABLED">
      <formula>NOT(ISERROR(SEARCH("DISABLED",J549)))</formula>
    </cfRule>
    <cfRule type="containsText" dxfId="893" priority="2643" operator="containsText" text="ENABLED">
      <formula>NOT(ISERROR(SEARCH("ENABLED",J549)))</formula>
    </cfRule>
  </conditionalFormatting>
  <conditionalFormatting sqref="AA549">
    <cfRule type="notContainsBlanks" dxfId="892" priority="2641">
      <formula>LEN(TRIM(AA549))&gt;0</formula>
    </cfRule>
  </conditionalFormatting>
  <conditionalFormatting sqref="K549:L549">
    <cfRule type="containsText" dxfId="891" priority="2638" operator="containsText" text="DISABLED">
      <formula>NOT(ISERROR(SEARCH("DISABLED",K549)))</formula>
    </cfRule>
    <cfRule type="containsText" dxfId="890" priority="2639" operator="containsText" text="ENABLED">
      <formula>NOT(ISERROR(SEARCH("ENABLED",K549)))</formula>
    </cfRule>
  </conditionalFormatting>
  <conditionalFormatting sqref="K550:L550">
    <cfRule type="containsText" dxfId="889" priority="2632" operator="containsText" text="DISABLED">
      <formula>NOT(ISERROR(SEARCH("DISABLED",K550)))</formula>
    </cfRule>
    <cfRule type="containsText" dxfId="888" priority="2633" operator="containsText" text="ENABLED">
      <formula>NOT(ISERROR(SEARCH("ENABLED",K550)))</formula>
    </cfRule>
  </conditionalFormatting>
  <conditionalFormatting sqref="J1200">
    <cfRule type="containsText" dxfId="887" priority="2624" operator="containsText" text="DISABLED">
      <formula>NOT(ISERROR(SEARCH("DISABLED",J1200)))</formula>
    </cfRule>
    <cfRule type="containsText" dxfId="886" priority="2625" operator="containsText" text="ENABLED">
      <formula>NOT(ISERROR(SEARCH("ENABLED",J1200)))</formula>
    </cfRule>
  </conditionalFormatting>
  <conditionalFormatting sqref="AA1200">
    <cfRule type="notContainsBlanks" dxfId="885" priority="2623">
      <formula>LEN(TRIM(AA1200))&gt;0</formula>
    </cfRule>
  </conditionalFormatting>
  <conditionalFormatting sqref="K1200:L1200">
    <cfRule type="containsText" dxfId="884" priority="2620" operator="containsText" text="DISABLED">
      <formula>NOT(ISERROR(SEARCH("DISABLED",K1200)))</formula>
    </cfRule>
    <cfRule type="containsText" dxfId="883" priority="2621" operator="containsText" text="ENABLED">
      <formula>NOT(ISERROR(SEARCH("ENABLED",K1200)))</formula>
    </cfRule>
  </conditionalFormatting>
  <conditionalFormatting sqref="J1201">
    <cfRule type="containsText" dxfId="882" priority="2618" operator="containsText" text="DISABLED">
      <formula>NOT(ISERROR(SEARCH("DISABLED",J1201)))</formula>
    </cfRule>
    <cfRule type="containsText" dxfId="881" priority="2619" operator="containsText" text="ENABLED">
      <formula>NOT(ISERROR(SEARCH("ENABLED",J1201)))</formula>
    </cfRule>
  </conditionalFormatting>
  <conditionalFormatting sqref="AA1201">
    <cfRule type="notContainsBlanks" dxfId="880" priority="2617">
      <formula>LEN(TRIM(AA1201))&gt;0</formula>
    </cfRule>
  </conditionalFormatting>
  <conditionalFormatting sqref="K1201:L1201">
    <cfRule type="containsText" dxfId="879" priority="2614" operator="containsText" text="DISABLED">
      <formula>NOT(ISERROR(SEARCH("DISABLED",K1201)))</formula>
    </cfRule>
    <cfRule type="containsText" dxfId="878" priority="2615" operator="containsText" text="ENABLED">
      <formula>NOT(ISERROR(SEARCH("ENABLED",K1201)))</formula>
    </cfRule>
  </conditionalFormatting>
  <conditionalFormatting sqref="J1234">
    <cfRule type="containsText" dxfId="877" priority="2612" operator="containsText" text="DISABLED">
      <formula>NOT(ISERROR(SEARCH("DISABLED",J1234)))</formula>
    </cfRule>
    <cfRule type="containsText" dxfId="876" priority="2613" operator="containsText" text="ENABLED">
      <formula>NOT(ISERROR(SEARCH("ENABLED",J1234)))</formula>
    </cfRule>
  </conditionalFormatting>
  <conditionalFormatting sqref="AA1234">
    <cfRule type="notContainsBlanks" dxfId="875" priority="2611">
      <formula>LEN(TRIM(AA1234))&gt;0</formula>
    </cfRule>
  </conditionalFormatting>
  <conditionalFormatting sqref="K1234:L1234">
    <cfRule type="containsText" dxfId="874" priority="2608" operator="containsText" text="DISABLED">
      <formula>NOT(ISERROR(SEARCH("DISABLED",K1234)))</formula>
    </cfRule>
    <cfRule type="containsText" dxfId="873" priority="2609" operator="containsText" text="ENABLED">
      <formula>NOT(ISERROR(SEARCH("ENABLED",K1234)))</formula>
    </cfRule>
  </conditionalFormatting>
  <conditionalFormatting sqref="J1235">
    <cfRule type="containsText" dxfId="872" priority="2606" operator="containsText" text="DISABLED">
      <formula>NOT(ISERROR(SEARCH("DISABLED",J1235)))</formula>
    </cfRule>
    <cfRule type="containsText" dxfId="871" priority="2607" operator="containsText" text="ENABLED">
      <formula>NOT(ISERROR(SEARCH("ENABLED",J1235)))</formula>
    </cfRule>
  </conditionalFormatting>
  <conditionalFormatting sqref="AA1235">
    <cfRule type="notContainsBlanks" dxfId="870" priority="2605">
      <formula>LEN(TRIM(AA1235))&gt;0</formula>
    </cfRule>
  </conditionalFormatting>
  <conditionalFormatting sqref="K1235:L1235">
    <cfRule type="containsText" dxfId="869" priority="2602" operator="containsText" text="DISABLED">
      <formula>NOT(ISERROR(SEARCH("DISABLED",K1235)))</formula>
    </cfRule>
    <cfRule type="containsText" dxfId="868" priority="2603" operator="containsText" text="ENABLED">
      <formula>NOT(ISERROR(SEARCH("ENABLED",K1235)))</formula>
    </cfRule>
  </conditionalFormatting>
  <conditionalFormatting sqref="J1236">
    <cfRule type="containsText" dxfId="867" priority="2600" operator="containsText" text="DISABLED">
      <formula>NOT(ISERROR(SEARCH("DISABLED",J1236)))</formula>
    </cfRule>
    <cfRule type="containsText" dxfId="866" priority="2601" operator="containsText" text="ENABLED">
      <formula>NOT(ISERROR(SEARCH("ENABLED",J1236)))</formula>
    </cfRule>
  </conditionalFormatting>
  <conditionalFormatting sqref="AA1236">
    <cfRule type="notContainsBlanks" dxfId="865" priority="2599">
      <formula>LEN(TRIM(AA1236))&gt;0</formula>
    </cfRule>
  </conditionalFormatting>
  <conditionalFormatting sqref="K1236:L1236">
    <cfRule type="containsText" dxfId="864" priority="2596" operator="containsText" text="DISABLED">
      <formula>NOT(ISERROR(SEARCH("DISABLED",K1236)))</formula>
    </cfRule>
    <cfRule type="containsText" dxfId="863" priority="2597" operator="containsText" text="ENABLED">
      <formula>NOT(ISERROR(SEARCH("ENABLED",K1236)))</formula>
    </cfRule>
  </conditionalFormatting>
  <conditionalFormatting sqref="J1327">
    <cfRule type="containsText" dxfId="862" priority="2594" operator="containsText" text="DISABLED">
      <formula>NOT(ISERROR(SEARCH("DISABLED",J1327)))</formula>
    </cfRule>
    <cfRule type="containsText" dxfId="861" priority="2595" operator="containsText" text="ENABLED">
      <formula>NOT(ISERROR(SEARCH("ENABLED",J1327)))</formula>
    </cfRule>
  </conditionalFormatting>
  <conditionalFormatting sqref="AA1327">
    <cfRule type="notContainsBlanks" dxfId="860" priority="2593">
      <formula>LEN(TRIM(AA1327))&gt;0</formula>
    </cfRule>
  </conditionalFormatting>
  <conditionalFormatting sqref="K1327:L1327">
    <cfRule type="containsText" dxfId="859" priority="2590" operator="containsText" text="DISABLED">
      <formula>NOT(ISERROR(SEARCH("DISABLED",K1327)))</formula>
    </cfRule>
    <cfRule type="containsText" dxfId="858" priority="2591" operator="containsText" text="ENABLED">
      <formula>NOT(ISERROR(SEARCH("ENABLED",K1327)))</formula>
    </cfRule>
  </conditionalFormatting>
  <conditionalFormatting sqref="J1328">
    <cfRule type="containsText" dxfId="857" priority="2588" operator="containsText" text="DISABLED">
      <formula>NOT(ISERROR(SEARCH("DISABLED",J1328)))</formula>
    </cfRule>
    <cfRule type="containsText" dxfId="856" priority="2589" operator="containsText" text="ENABLED">
      <formula>NOT(ISERROR(SEARCH("ENABLED",J1328)))</formula>
    </cfRule>
  </conditionalFormatting>
  <conditionalFormatting sqref="AA1328">
    <cfRule type="notContainsBlanks" dxfId="855" priority="2587">
      <formula>LEN(TRIM(AA1328))&gt;0</formula>
    </cfRule>
  </conditionalFormatting>
  <conditionalFormatting sqref="K1328:L1328">
    <cfRule type="containsText" dxfId="854" priority="2584" operator="containsText" text="DISABLED">
      <formula>NOT(ISERROR(SEARCH("DISABLED",K1328)))</formula>
    </cfRule>
    <cfRule type="containsText" dxfId="853" priority="2585" operator="containsText" text="ENABLED">
      <formula>NOT(ISERROR(SEARCH("ENABLED",K1328)))</formula>
    </cfRule>
  </conditionalFormatting>
  <conditionalFormatting sqref="J1329">
    <cfRule type="containsText" dxfId="852" priority="2582" operator="containsText" text="DISABLED">
      <formula>NOT(ISERROR(SEARCH("DISABLED",J1329)))</formula>
    </cfRule>
    <cfRule type="containsText" dxfId="851" priority="2583" operator="containsText" text="ENABLED">
      <formula>NOT(ISERROR(SEARCH("ENABLED",J1329)))</formula>
    </cfRule>
  </conditionalFormatting>
  <conditionalFormatting sqref="AA1329">
    <cfRule type="notContainsBlanks" dxfId="850" priority="2581">
      <formula>LEN(TRIM(AA1329))&gt;0</formula>
    </cfRule>
  </conditionalFormatting>
  <conditionalFormatting sqref="K1329:L1329">
    <cfRule type="containsText" dxfId="849" priority="2578" operator="containsText" text="DISABLED">
      <formula>NOT(ISERROR(SEARCH("DISABLED",K1329)))</formula>
    </cfRule>
    <cfRule type="containsText" dxfId="848" priority="2579" operator="containsText" text="ENABLED">
      <formula>NOT(ISERROR(SEARCH("ENABLED",K1329)))</formula>
    </cfRule>
  </conditionalFormatting>
  <conditionalFormatting sqref="J1346">
    <cfRule type="containsText" dxfId="847" priority="2576" operator="containsText" text="DISABLED">
      <formula>NOT(ISERROR(SEARCH("DISABLED",J1346)))</formula>
    </cfRule>
    <cfRule type="containsText" dxfId="846" priority="2577" operator="containsText" text="ENABLED">
      <formula>NOT(ISERROR(SEARCH("ENABLED",J1346)))</formula>
    </cfRule>
  </conditionalFormatting>
  <conditionalFormatting sqref="AA1346">
    <cfRule type="notContainsBlanks" dxfId="845" priority="2575">
      <formula>LEN(TRIM(AA1346))&gt;0</formula>
    </cfRule>
  </conditionalFormatting>
  <conditionalFormatting sqref="K1346:L1346">
    <cfRule type="containsText" dxfId="844" priority="2572" operator="containsText" text="DISABLED">
      <formula>NOT(ISERROR(SEARCH("DISABLED",K1346)))</formula>
    </cfRule>
    <cfRule type="containsText" dxfId="843" priority="2573" operator="containsText" text="ENABLED">
      <formula>NOT(ISERROR(SEARCH("ENABLED",K1346)))</formula>
    </cfRule>
  </conditionalFormatting>
  <conditionalFormatting sqref="J1347">
    <cfRule type="containsText" dxfId="842" priority="2570" operator="containsText" text="DISABLED">
      <formula>NOT(ISERROR(SEARCH("DISABLED",J1347)))</formula>
    </cfRule>
    <cfRule type="containsText" dxfId="841" priority="2571" operator="containsText" text="ENABLED">
      <formula>NOT(ISERROR(SEARCH("ENABLED",J1347)))</formula>
    </cfRule>
  </conditionalFormatting>
  <conditionalFormatting sqref="AA1347">
    <cfRule type="notContainsBlanks" dxfId="840" priority="2569">
      <formula>LEN(TRIM(AA1347))&gt;0</formula>
    </cfRule>
  </conditionalFormatting>
  <conditionalFormatting sqref="K1347:L1347">
    <cfRule type="containsText" dxfId="839" priority="2566" operator="containsText" text="DISABLED">
      <formula>NOT(ISERROR(SEARCH("DISABLED",K1347)))</formula>
    </cfRule>
    <cfRule type="containsText" dxfId="838" priority="2567" operator="containsText" text="ENABLED">
      <formula>NOT(ISERROR(SEARCH("ENABLED",K1347)))</formula>
    </cfRule>
  </conditionalFormatting>
  <conditionalFormatting sqref="J1348">
    <cfRule type="containsText" dxfId="837" priority="2564" operator="containsText" text="DISABLED">
      <formula>NOT(ISERROR(SEARCH("DISABLED",J1348)))</formula>
    </cfRule>
    <cfRule type="containsText" dxfId="836" priority="2565" operator="containsText" text="ENABLED">
      <formula>NOT(ISERROR(SEARCH("ENABLED",J1348)))</formula>
    </cfRule>
  </conditionalFormatting>
  <conditionalFormatting sqref="AA1348">
    <cfRule type="notContainsBlanks" dxfId="835" priority="2563">
      <formula>LEN(TRIM(AA1348))&gt;0</formula>
    </cfRule>
  </conditionalFormatting>
  <conditionalFormatting sqref="K1348:L1348">
    <cfRule type="containsText" dxfId="834" priority="2560" operator="containsText" text="DISABLED">
      <formula>NOT(ISERROR(SEARCH("DISABLED",K1348)))</formula>
    </cfRule>
    <cfRule type="containsText" dxfId="833" priority="2561" operator="containsText" text="ENABLED">
      <formula>NOT(ISERROR(SEARCH("ENABLED",K1348)))</formula>
    </cfRule>
  </conditionalFormatting>
  <conditionalFormatting sqref="J1440:J1441">
    <cfRule type="containsText" dxfId="832" priority="2552" operator="containsText" text="DISABLED">
      <formula>NOT(ISERROR(SEARCH("DISABLED",J1440)))</formula>
    </cfRule>
    <cfRule type="containsText" dxfId="831" priority="2553" operator="containsText" text="ENABLED">
      <formula>NOT(ISERROR(SEARCH("ENABLED",J1440)))</formula>
    </cfRule>
  </conditionalFormatting>
  <conditionalFormatting sqref="AA1440:AA1441">
    <cfRule type="notContainsBlanks" dxfId="830" priority="2551">
      <formula>LEN(TRIM(AA1440))&gt;0</formula>
    </cfRule>
  </conditionalFormatting>
  <conditionalFormatting sqref="K1440:L1441">
    <cfRule type="containsText" dxfId="829" priority="2548" operator="containsText" text="DISABLED">
      <formula>NOT(ISERROR(SEARCH("DISABLED",K1440)))</formula>
    </cfRule>
    <cfRule type="containsText" dxfId="828" priority="2549" operator="containsText" text="ENABLED">
      <formula>NOT(ISERROR(SEARCH("ENABLED",K1440)))</formula>
    </cfRule>
  </conditionalFormatting>
  <conditionalFormatting sqref="K1442:L1442">
    <cfRule type="containsText" dxfId="827" priority="2542" operator="containsText" text="DISABLED">
      <formula>NOT(ISERROR(SEARCH("DISABLED",K1442)))</formula>
    </cfRule>
    <cfRule type="containsText" dxfId="826" priority="2543" operator="containsText" text="ENABLED">
      <formula>NOT(ISERROR(SEARCH("ENABLED",K1442)))</formula>
    </cfRule>
  </conditionalFormatting>
  <conditionalFormatting sqref="K1510:L1510">
    <cfRule type="containsText" dxfId="825" priority="2536" operator="containsText" text="DISABLED">
      <formula>NOT(ISERROR(SEARCH("DISABLED",K1510)))</formula>
    </cfRule>
    <cfRule type="containsText" dxfId="824" priority="2537" operator="containsText" text="ENABLED">
      <formula>NOT(ISERROR(SEARCH("ENABLED",K1510)))</formula>
    </cfRule>
  </conditionalFormatting>
  <conditionalFormatting sqref="J1838:L1839">
    <cfRule type="containsText" dxfId="823" priority="2534" operator="containsText" text="DISABLED">
      <formula>NOT(ISERROR(SEARCH("DISABLED",J1838)))</formula>
    </cfRule>
    <cfRule type="containsText" dxfId="822" priority="2535" operator="containsText" text="ENABLED">
      <formula>NOT(ISERROR(SEARCH("ENABLED",J1838)))</formula>
    </cfRule>
  </conditionalFormatting>
  <conditionalFormatting sqref="AA1838">
    <cfRule type="notContainsBlanks" dxfId="821" priority="2533">
      <formula>LEN(TRIM(AA1838))&gt;0</formula>
    </cfRule>
  </conditionalFormatting>
  <conditionalFormatting sqref="J2034">
    <cfRule type="containsText" dxfId="820" priority="2514" operator="containsText" text="DISABLED">
      <formula>NOT(ISERROR(SEARCH("DISABLED",J2034)))</formula>
    </cfRule>
    <cfRule type="containsText" dxfId="819" priority="2515" operator="containsText" text="ENABLED">
      <formula>NOT(ISERROR(SEARCH("ENABLED",J2034)))</formula>
    </cfRule>
  </conditionalFormatting>
  <conditionalFormatting sqref="K2034:L2034">
    <cfRule type="containsText" dxfId="818" priority="2510" operator="containsText" text="DISABLED">
      <formula>NOT(ISERROR(SEARCH("DISABLED",K2034)))</formula>
    </cfRule>
    <cfRule type="containsText" dxfId="817" priority="2511" operator="containsText" text="ENABLED">
      <formula>NOT(ISERROR(SEARCH("ENABLED",K2034)))</formula>
    </cfRule>
  </conditionalFormatting>
  <conditionalFormatting sqref="J2035">
    <cfRule type="containsText" dxfId="816" priority="2508" operator="containsText" text="DISABLED">
      <formula>NOT(ISERROR(SEARCH("DISABLED",J2035)))</formula>
    </cfRule>
    <cfRule type="containsText" dxfId="815" priority="2509" operator="containsText" text="ENABLED">
      <formula>NOT(ISERROR(SEARCH("ENABLED",J2035)))</formula>
    </cfRule>
  </conditionalFormatting>
  <conditionalFormatting sqref="K2035:L2035">
    <cfRule type="containsText" dxfId="814" priority="2504" operator="containsText" text="DISABLED">
      <formula>NOT(ISERROR(SEARCH("DISABLED",K2035)))</formula>
    </cfRule>
    <cfRule type="containsText" dxfId="813" priority="2505" operator="containsText" text="ENABLED">
      <formula>NOT(ISERROR(SEARCH("ENABLED",K2035)))</formula>
    </cfRule>
  </conditionalFormatting>
  <conditionalFormatting sqref="J2036">
    <cfRule type="containsText" dxfId="812" priority="2502" operator="containsText" text="DISABLED">
      <formula>NOT(ISERROR(SEARCH("DISABLED",J2036)))</formula>
    </cfRule>
    <cfRule type="containsText" dxfId="811" priority="2503" operator="containsText" text="ENABLED">
      <formula>NOT(ISERROR(SEARCH("ENABLED",J2036)))</formula>
    </cfRule>
  </conditionalFormatting>
  <conditionalFormatting sqref="K2036:L2036">
    <cfRule type="containsText" dxfId="810" priority="2498" operator="containsText" text="DISABLED">
      <formula>NOT(ISERROR(SEARCH("DISABLED",K2036)))</formula>
    </cfRule>
    <cfRule type="containsText" dxfId="809" priority="2499" operator="containsText" text="ENABLED">
      <formula>NOT(ISERROR(SEARCH("ENABLED",K2036)))</formula>
    </cfRule>
  </conditionalFormatting>
  <conditionalFormatting sqref="J2037">
    <cfRule type="containsText" dxfId="808" priority="2496" operator="containsText" text="DISABLED">
      <formula>NOT(ISERROR(SEARCH("DISABLED",J2037)))</formula>
    </cfRule>
    <cfRule type="containsText" dxfId="807" priority="2497" operator="containsText" text="ENABLED">
      <formula>NOT(ISERROR(SEARCH("ENABLED",J2037)))</formula>
    </cfRule>
  </conditionalFormatting>
  <conditionalFormatting sqref="K2037:L2037">
    <cfRule type="containsText" dxfId="806" priority="2492" operator="containsText" text="DISABLED">
      <formula>NOT(ISERROR(SEARCH("DISABLED",K2037)))</formula>
    </cfRule>
    <cfRule type="containsText" dxfId="805" priority="2493" operator="containsText" text="ENABLED">
      <formula>NOT(ISERROR(SEARCH("ENABLED",K2037)))</formula>
    </cfRule>
  </conditionalFormatting>
  <conditionalFormatting sqref="J2038">
    <cfRule type="containsText" dxfId="804" priority="2490" operator="containsText" text="DISABLED">
      <formula>NOT(ISERROR(SEARCH("DISABLED",J2038)))</formula>
    </cfRule>
    <cfRule type="containsText" dxfId="803" priority="2491" operator="containsText" text="ENABLED">
      <formula>NOT(ISERROR(SEARCH("ENABLED",J2038)))</formula>
    </cfRule>
  </conditionalFormatting>
  <conditionalFormatting sqref="K2038:L2038">
    <cfRule type="containsText" dxfId="802" priority="2486" operator="containsText" text="DISABLED">
      <formula>NOT(ISERROR(SEARCH("DISABLED",K2038)))</formula>
    </cfRule>
    <cfRule type="containsText" dxfId="801" priority="2487" operator="containsText" text="ENABLED">
      <formula>NOT(ISERROR(SEARCH("ENABLED",K2038)))</formula>
    </cfRule>
  </conditionalFormatting>
  <conditionalFormatting sqref="J2039">
    <cfRule type="containsText" dxfId="800" priority="2484" operator="containsText" text="DISABLED">
      <formula>NOT(ISERROR(SEARCH("DISABLED",J2039)))</formula>
    </cfRule>
    <cfRule type="containsText" dxfId="799" priority="2485" operator="containsText" text="ENABLED">
      <formula>NOT(ISERROR(SEARCH("ENABLED",J2039)))</formula>
    </cfRule>
  </conditionalFormatting>
  <conditionalFormatting sqref="K2039:L2039">
    <cfRule type="containsText" dxfId="798" priority="2480" operator="containsText" text="DISABLED">
      <formula>NOT(ISERROR(SEARCH("DISABLED",K2039)))</formula>
    </cfRule>
    <cfRule type="containsText" dxfId="797" priority="2481" operator="containsText" text="ENABLED">
      <formula>NOT(ISERROR(SEARCH("ENABLED",K2039)))</formula>
    </cfRule>
  </conditionalFormatting>
  <conditionalFormatting sqref="J2040">
    <cfRule type="containsText" dxfId="796" priority="2478" operator="containsText" text="DISABLED">
      <formula>NOT(ISERROR(SEARCH("DISABLED",J2040)))</formula>
    </cfRule>
    <cfRule type="containsText" dxfId="795" priority="2479" operator="containsText" text="ENABLED">
      <formula>NOT(ISERROR(SEARCH("ENABLED",J2040)))</formula>
    </cfRule>
  </conditionalFormatting>
  <conditionalFormatting sqref="K2040:L2040">
    <cfRule type="containsText" dxfId="794" priority="2474" operator="containsText" text="DISABLED">
      <formula>NOT(ISERROR(SEARCH("DISABLED",K2040)))</formula>
    </cfRule>
    <cfRule type="containsText" dxfId="793" priority="2475" operator="containsText" text="ENABLED">
      <formula>NOT(ISERROR(SEARCH("ENABLED",K2040)))</formula>
    </cfRule>
  </conditionalFormatting>
  <conditionalFormatting sqref="J2041">
    <cfRule type="containsText" dxfId="792" priority="2472" operator="containsText" text="DISABLED">
      <formula>NOT(ISERROR(SEARCH("DISABLED",J2041)))</formula>
    </cfRule>
    <cfRule type="containsText" dxfId="791" priority="2473" operator="containsText" text="ENABLED">
      <formula>NOT(ISERROR(SEARCH("ENABLED",J2041)))</formula>
    </cfRule>
  </conditionalFormatting>
  <conditionalFormatting sqref="K2041:L2041">
    <cfRule type="containsText" dxfId="790" priority="2468" operator="containsText" text="DISABLED">
      <formula>NOT(ISERROR(SEARCH("DISABLED",K2041)))</formula>
    </cfRule>
    <cfRule type="containsText" dxfId="789" priority="2469" operator="containsText" text="ENABLED">
      <formula>NOT(ISERROR(SEARCH("ENABLED",K2041)))</formula>
    </cfRule>
  </conditionalFormatting>
  <conditionalFormatting sqref="J2042">
    <cfRule type="containsText" dxfId="788" priority="2466" operator="containsText" text="DISABLED">
      <formula>NOT(ISERROR(SEARCH("DISABLED",J2042)))</formula>
    </cfRule>
    <cfRule type="containsText" dxfId="787" priority="2467" operator="containsText" text="ENABLED">
      <formula>NOT(ISERROR(SEARCH("ENABLED",J2042)))</formula>
    </cfRule>
  </conditionalFormatting>
  <conditionalFormatting sqref="K2042:L2042">
    <cfRule type="containsText" dxfId="786" priority="2462" operator="containsText" text="DISABLED">
      <formula>NOT(ISERROR(SEARCH("DISABLED",K2042)))</formula>
    </cfRule>
    <cfRule type="containsText" dxfId="785" priority="2463" operator="containsText" text="ENABLED">
      <formula>NOT(ISERROR(SEARCH("ENABLED",K2042)))</formula>
    </cfRule>
  </conditionalFormatting>
  <conditionalFormatting sqref="J2043">
    <cfRule type="containsText" dxfId="784" priority="2460" operator="containsText" text="DISABLED">
      <formula>NOT(ISERROR(SEARCH("DISABLED",J2043)))</formula>
    </cfRule>
    <cfRule type="containsText" dxfId="783" priority="2461" operator="containsText" text="ENABLED">
      <formula>NOT(ISERROR(SEARCH("ENABLED",J2043)))</formula>
    </cfRule>
  </conditionalFormatting>
  <conditionalFormatting sqref="K2043:L2043">
    <cfRule type="containsText" dxfId="782" priority="2456" operator="containsText" text="DISABLED">
      <formula>NOT(ISERROR(SEARCH("DISABLED",K2043)))</formula>
    </cfRule>
    <cfRule type="containsText" dxfId="781" priority="2457" operator="containsText" text="ENABLED">
      <formula>NOT(ISERROR(SEARCH("ENABLED",K2043)))</formula>
    </cfRule>
  </conditionalFormatting>
  <conditionalFormatting sqref="J2044">
    <cfRule type="containsText" dxfId="780" priority="2454" operator="containsText" text="DISABLED">
      <formula>NOT(ISERROR(SEARCH("DISABLED",J2044)))</formula>
    </cfRule>
    <cfRule type="containsText" dxfId="779" priority="2455" operator="containsText" text="ENABLED">
      <formula>NOT(ISERROR(SEARCH("ENABLED",J2044)))</formula>
    </cfRule>
  </conditionalFormatting>
  <conditionalFormatting sqref="K2044:L2044">
    <cfRule type="containsText" dxfId="778" priority="2450" operator="containsText" text="DISABLED">
      <formula>NOT(ISERROR(SEARCH("DISABLED",K2044)))</formula>
    </cfRule>
    <cfRule type="containsText" dxfId="777" priority="2451" operator="containsText" text="ENABLED">
      <formula>NOT(ISERROR(SEARCH("ENABLED",K2044)))</formula>
    </cfRule>
  </conditionalFormatting>
  <conditionalFormatting sqref="J2045:J2046">
    <cfRule type="containsText" dxfId="776" priority="2448" operator="containsText" text="DISABLED">
      <formula>NOT(ISERROR(SEARCH("DISABLED",J2045)))</formula>
    </cfRule>
    <cfRule type="containsText" dxfId="775" priority="2449" operator="containsText" text="ENABLED">
      <formula>NOT(ISERROR(SEARCH("ENABLED",J2045)))</formula>
    </cfRule>
  </conditionalFormatting>
  <conditionalFormatting sqref="K2045:L2047">
    <cfRule type="containsText" dxfId="774" priority="2444" operator="containsText" text="DISABLED">
      <formula>NOT(ISERROR(SEARCH("DISABLED",K2045)))</formula>
    </cfRule>
    <cfRule type="containsText" dxfId="773" priority="2445" operator="containsText" text="ENABLED">
      <formula>NOT(ISERROR(SEARCH("ENABLED",K2045)))</formula>
    </cfRule>
  </conditionalFormatting>
  <conditionalFormatting sqref="K2048:L2048">
    <cfRule type="containsText" dxfId="772" priority="2438" operator="containsText" text="DISABLED">
      <formula>NOT(ISERROR(SEARCH("DISABLED",K2048)))</formula>
    </cfRule>
    <cfRule type="containsText" dxfId="771" priority="2439" operator="containsText" text="ENABLED">
      <formula>NOT(ISERROR(SEARCH("ENABLED",K2048)))</formula>
    </cfRule>
  </conditionalFormatting>
  <conditionalFormatting sqref="K2049:L2049">
    <cfRule type="containsText" dxfId="770" priority="2432" operator="containsText" text="DISABLED">
      <formula>NOT(ISERROR(SEARCH("DISABLED",K2049)))</formula>
    </cfRule>
    <cfRule type="containsText" dxfId="769" priority="2433" operator="containsText" text="ENABLED">
      <formula>NOT(ISERROR(SEARCH("ENABLED",K2049)))</formula>
    </cfRule>
  </conditionalFormatting>
  <conditionalFormatting sqref="K2050:L2050">
    <cfRule type="containsText" dxfId="768" priority="2426" operator="containsText" text="DISABLED">
      <formula>NOT(ISERROR(SEARCH("DISABLED",K2050)))</formula>
    </cfRule>
    <cfRule type="containsText" dxfId="767" priority="2427" operator="containsText" text="ENABLED">
      <formula>NOT(ISERROR(SEARCH("ENABLED",K2050)))</formula>
    </cfRule>
  </conditionalFormatting>
  <conditionalFormatting sqref="K2051:L2051 K2053:L2053">
    <cfRule type="containsText" dxfId="766" priority="2421" operator="containsText" text="DISABLED">
      <formula>NOT(ISERROR(SEARCH("DISABLED",K2051)))</formula>
    </cfRule>
    <cfRule type="containsText" dxfId="765" priority="2422" operator="containsText" text="ENABLED">
      <formula>NOT(ISERROR(SEARCH("ENABLED",K2051)))</formula>
    </cfRule>
  </conditionalFormatting>
  <conditionalFormatting sqref="K2054:L2054">
    <cfRule type="containsText" dxfId="764" priority="2387" operator="containsText" text="DISABLED">
      <formula>NOT(ISERROR(SEARCH("DISABLED",K2054)))</formula>
    </cfRule>
    <cfRule type="containsText" dxfId="763" priority="2388" operator="containsText" text="ENABLED">
      <formula>NOT(ISERROR(SEARCH("ENABLED",K2054)))</formula>
    </cfRule>
  </conditionalFormatting>
  <conditionalFormatting sqref="K2055:L2055">
    <cfRule type="containsText" dxfId="762" priority="2381" operator="containsText" text="DISABLED">
      <formula>NOT(ISERROR(SEARCH("DISABLED",K2055)))</formula>
    </cfRule>
    <cfRule type="containsText" dxfId="761" priority="2382" operator="containsText" text="ENABLED">
      <formula>NOT(ISERROR(SEARCH("ENABLED",K2055)))</formula>
    </cfRule>
  </conditionalFormatting>
  <conditionalFormatting sqref="K2056:L2056">
    <cfRule type="containsText" dxfId="760" priority="2375" operator="containsText" text="DISABLED">
      <formula>NOT(ISERROR(SEARCH("DISABLED",K2056)))</formula>
    </cfRule>
    <cfRule type="containsText" dxfId="759" priority="2376" operator="containsText" text="ENABLED">
      <formula>NOT(ISERROR(SEARCH("ENABLED",K2056)))</formula>
    </cfRule>
  </conditionalFormatting>
  <conditionalFormatting sqref="K2057:L2057">
    <cfRule type="containsText" dxfId="758" priority="2369" operator="containsText" text="DISABLED">
      <formula>NOT(ISERROR(SEARCH("DISABLED",K2057)))</formula>
    </cfRule>
    <cfRule type="containsText" dxfId="757" priority="2370" operator="containsText" text="ENABLED">
      <formula>NOT(ISERROR(SEARCH("ENABLED",K2057)))</formula>
    </cfRule>
  </conditionalFormatting>
  <conditionalFormatting sqref="J1909:L1909">
    <cfRule type="containsText" dxfId="756" priority="2367" operator="containsText" text="DISABLED">
      <formula>NOT(ISERROR(SEARCH("DISABLED",J1909)))</formula>
    </cfRule>
    <cfRule type="containsText" dxfId="755" priority="2368" operator="containsText" text="ENABLED">
      <formula>NOT(ISERROR(SEARCH("ENABLED",J1909)))</formula>
    </cfRule>
  </conditionalFormatting>
  <conditionalFormatting sqref="K2058:L2059">
    <cfRule type="containsText" dxfId="754" priority="2356" operator="containsText" text="DISABLED">
      <formula>NOT(ISERROR(SEARCH("DISABLED",K2058)))</formula>
    </cfRule>
    <cfRule type="containsText" dxfId="753" priority="2357" operator="containsText" text="ENABLED">
      <formula>NOT(ISERROR(SEARCH("ENABLED",K2058)))</formula>
    </cfRule>
  </conditionalFormatting>
  <conditionalFormatting sqref="K2058:L2058">
    <cfRule type="containsText" dxfId="752" priority="2346" operator="containsText" text="DISABLED">
      <formula>NOT(ISERROR(SEARCH("DISABLED",K2058)))</formula>
    </cfRule>
    <cfRule type="containsText" dxfId="751" priority="2347" operator="containsText" text="ENABLED">
      <formula>NOT(ISERROR(SEARCH("ENABLED",K2058)))</formula>
    </cfRule>
  </conditionalFormatting>
  <conditionalFormatting sqref="K2068:L2068">
    <cfRule type="containsText" dxfId="750" priority="2313" operator="containsText" text="DISABLED">
      <formula>NOT(ISERROR(SEARCH("DISABLED",K2068)))</formula>
    </cfRule>
    <cfRule type="containsText" dxfId="749" priority="2314" operator="containsText" text="ENABLED">
      <formula>NOT(ISERROR(SEARCH("ENABLED",K2068)))</formula>
    </cfRule>
  </conditionalFormatting>
  <conditionalFormatting sqref="K2069:L2071">
    <cfRule type="containsText" dxfId="748" priority="2276" operator="containsText" text="DISABLED">
      <formula>NOT(ISERROR(SEARCH("DISABLED",K2069)))</formula>
    </cfRule>
    <cfRule type="containsText" dxfId="747" priority="2277" operator="containsText" text="ENABLED">
      <formula>NOT(ISERROR(SEARCH("ENABLED",K2069)))</formula>
    </cfRule>
  </conditionalFormatting>
  <conditionalFormatting sqref="J1924">
    <cfRule type="containsText" dxfId="746" priority="2268" operator="containsText" text="DISABLED">
      <formula>NOT(ISERROR(SEARCH("DISABLED",J1924)))</formula>
    </cfRule>
    <cfRule type="containsText" dxfId="745" priority="2269" operator="containsText" text="ENABLED">
      <formula>NOT(ISERROR(SEARCH("ENABLED",J1924)))</formula>
    </cfRule>
  </conditionalFormatting>
  <conditionalFormatting sqref="K1924:L1924">
    <cfRule type="containsText" dxfId="744" priority="2264" operator="containsText" text="DISABLED">
      <formula>NOT(ISERROR(SEARCH("DISABLED",K1924)))</formula>
    </cfRule>
    <cfRule type="containsText" dxfId="743" priority="2265" operator="containsText" text="ENABLED">
      <formula>NOT(ISERROR(SEARCH("ENABLED",K1924)))</formula>
    </cfRule>
  </conditionalFormatting>
  <conditionalFormatting sqref="J1974">
    <cfRule type="containsText" dxfId="742" priority="2254" operator="containsText" text="DISABLED">
      <formula>NOT(ISERROR(SEARCH("DISABLED",J1974)))</formula>
    </cfRule>
    <cfRule type="containsText" dxfId="741" priority="2255" operator="containsText" text="ENABLED">
      <formula>NOT(ISERROR(SEARCH("ENABLED",J1974)))</formula>
    </cfRule>
  </conditionalFormatting>
  <conditionalFormatting sqref="K1974:L1974">
    <cfRule type="containsText" dxfId="740" priority="2250" operator="containsText" text="DISABLED">
      <formula>NOT(ISERROR(SEARCH("DISABLED",K1974)))</formula>
    </cfRule>
    <cfRule type="containsText" dxfId="739" priority="2251" operator="containsText" text="ENABLED">
      <formula>NOT(ISERROR(SEARCH("ENABLED",K1974)))</formula>
    </cfRule>
  </conditionalFormatting>
  <conditionalFormatting sqref="J1973">
    <cfRule type="containsText" dxfId="738" priority="2248" operator="containsText" text="DISABLED">
      <formula>NOT(ISERROR(SEARCH("DISABLED",J1973)))</formula>
    </cfRule>
    <cfRule type="containsText" dxfId="737" priority="2249" operator="containsText" text="ENABLED">
      <formula>NOT(ISERROR(SEARCH("ENABLED",J1973)))</formula>
    </cfRule>
  </conditionalFormatting>
  <conditionalFormatting sqref="K1973:L1973">
    <cfRule type="containsText" dxfId="736" priority="2244" operator="containsText" text="DISABLED">
      <formula>NOT(ISERROR(SEARCH("DISABLED",K1973)))</formula>
    </cfRule>
    <cfRule type="containsText" dxfId="735" priority="2245" operator="containsText" text="ENABLED">
      <formula>NOT(ISERROR(SEARCH("ENABLED",K1973)))</formula>
    </cfRule>
  </conditionalFormatting>
  <conditionalFormatting sqref="J1971">
    <cfRule type="containsText" dxfId="734" priority="2242" operator="containsText" text="DISABLED">
      <formula>NOT(ISERROR(SEARCH("DISABLED",J1971)))</formula>
    </cfRule>
    <cfRule type="containsText" dxfId="733" priority="2243" operator="containsText" text="ENABLED">
      <formula>NOT(ISERROR(SEARCH("ENABLED",J1971)))</formula>
    </cfRule>
  </conditionalFormatting>
  <conditionalFormatting sqref="K1971:L1971">
    <cfRule type="containsText" dxfId="732" priority="2238" operator="containsText" text="DISABLED">
      <formula>NOT(ISERROR(SEARCH("DISABLED",K1971)))</formula>
    </cfRule>
    <cfRule type="containsText" dxfId="731" priority="2239" operator="containsText" text="ENABLED">
      <formula>NOT(ISERROR(SEARCH("ENABLED",K1971)))</formula>
    </cfRule>
  </conditionalFormatting>
  <conditionalFormatting sqref="K1919:L1919">
    <cfRule type="containsText" dxfId="730" priority="2220" operator="containsText" text="DISABLED">
      <formula>NOT(ISERROR(SEARCH("DISABLED",K1919)))</formula>
    </cfRule>
    <cfRule type="containsText" dxfId="729" priority="2221" operator="containsText" text="ENABLED">
      <formula>NOT(ISERROR(SEARCH("ENABLED",K1919)))</formula>
    </cfRule>
  </conditionalFormatting>
  <conditionalFormatting sqref="J1843">
    <cfRule type="containsText" dxfId="728" priority="2218" operator="containsText" text="DISABLED">
      <formula>NOT(ISERROR(SEARCH("DISABLED",J1843)))</formula>
    </cfRule>
    <cfRule type="containsText" dxfId="727" priority="2219" operator="containsText" text="ENABLED">
      <formula>NOT(ISERROR(SEARCH("ENABLED",J1843)))</formula>
    </cfRule>
  </conditionalFormatting>
  <conditionalFormatting sqref="K1843:L1843">
    <cfRule type="containsText" dxfId="726" priority="2214" operator="containsText" text="DISABLED">
      <formula>NOT(ISERROR(SEARCH("DISABLED",K1843)))</formula>
    </cfRule>
    <cfRule type="containsText" dxfId="725" priority="2215" operator="containsText" text="ENABLED">
      <formula>NOT(ISERROR(SEARCH("ENABLED",K1843)))</formula>
    </cfRule>
  </conditionalFormatting>
  <conditionalFormatting sqref="K2072:L2072">
    <cfRule type="containsText" dxfId="724" priority="2204" operator="containsText" text="DISABLED">
      <formula>NOT(ISERROR(SEARCH("DISABLED",K2072)))</formula>
    </cfRule>
    <cfRule type="containsText" dxfId="723" priority="2205" operator="containsText" text="ENABLED">
      <formula>NOT(ISERROR(SEARCH("ENABLED",K2072)))</formula>
    </cfRule>
  </conditionalFormatting>
  <conditionalFormatting sqref="J2074:J2076">
    <cfRule type="containsText" dxfId="722" priority="2184" operator="containsText" text="DISABLED">
      <formula>NOT(ISERROR(SEARCH("DISABLED",J2074)))</formula>
    </cfRule>
    <cfRule type="containsText" dxfId="721" priority="2185" operator="containsText" text="ENABLED">
      <formula>NOT(ISERROR(SEARCH("ENABLED",J2074)))</formula>
    </cfRule>
  </conditionalFormatting>
  <conditionalFormatting sqref="K2073:L2076">
    <cfRule type="containsText" dxfId="720" priority="2180" operator="containsText" text="DISABLED">
      <formula>NOT(ISERROR(SEARCH("DISABLED",K2073)))</formula>
    </cfRule>
    <cfRule type="containsText" dxfId="719" priority="2181" operator="containsText" text="ENABLED">
      <formula>NOT(ISERROR(SEARCH("ENABLED",K2073)))</formula>
    </cfRule>
  </conditionalFormatting>
  <conditionalFormatting sqref="J1902">
    <cfRule type="containsText" dxfId="718" priority="2178" operator="containsText" text="DISABLED">
      <formula>NOT(ISERROR(SEARCH("DISABLED",J1902)))</formula>
    </cfRule>
    <cfRule type="containsText" dxfId="717" priority="2179" operator="containsText" text="ENABLED">
      <formula>NOT(ISERROR(SEARCH("ENABLED",J1902)))</formula>
    </cfRule>
  </conditionalFormatting>
  <conditionalFormatting sqref="K1902:L1902">
    <cfRule type="containsText" dxfId="716" priority="2174" operator="containsText" text="DISABLED">
      <formula>NOT(ISERROR(SEARCH("DISABLED",K1902)))</formula>
    </cfRule>
    <cfRule type="containsText" dxfId="715" priority="2175" operator="containsText" text="ENABLED">
      <formula>NOT(ISERROR(SEARCH("ENABLED",K1902)))</formula>
    </cfRule>
  </conditionalFormatting>
  <conditionalFormatting sqref="J1922">
    <cfRule type="containsText" dxfId="714" priority="2172" operator="containsText" text="DISABLED">
      <formula>NOT(ISERROR(SEARCH("DISABLED",J1922)))</formula>
    </cfRule>
    <cfRule type="containsText" dxfId="713" priority="2173" operator="containsText" text="ENABLED">
      <formula>NOT(ISERROR(SEARCH("ENABLED",J1922)))</formula>
    </cfRule>
  </conditionalFormatting>
  <conditionalFormatting sqref="K1922:L1922">
    <cfRule type="containsText" dxfId="712" priority="2168" operator="containsText" text="DISABLED">
      <formula>NOT(ISERROR(SEARCH("DISABLED",K1922)))</formula>
    </cfRule>
    <cfRule type="containsText" dxfId="711" priority="2169" operator="containsText" text="ENABLED">
      <formula>NOT(ISERROR(SEARCH("ENABLED",K1922)))</formula>
    </cfRule>
  </conditionalFormatting>
  <conditionalFormatting sqref="J1923">
    <cfRule type="containsText" dxfId="710" priority="2166" operator="containsText" text="DISABLED">
      <formula>NOT(ISERROR(SEARCH("DISABLED",J1923)))</formula>
    </cfRule>
    <cfRule type="containsText" dxfId="709" priority="2167" operator="containsText" text="ENABLED">
      <formula>NOT(ISERROR(SEARCH("ENABLED",J1923)))</formula>
    </cfRule>
  </conditionalFormatting>
  <conditionalFormatting sqref="K1923:L1923">
    <cfRule type="containsText" dxfId="708" priority="2163" operator="containsText" text="DISABLED">
      <formula>NOT(ISERROR(SEARCH("DISABLED",K1923)))</formula>
    </cfRule>
    <cfRule type="containsText" dxfId="707" priority="2164" operator="containsText" text="ENABLED">
      <formula>NOT(ISERROR(SEARCH("ENABLED",K1923)))</formula>
    </cfRule>
  </conditionalFormatting>
  <conditionalFormatting sqref="K43:L43">
    <cfRule type="containsText" dxfId="706" priority="2154" operator="containsText" text="DISABLED">
      <formula>NOT(ISERROR(SEARCH("DISABLED",K43)))</formula>
    </cfRule>
    <cfRule type="containsText" dxfId="705" priority="2155" operator="containsText" text="ENABLED">
      <formula>NOT(ISERROR(SEARCH("ENABLED",K43)))</formula>
    </cfRule>
  </conditionalFormatting>
  <conditionalFormatting sqref="AA43">
    <cfRule type="notContainsBlanks" dxfId="704" priority="2153">
      <formula>LEN(TRIM(AA43))&gt;0</formula>
    </cfRule>
  </conditionalFormatting>
  <conditionalFormatting sqref="K1582:L1582">
    <cfRule type="containsText" dxfId="703" priority="2150" operator="containsText" text="DISABLED">
      <formula>NOT(ISERROR(SEARCH("DISABLED",K1582)))</formula>
    </cfRule>
    <cfRule type="containsText" dxfId="702" priority="2151" operator="containsText" text="ENABLED">
      <formula>NOT(ISERROR(SEARCH("ENABLED",K1582)))</formula>
    </cfRule>
  </conditionalFormatting>
  <conditionalFormatting sqref="J54:L54">
    <cfRule type="containsText" dxfId="701" priority="2142" operator="containsText" text="DISABLED">
      <formula>NOT(ISERROR(SEARCH("DISABLED",J54)))</formula>
    </cfRule>
    <cfRule type="containsText" dxfId="700" priority="2143" operator="containsText" text="ENABLED">
      <formula>NOT(ISERROR(SEARCH("ENABLED",J54)))</formula>
    </cfRule>
  </conditionalFormatting>
  <conditionalFormatting sqref="J55:L55">
    <cfRule type="containsText" dxfId="699" priority="2138" operator="containsText" text="DISABLED">
      <formula>NOT(ISERROR(SEARCH("DISABLED",J55)))</formula>
    </cfRule>
    <cfRule type="containsText" dxfId="698" priority="2139" operator="containsText" text="ENABLED">
      <formula>NOT(ISERROR(SEARCH("ENABLED",J55)))</formula>
    </cfRule>
  </conditionalFormatting>
  <conditionalFormatting sqref="AA61">
    <cfRule type="notContainsBlanks" dxfId="697" priority="2129">
      <formula>LEN(TRIM(AA61))&gt;0</formula>
    </cfRule>
  </conditionalFormatting>
  <conditionalFormatting sqref="K62:L62">
    <cfRule type="containsText" dxfId="696" priority="2121" operator="containsText" text="DISABLED">
      <formula>NOT(ISERROR(SEARCH("DISABLED",K62)))</formula>
    </cfRule>
    <cfRule type="containsText" dxfId="695" priority="2122" operator="containsText" text="ENABLED">
      <formula>NOT(ISERROR(SEARCH("ENABLED",K62)))</formula>
    </cfRule>
  </conditionalFormatting>
  <conditionalFormatting sqref="J71:L71">
    <cfRule type="containsText" dxfId="694" priority="2115" operator="containsText" text="DISABLED">
      <formula>NOT(ISERROR(SEARCH("DISABLED",J71)))</formula>
    </cfRule>
    <cfRule type="containsText" dxfId="693" priority="2116" operator="containsText" text="ENABLED">
      <formula>NOT(ISERROR(SEARCH("ENABLED",J71)))</formula>
    </cfRule>
  </conditionalFormatting>
  <conditionalFormatting sqref="K82:L82">
    <cfRule type="containsText" dxfId="692" priority="2099" operator="containsText" text="DISABLED">
      <formula>NOT(ISERROR(SEARCH("DISABLED",K82)))</formula>
    </cfRule>
    <cfRule type="containsText" dxfId="691" priority="2100" operator="containsText" text="ENABLED">
      <formula>NOT(ISERROR(SEARCH("ENABLED",K82)))</formula>
    </cfRule>
  </conditionalFormatting>
  <conditionalFormatting sqref="AA82">
    <cfRule type="notContainsBlanks" dxfId="690" priority="2098">
      <formula>LEN(TRIM(AA82))&gt;0</formula>
    </cfRule>
  </conditionalFormatting>
  <conditionalFormatting sqref="J2130:L2131">
    <cfRule type="containsText" dxfId="689" priority="2095" operator="containsText" text="DISABLED">
      <formula>NOT(ISERROR(SEARCH("DISABLED",J2130)))</formula>
    </cfRule>
    <cfRule type="containsText" dxfId="688" priority="2096" operator="containsText" text="ENABLED">
      <formula>NOT(ISERROR(SEARCH("ENABLED",J2130)))</formula>
    </cfRule>
  </conditionalFormatting>
  <conditionalFormatting sqref="AA2130:AA2131">
    <cfRule type="notContainsBlanks" dxfId="687" priority="2094">
      <formula>LEN(TRIM(AA2130))&gt;0</formula>
    </cfRule>
  </conditionalFormatting>
  <conditionalFormatting sqref="K106:L106">
    <cfRule type="containsText" dxfId="686" priority="2091" operator="containsText" text="DISABLED">
      <formula>NOT(ISERROR(SEARCH("DISABLED",K106)))</formula>
    </cfRule>
    <cfRule type="containsText" dxfId="685" priority="2092" operator="containsText" text="ENABLED">
      <formula>NOT(ISERROR(SEARCH("ENABLED",K106)))</formula>
    </cfRule>
  </conditionalFormatting>
  <conditionalFormatting sqref="AA106">
    <cfRule type="notContainsBlanks" dxfId="684" priority="2090">
      <formula>LEN(TRIM(AA106))&gt;0</formula>
    </cfRule>
  </conditionalFormatting>
  <conditionalFormatting sqref="J120:L122">
    <cfRule type="containsText" dxfId="683" priority="2077" operator="containsText" text="DISABLED">
      <formula>NOT(ISERROR(SEARCH("DISABLED",J120)))</formula>
    </cfRule>
    <cfRule type="containsText" dxfId="682" priority="2078" operator="containsText" text="ENABLED">
      <formula>NOT(ISERROR(SEARCH("ENABLED",J120)))</formula>
    </cfRule>
  </conditionalFormatting>
  <conditionalFormatting sqref="J123:L123">
    <cfRule type="containsText" dxfId="681" priority="2073" operator="containsText" text="DISABLED">
      <formula>NOT(ISERROR(SEARCH("DISABLED",J123)))</formula>
    </cfRule>
    <cfRule type="containsText" dxfId="680" priority="2074" operator="containsText" text="ENABLED">
      <formula>NOT(ISERROR(SEARCH("ENABLED",J123)))</formula>
    </cfRule>
  </conditionalFormatting>
  <conditionalFormatting sqref="J124:L124">
    <cfRule type="containsText" dxfId="679" priority="2069" operator="containsText" text="DISABLED">
      <formula>NOT(ISERROR(SEARCH("DISABLED",J124)))</formula>
    </cfRule>
    <cfRule type="containsText" dxfId="678" priority="2070" operator="containsText" text="ENABLED">
      <formula>NOT(ISERROR(SEARCH("ENABLED",J124)))</formula>
    </cfRule>
  </conditionalFormatting>
  <conditionalFormatting sqref="J125:L125">
    <cfRule type="containsText" dxfId="677" priority="2065" operator="containsText" text="DISABLED">
      <formula>NOT(ISERROR(SEARCH("DISABLED",J125)))</formula>
    </cfRule>
    <cfRule type="containsText" dxfId="676" priority="2066" operator="containsText" text="ENABLED">
      <formula>NOT(ISERROR(SEARCH("ENABLED",J125)))</formula>
    </cfRule>
  </conditionalFormatting>
  <conditionalFormatting sqref="J126:L126">
    <cfRule type="containsText" dxfId="675" priority="2061" operator="containsText" text="DISABLED">
      <formula>NOT(ISERROR(SEARCH("DISABLED",J126)))</formula>
    </cfRule>
    <cfRule type="containsText" dxfId="674" priority="2062" operator="containsText" text="ENABLED">
      <formula>NOT(ISERROR(SEARCH("ENABLED",J126)))</formula>
    </cfRule>
  </conditionalFormatting>
  <conditionalFormatting sqref="J127:L127">
    <cfRule type="containsText" dxfId="673" priority="2057" operator="containsText" text="DISABLED">
      <formula>NOT(ISERROR(SEARCH("DISABLED",J127)))</formula>
    </cfRule>
    <cfRule type="containsText" dxfId="672" priority="2058" operator="containsText" text="ENABLED">
      <formula>NOT(ISERROR(SEARCH("ENABLED",J127)))</formula>
    </cfRule>
  </conditionalFormatting>
  <conditionalFormatting sqref="J128:J131">
    <cfRule type="containsText" dxfId="671" priority="2053" operator="containsText" text="DISABLED">
      <formula>NOT(ISERROR(SEARCH("DISABLED",J128)))</formula>
    </cfRule>
    <cfRule type="containsText" dxfId="670" priority="2054" operator="containsText" text="ENABLED">
      <formula>NOT(ISERROR(SEARCH("ENABLED",J128)))</formula>
    </cfRule>
  </conditionalFormatting>
  <conditionalFormatting sqref="K128:L131">
    <cfRule type="containsText" dxfId="669" priority="2049" operator="containsText" text="DISABLED">
      <formula>NOT(ISERROR(SEARCH("DISABLED",K128)))</formula>
    </cfRule>
    <cfRule type="containsText" dxfId="668" priority="2050" operator="containsText" text="ENABLED">
      <formula>NOT(ISERROR(SEARCH("ENABLED",K128)))</formula>
    </cfRule>
  </conditionalFormatting>
  <conditionalFormatting sqref="J132:L132">
    <cfRule type="containsText" dxfId="667" priority="2047" operator="containsText" text="DISABLED">
      <formula>NOT(ISERROR(SEARCH("DISABLED",J132)))</formula>
    </cfRule>
    <cfRule type="containsText" dxfId="666" priority="2048" operator="containsText" text="ENABLED">
      <formula>NOT(ISERROR(SEARCH("ENABLED",J132)))</formula>
    </cfRule>
  </conditionalFormatting>
  <conditionalFormatting sqref="AA132">
    <cfRule type="notContainsBlanks" dxfId="665" priority="2046">
      <formula>LEN(TRIM(AA132))&gt;0</formula>
    </cfRule>
  </conditionalFormatting>
  <conditionalFormatting sqref="J417">
    <cfRule type="containsText" dxfId="664" priority="2043" operator="containsText" text="DISABLED">
      <formula>NOT(ISERROR(SEARCH("DISABLED",J417)))</formula>
    </cfRule>
    <cfRule type="containsText" dxfId="663" priority="2044" operator="containsText" text="ENABLED">
      <formula>NOT(ISERROR(SEARCH("ENABLED",J417)))</formula>
    </cfRule>
  </conditionalFormatting>
  <conditionalFormatting sqref="K440:L447">
    <cfRule type="containsText" dxfId="662" priority="2031" operator="containsText" text="DISABLED">
      <formula>NOT(ISERROR(SEARCH("DISABLED",K440)))</formula>
    </cfRule>
    <cfRule type="containsText" dxfId="661" priority="2032" operator="containsText" text="ENABLED">
      <formula>NOT(ISERROR(SEARCH("ENABLED",K440)))</formula>
    </cfRule>
  </conditionalFormatting>
  <conditionalFormatting sqref="J969">
    <cfRule type="containsText" dxfId="660" priority="2029" operator="containsText" text="DISABLED">
      <formula>NOT(ISERROR(SEARCH("DISABLED",J969)))</formula>
    </cfRule>
    <cfRule type="containsText" dxfId="659" priority="2030" operator="containsText" text="ENABLED">
      <formula>NOT(ISERROR(SEARCH("ENABLED",J969)))</formula>
    </cfRule>
  </conditionalFormatting>
  <conditionalFormatting sqref="K969:L969">
    <cfRule type="containsText" dxfId="658" priority="2025" operator="containsText" text="DISABLED">
      <formula>NOT(ISERROR(SEARCH("DISABLED",K969)))</formula>
    </cfRule>
    <cfRule type="containsText" dxfId="657" priority="2026" operator="containsText" text="ENABLED">
      <formula>NOT(ISERROR(SEARCH("ENABLED",K969)))</formula>
    </cfRule>
  </conditionalFormatting>
  <conditionalFormatting sqref="J1067">
    <cfRule type="containsText" dxfId="656" priority="2023" operator="containsText" text="DISABLED">
      <formula>NOT(ISERROR(SEARCH("DISABLED",J1067)))</formula>
    </cfRule>
    <cfRule type="containsText" dxfId="655" priority="2024" operator="containsText" text="ENABLED">
      <formula>NOT(ISERROR(SEARCH("ENABLED",J1067)))</formula>
    </cfRule>
  </conditionalFormatting>
  <conditionalFormatting sqref="K1067:L1067">
    <cfRule type="containsText" dxfId="654" priority="2019" operator="containsText" text="DISABLED">
      <formula>NOT(ISERROR(SEARCH("DISABLED",K1067)))</formula>
    </cfRule>
    <cfRule type="containsText" dxfId="653" priority="2020" operator="containsText" text="ENABLED">
      <formula>NOT(ISERROR(SEARCH("ENABLED",K1067)))</formula>
    </cfRule>
  </conditionalFormatting>
  <conditionalFormatting sqref="J1070">
    <cfRule type="containsText" dxfId="652" priority="2017" operator="containsText" text="DISABLED">
      <formula>NOT(ISERROR(SEARCH("DISABLED",J1070)))</formula>
    </cfRule>
    <cfRule type="containsText" dxfId="651" priority="2018" operator="containsText" text="ENABLED">
      <formula>NOT(ISERROR(SEARCH("ENABLED",J1070)))</formula>
    </cfRule>
  </conditionalFormatting>
  <conditionalFormatting sqref="K1070:L1070">
    <cfRule type="containsText" dxfId="650" priority="2013" operator="containsText" text="DISABLED">
      <formula>NOT(ISERROR(SEARCH("DISABLED",K1070)))</formula>
    </cfRule>
    <cfRule type="containsText" dxfId="649" priority="2014" operator="containsText" text="ENABLED">
      <formula>NOT(ISERROR(SEARCH("ENABLED",K1070)))</formula>
    </cfRule>
  </conditionalFormatting>
  <conditionalFormatting sqref="K1468:L1468">
    <cfRule type="containsText" dxfId="648" priority="2005" operator="containsText" text="DISABLED">
      <formula>NOT(ISERROR(SEARCH("DISABLED",K1468)))</formula>
    </cfRule>
    <cfRule type="containsText" dxfId="647" priority="2006" operator="containsText" text="ENABLED">
      <formula>NOT(ISERROR(SEARCH("ENABLED",K1468)))</formula>
    </cfRule>
  </conditionalFormatting>
  <conditionalFormatting sqref="AA1468">
    <cfRule type="notContainsBlanks" dxfId="646" priority="2004">
      <formula>LEN(TRIM(AA1468))&gt;0</formula>
    </cfRule>
  </conditionalFormatting>
  <conditionalFormatting sqref="K1470:L1470">
    <cfRule type="containsText" dxfId="645" priority="2001" operator="containsText" text="DISABLED">
      <formula>NOT(ISERROR(SEARCH("DISABLED",K1470)))</formula>
    </cfRule>
    <cfRule type="containsText" dxfId="644" priority="2002" operator="containsText" text="ENABLED">
      <formula>NOT(ISERROR(SEARCH("ENABLED",K1470)))</formula>
    </cfRule>
  </conditionalFormatting>
  <conditionalFormatting sqref="AA1470">
    <cfRule type="notContainsBlanks" dxfId="643" priority="2000">
      <formula>LEN(TRIM(AA1470))&gt;0</formula>
    </cfRule>
  </conditionalFormatting>
  <conditionalFormatting sqref="L1538">
    <cfRule type="containsText" dxfId="642" priority="1987" operator="containsText" text="DISABLED">
      <formula>NOT(ISERROR(SEARCH("DISABLED",L1538)))</formula>
    </cfRule>
    <cfRule type="containsText" dxfId="641" priority="1988" operator="containsText" text="ENABLED">
      <formula>NOT(ISERROR(SEARCH("ENABLED",L1538)))</formula>
    </cfRule>
  </conditionalFormatting>
  <conditionalFormatting sqref="L1535">
    <cfRule type="containsText" dxfId="640" priority="1983" operator="containsText" text="DISABLED">
      <formula>NOT(ISERROR(SEARCH("DISABLED",L1535)))</formula>
    </cfRule>
    <cfRule type="containsText" dxfId="639" priority="1984" operator="containsText" text="ENABLED">
      <formula>NOT(ISERROR(SEARCH("ENABLED",L1535)))</formula>
    </cfRule>
  </conditionalFormatting>
  <conditionalFormatting sqref="AA1535">
    <cfRule type="notContainsBlanks" dxfId="638" priority="1982">
      <formula>LEN(TRIM(AA1535))&gt;0</formula>
    </cfRule>
  </conditionalFormatting>
  <conditionalFormatting sqref="K1578:L1578">
    <cfRule type="containsText" dxfId="637" priority="1975" operator="containsText" text="DISABLED">
      <formula>NOT(ISERROR(SEARCH("DISABLED",K1578)))</formula>
    </cfRule>
    <cfRule type="containsText" dxfId="636" priority="1976" operator="containsText" text="ENABLED">
      <formula>NOT(ISERROR(SEARCH("ENABLED",K1578)))</formula>
    </cfRule>
  </conditionalFormatting>
  <conditionalFormatting sqref="K1583:L1583">
    <cfRule type="containsText" dxfId="635" priority="1973" operator="containsText" text="DISABLED">
      <formula>NOT(ISERROR(SEARCH("DISABLED",K1583)))</formula>
    </cfRule>
    <cfRule type="containsText" dxfId="634" priority="1974" operator="containsText" text="ENABLED">
      <formula>NOT(ISERROR(SEARCH("ENABLED",K1583)))</formula>
    </cfRule>
  </conditionalFormatting>
  <conditionalFormatting sqref="AA1583">
    <cfRule type="notContainsBlanks" dxfId="633" priority="1972">
      <formula>LEN(TRIM(AA1583))&gt;0</formula>
    </cfRule>
  </conditionalFormatting>
  <conditionalFormatting sqref="AA1611">
    <cfRule type="notContainsBlanks" dxfId="632" priority="1968">
      <formula>LEN(TRIM(AA1611))&gt;0</formula>
    </cfRule>
  </conditionalFormatting>
  <conditionalFormatting sqref="K1613:L1613">
    <cfRule type="containsText" dxfId="631" priority="1963" operator="containsText" text="DISABLED">
      <formula>NOT(ISERROR(SEARCH("DISABLED",K1613)))</formula>
    </cfRule>
    <cfRule type="containsText" dxfId="630" priority="1964" operator="containsText" text="ENABLED">
      <formula>NOT(ISERROR(SEARCH("ENABLED",K1613)))</formula>
    </cfRule>
  </conditionalFormatting>
  <conditionalFormatting sqref="K1670:L1670">
    <cfRule type="containsText" dxfId="629" priority="1949" operator="containsText" text="DISABLED">
      <formula>NOT(ISERROR(SEARCH("DISABLED",K1670)))</formula>
    </cfRule>
    <cfRule type="containsText" dxfId="628" priority="1950" operator="containsText" text="ENABLED">
      <formula>NOT(ISERROR(SEARCH("ENABLED",K1670)))</formula>
    </cfRule>
  </conditionalFormatting>
  <conditionalFormatting sqref="K1500:L1500">
    <cfRule type="containsText" dxfId="627" priority="1915" operator="containsText" text="DISABLED">
      <formula>NOT(ISERROR(SEARCH("DISABLED",K1500)))</formula>
    </cfRule>
    <cfRule type="containsText" dxfId="626" priority="1916" operator="containsText" text="ENABLED">
      <formula>NOT(ISERROR(SEARCH("ENABLED",K1500)))</formula>
    </cfRule>
  </conditionalFormatting>
  <conditionalFormatting sqref="AA1500">
    <cfRule type="notContainsBlanks" dxfId="625" priority="1914">
      <formula>LEN(TRIM(AA1500))&gt;0</formula>
    </cfRule>
  </conditionalFormatting>
  <conditionalFormatting sqref="J1470">
    <cfRule type="containsText" dxfId="624" priority="1899" operator="containsText" text="DISABLED">
      <formula>NOT(ISERROR(SEARCH("DISABLED",J1470)))</formula>
    </cfRule>
    <cfRule type="containsText" dxfId="623" priority="1900" operator="containsText" text="ENABLED">
      <formula>NOT(ISERROR(SEARCH("ENABLED",J1470)))</formula>
    </cfRule>
  </conditionalFormatting>
  <conditionalFormatting sqref="J2077:L2077">
    <cfRule type="containsText" dxfId="622" priority="1897" operator="containsText" text="DISABLED">
      <formula>NOT(ISERROR(SEARCH("DISABLED",J2077)))</formula>
    </cfRule>
    <cfRule type="containsText" dxfId="621" priority="1898" operator="containsText" text="ENABLED">
      <formula>NOT(ISERROR(SEARCH("ENABLED",J2077)))</formula>
    </cfRule>
  </conditionalFormatting>
  <conditionalFormatting sqref="J564:J571">
    <cfRule type="containsText" dxfId="620" priority="1875" operator="containsText" text="DISABLED">
      <formula>NOT(ISERROR(SEARCH("DISABLED",J564)))</formula>
    </cfRule>
    <cfRule type="containsText" dxfId="619" priority="1876" operator="containsText" text="ENABLED">
      <formula>NOT(ISERROR(SEARCH("ENABLED",J564)))</formula>
    </cfRule>
  </conditionalFormatting>
  <conditionalFormatting sqref="K564:L571">
    <cfRule type="containsText" dxfId="618" priority="1871" operator="containsText" text="DISABLED">
      <formula>NOT(ISERROR(SEARCH("DISABLED",K564)))</formula>
    </cfRule>
    <cfRule type="containsText" dxfId="617" priority="1872" operator="containsText" text="ENABLED">
      <formula>NOT(ISERROR(SEARCH("ENABLED",K564)))</formula>
    </cfRule>
  </conditionalFormatting>
  <conditionalFormatting sqref="J1232:J1233">
    <cfRule type="containsText" dxfId="616" priority="1869" operator="containsText" text="DISABLED">
      <formula>NOT(ISERROR(SEARCH("DISABLED",J1232)))</formula>
    </cfRule>
    <cfRule type="containsText" dxfId="615" priority="1870" operator="containsText" text="ENABLED">
      <formula>NOT(ISERROR(SEARCH("ENABLED",J1232)))</formula>
    </cfRule>
  </conditionalFormatting>
  <conditionalFormatting sqref="K1232:L1233">
    <cfRule type="containsText" dxfId="614" priority="1865" operator="containsText" text="DISABLED">
      <formula>NOT(ISERROR(SEARCH("DISABLED",K1232)))</formula>
    </cfRule>
    <cfRule type="containsText" dxfId="613" priority="1866" operator="containsText" text="ENABLED">
      <formula>NOT(ISERROR(SEARCH("ENABLED",K1232)))</formula>
    </cfRule>
  </conditionalFormatting>
  <conditionalFormatting sqref="J384:J399">
    <cfRule type="containsText" dxfId="612" priority="1857" operator="containsText" text="DISABLED">
      <formula>NOT(ISERROR(SEARCH("DISABLED",J384)))</formula>
    </cfRule>
    <cfRule type="containsText" dxfId="611" priority="1858" operator="containsText" text="ENABLED">
      <formula>NOT(ISERROR(SEARCH("ENABLED",J384)))</formula>
    </cfRule>
  </conditionalFormatting>
  <conditionalFormatting sqref="K384:L399">
    <cfRule type="containsText" dxfId="610" priority="1854" operator="containsText" text="DISABLED">
      <formula>NOT(ISERROR(SEARCH("DISABLED",K384)))</formula>
    </cfRule>
    <cfRule type="containsText" dxfId="609" priority="1855" operator="containsText" text="ENABLED">
      <formula>NOT(ISERROR(SEARCH("ENABLED",K384)))</formula>
    </cfRule>
  </conditionalFormatting>
  <conditionalFormatting sqref="K404:L407">
    <cfRule type="containsText" dxfId="608" priority="1842" operator="containsText" text="DISABLED">
      <formula>NOT(ISERROR(SEARCH("DISABLED",K404)))</formula>
    </cfRule>
    <cfRule type="containsText" dxfId="607" priority="1843" operator="containsText" text="ENABLED">
      <formula>NOT(ISERROR(SEARCH("ENABLED",K404)))</formula>
    </cfRule>
  </conditionalFormatting>
  <conditionalFormatting sqref="K1432:L1432">
    <cfRule type="containsText" dxfId="606" priority="1644" operator="containsText" text="DISABLED">
      <formula>NOT(ISERROR(SEARCH("DISABLED",K1432)))</formula>
    </cfRule>
    <cfRule type="containsText" dxfId="605" priority="1645" operator="containsText" text="ENABLED">
      <formula>NOT(ISERROR(SEARCH("ENABLED",K1432)))</formula>
    </cfRule>
  </conditionalFormatting>
  <conditionalFormatting sqref="K527:L547">
    <cfRule type="containsText" dxfId="604" priority="1782" operator="containsText" text="DISABLED">
      <formula>NOT(ISERROR(SEARCH("DISABLED",K527)))</formula>
    </cfRule>
    <cfRule type="containsText" dxfId="603" priority="1783" operator="containsText" text="ENABLED">
      <formula>NOT(ISERROR(SEARCH("ENABLED",K527)))</formula>
    </cfRule>
  </conditionalFormatting>
  <conditionalFormatting sqref="J635">
    <cfRule type="containsText" dxfId="602" priority="1780" operator="containsText" text="DISABLED">
      <formula>NOT(ISERROR(SEARCH("DISABLED",J635)))</formula>
    </cfRule>
    <cfRule type="containsText" dxfId="601" priority="1781" operator="containsText" text="ENABLED">
      <formula>NOT(ISERROR(SEARCH("ENABLED",J635)))</formula>
    </cfRule>
  </conditionalFormatting>
  <conditionalFormatting sqref="K635:L635">
    <cfRule type="containsText" dxfId="600" priority="1776" operator="containsText" text="DISABLED">
      <formula>NOT(ISERROR(SEARCH("DISABLED",K635)))</formula>
    </cfRule>
    <cfRule type="containsText" dxfId="599" priority="1777" operator="containsText" text="ENABLED">
      <formula>NOT(ISERROR(SEARCH("ENABLED",K635)))</formula>
    </cfRule>
  </conditionalFormatting>
  <conditionalFormatting sqref="J640">
    <cfRule type="containsText" dxfId="598" priority="1774" operator="containsText" text="DISABLED">
      <formula>NOT(ISERROR(SEARCH("DISABLED",J640)))</formula>
    </cfRule>
    <cfRule type="containsText" dxfId="597" priority="1775" operator="containsText" text="ENABLED">
      <formula>NOT(ISERROR(SEARCH("ENABLED",J640)))</formula>
    </cfRule>
  </conditionalFormatting>
  <conditionalFormatting sqref="K640:L640">
    <cfRule type="containsText" dxfId="596" priority="1770" operator="containsText" text="DISABLED">
      <formula>NOT(ISERROR(SEARCH("DISABLED",K640)))</formula>
    </cfRule>
    <cfRule type="containsText" dxfId="595" priority="1771" operator="containsText" text="ENABLED">
      <formula>NOT(ISERROR(SEARCH("ENABLED",K640)))</formula>
    </cfRule>
  </conditionalFormatting>
  <conditionalFormatting sqref="J643">
    <cfRule type="containsText" dxfId="594" priority="1768" operator="containsText" text="DISABLED">
      <formula>NOT(ISERROR(SEARCH("DISABLED",J643)))</formula>
    </cfRule>
    <cfRule type="containsText" dxfId="593" priority="1769" operator="containsText" text="ENABLED">
      <formula>NOT(ISERROR(SEARCH("ENABLED",J643)))</formula>
    </cfRule>
  </conditionalFormatting>
  <conditionalFormatting sqref="K643:L643">
    <cfRule type="containsText" dxfId="592" priority="1764" operator="containsText" text="DISABLED">
      <formula>NOT(ISERROR(SEARCH("DISABLED",K643)))</formula>
    </cfRule>
    <cfRule type="containsText" dxfId="591" priority="1765" operator="containsText" text="ENABLED">
      <formula>NOT(ISERROR(SEARCH("ENABLED",K643)))</formula>
    </cfRule>
  </conditionalFormatting>
  <conditionalFormatting sqref="J646">
    <cfRule type="containsText" dxfId="590" priority="1762" operator="containsText" text="DISABLED">
      <formula>NOT(ISERROR(SEARCH("DISABLED",J646)))</formula>
    </cfRule>
    <cfRule type="containsText" dxfId="589" priority="1763" operator="containsText" text="ENABLED">
      <formula>NOT(ISERROR(SEARCH("ENABLED",J646)))</formula>
    </cfRule>
  </conditionalFormatting>
  <conditionalFormatting sqref="K646:L646">
    <cfRule type="containsText" dxfId="588" priority="1758" operator="containsText" text="DISABLED">
      <formula>NOT(ISERROR(SEARCH("DISABLED",K646)))</formula>
    </cfRule>
    <cfRule type="containsText" dxfId="587" priority="1759" operator="containsText" text="ENABLED">
      <formula>NOT(ISERROR(SEARCH("ENABLED",K646)))</formula>
    </cfRule>
  </conditionalFormatting>
  <conditionalFormatting sqref="J647">
    <cfRule type="containsText" dxfId="586" priority="1756" operator="containsText" text="DISABLED">
      <formula>NOT(ISERROR(SEARCH("DISABLED",J647)))</formula>
    </cfRule>
    <cfRule type="containsText" dxfId="585" priority="1757" operator="containsText" text="ENABLED">
      <formula>NOT(ISERROR(SEARCH("ENABLED",J647)))</formula>
    </cfRule>
  </conditionalFormatting>
  <conditionalFormatting sqref="K647:L647">
    <cfRule type="containsText" dxfId="584" priority="1752" operator="containsText" text="DISABLED">
      <formula>NOT(ISERROR(SEARCH("DISABLED",K647)))</formula>
    </cfRule>
    <cfRule type="containsText" dxfId="583" priority="1753" operator="containsText" text="ENABLED">
      <formula>NOT(ISERROR(SEARCH("ENABLED",K647)))</formula>
    </cfRule>
  </conditionalFormatting>
  <conditionalFormatting sqref="J654">
    <cfRule type="containsText" dxfId="582" priority="1750" operator="containsText" text="DISABLED">
      <formula>NOT(ISERROR(SEARCH("DISABLED",J654)))</formula>
    </cfRule>
    <cfRule type="containsText" dxfId="581" priority="1751" operator="containsText" text="ENABLED">
      <formula>NOT(ISERROR(SEARCH("ENABLED",J654)))</formula>
    </cfRule>
  </conditionalFormatting>
  <conditionalFormatting sqref="K654:L654">
    <cfRule type="containsText" dxfId="580" priority="1746" operator="containsText" text="DISABLED">
      <formula>NOT(ISERROR(SEARCH("DISABLED",K654)))</formula>
    </cfRule>
    <cfRule type="containsText" dxfId="579" priority="1747" operator="containsText" text="ENABLED">
      <formula>NOT(ISERROR(SEARCH("ENABLED",K654)))</formula>
    </cfRule>
  </conditionalFormatting>
  <conditionalFormatting sqref="J657">
    <cfRule type="containsText" dxfId="578" priority="1744" operator="containsText" text="DISABLED">
      <formula>NOT(ISERROR(SEARCH("DISABLED",J657)))</formula>
    </cfRule>
    <cfRule type="containsText" dxfId="577" priority="1745" operator="containsText" text="ENABLED">
      <formula>NOT(ISERROR(SEARCH("ENABLED",J657)))</formula>
    </cfRule>
  </conditionalFormatting>
  <conditionalFormatting sqref="K657:L657">
    <cfRule type="containsText" dxfId="576" priority="1740" operator="containsText" text="DISABLED">
      <formula>NOT(ISERROR(SEARCH("DISABLED",K657)))</formula>
    </cfRule>
    <cfRule type="containsText" dxfId="575" priority="1741" operator="containsText" text="ENABLED">
      <formula>NOT(ISERROR(SEARCH("ENABLED",K657)))</formula>
    </cfRule>
  </conditionalFormatting>
  <conditionalFormatting sqref="J659">
    <cfRule type="containsText" dxfId="574" priority="1738" operator="containsText" text="DISABLED">
      <formula>NOT(ISERROR(SEARCH("DISABLED",J659)))</formula>
    </cfRule>
    <cfRule type="containsText" dxfId="573" priority="1739" operator="containsText" text="ENABLED">
      <formula>NOT(ISERROR(SEARCH("ENABLED",J659)))</formula>
    </cfRule>
  </conditionalFormatting>
  <conditionalFormatting sqref="K659:L659">
    <cfRule type="containsText" dxfId="572" priority="1734" operator="containsText" text="DISABLED">
      <formula>NOT(ISERROR(SEARCH("DISABLED",K659)))</formula>
    </cfRule>
    <cfRule type="containsText" dxfId="571" priority="1735" operator="containsText" text="ENABLED">
      <formula>NOT(ISERROR(SEARCH("ENABLED",K659)))</formula>
    </cfRule>
  </conditionalFormatting>
  <conditionalFormatting sqref="J664">
    <cfRule type="containsText" dxfId="570" priority="1726" operator="containsText" text="DISABLED">
      <formula>NOT(ISERROR(SEARCH("DISABLED",J664)))</formula>
    </cfRule>
    <cfRule type="containsText" dxfId="569" priority="1727" operator="containsText" text="ENABLED">
      <formula>NOT(ISERROR(SEARCH("ENABLED",J664)))</formula>
    </cfRule>
  </conditionalFormatting>
  <conditionalFormatting sqref="K664:L664">
    <cfRule type="containsText" dxfId="568" priority="1722" operator="containsText" text="DISABLED">
      <formula>NOT(ISERROR(SEARCH("DISABLED",K664)))</formula>
    </cfRule>
    <cfRule type="containsText" dxfId="567" priority="1723" operator="containsText" text="ENABLED">
      <formula>NOT(ISERROR(SEARCH("ENABLED",K664)))</formula>
    </cfRule>
  </conditionalFormatting>
  <conditionalFormatting sqref="J706:J711">
    <cfRule type="containsText" dxfId="566" priority="1720" operator="containsText" text="DISABLED">
      <formula>NOT(ISERROR(SEARCH("DISABLED",J706)))</formula>
    </cfRule>
    <cfRule type="containsText" dxfId="565" priority="1721" operator="containsText" text="ENABLED">
      <formula>NOT(ISERROR(SEARCH("ENABLED",J706)))</formula>
    </cfRule>
  </conditionalFormatting>
  <conditionalFormatting sqref="K706:L711">
    <cfRule type="containsText" dxfId="564" priority="1716" operator="containsText" text="DISABLED">
      <formula>NOT(ISERROR(SEARCH("DISABLED",K706)))</formula>
    </cfRule>
    <cfRule type="containsText" dxfId="563" priority="1717" operator="containsText" text="ENABLED">
      <formula>NOT(ISERROR(SEARCH("ENABLED",K706)))</formula>
    </cfRule>
  </conditionalFormatting>
  <conditionalFormatting sqref="J735">
    <cfRule type="containsText" dxfId="562" priority="1714" operator="containsText" text="DISABLED">
      <formula>NOT(ISERROR(SEARCH("DISABLED",J735)))</formula>
    </cfRule>
    <cfRule type="containsText" dxfId="561" priority="1715" operator="containsText" text="ENABLED">
      <formula>NOT(ISERROR(SEARCH("ENABLED",J735)))</formula>
    </cfRule>
  </conditionalFormatting>
  <conditionalFormatting sqref="K735:L735">
    <cfRule type="containsText" dxfId="560" priority="1710" operator="containsText" text="DISABLED">
      <formula>NOT(ISERROR(SEARCH("DISABLED",K735)))</formula>
    </cfRule>
    <cfRule type="containsText" dxfId="559" priority="1711" operator="containsText" text="ENABLED">
      <formula>NOT(ISERROR(SEARCH("ENABLED",K735)))</formula>
    </cfRule>
  </conditionalFormatting>
  <conditionalFormatting sqref="J760:J761">
    <cfRule type="containsText" dxfId="558" priority="1708" operator="containsText" text="DISABLED">
      <formula>NOT(ISERROR(SEARCH("DISABLED",J760)))</formula>
    </cfRule>
    <cfRule type="containsText" dxfId="557" priority="1709" operator="containsText" text="ENABLED">
      <formula>NOT(ISERROR(SEARCH("ENABLED",J760)))</formula>
    </cfRule>
  </conditionalFormatting>
  <conditionalFormatting sqref="K760:L761">
    <cfRule type="containsText" dxfId="556" priority="1704" operator="containsText" text="DISABLED">
      <formula>NOT(ISERROR(SEARCH("DISABLED",K760)))</formula>
    </cfRule>
    <cfRule type="containsText" dxfId="555" priority="1705" operator="containsText" text="ENABLED">
      <formula>NOT(ISERROR(SEARCH("ENABLED",K760)))</formula>
    </cfRule>
  </conditionalFormatting>
  <conditionalFormatting sqref="J777:J779">
    <cfRule type="containsText" dxfId="554" priority="1702" operator="containsText" text="DISABLED">
      <formula>NOT(ISERROR(SEARCH("DISABLED",J777)))</formula>
    </cfRule>
    <cfRule type="containsText" dxfId="553" priority="1703" operator="containsText" text="ENABLED">
      <formula>NOT(ISERROR(SEARCH("ENABLED",J777)))</formula>
    </cfRule>
  </conditionalFormatting>
  <conditionalFormatting sqref="K777:L779">
    <cfRule type="containsText" dxfId="552" priority="1698" operator="containsText" text="DISABLED">
      <formula>NOT(ISERROR(SEARCH("DISABLED",K777)))</formula>
    </cfRule>
    <cfRule type="containsText" dxfId="551" priority="1699" operator="containsText" text="ENABLED">
      <formula>NOT(ISERROR(SEARCH("ENABLED",K777)))</formula>
    </cfRule>
  </conditionalFormatting>
  <conditionalFormatting sqref="J786:J791">
    <cfRule type="containsText" dxfId="550" priority="1696" operator="containsText" text="DISABLED">
      <formula>NOT(ISERROR(SEARCH("DISABLED",J786)))</formula>
    </cfRule>
    <cfRule type="containsText" dxfId="549" priority="1697" operator="containsText" text="ENABLED">
      <formula>NOT(ISERROR(SEARCH("ENABLED",J786)))</formula>
    </cfRule>
  </conditionalFormatting>
  <conditionalFormatting sqref="K786:L791">
    <cfRule type="containsText" dxfId="548" priority="1692" operator="containsText" text="DISABLED">
      <formula>NOT(ISERROR(SEARCH("DISABLED",K786)))</formula>
    </cfRule>
    <cfRule type="containsText" dxfId="547" priority="1693" operator="containsText" text="ENABLED">
      <formula>NOT(ISERROR(SEARCH("ENABLED",K786)))</formula>
    </cfRule>
  </conditionalFormatting>
  <conditionalFormatting sqref="J866:J871">
    <cfRule type="containsText" dxfId="546" priority="1690" operator="containsText" text="DISABLED">
      <formula>NOT(ISERROR(SEARCH("DISABLED",J866)))</formula>
    </cfRule>
    <cfRule type="containsText" dxfId="545" priority="1691" operator="containsText" text="ENABLED">
      <formula>NOT(ISERROR(SEARCH("ENABLED",J866)))</formula>
    </cfRule>
  </conditionalFormatting>
  <conditionalFormatting sqref="K866:L871">
    <cfRule type="containsText" dxfId="544" priority="1686" operator="containsText" text="DISABLED">
      <formula>NOT(ISERROR(SEARCH("DISABLED",K866)))</formula>
    </cfRule>
    <cfRule type="containsText" dxfId="543" priority="1687" operator="containsText" text="ENABLED">
      <formula>NOT(ISERROR(SEARCH("ENABLED",K866)))</formula>
    </cfRule>
  </conditionalFormatting>
  <conditionalFormatting sqref="J988">
    <cfRule type="containsText" dxfId="542" priority="1684" operator="containsText" text="DISABLED">
      <formula>NOT(ISERROR(SEARCH("DISABLED",J988)))</formula>
    </cfRule>
    <cfRule type="containsText" dxfId="541" priority="1685" operator="containsText" text="ENABLED">
      <formula>NOT(ISERROR(SEARCH("ENABLED",J988)))</formula>
    </cfRule>
  </conditionalFormatting>
  <conditionalFormatting sqref="K988:L988">
    <cfRule type="containsText" dxfId="540" priority="1680" operator="containsText" text="DISABLED">
      <formula>NOT(ISERROR(SEARCH("DISABLED",K988)))</formula>
    </cfRule>
    <cfRule type="containsText" dxfId="539" priority="1681" operator="containsText" text="ENABLED">
      <formula>NOT(ISERROR(SEARCH("ENABLED",K988)))</formula>
    </cfRule>
  </conditionalFormatting>
  <conditionalFormatting sqref="J1092:J1093">
    <cfRule type="containsText" dxfId="538" priority="1678" operator="containsText" text="DISABLED">
      <formula>NOT(ISERROR(SEARCH("DISABLED",J1092)))</formula>
    </cfRule>
    <cfRule type="containsText" dxfId="537" priority="1679" operator="containsText" text="ENABLED">
      <formula>NOT(ISERROR(SEARCH("ENABLED",J1092)))</formula>
    </cfRule>
  </conditionalFormatting>
  <conditionalFormatting sqref="K1092:L1093">
    <cfRule type="containsText" dxfId="536" priority="1674" operator="containsText" text="DISABLED">
      <formula>NOT(ISERROR(SEARCH("DISABLED",K1092)))</formula>
    </cfRule>
    <cfRule type="containsText" dxfId="535" priority="1675" operator="containsText" text="ENABLED">
      <formula>NOT(ISERROR(SEARCH("ENABLED",K1092)))</formula>
    </cfRule>
  </conditionalFormatting>
  <conditionalFormatting sqref="J1095:J1096">
    <cfRule type="containsText" dxfId="534" priority="1672" operator="containsText" text="DISABLED">
      <formula>NOT(ISERROR(SEARCH("DISABLED",J1095)))</formula>
    </cfRule>
    <cfRule type="containsText" dxfId="533" priority="1673" operator="containsText" text="ENABLED">
      <formula>NOT(ISERROR(SEARCH("ENABLED",J1095)))</formula>
    </cfRule>
  </conditionalFormatting>
  <conditionalFormatting sqref="K1095:L1096">
    <cfRule type="containsText" dxfId="532" priority="1668" operator="containsText" text="DISABLED">
      <formula>NOT(ISERROR(SEARCH("DISABLED",K1095)))</formula>
    </cfRule>
    <cfRule type="containsText" dxfId="531" priority="1669" operator="containsText" text="ENABLED">
      <formula>NOT(ISERROR(SEARCH("ENABLED",K1095)))</formula>
    </cfRule>
  </conditionalFormatting>
  <conditionalFormatting sqref="J1312:J1326">
    <cfRule type="containsText" dxfId="530" priority="1660" operator="containsText" text="DISABLED">
      <formula>NOT(ISERROR(SEARCH("DISABLED",J1312)))</formula>
    </cfRule>
    <cfRule type="containsText" dxfId="529" priority="1661" operator="containsText" text="ENABLED">
      <formula>NOT(ISERROR(SEARCH("ENABLED",J1312)))</formula>
    </cfRule>
  </conditionalFormatting>
  <conditionalFormatting sqref="K1312:L1326">
    <cfRule type="containsText" dxfId="528" priority="1656" operator="containsText" text="DISABLED">
      <formula>NOT(ISERROR(SEARCH("DISABLED",K1312)))</formula>
    </cfRule>
    <cfRule type="containsText" dxfId="527" priority="1657" operator="containsText" text="ENABLED">
      <formula>NOT(ISERROR(SEARCH("ENABLED",K1312)))</formula>
    </cfRule>
  </conditionalFormatting>
  <conditionalFormatting sqref="K1342:L1345">
    <cfRule type="containsText" dxfId="526" priority="1650" operator="containsText" text="DISABLED">
      <formula>NOT(ISERROR(SEARCH("DISABLED",K1342)))</formula>
    </cfRule>
    <cfRule type="containsText" dxfId="525" priority="1651" operator="containsText" text="ENABLED">
      <formula>NOT(ISERROR(SEARCH("ENABLED",K1342)))</formula>
    </cfRule>
  </conditionalFormatting>
  <conditionalFormatting sqref="J1432">
    <cfRule type="containsText" dxfId="524" priority="1648" operator="containsText" text="DISABLED">
      <formula>NOT(ISERROR(SEARCH("DISABLED",J1432)))</formula>
    </cfRule>
    <cfRule type="containsText" dxfId="523" priority="1649" operator="containsText" text="ENABLED">
      <formula>NOT(ISERROR(SEARCH("ENABLED",J1432)))</formula>
    </cfRule>
  </conditionalFormatting>
  <conditionalFormatting sqref="K476:L480">
    <cfRule type="containsText" dxfId="522" priority="1632" operator="containsText" text="DISABLED">
      <formula>NOT(ISERROR(SEARCH("DISABLED",K476)))</formula>
    </cfRule>
    <cfRule type="containsText" dxfId="521" priority="1633" operator="containsText" text="ENABLED">
      <formula>NOT(ISERROR(SEARCH("ENABLED",K476)))</formula>
    </cfRule>
  </conditionalFormatting>
  <conditionalFormatting sqref="K1556:L1556">
    <cfRule type="containsText" dxfId="520" priority="1629" operator="containsText" text="DISABLED">
      <formula>NOT(ISERROR(SEARCH("DISABLED",K1556)))</formula>
    </cfRule>
    <cfRule type="containsText" dxfId="519" priority="1630" operator="containsText" text="ENABLED">
      <formula>NOT(ISERROR(SEARCH("ENABLED",K1556)))</formula>
    </cfRule>
  </conditionalFormatting>
  <conditionalFormatting sqref="J2078">
    <cfRule type="containsText" dxfId="518" priority="1582" operator="containsText" text="DISABLED">
      <formula>NOT(ISERROR(SEARCH("DISABLED",J2078)))</formula>
    </cfRule>
    <cfRule type="containsText" dxfId="517" priority="1583" operator="containsText" text="ENABLED">
      <formula>NOT(ISERROR(SEARCH("ENABLED",J2078)))</formula>
    </cfRule>
  </conditionalFormatting>
  <conditionalFormatting sqref="K2078:L2078">
    <cfRule type="containsText" dxfId="516" priority="1578" operator="containsText" text="DISABLED">
      <formula>NOT(ISERROR(SEARCH("DISABLED",K2078)))</formula>
    </cfRule>
    <cfRule type="containsText" dxfId="515" priority="1579" operator="containsText" text="ENABLED">
      <formula>NOT(ISERROR(SEARCH("ENABLED",K2078)))</formula>
    </cfRule>
  </conditionalFormatting>
  <conditionalFormatting sqref="J2079">
    <cfRule type="containsText" dxfId="514" priority="1576" operator="containsText" text="DISABLED">
      <formula>NOT(ISERROR(SEARCH("DISABLED",J2079)))</formula>
    </cfRule>
    <cfRule type="containsText" dxfId="513" priority="1577" operator="containsText" text="ENABLED">
      <formula>NOT(ISERROR(SEARCH("ENABLED",J2079)))</formula>
    </cfRule>
  </conditionalFormatting>
  <conditionalFormatting sqref="K2079:L2079">
    <cfRule type="containsText" dxfId="512" priority="1572" operator="containsText" text="DISABLED">
      <formula>NOT(ISERROR(SEARCH("DISABLED",K2079)))</formula>
    </cfRule>
    <cfRule type="containsText" dxfId="511" priority="1573" operator="containsText" text="ENABLED">
      <formula>NOT(ISERROR(SEARCH("ENABLED",K2079)))</formula>
    </cfRule>
  </conditionalFormatting>
  <conditionalFormatting sqref="AD2132:AD1048576">
    <cfRule type="cellIs" dxfId="510" priority="1564" operator="greaterThan">
      <formula>0</formula>
    </cfRule>
  </conditionalFormatting>
  <conditionalFormatting sqref="AD2">
    <cfRule type="cellIs" dxfId="509" priority="1563" operator="greaterThan">
      <formula>0</formula>
    </cfRule>
  </conditionalFormatting>
  <conditionalFormatting sqref="AD2130:AD1048576 AD1:AD7 AD9:AD1198 AD1200:AD1834 AD1838:AD2127">
    <cfRule type="notContainsText" dxfId="508" priority="1562" operator="notContains" text="//">
      <formula>ISERROR(SEARCH("//",AD1))</formula>
    </cfRule>
  </conditionalFormatting>
  <conditionalFormatting sqref="T2367:T1048576">
    <cfRule type="cellIs" dxfId="507" priority="1561" operator="greaterThan">
      <formula>0</formula>
    </cfRule>
  </conditionalFormatting>
  <conditionalFormatting sqref="T2">
    <cfRule type="cellIs" dxfId="506" priority="1560" operator="greaterThan">
      <formula>0</formula>
    </cfRule>
  </conditionalFormatting>
  <conditionalFormatting sqref="J1920:L1921">
    <cfRule type="containsText" dxfId="505" priority="1549" operator="containsText" text="DISABLED">
      <formula>NOT(ISERROR(SEARCH("DISABLED",J1920)))</formula>
    </cfRule>
    <cfRule type="containsText" dxfId="504" priority="1550" operator="containsText" text="ENABLED">
      <formula>NOT(ISERROR(SEARCH("ENABLED",J1920)))</formula>
    </cfRule>
  </conditionalFormatting>
  <conditionalFormatting sqref="J1963">
    <cfRule type="containsText" dxfId="503" priority="1544" operator="containsText" text="DISABLED">
      <formula>NOT(ISERROR(SEARCH("DISABLED",J1963)))</formula>
    </cfRule>
    <cfRule type="containsText" dxfId="502" priority="1545" operator="containsText" text="ENABLED">
      <formula>NOT(ISERROR(SEARCH("ENABLED",J1963)))</formula>
    </cfRule>
  </conditionalFormatting>
  <conditionalFormatting sqref="K1963:L1963">
    <cfRule type="containsText" dxfId="501" priority="1540" operator="containsText" text="DISABLED">
      <formula>NOT(ISERROR(SEARCH("DISABLED",K1963)))</formula>
    </cfRule>
    <cfRule type="containsText" dxfId="500" priority="1541" operator="containsText" text="ENABLED">
      <formula>NOT(ISERROR(SEARCH("ENABLED",K1963)))</formula>
    </cfRule>
  </conditionalFormatting>
  <conditionalFormatting sqref="K1509:L1509">
    <cfRule type="containsText" dxfId="499" priority="1528" operator="containsText" text="DISABLED">
      <formula>NOT(ISERROR(SEARCH("DISABLED",K1509)))</formula>
    </cfRule>
    <cfRule type="containsText" dxfId="498" priority="1529" operator="containsText" text="ENABLED">
      <formula>NOT(ISERROR(SEARCH("ENABLED",K1509)))</formula>
    </cfRule>
  </conditionalFormatting>
  <conditionalFormatting sqref="K1493:L1493">
    <cfRule type="containsText" dxfId="497" priority="1523" operator="containsText" text="DISABLED">
      <formula>NOT(ISERROR(SEARCH("DISABLED",K1493)))</formula>
    </cfRule>
    <cfRule type="containsText" dxfId="496" priority="1524" operator="containsText" text="ENABLED">
      <formula>NOT(ISERROR(SEARCH("ENABLED",K1493)))</formula>
    </cfRule>
  </conditionalFormatting>
  <conditionalFormatting sqref="AA1493">
    <cfRule type="notContainsBlanks" dxfId="495" priority="1522">
      <formula>LEN(TRIM(AA1493))&gt;0</formula>
    </cfRule>
  </conditionalFormatting>
  <conditionalFormatting sqref="AD1493">
    <cfRule type="notContainsText" dxfId="494" priority="1520" operator="notContains" text="//">
      <formula>ISERROR(SEARCH("//",AD1493))</formula>
    </cfRule>
  </conditionalFormatting>
  <conditionalFormatting sqref="J43">
    <cfRule type="containsText" dxfId="493" priority="1470" operator="containsText" text="DISABLED">
      <formula>NOT(ISERROR(SEARCH("DISABLED",J43)))</formula>
    </cfRule>
    <cfRule type="containsText" dxfId="492" priority="1471" operator="containsText" text="ENABLED">
      <formula>NOT(ISERROR(SEARCH("ENABLED",J43)))</formula>
    </cfRule>
  </conditionalFormatting>
  <conditionalFormatting sqref="J61:J62">
    <cfRule type="containsText" dxfId="491" priority="1468" operator="containsText" text="DISABLED">
      <formula>NOT(ISERROR(SEARCH("DISABLED",J61)))</formula>
    </cfRule>
    <cfRule type="containsText" dxfId="490" priority="1469" operator="containsText" text="ENABLED">
      <formula>NOT(ISERROR(SEARCH("ENABLED",J61)))</formula>
    </cfRule>
  </conditionalFormatting>
  <conditionalFormatting sqref="J82">
    <cfRule type="containsText" dxfId="489" priority="1464" operator="containsText" text="DISABLED">
      <formula>NOT(ISERROR(SEARCH("DISABLED",J82)))</formula>
    </cfRule>
    <cfRule type="containsText" dxfId="488" priority="1465" operator="containsText" text="ENABLED">
      <formula>NOT(ISERROR(SEARCH("ENABLED",J82)))</formula>
    </cfRule>
  </conditionalFormatting>
  <conditionalFormatting sqref="J106">
    <cfRule type="containsText" dxfId="487" priority="1462" operator="containsText" text="DISABLED">
      <formula>NOT(ISERROR(SEARCH("DISABLED",J106)))</formula>
    </cfRule>
    <cfRule type="containsText" dxfId="486" priority="1463" operator="containsText" text="ENABLED">
      <formula>NOT(ISERROR(SEARCH("ENABLED",J106)))</formula>
    </cfRule>
  </conditionalFormatting>
  <conditionalFormatting sqref="J115:J119">
    <cfRule type="containsText" dxfId="485" priority="1460" operator="containsText" text="DISABLED">
      <formula>NOT(ISERROR(SEARCH("DISABLED",J115)))</formula>
    </cfRule>
    <cfRule type="containsText" dxfId="484" priority="1461" operator="containsText" text="ENABLED">
      <formula>NOT(ISERROR(SEARCH("ENABLED",J115)))</formula>
    </cfRule>
  </conditionalFormatting>
  <conditionalFormatting sqref="J404:J407">
    <cfRule type="containsText" dxfId="483" priority="1458" operator="containsText" text="DISABLED">
      <formula>NOT(ISERROR(SEARCH("DISABLED",J404)))</formula>
    </cfRule>
    <cfRule type="containsText" dxfId="482" priority="1459" operator="containsText" text="ENABLED">
      <formula>NOT(ISERROR(SEARCH("ENABLED",J404)))</formula>
    </cfRule>
  </conditionalFormatting>
  <conditionalFormatting sqref="J411:J416">
    <cfRule type="containsText" dxfId="481" priority="1456" operator="containsText" text="DISABLED">
      <formula>NOT(ISERROR(SEARCH("DISABLED",J411)))</formula>
    </cfRule>
    <cfRule type="containsText" dxfId="480" priority="1457" operator="containsText" text="ENABLED">
      <formula>NOT(ISERROR(SEARCH("ENABLED",J411)))</formula>
    </cfRule>
  </conditionalFormatting>
  <conditionalFormatting sqref="J440:J447">
    <cfRule type="containsText" dxfId="479" priority="1454" operator="containsText" text="DISABLED">
      <formula>NOT(ISERROR(SEARCH("DISABLED",J440)))</formula>
    </cfRule>
    <cfRule type="containsText" dxfId="478" priority="1455" operator="containsText" text="ENABLED">
      <formula>NOT(ISERROR(SEARCH("ENABLED",J440)))</formula>
    </cfRule>
  </conditionalFormatting>
  <conditionalFormatting sqref="J476:J480">
    <cfRule type="containsText" dxfId="477" priority="1452" operator="containsText" text="DISABLED">
      <formula>NOT(ISERROR(SEARCH("DISABLED",J476)))</formula>
    </cfRule>
    <cfRule type="containsText" dxfId="476" priority="1453" operator="containsText" text="ENABLED">
      <formula>NOT(ISERROR(SEARCH("ENABLED",J476)))</formula>
    </cfRule>
  </conditionalFormatting>
  <conditionalFormatting sqref="J484:J524 J527:J547">
    <cfRule type="containsText" dxfId="475" priority="1450" operator="containsText" text="DISABLED">
      <formula>NOT(ISERROR(SEARCH("DISABLED",J484)))</formula>
    </cfRule>
    <cfRule type="containsText" dxfId="474" priority="1451" operator="containsText" text="ENABLED">
      <formula>NOT(ISERROR(SEARCH("ENABLED",J484)))</formula>
    </cfRule>
  </conditionalFormatting>
  <conditionalFormatting sqref="J1330:J1340 J1342:J1345">
    <cfRule type="containsText" dxfId="473" priority="1448" operator="containsText" text="DISABLED">
      <formula>NOT(ISERROR(SEARCH("DISABLED",J1330)))</formula>
    </cfRule>
    <cfRule type="containsText" dxfId="472" priority="1449" operator="containsText" text="ENABLED">
      <formula>NOT(ISERROR(SEARCH("ENABLED",J1330)))</formula>
    </cfRule>
  </conditionalFormatting>
  <conditionalFormatting sqref="J1442:J1444">
    <cfRule type="containsText" dxfId="471" priority="1446" operator="containsText" text="DISABLED">
      <formula>NOT(ISERROR(SEARCH("DISABLED",J1442)))</formula>
    </cfRule>
    <cfRule type="containsText" dxfId="470" priority="1447" operator="containsText" text="ENABLED">
      <formula>NOT(ISERROR(SEARCH("ENABLED",J1442)))</formula>
    </cfRule>
  </conditionalFormatting>
  <conditionalFormatting sqref="J1452:J1468">
    <cfRule type="containsText" dxfId="469" priority="1444" operator="containsText" text="DISABLED">
      <formula>NOT(ISERROR(SEARCH("DISABLED",J1452)))</formula>
    </cfRule>
    <cfRule type="containsText" dxfId="468" priority="1445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467" priority="1442" operator="containsText" text="DISABLED">
      <formula>NOT(ISERROR(SEARCH("DISABLED",J1485)))</formula>
    </cfRule>
    <cfRule type="containsText" dxfId="466" priority="1443" operator="containsText" text="ENABLED">
      <formula>NOT(ISERROR(SEARCH("ENABLED",J1485)))</formula>
    </cfRule>
  </conditionalFormatting>
  <conditionalFormatting sqref="J1919">
    <cfRule type="containsText" dxfId="465" priority="1440" operator="containsText" text="DISABLED">
      <formula>NOT(ISERROR(SEARCH("DISABLED",J1919)))</formula>
    </cfRule>
    <cfRule type="containsText" dxfId="464" priority="1441" operator="containsText" text="ENABLED">
      <formula>NOT(ISERROR(SEARCH("ENABLED",J1919)))</formula>
    </cfRule>
  </conditionalFormatting>
  <conditionalFormatting sqref="J2027">
    <cfRule type="containsText" dxfId="463" priority="1436" operator="containsText" text="DISABLED">
      <formula>NOT(ISERROR(SEARCH("DISABLED",J2027)))</formula>
    </cfRule>
    <cfRule type="containsText" dxfId="462" priority="1437" operator="containsText" text="ENABLED">
      <formula>NOT(ISERROR(SEARCH("ENABLED",J2027)))</formula>
    </cfRule>
  </conditionalFormatting>
  <conditionalFormatting sqref="J2028">
    <cfRule type="containsText" dxfId="461" priority="1434" operator="containsText" text="DISABLED">
      <formula>NOT(ISERROR(SEARCH("DISABLED",J2028)))</formula>
    </cfRule>
    <cfRule type="containsText" dxfId="460" priority="1435" operator="containsText" text="ENABLED">
      <formula>NOT(ISERROR(SEARCH("ENABLED",J2028)))</formula>
    </cfRule>
  </conditionalFormatting>
  <conditionalFormatting sqref="J2073">
    <cfRule type="containsText" dxfId="459" priority="1394" operator="containsText" text="DISABLED">
      <formula>NOT(ISERROR(SEARCH("DISABLED",J2073)))</formula>
    </cfRule>
    <cfRule type="containsText" dxfId="458" priority="1395" operator="containsText" text="ENABLED">
      <formula>NOT(ISERROR(SEARCH("ENABLED",J2073)))</formula>
    </cfRule>
  </conditionalFormatting>
  <conditionalFormatting sqref="J2072">
    <cfRule type="containsText" dxfId="457" priority="1392" operator="containsText" text="DISABLED">
      <formula>NOT(ISERROR(SEARCH("DISABLED",J2072)))</formula>
    </cfRule>
    <cfRule type="containsText" dxfId="456" priority="1393" operator="containsText" text="ENABLED">
      <formula>NOT(ISERROR(SEARCH("ENABLED",J2072)))</formula>
    </cfRule>
  </conditionalFormatting>
  <conditionalFormatting sqref="J2071">
    <cfRule type="containsText" dxfId="455" priority="1390" operator="containsText" text="DISABLED">
      <formula>NOT(ISERROR(SEARCH("DISABLED",J2071)))</formula>
    </cfRule>
    <cfRule type="containsText" dxfId="454" priority="1391" operator="containsText" text="ENABLED">
      <formula>NOT(ISERROR(SEARCH("ENABLED",J2071)))</formula>
    </cfRule>
  </conditionalFormatting>
  <conditionalFormatting sqref="J2070">
    <cfRule type="containsText" dxfId="453" priority="1388" operator="containsText" text="DISABLED">
      <formula>NOT(ISERROR(SEARCH("DISABLED",J2070)))</formula>
    </cfRule>
    <cfRule type="containsText" dxfId="452" priority="1389" operator="containsText" text="ENABLED">
      <formula>NOT(ISERROR(SEARCH("ENABLED",J2070)))</formula>
    </cfRule>
  </conditionalFormatting>
  <conditionalFormatting sqref="J2069">
    <cfRule type="containsText" dxfId="451" priority="1386" operator="containsText" text="DISABLED">
      <formula>NOT(ISERROR(SEARCH("DISABLED",J2069)))</formula>
    </cfRule>
    <cfRule type="containsText" dxfId="450" priority="1387" operator="containsText" text="ENABLED">
      <formula>NOT(ISERROR(SEARCH("ENABLED",J2069)))</formula>
    </cfRule>
  </conditionalFormatting>
  <conditionalFormatting sqref="J2068">
    <cfRule type="containsText" dxfId="449" priority="1384" operator="containsText" text="DISABLED">
      <formula>NOT(ISERROR(SEARCH("DISABLED",J2068)))</formula>
    </cfRule>
    <cfRule type="containsText" dxfId="448" priority="1385" operator="containsText" text="ENABLED">
      <formula>NOT(ISERROR(SEARCH("ENABLED",J2068)))</formula>
    </cfRule>
  </conditionalFormatting>
  <conditionalFormatting sqref="J2049:J2051 J2053:J2059">
    <cfRule type="containsText" dxfId="447" priority="1368" operator="containsText" text="DISABLED">
      <formula>NOT(ISERROR(SEARCH("DISABLED",J2049)))</formula>
    </cfRule>
    <cfRule type="containsText" dxfId="446" priority="1369" operator="containsText" text="ENABLED">
      <formula>NOT(ISERROR(SEARCH("ENABLED",J2049)))</formula>
    </cfRule>
  </conditionalFormatting>
  <conditionalFormatting sqref="J2047">
    <cfRule type="containsText" dxfId="445" priority="1366" operator="containsText" text="DISABLED">
      <formula>NOT(ISERROR(SEARCH("DISABLED",J2047)))</formula>
    </cfRule>
    <cfRule type="containsText" dxfId="444" priority="1367" operator="containsText" text="ENABLED">
      <formula>NOT(ISERROR(SEARCH("ENABLED",J2047)))</formula>
    </cfRule>
  </conditionalFormatting>
  <conditionalFormatting sqref="J2048">
    <cfRule type="containsText" dxfId="443" priority="1364" operator="containsText" text="DISABLED">
      <formula>NOT(ISERROR(SEARCH("DISABLED",J2048)))</formula>
    </cfRule>
    <cfRule type="containsText" dxfId="442" priority="1365" operator="containsText" text="ENABLED">
      <formula>NOT(ISERROR(SEARCH("ENABLED",J2048)))</formula>
    </cfRule>
  </conditionalFormatting>
  <conditionalFormatting sqref="K2083:L2083">
    <cfRule type="containsText" dxfId="441" priority="1315" operator="containsText" text="DISABLED">
      <formula>NOT(ISERROR(SEARCH("DISABLED",K2083)))</formula>
    </cfRule>
    <cfRule type="containsText" dxfId="440" priority="1316" operator="containsText" text="ENABLED">
      <formula>NOT(ISERROR(SEARCH("ENABLED",K2083)))</formula>
    </cfRule>
  </conditionalFormatting>
  <conditionalFormatting sqref="J2083">
    <cfRule type="containsText" dxfId="439" priority="1312" operator="containsText" text="DISABLED">
      <formula>NOT(ISERROR(SEARCH("DISABLED",J2083)))</formula>
    </cfRule>
    <cfRule type="containsText" dxfId="438" priority="1313" operator="containsText" text="ENABLED">
      <formula>NOT(ISERROR(SEARCH("ENABLED",J2083)))</formula>
    </cfRule>
  </conditionalFormatting>
  <conditionalFormatting sqref="J1431">
    <cfRule type="containsText" dxfId="437" priority="1308" operator="containsText" text="DISABLED">
      <formula>NOT(ISERROR(SEARCH("DISABLED",J1431)))</formula>
    </cfRule>
    <cfRule type="containsText" dxfId="436" priority="1309" operator="containsText" text="ENABLED">
      <formula>NOT(ISERROR(SEARCH("ENABLED",J1431)))</formula>
    </cfRule>
  </conditionalFormatting>
  <conditionalFormatting sqref="K1431:L1431">
    <cfRule type="containsText" dxfId="435" priority="1304" operator="containsText" text="DISABLED">
      <formula>NOT(ISERROR(SEARCH("DISABLED",K1431)))</formula>
    </cfRule>
    <cfRule type="containsText" dxfId="434" priority="1305" operator="containsText" text="ENABLED">
      <formula>NOT(ISERROR(SEARCH("ENABLED",K1431)))</formula>
    </cfRule>
  </conditionalFormatting>
  <conditionalFormatting sqref="K2084:L2084">
    <cfRule type="containsText" dxfId="433" priority="1301" operator="containsText" text="DISABLED">
      <formula>NOT(ISERROR(SEARCH("DISABLED",K2084)))</formula>
    </cfRule>
    <cfRule type="containsText" dxfId="432" priority="1302" operator="containsText" text="ENABLED">
      <formula>NOT(ISERROR(SEARCH("ENABLED",K2084)))</formula>
    </cfRule>
  </conditionalFormatting>
  <conditionalFormatting sqref="J2084">
    <cfRule type="containsText" dxfId="431" priority="1296" operator="containsText" text="DISABLED">
      <formula>NOT(ISERROR(SEARCH("DISABLED",J2084)))</formula>
    </cfRule>
    <cfRule type="containsText" dxfId="430" priority="1297" operator="containsText" text="ENABLED">
      <formula>NOT(ISERROR(SEARCH("ENABLED",J2084)))</formula>
    </cfRule>
  </conditionalFormatting>
  <conditionalFormatting sqref="K1796:L1796">
    <cfRule type="containsText" dxfId="429" priority="1287" operator="containsText" text="DISABLED">
      <formula>NOT(ISERROR(SEARCH("DISABLED",K1796)))</formula>
    </cfRule>
    <cfRule type="containsText" dxfId="428" priority="1288" operator="containsText" text="ENABLED">
      <formula>NOT(ISERROR(SEARCH("ENABLED",K1796)))</formula>
    </cfRule>
  </conditionalFormatting>
  <conditionalFormatting sqref="J1796">
    <cfRule type="containsText" dxfId="427" priority="1284" operator="containsText" text="DISABLED">
      <formula>NOT(ISERROR(SEARCH("DISABLED",J1796)))</formula>
    </cfRule>
    <cfRule type="containsText" dxfId="426" priority="1285" operator="containsText" text="ENABLED">
      <formula>NOT(ISERROR(SEARCH("ENABLED",J1796)))</formula>
    </cfRule>
  </conditionalFormatting>
  <conditionalFormatting sqref="J215">
    <cfRule type="containsText" dxfId="425" priority="1268" operator="containsText" text="DISABLED">
      <formula>NOT(ISERROR(SEARCH("DISABLED",J215)))</formula>
    </cfRule>
    <cfRule type="containsText" dxfId="424" priority="1269" operator="containsText" text="ENABLED">
      <formula>NOT(ISERROR(SEARCH("ENABLED",J215)))</formula>
    </cfRule>
  </conditionalFormatting>
  <conditionalFormatting sqref="K215:L215">
    <cfRule type="containsText" dxfId="423" priority="1266" operator="containsText" text="DISABLED">
      <formula>NOT(ISERROR(SEARCH("DISABLED",K215)))</formula>
    </cfRule>
    <cfRule type="containsText" dxfId="422" priority="1267" operator="containsText" text="ENABLED">
      <formula>NOT(ISERROR(SEARCH("ENABLED",K215)))</formula>
    </cfRule>
  </conditionalFormatting>
  <conditionalFormatting sqref="J1796 J1798">
    <cfRule type="containsText" dxfId="421" priority="1264" operator="containsText" text="DISABLED">
      <formula>NOT(ISERROR(SEARCH("DISABLED",J1796)))</formula>
    </cfRule>
    <cfRule type="containsText" dxfId="420" priority="1265" operator="containsText" text="ENABLED">
      <formula>NOT(ISERROR(SEARCH("ENABLED",J1796)))</formula>
    </cfRule>
  </conditionalFormatting>
  <conditionalFormatting sqref="K1796:L1796 K1798:L1798">
    <cfRule type="containsText" dxfId="419" priority="1262" operator="containsText" text="DISABLED">
      <formula>NOT(ISERROR(SEARCH("DISABLED",K1796)))</formula>
    </cfRule>
    <cfRule type="containsText" dxfId="418" priority="1263" operator="containsText" text="ENABLED">
      <formula>NOT(ISERROR(SEARCH("ENABLED",K1796)))</formula>
    </cfRule>
  </conditionalFormatting>
  <conditionalFormatting sqref="J1853:L1855 J1882:L1882 J1889:L1891">
    <cfRule type="containsText" dxfId="417" priority="1260" operator="containsText" text="DISABLED">
      <formula>NOT(ISERROR(SEARCH("DISABLED",J1853)))</formula>
    </cfRule>
    <cfRule type="containsText" dxfId="416" priority="1261" operator="containsText" text="ENABLED">
      <formula>NOT(ISERROR(SEARCH("ENABLED",J1853)))</formula>
    </cfRule>
  </conditionalFormatting>
  <conditionalFormatting sqref="K1587:L1587">
    <cfRule type="containsText" dxfId="415" priority="1255" operator="containsText" text="DISABLED">
      <formula>NOT(ISERROR(SEARCH("DISABLED",K1587)))</formula>
    </cfRule>
    <cfRule type="containsText" dxfId="414" priority="1256" operator="containsText" text="ENABLED">
      <formula>NOT(ISERROR(SEARCH("ENABLED",K1587)))</formula>
    </cfRule>
  </conditionalFormatting>
  <conditionalFormatting sqref="J1587">
    <cfRule type="containsText" dxfId="413" priority="1258" operator="containsText" text="DISABLED">
      <formula>NOT(ISERROR(SEARCH("DISABLED",J1587)))</formula>
    </cfRule>
    <cfRule type="containsText" dxfId="412" priority="1259" operator="containsText" text="ENABLED">
      <formula>NOT(ISERROR(SEARCH("ENABLED",J1587)))</formula>
    </cfRule>
  </conditionalFormatting>
  <conditionalFormatting sqref="J1917:L1917">
    <cfRule type="containsText" dxfId="411" priority="1240" operator="containsText" text="DISABLED">
      <formula>NOT(ISERROR(SEARCH("DISABLED",J1917)))</formula>
    </cfRule>
    <cfRule type="containsText" dxfId="410" priority="1241" operator="containsText" text="ENABLED">
      <formula>NOT(ISERROR(SEARCH("ENABLED",J1917)))</formula>
    </cfRule>
  </conditionalFormatting>
  <conditionalFormatting sqref="J1856:J1870">
    <cfRule type="containsText" dxfId="409" priority="1166" operator="containsText" text="DISABLED">
      <formula>NOT(ISERROR(SEARCH("DISABLED",J1856)))</formula>
    </cfRule>
    <cfRule type="containsText" dxfId="408" priority="1167" operator="containsText" text="ENABLED">
      <formula>NOT(ISERROR(SEARCH("ENABLED",J1856)))</formula>
    </cfRule>
  </conditionalFormatting>
  <conditionalFormatting sqref="K1856:L1870">
    <cfRule type="containsText" dxfId="407" priority="1163" operator="containsText" text="DISABLED">
      <formula>NOT(ISERROR(SEARCH("DISABLED",K1856)))</formula>
    </cfRule>
    <cfRule type="containsText" dxfId="406" priority="1164" operator="containsText" text="ENABLED">
      <formula>NOT(ISERROR(SEARCH("ENABLED",K1856)))</formula>
    </cfRule>
  </conditionalFormatting>
  <conditionalFormatting sqref="J1872:J1874">
    <cfRule type="containsText" dxfId="405" priority="1160" operator="containsText" text="DISABLED">
      <formula>NOT(ISERROR(SEARCH("DISABLED",J1872)))</formula>
    </cfRule>
    <cfRule type="containsText" dxfId="404" priority="1161" operator="containsText" text="ENABLED">
      <formula>NOT(ISERROR(SEARCH("ENABLED",J1872)))</formula>
    </cfRule>
  </conditionalFormatting>
  <conditionalFormatting sqref="K1872:L1874">
    <cfRule type="containsText" dxfId="403" priority="1157" operator="containsText" text="DISABLED">
      <formula>NOT(ISERROR(SEARCH("DISABLED",K1872)))</formula>
    </cfRule>
    <cfRule type="containsText" dxfId="402" priority="1158" operator="containsText" text="ENABLED">
      <formula>NOT(ISERROR(SEARCH("ENABLED",K1872)))</formula>
    </cfRule>
  </conditionalFormatting>
  <conditionalFormatting sqref="J1874:J1882">
    <cfRule type="containsText" dxfId="401" priority="1154" operator="containsText" text="DISABLED">
      <formula>NOT(ISERROR(SEARCH("DISABLED",J1874)))</formula>
    </cfRule>
    <cfRule type="containsText" dxfId="400" priority="1155" operator="containsText" text="ENABLED">
      <formula>NOT(ISERROR(SEARCH("ENABLED",J1874)))</formula>
    </cfRule>
  </conditionalFormatting>
  <conditionalFormatting sqref="K1874:L1882">
    <cfRule type="containsText" dxfId="399" priority="1151" operator="containsText" text="DISABLED">
      <formula>NOT(ISERROR(SEARCH("DISABLED",K1874)))</formula>
    </cfRule>
    <cfRule type="containsText" dxfId="398" priority="1152" operator="containsText" text="ENABLED">
      <formula>NOT(ISERROR(SEARCH("ENABLED",K1874)))</formula>
    </cfRule>
  </conditionalFormatting>
  <conditionalFormatting sqref="J1871:L1871">
    <cfRule type="containsText" dxfId="397" priority="1148" operator="containsText" text="DISABLED">
      <formula>NOT(ISERROR(SEARCH("DISABLED",J1871)))</formula>
    </cfRule>
    <cfRule type="containsText" dxfId="396" priority="1149" operator="containsText" text="ENABLED">
      <formula>NOT(ISERROR(SEARCH("ENABLED",J1871)))</formula>
    </cfRule>
  </conditionalFormatting>
  <conditionalFormatting sqref="J1885">
    <cfRule type="containsText" dxfId="395" priority="1144" operator="containsText" text="DISABLED">
      <formula>NOT(ISERROR(SEARCH("DISABLED",J1885)))</formula>
    </cfRule>
    <cfRule type="containsText" dxfId="394" priority="1145" operator="containsText" text="ENABLED">
      <formula>NOT(ISERROR(SEARCH("ENABLED",J1885)))</formula>
    </cfRule>
  </conditionalFormatting>
  <conditionalFormatting sqref="K1885:L1885">
    <cfRule type="containsText" dxfId="393" priority="1141" operator="containsText" text="DISABLED">
      <formula>NOT(ISERROR(SEARCH("DISABLED",K1885)))</formula>
    </cfRule>
    <cfRule type="containsText" dxfId="392" priority="1142" operator="containsText" text="ENABLED">
      <formula>NOT(ISERROR(SEARCH("ENABLED",K1885)))</formula>
    </cfRule>
  </conditionalFormatting>
  <conditionalFormatting sqref="J1883:L1883">
    <cfRule type="containsText" dxfId="391" priority="1138" operator="containsText" text="DISABLED">
      <formula>NOT(ISERROR(SEARCH("DISABLED",J1883)))</formula>
    </cfRule>
    <cfRule type="containsText" dxfId="390" priority="1139" operator="containsText" text="ENABLED">
      <formula>NOT(ISERROR(SEARCH("ENABLED",J1883)))</formula>
    </cfRule>
  </conditionalFormatting>
  <conditionalFormatting sqref="J1884:L1884">
    <cfRule type="containsText" dxfId="389" priority="1134" operator="containsText" text="DISABLED">
      <formula>NOT(ISERROR(SEARCH("DISABLED",J1884)))</formula>
    </cfRule>
    <cfRule type="containsText" dxfId="388" priority="1135" operator="containsText" text="ENABLED">
      <formula>NOT(ISERROR(SEARCH("ENABLED",J1884)))</formula>
    </cfRule>
  </conditionalFormatting>
  <conditionalFormatting sqref="J1884:L1884">
    <cfRule type="containsText" dxfId="387" priority="1130" operator="containsText" text="DISABLED">
      <formula>NOT(ISERROR(SEARCH("DISABLED",J1884)))</formula>
    </cfRule>
    <cfRule type="containsText" dxfId="386" priority="1131" operator="containsText" text="ENABLED">
      <formula>NOT(ISERROR(SEARCH("ENABLED",J1884)))</formula>
    </cfRule>
  </conditionalFormatting>
  <conditionalFormatting sqref="J1885:L1885">
    <cfRule type="containsText" dxfId="385" priority="1126" operator="containsText" text="DISABLED">
      <formula>NOT(ISERROR(SEARCH("DISABLED",J1885)))</formula>
    </cfRule>
    <cfRule type="containsText" dxfId="384" priority="1127" operator="containsText" text="ENABLED">
      <formula>NOT(ISERROR(SEARCH("ENABLED",J1885)))</formula>
    </cfRule>
  </conditionalFormatting>
  <conditionalFormatting sqref="J1887:L1887">
    <cfRule type="containsText" dxfId="383" priority="1122" operator="containsText" text="DISABLED">
      <formula>NOT(ISERROR(SEARCH("DISABLED",J1887)))</formula>
    </cfRule>
    <cfRule type="containsText" dxfId="382" priority="1123" operator="containsText" text="ENABLED">
      <formula>NOT(ISERROR(SEARCH("ENABLED",J1887)))</formula>
    </cfRule>
  </conditionalFormatting>
  <conditionalFormatting sqref="K1886:L1886">
    <cfRule type="containsText" dxfId="381" priority="1118" operator="containsText" text="DISABLED">
      <formula>NOT(ISERROR(SEARCH("DISABLED",K1886)))</formula>
    </cfRule>
    <cfRule type="containsText" dxfId="380" priority="1119" operator="containsText" text="ENABLED">
      <formula>NOT(ISERROR(SEARCH("ENABLED",K1886)))</formula>
    </cfRule>
  </conditionalFormatting>
  <conditionalFormatting sqref="J1886">
    <cfRule type="containsText" dxfId="379" priority="1114" operator="containsText" text="DISABLED">
      <formula>NOT(ISERROR(SEARCH("DISABLED",J1886)))</formula>
    </cfRule>
    <cfRule type="containsText" dxfId="378" priority="1115" operator="containsText" text="ENABLED">
      <formula>NOT(ISERROR(SEARCH("ENABLED",J1886)))</formula>
    </cfRule>
  </conditionalFormatting>
  <conditionalFormatting sqref="J1842">
    <cfRule type="containsText" dxfId="377" priority="1080" operator="containsText" text="DISABLED">
      <formula>NOT(ISERROR(SEARCH("DISABLED",J1842)))</formula>
    </cfRule>
    <cfRule type="containsText" dxfId="376" priority="1081" operator="containsText" text="ENABLED">
      <formula>NOT(ISERROR(SEARCH("ENABLED",J1842)))</formula>
    </cfRule>
  </conditionalFormatting>
  <conditionalFormatting sqref="K1842:L1842">
    <cfRule type="containsText" dxfId="375" priority="1077" operator="containsText" text="DISABLED">
      <formula>NOT(ISERROR(SEARCH("DISABLED",K1842)))</formula>
    </cfRule>
    <cfRule type="containsText" dxfId="374" priority="1078" operator="containsText" text="ENABLED">
      <formula>NOT(ISERROR(SEARCH("ENABLED",K1842)))</formula>
    </cfRule>
  </conditionalFormatting>
  <conditionalFormatting sqref="J1842">
    <cfRule type="containsText" dxfId="373" priority="1074" operator="containsText" text="DISABLED">
      <formula>NOT(ISERROR(SEARCH("DISABLED",J1842)))</formula>
    </cfRule>
    <cfRule type="containsText" dxfId="372" priority="1075" operator="containsText" text="ENABLED">
      <formula>NOT(ISERROR(SEARCH("ENABLED",J1842)))</formula>
    </cfRule>
  </conditionalFormatting>
  <conditionalFormatting sqref="K1842:L1842">
    <cfRule type="containsText" dxfId="371" priority="1072" operator="containsText" text="DISABLED">
      <formula>NOT(ISERROR(SEARCH("DISABLED",K1842)))</formula>
    </cfRule>
    <cfRule type="containsText" dxfId="370" priority="1073" operator="containsText" text="ENABLED">
      <formula>NOT(ISERROR(SEARCH("ENABLED",K1842)))</formula>
    </cfRule>
  </conditionalFormatting>
  <conditionalFormatting sqref="K2086:L2086">
    <cfRule type="containsText" dxfId="369" priority="1068" operator="containsText" text="DISABLED">
      <formula>NOT(ISERROR(SEARCH("DISABLED",K2086)))</formula>
    </cfRule>
    <cfRule type="containsText" dxfId="368" priority="1069" operator="containsText" text="ENABLED">
      <formula>NOT(ISERROR(SEARCH("ENABLED",K2086)))</formula>
    </cfRule>
  </conditionalFormatting>
  <conditionalFormatting sqref="J2086">
    <cfRule type="containsText" dxfId="367" priority="1064" operator="containsText" text="DISABLED">
      <formula>NOT(ISERROR(SEARCH("DISABLED",J2086)))</formula>
    </cfRule>
    <cfRule type="containsText" dxfId="366" priority="1065" operator="containsText" text="ENABLED">
      <formula>NOT(ISERROR(SEARCH("ENABLED",J2086)))</formula>
    </cfRule>
  </conditionalFormatting>
  <conditionalFormatting sqref="AA1199">
    <cfRule type="notContainsBlanks" dxfId="365" priority="1056">
      <formula>LEN(TRIM(AA1199))&gt;0</formula>
    </cfRule>
  </conditionalFormatting>
  <conditionalFormatting sqref="J1199">
    <cfRule type="containsText" dxfId="364" priority="1054" operator="containsText" text="DISABLED">
      <formula>NOT(ISERROR(SEARCH("DISABLED",J1199)))</formula>
    </cfRule>
    <cfRule type="containsText" dxfId="363" priority="1055" operator="containsText" text="ENABLED">
      <formula>NOT(ISERROR(SEARCH("ENABLED",J1199)))</formula>
    </cfRule>
  </conditionalFormatting>
  <conditionalFormatting sqref="AA1199">
    <cfRule type="notContainsBlanks" dxfId="362" priority="1053">
      <formula>LEN(TRIM(AA1199))&gt;0</formula>
    </cfRule>
  </conditionalFormatting>
  <conditionalFormatting sqref="K1199:L1199">
    <cfRule type="containsText" dxfId="361" priority="1051" operator="containsText" text="DISABLED">
      <formula>NOT(ISERROR(SEARCH("DISABLED",K1199)))</formula>
    </cfRule>
    <cfRule type="containsText" dxfId="360" priority="1052" operator="containsText" text="ENABLED">
      <formula>NOT(ISERROR(SEARCH("ENABLED",K1199)))</formula>
    </cfRule>
  </conditionalFormatting>
  <conditionalFormatting sqref="AD1199">
    <cfRule type="notContainsText" dxfId="359" priority="1050" operator="notContains" text="//">
      <formula>ISERROR(SEARCH("//",AD1199))</formula>
    </cfRule>
  </conditionalFormatting>
  <conditionalFormatting sqref="J1798">
    <cfRule type="containsText" dxfId="358" priority="1014" operator="containsText" text="DISABLED">
      <formula>NOT(ISERROR(SEARCH("DISABLED",J1798)))</formula>
    </cfRule>
    <cfRule type="containsText" dxfId="357" priority="1015" operator="containsText" text="ENABLED">
      <formula>NOT(ISERROR(SEARCH("ENABLED",J1798)))</formula>
    </cfRule>
  </conditionalFormatting>
  <conditionalFormatting sqref="J1798">
    <cfRule type="containsText" dxfId="356" priority="1012" operator="containsText" text="DISABLED">
      <formula>NOT(ISERROR(SEARCH("DISABLED",J1798)))</formula>
    </cfRule>
    <cfRule type="containsText" dxfId="355" priority="1013" operator="containsText" text="ENABLED">
      <formula>NOT(ISERROR(SEARCH("ENABLED",J1798)))</formula>
    </cfRule>
  </conditionalFormatting>
  <conditionalFormatting sqref="K1766:L1768">
    <cfRule type="containsText" dxfId="354" priority="927" operator="containsText" text="DISABLED">
      <formula>NOT(ISERROR(SEARCH("DISABLED",K1766)))</formula>
    </cfRule>
    <cfRule type="containsText" dxfId="353" priority="928" operator="containsText" text="ENABLED">
      <formula>NOT(ISERROR(SEARCH("ENABLED",K1766)))</formula>
    </cfRule>
  </conditionalFormatting>
  <conditionalFormatting sqref="J1766:J1768">
    <cfRule type="containsText" dxfId="352" priority="925" operator="containsText" text="DISABLED">
      <formula>NOT(ISERROR(SEARCH("DISABLED",J1766)))</formula>
    </cfRule>
    <cfRule type="containsText" dxfId="351" priority="926" operator="containsText" text="ENABLED">
      <formula>NOT(ISERROR(SEARCH("ENABLED",J1766)))</formula>
    </cfRule>
  </conditionalFormatting>
  <conditionalFormatting sqref="K1611:L1611">
    <cfRule type="containsText" dxfId="350" priority="923" operator="containsText" text="DISABLED">
      <formula>NOT(ISERROR(SEARCH("DISABLED",K1611)))</formula>
    </cfRule>
    <cfRule type="containsText" dxfId="349" priority="924" operator="containsText" text="ENABLED">
      <formula>NOT(ISERROR(SEARCH("ENABLED",K1611)))</formula>
    </cfRule>
  </conditionalFormatting>
  <conditionalFormatting sqref="J1611">
    <cfRule type="containsText" dxfId="348" priority="921" operator="containsText" text="DISABLED">
      <formula>NOT(ISERROR(SEARCH("DISABLED",J1611)))</formula>
    </cfRule>
    <cfRule type="containsText" dxfId="347" priority="922" operator="containsText" text="ENABLED">
      <formula>NOT(ISERROR(SEARCH("ENABLED",J1611)))</formula>
    </cfRule>
  </conditionalFormatting>
  <conditionalFormatting sqref="K1684:L1684">
    <cfRule type="containsText" dxfId="346" priority="910" operator="containsText" text="DISABLED">
      <formula>NOT(ISERROR(SEARCH("DISABLED",K1684)))</formula>
    </cfRule>
    <cfRule type="containsText" dxfId="345" priority="911" operator="containsText" text="ENABLED">
      <formula>NOT(ISERROR(SEARCH("ENABLED",K1684)))</formula>
    </cfRule>
  </conditionalFormatting>
  <conditionalFormatting sqref="J1684">
    <cfRule type="containsText" dxfId="344" priority="906" operator="containsText" text="DISABLED">
      <formula>NOT(ISERROR(SEARCH("DISABLED",J1684)))</formula>
    </cfRule>
    <cfRule type="containsText" dxfId="343" priority="907" operator="containsText" text="ENABLED">
      <formula>NOT(ISERROR(SEARCH("ENABLED",J1684)))</formula>
    </cfRule>
  </conditionalFormatting>
  <conditionalFormatting sqref="J1948">
    <cfRule type="containsText" dxfId="342" priority="886" operator="containsText" text="DISABLED">
      <formula>NOT(ISERROR(SEARCH("DISABLED",J1948)))</formula>
    </cfRule>
    <cfRule type="containsText" dxfId="341" priority="887" operator="containsText" text="ENABLED">
      <formula>NOT(ISERROR(SEARCH("ENABLED",J1948)))</formula>
    </cfRule>
  </conditionalFormatting>
  <conditionalFormatting sqref="K1948:L1948">
    <cfRule type="containsText" dxfId="340" priority="883" operator="containsText" text="DISABLED">
      <formula>NOT(ISERROR(SEARCH("DISABLED",K1948)))</formula>
    </cfRule>
    <cfRule type="containsText" dxfId="339" priority="884" operator="containsText" text="ENABLED">
      <formula>NOT(ISERROR(SEARCH("ENABLED",K1948)))</formula>
    </cfRule>
  </conditionalFormatting>
  <conditionalFormatting sqref="J1942">
    <cfRule type="containsText" dxfId="338" priority="880" operator="containsText" text="DISABLED">
      <formula>NOT(ISERROR(SEARCH("DISABLED",J1942)))</formula>
    </cfRule>
    <cfRule type="containsText" dxfId="337" priority="881" operator="containsText" text="ENABLED">
      <formula>NOT(ISERROR(SEARCH("ENABLED",J1942)))</formula>
    </cfRule>
  </conditionalFormatting>
  <conditionalFormatting sqref="K1942:L1942">
    <cfRule type="containsText" dxfId="336" priority="877" operator="containsText" text="DISABLED">
      <formula>NOT(ISERROR(SEARCH("DISABLED",K1942)))</formula>
    </cfRule>
    <cfRule type="containsText" dxfId="335" priority="878" operator="containsText" text="ENABLED">
      <formula>NOT(ISERROR(SEARCH("ENABLED",K1942)))</formula>
    </cfRule>
  </conditionalFormatting>
  <conditionalFormatting sqref="J1950">
    <cfRule type="containsText" dxfId="334" priority="874" operator="containsText" text="DISABLED">
      <formula>NOT(ISERROR(SEARCH("DISABLED",J1950)))</formula>
    </cfRule>
    <cfRule type="containsText" dxfId="333" priority="875" operator="containsText" text="ENABLED">
      <formula>NOT(ISERROR(SEARCH("ENABLED",J1950)))</formula>
    </cfRule>
  </conditionalFormatting>
  <conditionalFormatting sqref="K1950:L1950">
    <cfRule type="containsText" dxfId="332" priority="871" operator="containsText" text="DISABLED">
      <formula>NOT(ISERROR(SEARCH("DISABLED",K1950)))</formula>
    </cfRule>
    <cfRule type="containsText" dxfId="331" priority="872" operator="containsText" text="ENABLED">
      <formula>NOT(ISERROR(SEARCH("ENABLED",K1950)))</formula>
    </cfRule>
  </conditionalFormatting>
  <conditionalFormatting sqref="J1951">
    <cfRule type="containsText" dxfId="330" priority="868" operator="containsText" text="DISABLED">
      <formula>NOT(ISERROR(SEARCH("DISABLED",J1951)))</formula>
    </cfRule>
    <cfRule type="containsText" dxfId="329" priority="869" operator="containsText" text="ENABLED">
      <formula>NOT(ISERROR(SEARCH("ENABLED",J1951)))</formula>
    </cfRule>
  </conditionalFormatting>
  <conditionalFormatting sqref="K1951:L1951">
    <cfRule type="containsText" dxfId="328" priority="865" operator="containsText" text="DISABLED">
      <formula>NOT(ISERROR(SEARCH("DISABLED",K1951)))</formula>
    </cfRule>
    <cfRule type="containsText" dxfId="327" priority="866" operator="containsText" text="ENABLED">
      <formula>NOT(ISERROR(SEARCH("ENABLED",K1951)))</formula>
    </cfRule>
  </conditionalFormatting>
  <conditionalFormatting sqref="J1949">
    <cfRule type="containsText" dxfId="326" priority="862" operator="containsText" text="DISABLED">
      <formula>NOT(ISERROR(SEARCH("DISABLED",J1949)))</formula>
    </cfRule>
    <cfRule type="containsText" dxfId="325" priority="863" operator="containsText" text="ENABLED">
      <formula>NOT(ISERROR(SEARCH("ENABLED",J1949)))</formula>
    </cfRule>
  </conditionalFormatting>
  <conditionalFormatting sqref="K1949:L1949">
    <cfRule type="containsText" dxfId="324" priority="859" operator="containsText" text="DISABLED">
      <formula>NOT(ISERROR(SEARCH("DISABLED",K1949)))</formula>
    </cfRule>
    <cfRule type="containsText" dxfId="323" priority="860" operator="containsText" text="ENABLED">
      <formula>NOT(ISERROR(SEARCH("ENABLED",K1949)))</formula>
    </cfRule>
  </conditionalFormatting>
  <conditionalFormatting sqref="J1946">
    <cfRule type="containsText" dxfId="322" priority="856" operator="containsText" text="DISABLED">
      <formula>NOT(ISERROR(SEARCH("DISABLED",J1946)))</formula>
    </cfRule>
    <cfRule type="containsText" dxfId="321" priority="857" operator="containsText" text="ENABLED">
      <formula>NOT(ISERROR(SEARCH("ENABLED",J1946)))</formula>
    </cfRule>
  </conditionalFormatting>
  <conditionalFormatting sqref="K1946:L1946">
    <cfRule type="containsText" dxfId="320" priority="853" operator="containsText" text="DISABLED">
      <formula>NOT(ISERROR(SEARCH("DISABLED",K1946)))</formula>
    </cfRule>
    <cfRule type="containsText" dxfId="319" priority="854" operator="containsText" text="ENABLED">
      <formula>NOT(ISERROR(SEARCH("ENABLED",K1946)))</formula>
    </cfRule>
  </conditionalFormatting>
  <conditionalFormatting sqref="J1944">
    <cfRule type="containsText" dxfId="318" priority="850" operator="containsText" text="DISABLED">
      <formula>NOT(ISERROR(SEARCH("DISABLED",J1944)))</formula>
    </cfRule>
    <cfRule type="containsText" dxfId="317" priority="851" operator="containsText" text="ENABLED">
      <formula>NOT(ISERROR(SEARCH("ENABLED",J1944)))</formula>
    </cfRule>
  </conditionalFormatting>
  <conditionalFormatting sqref="K1944:L1944">
    <cfRule type="containsText" dxfId="316" priority="847" operator="containsText" text="DISABLED">
      <formula>NOT(ISERROR(SEARCH("DISABLED",K1944)))</formula>
    </cfRule>
    <cfRule type="containsText" dxfId="315" priority="848" operator="containsText" text="ENABLED">
      <formula>NOT(ISERROR(SEARCH("ENABLED",K1944)))</formula>
    </cfRule>
  </conditionalFormatting>
  <conditionalFormatting sqref="J1958">
    <cfRule type="containsText" dxfId="314" priority="826" operator="containsText" text="DISABLED">
      <formula>NOT(ISERROR(SEARCH("DISABLED",J1958)))</formula>
    </cfRule>
    <cfRule type="containsText" dxfId="313" priority="827" operator="containsText" text="ENABLED">
      <formula>NOT(ISERROR(SEARCH("ENABLED",J1958)))</formula>
    </cfRule>
  </conditionalFormatting>
  <conditionalFormatting sqref="K1958:L1958">
    <cfRule type="containsText" dxfId="312" priority="823" operator="containsText" text="DISABLED">
      <formula>NOT(ISERROR(SEARCH("DISABLED",K1958)))</formula>
    </cfRule>
    <cfRule type="containsText" dxfId="311" priority="824" operator="containsText" text="ENABLED">
      <formula>NOT(ISERROR(SEARCH("ENABLED",K1958)))</formula>
    </cfRule>
  </conditionalFormatting>
  <conditionalFormatting sqref="K61:L61">
    <cfRule type="containsText" dxfId="310" priority="820" operator="containsText" text="DISABLED">
      <formula>NOT(ISERROR(SEARCH("DISABLED",K61)))</formula>
    </cfRule>
    <cfRule type="containsText" dxfId="309" priority="821" operator="containsText" text="ENABLED">
      <formula>NOT(ISERROR(SEARCH("ENABLED",K61)))</formula>
    </cfRule>
  </conditionalFormatting>
  <conditionalFormatting sqref="K118:L118">
    <cfRule type="containsText" dxfId="308" priority="818" operator="containsText" text="DISABLED">
      <formula>NOT(ISERROR(SEARCH("DISABLED",K118)))</formula>
    </cfRule>
    <cfRule type="containsText" dxfId="307" priority="819" operator="containsText" text="ENABLED">
      <formula>NOT(ISERROR(SEARCH("ENABLED",K118)))</formula>
    </cfRule>
  </conditionalFormatting>
  <conditionalFormatting sqref="K1799:L1802">
    <cfRule type="containsText" dxfId="306" priority="810" operator="containsText" text="DISABLED">
      <formula>NOT(ISERROR(SEARCH("DISABLED",K1799)))</formula>
    </cfRule>
    <cfRule type="containsText" dxfId="305" priority="811" operator="containsText" text="ENABLED">
      <formula>NOT(ISERROR(SEARCH("ENABLED",K1799)))</formula>
    </cfRule>
  </conditionalFormatting>
  <conditionalFormatting sqref="J1799:J1802">
    <cfRule type="containsText" dxfId="304" priority="808" operator="containsText" text="DISABLED">
      <formula>NOT(ISERROR(SEARCH("DISABLED",J1799)))</formula>
    </cfRule>
    <cfRule type="containsText" dxfId="303" priority="809" operator="containsText" text="ENABLED">
      <formula>NOT(ISERROR(SEARCH("ENABLED",J1799)))</formula>
    </cfRule>
  </conditionalFormatting>
  <conditionalFormatting sqref="J1799:J1802">
    <cfRule type="containsText" dxfId="302" priority="806" operator="containsText" text="DISABLED">
      <formula>NOT(ISERROR(SEARCH("DISABLED",J1799)))</formula>
    </cfRule>
    <cfRule type="containsText" dxfId="301" priority="807" operator="containsText" text="ENABLED">
      <formula>NOT(ISERROR(SEARCH("ENABLED",J1799)))</formula>
    </cfRule>
  </conditionalFormatting>
  <conditionalFormatting sqref="K1799:L1802">
    <cfRule type="containsText" dxfId="300" priority="804" operator="containsText" text="DISABLED">
      <formula>NOT(ISERROR(SEARCH("DISABLED",K1799)))</formula>
    </cfRule>
    <cfRule type="containsText" dxfId="299" priority="805" operator="containsText" text="ENABLED">
      <formula>NOT(ISERROR(SEARCH("ENABLED",K1799)))</formula>
    </cfRule>
  </conditionalFormatting>
  <conditionalFormatting sqref="K1726:L1726">
    <cfRule type="containsText" dxfId="298" priority="795" operator="containsText" text="DISABLED">
      <formula>NOT(ISERROR(SEARCH("DISABLED",K1726)))</formula>
    </cfRule>
    <cfRule type="containsText" dxfId="297" priority="796" operator="containsText" text="ENABLED">
      <formula>NOT(ISERROR(SEARCH("ENABLED",K1726)))</formula>
    </cfRule>
  </conditionalFormatting>
  <conditionalFormatting sqref="J1726">
    <cfRule type="containsText" dxfId="296" priority="792" operator="containsText" text="DISABLED">
      <formula>NOT(ISERROR(SEARCH("DISABLED",J1726)))</formula>
    </cfRule>
    <cfRule type="containsText" dxfId="295" priority="793" operator="containsText" text="ENABLED">
      <formula>NOT(ISERROR(SEARCH("ENABLED",J1726)))</formula>
    </cfRule>
  </conditionalFormatting>
  <conditionalFormatting sqref="K1727:L1727">
    <cfRule type="containsText" dxfId="294" priority="784" operator="containsText" text="DISABLED">
      <formula>NOT(ISERROR(SEARCH("DISABLED",K1727)))</formula>
    </cfRule>
    <cfRule type="containsText" dxfId="293" priority="785" operator="containsText" text="ENABLED">
      <formula>NOT(ISERROR(SEARCH("ENABLED",K1727)))</formula>
    </cfRule>
  </conditionalFormatting>
  <conditionalFormatting sqref="J1727">
    <cfRule type="containsText" dxfId="292" priority="782" operator="containsText" text="DISABLED">
      <formula>NOT(ISERROR(SEARCH("DISABLED",J1727)))</formula>
    </cfRule>
    <cfRule type="containsText" dxfId="291" priority="783" operator="containsText" text="ENABLED">
      <formula>NOT(ISERROR(SEARCH("ENABLED",J1727)))</formula>
    </cfRule>
  </conditionalFormatting>
  <conditionalFormatting sqref="K1728:L1728">
    <cfRule type="containsText" dxfId="290" priority="780" operator="containsText" text="DISABLED">
      <formula>NOT(ISERROR(SEARCH("DISABLED",K1728)))</formula>
    </cfRule>
    <cfRule type="containsText" dxfId="289" priority="781" operator="containsText" text="ENABLED">
      <formula>NOT(ISERROR(SEARCH("ENABLED",K1728)))</formula>
    </cfRule>
  </conditionalFormatting>
  <conditionalFormatting sqref="J1728">
    <cfRule type="containsText" dxfId="288" priority="778" operator="containsText" text="DISABLED">
      <formula>NOT(ISERROR(SEARCH("DISABLED",J1728)))</formula>
    </cfRule>
    <cfRule type="containsText" dxfId="287" priority="779" operator="containsText" text="ENABLED">
      <formula>NOT(ISERROR(SEARCH("ENABLED",J1728)))</formula>
    </cfRule>
  </conditionalFormatting>
  <conditionalFormatting sqref="K2093:L2102">
    <cfRule type="containsText" dxfId="286" priority="738" operator="containsText" text="DISABLED">
      <formula>NOT(ISERROR(SEARCH("DISABLED",K2093)))</formula>
    </cfRule>
    <cfRule type="containsText" dxfId="285" priority="739" operator="containsText" text="ENABLED">
      <formula>NOT(ISERROR(SEARCH("ENABLED",K2093)))</formula>
    </cfRule>
  </conditionalFormatting>
  <conditionalFormatting sqref="J2093:J2102">
    <cfRule type="containsText" dxfId="284" priority="734" operator="containsText" text="DISABLED">
      <formula>NOT(ISERROR(SEARCH("DISABLED",J2093)))</formula>
    </cfRule>
    <cfRule type="containsText" dxfId="283" priority="735" operator="containsText" text="ENABLED">
      <formula>NOT(ISERROR(SEARCH("ENABLED",J2093)))</formula>
    </cfRule>
  </conditionalFormatting>
  <conditionalFormatting sqref="K2103:L2103">
    <cfRule type="containsText" dxfId="282" priority="732" operator="containsText" text="DISABLED">
      <formula>NOT(ISERROR(SEARCH("DISABLED",K2103)))</formula>
    </cfRule>
    <cfRule type="containsText" dxfId="281" priority="733" operator="containsText" text="ENABLED">
      <formula>NOT(ISERROR(SEARCH("ENABLED",K2103)))</formula>
    </cfRule>
  </conditionalFormatting>
  <conditionalFormatting sqref="J2103">
    <cfRule type="containsText" dxfId="280" priority="728" operator="containsText" text="DISABLED">
      <formula>NOT(ISERROR(SEARCH("DISABLED",J2103)))</formula>
    </cfRule>
    <cfRule type="containsText" dxfId="279" priority="729" operator="containsText" text="ENABLED">
      <formula>NOT(ISERROR(SEARCH("ENABLED",J2103)))</formula>
    </cfRule>
  </conditionalFormatting>
  <conditionalFormatting sqref="K1341:L1341">
    <cfRule type="containsText" dxfId="278" priority="724" operator="containsText" text="DISABLED">
      <formula>NOT(ISERROR(SEARCH("DISABLED",K1341)))</formula>
    </cfRule>
    <cfRule type="containsText" dxfId="277" priority="725" operator="containsText" text="ENABLED">
      <formula>NOT(ISERROR(SEARCH("ENABLED",K1341)))</formula>
    </cfRule>
  </conditionalFormatting>
  <conditionalFormatting sqref="J1341">
    <cfRule type="containsText" dxfId="276" priority="721" operator="containsText" text="DISABLED">
      <formula>NOT(ISERROR(SEARCH("DISABLED",J1341)))</formula>
    </cfRule>
    <cfRule type="containsText" dxfId="275" priority="722" operator="containsText" text="ENABLED">
      <formula>NOT(ISERROR(SEARCH("ENABLED",J1341)))</formula>
    </cfRule>
  </conditionalFormatting>
  <conditionalFormatting sqref="J1433">
    <cfRule type="containsText" dxfId="274" priority="718" operator="containsText" text="DISABLED">
      <formula>NOT(ISERROR(SEARCH("DISABLED",J1433)))</formula>
    </cfRule>
    <cfRule type="containsText" dxfId="273" priority="719" operator="containsText" text="ENABLED">
      <formula>NOT(ISERROR(SEARCH("ENABLED",J1433)))</formula>
    </cfRule>
  </conditionalFormatting>
  <conditionalFormatting sqref="K1433:L1433">
    <cfRule type="containsText" dxfId="272" priority="715" operator="containsText" text="DISABLED">
      <formula>NOT(ISERROR(SEARCH("DISABLED",K1433)))</formula>
    </cfRule>
    <cfRule type="containsText" dxfId="271" priority="716" operator="containsText" text="ENABLED">
      <formula>NOT(ISERROR(SEARCH("ENABLED",K1433)))</formula>
    </cfRule>
  </conditionalFormatting>
  <conditionalFormatting sqref="K1703:L1703">
    <cfRule type="containsText" dxfId="270" priority="708" operator="containsText" text="DISABLED">
      <formula>NOT(ISERROR(SEARCH("DISABLED",K1703)))</formula>
    </cfRule>
    <cfRule type="containsText" dxfId="269" priority="709" operator="containsText" text="ENABLED">
      <formula>NOT(ISERROR(SEARCH("ENABLED",K1703)))</formula>
    </cfRule>
  </conditionalFormatting>
  <conditionalFormatting sqref="J1703">
    <cfRule type="containsText" dxfId="268" priority="704" operator="containsText" text="DISABLED">
      <formula>NOT(ISERROR(SEARCH("DISABLED",J1703)))</formula>
    </cfRule>
    <cfRule type="containsText" dxfId="267" priority="705" operator="containsText" text="ENABLED">
      <formula>NOT(ISERROR(SEARCH("ENABLED",J1703)))</formula>
    </cfRule>
  </conditionalFormatting>
  <conditionalFormatting sqref="K1720:L1722">
    <cfRule type="containsText" dxfId="266" priority="696" operator="containsText" text="DISABLED">
      <formula>NOT(ISERROR(SEARCH("DISABLED",K1720)))</formula>
    </cfRule>
    <cfRule type="containsText" dxfId="265" priority="697" operator="containsText" text="ENABLED">
      <formula>NOT(ISERROR(SEARCH("ENABLED",K1720)))</formula>
    </cfRule>
  </conditionalFormatting>
  <conditionalFormatting sqref="J1720:J1722">
    <cfRule type="containsText" dxfId="264" priority="692" operator="containsText" text="DISABLED">
      <formula>NOT(ISERROR(SEARCH("DISABLED",J1720)))</formula>
    </cfRule>
    <cfRule type="containsText" dxfId="263" priority="693" operator="containsText" text="ENABLED">
      <formula>NOT(ISERROR(SEARCH("ENABLED",J1720)))</formula>
    </cfRule>
  </conditionalFormatting>
  <conditionalFormatting sqref="K1622:L1622">
    <cfRule type="containsText" dxfId="262" priority="686" operator="containsText" text="DISABLED">
      <formula>NOT(ISERROR(SEARCH("DISABLED",K1622)))</formula>
    </cfRule>
    <cfRule type="containsText" dxfId="261" priority="687" operator="containsText" text="ENABLED">
      <formula>NOT(ISERROR(SEARCH("ENABLED",K1622)))</formula>
    </cfRule>
  </conditionalFormatting>
  <conditionalFormatting sqref="J1622">
    <cfRule type="containsText" dxfId="260" priority="682" operator="containsText" text="DISABLED">
      <formula>NOT(ISERROR(SEARCH("DISABLED",J1622)))</formula>
    </cfRule>
    <cfRule type="containsText" dxfId="259" priority="683" operator="containsText" text="ENABLED">
      <formula>NOT(ISERROR(SEARCH("ENABLED",J1622)))</formula>
    </cfRule>
  </conditionalFormatting>
  <conditionalFormatting sqref="K1803:L1805">
    <cfRule type="containsText" dxfId="258" priority="674" operator="containsText" text="DISABLED">
      <formula>NOT(ISERROR(SEARCH("DISABLED",K1803)))</formula>
    </cfRule>
    <cfRule type="containsText" dxfId="257" priority="675" operator="containsText" text="ENABLED">
      <formula>NOT(ISERROR(SEARCH("ENABLED",K1803)))</formula>
    </cfRule>
  </conditionalFormatting>
  <conditionalFormatting sqref="J1803:J1805">
    <cfRule type="containsText" dxfId="256" priority="670" operator="containsText" text="DISABLED">
      <formula>NOT(ISERROR(SEARCH("DISABLED",J1803)))</formula>
    </cfRule>
    <cfRule type="containsText" dxfId="255" priority="671" operator="containsText" text="ENABLED">
      <formula>NOT(ISERROR(SEARCH("ENABLED",J1803)))</formula>
    </cfRule>
  </conditionalFormatting>
  <conditionalFormatting sqref="J1975:L1975">
    <cfRule type="containsText" dxfId="254" priority="664" operator="containsText" text="DISABLED">
      <formula>NOT(ISERROR(SEARCH("DISABLED",J1975)))</formula>
    </cfRule>
    <cfRule type="containsText" dxfId="253" priority="665" operator="containsText" text="ENABLED">
      <formula>NOT(ISERROR(SEARCH("ENABLED",J1975)))</formula>
    </cfRule>
  </conditionalFormatting>
  <conditionalFormatting sqref="J2085:L2085">
    <cfRule type="containsText" dxfId="252" priority="658" operator="containsText" text="DISABLED">
      <formula>NOT(ISERROR(SEARCH("DISABLED",J2085)))</formula>
    </cfRule>
    <cfRule type="containsText" dxfId="251" priority="659" operator="containsText" text="ENABLED">
      <formula>NOT(ISERROR(SEARCH("ENABLED",J2085)))</formula>
    </cfRule>
  </conditionalFormatting>
  <conditionalFormatting sqref="J1797:L1797">
    <cfRule type="containsText" dxfId="250" priority="654" operator="containsText" text="DISABLED">
      <formula>NOT(ISERROR(SEARCH("DISABLED",J1797)))</formula>
    </cfRule>
    <cfRule type="containsText" dxfId="249" priority="655" operator="containsText" text="ENABLED">
      <formula>NOT(ISERROR(SEARCH("ENABLED",J1797)))</formula>
    </cfRule>
  </conditionalFormatting>
  <conditionalFormatting sqref="K1806:L1806">
    <cfRule type="containsText" dxfId="248" priority="650" operator="containsText" text="DISABLED">
      <formula>NOT(ISERROR(SEARCH("DISABLED",K1806)))</formula>
    </cfRule>
    <cfRule type="containsText" dxfId="247" priority="651" operator="containsText" text="ENABLED">
      <formula>NOT(ISERROR(SEARCH("ENABLED",K1806)))</formula>
    </cfRule>
  </conditionalFormatting>
  <conditionalFormatting sqref="J1806">
    <cfRule type="containsText" dxfId="246" priority="646" operator="containsText" text="DISABLED">
      <formula>NOT(ISERROR(SEARCH("DISABLED",J1806)))</formula>
    </cfRule>
    <cfRule type="containsText" dxfId="245" priority="647" operator="containsText" text="ENABLED">
      <formula>NOT(ISERROR(SEARCH("ENABLED",J1806)))</formula>
    </cfRule>
  </conditionalFormatting>
  <conditionalFormatting sqref="AA2128:AA2129">
    <cfRule type="notContainsBlanks" dxfId="244" priority="645">
      <formula>LEN(TRIM(AA2128))&gt;0</formula>
    </cfRule>
  </conditionalFormatting>
  <conditionalFormatting sqref="J2104:L2104 J2128:L2129">
    <cfRule type="containsText" dxfId="243" priority="643" operator="containsText" text="DISABLED">
      <formula>NOT(ISERROR(SEARCH("DISABLED",J2104)))</formula>
    </cfRule>
    <cfRule type="containsText" dxfId="242" priority="644" operator="containsText" text="ENABLED">
      <formula>NOT(ISERROR(SEARCH("ENABLED",J2104)))</formula>
    </cfRule>
  </conditionalFormatting>
  <conditionalFormatting sqref="AA2128:AA2129">
    <cfRule type="notContainsBlanks" dxfId="241" priority="642">
      <formula>LEN(TRIM(AA2128))&gt;0</formula>
    </cfRule>
  </conditionalFormatting>
  <conditionalFormatting sqref="AD2128:AD2129">
    <cfRule type="notContainsText" dxfId="240" priority="641" operator="notContains" text="//">
      <formula>ISERROR(SEARCH("//",AD2128))</formula>
    </cfRule>
  </conditionalFormatting>
  <conditionalFormatting sqref="J1434">
    <cfRule type="containsText" dxfId="239" priority="631" operator="containsText" text="DISABLED">
      <formula>NOT(ISERROR(SEARCH("DISABLED",J1434)))</formula>
    </cfRule>
    <cfRule type="containsText" dxfId="238" priority="632" operator="containsText" text="ENABLED">
      <formula>NOT(ISERROR(SEARCH("ENABLED",J1434)))</formula>
    </cfRule>
  </conditionalFormatting>
  <conditionalFormatting sqref="K1434:L1434">
    <cfRule type="containsText" dxfId="237" priority="628" operator="containsText" text="DISABLED">
      <formula>NOT(ISERROR(SEARCH("DISABLED",K1434)))</formula>
    </cfRule>
    <cfRule type="containsText" dxfId="236" priority="629" operator="containsText" text="ENABLED">
      <formula>NOT(ISERROR(SEARCH("ENABLED",K1434)))</formula>
    </cfRule>
  </conditionalFormatting>
  <conditionalFormatting sqref="J1435">
    <cfRule type="containsText" dxfId="235" priority="603" operator="containsText" text="DISABLED">
      <formula>NOT(ISERROR(SEARCH("DISABLED",J1435)))</formula>
    </cfRule>
    <cfRule type="containsText" dxfId="234" priority="604" operator="containsText" text="ENABLED">
      <formula>NOT(ISERROR(SEARCH("ENABLED",J1435)))</formula>
    </cfRule>
  </conditionalFormatting>
  <conditionalFormatting sqref="K1435:L1435">
    <cfRule type="containsText" dxfId="233" priority="600" operator="containsText" text="DISABLED">
      <formula>NOT(ISERROR(SEARCH("DISABLED",K1435)))</formula>
    </cfRule>
    <cfRule type="containsText" dxfId="232" priority="601" operator="containsText" text="ENABLED">
      <formula>NOT(ISERROR(SEARCH("ENABLED",K1435)))</formula>
    </cfRule>
  </conditionalFormatting>
  <conditionalFormatting sqref="K1807:L1807">
    <cfRule type="containsText" dxfId="231" priority="597" operator="containsText" text="DISABLED">
      <formula>NOT(ISERROR(SEARCH("DISABLED",K1807)))</formula>
    </cfRule>
    <cfRule type="containsText" dxfId="230" priority="598" operator="containsText" text="ENABLED">
      <formula>NOT(ISERROR(SEARCH("ENABLED",K1807)))</formula>
    </cfRule>
  </conditionalFormatting>
  <conditionalFormatting sqref="J1807">
    <cfRule type="containsText" dxfId="229" priority="593" operator="containsText" text="DISABLED">
      <formula>NOT(ISERROR(SEARCH("DISABLED",J1807)))</formula>
    </cfRule>
    <cfRule type="containsText" dxfId="228" priority="594" operator="containsText" text="ENABLED">
      <formula>NOT(ISERROR(SEARCH("ENABLED",J1807)))</formula>
    </cfRule>
  </conditionalFormatting>
  <conditionalFormatting sqref="K1808:L1808">
    <cfRule type="containsText" dxfId="227" priority="591" operator="containsText" text="DISABLED">
      <formula>NOT(ISERROR(SEARCH("DISABLED",K1808)))</formula>
    </cfRule>
    <cfRule type="containsText" dxfId="226" priority="592" operator="containsText" text="ENABLED">
      <formula>NOT(ISERROR(SEARCH("ENABLED",K1808)))</formula>
    </cfRule>
  </conditionalFormatting>
  <conditionalFormatting sqref="J1808">
    <cfRule type="containsText" dxfId="225" priority="587" operator="containsText" text="DISABLED">
      <formula>NOT(ISERROR(SEARCH("DISABLED",J1808)))</formula>
    </cfRule>
    <cfRule type="containsText" dxfId="224" priority="588" operator="containsText" text="ENABLED">
      <formula>NOT(ISERROR(SEARCH("ENABLED",J1808)))</formula>
    </cfRule>
  </conditionalFormatting>
  <conditionalFormatting sqref="K525:L526">
    <cfRule type="containsText" dxfId="223" priority="577" operator="containsText" text="DISABLED">
      <formula>NOT(ISERROR(SEARCH("DISABLED",K525)))</formula>
    </cfRule>
    <cfRule type="containsText" dxfId="222" priority="578" operator="containsText" text="ENABLED">
      <formula>NOT(ISERROR(SEARCH("ENABLED",K525)))</formula>
    </cfRule>
  </conditionalFormatting>
  <conditionalFormatting sqref="J525:J526">
    <cfRule type="containsText" dxfId="221" priority="574" operator="containsText" text="DISABLED">
      <formula>NOT(ISERROR(SEARCH("DISABLED",J525)))</formula>
    </cfRule>
    <cfRule type="containsText" dxfId="220" priority="575" operator="containsText" text="ENABLED">
      <formula>NOT(ISERROR(SEARCH("ENABLED",J525)))</formula>
    </cfRule>
  </conditionalFormatting>
  <conditionalFormatting sqref="K1809:L1809">
    <cfRule type="containsText" dxfId="219" priority="572" operator="containsText" text="DISABLED">
      <formula>NOT(ISERROR(SEARCH("DISABLED",K1809)))</formula>
    </cfRule>
    <cfRule type="containsText" dxfId="218" priority="573" operator="containsText" text="ENABLED">
      <formula>NOT(ISERROR(SEARCH("ENABLED",K1809)))</formula>
    </cfRule>
  </conditionalFormatting>
  <conditionalFormatting sqref="J1809">
    <cfRule type="containsText" dxfId="217" priority="568" operator="containsText" text="DISABLED">
      <formula>NOT(ISERROR(SEARCH("DISABLED",J1809)))</formula>
    </cfRule>
    <cfRule type="containsText" dxfId="216" priority="569" operator="containsText" text="ENABLED">
      <formula>NOT(ISERROR(SEARCH("ENABLED",J1809)))</formula>
    </cfRule>
  </conditionalFormatting>
  <conditionalFormatting sqref="K1810:L1814">
    <cfRule type="containsText" dxfId="215" priority="566" operator="containsText" text="DISABLED">
      <formula>NOT(ISERROR(SEARCH("DISABLED",K1810)))</formula>
    </cfRule>
    <cfRule type="containsText" dxfId="214" priority="567" operator="containsText" text="ENABLED">
      <formula>NOT(ISERROR(SEARCH("ENABLED",K1810)))</formula>
    </cfRule>
  </conditionalFormatting>
  <conditionalFormatting sqref="J1810:J1814">
    <cfRule type="containsText" dxfId="213" priority="562" operator="containsText" text="DISABLED">
      <formula>NOT(ISERROR(SEARCH("DISABLED",J1810)))</formula>
    </cfRule>
    <cfRule type="containsText" dxfId="212" priority="563" operator="containsText" text="ENABLED">
      <formula>NOT(ISERROR(SEARCH("ENABLED",J1810)))</formula>
    </cfRule>
  </conditionalFormatting>
  <conditionalFormatting sqref="L3">
    <cfRule type="containsText" dxfId="211" priority="541" operator="containsText" text="DISABLED">
      <formula>NOT(ISERROR(SEARCH("DISABLED",L3)))</formula>
    </cfRule>
    <cfRule type="containsText" dxfId="210" priority="542" operator="containsText" text="ENABLED">
      <formula>NOT(ISERROR(SEARCH("ENABLED",L3)))</formula>
    </cfRule>
  </conditionalFormatting>
  <conditionalFormatting sqref="K1815:L1815">
    <cfRule type="containsText" dxfId="209" priority="529" operator="containsText" text="DISABLED">
      <formula>NOT(ISERROR(SEARCH("DISABLED",K1815)))</formula>
    </cfRule>
    <cfRule type="containsText" dxfId="208" priority="530" operator="containsText" text="ENABLED">
      <formula>NOT(ISERROR(SEARCH("ENABLED",K1815)))</formula>
    </cfRule>
  </conditionalFormatting>
  <conditionalFormatting sqref="J1815">
    <cfRule type="containsText" dxfId="207" priority="527" operator="containsText" text="DISABLED">
      <formula>NOT(ISERROR(SEARCH("DISABLED",J1815)))</formula>
    </cfRule>
    <cfRule type="containsText" dxfId="206" priority="528" operator="containsText" text="ENABLED">
      <formula>NOT(ISERROR(SEARCH("ENABLED",J1815)))</formula>
    </cfRule>
  </conditionalFormatting>
  <conditionalFormatting sqref="J1436:J1438">
    <cfRule type="containsText" dxfId="205" priority="524" operator="containsText" text="DISABLED">
      <formula>NOT(ISERROR(SEARCH("DISABLED",J1436)))</formula>
    </cfRule>
    <cfRule type="containsText" dxfId="204" priority="525" operator="containsText" text="ENABLED">
      <formula>NOT(ISERROR(SEARCH("ENABLED",J1436)))</formula>
    </cfRule>
  </conditionalFormatting>
  <conditionalFormatting sqref="K1436:L1438">
    <cfRule type="containsText" dxfId="203" priority="521" operator="containsText" text="DISABLED">
      <formula>NOT(ISERROR(SEARCH("DISABLED",K1436)))</formula>
    </cfRule>
    <cfRule type="containsText" dxfId="202" priority="522" operator="containsText" text="ENABLED">
      <formula>NOT(ISERROR(SEARCH("ENABLED",K1436)))</formula>
    </cfRule>
  </conditionalFormatting>
  <conditionalFormatting sqref="AA1835:AA1837">
    <cfRule type="notContainsBlanks" dxfId="201" priority="519">
      <formula>LEN(TRIM(AA1835))&gt;0</formula>
    </cfRule>
  </conditionalFormatting>
  <conditionalFormatting sqref="J1835:L1837">
    <cfRule type="containsText" dxfId="200" priority="517" operator="containsText" text="DISABLED">
      <formula>NOT(ISERROR(SEARCH("DISABLED",J1835)))</formula>
    </cfRule>
    <cfRule type="containsText" dxfId="199" priority="518" operator="containsText" text="ENABLED">
      <formula>NOT(ISERROR(SEARCH("ENABLED",J1835)))</formula>
    </cfRule>
  </conditionalFormatting>
  <conditionalFormatting sqref="AA1835:AA1837">
    <cfRule type="notContainsBlanks" dxfId="198" priority="516">
      <formula>LEN(TRIM(AA1835))&gt;0</formula>
    </cfRule>
  </conditionalFormatting>
  <conditionalFormatting sqref="AD1835:AD1837">
    <cfRule type="notContainsText" dxfId="197" priority="515" operator="notContains" text="//">
      <formula>ISERROR(SEARCH("//",AD1835))</formula>
    </cfRule>
  </conditionalFormatting>
  <conditionalFormatting sqref="J1816:J1819">
    <cfRule type="containsText" dxfId="196" priority="505" operator="containsText" text="DISABLED">
      <formula>NOT(ISERROR(SEARCH("DISABLED",J1816)))</formula>
    </cfRule>
    <cfRule type="containsText" dxfId="195" priority="506" operator="containsText" text="ENABLED">
      <formula>NOT(ISERROR(SEARCH("ENABLED",J1816)))</formula>
    </cfRule>
  </conditionalFormatting>
  <conditionalFormatting sqref="J1816:J1819">
    <cfRule type="containsText" dxfId="194" priority="503" operator="containsText" text="DISABLED">
      <formula>NOT(ISERROR(SEARCH("DISABLED",J1816)))</formula>
    </cfRule>
    <cfRule type="containsText" dxfId="193" priority="504" operator="containsText" text="ENABLED">
      <formula>NOT(ISERROR(SEARCH("ENABLED",J1816)))</formula>
    </cfRule>
  </conditionalFormatting>
  <conditionalFormatting sqref="J1816:J1819">
    <cfRule type="containsText" dxfId="192" priority="501" operator="containsText" text="DISABLED">
      <formula>NOT(ISERROR(SEARCH("DISABLED",J1816)))</formula>
    </cfRule>
    <cfRule type="containsText" dxfId="191" priority="502" operator="containsText" text="ENABLED">
      <formula>NOT(ISERROR(SEARCH("ENABLED",J1816)))</formula>
    </cfRule>
  </conditionalFormatting>
  <conditionalFormatting sqref="K1816:L1819">
    <cfRule type="containsText" dxfId="190" priority="499" operator="containsText" text="DISABLED">
      <formula>NOT(ISERROR(SEARCH("DISABLED",K1816)))</formula>
    </cfRule>
    <cfRule type="containsText" dxfId="189" priority="500" operator="containsText" text="ENABLED">
      <formula>NOT(ISERROR(SEARCH("ENABLED",K1816)))</formula>
    </cfRule>
  </conditionalFormatting>
  <conditionalFormatting sqref="J2113:L2117">
    <cfRule type="containsText" dxfId="188" priority="489" operator="containsText" text="DISABLED">
      <formula>NOT(ISERROR(SEARCH("DISABLED",J2113)))</formula>
    </cfRule>
    <cfRule type="containsText" dxfId="187" priority="490" operator="containsText" text="ENABLED">
      <formula>NOT(ISERROR(SEARCH("ENABLED",J2113)))</formula>
    </cfRule>
  </conditionalFormatting>
  <conditionalFormatting sqref="J1821:J1824">
    <cfRule type="containsText" dxfId="186" priority="481" operator="containsText" text="DISABLED">
      <formula>NOT(ISERROR(SEARCH("DISABLED",J1821)))</formula>
    </cfRule>
    <cfRule type="containsText" dxfId="185" priority="482" operator="containsText" text="ENABLED">
      <formula>NOT(ISERROR(SEARCH("ENABLED",J1821)))</formula>
    </cfRule>
  </conditionalFormatting>
  <conditionalFormatting sqref="J1821:J1824">
    <cfRule type="containsText" dxfId="184" priority="479" operator="containsText" text="DISABLED">
      <formula>NOT(ISERROR(SEARCH("DISABLED",J1821)))</formula>
    </cfRule>
    <cfRule type="containsText" dxfId="183" priority="480" operator="containsText" text="ENABLED">
      <formula>NOT(ISERROR(SEARCH("ENABLED",J1821)))</formula>
    </cfRule>
  </conditionalFormatting>
  <conditionalFormatting sqref="J1821:J1824">
    <cfRule type="containsText" dxfId="182" priority="477" operator="containsText" text="DISABLED">
      <formula>NOT(ISERROR(SEARCH("DISABLED",J1821)))</formula>
    </cfRule>
    <cfRule type="containsText" dxfId="181" priority="478" operator="containsText" text="ENABLED">
      <formula>NOT(ISERROR(SEARCH("ENABLED",J1821)))</formula>
    </cfRule>
  </conditionalFormatting>
  <conditionalFormatting sqref="K1823:L1824 L1821:L1822">
    <cfRule type="containsText" dxfId="180" priority="475" operator="containsText" text="DISABLED">
      <formula>NOT(ISERROR(SEARCH("DISABLED",K1821)))</formula>
    </cfRule>
    <cfRule type="containsText" dxfId="179" priority="476" operator="containsText" text="ENABLED">
      <formula>NOT(ISERROR(SEARCH("ENABLED",K1821)))</formula>
    </cfRule>
  </conditionalFormatting>
  <conditionalFormatting sqref="K2112:L2112">
    <cfRule type="containsText" dxfId="178" priority="469" operator="containsText" text="DISABLED">
      <formula>NOT(ISERROR(SEARCH("DISABLED",K2112)))</formula>
    </cfRule>
    <cfRule type="containsText" dxfId="177" priority="470" operator="containsText" text="ENABLED">
      <formula>NOT(ISERROR(SEARCH("ENABLED",K2112)))</formula>
    </cfRule>
  </conditionalFormatting>
  <conditionalFormatting sqref="J2112">
    <cfRule type="containsText" dxfId="176" priority="472" operator="containsText" text="DISABLED">
      <formula>NOT(ISERROR(SEARCH("DISABLED",J2112)))</formula>
    </cfRule>
    <cfRule type="containsText" dxfId="175" priority="473" operator="containsText" text="ENABLED">
      <formula>NOT(ISERROR(SEARCH("ENABLED",J2112)))</formula>
    </cfRule>
  </conditionalFormatting>
  <conditionalFormatting sqref="K2112:L2112">
    <cfRule type="containsText" dxfId="174" priority="462" operator="containsText" text="DISABLED">
      <formula>NOT(ISERROR(SEARCH("DISABLED",K2112)))</formula>
    </cfRule>
    <cfRule type="containsText" dxfId="173" priority="463" operator="containsText" text="ENABLED">
      <formula>NOT(ISERROR(SEARCH("ENABLED",K2112)))</formula>
    </cfRule>
  </conditionalFormatting>
  <conditionalFormatting sqref="J2112">
    <cfRule type="containsText" dxfId="172" priority="465" operator="containsText" text="DISABLED">
      <formula>NOT(ISERROR(SEARCH("DISABLED",J2112)))</formula>
    </cfRule>
    <cfRule type="containsText" dxfId="171" priority="466" operator="containsText" text="ENABLED">
      <formula>NOT(ISERROR(SEARCH("ENABLED",J2112)))</formula>
    </cfRule>
  </conditionalFormatting>
  <conditionalFormatting sqref="J8:L8">
    <cfRule type="containsText" dxfId="170" priority="445" operator="containsText" text="DISABLED">
      <formula>NOT(ISERROR(SEARCH("DISABLED",J8)))</formula>
    </cfRule>
    <cfRule type="containsText" dxfId="169" priority="446" operator="containsText" text="ENABLED">
      <formula>NOT(ISERROR(SEARCH("ENABLED",J8)))</formula>
    </cfRule>
  </conditionalFormatting>
  <conditionalFormatting sqref="AA8">
    <cfRule type="notContainsBlanks" dxfId="168" priority="444">
      <formula>LEN(TRIM(AA8))&gt;0</formula>
    </cfRule>
  </conditionalFormatting>
  <conditionalFormatting sqref="AD8">
    <cfRule type="notContainsText" dxfId="167" priority="443" operator="notContains" text="//">
      <formula>ISERROR(SEARCH("//",AD8))</formula>
    </cfRule>
  </conditionalFormatting>
  <conditionalFormatting sqref="K75:L75">
    <cfRule type="containsText" dxfId="166" priority="441" operator="containsText" text="DISABLED">
      <formula>NOT(ISERROR(SEARCH("DISABLED",K75)))</formula>
    </cfRule>
    <cfRule type="containsText" dxfId="165" priority="442" operator="containsText" text="ENABLED">
      <formula>NOT(ISERROR(SEARCH("ENABLED",K75)))</formula>
    </cfRule>
  </conditionalFormatting>
  <conditionalFormatting sqref="J75">
    <cfRule type="containsText" dxfId="164" priority="439" operator="containsText" text="DISABLED">
      <formula>NOT(ISERROR(SEARCH("DISABLED",J75)))</formula>
    </cfRule>
    <cfRule type="containsText" dxfId="163" priority="440" operator="containsText" text="ENABLED">
      <formula>NOT(ISERROR(SEARCH("ENABLED",J75)))</formula>
    </cfRule>
  </conditionalFormatting>
  <conditionalFormatting sqref="J1820">
    <cfRule type="containsText" dxfId="162" priority="433" operator="containsText" text="DISABLED">
      <formula>NOT(ISERROR(SEARCH("DISABLED",J1820)))</formula>
    </cfRule>
    <cfRule type="containsText" dxfId="161" priority="434" operator="containsText" text="ENABLED">
      <formula>NOT(ISERROR(SEARCH("ENABLED",J1820)))</formula>
    </cfRule>
  </conditionalFormatting>
  <conditionalFormatting sqref="J1820">
    <cfRule type="containsText" dxfId="160" priority="431" operator="containsText" text="DISABLED">
      <formula>NOT(ISERROR(SEARCH("DISABLED",J1820)))</formula>
    </cfRule>
    <cfRule type="containsText" dxfId="159" priority="432" operator="containsText" text="ENABLED">
      <formula>NOT(ISERROR(SEARCH("ENABLED",J1820)))</formula>
    </cfRule>
  </conditionalFormatting>
  <conditionalFormatting sqref="J1820">
    <cfRule type="containsText" dxfId="158" priority="429" operator="containsText" text="DISABLED">
      <formula>NOT(ISERROR(SEARCH("DISABLED",J1820)))</formula>
    </cfRule>
    <cfRule type="containsText" dxfId="157" priority="430" operator="containsText" text="ENABLED">
      <formula>NOT(ISERROR(SEARCH("ENABLED",J1820)))</formula>
    </cfRule>
  </conditionalFormatting>
  <conditionalFormatting sqref="K1820:L1820">
    <cfRule type="containsText" dxfId="156" priority="427" operator="containsText" text="DISABLED">
      <formula>NOT(ISERROR(SEARCH("DISABLED",K1820)))</formula>
    </cfRule>
    <cfRule type="containsText" dxfId="155" priority="428" operator="containsText" text="ENABLED">
      <formula>NOT(ISERROR(SEARCH("ENABLED",K1820)))</formula>
    </cfRule>
  </conditionalFormatting>
  <conditionalFormatting sqref="AC2">
    <cfRule type="notContainsBlanks" dxfId="154" priority="424">
      <formula>LEN(TRIM(AC2))&gt;0</formula>
    </cfRule>
  </conditionalFormatting>
  <conditionalFormatting sqref="K1538">
    <cfRule type="containsText" dxfId="153" priority="422" operator="containsText" text="DISABLED">
      <formula>NOT(ISERROR(SEARCH("DISABLED",K1538)))</formula>
    </cfRule>
    <cfRule type="containsText" dxfId="152" priority="423" operator="containsText" text="ENABLED">
      <formula>NOT(ISERROR(SEARCH("ENABLED",K1538)))</formula>
    </cfRule>
  </conditionalFormatting>
  <conditionalFormatting sqref="K1535">
    <cfRule type="containsText" dxfId="151" priority="420" operator="containsText" text="DISABLED">
      <formula>NOT(ISERROR(SEARCH("DISABLED",K1535)))</formula>
    </cfRule>
    <cfRule type="containsText" dxfId="150" priority="421" operator="containsText" text="ENABLED">
      <formula>NOT(ISERROR(SEARCH("ENABLED",K1535)))</formula>
    </cfRule>
  </conditionalFormatting>
  <conditionalFormatting sqref="J1535">
    <cfRule type="containsText" dxfId="149" priority="418" operator="containsText" text="DISABLED">
      <formula>NOT(ISERROR(SEARCH("DISABLED",J1535)))</formula>
    </cfRule>
    <cfRule type="containsText" dxfId="148" priority="419" operator="containsText" text="ENABLED">
      <formula>NOT(ISERROR(SEARCH("ENABLED",J1535)))</formula>
    </cfRule>
  </conditionalFormatting>
  <conditionalFormatting sqref="J1825:J1833">
    <cfRule type="containsText" dxfId="147" priority="384" operator="containsText" text="DISABLED">
      <formula>NOT(ISERROR(SEARCH("DISABLED",J1825)))</formula>
    </cfRule>
    <cfRule type="containsText" dxfId="146" priority="385" operator="containsText" text="ENABLED">
      <formula>NOT(ISERROR(SEARCH("ENABLED",J1825)))</formula>
    </cfRule>
  </conditionalFormatting>
  <conditionalFormatting sqref="J1825:J1833">
    <cfRule type="containsText" dxfId="145" priority="382" operator="containsText" text="DISABLED">
      <formula>NOT(ISERROR(SEARCH("DISABLED",J1825)))</formula>
    </cfRule>
    <cfRule type="containsText" dxfId="144" priority="383" operator="containsText" text="ENABLED">
      <formula>NOT(ISERROR(SEARCH("ENABLED",J1825)))</formula>
    </cfRule>
  </conditionalFormatting>
  <conditionalFormatting sqref="J1825:J1833">
    <cfRule type="containsText" dxfId="143" priority="380" operator="containsText" text="DISABLED">
      <formula>NOT(ISERROR(SEARCH("DISABLED",J1825)))</formula>
    </cfRule>
    <cfRule type="containsText" dxfId="142" priority="381" operator="containsText" text="ENABLED">
      <formula>NOT(ISERROR(SEARCH("ENABLED",J1825)))</formula>
    </cfRule>
  </conditionalFormatting>
  <conditionalFormatting sqref="K1825:L1826">
    <cfRule type="containsText" dxfId="141" priority="378" operator="containsText" text="DISABLED">
      <formula>NOT(ISERROR(SEARCH("DISABLED",K1825)))</formula>
    </cfRule>
    <cfRule type="containsText" dxfId="140" priority="379" operator="containsText" text="ENABLED">
      <formula>NOT(ISERROR(SEARCH("ENABLED",K1825)))</formula>
    </cfRule>
  </conditionalFormatting>
  <conditionalFormatting sqref="K1821">
    <cfRule type="containsText" dxfId="139" priority="374" operator="containsText" text="DISABLED">
      <formula>NOT(ISERROR(SEARCH("DISABLED",K1821)))</formula>
    </cfRule>
    <cfRule type="containsText" dxfId="138" priority="375" operator="containsText" text="ENABLED">
      <formula>NOT(ISERROR(SEARCH("ENABLED",K1821)))</formula>
    </cfRule>
  </conditionalFormatting>
  <conditionalFormatting sqref="K1822">
    <cfRule type="containsText" dxfId="137" priority="372" operator="containsText" text="DISABLED">
      <formula>NOT(ISERROR(SEARCH("DISABLED",K1822)))</formula>
    </cfRule>
    <cfRule type="containsText" dxfId="136" priority="373" operator="containsText" text="ENABLED">
      <formula>NOT(ISERROR(SEARCH("ENABLED",K1822)))</formula>
    </cfRule>
  </conditionalFormatting>
  <conditionalFormatting sqref="J1888:L1888">
    <cfRule type="containsText" dxfId="135" priority="370" operator="containsText" text="DISABLED">
      <formula>NOT(ISERROR(SEARCH("DISABLED",J1888)))</formula>
    </cfRule>
    <cfRule type="containsText" dxfId="134" priority="371" operator="containsText" text="ENABLED">
      <formula>NOT(ISERROR(SEARCH("ENABLED",J1888)))</formula>
    </cfRule>
  </conditionalFormatting>
  <conditionalFormatting sqref="L1794:L1795">
    <cfRule type="containsText" dxfId="133" priority="348" operator="containsText" text="DISABLED">
      <formula>NOT(ISERROR(SEARCH("DISABLED",L1794)))</formula>
    </cfRule>
    <cfRule type="containsText" dxfId="132" priority="349" operator="containsText" text="ENABLED">
      <formula>NOT(ISERROR(SEARCH("ENABLED",L1794)))</formula>
    </cfRule>
  </conditionalFormatting>
  <conditionalFormatting sqref="K2060:L2061">
    <cfRule type="containsText" dxfId="131" priority="345" operator="containsText" text="DISABLED">
      <formula>NOT(ISERROR(SEARCH("DISABLED",K2060)))</formula>
    </cfRule>
    <cfRule type="containsText" dxfId="130" priority="346" operator="containsText" text="ENABLED">
      <formula>NOT(ISERROR(SEARCH("ENABLED",K2060)))</formula>
    </cfRule>
  </conditionalFormatting>
  <conditionalFormatting sqref="J2060:J2061">
    <cfRule type="containsText" dxfId="129" priority="343" operator="containsText" text="DISABLED">
      <formula>NOT(ISERROR(SEARCH("DISABLED",J2060)))</formula>
    </cfRule>
    <cfRule type="containsText" dxfId="128" priority="344" operator="containsText" text="ENABLED">
      <formula>NOT(ISERROR(SEARCH("ENABLED",J2060)))</formula>
    </cfRule>
  </conditionalFormatting>
  <conditionalFormatting sqref="K2062:L2063">
    <cfRule type="containsText" dxfId="127" priority="339" operator="containsText" text="DISABLED">
      <formula>NOT(ISERROR(SEARCH("DISABLED",K2062)))</formula>
    </cfRule>
    <cfRule type="containsText" dxfId="126" priority="340" operator="containsText" text="ENABLED">
      <formula>NOT(ISERROR(SEARCH("ENABLED",K2062)))</formula>
    </cfRule>
  </conditionalFormatting>
  <conditionalFormatting sqref="J2062:J2063">
    <cfRule type="containsText" dxfId="125" priority="337" operator="containsText" text="DISABLED">
      <formula>NOT(ISERROR(SEARCH("DISABLED",J2062)))</formula>
    </cfRule>
    <cfRule type="containsText" dxfId="124" priority="338" operator="containsText" text="ENABLED">
      <formula>NOT(ISERROR(SEARCH("ENABLED",J2062)))</formula>
    </cfRule>
  </conditionalFormatting>
  <conditionalFormatting sqref="J876">
    <cfRule type="containsText" dxfId="123" priority="333" operator="containsText" text="DISABLED">
      <formula>NOT(ISERROR(SEARCH("DISABLED",J876)))</formula>
    </cfRule>
    <cfRule type="containsText" dxfId="122" priority="334" operator="containsText" text="ENABLED">
      <formula>NOT(ISERROR(SEARCH("ENABLED",J876)))</formula>
    </cfRule>
  </conditionalFormatting>
  <conditionalFormatting sqref="K876:L876">
    <cfRule type="containsText" dxfId="121" priority="330" operator="containsText" text="DISABLED">
      <formula>NOT(ISERROR(SEARCH("DISABLED",K876)))</formula>
    </cfRule>
    <cfRule type="containsText" dxfId="120" priority="331" operator="containsText" text="ENABLED">
      <formula>NOT(ISERROR(SEARCH("ENABLED",K876)))</formula>
    </cfRule>
  </conditionalFormatting>
  <conditionalFormatting sqref="J878">
    <cfRule type="containsText" dxfId="119" priority="328" operator="containsText" text="DISABLED">
      <formula>NOT(ISERROR(SEARCH("DISABLED",J878)))</formula>
    </cfRule>
    <cfRule type="containsText" dxfId="118" priority="329" operator="containsText" text="ENABLED">
      <formula>NOT(ISERROR(SEARCH("ENABLED",J878)))</formula>
    </cfRule>
  </conditionalFormatting>
  <conditionalFormatting sqref="K878:L878">
    <cfRule type="containsText" dxfId="117" priority="325" operator="containsText" text="DISABLED">
      <formula>NOT(ISERROR(SEARCH("DISABLED",K878)))</formula>
    </cfRule>
    <cfRule type="containsText" dxfId="116" priority="326" operator="containsText" text="ENABLED">
      <formula>NOT(ISERROR(SEARCH("ENABLED",K878)))</formula>
    </cfRule>
  </conditionalFormatting>
  <conditionalFormatting sqref="K2082:L2082">
    <cfRule type="containsText" dxfId="115" priority="312" operator="containsText" text="DISABLED">
      <formula>NOT(ISERROR(SEARCH("DISABLED",K2082)))</formula>
    </cfRule>
    <cfRule type="containsText" dxfId="114" priority="313" operator="containsText" text="ENABLED">
      <formula>NOT(ISERROR(SEARCH("ENABLED",K2082)))</formula>
    </cfRule>
  </conditionalFormatting>
  <conditionalFormatting sqref="J2082">
    <cfRule type="containsText" dxfId="113" priority="308" operator="containsText" text="DISABLED">
      <formula>NOT(ISERROR(SEARCH("DISABLED",J2082)))</formula>
    </cfRule>
    <cfRule type="containsText" dxfId="112" priority="309" operator="containsText" text="ENABLED">
      <formula>NOT(ISERROR(SEARCH("ENABLED",J2082)))</formula>
    </cfRule>
  </conditionalFormatting>
  <conditionalFormatting sqref="K1827:L1833">
    <cfRule type="containsText" dxfId="111" priority="297" operator="containsText" text="DISABLED">
      <formula>NOT(ISERROR(SEARCH("DISABLED",K1827)))</formula>
    </cfRule>
    <cfRule type="containsText" dxfId="110" priority="298" operator="containsText" text="ENABLED">
      <formula>NOT(ISERROR(SEARCH("ENABLED",K1827)))</formula>
    </cfRule>
  </conditionalFormatting>
  <conditionalFormatting sqref="J1976:L1976">
    <cfRule type="containsText" dxfId="109" priority="277" operator="containsText" text="DISABLED">
      <formula>NOT(ISERROR(SEARCH("DISABLED",J1976)))</formula>
    </cfRule>
    <cfRule type="containsText" dxfId="108" priority="278" operator="containsText" text="ENABLED">
      <formula>NOT(ISERROR(SEARCH("ENABLED",J1976)))</formula>
    </cfRule>
  </conditionalFormatting>
  <conditionalFormatting sqref="J1166:J1198">
    <cfRule type="containsText" dxfId="107" priority="268" operator="containsText" text="DISABLED">
      <formula>NOT(ISERROR(SEARCH("DISABLED",J1166)))</formula>
    </cfRule>
    <cfRule type="containsText" dxfId="106" priority="269" operator="containsText" text="ENABLED">
      <formula>NOT(ISERROR(SEARCH("ENABLED",J1166)))</formula>
    </cfRule>
  </conditionalFormatting>
  <conditionalFormatting sqref="K1166:L1198">
    <cfRule type="containsText" dxfId="105" priority="265" operator="containsText" text="DISABLED">
      <formula>NOT(ISERROR(SEARCH("DISABLED",K1166)))</formula>
    </cfRule>
    <cfRule type="containsText" dxfId="104" priority="266" operator="containsText" text="ENABLED">
      <formula>NOT(ISERROR(SEARCH("ENABLED",K1166)))</formula>
    </cfRule>
  </conditionalFormatting>
  <conditionalFormatting sqref="K1794:K1795">
    <cfRule type="containsText" dxfId="103" priority="263" operator="containsText" text="DISABLED">
      <formula>NOT(ISERROR(SEARCH("DISABLED",K1794)))</formula>
    </cfRule>
    <cfRule type="containsText" dxfId="102" priority="264" operator="containsText" text="ENABLED">
      <formula>NOT(ISERROR(SEARCH("ENABLED",K1794)))</formula>
    </cfRule>
  </conditionalFormatting>
  <conditionalFormatting sqref="J1953:L1953">
    <cfRule type="containsText" dxfId="101" priority="261" operator="containsText" text="DISABLED">
      <formula>NOT(ISERROR(SEARCH("DISABLED",J1953)))</formula>
    </cfRule>
    <cfRule type="containsText" dxfId="100" priority="262" operator="containsText" text="ENABLED">
      <formula>NOT(ISERROR(SEARCH("ENABLED",J1953)))</formula>
    </cfRule>
  </conditionalFormatting>
  <conditionalFormatting sqref="J1954:L1954">
    <cfRule type="containsText" dxfId="99" priority="250" operator="containsText" text="DISABLED">
      <formula>NOT(ISERROR(SEARCH("DISABLED",J1954)))</formula>
    </cfRule>
    <cfRule type="containsText" dxfId="98" priority="251" operator="containsText" text="ENABLED">
      <formula>NOT(ISERROR(SEARCH("ENABLED",J1954)))</formula>
    </cfRule>
  </conditionalFormatting>
  <conditionalFormatting sqref="J1908:L1908">
    <cfRule type="containsText" dxfId="97" priority="230" operator="containsText" text="DISABLED">
      <formula>NOT(ISERROR(SEARCH("DISABLED",J1908)))</formula>
    </cfRule>
    <cfRule type="containsText" dxfId="96" priority="231" operator="containsText" text="ENABLED">
      <formula>NOT(ISERROR(SEARCH("ENABLED",J1908)))</formula>
    </cfRule>
  </conditionalFormatting>
  <conditionalFormatting sqref="K1932:L1932">
    <cfRule type="containsText" dxfId="95" priority="228" operator="containsText" text="DISABLED">
      <formula>NOT(ISERROR(SEARCH("DISABLED",K1932)))</formula>
    </cfRule>
    <cfRule type="containsText" dxfId="94" priority="229" operator="containsText" text="ENABLED">
      <formula>NOT(ISERROR(SEARCH("ENABLED",K1932)))</formula>
    </cfRule>
  </conditionalFormatting>
  <conditionalFormatting sqref="K1834">
    <cfRule type="containsText" dxfId="93" priority="226" operator="containsText" text="DISABLED">
      <formula>NOT(ISERROR(SEARCH("DISABLED",K1834)))</formula>
    </cfRule>
    <cfRule type="containsText" dxfId="92" priority="227" operator="containsText" text="ENABLED">
      <formula>NOT(ISERROR(SEARCH("ENABLED",K1834)))</formula>
    </cfRule>
  </conditionalFormatting>
  <conditionalFormatting sqref="J1834">
    <cfRule type="containsText" dxfId="91" priority="222" operator="containsText" text="DISABLED">
      <formula>NOT(ISERROR(SEARCH("DISABLED",J1834)))</formula>
    </cfRule>
    <cfRule type="containsText" dxfId="90" priority="223" operator="containsText" text="ENABLED">
      <formula>NOT(ISERROR(SEARCH("ENABLED",J1834)))</formula>
    </cfRule>
  </conditionalFormatting>
  <conditionalFormatting sqref="L1834">
    <cfRule type="containsText" dxfId="89" priority="218" operator="containsText" text="DISABLED">
      <formula>NOT(ISERROR(SEARCH("DISABLED",L1834)))</formula>
    </cfRule>
    <cfRule type="containsText" dxfId="88" priority="219" operator="containsText" text="ENABLED">
      <formula>NOT(ISERROR(SEARCH("ENABLED",L1834)))</formula>
    </cfRule>
  </conditionalFormatting>
  <conditionalFormatting sqref="L1779">
    <cfRule type="containsText" dxfId="87" priority="214" operator="containsText" text="DISABLED">
      <formula>NOT(ISERROR(SEARCH("DISABLED",L1779)))</formula>
    </cfRule>
    <cfRule type="containsText" dxfId="86" priority="215" operator="containsText" text="ENABLED">
      <formula>NOT(ISERROR(SEARCH("ENABLED",L1779)))</formula>
    </cfRule>
  </conditionalFormatting>
  <conditionalFormatting sqref="K1779">
    <cfRule type="containsText" dxfId="85" priority="211" operator="containsText" text="DISABLED">
      <formula>NOT(ISERROR(SEARCH("DISABLED",K1779)))</formula>
    </cfRule>
    <cfRule type="containsText" dxfId="84" priority="212" operator="containsText" text="ENABLED">
      <formula>NOT(ISERROR(SEARCH("ENABLED",K1779)))</formula>
    </cfRule>
  </conditionalFormatting>
  <conditionalFormatting sqref="J2029:J2032">
    <cfRule type="containsText" dxfId="83" priority="202" operator="containsText" text="DISABLED">
      <formula>NOT(ISERROR(SEARCH("DISABLED",J2029)))</formula>
    </cfRule>
    <cfRule type="containsText" dxfId="82" priority="203" operator="containsText" text="ENABLED">
      <formula>NOT(ISERROR(SEARCH("ENABLED",J2029)))</formula>
    </cfRule>
  </conditionalFormatting>
  <conditionalFormatting sqref="K2029:L2029">
    <cfRule type="containsText" dxfId="81" priority="199" operator="containsText" text="DISABLED">
      <formula>NOT(ISERROR(SEARCH("DISABLED",K2029)))</formula>
    </cfRule>
    <cfRule type="containsText" dxfId="80" priority="200" operator="containsText" text="ENABLED">
      <formula>NOT(ISERROR(SEARCH("ENABLED",K2029)))</formula>
    </cfRule>
  </conditionalFormatting>
  <conditionalFormatting sqref="K2030:L2031">
    <cfRule type="containsText" dxfId="79" priority="183" operator="containsText" text="DISABLED">
      <formula>NOT(ISERROR(SEARCH("DISABLED",K2030)))</formula>
    </cfRule>
    <cfRule type="containsText" dxfId="78" priority="184" operator="containsText" text="ENABLED">
      <formula>NOT(ISERROR(SEARCH("ENABLED",K2030)))</formula>
    </cfRule>
  </conditionalFormatting>
  <conditionalFormatting sqref="K2032:L2032">
    <cfRule type="containsText" dxfId="77" priority="181" operator="containsText" text="DISABLED">
      <formula>NOT(ISERROR(SEARCH("DISABLED",K2032)))</formula>
    </cfRule>
    <cfRule type="containsText" dxfId="76" priority="182" operator="containsText" text="ENABLED">
      <formula>NOT(ISERROR(SEARCH("ENABLED",K2032)))</formula>
    </cfRule>
  </conditionalFormatting>
  <conditionalFormatting sqref="J2052">
    <cfRule type="containsText" dxfId="75" priority="179" operator="containsText" text="DISABLED">
      <formula>NOT(ISERROR(SEARCH("DISABLED",J2052)))</formula>
    </cfRule>
    <cfRule type="containsText" dxfId="74" priority="180" operator="containsText" text="ENABLED">
      <formula>NOT(ISERROR(SEARCH("ENABLED",J2052)))</formula>
    </cfRule>
  </conditionalFormatting>
  <conditionalFormatting sqref="K2052:L2052">
    <cfRule type="containsText" dxfId="73" priority="176" operator="containsText" text="DISABLED">
      <formula>NOT(ISERROR(SEARCH("DISABLED",K2052)))</formula>
    </cfRule>
    <cfRule type="containsText" dxfId="72" priority="177" operator="containsText" text="ENABLED">
      <formula>NOT(ISERROR(SEARCH("ENABLED",K2052)))</formula>
    </cfRule>
  </conditionalFormatting>
  <conditionalFormatting sqref="J682">
    <cfRule type="containsText" dxfId="71" priority="174" operator="containsText" text="DISABLED">
      <formula>NOT(ISERROR(SEARCH("DISABLED",J682)))</formula>
    </cfRule>
    <cfRule type="containsText" dxfId="70" priority="175" operator="containsText" text="ENABLED">
      <formula>NOT(ISERROR(SEARCH("ENABLED",J682)))</formula>
    </cfRule>
  </conditionalFormatting>
  <conditionalFormatting sqref="K682:L682">
    <cfRule type="containsText" dxfId="69" priority="171" operator="containsText" text="DISABLED">
      <formula>NOT(ISERROR(SEARCH("DISABLED",K682)))</formula>
    </cfRule>
    <cfRule type="containsText" dxfId="68" priority="172" operator="containsText" text="ENABLED">
      <formula>NOT(ISERROR(SEARCH("ENABLED",K682)))</formula>
    </cfRule>
  </conditionalFormatting>
  <conditionalFormatting sqref="J681">
    <cfRule type="containsText" dxfId="67" priority="169" operator="containsText" text="DISABLED">
      <formula>NOT(ISERROR(SEARCH("DISABLED",J681)))</formula>
    </cfRule>
    <cfRule type="containsText" dxfId="66" priority="170" operator="containsText" text="ENABLED">
      <formula>NOT(ISERROR(SEARCH("ENABLED",J681)))</formula>
    </cfRule>
  </conditionalFormatting>
  <conditionalFormatting sqref="K681:L681">
    <cfRule type="containsText" dxfId="65" priority="166" operator="containsText" text="DISABLED">
      <formula>NOT(ISERROR(SEARCH("DISABLED",K681)))</formula>
    </cfRule>
    <cfRule type="containsText" dxfId="64" priority="167" operator="containsText" text="ENABLED">
      <formula>NOT(ISERROR(SEARCH("ENABLED",K681)))</formula>
    </cfRule>
  </conditionalFormatting>
  <conditionalFormatting sqref="J2002:L2002">
    <cfRule type="containsText" dxfId="63" priority="164" operator="containsText" text="DISABLED">
      <formula>NOT(ISERROR(SEARCH("DISABLED",J2002)))</formula>
    </cfRule>
    <cfRule type="containsText" dxfId="62" priority="165" operator="containsText" text="ENABLED">
      <formula>NOT(ISERROR(SEARCH("ENABLED",J2002)))</formula>
    </cfRule>
  </conditionalFormatting>
  <conditionalFormatting sqref="J2064">
    <cfRule type="containsText" dxfId="61" priority="162" operator="containsText" text="DISABLED">
      <formula>NOT(ISERROR(SEARCH("DISABLED",J2064)))</formula>
    </cfRule>
    <cfRule type="containsText" dxfId="60" priority="163" operator="containsText" text="ENABLED">
      <formula>NOT(ISERROR(SEARCH("ENABLED",J2064)))</formula>
    </cfRule>
  </conditionalFormatting>
  <conditionalFormatting sqref="K2064:L2064">
    <cfRule type="containsText" dxfId="59" priority="159" operator="containsText" text="DISABLED">
      <formula>NOT(ISERROR(SEARCH("DISABLED",K2064)))</formula>
    </cfRule>
    <cfRule type="containsText" dxfId="58" priority="160" operator="containsText" text="ENABLED">
      <formula>NOT(ISERROR(SEARCH("ENABLED",K2064)))</formula>
    </cfRule>
  </conditionalFormatting>
  <conditionalFormatting sqref="K1906:L1906">
    <cfRule type="containsText" dxfId="57" priority="125" operator="containsText" text="DISABLED">
      <formula>NOT(ISERROR(SEARCH("DISABLED",K1906)))</formula>
    </cfRule>
    <cfRule type="containsText" dxfId="56" priority="126" operator="containsText" text="ENABLED">
      <formula>NOT(ISERROR(SEARCH("ENABLED",K1906)))</formula>
    </cfRule>
  </conditionalFormatting>
  <conditionalFormatting sqref="J1906">
    <cfRule type="containsText" dxfId="55" priority="123" operator="containsText" text="DISABLED">
      <formula>NOT(ISERROR(SEARCH("DISABLED",J1906)))</formula>
    </cfRule>
    <cfRule type="containsText" dxfId="54" priority="124" operator="containsText" text="ENABLED">
      <formula>NOT(ISERROR(SEARCH("ENABLED",J1906)))</formula>
    </cfRule>
  </conditionalFormatting>
  <conditionalFormatting sqref="K1907:L1907">
    <cfRule type="containsText" dxfId="53" priority="121" operator="containsText" text="DISABLED">
      <formula>NOT(ISERROR(SEARCH("DISABLED",K1907)))</formula>
    </cfRule>
    <cfRule type="containsText" dxfId="52" priority="122" operator="containsText" text="ENABLED">
      <formula>NOT(ISERROR(SEARCH("ENABLED",K1907)))</formula>
    </cfRule>
  </conditionalFormatting>
  <conditionalFormatting sqref="J1907">
    <cfRule type="containsText" dxfId="51" priority="119" operator="containsText" text="DISABLED">
      <formula>NOT(ISERROR(SEARCH("DISABLED",J1907)))</formula>
    </cfRule>
    <cfRule type="containsText" dxfId="50" priority="120" operator="containsText" text="ENABLED">
      <formula>NOT(ISERROR(SEARCH("ENABLED",J1907)))</formula>
    </cfRule>
  </conditionalFormatting>
  <conditionalFormatting sqref="L1534">
    <cfRule type="containsText" dxfId="49" priority="115" operator="containsText" text="DISABLED">
      <formula>NOT(ISERROR(SEARCH("DISABLED",L1534)))</formula>
    </cfRule>
    <cfRule type="containsText" dxfId="48" priority="116" operator="containsText" text="ENABLED">
      <formula>NOT(ISERROR(SEARCH("ENABLED",L1534)))</formula>
    </cfRule>
  </conditionalFormatting>
  <conditionalFormatting sqref="K1534">
    <cfRule type="containsText" dxfId="47" priority="112" operator="containsText" text="DISABLED">
      <formula>NOT(ISERROR(SEARCH("DISABLED",K1534)))</formula>
    </cfRule>
    <cfRule type="containsText" dxfId="46" priority="113" operator="containsText" text="ENABLED">
      <formula>NOT(ISERROR(SEARCH("ENABLED",K1534)))</formula>
    </cfRule>
  </conditionalFormatting>
  <conditionalFormatting sqref="K1938:L1938">
    <cfRule type="containsText" dxfId="45" priority="110" operator="containsText" text="DISABLED">
      <formula>NOT(ISERROR(SEARCH("DISABLED",K1938)))</formula>
    </cfRule>
    <cfRule type="containsText" dxfId="44" priority="111" operator="containsText" text="ENABLED">
      <formula>NOT(ISERROR(SEARCH("ENABLED",K1938)))</formula>
    </cfRule>
  </conditionalFormatting>
  <conditionalFormatting sqref="J2065:J2067">
    <cfRule type="containsText" dxfId="43" priority="108" operator="containsText" text="DISABLED">
      <formula>NOT(ISERROR(SEARCH("DISABLED",J2065)))</formula>
    </cfRule>
    <cfRule type="containsText" dxfId="42" priority="109" operator="containsText" text="ENABLED">
      <formula>NOT(ISERROR(SEARCH("ENABLED",J2065)))</formula>
    </cfRule>
  </conditionalFormatting>
  <conditionalFormatting sqref="K2065:L2067">
    <cfRule type="containsText" dxfId="41" priority="106" operator="containsText" text="DISABLED">
      <formula>NOT(ISERROR(SEARCH("DISABLED",K2065)))</formula>
    </cfRule>
    <cfRule type="containsText" dxfId="40" priority="107" operator="containsText" text="ENABLED">
      <formula>NOT(ISERROR(SEARCH("ENABLED",K2065)))</formula>
    </cfRule>
  </conditionalFormatting>
  <conditionalFormatting sqref="K1939:L1939">
    <cfRule type="containsText" dxfId="39" priority="95" operator="containsText" text="DISABLED">
      <formula>NOT(ISERROR(SEARCH("DISABLED",K1939)))</formula>
    </cfRule>
    <cfRule type="containsText" dxfId="38" priority="96" operator="containsText" text="ENABLED">
      <formula>NOT(ISERROR(SEARCH("ENABLED",K1939)))</formula>
    </cfRule>
  </conditionalFormatting>
  <conditionalFormatting sqref="K2105:L2111">
    <cfRule type="containsText" dxfId="37" priority="91" operator="containsText" text="DISABLED">
      <formula>NOT(ISERROR(SEARCH("DISABLED",K2105)))</formula>
    </cfRule>
    <cfRule type="containsText" dxfId="36" priority="92" operator="containsText" text="ENABLED">
      <formula>NOT(ISERROR(SEARCH("ENABLED",K2105)))</formula>
    </cfRule>
  </conditionalFormatting>
  <conditionalFormatting sqref="J2105:J2111">
    <cfRule type="containsText" dxfId="35" priority="87" operator="containsText" text="DISABLED">
      <formula>NOT(ISERROR(SEARCH("DISABLED",J2105)))</formula>
    </cfRule>
    <cfRule type="containsText" dxfId="34" priority="88" operator="containsText" text="ENABLED">
      <formula>NOT(ISERROR(SEARCH("ENABLED",J2105)))</formula>
    </cfRule>
  </conditionalFormatting>
  <conditionalFormatting sqref="K1941:L1941">
    <cfRule type="containsText" dxfId="33" priority="83" operator="containsText" text="DISABLED">
      <formula>NOT(ISERROR(SEARCH("DISABLED",K1941)))</formula>
    </cfRule>
    <cfRule type="containsText" dxfId="32" priority="84" operator="containsText" text="ENABLED">
      <formula>NOT(ISERROR(SEARCH("ENABLED",K1941)))</formula>
    </cfRule>
  </conditionalFormatting>
  <conditionalFormatting sqref="K2118:L2123">
    <cfRule type="containsText" dxfId="31" priority="72" operator="containsText" text="DISABLED">
      <formula>NOT(ISERROR(SEARCH("DISABLED",K2118)))</formula>
    </cfRule>
    <cfRule type="containsText" dxfId="30" priority="73" operator="containsText" text="ENABLED">
      <formula>NOT(ISERROR(SEARCH("ENABLED",K2118)))</formula>
    </cfRule>
  </conditionalFormatting>
  <conditionalFormatting sqref="J2118:J2123">
    <cfRule type="containsText" dxfId="29" priority="70" operator="containsText" text="DISABLED">
      <formula>NOT(ISERROR(SEARCH("DISABLED",J2118)))</formula>
    </cfRule>
    <cfRule type="containsText" dxfId="28" priority="71" operator="containsText" text="ENABLED">
      <formula>NOT(ISERROR(SEARCH("ENABLED",J2118)))</formula>
    </cfRule>
  </conditionalFormatting>
  <conditionalFormatting sqref="K2080:L2081">
    <cfRule type="containsText" dxfId="27" priority="65" operator="containsText" text="DISABLED">
      <formula>NOT(ISERROR(SEARCH("DISABLED",K2080)))</formula>
    </cfRule>
    <cfRule type="containsText" dxfId="26" priority="66" operator="containsText" text="ENABLED">
      <formula>NOT(ISERROR(SEARCH("ENABLED",K2080)))</formula>
    </cfRule>
  </conditionalFormatting>
  <conditionalFormatting sqref="J2080:J2081">
    <cfRule type="containsText" dxfId="25" priority="63" operator="containsText" text="DISABLED">
      <formula>NOT(ISERROR(SEARCH("DISABLED",J2080)))</formula>
    </cfRule>
    <cfRule type="containsText" dxfId="24" priority="64" operator="containsText" text="ENABLED">
      <formula>NOT(ISERROR(SEARCH("ENABLED",J2080)))</formula>
    </cfRule>
  </conditionalFormatting>
  <conditionalFormatting sqref="J2124:J2125">
    <cfRule type="containsText" dxfId="23" priority="58" operator="containsText" text="DISABLED">
      <formula>NOT(ISERROR(SEARCH("DISABLED",J2124)))</formula>
    </cfRule>
    <cfRule type="containsText" dxfId="22" priority="59" operator="containsText" text="ENABLED">
      <formula>NOT(ISERROR(SEARCH("ENABLED",J2124)))</formula>
    </cfRule>
  </conditionalFormatting>
  <conditionalFormatting sqref="K2124:L2125">
    <cfRule type="containsText" dxfId="21" priority="55" operator="containsText" text="DISABLED">
      <formula>NOT(ISERROR(SEARCH("DISABLED",K2124)))</formula>
    </cfRule>
    <cfRule type="containsText" dxfId="20" priority="56" operator="containsText" text="ENABLED">
      <formula>NOT(ISERROR(SEARCH("ENABLED",K2124)))</formula>
    </cfRule>
  </conditionalFormatting>
  <conditionalFormatting sqref="B1:B1048576">
    <cfRule type="cellIs" dxfId="19" priority="3895" operator="greaterThanOrEqual">
      <formula>$B$1838</formula>
    </cfRule>
  </conditionalFormatting>
  <conditionalFormatting sqref="K2126:L2127">
    <cfRule type="containsText" dxfId="18" priority="50" operator="containsText" text="DISABLED">
      <formula>NOT(ISERROR(SEARCH("DISABLED",K2126)))</formula>
    </cfRule>
    <cfRule type="containsText" dxfId="17" priority="51" operator="containsText" text="ENABLED">
      <formula>NOT(ISERROR(SEARCH("ENABLED",K2126)))</formula>
    </cfRule>
  </conditionalFormatting>
  <conditionalFormatting sqref="J2126:J2127">
    <cfRule type="containsText" dxfId="16" priority="48" operator="containsText" text="DISABLED">
      <formula>NOT(ISERROR(SEARCH("DISABLED",J2126)))</formula>
    </cfRule>
    <cfRule type="containsText" dxfId="15" priority="49" operator="containsText" text="ENABLED">
      <formula>NOT(ISERROR(SEARCH("ENABLED",J2126)))</formula>
    </cfRule>
  </conditionalFormatting>
  <conditionalFormatting sqref="K2087:L2092">
    <cfRule type="containsText" dxfId="14" priority="40" operator="containsText" text="DISABLED">
      <formula>NOT(ISERROR(SEARCH("DISABLED",K2087)))</formula>
    </cfRule>
    <cfRule type="containsText" dxfId="13" priority="41" operator="containsText" text="ENABLED">
      <formula>NOT(ISERROR(SEARCH("ENABLED",K2087)))</formula>
    </cfRule>
  </conditionalFormatting>
  <conditionalFormatting sqref="J2087:J2092">
    <cfRule type="containsText" dxfId="12" priority="43" operator="containsText" text="DISABLED">
      <formula>NOT(ISERROR(SEARCH("DISABLED",J2087)))</formula>
    </cfRule>
    <cfRule type="containsText" dxfId="11" priority="44" operator="containsText" text="ENABLED">
      <formula>NOT(ISERROR(SEARCH("ENABLED",J2087)))</formula>
    </cfRule>
  </conditionalFormatting>
  <conditionalFormatting sqref="J1904:L1904">
    <cfRule type="containsText" dxfId="10" priority="5" operator="containsText" text="DISABLED">
      <formula>NOT(ISERROR(SEARCH("DISABLED",J1904)))</formula>
    </cfRule>
    <cfRule type="containsText" dxfId="9" priority="6" operator="containsText" text="ENABLED">
      <formula>NOT(ISERROR(SEARCH("ENABLED",J1904)))</formula>
    </cfRule>
  </conditionalFormatting>
  <conditionalFormatting sqref="K400:L403">
    <cfRule type="containsText" dxfId="8" priority="3" operator="containsText" text="DISABLED">
      <formula>NOT(ISERROR(SEARCH("DISABLED",K400)))</formula>
    </cfRule>
    <cfRule type="containsText" dxfId="7" priority="4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workbookViewId="0"/>
  </sheetViews>
  <sheetFormatPr baseColWidth="10" defaultRowHeight="16"/>
  <cols>
    <col min="2" max="2" width="15.5" style="236" customWidth="1"/>
    <col min="3" max="3" width="24.33203125" style="236" bestFit="1" customWidth="1"/>
    <col min="4" max="4" width="19" style="236" bestFit="1" customWidth="1"/>
    <col min="7" max="7" width="10" bestFit="1" customWidth="1"/>
    <col min="8" max="8" width="92" style="239" bestFit="1" customWidth="1"/>
  </cols>
  <sheetData>
    <row r="1" spans="2:8" ht="33">
      <c r="H1" s="237" t="s">
        <v>5358</v>
      </c>
    </row>
    <row r="2" spans="2:8">
      <c r="B2" s="236">
        <f>VLOOKUP(E2,SOURCE!P:AB,13,0)</f>
        <v>58</v>
      </c>
      <c r="C2" s="236" t="str">
        <f>VLOOKUP(E2,SOURCE!P:AC,14,0)</f>
        <v>ITM_PRIME</v>
      </c>
      <c r="D2" s="236" t="str">
        <f>VLOOKUP(E2,SOURCE!P:AA,12,0)</f>
        <v>PRIME?</v>
      </c>
      <c r="E2" t="s">
        <v>1783</v>
      </c>
      <c r="G2" t="s">
        <v>3805</v>
      </c>
      <c r="H2" s="238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6">
        <f>VLOOKUP(E3,SOURCE!P:AB,13,0)</f>
        <v>60</v>
      </c>
      <c r="C3" s="236" t="str">
        <f>VLOOKUP(E3,SOURCE!P:AC,14,0)</f>
        <v>ITM_ENTER</v>
      </c>
      <c r="D3" s="236" t="str">
        <f>VLOOKUP(E3,SOURCE!P:AA,12,0)</f>
        <v>ENTER</v>
      </c>
      <c r="E3" t="s">
        <v>1515</v>
      </c>
      <c r="G3" t="s">
        <v>3806</v>
      </c>
      <c r="H3" s="238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6">
        <f>VLOOKUP(E4,SOURCE!P:AB,13,0)</f>
        <v>61</v>
      </c>
      <c r="C4" s="236" t="str">
        <f>VLOOKUP(E4,SOURCE!P:AC,14,0)</f>
        <v>ITM_XexY</v>
      </c>
      <c r="D4" s="236" t="str">
        <f>VLOOKUP(E4,SOURCE!P:AA,12,0)</f>
        <v>X&lt;&gt;Y</v>
      </c>
      <c r="E4" t="s">
        <v>1966</v>
      </c>
      <c r="G4" t="s">
        <v>3807</v>
      </c>
      <c r="H4" s="238" t="str">
        <f t="shared" si="0"/>
        <v xml:space="preserve">              {ITM_XexY,                      "X&lt;&gt;Y"},</v>
      </c>
    </row>
    <row r="5" spans="2:8">
      <c r="B5" s="236">
        <f>VLOOKUP(E5,SOURCE!P:AB,13,0)</f>
        <v>62</v>
      </c>
      <c r="C5" s="236" t="str">
        <f>VLOOKUP(E5,SOURCE!P:AC,14,0)</f>
        <v>ITM_DROP</v>
      </c>
      <c r="D5" s="236" t="str">
        <f>VLOOKUP(E5,SOURCE!P:AA,12,0)</f>
        <v>DROP</v>
      </c>
      <c r="E5" t="s">
        <v>1496</v>
      </c>
      <c r="G5" t="s">
        <v>3808</v>
      </c>
      <c r="H5" s="238" t="str">
        <f t="shared" si="0"/>
        <v xml:space="preserve">              {ITM_DROP,                      "DROP"},</v>
      </c>
    </row>
    <row r="6" spans="2:8">
      <c r="B6" s="236">
        <f>VLOOKUP(E6,SOURCE!P:AB,13,0)</f>
        <v>66</v>
      </c>
      <c r="C6" s="236" t="str">
        <f>VLOOKUP(E6,SOURCE!P:AC,14,0)</f>
        <v>ITM_CLX</v>
      </c>
      <c r="D6" s="236" t="str">
        <f>VLOOKUP(E6,SOURCE!P:AA,12,0)</f>
        <v>CLX</v>
      </c>
      <c r="E6" t="s">
        <v>1468</v>
      </c>
      <c r="G6" t="s">
        <v>3809</v>
      </c>
      <c r="H6" s="238" t="str">
        <f t="shared" si="0"/>
        <v xml:space="preserve">              {ITM_CLX,                       "CLX"},</v>
      </c>
    </row>
    <row r="7" spans="2:8">
      <c r="B7" s="236">
        <f>VLOOKUP(E7,SOURCE!P:AB,13,0)</f>
        <v>67</v>
      </c>
      <c r="C7" s="236" t="str">
        <f>VLOOKUP(E7,SOURCE!P:AC,14,0)</f>
        <v>ITM_FILL</v>
      </c>
      <c r="D7" s="236" t="str">
        <f>VLOOKUP(E7,SOURCE!P:AA,12,0)</f>
        <v>FILL</v>
      </c>
      <c r="E7" t="s">
        <v>1547</v>
      </c>
      <c r="G7" t="s">
        <v>3810</v>
      </c>
      <c r="H7" s="238" t="str">
        <f t="shared" si="0"/>
        <v xml:space="preserve">              {ITM_FILL,                      "FILL"},</v>
      </c>
    </row>
    <row r="8" spans="2:8">
      <c r="B8" s="236">
        <f>VLOOKUP(E8,SOURCE!P:AB,13,0)</f>
        <v>69</v>
      </c>
      <c r="C8" s="236" t="str">
        <f>VLOOKUP(E8,SOURCE!P:AC,14,0)</f>
        <v>ITM_STO</v>
      </c>
      <c r="D8" s="236" t="str">
        <f>VLOOKUP(E8,SOURCE!P:AA,12,0)</f>
        <v>STO</v>
      </c>
      <c r="E8" t="s">
        <v>1886</v>
      </c>
      <c r="G8" t="s">
        <v>3811</v>
      </c>
      <c r="H8" s="238" t="str">
        <f t="shared" si="0"/>
        <v xml:space="preserve">              {ITM_STO,                       "STO"},</v>
      </c>
    </row>
    <row r="9" spans="2:8">
      <c r="B9" s="236">
        <f>VLOOKUP(E9,SOURCE!P:AB,13,0)</f>
        <v>74</v>
      </c>
      <c r="C9" s="236" t="str">
        <f>VLOOKUP(E9,SOURCE!P:AC,14,0)</f>
        <v>ITM_COMB</v>
      </c>
      <c r="D9" s="236" t="str">
        <f>VLOOKUP(E9,SOURCE!P:AA,12,0)</f>
        <v>COMB</v>
      </c>
      <c r="E9" t="s">
        <v>1470</v>
      </c>
      <c r="G9" t="s">
        <v>3812</v>
      </c>
      <c r="H9" s="238" t="str">
        <f t="shared" si="0"/>
        <v xml:space="preserve">              {ITM_COMB,                      "COMB"},</v>
      </c>
    </row>
    <row r="10" spans="2:8">
      <c r="B10" s="236">
        <f>VLOOKUP(E10,SOURCE!P:AB,13,0)</f>
        <v>75</v>
      </c>
      <c r="C10" s="236" t="str">
        <f>VLOOKUP(E10,SOURCE!P:AC,14,0)</f>
        <v>ITM_PERM</v>
      </c>
      <c r="D10" s="236" t="str">
        <f>VLOOKUP(E10,SOURCE!P:AA,12,0)</f>
        <v>PERM</v>
      </c>
      <c r="E10" t="s">
        <v>1767</v>
      </c>
      <c r="G10" t="s">
        <v>3813</v>
      </c>
      <c r="H10" s="238" t="str">
        <f t="shared" si="0"/>
        <v xml:space="preserve">              {ITM_PERM,                      "PERM"},</v>
      </c>
    </row>
    <row r="11" spans="2:8">
      <c r="B11" s="236">
        <f>VLOOKUP(E11,SOURCE!P:AB,13,0)</f>
        <v>76</v>
      </c>
      <c r="C11" s="236" t="str">
        <f>VLOOKUP(E11,SOURCE!P:AC,14,0)</f>
        <v>ITM_RCL</v>
      </c>
      <c r="D11" s="236" t="str">
        <f>VLOOKUP(E11,SOURCE!P:AA,12,0)</f>
        <v>RCL</v>
      </c>
      <c r="E11" t="s">
        <v>1798</v>
      </c>
      <c r="G11" t="s">
        <v>3814</v>
      </c>
      <c r="H11" s="238" t="str">
        <f t="shared" si="0"/>
        <v xml:space="preserve">              {ITM_RCL,                       "RCL"},</v>
      </c>
    </row>
    <row r="12" spans="2:8">
      <c r="B12" s="236">
        <f>VLOOKUP(E12,SOURCE!P:AB,13,0)</f>
        <v>83</v>
      </c>
      <c r="C12" s="236" t="str">
        <f>VLOOKUP(E12,SOURCE!P:AC,14,0)</f>
        <v>ITM_SQUARE</v>
      </c>
      <c r="D12" s="236" t="str">
        <f>VLOOKUP(E12,SOURCE!P:AA,12,0)</f>
        <v>X^2</v>
      </c>
      <c r="E12" t="s">
        <v>1952</v>
      </c>
      <c r="G12" t="s">
        <v>3816</v>
      </c>
      <c r="H12" s="238" t="str">
        <f t="shared" si="0"/>
        <v xml:space="preserve">              {ITM_SQUARE,                    "X^2"},</v>
      </c>
    </row>
    <row r="13" spans="2:8">
      <c r="B13" s="236">
        <f>VLOOKUP(E13,SOURCE!P:AB,13,0)</f>
        <v>84</v>
      </c>
      <c r="C13" s="236" t="str">
        <f>VLOOKUP(E13,SOURCE!P:AC,14,0)</f>
        <v>ITM_CUBE</v>
      </c>
      <c r="D13" s="236" t="str">
        <f>VLOOKUP(E13,SOURCE!P:AA,12,0)</f>
        <v>X^3</v>
      </c>
      <c r="E13" t="s">
        <v>1953</v>
      </c>
      <c r="G13" t="s">
        <v>3817</v>
      </c>
      <c r="H13" s="238" t="str">
        <f t="shared" si="0"/>
        <v xml:space="preserve">              {ITM_CUBE,                      "X^3"},</v>
      </c>
    </row>
    <row r="14" spans="2:8">
      <c r="B14" s="236">
        <f>VLOOKUP(E14,SOURCE!P:AB,13,0)</f>
        <v>85</v>
      </c>
      <c r="C14" s="236" t="str">
        <f>VLOOKUP(E14,SOURCE!P:AC,14,0)</f>
        <v>ITM_YX</v>
      </c>
      <c r="D14" s="236" t="str">
        <f>VLOOKUP(E14,SOURCE!P:AA,12,0)</f>
        <v>Y^X</v>
      </c>
      <c r="E14" t="s">
        <v>1980</v>
      </c>
      <c r="G14" t="s">
        <v>3818</v>
      </c>
      <c r="H14" s="238" t="str">
        <f t="shared" si="0"/>
        <v xml:space="preserve">              {ITM_YX,                        "Y^X"},</v>
      </c>
    </row>
    <row r="15" spans="2:8">
      <c r="B15" s="236">
        <f>VLOOKUP(E15,SOURCE!P:AB,13,0)</f>
        <v>86</v>
      </c>
      <c r="C15" s="236" t="str">
        <f>VLOOKUP(E15,SOURCE!P:AC,14,0)</f>
        <v>ITM_SQUAREROOTX</v>
      </c>
      <c r="D15" s="236" t="str">
        <f>VLOOKUP(E15,SOURCE!P:AA,12,0)</f>
        <v>SQRT</v>
      </c>
      <c r="E15" t="s">
        <v>2071</v>
      </c>
      <c r="G15" t="s">
        <v>2593</v>
      </c>
      <c r="H15" s="238" t="str">
        <f t="shared" si="0"/>
        <v xml:space="preserve">              {ITM_SQUAREROOTX,               "SQRT"},</v>
      </c>
    </row>
    <row r="16" spans="2:8">
      <c r="B16" s="236">
        <f>VLOOKUP(E16,SOURCE!P:AB,13,0)</f>
        <v>87</v>
      </c>
      <c r="C16" s="236" t="str">
        <f>VLOOKUP(E16,SOURCE!P:AC,14,0)</f>
        <v>ITM_CUBEROOT</v>
      </c>
      <c r="D16" s="236" t="str">
        <f>VLOOKUP(E16,SOURCE!P:AA,12,0)</f>
        <v>CUBRT</v>
      </c>
      <c r="E16" t="s">
        <v>1400</v>
      </c>
      <c r="G16" t="s">
        <v>2713</v>
      </c>
      <c r="H16" s="238" t="str">
        <f t="shared" si="0"/>
        <v xml:space="preserve">              {ITM_CUBEROOT,                  "CUBRT"},</v>
      </c>
    </row>
    <row r="17" spans="2:8">
      <c r="B17" s="236">
        <f>VLOOKUP(E17,SOURCE!P:AB,13,0)</f>
        <v>88</v>
      </c>
      <c r="C17" s="236" t="str">
        <f>VLOOKUP(E17,SOURCE!P:AC,14,0)</f>
        <v>ITM_XTHROOT</v>
      </c>
      <c r="D17" s="236" t="str">
        <f>VLOOKUP(E17,SOURCE!P:AA,12,0)</f>
        <v>XRTY</v>
      </c>
      <c r="E17" t="s">
        <v>1976</v>
      </c>
      <c r="G17" t="s">
        <v>2591</v>
      </c>
      <c r="H17" s="238" t="str">
        <f t="shared" si="0"/>
        <v xml:space="preserve">              {ITM_XTHROOT,                   "XRTY"},</v>
      </c>
    </row>
    <row r="18" spans="2:8">
      <c r="B18" s="236">
        <f>VLOOKUP(E18,SOURCE!P:AB,13,0)</f>
        <v>89</v>
      </c>
      <c r="C18" s="236" t="str">
        <f>VLOOKUP(E18,SOURCE!P:AC,14,0)</f>
        <v>ITM_2X</v>
      </c>
      <c r="D18" s="236" t="str">
        <f>VLOOKUP(E18,SOURCE!P:AA,12,0)</f>
        <v>2^X</v>
      </c>
      <c r="E18" t="s">
        <v>1399</v>
      </c>
      <c r="G18" t="s">
        <v>3819</v>
      </c>
      <c r="H18" s="238" t="str">
        <f t="shared" si="0"/>
        <v xml:space="preserve">              {ITM_2X,                        "2^X"},</v>
      </c>
    </row>
    <row r="19" spans="2:8">
      <c r="B19" s="236">
        <f>VLOOKUP(E19,SOURCE!P:AB,13,0)</f>
        <v>90</v>
      </c>
      <c r="C19" s="236" t="str">
        <f>VLOOKUP(E19,SOURCE!P:AC,14,0)</f>
        <v>ITM_EXP</v>
      </c>
      <c r="D19" s="236" t="str">
        <f>VLOOKUP(E19,SOURCE!P:AA,12,0)</f>
        <v>E^X</v>
      </c>
      <c r="E19" t="s">
        <v>3200</v>
      </c>
      <c r="G19" t="s">
        <v>3820</v>
      </c>
      <c r="H19" s="238" t="str">
        <f t="shared" si="0"/>
        <v xml:space="preserve">              {ITM_EXP,                       "E^X"},</v>
      </c>
    </row>
    <row r="20" spans="2:8">
      <c r="B20" s="236">
        <f>VLOOKUP(E20,SOURCE!P:AB,13,0)</f>
        <v>92</v>
      </c>
      <c r="C20" s="236" t="str">
        <f>VLOOKUP(E20,SOURCE!P:AC,14,0)</f>
        <v>ITM_10x</v>
      </c>
      <c r="D20" s="236" t="str">
        <f>VLOOKUP(E20,SOURCE!P:AA,12,0)</f>
        <v>10^X</v>
      </c>
      <c r="E20" t="s">
        <v>1395</v>
      </c>
      <c r="G20" t="s">
        <v>3821</v>
      </c>
      <c r="H20" s="238" t="str">
        <f t="shared" si="0"/>
        <v xml:space="preserve">              {ITM_10x,                       "10^X"},</v>
      </c>
    </row>
    <row r="21" spans="2:8">
      <c r="B21" s="236">
        <f>VLOOKUP(E21,SOURCE!P:AB,13,0)</f>
        <v>93</v>
      </c>
      <c r="C21" s="236" t="str">
        <f>VLOOKUP(E21,SOURCE!P:AC,14,0)</f>
        <v>ITM_LOG2</v>
      </c>
      <c r="D21" s="236" t="str">
        <f>VLOOKUP(E21,SOURCE!P:AA,12,0)</f>
        <v>LB</v>
      </c>
      <c r="E21" t="s">
        <v>1667</v>
      </c>
      <c r="G21" t="s">
        <v>3822</v>
      </c>
      <c r="H21" s="238" t="str">
        <f t="shared" si="0"/>
        <v xml:space="preserve">              {ITM_LOG2,                      "LOG2"},</v>
      </c>
    </row>
    <row r="22" spans="2:8">
      <c r="B22" s="236">
        <f>VLOOKUP(E22,SOURCE!P:AB,13,0)</f>
        <v>94</v>
      </c>
      <c r="C22" s="236" t="str">
        <f>VLOOKUP(E22,SOURCE!P:AC,14,0)</f>
        <v>ITM_LN</v>
      </c>
      <c r="D22" s="236" t="str">
        <f>VLOOKUP(E22,SOURCE!P:AA,12,0)</f>
        <v>LN</v>
      </c>
      <c r="E22" t="s">
        <v>1655</v>
      </c>
      <c r="G22" t="s">
        <v>3823</v>
      </c>
      <c r="H22" s="238" t="str">
        <f t="shared" si="0"/>
        <v xml:space="preserve">              {ITM_LN,                        "LN"},</v>
      </c>
    </row>
    <row r="23" spans="2:8">
      <c r="B23" s="236">
        <f>VLOOKUP(E23,SOURCE!P:AB,13,0)</f>
        <v>96</v>
      </c>
      <c r="C23" s="236" t="str">
        <f>VLOOKUP(E23,SOURCE!P:AC,14,0)</f>
        <v>ITM_LOG10</v>
      </c>
      <c r="D23" s="236" t="str">
        <f>VLOOKUP(E23,SOURCE!P:AA,12,0)</f>
        <v>LOG</v>
      </c>
      <c r="E23" t="s">
        <v>1666</v>
      </c>
      <c r="G23" t="s">
        <v>3824</v>
      </c>
      <c r="H23" s="238" t="str">
        <f t="shared" si="0"/>
        <v xml:space="preserve">              {ITM_LOG10,                     "LOG10"},</v>
      </c>
    </row>
    <row r="24" spans="2:8">
      <c r="B24" s="236">
        <f>VLOOKUP(E24,SOURCE!P:AB,13,0)</f>
        <v>97</v>
      </c>
      <c r="C24" s="236" t="str">
        <f>VLOOKUP(E24,SOURCE!P:AC,14,0)</f>
        <v>ITM_LOGXY</v>
      </c>
      <c r="D24" s="236" t="str">
        <f>VLOOKUP(E24,SOURCE!P:AA,12,0)</f>
        <v>LOGXY</v>
      </c>
      <c r="E24" t="s">
        <v>1674</v>
      </c>
      <c r="G24" t="s">
        <v>3825</v>
      </c>
      <c r="H24" s="238" t="str">
        <f t="shared" si="0"/>
        <v xml:space="preserve">              {ITM_LOGXY,                     "LOGXY"},</v>
      </c>
    </row>
    <row r="25" spans="2:8">
      <c r="B25" s="236">
        <f>VLOOKUP(E25,SOURCE!P:AB,13,0)</f>
        <v>98</v>
      </c>
      <c r="C25" s="236" t="str">
        <f>VLOOKUP(E25,SOURCE!P:AC,14,0)</f>
        <v>ITM_1ONX</v>
      </c>
      <c r="D25" s="236" t="str">
        <f>VLOOKUP(E25,SOURCE!P:AA,12,0)</f>
        <v>1/X</v>
      </c>
      <c r="E25" t="s">
        <v>1397</v>
      </c>
      <c r="G25" t="s">
        <v>3826</v>
      </c>
      <c r="H25" s="238" t="str">
        <f t="shared" si="0"/>
        <v xml:space="preserve">              {ITM_1ONX,                      "1/X"},</v>
      </c>
    </row>
    <row r="26" spans="2:8">
      <c r="B26" s="236">
        <f>VLOOKUP(E26,SOURCE!P:AB,13,0)</f>
        <v>99</v>
      </c>
      <c r="C26" s="236" t="str">
        <f>VLOOKUP(E26,SOURCE!P:AC,14,0)</f>
        <v>ITM_cos</v>
      </c>
      <c r="D26" s="236" t="str">
        <f>VLOOKUP(E26,SOURCE!P:AA,12,0)</f>
        <v>COS</v>
      </c>
      <c r="E26" t="s">
        <v>1474</v>
      </c>
      <c r="G26" t="s">
        <v>3827</v>
      </c>
      <c r="H26" s="238" t="str">
        <f t="shared" si="0"/>
        <v xml:space="preserve">              {ITM_cos,                       "COS"},</v>
      </c>
    </row>
    <row r="27" spans="2:8">
      <c r="B27" s="236">
        <f>VLOOKUP(E27,SOURCE!P:AB,13,0)</f>
        <v>100</v>
      </c>
      <c r="C27" s="236" t="str">
        <f>VLOOKUP(E27,SOURCE!P:AC,14,0)</f>
        <v>ITM_cosh</v>
      </c>
      <c r="D27" s="236" t="str">
        <f>VLOOKUP(E27,SOURCE!P:AA,12,0)</f>
        <v>COSH</v>
      </c>
      <c r="E27" t="s">
        <v>1475</v>
      </c>
      <c r="G27" t="s">
        <v>3828</v>
      </c>
      <c r="H27" s="238" t="str">
        <f t="shared" si="0"/>
        <v xml:space="preserve">              {ITM_cosh,                      "COSH"},</v>
      </c>
    </row>
    <row r="28" spans="2:8">
      <c r="B28" s="236">
        <f>VLOOKUP(E28,SOURCE!P:AB,13,0)</f>
        <v>101</v>
      </c>
      <c r="C28" s="236" t="str">
        <f>VLOOKUP(E28,SOURCE!P:AC,14,0)</f>
        <v>ITM_sin</v>
      </c>
      <c r="D28" s="236" t="str">
        <f>VLOOKUP(E28,SOURCE!P:AA,12,0)</f>
        <v>SIN</v>
      </c>
      <c r="E28" t="s">
        <v>1870</v>
      </c>
      <c r="G28" t="s">
        <v>3829</v>
      </c>
      <c r="H28" s="238" t="str">
        <f t="shared" si="0"/>
        <v xml:space="preserve">              {ITM_sin,                       "SIN"},</v>
      </c>
    </row>
    <row r="29" spans="2:8">
      <c r="B29" s="236">
        <f>VLOOKUP(E29,SOURCE!P:AB,13,0)</f>
        <v>103</v>
      </c>
      <c r="C29" s="236" t="str">
        <f>VLOOKUP(E29,SOURCE!P:AC,14,0)</f>
        <v>ITM_sinh</v>
      </c>
      <c r="D29" s="236" t="str">
        <f>VLOOKUP(E29,SOURCE!P:AA,12,0)</f>
        <v>SINH</v>
      </c>
      <c r="E29" t="s">
        <v>1872</v>
      </c>
      <c r="G29" t="s">
        <v>3830</v>
      </c>
      <c r="H29" s="238" t="str">
        <f t="shared" si="0"/>
        <v xml:space="preserve">              {ITM_sinh,                      "SINH"},</v>
      </c>
    </row>
    <row r="30" spans="2:8">
      <c r="B30" s="236">
        <f>VLOOKUP(E30,SOURCE!P:AB,13,0)</f>
        <v>104</v>
      </c>
      <c r="C30" s="236" t="str">
        <f>VLOOKUP(E30,SOURCE!P:AC,14,0)</f>
        <v>ITM_tan</v>
      </c>
      <c r="D30" s="236" t="str">
        <f>VLOOKUP(E30,SOURCE!P:AA,12,0)</f>
        <v>TAN</v>
      </c>
      <c r="E30" t="s">
        <v>1904</v>
      </c>
      <c r="G30" t="s">
        <v>3831</v>
      </c>
      <c r="H30" s="238" t="str">
        <f t="shared" si="0"/>
        <v xml:space="preserve">              {ITM_tan,                       "TAN"},</v>
      </c>
    </row>
    <row r="31" spans="2:8">
      <c r="B31" s="236">
        <f>VLOOKUP(E31,SOURCE!P:AB,13,0)</f>
        <v>105</v>
      </c>
      <c r="C31" s="236" t="str">
        <f>VLOOKUP(E31,SOURCE!P:AC,14,0)</f>
        <v>ITM_tanh</v>
      </c>
      <c r="D31" s="236" t="str">
        <f>VLOOKUP(E31,SOURCE!P:AA,12,0)</f>
        <v>TANH</v>
      </c>
      <c r="E31" t="s">
        <v>1905</v>
      </c>
      <c r="G31" t="s">
        <v>3832</v>
      </c>
      <c r="H31" s="238" t="str">
        <f t="shared" si="0"/>
        <v xml:space="preserve">              {ITM_tanh,                      "TANH"},</v>
      </c>
    </row>
    <row r="32" spans="2:8">
      <c r="B32" s="236">
        <f>VLOOKUP(E32,SOURCE!P:AB,13,0)</f>
        <v>106</v>
      </c>
      <c r="C32" s="236" t="str">
        <f>VLOOKUP(E32,SOURCE!P:AC,14,0)</f>
        <v>ITM_arccos</v>
      </c>
      <c r="D32" s="236" t="str">
        <f>VLOOKUP(E32,SOURCE!P:AA,12,0)</f>
        <v>ARCCOS</v>
      </c>
      <c r="E32" t="s">
        <v>1411</v>
      </c>
      <c r="G32" t="s">
        <v>3833</v>
      </c>
      <c r="H32" s="238" t="str">
        <f t="shared" si="0"/>
        <v xml:space="preserve">              {ITM_arccos,                    "ARCCOS"},</v>
      </c>
    </row>
    <row r="33" spans="2:8">
      <c r="B33" s="236">
        <f>VLOOKUP(E33,SOURCE!P:AB,13,0)</f>
        <v>107</v>
      </c>
      <c r="C33" s="236" t="str">
        <f>VLOOKUP(E33,SOURCE!P:AC,14,0)</f>
        <v>ITM_arcosh</v>
      </c>
      <c r="D33" s="236" t="str">
        <f>VLOOKUP(E33,SOURCE!P:AA,12,0)</f>
        <v>ARCCOSH</v>
      </c>
      <c r="E33" t="s">
        <v>1412</v>
      </c>
      <c r="G33" t="s">
        <v>2757</v>
      </c>
      <c r="H33" s="238" t="str">
        <f t="shared" si="0"/>
        <v xml:space="preserve">              {ITM_arcosh,                    "ARCCOSH"},</v>
      </c>
    </row>
    <row r="34" spans="2:8">
      <c r="B34" s="236">
        <f>VLOOKUP(E34,SOURCE!P:AB,13,0)</f>
        <v>108</v>
      </c>
      <c r="C34" s="236" t="str">
        <f>VLOOKUP(E34,SOURCE!P:AC,14,0)</f>
        <v>ITM_arcsin</v>
      </c>
      <c r="D34" s="236" t="str">
        <f>VLOOKUP(E34,SOURCE!P:AA,12,0)</f>
        <v>ARCSIN</v>
      </c>
      <c r="E34" t="s">
        <v>1413</v>
      </c>
      <c r="G34" t="s">
        <v>3834</v>
      </c>
      <c r="H34" s="238" t="str">
        <f t="shared" si="0"/>
        <v xml:space="preserve">              {ITM_arcsin,                    "ARCSIN"},</v>
      </c>
    </row>
    <row r="35" spans="2:8">
      <c r="B35" s="236">
        <f>VLOOKUP(E35,SOURCE!P:AB,13,0)</f>
        <v>109</v>
      </c>
      <c r="C35" s="236" t="str">
        <f>VLOOKUP(E35,SOURCE!P:AC,14,0)</f>
        <v>ITM_arsinh</v>
      </c>
      <c r="D35" s="236" t="str">
        <f>VLOOKUP(E35,SOURCE!P:AA,12,0)</f>
        <v>ARCSINH</v>
      </c>
      <c r="E35" t="s">
        <v>1415</v>
      </c>
      <c r="G35" t="s">
        <v>2755</v>
      </c>
      <c r="H35" s="238" t="str">
        <f t="shared" si="0"/>
        <v xml:space="preserve">              {ITM_arsinh,                    "ARCSINH"},</v>
      </c>
    </row>
    <row r="36" spans="2:8">
      <c r="B36" s="236">
        <f>VLOOKUP(E36,SOURCE!P:AB,13,0)</f>
        <v>110</v>
      </c>
      <c r="C36" s="236" t="str">
        <f>VLOOKUP(E36,SOURCE!P:AC,14,0)</f>
        <v>ITM_arctan</v>
      </c>
      <c r="D36" s="236" t="str">
        <f>VLOOKUP(E36,SOURCE!P:AA,12,0)</f>
        <v>ARCTAN</v>
      </c>
      <c r="E36" t="s">
        <v>1414</v>
      </c>
      <c r="G36" t="s">
        <v>3835</v>
      </c>
      <c r="H36" s="238" t="str">
        <f t="shared" si="0"/>
        <v xml:space="preserve">              {ITM_arctan,                    "ARCTAN"},</v>
      </c>
    </row>
    <row r="37" spans="2:8">
      <c r="B37" s="236">
        <f>VLOOKUP(E37,SOURCE!P:AB,13,0)</f>
        <v>111</v>
      </c>
      <c r="C37" s="236" t="str">
        <f>VLOOKUP(E37,SOURCE!P:AC,14,0)</f>
        <v>ITM_artanh</v>
      </c>
      <c r="D37" s="236" t="str">
        <f>VLOOKUP(E37,SOURCE!P:AA,12,0)</f>
        <v>ARCTANH</v>
      </c>
      <c r="E37" t="s">
        <v>1416</v>
      </c>
      <c r="G37" t="s">
        <v>2756</v>
      </c>
      <c r="H37" s="238" t="str">
        <f t="shared" si="0"/>
        <v xml:space="preserve">              {ITM_artanh,                    "ARCTANH"},</v>
      </c>
    </row>
    <row r="38" spans="2:8">
      <c r="B38" s="236">
        <f>VLOOKUP(E38,SOURCE!P:AB,13,0)</f>
        <v>114</v>
      </c>
      <c r="C38" s="236" t="str">
        <f>VLOOKUP(E38,SOURCE!P:AC,14,0)</f>
        <v>ITM_GCD</v>
      </c>
      <c r="D38" s="236" t="str">
        <f>VLOOKUP(E38,SOURCE!P:AA,12,0)</f>
        <v>GCD</v>
      </c>
      <c r="E38" t="s">
        <v>1578</v>
      </c>
      <c r="G38" t="s">
        <v>3838</v>
      </c>
      <c r="H38" s="238" t="str">
        <f t="shared" si="0"/>
        <v xml:space="preserve">              {ITM_GCD,                       "GCD"},</v>
      </c>
    </row>
    <row r="39" spans="2:8">
      <c r="B39" s="236">
        <f>VLOOKUP(E39,SOURCE!P:AB,13,0)</f>
        <v>115</v>
      </c>
      <c r="C39" s="236" t="str">
        <f>VLOOKUP(E39,SOURCE!P:AC,14,0)</f>
        <v>ITM_LCM</v>
      </c>
      <c r="D39" s="236" t="str">
        <f>VLOOKUP(E39,SOURCE!P:AA,12,0)</f>
        <v>LCM</v>
      </c>
      <c r="E39" t="s">
        <v>1646</v>
      </c>
      <c r="G39" t="s">
        <v>3839</v>
      </c>
      <c r="H39" s="238" t="str">
        <f t="shared" si="0"/>
        <v xml:space="preserve">              {ITM_LCM,                       "LCM"},</v>
      </c>
    </row>
    <row r="40" spans="2:8">
      <c r="B40" s="236">
        <f>VLOOKUP(E40,SOURCE!P:AB,13,0)</f>
        <v>116</v>
      </c>
      <c r="C40" s="236" t="str">
        <f>VLOOKUP(E40,SOURCE!P:AC,14,0)</f>
        <v>ITM_DEC</v>
      </c>
      <c r="D40" s="236" t="str">
        <f>VLOOKUP(E40,SOURCE!P:AA,12,0)</f>
        <v>DEC</v>
      </c>
      <c r="E40" t="s">
        <v>1490</v>
      </c>
      <c r="G40" t="s">
        <v>3968</v>
      </c>
      <c r="H40" s="238" t="str">
        <f t="shared" si="0"/>
        <v xml:space="preserve">              {ITM_DEC,                       "DEC"},</v>
      </c>
    </row>
    <row r="41" spans="2:8">
      <c r="B41" s="236">
        <f>VLOOKUP(E41,SOURCE!P:AB,13,0)</f>
        <v>117</v>
      </c>
      <c r="C41" s="236" t="str">
        <f>VLOOKUP(E41,SOURCE!P:AC,14,0)</f>
        <v>ITM_INC</v>
      </c>
      <c r="D41" s="236" t="str">
        <f>VLOOKUP(E41,SOURCE!P:AA,12,0)</f>
        <v>INC</v>
      </c>
      <c r="E41" t="s">
        <v>1607</v>
      </c>
      <c r="G41" t="s">
        <v>3967</v>
      </c>
      <c r="H41" s="238" t="str">
        <f t="shared" si="0"/>
        <v xml:space="preserve">              {ITM_INC,                       "INC"},</v>
      </c>
    </row>
    <row r="42" spans="2:8">
      <c r="B42" s="236">
        <f>VLOOKUP(E42,SOURCE!P:AB,13,0)</f>
        <v>118</v>
      </c>
      <c r="C42" s="236" t="str">
        <f>VLOOKUP(E42,SOURCE!P:AC,14,0)</f>
        <v>ITM_IP</v>
      </c>
      <c r="D42" s="236" t="str">
        <f>VLOOKUP(E42,SOURCE!P:AA,12,0)</f>
        <v>IP</v>
      </c>
      <c r="E42" t="s">
        <v>1613</v>
      </c>
      <c r="G42" t="s">
        <v>3840</v>
      </c>
      <c r="H42" s="238" t="str">
        <f t="shared" si="0"/>
        <v xml:space="preserve">              {ITM_IP,                        "IP"},</v>
      </c>
    </row>
    <row r="43" spans="2:8">
      <c r="B43" s="236">
        <f>VLOOKUP(E43,SOURCE!P:AB,13,0)</f>
        <v>119</v>
      </c>
      <c r="C43" s="236" t="str">
        <f>VLOOKUP(E43,SOURCE!P:AC,14,0)</f>
        <v>ITM_FP</v>
      </c>
      <c r="D43" s="236" t="str">
        <f>VLOOKUP(E43,SOURCE!P:AA,12,0)</f>
        <v>FP</v>
      </c>
      <c r="E43" t="s">
        <v>1554</v>
      </c>
      <c r="G43" t="s">
        <v>3841</v>
      </c>
      <c r="H43" s="238" t="str">
        <f t="shared" si="0"/>
        <v xml:space="preserve">              {ITM_FP,                        "FP"},</v>
      </c>
    </row>
    <row r="44" spans="2:8">
      <c r="B44" s="236">
        <f>VLOOKUP(E44,SOURCE!P:AB,13,0)</f>
        <v>120</v>
      </c>
      <c r="C44" s="236" t="str">
        <f>VLOOKUP(E44,SOURCE!P:AC,14,0)</f>
        <v>ITM_ADD</v>
      </c>
      <c r="D44" s="236" t="str">
        <f>VLOOKUP(E44,SOURCE!P:AA,12,0)</f>
        <v>+</v>
      </c>
      <c r="E44" t="s">
        <v>994</v>
      </c>
      <c r="G44" t="s">
        <v>3842</v>
      </c>
      <c r="H44" s="238" t="str">
        <f t="shared" si="0"/>
        <v xml:space="preserve">              {ITM_ADD,                       "+"},</v>
      </c>
    </row>
    <row r="45" spans="2:8">
      <c r="B45" s="236">
        <f>VLOOKUP(E45,SOURCE!P:AB,13,0)</f>
        <v>121</v>
      </c>
      <c r="C45" s="236" t="str">
        <f>VLOOKUP(E45,SOURCE!P:AC,14,0)</f>
        <v>ITM_SUB</v>
      </c>
      <c r="D45" s="236" t="str">
        <f>VLOOKUP(E45,SOURCE!P:AA,12,0)</f>
        <v>-</v>
      </c>
      <c r="E45" t="s">
        <v>429</v>
      </c>
      <c r="G45" t="s">
        <v>3803</v>
      </c>
      <c r="H45" s="238" t="str">
        <f t="shared" si="0"/>
        <v xml:space="preserve">              {ITM_SUB,                       "-"},</v>
      </c>
    </row>
    <row r="46" spans="2:8">
      <c r="B46" s="236">
        <f>VLOOKUP(E46,SOURCE!P:AB,13,0)</f>
        <v>122</v>
      </c>
      <c r="C46" s="236" t="str">
        <f>VLOOKUP(E46,SOURCE!P:AC,14,0)</f>
        <v>ITM_CHS</v>
      </c>
      <c r="D46" s="236" t="str">
        <f>VLOOKUP(E46,SOURCE!P:AA,12,0)</f>
        <v>CHS</v>
      </c>
      <c r="E46" t="s">
        <v>427</v>
      </c>
      <c r="G46" t="s">
        <v>3843</v>
      </c>
      <c r="H46" s="238" t="str">
        <f t="shared" si="0"/>
        <v xml:space="preserve">              {ITM_CHS,                       "CHS"},</v>
      </c>
    </row>
    <row r="47" spans="2:8">
      <c r="B47" s="236">
        <f>VLOOKUP(E47,SOURCE!P:AB,13,0)</f>
        <v>123</v>
      </c>
      <c r="C47" s="236" t="str">
        <f>VLOOKUP(E47,SOURCE!P:AC,14,0)</f>
        <v>ITM_MULT</v>
      </c>
      <c r="D47" s="236" t="str">
        <f>VLOOKUP(E47,SOURCE!P:AA,12,0)</f>
        <v>*</v>
      </c>
      <c r="E47" t="s">
        <v>431</v>
      </c>
      <c r="G47" t="s">
        <v>2607</v>
      </c>
      <c r="H47" s="238" t="str">
        <f t="shared" si="0"/>
        <v xml:space="preserve">              {ITM_MULT,                      "*"},</v>
      </c>
    </row>
    <row r="48" spans="2:8">
      <c r="B48" s="236">
        <f>VLOOKUP(E48,SOURCE!P:AB,13,0)</f>
        <v>124</v>
      </c>
      <c r="C48" s="236" t="str">
        <f>VLOOKUP(E48,SOURCE!P:AC,14,0)</f>
        <v>ITM_DIV</v>
      </c>
      <c r="D48" s="236" t="str">
        <f>VLOOKUP(E48,SOURCE!P:AA,12,0)</f>
        <v>/</v>
      </c>
      <c r="E48" t="s">
        <v>433</v>
      </c>
      <c r="G48" t="s">
        <v>3888</v>
      </c>
      <c r="H48" s="238" t="str">
        <f t="shared" si="0"/>
        <v xml:space="preserve">              {ITM_DIV,                       "/"},</v>
      </c>
    </row>
    <row r="49" spans="2:8">
      <c r="B49" s="236">
        <f>VLOOKUP(E49,SOURCE!P:AB,13,0)</f>
        <v>125</v>
      </c>
      <c r="C49" s="236" t="str">
        <f>VLOOKUP(E49,SOURCE!P:AC,14,0)</f>
        <v>ITM_IDIV</v>
      </c>
      <c r="D49" s="236" t="str">
        <f>VLOOKUP(E49,SOURCE!P:AA,12,0)</f>
        <v>IDIV</v>
      </c>
      <c r="E49" t="s">
        <v>1605</v>
      </c>
      <c r="G49" t="s">
        <v>3844</v>
      </c>
      <c r="H49" s="238" t="str">
        <f t="shared" si="0"/>
        <v xml:space="preserve">              {ITM_IDIV,                      "IDIV"},</v>
      </c>
    </row>
    <row r="50" spans="2:8">
      <c r="B50" s="236">
        <f>VLOOKUP(E50,SOURCE!P:AB,13,0)</f>
        <v>126</v>
      </c>
      <c r="C50" s="236" t="str">
        <f>VLOOKUP(E50,SOURCE!P:AC,14,0)</f>
        <v>ITM_VIEW</v>
      </c>
      <c r="D50" s="236" t="str">
        <f>VLOOKUP(E50,SOURCE!P:AA,12,0)</f>
        <v>VIEW</v>
      </c>
      <c r="E50" t="s">
        <v>1933</v>
      </c>
      <c r="G50" t="s">
        <v>5290</v>
      </c>
      <c r="H50" s="238" t="str">
        <f t="shared" si="0"/>
        <v xml:space="preserve">              {ITM_VIEW,                      "VIEW"},</v>
      </c>
    </row>
    <row r="51" spans="2:8">
      <c r="B51" s="236">
        <f>VLOOKUP(E51,SOURCE!P:AB,13,0)</f>
        <v>127</v>
      </c>
      <c r="C51" s="236" t="str">
        <f>VLOOKUP(E51,SOURCE!P:AC,14,0)</f>
        <v>ITM_MOD</v>
      </c>
      <c r="D51" s="236" t="str">
        <f>VLOOKUP(E51,SOURCE!P:AA,12,0)</f>
        <v>MOD</v>
      </c>
      <c r="E51" t="s">
        <v>1695</v>
      </c>
      <c r="G51" t="s">
        <v>3845</v>
      </c>
      <c r="H51" s="238" t="str">
        <f t="shared" si="0"/>
        <v xml:space="preserve">              {ITM_MOD,                       "MOD"},</v>
      </c>
    </row>
    <row r="52" spans="2:8">
      <c r="B52" s="236">
        <f>VLOOKUP(E52,SOURCE!P:AB,13,0)</f>
        <v>128</v>
      </c>
      <c r="C52" s="236" t="str">
        <f>VLOOKUP(E52,SOURCE!P:AC,14,0)</f>
        <v>ITM_MAX</v>
      </c>
      <c r="D52" s="236" t="str">
        <f>VLOOKUP(E52,SOURCE!P:AA,12,0)</f>
        <v>MAX</v>
      </c>
      <c r="E52" t="s">
        <v>1685</v>
      </c>
      <c r="G52" t="s">
        <v>3846</v>
      </c>
      <c r="H52" s="238" t="str">
        <f t="shared" si="0"/>
        <v xml:space="preserve">              {ITM_MAX,                       "MAX"},</v>
      </c>
    </row>
    <row r="53" spans="2:8">
      <c r="B53" s="236">
        <f>VLOOKUP(E53,SOURCE!P:AB,13,0)</f>
        <v>129</v>
      </c>
      <c r="C53" s="236" t="str">
        <f>VLOOKUP(E53,SOURCE!P:AC,14,0)</f>
        <v>ITM_MIN</v>
      </c>
      <c r="D53" s="236" t="str">
        <f>VLOOKUP(E53,SOURCE!P:AA,12,0)</f>
        <v>MIN</v>
      </c>
      <c r="E53" t="s">
        <v>1690</v>
      </c>
      <c r="G53" t="s">
        <v>3847</v>
      </c>
      <c r="H53" s="238" t="str">
        <f t="shared" si="0"/>
        <v xml:space="preserve">              {ITM_MIN,                       "MIN"},</v>
      </c>
    </row>
    <row r="54" spans="2:8">
      <c r="B54" s="236">
        <f>VLOOKUP(E54,SOURCE!P:AB,13,0)</f>
        <v>130</v>
      </c>
      <c r="C54" s="236" t="str">
        <f>VLOOKUP(E54,SOURCE!P:AC,14,0)</f>
        <v>ITM_MAGNITUDE</v>
      </c>
      <c r="D54" s="236" t="str">
        <f>VLOOKUP(E54,SOURCE!P:AA,12,0)</f>
        <v>ABS</v>
      </c>
      <c r="E54" t="s">
        <v>2078</v>
      </c>
      <c r="G54" t="s">
        <v>2595</v>
      </c>
      <c r="H54" s="238" t="str">
        <f t="shared" si="0"/>
        <v xml:space="preserve">              {ITM_MAGNITUDE,                 "ABS"},</v>
      </c>
    </row>
    <row r="55" spans="2:8">
      <c r="B55" s="236">
        <f>VLOOKUP(E55,SOURCE!P:AB,13,0)</f>
        <v>132</v>
      </c>
      <c r="C55" s="236" t="str">
        <f>VLOOKUP(E55,SOURCE!P:AC,14,0)</f>
        <v>ITM_NEXTP</v>
      </c>
      <c r="D55" s="236" t="str">
        <f>VLOOKUP(E55,SOURCE!P:AA,12,0)</f>
        <v>NEXTP</v>
      </c>
      <c r="E55" t="s">
        <v>1743</v>
      </c>
      <c r="G55" t="s">
        <v>3848</v>
      </c>
      <c r="H55" s="238" t="str">
        <f t="shared" si="0"/>
        <v xml:space="preserve">              {ITM_NEXTP,                     "NEXTP"},</v>
      </c>
    </row>
    <row r="56" spans="2:8">
      <c r="B56" s="236">
        <f>VLOOKUP(E56,SOURCE!P:AB,13,0)</f>
        <v>134</v>
      </c>
      <c r="C56" s="236" t="str">
        <f>VLOOKUP(E56,SOURCE!P:AC,14,0)</f>
        <v>ITM_CONSTpi</v>
      </c>
      <c r="D56" s="236" t="str">
        <f>VLOOKUP(E56,SOURCE!P:AA,12,0)</f>
        <v>PI</v>
      </c>
      <c r="E56" t="s">
        <v>3201</v>
      </c>
      <c r="G56" t="s">
        <v>3850</v>
      </c>
      <c r="H56" s="238" t="str">
        <f t="shared" si="0"/>
        <v xml:space="preserve">              {ITM_CONSTpi,                   "PI"},</v>
      </c>
    </row>
    <row r="57" spans="2:8">
      <c r="B57" s="236">
        <f>VLOOKUP(E57,SOURCE!P:AB,13,0)</f>
        <v>1</v>
      </c>
      <c r="C57" s="236" t="str">
        <f>VLOOKUP(E57,SOURCE!P:AC,14,0)</f>
        <v>ITM_toDEG</v>
      </c>
      <c r="D57" s="236" t="str">
        <f>VLOOKUP(E57,SOURCE!P:AA,12,0)</f>
        <v/>
      </c>
      <c r="E57" t="s">
        <v>2053</v>
      </c>
      <c r="G57" t="s">
        <v>3851</v>
      </c>
      <c r="H57" s="238" t="str">
        <f t="shared" si="0"/>
        <v xml:space="preserve">              {ITM_toDEG,                     "&gt;DEG"},</v>
      </c>
    </row>
    <row r="58" spans="2:8">
      <c r="B58" s="236">
        <f>VLOOKUP(E58,SOURCE!P:AB,13,0)</f>
        <v>2</v>
      </c>
      <c r="C58" s="236" t="str">
        <f>VLOOKUP(E58,SOURCE!P:AC,14,0)</f>
        <v>ITM_toDMS</v>
      </c>
      <c r="D58" s="236" t="str">
        <f>VLOOKUP(E58,SOURCE!P:AA,12,0)</f>
        <v/>
      </c>
      <c r="E58" t="s">
        <v>2054</v>
      </c>
      <c r="G58" t="s">
        <v>5291</v>
      </c>
      <c r="H58" s="238" t="str">
        <f t="shared" si="0"/>
        <v xml:space="preserve">              {ITM_toDMS,                     "&gt;D.MS"},</v>
      </c>
    </row>
    <row r="59" spans="2:8">
      <c r="B59" s="236">
        <f>VLOOKUP(E59,SOURCE!P:AB,13,0)</f>
        <v>3</v>
      </c>
      <c r="C59" s="236" t="str">
        <f>VLOOKUP(E59,SOURCE!P:AC,14,0)</f>
        <v>ITM_toGRAD</v>
      </c>
      <c r="D59" s="236" t="str">
        <f>VLOOKUP(E59,SOURCE!P:AA,12,0)</f>
        <v/>
      </c>
      <c r="E59" t="s">
        <v>2055</v>
      </c>
      <c r="G59" t="s">
        <v>5292</v>
      </c>
      <c r="H59" s="238" t="str">
        <f t="shared" si="0"/>
        <v xml:space="preserve">              {ITM_toGRAD,                    "&gt;GRAD"},</v>
      </c>
    </row>
    <row r="60" spans="2:8">
      <c r="B60" s="236">
        <f>VLOOKUP(E60,SOURCE!P:AB,13,0)</f>
        <v>4</v>
      </c>
      <c r="C60" s="236" t="str">
        <f>VLOOKUP(E60,SOURCE!P:AC,14,0)</f>
        <v>ITM_toMULpi</v>
      </c>
      <c r="D60" s="236" t="str">
        <f>VLOOKUP(E60,SOURCE!P:AA,12,0)</f>
        <v/>
      </c>
      <c r="E60" t="s">
        <v>2059</v>
      </c>
      <c r="G60" t="s">
        <v>5293</v>
      </c>
      <c r="H60" s="238" t="str">
        <f t="shared" si="0"/>
        <v xml:space="preserve">              {ITM_toMULpi,                   "&gt;MULPI"},</v>
      </c>
    </row>
    <row r="61" spans="2:8">
      <c r="B61" s="236">
        <f>VLOOKUP(E61,SOURCE!P:AB,13,0)</f>
        <v>5</v>
      </c>
      <c r="C61" s="236" t="str">
        <f>VLOOKUP(E61,SOURCE!P:AC,14,0)</f>
        <v>ITM_toRAD</v>
      </c>
      <c r="D61" s="236" t="str">
        <f>VLOOKUP(E61,SOURCE!P:AA,12,0)</f>
        <v/>
      </c>
      <c r="E61" t="s">
        <v>2061</v>
      </c>
      <c r="G61" t="s">
        <v>3852</v>
      </c>
      <c r="H61" s="238" t="str">
        <f t="shared" si="0"/>
        <v xml:space="preserve">              {ITM_toRAD,                     "&gt;RAD"},</v>
      </c>
    </row>
    <row r="62" spans="2:8">
      <c r="B62" s="236">
        <f>VLOOKUP(E62,SOURCE!P:AB,13,0)</f>
        <v>1959</v>
      </c>
      <c r="C62" s="236" t="str">
        <f>VLOOKUP(E62,SOURCE!P:AC,14,0)</f>
        <v>ITM_DEG2</v>
      </c>
      <c r="D62" s="236" t="str">
        <f>VLOOKUP(E62,SOURCE!P:AA,12,0)</f>
        <v>&gt;&gt;DEG</v>
      </c>
      <c r="E62" t="s">
        <v>2646</v>
      </c>
      <c r="G62" t="s">
        <v>2667</v>
      </c>
      <c r="H62" s="238" t="str">
        <f t="shared" si="0"/>
        <v xml:space="preserve">              {ITM_DEG2,                      "&gt;&gt;DEG"},</v>
      </c>
    </row>
    <row r="63" spans="2:8">
      <c r="B63" s="236">
        <f>VLOOKUP(E63,SOURCE!P:AB,13,0)</f>
        <v>1963</v>
      </c>
      <c r="C63" s="236" t="str">
        <f>VLOOKUP(E63,SOURCE!P:AC,14,0)</f>
        <v>ITM_RAD2</v>
      </c>
      <c r="D63" s="236" t="str">
        <f>VLOOKUP(E63,SOURCE!P:AA,12,0)</f>
        <v>&gt;&gt;RAD</v>
      </c>
      <c r="E63" t="s">
        <v>2649</v>
      </c>
      <c r="G63" t="s">
        <v>2670</v>
      </c>
      <c r="H63" s="238" t="str">
        <f t="shared" si="0"/>
        <v xml:space="preserve">              {ITM_RAD2,                      "&gt;&gt;RAD"},</v>
      </c>
    </row>
    <row r="64" spans="2:8">
      <c r="B64" s="236">
        <f>VLOOKUP(E64,SOURCE!P:AB,13,0)</f>
        <v>1961</v>
      </c>
      <c r="C64" s="236" t="str">
        <f>VLOOKUP(E64,SOURCE!P:AC,14,0)</f>
        <v>ITM_GRAD2</v>
      </c>
      <c r="D64" s="236" t="str">
        <f>VLOOKUP(E64,SOURCE!P:AA,12,0)</f>
        <v>&gt;&gt;GRAD</v>
      </c>
      <c r="E64" t="s">
        <v>2651</v>
      </c>
      <c r="G64" t="s">
        <v>2669</v>
      </c>
      <c r="H64" s="238" t="str">
        <f t="shared" si="0"/>
        <v xml:space="preserve">              {ITM_GRAD2,                     "&gt;&gt;GRAD"},</v>
      </c>
    </row>
    <row r="65" spans="2:8">
      <c r="B65" s="236">
        <f>VLOOKUP(E65,SOURCE!P:AB,13,0)</f>
        <v>150</v>
      </c>
      <c r="C65" s="236" t="str">
        <f>VLOOKUP(E65,SOURCE!P:AC,14,0)</f>
        <v>CST_05</v>
      </c>
      <c r="D65" s="236" t="str">
        <f>VLOOKUP(E65,SOURCE!P:AA,12,0)</f>
        <v>c</v>
      </c>
      <c r="E65" t="s">
        <v>1440</v>
      </c>
      <c r="G65" t="s">
        <v>3855</v>
      </c>
      <c r="H65" s="238" t="str">
        <f t="shared" si="0"/>
        <v xml:space="preserve">              {CST_05,                        "c"},</v>
      </c>
    </row>
    <row r="66" spans="2:8">
      <c r="B66" s="236">
        <f>VLOOKUP(E66,SOURCE!P:AB,13,0)</f>
        <v>219</v>
      </c>
      <c r="C66" s="236" t="str">
        <f>VLOOKUP(E66,SOURCE!P:AC,14,0)</f>
        <v>CST_74</v>
      </c>
      <c r="D66" s="236" t="str">
        <f>VLOOKUP(E66,SOURCE!P:AA,12,0)</f>
        <v>phi</v>
      </c>
      <c r="E66" t="s">
        <v>2039</v>
      </c>
      <c r="G66" t="s">
        <v>5295</v>
      </c>
      <c r="H66" s="238" t="str">
        <f t="shared" si="0"/>
        <v xml:space="preserve">              {CST_74,                        "PHI"},</v>
      </c>
    </row>
    <row r="67" spans="2:8">
      <c r="B67" s="236">
        <f>VLOOKUP(E67,SOURCE!P:AB,13,0)</f>
        <v>451</v>
      </c>
      <c r="C67" s="236" t="str">
        <f>VLOOKUP(E67,SOURCE!P:AC,14,0)</f>
        <v>ITM_SIGMAPLUS</v>
      </c>
      <c r="D67" s="236" t="str">
        <f>VLOOKUP(E67,SOURCE!P:AA,12,0)</f>
        <v>SUM+</v>
      </c>
      <c r="E67" t="s">
        <v>1003</v>
      </c>
      <c r="G67" t="s">
        <v>2599</v>
      </c>
      <c r="H67" s="238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6">
        <f>VLOOKUP(E68,SOURCE!P:AB,13,0)</f>
        <v>453</v>
      </c>
      <c r="C68" s="236" t="str">
        <f>VLOOKUP(E68,SOURCE!P:AC,14,0)</f>
        <v>ITM_NSIGMA</v>
      </c>
      <c r="D68" s="236" t="str">
        <f>VLOOKUP(E68,SOURCE!P:AA,12,0)</f>
        <v>NSUM</v>
      </c>
      <c r="E68" t="s">
        <v>1752</v>
      </c>
      <c r="G68" t="s">
        <v>5298</v>
      </c>
      <c r="H68" s="238" t="str">
        <f t="shared" si="1"/>
        <v xml:space="preserve">              {ITM_NSIGMA,                    "NSUM"},</v>
      </c>
    </row>
    <row r="69" spans="2:8">
      <c r="B69" s="236">
        <f>VLOOKUP(E69,SOURCE!P:AB,13,0)</f>
        <v>454</v>
      </c>
      <c r="C69" s="236" t="str">
        <f>VLOOKUP(E69,SOURCE!P:AC,14,0)</f>
        <v>ITM_SIGMAx</v>
      </c>
      <c r="D69" s="236" t="str">
        <f>VLOOKUP(E69,SOURCE!P:AA,12,0)</f>
        <v>SUMX</v>
      </c>
      <c r="E69" t="s">
        <v>2030</v>
      </c>
      <c r="G69" t="s">
        <v>5299</v>
      </c>
      <c r="H69" s="238" t="str">
        <f t="shared" si="1"/>
        <v xml:space="preserve">              {ITM_SIGMAx,                    "SUMX"},</v>
      </c>
    </row>
    <row r="70" spans="2:8">
      <c r="B70" s="236">
        <f>VLOOKUP(E70,SOURCE!P:AB,13,0)</f>
        <v>455</v>
      </c>
      <c r="C70" s="236" t="str">
        <f>VLOOKUP(E70,SOURCE!P:AC,14,0)</f>
        <v>ITM_SIGMAy</v>
      </c>
      <c r="D70" s="236" t="str">
        <f>VLOOKUP(E70,SOURCE!P:AA,12,0)</f>
        <v>SUMY</v>
      </c>
      <c r="E70" t="s">
        <v>2035</v>
      </c>
      <c r="G70" t="s">
        <v>5300</v>
      </c>
      <c r="H70" s="238" t="str">
        <f t="shared" si="1"/>
        <v xml:space="preserve">              {ITM_SIGMAy,                    "SUMY"},</v>
      </c>
    </row>
    <row r="71" spans="2:8">
      <c r="B71" s="236">
        <f>VLOOKUP(E71,SOURCE!P:AB,13,0)</f>
        <v>545</v>
      </c>
      <c r="C71" s="236" t="str">
        <f>VLOOKUP(E71,SOURCE!P:AC,14,0)</f>
        <v>ITM_REG_X</v>
      </c>
      <c r="D71" s="236" t="str">
        <f>VLOOKUP(E71,SOURCE!P:AA,12,0)</f>
        <v>X</v>
      </c>
      <c r="E71" t="s">
        <v>2123</v>
      </c>
      <c r="G71" t="s">
        <v>5301</v>
      </c>
      <c r="H71" s="238" t="str">
        <f t="shared" si="1"/>
        <v xml:space="preserve">              {ITM_REG_X,                     "X"},</v>
      </c>
    </row>
    <row r="72" spans="2:8">
      <c r="B72" s="236">
        <f>VLOOKUP(E72,SOURCE!P:AB,13,0)</f>
        <v>546</v>
      </c>
      <c r="C72" s="236" t="str">
        <f>VLOOKUP(E72,SOURCE!P:AC,14,0)</f>
        <v>ITM_REG_Y</v>
      </c>
      <c r="D72" s="236" t="str">
        <f>VLOOKUP(E72,SOURCE!P:AA,12,0)</f>
        <v>Y</v>
      </c>
      <c r="E72" t="s">
        <v>2124</v>
      </c>
      <c r="G72" t="s">
        <v>5302</v>
      </c>
      <c r="H72" s="238" t="str">
        <f t="shared" si="1"/>
        <v xml:space="preserve">              {ITM_REG_Y,                     "Y"},</v>
      </c>
    </row>
    <row r="73" spans="2:8">
      <c r="B73" s="236">
        <f>VLOOKUP(E73,SOURCE!P:AB,13,0)</f>
        <v>557</v>
      </c>
      <c r="C73" s="236" t="str">
        <f>VLOOKUP(E73,SOURCE!P:AC,14,0)</f>
        <v>ITM_INDIRECTION</v>
      </c>
      <c r="D73" s="236" t="str">
        <f>VLOOKUP(E73,SOURCE!P:AA,12,0)</f>
        <v>IND&gt;</v>
      </c>
      <c r="E73" t="s">
        <v>995</v>
      </c>
      <c r="G73" t="s">
        <v>2758</v>
      </c>
      <c r="H73" s="238" t="str">
        <f t="shared" si="1"/>
        <v xml:space="preserve">              {ITM_INDIRECTION,               "IND&gt;"},</v>
      </c>
    </row>
    <row r="74" spans="2:8">
      <c r="B74" s="236">
        <f>VLOOKUP(E74,SOURCE!P:AB,13,0)</f>
        <v>128</v>
      </c>
      <c r="C74" s="236" t="str">
        <f>VLOOKUP(E74,SOURCE!P:AC,14,0)</f>
        <v>ITM_MAX</v>
      </c>
      <c r="D74" s="236" t="str">
        <f>VLOOKUP(E74,SOURCE!P:AA,12,0)</f>
        <v>MAX</v>
      </c>
      <c r="E74" t="s">
        <v>996</v>
      </c>
      <c r="G74" t="s">
        <v>3846</v>
      </c>
      <c r="H74" s="238" t="str">
        <f t="shared" si="1"/>
        <v xml:space="preserve">              {ITM_Max,                       "MAX"},</v>
      </c>
    </row>
    <row r="75" spans="2:8">
      <c r="B75" s="236">
        <f>VLOOKUP(E75,SOURCE!P:AB,13,0)</f>
        <v>129</v>
      </c>
      <c r="C75" s="236" t="str">
        <f>VLOOKUP(E75,SOURCE!P:AC,14,0)</f>
        <v>ITM_MIN</v>
      </c>
      <c r="D75" s="236" t="str">
        <f>VLOOKUP(E75,SOURCE!P:AA,12,0)</f>
        <v>MIN</v>
      </c>
      <c r="E75" t="s">
        <v>997</v>
      </c>
      <c r="G75" t="s">
        <v>3847</v>
      </c>
      <c r="H75" s="238" t="str">
        <f t="shared" si="1"/>
        <v xml:space="preserve">              {ITM_Min,                       "MIN"},</v>
      </c>
    </row>
    <row r="76" spans="2:8">
      <c r="B76" s="236">
        <f>VLOOKUP(E76,SOURCE!P:AB,13,0)</f>
        <v>1008</v>
      </c>
      <c r="C76" s="236" t="str">
        <f>VLOOKUP(E76,SOURCE!P:AC,14,0)</f>
        <v>ITM_EXPONENT</v>
      </c>
      <c r="D76" s="236" t="str">
        <f>VLOOKUP(E76,SOURCE!P:AA,12,0)</f>
        <v/>
      </c>
      <c r="E76" t="s">
        <v>1002</v>
      </c>
      <c r="G76" t="s">
        <v>5303</v>
      </c>
      <c r="H76" s="238" t="str">
        <f t="shared" si="1"/>
        <v xml:space="preserve">              {ITM_EXPONENT,                  "EEX"},</v>
      </c>
    </row>
    <row r="77" spans="2:8">
      <c r="B77" s="236">
        <f>VLOOKUP(E77,SOURCE!P:AB,13,0)</f>
        <v>1413</v>
      </c>
      <c r="C77" s="236" t="str">
        <f>VLOOKUP(E77,SOURCE!P:AC,14,0)</f>
        <v>ITM_SNAP</v>
      </c>
      <c r="D77" s="236" t="str">
        <f>VLOOKUP(E77,SOURCE!P:AA,12,0)</f>
        <v>SNAP</v>
      </c>
      <c r="E77" t="s">
        <v>3944</v>
      </c>
      <c r="G77" t="s">
        <v>5304</v>
      </c>
      <c r="H77" s="238" t="str">
        <f t="shared" si="1"/>
        <v xml:space="preserve">              {ITM_SNAP,                      "SNAP"},</v>
      </c>
    </row>
    <row r="78" spans="2:8">
      <c r="B78" s="236">
        <f>VLOOKUP(E78,SOURCE!P:AB,13,0)</f>
        <v>1415</v>
      </c>
      <c r="C78" s="236" t="str">
        <f>VLOOKUP(E78,SOURCE!P:AC,14,0)</f>
        <v>ITM_ABS</v>
      </c>
      <c r="D78" s="236" t="str">
        <f>VLOOKUP(E78,SOURCE!P:AA,12,0)</f>
        <v>ABS</v>
      </c>
      <c r="E78" t="s">
        <v>1403</v>
      </c>
      <c r="G78" t="s">
        <v>2595</v>
      </c>
      <c r="H78" s="238" t="str">
        <f t="shared" si="1"/>
        <v xml:space="preserve">              {ITM_ABS,                       "ABS"},</v>
      </c>
    </row>
    <row r="79" spans="2:8">
      <c r="B79" s="236">
        <f>VLOOKUP(E79,SOURCE!P:AB,13,0)</f>
        <v>1418</v>
      </c>
      <c r="C79" s="236" t="str">
        <f>VLOOKUP(E79,SOURCE!P:AC,14,0)</f>
        <v>ITM_ALL</v>
      </c>
      <c r="D79" s="236" t="str">
        <f>VLOOKUP(E79,SOURCE!P:AA,12,0)</f>
        <v>ALL</v>
      </c>
      <c r="E79" t="s">
        <v>1407</v>
      </c>
      <c r="G79" t="s">
        <v>5305</v>
      </c>
      <c r="H79" s="238" t="str">
        <f t="shared" si="1"/>
        <v xml:space="preserve">              {ITM_ALL,                       "ALL"},</v>
      </c>
    </row>
    <row r="80" spans="2:8">
      <c r="B80" s="236">
        <f>VLOOKUP(E80,SOURCE!P:AB,13,0)</f>
        <v>1421</v>
      </c>
      <c r="C80" s="236" t="str">
        <f>VLOOKUP(E80,SOURCE!P:AC,14,0)</f>
        <v>ITM_BATT</v>
      </c>
      <c r="D80" s="236" t="str">
        <f>VLOOKUP(E80,SOURCE!P:AA,12,0)</f>
        <v>BATT?</v>
      </c>
      <c r="E80" t="s">
        <v>1425</v>
      </c>
      <c r="G80" t="s">
        <v>5306</v>
      </c>
      <c r="H80" s="238" t="str">
        <f t="shared" si="1"/>
        <v xml:space="preserve">              {ITM_BATT,                      "BATT?"},</v>
      </c>
    </row>
    <row r="81" spans="2:8">
      <c r="B81" s="236">
        <f>VLOOKUP(E81,SOURCE!P:AB,13,0)</f>
        <v>1426</v>
      </c>
      <c r="C81" s="236" t="str">
        <f>VLOOKUP(E81,SOURCE!P:AC,14,0)</f>
        <v>ITM_CASE</v>
      </c>
      <c r="D81" s="236" t="str">
        <f>VLOOKUP(E81,SOURCE!P:AA,12,0)</f>
        <v>CASE</v>
      </c>
      <c r="E81" t="s">
        <v>1444</v>
      </c>
      <c r="G81" t="s">
        <v>5307</v>
      </c>
      <c r="H81" s="238" t="str">
        <f t="shared" si="1"/>
        <v xml:space="preserve">              {ITM_CASE,                      "CASE"},</v>
      </c>
    </row>
    <row r="82" spans="2:8">
      <c r="B82" s="236">
        <f>VLOOKUP(E82,SOURCE!P:AB,13,0)</f>
        <v>1436</v>
      </c>
      <c r="C82" s="236" t="str">
        <f>VLOOKUP(E82,SOURCE!P:AC,14,0)</f>
        <v>ITM_CLSTK</v>
      </c>
      <c r="D82" s="236" t="str">
        <f>VLOOKUP(E82,SOURCE!P:AA,12,0)</f>
        <v>CLSTK</v>
      </c>
      <c r="E82" t="s">
        <v>1467</v>
      </c>
      <c r="G82" t="s">
        <v>5308</v>
      </c>
      <c r="H82" s="238" t="str">
        <f t="shared" si="1"/>
        <v xml:space="preserve">              {ITM_CLSTK,                     "CLSTK"},</v>
      </c>
    </row>
    <row r="83" spans="2:8">
      <c r="B83" s="236">
        <f>VLOOKUP(E83,SOURCE!P:AB,13,0)</f>
        <v>1437</v>
      </c>
      <c r="C83" s="236" t="str">
        <f>VLOOKUP(E83,SOURCE!P:AC,14,0)</f>
        <v>ITM_CLSIGMA</v>
      </c>
      <c r="D83" s="236" t="str">
        <f>VLOOKUP(E83,SOURCE!P:AA,12,0)</f>
        <v>CLSUM</v>
      </c>
      <c r="E83" t="s">
        <v>1469</v>
      </c>
      <c r="G83" t="s">
        <v>5309</v>
      </c>
      <c r="H83" s="238" t="str">
        <f t="shared" si="1"/>
        <v xml:space="preserve">              {ITM_CLSIGMA,                   "CLSUM"},</v>
      </c>
    </row>
    <row r="84" spans="2:8">
      <c r="B84" s="236">
        <f>VLOOKUP(E84,SOURCE!P:AB,13,0)</f>
        <v>1453</v>
      </c>
      <c r="C84" s="236" t="str">
        <f>VLOOKUP(E84,SOURCE!P:AC,14,0)</f>
        <v>ITM_DEG</v>
      </c>
      <c r="D84" s="236" t="str">
        <f>VLOOKUP(E84,SOURCE!P:AA,12,0)</f>
        <v>DEG</v>
      </c>
      <c r="E84" t="s">
        <v>1492</v>
      </c>
      <c r="G84" t="s">
        <v>5310</v>
      </c>
      <c r="H84" s="238" t="str">
        <f t="shared" si="1"/>
        <v xml:space="preserve">              {ITM_DEG,                       "DEG"},</v>
      </c>
    </row>
    <row r="85" spans="2:8">
      <c r="B85" s="236">
        <f>VLOOKUP(E85,SOURCE!P:AB,13,0)</f>
        <v>1467</v>
      </c>
      <c r="C85" s="236" t="str">
        <f>VLOOKUP(E85,SOURCE!P:AC,14,0)</f>
        <v>ITM_ENG</v>
      </c>
      <c r="D85" s="236" t="str">
        <f>VLOOKUP(E85,SOURCE!P:AA,12,0)</f>
        <v>ENG</v>
      </c>
      <c r="E85" t="s">
        <v>1513</v>
      </c>
      <c r="G85" t="s">
        <v>5311</v>
      </c>
      <c r="H85" s="238" t="str">
        <f t="shared" si="1"/>
        <v xml:space="preserve">              {ITM_ENG,                       "ENG"},</v>
      </c>
    </row>
    <row r="86" spans="2:8">
      <c r="B86" s="236">
        <f>VLOOKUP(E86,SOURCE!P:AB,13,0)</f>
        <v>1477</v>
      </c>
      <c r="C86" s="236" t="str">
        <f>VLOOKUP(E86,SOURCE!P:AC,14,0)</f>
        <v>ITM_EXPT</v>
      </c>
      <c r="D86" s="236" t="str">
        <f>VLOOKUP(E86,SOURCE!P:AA,12,0)</f>
        <v>EXPT</v>
      </c>
      <c r="E86" t="s">
        <v>1533</v>
      </c>
      <c r="G86" t="s">
        <v>5312</v>
      </c>
      <c r="H86" s="238" t="str">
        <f t="shared" si="1"/>
        <v xml:space="preserve">              {ITM_EXPT,                      "EXPT"},</v>
      </c>
    </row>
    <row r="87" spans="2:8">
      <c r="B87" s="236">
        <f>VLOOKUP(E87,SOURCE!P:AB,13,0)</f>
        <v>1479</v>
      </c>
      <c r="C87" s="236" t="str">
        <f>VLOOKUP(E87,SOURCE!P:AC,14,0)</f>
        <v>ITM_FIB</v>
      </c>
      <c r="D87" s="236" t="str">
        <f>VLOOKUP(E87,SOURCE!P:AA,12,0)</f>
        <v>FIB</v>
      </c>
      <c r="E87" t="s">
        <v>1546</v>
      </c>
      <c r="G87" t="s">
        <v>5313</v>
      </c>
      <c r="H87" s="238" t="str">
        <f t="shared" si="1"/>
        <v xml:space="preserve">              {ITM_FIB,                       "FIB"},</v>
      </c>
    </row>
    <row r="88" spans="2:8">
      <c r="B88" s="236">
        <f>VLOOKUP(E88,SOURCE!P:AB,13,0)</f>
        <v>1480</v>
      </c>
      <c r="C88" s="236" t="str">
        <f>VLOOKUP(E88,SOURCE!P:AC,14,0)</f>
        <v>ITM_FIX</v>
      </c>
      <c r="D88" s="236" t="str">
        <f>VLOOKUP(E88,SOURCE!P:AA,12,0)</f>
        <v>FIX</v>
      </c>
      <c r="E88" t="s">
        <v>1549</v>
      </c>
      <c r="G88" t="s">
        <v>5314</v>
      </c>
      <c r="H88" s="238" t="str">
        <f t="shared" si="1"/>
        <v xml:space="preserve">              {ITM_FIX,                       "FIX"},</v>
      </c>
    </row>
    <row r="89" spans="2:8">
      <c r="B89" s="236">
        <f>VLOOKUP(E89,SOURCE!P:AB,13,0)</f>
        <v>1485</v>
      </c>
      <c r="C89" s="236" t="str">
        <f>VLOOKUP(E89,SOURCE!P:AC,14,0)</f>
        <v>ITM_GD</v>
      </c>
      <c r="D89" s="236" t="str">
        <f>VLOOKUP(E89,SOURCE!P:AA,12,0)</f>
        <v>GD</v>
      </c>
      <c r="E89" t="s">
        <v>1579</v>
      </c>
      <c r="G89" t="s">
        <v>5315</v>
      </c>
      <c r="H89" s="238" t="str">
        <f t="shared" si="1"/>
        <v xml:space="preserve">              {ITM_GD,                        "GD"},</v>
      </c>
    </row>
    <row r="90" spans="2:8">
      <c r="B90" s="236">
        <f>VLOOKUP(E90,SOURCE!P:AB,13,0)</f>
        <v>1486</v>
      </c>
      <c r="C90" s="236" t="str">
        <f>VLOOKUP(E90,SOURCE!P:AC,14,0)</f>
        <v>ITM_GDM1</v>
      </c>
      <c r="D90" s="236" t="str">
        <f>VLOOKUP(E90,SOURCE!P:AA,12,0)</f>
        <v>GD^-1</v>
      </c>
      <c r="E90" t="s">
        <v>1580</v>
      </c>
      <c r="G90" t="s">
        <v>3953</v>
      </c>
      <c r="H90" s="238" t="str">
        <f t="shared" si="1"/>
        <v xml:space="preserve">              {ITM_GDM1,                      "GD^-1"},</v>
      </c>
    </row>
    <row r="91" spans="2:8">
      <c r="B91" s="236">
        <f>VLOOKUP(E91,SOURCE!P:AB,13,0)</f>
        <v>1491</v>
      </c>
      <c r="C91" s="236" t="str">
        <f>VLOOKUP(E91,SOURCE!P:AC,14,0)</f>
        <v>ITM_IM</v>
      </c>
      <c r="D91" s="236" t="str">
        <f>VLOOKUP(E91,SOURCE!P:AA,12,0)</f>
        <v>IM</v>
      </c>
      <c r="E91" t="s">
        <v>1606</v>
      </c>
      <c r="G91" t="s">
        <v>5316</v>
      </c>
      <c r="H91" s="238" t="str">
        <f t="shared" si="1"/>
        <v xml:space="preserve">              {ITM_IM,                        "IM"},</v>
      </c>
    </row>
    <row r="92" spans="2:8">
      <c r="B92" s="236">
        <f>VLOOKUP(E92,SOURCE!P:AB,13,0)</f>
        <v>1492</v>
      </c>
      <c r="C92" s="236" t="str">
        <f>VLOOKUP(E92,SOURCE!P:AC,14,0)</f>
        <v>ITM_INDEX</v>
      </c>
      <c r="D92" s="236" t="str">
        <f>VLOOKUP(E92,SOURCE!P:AA,12,0)</f>
        <v>INDEX</v>
      </c>
      <c r="E92" t="s">
        <v>1608</v>
      </c>
      <c r="G92" t="s">
        <v>5317</v>
      </c>
      <c r="H92" s="238" t="str">
        <f t="shared" si="1"/>
        <v xml:space="preserve">              {ITM_INDEX,                     "INDEX"},</v>
      </c>
    </row>
    <row r="93" spans="2:8">
      <c r="B93" s="236">
        <f>VLOOKUP(E93,SOURCE!P:AB,13,0)</f>
        <v>1496</v>
      </c>
      <c r="C93" s="236" t="str">
        <f>VLOOKUP(E93,SOURCE!P:AC,14,0)</f>
        <v>ITM_IPLUS</v>
      </c>
      <c r="D93" s="236" t="str">
        <f>VLOOKUP(E93,SOURCE!P:AA,12,0)</f>
        <v>I+</v>
      </c>
      <c r="E93" t="s">
        <v>1620</v>
      </c>
      <c r="G93" t="s">
        <v>5318</v>
      </c>
      <c r="H93" s="238" t="str">
        <f t="shared" si="1"/>
        <v xml:space="preserve">              {ITM_IPLUS,                     "I+"},</v>
      </c>
    </row>
    <row r="94" spans="2:8">
      <c r="B94" s="236">
        <f>VLOOKUP(E94,SOURCE!P:AB,13,0)</f>
        <v>1497</v>
      </c>
      <c r="C94" s="236" t="str">
        <f>VLOOKUP(E94,SOURCE!P:AC,14,0)</f>
        <v>ITM_IMINUS</v>
      </c>
      <c r="D94" s="236" t="str">
        <f>VLOOKUP(E94,SOURCE!P:AA,12,0)</f>
        <v>I-</v>
      </c>
      <c r="E94" t="s">
        <v>1621</v>
      </c>
      <c r="G94" t="s">
        <v>5319</v>
      </c>
      <c r="H94" s="238" t="str">
        <f t="shared" si="1"/>
        <v xml:space="preserve">              {ITM_IMINUS,                    "I-"},</v>
      </c>
    </row>
    <row r="95" spans="2:8">
      <c r="B95" s="236">
        <f>VLOOKUP(E95,SOURCE!P:AB,13,0)</f>
        <v>1499</v>
      </c>
      <c r="C95" s="236" t="str">
        <f>VLOOKUP(E95,SOURCE!P:AC,14,0)</f>
        <v>ITM_JPLUS</v>
      </c>
      <c r="D95" s="236" t="str">
        <f>VLOOKUP(E95,SOURCE!P:AA,12,0)</f>
        <v>J+</v>
      </c>
      <c r="E95" t="s">
        <v>1624</v>
      </c>
      <c r="G95" t="s">
        <v>5320</v>
      </c>
      <c r="H95" s="238" t="str">
        <f t="shared" si="1"/>
        <v xml:space="preserve">              {ITM_JPLUS,                     "J+"},</v>
      </c>
    </row>
    <row r="96" spans="2:8">
      <c r="B96" s="236">
        <f>VLOOKUP(E96,SOURCE!P:AB,13,0)</f>
        <v>1500</v>
      </c>
      <c r="C96" s="236" t="str">
        <f>VLOOKUP(E96,SOURCE!P:AC,14,0)</f>
        <v>ITM_JMINUS</v>
      </c>
      <c r="D96" s="236" t="str">
        <f>VLOOKUP(E96,SOURCE!P:AA,12,0)</f>
        <v>J-</v>
      </c>
      <c r="E96" t="s">
        <v>1625</v>
      </c>
      <c r="G96" t="s">
        <v>5321</v>
      </c>
      <c r="H96" s="238" t="str">
        <f t="shared" si="1"/>
        <v xml:space="preserve">              {ITM_JMINUS,                    "J-"},</v>
      </c>
    </row>
    <row r="97" spans="2:8">
      <c r="B97" s="236">
        <f>VLOOKUP(E97,SOURCE!P:AB,13,0)</f>
        <v>1506</v>
      </c>
      <c r="C97" s="236" t="str">
        <f>VLOOKUP(E97,SOURCE!P:AC,14,0)</f>
        <v>ITM_sinc</v>
      </c>
      <c r="D97" s="236" t="str">
        <f>VLOOKUP(E97,SOURCE!P:AA,12,0)</f>
        <v>SINC</v>
      </c>
      <c r="E97" t="s">
        <v>1871</v>
      </c>
      <c r="G97" t="s">
        <v>3856</v>
      </c>
      <c r="H97" s="238" t="str">
        <f t="shared" si="1"/>
        <v xml:space="preserve">              {ITM_sinc,                      "SINC"},</v>
      </c>
    </row>
    <row r="98" spans="2:8">
      <c r="B98" s="236">
        <f>VLOOKUP(E98,SOURCE!P:AB,13,0)</f>
        <v>1529</v>
      </c>
      <c r="C98" s="236" t="str">
        <f>VLOOKUP(E98,SOURCE!P:AC,14,0)</f>
        <v>ITM_MULPI</v>
      </c>
      <c r="D98" s="236" t="str">
        <f>VLOOKUP(E98,SOURCE!P:AA,12,0)</f>
        <v>MULPI</v>
      </c>
      <c r="E98" t="s">
        <v>1704</v>
      </c>
      <c r="G98" t="s">
        <v>5325</v>
      </c>
      <c r="H98" s="238" t="str">
        <f t="shared" si="1"/>
        <v xml:space="preserve">              {ITM_MULPI,                     "MULPI"},</v>
      </c>
    </row>
    <row r="99" spans="2:8">
      <c r="C99" s="236" t="s">
        <v>1898</v>
      </c>
      <c r="D99" s="236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1898</v>
      </c>
      <c r="G99" t="s">
        <v>5289</v>
      </c>
      <c r="H99" s="238" t="str">
        <f t="shared" si="1"/>
        <v xml:space="preserve">              {ITM_SUM,                       "SUM"},</v>
      </c>
    </row>
    <row r="100" spans="2:8">
      <c r="B100" s="236">
        <f>VLOOKUP(E100,SOURCE!P:AB,13,0)</f>
        <v>1546</v>
      </c>
      <c r="C100" s="236" t="str">
        <f>VLOOKUP(E100,SOURCE!P:AC,14,0)</f>
        <v>ITM_sincpi</v>
      </c>
      <c r="D100" s="236" t="str">
        <f>VLOOKUP(E100,SOURCE!P:AA,12,0)</f>
        <v>SINCPI</v>
      </c>
      <c r="E100" t="s">
        <v>2763</v>
      </c>
      <c r="G100" t="s">
        <v>5326</v>
      </c>
      <c r="H100" s="238" t="str">
        <f t="shared" si="1"/>
        <v xml:space="preserve">              {ITM_sincpi,                    "SINCPI"},</v>
      </c>
    </row>
    <row r="101" spans="2:8">
      <c r="B101" s="236">
        <f>VLOOKUP(E101,SOURCE!P:AB,13,0)</f>
        <v>1555</v>
      </c>
      <c r="C101" s="236" t="str">
        <f>VLOOKUP(E101,SOURCE!P:AC,14,0)</f>
        <v>ITM_PLOT</v>
      </c>
      <c r="D101" s="236" t="str">
        <f>VLOOKUP(E101,SOURCE!P:AA,12,0)</f>
        <v>PLOT</v>
      </c>
      <c r="E101" t="s">
        <v>1771</v>
      </c>
      <c r="G101" t="s">
        <v>5327</v>
      </c>
      <c r="H101" s="238" t="str">
        <f t="shared" si="1"/>
        <v xml:space="preserve">              {ITM_PLOT,                      "PLOT"},</v>
      </c>
    </row>
    <row r="102" spans="2:8">
      <c r="B102" s="236">
        <f>VLOOKUP(E102,SOURCE!P:AB,13,0)</f>
        <v>1563</v>
      </c>
      <c r="C102" s="236" t="str">
        <f>VLOOKUP(E102,SOURCE!P:AC,14,0)</f>
        <v>ITM_RAD</v>
      </c>
      <c r="D102" s="236" t="str">
        <f>VLOOKUP(E102,SOURCE!P:AA,12,0)</f>
        <v>RAD</v>
      </c>
      <c r="E102" t="s">
        <v>1793</v>
      </c>
      <c r="G102" t="s">
        <v>5328</v>
      </c>
      <c r="H102" s="238" t="str">
        <f t="shared" si="1"/>
        <v xml:space="preserve">              {ITM_RAD,                       "RAD"},</v>
      </c>
    </row>
    <row r="103" spans="2:8">
      <c r="B103" s="236">
        <f>VLOOKUP(E103,SOURCE!P:AB,13,0)</f>
        <v>1564</v>
      </c>
      <c r="C103" s="236" t="str">
        <f>VLOOKUP(E103,SOURCE!P:AC,14,0)</f>
        <v>ITM_RAN</v>
      </c>
      <c r="D103" s="236" t="str">
        <f>VLOOKUP(E103,SOURCE!P:AA,12,0)</f>
        <v>RAN#</v>
      </c>
      <c r="E103" t="s">
        <v>1796</v>
      </c>
      <c r="G103" t="s">
        <v>5329</v>
      </c>
      <c r="H103" s="238" t="str">
        <f t="shared" si="1"/>
        <v xml:space="preserve">              {ITM_RAN,                       "RAN#"},</v>
      </c>
    </row>
    <row r="104" spans="2:8">
      <c r="B104" s="236">
        <f>VLOOKUP(E104,SOURCE!P:AB,13,0)</f>
        <v>1567</v>
      </c>
      <c r="C104" s="236" t="str">
        <f>VLOOKUP(E104,SOURCE!P:AC,14,0)</f>
        <v>ITM_RCLEL</v>
      </c>
      <c r="D104" s="236" t="str">
        <f>VLOOKUP(E104,SOURCE!P:AA,12,0)</f>
        <v>RCLEL</v>
      </c>
      <c r="E104" t="s">
        <v>1800</v>
      </c>
      <c r="G104" t="s">
        <v>5330</v>
      </c>
      <c r="H104" s="238" t="str">
        <f t="shared" si="1"/>
        <v xml:space="preserve">              {ITM_RCLEL,                     "RCLEL"},</v>
      </c>
    </row>
    <row r="105" spans="2:8">
      <c r="B105" s="236">
        <f>VLOOKUP(E105,SOURCE!P:AB,13,0)</f>
        <v>1571</v>
      </c>
      <c r="C105" s="236" t="str">
        <f>VLOOKUP(E105,SOURCE!P:AC,14,0)</f>
        <v>ITM_RE</v>
      </c>
      <c r="D105" s="236" t="str">
        <f>VLOOKUP(E105,SOURCE!P:AA,12,0)</f>
        <v>RE</v>
      </c>
      <c r="E105" t="s">
        <v>1810</v>
      </c>
      <c r="G105" t="s">
        <v>3857</v>
      </c>
      <c r="H105" s="238" t="str">
        <f t="shared" si="1"/>
        <v xml:space="preserve">              {ITM_RE,                        "RE"},</v>
      </c>
    </row>
    <row r="106" spans="2:8">
      <c r="B106" s="236">
        <f>VLOOKUP(E106,SOURCE!P:AB,13,0)</f>
        <v>1575</v>
      </c>
      <c r="C106" s="236" t="str">
        <f>VLOOKUP(E106,SOURCE!P:AC,14,0)</f>
        <v>ITM_REexIM</v>
      </c>
      <c r="D106" s="236" t="str">
        <f>VLOOKUP(E106,SOURCE!P:AA,12,0)</f>
        <v>RE&lt;&gt;IM</v>
      </c>
      <c r="E106" t="s">
        <v>1816</v>
      </c>
      <c r="G106" t="s">
        <v>3858</v>
      </c>
      <c r="H106" s="238" t="str">
        <f t="shared" si="1"/>
        <v xml:space="preserve">              {ITM_REexIM,                    "RE&lt;&gt;IM"},</v>
      </c>
    </row>
    <row r="107" spans="2:8">
      <c r="B107" s="236">
        <f>VLOOKUP(E107,SOURCE!P:AB,13,0)</f>
        <v>1580</v>
      </c>
      <c r="C107" s="236" t="str">
        <f>VLOOKUP(E107,SOURCE!P:AC,14,0)</f>
        <v>ITM_EX1</v>
      </c>
      <c r="D107" s="236" t="str">
        <f>VLOOKUP(E107,SOURCE!P:AA,12,0)</f>
        <v>E^X-1</v>
      </c>
      <c r="E107" t="s">
        <v>1534</v>
      </c>
      <c r="G107" t="s">
        <v>3859</v>
      </c>
      <c r="H107" s="238" t="str">
        <f t="shared" si="1"/>
        <v xml:space="preserve">              {ITM_EX1,                       "E^X-1"},</v>
      </c>
    </row>
    <row r="108" spans="2:8">
      <c r="B108" s="236">
        <f>VLOOKUP(E108,SOURCE!P:AB,13,0)</f>
        <v>1592</v>
      </c>
      <c r="C108" s="236" t="str">
        <f>VLOOKUP(E108,SOURCE!P:AC,14,0)</f>
        <v>ITM_SCI</v>
      </c>
      <c r="D108" s="236" t="str">
        <f>VLOOKUP(E108,SOURCE!P:AA,12,0)</f>
        <v>SCI</v>
      </c>
      <c r="E108" t="s">
        <v>1849</v>
      </c>
      <c r="G108" t="s">
        <v>5331</v>
      </c>
      <c r="H108" s="238" t="str">
        <f t="shared" si="1"/>
        <v xml:space="preserve">              {ITM_SCI,                       "SCI"},</v>
      </c>
    </row>
    <row r="109" spans="2:8">
      <c r="B109" s="236">
        <f>VLOOKUP(E109,SOURCE!P:AB,13,0)</f>
        <v>1617</v>
      </c>
      <c r="C109" s="236" t="str">
        <f>VLOOKUP(E109,SOURCE!P:AC,14,0)</f>
        <v>ITM_STOEL</v>
      </c>
      <c r="D109" s="236" t="str">
        <f>VLOOKUP(E109,SOURCE!P:AA,12,0)</f>
        <v>STOEL</v>
      </c>
      <c r="E109" t="s">
        <v>1888</v>
      </c>
      <c r="G109" t="s">
        <v>5334</v>
      </c>
      <c r="H109" s="238" t="str">
        <f t="shared" si="1"/>
        <v xml:space="preserve">              {ITM_STOEL,                     "STOEL"},</v>
      </c>
    </row>
    <row r="110" spans="2:8">
      <c r="B110" s="236">
        <f>VLOOKUP(E110,SOURCE!P:AB,13,0)</f>
        <v>1618</v>
      </c>
      <c r="C110" s="236" t="str">
        <f>VLOOKUP(E110,SOURCE!P:AC,14,0)</f>
        <v>ITM_STOIJ</v>
      </c>
      <c r="D110" s="236" t="str">
        <f>VLOOKUP(E110,SOURCE!P:AA,12,0)</f>
        <v>STOIJ</v>
      </c>
      <c r="E110" t="s">
        <v>1889</v>
      </c>
      <c r="G110" t="s">
        <v>5335</v>
      </c>
      <c r="H110" s="238" t="str">
        <f t="shared" si="1"/>
        <v xml:space="preserve">              {ITM_STOIJ,                     "STOIJ"},</v>
      </c>
    </row>
    <row r="111" spans="2:8">
      <c r="B111" s="236">
        <f>VLOOKUP(E111,SOURCE!P:AB,13,0)</f>
        <v>1619</v>
      </c>
      <c r="C111" s="236" t="str">
        <f>VLOOKUP(E111,SOURCE!P:AC,14,0)</f>
        <v>ITM_LN1X</v>
      </c>
      <c r="D111" s="236" t="str">
        <f>VLOOKUP(E111,SOURCE!P:AA,12,0)</f>
        <v>LN(1+X)</v>
      </c>
      <c r="E111" t="s">
        <v>1656</v>
      </c>
      <c r="G111" t="s">
        <v>3860</v>
      </c>
      <c r="H111" s="238" t="str">
        <f t="shared" si="1"/>
        <v xml:space="preserve">              {ITM_LN1X,                      "LN(1+X)"},</v>
      </c>
    </row>
    <row r="112" spans="2:8">
      <c r="B112" s="236">
        <f>VLOOKUP(E112,SOURCE!P:AB,13,0)</f>
        <v>1625</v>
      </c>
      <c r="C112" s="236" t="str">
        <f>VLOOKUP(E112,SOURCE!P:AC,14,0)</f>
        <v>ITM_TICKS</v>
      </c>
      <c r="D112" s="236" t="str">
        <f>VLOOKUP(E112,SOURCE!P:AA,12,0)</f>
        <v>TICKS</v>
      </c>
      <c r="E112" t="s">
        <v>1908</v>
      </c>
      <c r="G112" t="s">
        <v>5336</v>
      </c>
      <c r="H112" s="238" t="str">
        <f t="shared" si="1"/>
        <v xml:space="preserve">              {ITM_TICKS,                     "TICKS"},</v>
      </c>
    </row>
    <row r="113" spans="2:8">
      <c r="B113" s="236">
        <f>VLOOKUP(E113,SOURCE!P:AB,13,0)</f>
        <v>1684</v>
      </c>
      <c r="C113" s="236" t="str">
        <f>VLOOKUP(E113,SOURCE!P:AC,14,0)</f>
        <v>ITM_M1X</v>
      </c>
      <c r="D113" s="236" t="str">
        <f>VLOOKUP(E113,SOURCE!P:AA,12,0)</f>
        <v>(-1)^X</v>
      </c>
      <c r="E113" t="s">
        <v>2048</v>
      </c>
      <c r="G113" t="s">
        <v>5340</v>
      </c>
      <c r="H113" s="238" t="str">
        <f t="shared" si="1"/>
        <v xml:space="preserve">              {ITM_M1X,                       "(-1)^X"},</v>
      </c>
    </row>
    <row r="114" spans="2:8">
      <c r="B114" s="236">
        <f>VLOOKUP(E114,SOURCE!P:AB,13,0)</f>
        <v>1694</v>
      </c>
      <c r="C114" s="236" t="str">
        <f>VLOOKUP(E114,SOURCE!P:AC,14,0)</f>
        <v>ITM_toREAL</v>
      </c>
      <c r="D114" s="236" t="str">
        <f>VLOOKUP(E114,SOURCE!P:AA,12,0)</f>
        <v>&gt;REAL</v>
      </c>
      <c r="E114" t="s">
        <v>2062</v>
      </c>
      <c r="G114" t="s">
        <v>5341</v>
      </c>
      <c r="H114" s="238" t="str">
        <f t="shared" si="1"/>
        <v xml:space="preserve">              {ITM_toREAL,                    "&gt;REAL"},</v>
      </c>
    </row>
    <row r="115" spans="2:8">
      <c r="B115" s="236">
        <f>VLOOKUP(E115,SOURCE!P:AB,13,0)</f>
        <v>1738</v>
      </c>
      <c r="C115" s="236" t="str">
        <f>VLOOKUP(E115,SOURCE!P:AC,14,0)</f>
        <v>ITM_EXIT1</v>
      </c>
      <c r="D115" s="236" t="str">
        <f>VLOOKUP(E115,SOURCE!P:AA,12,0)</f>
        <v>EXIT</v>
      </c>
      <c r="E115" t="s">
        <v>3405</v>
      </c>
      <c r="G115" t="s">
        <v>5342</v>
      </c>
      <c r="H115" s="238" t="str">
        <f t="shared" si="1"/>
        <v xml:space="preserve">              {ITM_EXIT1,                     "EXIT"},</v>
      </c>
    </row>
    <row r="116" spans="2:8">
      <c r="B116" s="236">
        <f>VLOOKUP(E116,SOURCE!P:AB,13,0)</f>
        <v>1741</v>
      </c>
      <c r="C116" s="236" t="str">
        <f>VLOOKUP(E116,SOURCE!P:AC,14,0)</f>
        <v>ITM_AIM</v>
      </c>
      <c r="D116" s="236" t="str">
        <f>VLOOKUP(E116,SOURCE!P:AA,12,0)</f>
        <v>ALPHA</v>
      </c>
      <c r="E116" t="s">
        <v>1005</v>
      </c>
      <c r="G116" t="s">
        <v>2699</v>
      </c>
      <c r="H116" s="238" t="str">
        <f t="shared" si="1"/>
        <v xml:space="preserve">              {ITM_AIM,                       "ALPHA"},</v>
      </c>
    </row>
    <row r="117" spans="2:8">
      <c r="B117" s="236">
        <f>VLOOKUP(E117,SOURCE!P:AB,13,0)</f>
        <v>1742</v>
      </c>
      <c r="C117" s="236" t="str">
        <f>VLOOKUP(E117,SOURCE!P:AC,14,0)</f>
        <v>ITM_dotD</v>
      </c>
      <c r="D117" s="236" t="str">
        <f>VLOOKUP(E117,SOURCE!P:AA,12,0)</f>
        <v>DOTD</v>
      </c>
      <c r="E117" t="s">
        <v>3407</v>
      </c>
      <c r="G117" t="s">
        <v>3943</v>
      </c>
      <c r="H117" s="238" t="str">
        <f t="shared" si="1"/>
        <v xml:space="preserve">              {ITM_dotD,                      "DOTD"},</v>
      </c>
    </row>
    <row r="118" spans="2:8">
      <c r="B118" s="236">
        <f>VLOOKUP(E118,SOURCE!P:AB,13,0)</f>
        <v>1840</v>
      </c>
      <c r="C118" s="236" t="str">
        <f>VLOOKUP(E118,SOURCE!P:AC,14,0)</f>
        <v>ITM_MINUTE</v>
      </c>
      <c r="D118" s="236" t="str">
        <f>VLOOKUP(E118,SOURCE!P:AA,12,0)</f>
        <v>MIN</v>
      </c>
      <c r="E118" t="s">
        <v>4265</v>
      </c>
      <c r="G118" t="s">
        <v>3847</v>
      </c>
      <c r="H118" s="238" t="str">
        <f t="shared" si="1"/>
        <v xml:space="preserve">              {ITM_MINUTE,                    "MIN"},</v>
      </c>
    </row>
    <row r="119" spans="2:8">
      <c r="B119" s="236">
        <f>VLOOKUP(E119,SOURCE!P:AB,13,0)</f>
        <v>1848</v>
      </c>
      <c r="C119" s="236" t="str">
        <f>VLOOKUP(E119,SOURCE!P:AC,14,0)</f>
        <v>KEY_COMPLEX</v>
      </c>
      <c r="D119" s="236" t="str">
        <f>VLOOKUP(E119,SOURCE!P:AA,12,0)</f>
        <v>COMPLEX</v>
      </c>
      <c r="E119" t="s">
        <v>2224</v>
      </c>
      <c r="G119" t="s">
        <v>5343</v>
      </c>
      <c r="H119" s="238" t="str">
        <f t="shared" si="1"/>
        <v xml:space="preserve">              {KEY_COMPLEX,                   "COMPLEX"},</v>
      </c>
    </row>
    <row r="120" spans="2:8">
      <c r="B120" s="236">
        <f>VLOOKUP(E120,SOURCE!P:AB,13,0)</f>
        <v>1849</v>
      </c>
      <c r="C120" s="236" t="str">
        <f>VLOOKUP(E120,SOURCE!P:AC,14,0)</f>
        <v>ITM_toPOL2</v>
      </c>
      <c r="D120" s="236" t="str">
        <f>VLOOKUP(E120,SOURCE!P:AA,12,0)</f>
        <v>&gt;POLAR</v>
      </c>
      <c r="E120" t="s">
        <v>2354</v>
      </c>
      <c r="G120" t="s">
        <v>5344</v>
      </c>
      <c r="H120" s="238" t="str">
        <f t="shared" si="1"/>
        <v xml:space="preserve">              {ITM_toPOL2,                    "&gt;POLAR"},</v>
      </c>
    </row>
    <row r="121" spans="2:8">
      <c r="B121" s="236">
        <f>VLOOKUP(E121,SOURCE!P:AB,13,0)</f>
        <v>1850</v>
      </c>
      <c r="C121" s="236" t="str">
        <f>VLOOKUP(E121,SOURCE!P:AC,14,0)</f>
        <v>ITM_toREC2</v>
      </c>
      <c r="D121" s="236" t="str">
        <f>VLOOKUP(E121,SOURCE!P:AA,12,0)</f>
        <v>&gt;RECT</v>
      </c>
      <c r="E121" t="s">
        <v>2355</v>
      </c>
      <c r="G121" t="s">
        <v>5345</v>
      </c>
      <c r="H121" s="238" t="str">
        <f t="shared" si="1"/>
        <v xml:space="preserve">              {ITM_toREC2,                    "&gt;RECT"},</v>
      </c>
    </row>
    <row r="122" spans="2:8">
      <c r="B122" s="236">
        <f>VLOOKUP(E122,SOURCE!P:AB,13,0)</f>
        <v>1851</v>
      </c>
      <c r="C122" s="236" t="str">
        <f>VLOOKUP(E122,SOURCE!P:AC,14,0)</f>
        <v>ITM_eRPN_ON</v>
      </c>
      <c r="D122" s="236" t="str">
        <f>VLOOKUP(E122,SOURCE!P:AA,12,0)</f>
        <v>ERPN</v>
      </c>
      <c r="E122" t="s">
        <v>2615</v>
      </c>
      <c r="G122" t="s">
        <v>5346</v>
      </c>
      <c r="H122" s="238" t="str">
        <f t="shared" si="1"/>
        <v xml:space="preserve">              {ITM_eRPN_ON,                   "ERPN"},</v>
      </c>
    </row>
    <row r="123" spans="2:8">
      <c r="B123" s="236">
        <f>VLOOKUP(E123,SOURCE!P:AB,13,0)</f>
        <v>1852</v>
      </c>
      <c r="C123" s="236" t="str">
        <f>VLOOKUP(E123,SOURCE!P:AC,14,0)</f>
        <v>ITM_eRPN_OFF</v>
      </c>
      <c r="D123" s="236" t="str">
        <f>VLOOKUP(E123,SOURCE!P:AA,12,0)</f>
        <v>RPN</v>
      </c>
      <c r="E123" t="s">
        <v>2616</v>
      </c>
      <c r="G123" t="s">
        <v>5347</v>
      </c>
      <c r="H123" s="238" t="str">
        <f t="shared" si="1"/>
        <v xml:space="preserve">              {ITM_eRPN_OFF,                  "RPN"},</v>
      </c>
    </row>
    <row r="124" spans="2:8">
      <c r="B124" s="236">
        <f>VLOOKUP(E124,SOURCE!P:AB,13,0)</f>
        <v>1866</v>
      </c>
      <c r="C124" s="236" t="str">
        <f>VLOOKUP(E124,SOURCE!P:AC,14,0)</f>
        <v>ITM_SIGFIG</v>
      </c>
      <c r="D124" s="236" t="str">
        <f>VLOOKUP(E124,SOURCE!P:AA,12,0)</f>
        <v>SIG</v>
      </c>
      <c r="E124" t="s">
        <v>2189</v>
      </c>
      <c r="G124" t="s">
        <v>5348</v>
      </c>
      <c r="H124" s="238" t="str">
        <f t="shared" si="1"/>
        <v xml:space="preserve">              {ITM_SIGFIG,                    "SIG"},</v>
      </c>
    </row>
    <row r="125" spans="2:8">
      <c r="B125" s="236">
        <f>VLOOKUP(E125,SOURCE!P:AB,13,0)</f>
        <v>1868</v>
      </c>
      <c r="C125" s="236" t="str">
        <f>VLOOKUP(E125,SOURCE!P:AC,14,0)</f>
        <v>ITM_ROUND2</v>
      </c>
      <c r="D125" s="236" t="str">
        <f>VLOOKUP(E125,SOURCE!P:AA,12,0)</f>
        <v>ROUND</v>
      </c>
      <c r="E125" t="s">
        <v>2588</v>
      </c>
      <c r="G125" t="s">
        <v>3861</v>
      </c>
      <c r="H125" s="238" t="str">
        <f t="shared" si="1"/>
        <v xml:space="preserve">              {ITM_ROUND2,                    "ROUND"},</v>
      </c>
    </row>
    <row r="126" spans="2:8">
      <c r="B126" s="236">
        <f>VLOOKUP(E126,SOURCE!P:AB,13,0)</f>
        <v>1869</v>
      </c>
      <c r="C126" s="236" t="str">
        <f>VLOOKUP(E126,SOURCE!P:AC,14,0)</f>
        <v>ITM_ROUNDI2</v>
      </c>
      <c r="D126" s="236" t="str">
        <f>VLOOKUP(E126,SOURCE!P:AA,12,0)</f>
        <v>ROUNDI</v>
      </c>
      <c r="E126" t="s">
        <v>2587</v>
      </c>
      <c r="G126" t="s">
        <v>3862</v>
      </c>
      <c r="H126" s="238" t="str">
        <f t="shared" si="1"/>
        <v xml:space="preserve">              {ITM_ROUNDI2,                   "ROUNDI"},</v>
      </c>
    </row>
    <row r="127" spans="2:8">
      <c r="B127" s="236">
        <f>VLOOKUP(E127,SOURCE!P:AB,13,0)</f>
        <v>1878</v>
      </c>
      <c r="C127" s="236" t="str">
        <f>VLOOKUP(E127,SOURCE!P:AC,14,0)</f>
        <v>CHR_caseUP</v>
      </c>
      <c r="D127" s="236" t="str">
        <f>VLOOKUP(E127,SOURCE!P:AA,12,0)</f>
        <v>CASEUP</v>
      </c>
      <c r="E127" t="s">
        <v>3788</v>
      </c>
      <c r="G127" t="s">
        <v>3789</v>
      </c>
      <c r="H127" s="238" t="str">
        <f t="shared" si="1"/>
        <v xml:space="preserve">              {CHR_caseUP,                    "CASEUP"},</v>
      </c>
    </row>
    <row r="128" spans="2:8">
      <c r="B128" s="236">
        <f>VLOOKUP(E128,SOURCE!P:AB,13,0)</f>
        <v>1879</v>
      </c>
      <c r="C128" s="236" t="str">
        <f>VLOOKUP(E128,SOURCE!P:AC,14,0)</f>
        <v>CHR_caseDN</v>
      </c>
      <c r="D128" s="236" t="str">
        <f>VLOOKUP(E128,SOURCE!P:AA,12,0)</f>
        <v>CASEDN</v>
      </c>
      <c r="E128" t="s">
        <v>3791</v>
      </c>
      <c r="G128" t="s">
        <v>3792</v>
      </c>
      <c r="H128" s="238" t="str">
        <f t="shared" si="1"/>
        <v xml:space="preserve">              {CHR_caseDN,                    "CASEDN"},</v>
      </c>
    </row>
    <row r="129" spans="2:8">
      <c r="B129" s="236">
        <f>VLOOKUP(E129,SOURCE!P:AB,13,0)</f>
        <v>1880</v>
      </c>
      <c r="C129" s="236" t="str">
        <f>VLOOKUP(E129,SOURCE!P:AC,14,0)</f>
        <v>ITM_LISTXY</v>
      </c>
      <c r="D129" s="236" t="str">
        <f>VLOOKUP(E129,SOURCE!P:AA,12,0)</f>
        <v>LISTXY</v>
      </c>
      <c r="E129" t="s">
        <v>2308</v>
      </c>
      <c r="G129" t="s">
        <v>5350</v>
      </c>
      <c r="H129" s="238" t="str">
        <f t="shared" si="1"/>
        <v xml:space="preserve">              {ITM_LISTXY,                    "LISTXY"},</v>
      </c>
    </row>
    <row r="130" spans="2:8">
      <c r="B130" s="236">
        <f>VLOOKUP(E130,SOURCE!P:AB,13,0)</f>
        <v>1931</v>
      </c>
      <c r="C130" s="236" t="str">
        <f>VLOOKUP(E130,SOURCE!P:AC,14,0)</f>
        <v>ITM_STKTO3x1</v>
      </c>
      <c r="D130" s="236" t="str">
        <f>VLOOKUP(E130,SOURCE!P:AA,12,0)</f>
        <v>ZYX&gt;M</v>
      </c>
      <c r="E130" t="s">
        <v>4643</v>
      </c>
      <c r="G130" t="s">
        <v>5351</v>
      </c>
      <c r="H130" s="238" t="str">
        <f t="shared" si="1"/>
        <v xml:space="preserve">              {ITM_STKTO3x1,                  "ZYX&gt;M"},</v>
      </c>
    </row>
    <row r="131" spans="2:8">
      <c r="B131" s="236">
        <f>VLOOKUP(E131,SOURCE!P:AB,13,0)</f>
        <v>1946</v>
      </c>
      <c r="C131" s="236" t="str">
        <f>VLOOKUP(E131,SOURCE!P:AC,14,0)</f>
        <v>ITM_POLAR</v>
      </c>
      <c r="D131" s="236" t="str">
        <f>VLOOKUP(E131,SOURCE!P:AA,12,0)</f>
        <v>POLAR</v>
      </c>
      <c r="E131" t="s">
        <v>1778</v>
      </c>
      <c r="G131" t="s">
        <v>5352</v>
      </c>
      <c r="H131" s="238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6">
        <f>VLOOKUP(E132,SOURCE!P:AB,13,0)</f>
        <v>1949</v>
      </c>
      <c r="C132" s="236" t="str">
        <f>VLOOKUP(E132,SOURCE!P:AC,14,0)</f>
        <v>ITM_RECT</v>
      </c>
      <c r="D132" s="236" t="str">
        <f>VLOOKUP(E132,SOURCE!P:AA,12,0)</f>
        <v>RECT</v>
      </c>
      <c r="E132" t="s">
        <v>1813</v>
      </c>
      <c r="G132" t="s">
        <v>5353</v>
      </c>
      <c r="H132" s="238" t="str">
        <f t="shared" si="3"/>
        <v xml:space="preserve">              {ITM_RECT,                      "RECT"},</v>
      </c>
    </row>
    <row r="133" spans="2:8">
      <c r="B133" s="236">
        <f>VLOOKUP(E133,SOURCE!P:AB,13,0)</f>
        <v>2024</v>
      </c>
      <c r="C133" s="236" t="str">
        <f>VLOOKUP(E133,SOURCE!P:AC,14,0)</f>
        <v>ITM_INTG</v>
      </c>
      <c r="D133" s="236" t="str">
        <f>VLOOKUP(E133,SOURCE!P:AA,12,0)</f>
        <v>P_INT</v>
      </c>
      <c r="E133" t="s">
        <v>2777</v>
      </c>
      <c r="G133" t="s">
        <v>3961</v>
      </c>
      <c r="H133" s="238" t="str">
        <f t="shared" si="3"/>
        <v xml:space="preserve">              {ITM_INTG,                      "P_INT"},</v>
      </c>
    </row>
    <row r="134" spans="2:8">
      <c r="B134" s="236">
        <f>VLOOKUP(E134,SOURCE!P:AB,13,0)</f>
        <v>2025</v>
      </c>
      <c r="C134" s="236" t="str">
        <f>VLOOKUP(E134,SOURCE!P:AC,14,0)</f>
        <v>ITM_DIFF</v>
      </c>
      <c r="D134" s="236" t="str">
        <f>VLOOKUP(E134,SOURCE!P:AA,12,0)</f>
        <v>P_DIFF</v>
      </c>
      <c r="E134" t="s">
        <v>2778</v>
      </c>
      <c r="G134" t="s">
        <v>3962</v>
      </c>
      <c r="H134" s="238" t="str">
        <f t="shared" si="3"/>
        <v xml:space="preserve">              {ITM_DIFF,                      "P_DIFF"},</v>
      </c>
    </row>
    <row r="135" spans="2:8">
      <c r="B135" s="236">
        <f>VLOOKUP(E135,SOURCE!P:AB,13,0)</f>
        <v>2026</v>
      </c>
      <c r="C135" s="236" t="str">
        <f>VLOOKUP(E135,SOURCE!P:AC,14,0)</f>
        <v>ITM_RMS</v>
      </c>
      <c r="D135" s="236" t="str">
        <f>VLOOKUP(E135,SOURCE!P:AA,12,0)</f>
        <v>P_RMS</v>
      </c>
      <c r="E135" t="s">
        <v>3408</v>
      </c>
      <c r="G135" t="s">
        <v>3963</v>
      </c>
      <c r="H135" s="238" t="str">
        <f t="shared" si="3"/>
        <v xml:space="preserve">              {ITM_RMS,                       "P_RMS"},</v>
      </c>
    </row>
    <row r="136" spans="2:8">
      <c r="B136" s="236">
        <f>VLOOKUP(E136,SOURCE!P:AB,13,0)</f>
        <v>2027</v>
      </c>
      <c r="C136" s="236" t="str">
        <f>VLOOKUP(E136,SOURCE!P:AC,14,0)</f>
        <v>ITM_SHADE</v>
      </c>
      <c r="D136" s="236" t="str">
        <f>VLOOKUP(E136,SOURCE!P:AA,12,0)</f>
        <v>P_SHADE</v>
      </c>
      <c r="E136" t="s">
        <v>2786</v>
      </c>
      <c r="G136" t="s">
        <v>3964</v>
      </c>
      <c r="H136" s="238" t="str">
        <f t="shared" si="3"/>
        <v xml:space="preserve">              {ITM_SHADE,                     "P_SHADE"},</v>
      </c>
    </row>
    <row r="137" spans="2:8">
      <c r="B137" s="236">
        <f>VLOOKUP(E137,SOURCE!P:AB,13,0)</f>
        <v>2033</v>
      </c>
      <c r="C137" s="236" t="str">
        <f>VLOOKUP(E137,SOURCE!P:AC,14,0)</f>
        <v>ITM_CLGRF</v>
      </c>
      <c r="D137" s="236" t="str">
        <f>VLOOKUP(E137,SOURCE!P:AA,12,0)</f>
        <v>CLGRF</v>
      </c>
      <c r="E137" t="s">
        <v>3960</v>
      </c>
      <c r="G137" t="s">
        <v>5354</v>
      </c>
      <c r="H137" s="238" t="str">
        <f t="shared" si="3"/>
        <v xml:space="preserve">              {ITM_CLGRF,                     "CLGRF"},</v>
      </c>
    </row>
    <row r="138" spans="2:8">
      <c r="B138" s="236">
        <f>VLOOKUP(E138,SOURCE!P:AB,13,0)</f>
        <v>2040</v>
      </c>
      <c r="C138" s="236" t="str">
        <f>VLOOKUP(E138,SOURCE!P:AC,14,0)</f>
        <v>ITM_PLOT_STAT</v>
      </c>
      <c r="D138" s="236" t="str">
        <f>VLOOKUP(E138,SOURCE!P:AA,12,0)</f>
        <v>PLSTAT</v>
      </c>
      <c r="E138" t="s">
        <v>4920</v>
      </c>
      <c r="G138" t="s">
        <v>5355</v>
      </c>
      <c r="H138" s="238" t="str">
        <f t="shared" si="3"/>
        <v xml:space="preserve">              {ITM_PLOT_STAT,                 "PLSTAT"},</v>
      </c>
    </row>
    <row r="139" spans="2:8">
      <c r="B139" s="236">
        <f>VLOOKUP(E139,SOURCE!P:AB,13,0)</f>
        <v>2041</v>
      </c>
      <c r="C139" s="236" t="str">
        <f>VLOOKUP(E139,SOURCE!P:AC,14,0)</f>
        <v>ITM_3x1TOSTK</v>
      </c>
      <c r="D139" s="236" t="str">
        <f>VLOOKUP(E139,SOURCE!P:AA,12,0)</f>
        <v>M&gt;ZYX</v>
      </c>
      <c r="E139" t="s">
        <v>4645</v>
      </c>
      <c r="G139" t="s">
        <v>5356</v>
      </c>
      <c r="H139" s="238" t="str">
        <f t="shared" si="3"/>
        <v xml:space="preserve">              {ITM_3x1TOSTK,                  "M&gt;ZYX"},</v>
      </c>
    </row>
    <row r="140" spans="2:8">
      <c r="B140" s="236">
        <f>VLOOKUP(E140,SOURCE!P:AB,13,0)</f>
        <v>2042</v>
      </c>
      <c r="C140" s="236" t="str">
        <f>VLOOKUP(E140,SOURCE!P:AC,14,0)</f>
        <v>ITM_PLOTRST</v>
      </c>
      <c r="D140" s="236" t="str">
        <f>VLOOKUP(E140,SOURCE!P:AA,12,0)</f>
        <v>PLTRST</v>
      </c>
      <c r="E140" t="s">
        <v>4500</v>
      </c>
      <c r="G140" t="s">
        <v>5357</v>
      </c>
      <c r="H140" s="238" t="str">
        <f t="shared" si="3"/>
        <v xml:space="preserve">              {ITM_PLOTRST,                   "PLTRST"},</v>
      </c>
    </row>
    <row r="141" spans="2:8">
      <c r="B141" s="236">
        <f>VLOOKUP(E141,SOURCE!P:AB,13,0)</f>
        <v>112</v>
      </c>
      <c r="C141" s="236" t="str">
        <f>VLOOKUP(E141,SOURCE!P:AC,14,0)</f>
        <v>ITM_CEIL</v>
      </c>
      <c r="D141" s="236" t="str">
        <f>VLOOKUP(E141,SOURCE!P:AA,12,0)</f>
        <v>CEIL</v>
      </c>
      <c r="E141" t="s">
        <v>1452</v>
      </c>
      <c r="G141" t="s">
        <v>3836</v>
      </c>
      <c r="H141" s="238" t="str">
        <f t="shared" si="3"/>
        <v xml:space="preserve">              {ITM_CEIL,                      "CEIL"},</v>
      </c>
    </row>
    <row r="142" spans="2:8">
      <c r="B142" s="236">
        <f>VLOOKUP(E142,SOURCE!P:AB,13,0)</f>
        <v>113</v>
      </c>
      <c r="C142" s="236" t="str">
        <f>VLOOKUP(E142,SOURCE!P:AC,14,0)</f>
        <v>ITM_FLOOR</v>
      </c>
      <c r="D142" s="236" t="str">
        <f>VLOOKUP(E142,SOURCE!P:AA,12,0)</f>
        <v>FLOOR</v>
      </c>
      <c r="E142" t="s">
        <v>1553</v>
      </c>
      <c r="G142" t="s">
        <v>3837</v>
      </c>
      <c r="H142" s="238" t="str">
        <f t="shared" si="3"/>
        <v xml:space="preserve">              {ITM_FLOOR,                     "FLOOR"},</v>
      </c>
    </row>
    <row r="143" spans="2:8">
      <c r="B143" s="236">
        <f>VLOOKUP(E143,SOURCE!P:AB,13,0)</f>
        <v>133</v>
      </c>
      <c r="C143" s="236" t="str">
        <f>VLOOKUP(E143,SOURCE!P:AC,14,0)</f>
        <v>ITM_XFACT</v>
      </c>
      <c r="D143" s="236" t="str">
        <f>VLOOKUP(E143,SOURCE!P:AA,12,0)</f>
        <v>X!</v>
      </c>
      <c r="E143" t="s">
        <v>1961</v>
      </c>
      <c r="G143" t="s">
        <v>3849</v>
      </c>
      <c r="H143" s="238" t="str">
        <f t="shared" si="3"/>
        <v xml:space="preserve">              {ITM_XFACT,                     "X!"},</v>
      </c>
    </row>
    <row r="144" spans="2:8">
      <c r="B144" s="236">
        <f>VLOOKUP(E144,SOURCE!P:AB,13,0)</f>
        <v>140</v>
      </c>
      <c r="C144" s="236" t="str">
        <f>VLOOKUP(E144,SOURCE!P:AC,14,0)</f>
        <v>ITM_RMD</v>
      </c>
      <c r="D144" s="236" t="str">
        <f>VLOOKUP(E144,SOURCE!P:AA,12,0)</f>
        <v>RMD</v>
      </c>
      <c r="E144" t="s">
        <v>1824</v>
      </c>
      <c r="G144" t="s">
        <v>5294</v>
      </c>
      <c r="H144" s="238" t="str">
        <f t="shared" si="3"/>
        <v xml:space="preserve">              {ITM_RMD,                       "RMD"},</v>
      </c>
    </row>
    <row r="145" spans="2:8">
      <c r="B145" s="236">
        <f>VLOOKUP(E145,SOURCE!P:AB,13,0)</f>
        <v>441</v>
      </c>
      <c r="C145" s="236" t="str">
        <f>VLOOKUP(E145,SOURCE!P:AC,14,0)</f>
        <v>ITM_SDL</v>
      </c>
      <c r="D145" s="236" t="str">
        <f>VLOOKUP(E145,SOURCE!P:AA,12,0)</f>
        <v>SDL</v>
      </c>
      <c r="E145" t="s">
        <v>1852</v>
      </c>
      <c r="G145" t="s">
        <v>5296</v>
      </c>
      <c r="H145" s="238" t="str">
        <f t="shared" si="3"/>
        <v xml:space="preserve">              {ITM_SDL,                       "SDL"},</v>
      </c>
    </row>
    <row r="146" spans="2:8">
      <c r="B146" s="236">
        <f>VLOOKUP(E146,SOURCE!P:AB,13,0)</f>
        <v>442</v>
      </c>
      <c r="C146" s="236" t="str">
        <f>VLOOKUP(E146,SOURCE!P:AC,14,0)</f>
        <v>ITM_SDR</v>
      </c>
      <c r="D146" s="236" t="str">
        <f>VLOOKUP(E146,SOURCE!P:AA,12,0)</f>
        <v>SDR</v>
      </c>
      <c r="E146" t="s">
        <v>1853</v>
      </c>
      <c r="G146" t="s">
        <v>5297</v>
      </c>
      <c r="H146" s="238" t="str">
        <f t="shared" si="3"/>
        <v xml:space="preserve">              {ITM_SDR,                       "SDR"},</v>
      </c>
    </row>
    <row r="147" spans="2:8">
      <c r="B147" s="236">
        <f>VLOOKUP(E147,SOURCE!P:AB,13,0)</f>
        <v>1511</v>
      </c>
      <c r="C147" s="236" t="str">
        <f>VLOOKUP(E147,SOURCE!P:AC,14,0)</f>
        <v>ITM_Lm</v>
      </c>
      <c r="D147" s="236" t="str">
        <f>VLOOKUP(E147,SOURCE!P:AA,12,0)</f>
        <v>LM</v>
      </c>
      <c r="E147" t="s">
        <v>4014</v>
      </c>
      <c r="G147" t="s">
        <v>5322</v>
      </c>
      <c r="H147" s="238" t="str">
        <f t="shared" si="3"/>
        <v xml:space="preserve">              {ITM_Lm,                        "LM"},</v>
      </c>
    </row>
    <row r="148" spans="2:8">
      <c r="B148" s="236">
        <f>VLOOKUP(E148,SOURCE!P:AB,13,0)</f>
        <v>1513</v>
      </c>
      <c r="C148" s="236" t="str">
        <f>VLOOKUP(E148,SOURCE!P:AC,14,0)</f>
        <v>ITM_LNBETA</v>
      </c>
      <c r="D148" s="236" t="str">
        <f>VLOOKUP(E148,SOURCE!P:AA,12,0)</f>
        <v>LNBETA</v>
      </c>
      <c r="E148" t="s">
        <v>1657</v>
      </c>
      <c r="G148" t="s">
        <v>5323</v>
      </c>
      <c r="H148" s="238" t="str">
        <f t="shared" si="3"/>
        <v xml:space="preserve">              {ITM_LNBETA,                    "LNBETA"},</v>
      </c>
    </row>
    <row r="149" spans="2:8">
      <c r="B149" s="236">
        <f>VLOOKUP(E149,SOURCE!P:AB,13,0)</f>
        <v>1514</v>
      </c>
      <c r="C149" s="236" t="str">
        <f>VLOOKUP(E149,SOURCE!P:AC,14,0)</f>
        <v>ITM_LNGAMMA</v>
      </c>
      <c r="D149" s="236" t="str">
        <f>VLOOKUP(E149,SOURCE!P:AA,12,0)</f>
        <v>LNGAMMA</v>
      </c>
      <c r="E149" t="s">
        <v>1658</v>
      </c>
      <c r="G149" t="s">
        <v>5324</v>
      </c>
      <c r="H149" s="238" t="str">
        <f t="shared" si="3"/>
        <v xml:space="preserve">              {ITM_LNGAMMA,                   "LNGAMMA"},</v>
      </c>
    </row>
    <row r="150" spans="2:8">
      <c r="B150" s="236">
        <f>VLOOKUP(E150,SOURCE!P:AB,13,0)</f>
        <v>1594</v>
      </c>
      <c r="C150" s="236" t="str">
        <f>VLOOKUP(E150,SOURCE!P:AC,14,0)</f>
        <v>ITM_SEED</v>
      </c>
      <c r="D150" s="236" t="str">
        <f>VLOOKUP(E150,SOURCE!P:AA,12,0)</f>
        <v>SEED</v>
      </c>
      <c r="E150" t="s">
        <v>1855</v>
      </c>
      <c r="G150" t="s">
        <v>5332</v>
      </c>
      <c r="H150" s="238" t="str">
        <f t="shared" si="3"/>
        <v xml:space="preserve">              {ITM_SEED,                      "SEED"},</v>
      </c>
    </row>
    <row r="151" spans="2:8">
      <c r="B151" s="236">
        <f>VLOOKUP(E151,SOURCE!P:AB,13,0)</f>
        <v>1605</v>
      </c>
      <c r="C151" s="236" t="str">
        <f>VLOOKUP(E151,SOURCE!P:AC,14,0)</f>
        <v>ITM_SIGN</v>
      </c>
      <c r="D151" s="236" t="str">
        <f>VLOOKUP(E151,SOURCE!P:AA,12,0)</f>
        <v>SIGN</v>
      </c>
      <c r="E151" t="s">
        <v>1868</v>
      </c>
      <c r="G151" t="s">
        <v>5333</v>
      </c>
      <c r="H151" s="238" t="str">
        <f t="shared" si="3"/>
        <v xml:space="preserve">              {ITM_SIGN,                      "SIGN"},</v>
      </c>
    </row>
    <row r="152" spans="2:8">
      <c r="B152" s="236">
        <f>VLOOKUP(E152,SOURCE!P:AB,13,0)</f>
        <v>1637</v>
      </c>
      <c r="C152" s="236" t="str">
        <f>VLOOKUP(E152,SOURCE!P:AC,14,0)</f>
        <v>ITM_IDIVR</v>
      </c>
      <c r="D152" s="236" t="str">
        <f>VLOOKUP(E152,SOURCE!P:AA,12,0)</f>
        <v>IDIVR</v>
      </c>
      <c r="E152" t="s">
        <v>2175</v>
      </c>
      <c r="G152" t="s">
        <v>5337</v>
      </c>
      <c r="H152" s="238" t="str">
        <f t="shared" si="3"/>
        <v xml:space="preserve">              {ITM_IDIVR,                     "IDIVR"},</v>
      </c>
    </row>
    <row r="153" spans="2:8">
      <c r="B153" s="236">
        <f>VLOOKUP(E153,SOURCE!P:AB,13,0)</f>
        <v>1669</v>
      </c>
      <c r="C153" s="236" t="str">
        <f>VLOOKUP(E153,SOURCE!P:AC,14,0)</f>
        <v>ITM_GAMMAX</v>
      </c>
      <c r="D153" s="236" t="str">
        <f>VLOOKUP(E153,SOURCE!P:AA,12,0)</f>
        <v>GAMMA</v>
      </c>
      <c r="E153" t="s">
        <v>2004</v>
      </c>
      <c r="G153" t="s">
        <v>3956</v>
      </c>
      <c r="H153" s="238" t="str">
        <f t="shared" si="3"/>
        <v xml:space="preserve">              {ITM_GAMMAX,                    "GAMMA"},</v>
      </c>
    </row>
    <row r="154" spans="2:8">
      <c r="B154" s="236">
        <f>VLOOKUP(E154,SOURCE!P:AB,13,0)</f>
        <v>1671</v>
      </c>
      <c r="C154" s="236" t="str">
        <f>VLOOKUP(E154,SOURCE!P:AC,14,0)</f>
        <v>ITM_DELTAPC</v>
      </c>
      <c r="D154" s="236" t="str">
        <f>VLOOKUP(E154,SOURCE!P:AA,12,0)</f>
        <v>DELTA%</v>
      </c>
      <c r="E154" t="s">
        <v>2005</v>
      </c>
      <c r="G154" t="s">
        <v>5338</v>
      </c>
      <c r="H154" s="238" t="str">
        <f t="shared" si="3"/>
        <v xml:space="preserve">              {ITM_DELTAPC,                   "DELTA%"},</v>
      </c>
    </row>
    <row r="155" spans="2:8">
      <c r="B155" s="236">
        <f>VLOOKUP(E155,SOURCE!P:AB,13,0)</f>
        <v>1680</v>
      </c>
      <c r="C155" s="236" t="str">
        <f>VLOOKUP(E155,SOURCE!P:AC,14,0)</f>
        <v>ITM_RANI</v>
      </c>
      <c r="D155" s="236" t="str">
        <f>VLOOKUP(E155,SOURCE!P:AA,12,0)</f>
        <v>RANI#</v>
      </c>
      <c r="E155" t="s">
        <v>2041</v>
      </c>
      <c r="G155" t="s">
        <v>5339</v>
      </c>
      <c r="H155" s="238" t="str">
        <f t="shared" si="3"/>
        <v xml:space="preserve">              {ITM_RANI,                      "RANI#"},</v>
      </c>
    </row>
    <row r="156" spans="2:8">
      <c r="C156" s="236" t="s">
        <v>3395</v>
      </c>
      <c r="D156" s="236" t="s">
        <v>5362</v>
      </c>
      <c r="E156" t="s">
        <v>3395</v>
      </c>
      <c r="G156" t="s">
        <v>5362</v>
      </c>
      <c r="H156" s="238" t="str">
        <f t="shared" si="3"/>
        <v xml:space="preserve">              {ITM_STDDEV,                    "STDDEV"},</v>
      </c>
    </row>
    <row r="157" spans="2:8">
      <c r="C157" s="236" t="s">
        <v>4544</v>
      </c>
      <c r="D157" s="236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4544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8" t="str">
        <f t="shared" si="3"/>
        <v xml:space="preserve">              {ITM_sn,                        "ITM_sn"},</v>
      </c>
    </row>
    <row r="158" spans="2:8">
      <c r="C158" s="236" t="s">
        <v>4545</v>
      </c>
      <c r="D158" s="236" t="str">
        <f t="shared" si="4"/>
        <v>ITM_cn</v>
      </c>
      <c r="E158" t="s">
        <v>4545</v>
      </c>
      <c r="G158" t="str">
        <f t="shared" si="5"/>
        <v>ITM_cn</v>
      </c>
      <c r="H158" s="238" t="str">
        <f t="shared" si="3"/>
        <v xml:space="preserve">              {ITM_cn,                        "ITM_cn"},</v>
      </c>
    </row>
    <row r="159" spans="2:8">
      <c r="C159" s="236" t="s">
        <v>4546</v>
      </c>
      <c r="D159" s="236" t="str">
        <f t="shared" si="4"/>
        <v>ITM_dn</v>
      </c>
      <c r="E159" t="s">
        <v>4546</v>
      </c>
      <c r="G159" t="str">
        <f t="shared" si="5"/>
        <v>ITM_dn</v>
      </c>
      <c r="H159" s="238" t="str">
        <f t="shared" si="3"/>
        <v xml:space="preserve">              {ITM_dn,                        "ITM_dn"},</v>
      </c>
    </row>
    <row r="160" spans="2:8">
      <c r="C160" s="236" t="s">
        <v>2079</v>
      </c>
      <c r="D160" s="236" t="s">
        <v>5363</v>
      </c>
      <c r="E160" t="s">
        <v>2079</v>
      </c>
      <c r="G160" t="s">
        <v>5363</v>
      </c>
      <c r="H160" s="238" t="str">
        <f t="shared" si="3"/>
        <v xml:space="preserve">              {ITM_PARALLEL,                  "||"},</v>
      </c>
    </row>
    <row r="161" spans="2:8">
      <c r="C161" s="236" t="s">
        <v>2092</v>
      </c>
      <c r="D161" s="236" t="s">
        <v>5364</v>
      </c>
      <c r="E161" t="s">
        <v>2092</v>
      </c>
      <c r="G161" t="s">
        <v>5364</v>
      </c>
      <c r="H161" s="238" t="str">
        <f t="shared" si="3"/>
        <v xml:space="preserve">              {ITM_PRINTERSTK,                "PRN"},</v>
      </c>
    </row>
    <row r="162" spans="2:8">
      <c r="C162" s="236" t="s">
        <v>2200</v>
      </c>
      <c r="D162" s="236" t="s">
        <v>5349</v>
      </c>
      <c r="E162" t="s">
        <v>2200</v>
      </c>
      <c r="G162" t="s">
        <v>5349</v>
      </c>
      <c r="H162" s="238" t="str">
        <f t="shared" si="3"/>
        <v xml:space="preserve">              {ITM_UNIT,                      "UNIT"},</v>
      </c>
    </row>
    <row r="163" spans="2:8">
      <c r="C163" s="236" t="s">
        <v>2200</v>
      </c>
      <c r="D163" s="236" t="s">
        <v>5349</v>
      </c>
      <c r="E163" t="s">
        <v>1719</v>
      </c>
      <c r="G163" t="s">
        <v>5409</v>
      </c>
      <c r="H163" s="238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6">
        <f>VLOOKUP(E167,SOURCE!P:AB,13,0)</f>
        <v>120</v>
      </c>
      <c r="C167" s="236" t="str">
        <f>VLOOKUP(E167,SOURCE!P:AC,14,0)</f>
        <v>ITM_ADD</v>
      </c>
      <c r="D167" s="236" t="str">
        <f>VLOOKUP(E167,SOURCE!P:AA,12,0)</f>
        <v>+</v>
      </c>
      <c r="E167" t="s">
        <v>994</v>
      </c>
      <c r="G167" t="s">
        <v>5365</v>
      </c>
      <c r="H167" s="238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6">
        <f>VLOOKUP(E168,SOURCE!P:AB,13,0)</f>
        <v>121</v>
      </c>
      <c r="C168" s="236" t="str">
        <f>VLOOKUP(E168,SOURCE!P:AC,14,0)</f>
        <v>ITM_SUB</v>
      </c>
      <c r="D168" s="236" t="str">
        <f>VLOOKUP(E168,SOURCE!P:AA,12,0)</f>
        <v>-</v>
      </c>
      <c r="E168" t="s">
        <v>429</v>
      </c>
      <c r="G168" t="s">
        <v>3847</v>
      </c>
      <c r="H168" s="238" t="str">
        <f t="shared" si="7"/>
        <v xml:space="preserve">              {ITM_SUB,                       "MIN"},</v>
      </c>
    </row>
    <row r="169" spans="2:8">
      <c r="B169" s="236">
        <f>VLOOKUP(E169,SOURCE!P:AB,13,0)</f>
        <v>123</v>
      </c>
      <c r="C169" s="236" t="str">
        <f>VLOOKUP(E169,SOURCE!P:AC,14,0)</f>
        <v>ITM_MULT</v>
      </c>
      <c r="D169" s="236" t="str">
        <f>VLOOKUP(E169,SOURCE!P:AA,12,0)</f>
        <v>*</v>
      </c>
      <c r="E169" t="s">
        <v>431</v>
      </c>
      <c r="G169" t="s">
        <v>5366</v>
      </c>
      <c r="H169" s="238" t="str">
        <f t="shared" si="7"/>
        <v xml:space="preserve">              {ITM_MULT,                      "MULT"},</v>
      </c>
    </row>
    <row r="170" spans="2:8">
      <c r="B170" s="236">
        <f>VLOOKUP(E170,SOURCE!P:AB,13,0)</f>
        <v>124</v>
      </c>
      <c r="C170" s="236" t="str">
        <f>VLOOKUP(E170,SOURCE!P:AC,14,0)</f>
        <v>ITM_DIV</v>
      </c>
      <c r="D170" s="236" t="str">
        <f>VLOOKUP(E170,SOURCE!P:AA,12,0)</f>
        <v>/</v>
      </c>
      <c r="E170" t="s">
        <v>433</v>
      </c>
      <c r="G170" t="s">
        <v>5367</v>
      </c>
      <c r="H170" s="238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workbookViewId="0"/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9"/>
  </cols>
  <sheetData>
    <row r="1" spans="1:24" ht="32" thickBot="1">
      <c r="A1">
        <f>SUM(A3:A10381)</f>
        <v>0</v>
      </c>
      <c r="B1">
        <f>SUM(B3:B10381)</f>
        <v>9</v>
      </c>
      <c r="F1" s="118" t="s">
        <v>3957</v>
      </c>
      <c r="H1">
        <f>COUNTIF(H2:H2:H882,"=FALSE")</f>
        <v>13</v>
      </c>
      <c r="N1" s="118" t="s">
        <v>3804</v>
      </c>
      <c r="W1" t="e">
        <f>SUM(W5:W1382)</f>
        <v>#N/A</v>
      </c>
      <c r="X1" t="e">
        <f>SUM(X5:X1382)</f>
        <v>#N/A</v>
      </c>
    </row>
    <row r="2" spans="1:24">
      <c r="A2" t="s">
        <v>2605</v>
      </c>
      <c r="B2" t="s">
        <v>2605</v>
      </c>
      <c r="I2" s="30" t="s">
        <v>2609</v>
      </c>
      <c r="J2" s="31" t="s">
        <v>2608</v>
      </c>
      <c r="K2" s="32" t="s">
        <v>2610</v>
      </c>
      <c r="L2" s="37" t="s">
        <v>2658</v>
      </c>
      <c r="N2" s="22" t="str">
        <f>TEST!B2</f>
        <v>CLSUM CLSTK ERPN DEG ALL 00</v>
      </c>
      <c r="Q2" s="26" t="s">
        <v>2642</v>
      </c>
      <c r="U2" t="s">
        <v>3802</v>
      </c>
      <c r="V2" t="s">
        <v>3802</v>
      </c>
      <c r="W2" t="s">
        <v>3800</v>
      </c>
      <c r="X2" t="s">
        <v>3801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28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36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37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38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39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40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41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42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43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44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45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46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47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48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49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50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51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52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53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54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55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56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57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58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60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61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62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64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65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66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67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68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69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74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75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76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81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82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83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84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85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86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87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88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89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90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92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93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94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96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97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98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99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100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101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103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104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105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106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107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108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109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110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111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112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113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114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115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116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117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118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119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120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121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122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123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124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125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126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127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128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129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130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131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132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133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134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135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136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137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138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ITM_RMD</v>
      </c>
      <c r="E94" s="26" t="str">
        <f>CHAR(34)&amp;VLOOKUP(C94,SOURCE!$V$3:$AC$2867,6,0)&amp;CHAR(34)</f>
        <v>"RMD"</v>
      </c>
      <c r="F94" s="22" t="str">
        <f>VLOOKUP(C94,SOURCE!$V$3:$AD$2867,9,0)&amp;"           {"&amp;D94&amp;",   "&amp;E94&amp;"},"</f>
        <v>//           {ITM_RMD,   "RMD"},</v>
      </c>
      <c r="H94" t="b">
        <f>ISNA(VLOOKUP(J94,J95:J$882,1,0))</f>
        <v>1</v>
      </c>
      <c r="I94" s="27">
        <f>VLOOKUP(C94,SOURCE!V$6:AB$10046,7,0)</f>
        <v>140</v>
      </c>
      <c r="J94" s="28" t="str">
        <f>VLOOKUP(C94,SOURCE!V$6:AB$10046,6,0)</f>
        <v>RMD</v>
      </c>
      <c r="K94" s="29" t="str">
        <f t="shared" si="2"/>
        <v>RMD</v>
      </c>
      <c r="L94" s="38" t="str">
        <f>VLOOKUP(C94,SOURCE!V$6:AB$10046,2,0)</f>
        <v>Math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"RMD"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ITM_LOGICALNOT</v>
      </c>
      <c r="E95" s="26" t="str">
        <f>CHAR(34)&amp;VLOOKUP(C95,SOURCE!$V$3:$AC$2867,6,0)&amp;CHAR(34)</f>
        <v>"NOT"</v>
      </c>
      <c r="F95" s="22" t="str">
        <f>VLOOKUP(C95,SOURCE!$V$3:$AD$2867,9,0)&amp;"           {"&amp;D95&amp;",   "&amp;E95&amp;"},"</f>
        <v>//           {ITM_LOGICALNOT,   "NOT"},</v>
      </c>
      <c r="H95" t="b">
        <f>ISNA(VLOOKUP(J95,J96:J$882,1,0))</f>
        <v>1</v>
      </c>
      <c r="I95" s="27">
        <f>VLOOKUP(C95,SOURCE!V$6:AB$10046,7,0)</f>
        <v>141</v>
      </c>
      <c r="J95" s="28" t="str">
        <f>VLOOKUP(C95,SOURCE!V$6:AB$10046,6,0)</f>
        <v>NOT</v>
      </c>
      <c r="K95" s="29" t="str">
        <f t="shared" si="2"/>
        <v>NOT</v>
      </c>
      <c r="L95" s="38" t="str">
        <f>VLOOKUP(C95,SOURCE!V$6:AB$10046,2,0)</f>
        <v>Logic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"NOT"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ITM_LOGICALAND</v>
      </c>
      <c r="E96" s="26" t="str">
        <f>CHAR(34)&amp;VLOOKUP(C96,SOURCE!$V$3:$AC$2867,6,0)&amp;CHAR(34)</f>
        <v>"AND"</v>
      </c>
      <c r="F96" s="22" t="str">
        <f>VLOOKUP(C96,SOURCE!$V$3:$AD$2867,9,0)&amp;"           {"&amp;D96&amp;",   "&amp;E96&amp;"},"</f>
        <v>//           {ITM_LOGICALAND,   "AND"},</v>
      </c>
      <c r="H96" t="b">
        <f>ISNA(VLOOKUP(J96,J97:J$882,1,0))</f>
        <v>1</v>
      </c>
      <c r="I96" s="27">
        <f>VLOOKUP(C96,SOURCE!V$6:AB$10046,7,0)</f>
        <v>142</v>
      </c>
      <c r="J96" s="28" t="str">
        <f>VLOOKUP(C96,SOURCE!V$6:AB$10046,6,0)</f>
        <v>AND</v>
      </c>
      <c r="K96" s="29" t="str">
        <f t="shared" si="2"/>
        <v>AND</v>
      </c>
      <c r="L96" s="38" t="str">
        <f>VLOOKUP(C96,SOURCE!V$6:AB$10046,2,0)</f>
        <v>Logic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"AND"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ITM_LOGICALOR</v>
      </c>
      <c r="E97" s="26" t="str">
        <f>CHAR(34)&amp;VLOOKUP(C97,SOURCE!$V$3:$AC$2867,6,0)&amp;CHAR(34)</f>
        <v>"OR"</v>
      </c>
      <c r="F97" s="22" t="str">
        <f>VLOOKUP(C97,SOURCE!$V$3:$AD$2867,9,0)&amp;"           {"&amp;D97&amp;",   "&amp;E97&amp;"},"</f>
        <v>//           {ITM_LOGICALOR,   "OR"},</v>
      </c>
      <c r="H97" t="b">
        <f>ISNA(VLOOKUP(J97,J98:J$882,1,0))</f>
        <v>1</v>
      </c>
      <c r="I97" s="27">
        <f>VLOOKUP(C97,SOURCE!V$6:AB$10046,7,0)</f>
        <v>143</v>
      </c>
      <c r="J97" s="28" t="str">
        <f>VLOOKUP(C97,SOURCE!V$6:AB$10046,6,0)</f>
        <v>OR</v>
      </c>
      <c r="K97" s="29" t="str">
        <f t="shared" si="2"/>
        <v>OR</v>
      </c>
      <c r="L97" s="38" t="str">
        <f>VLOOKUP(C97,SOURCE!V$6:AB$10046,2,0)</f>
        <v>Logic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"OR"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ITM_LOGICALXOR</v>
      </c>
      <c r="E98" s="26" t="str">
        <f>CHAR(34)&amp;VLOOKUP(C98,SOURCE!$V$3:$AC$2867,6,0)&amp;CHAR(34)</f>
        <v>"XOR"</v>
      </c>
      <c r="F98" s="22" t="str">
        <f>VLOOKUP(C98,SOURCE!$V$3:$AD$2867,9,0)&amp;"           {"&amp;D98&amp;",   "&amp;E98&amp;"},"</f>
        <v>//           {ITM_LOGICALXOR,   "XOR"},</v>
      </c>
      <c r="H98" t="b">
        <f>ISNA(VLOOKUP(J98,J99:J$882,1,0))</f>
        <v>1</v>
      </c>
      <c r="I98" s="27">
        <f>VLOOKUP(C98,SOURCE!V$6:AB$10046,7,0)</f>
        <v>144</v>
      </c>
      <c r="J98" s="28" t="str">
        <f>VLOOKUP(C98,SOURCE!V$6:AB$10046,6,0)</f>
        <v>XOR</v>
      </c>
      <c r="K98" s="29" t="str">
        <f t="shared" si="2"/>
        <v>XOR</v>
      </c>
      <c r="L98" s="38" t="str">
        <f>VLOOKUP(C98,SOURCE!V$6:AB$10046,2,0)</f>
        <v>Logic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"XOR"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ITM_Xex</v>
      </c>
      <c r="E99" s="26" t="str">
        <f>CHAR(34)&amp;VLOOKUP(C99,SOURCE!$V$3:$AC$2867,6,0)&amp;CHAR(34)</f>
        <v>"X&lt;&gt;"</v>
      </c>
      <c r="F99" s="22" t="str">
        <f>VLOOKUP(C99,SOURCE!$V$3:$AD$2867,9,0)&amp;"           {"&amp;D99&amp;",   "&amp;E99&amp;"},"</f>
        <v>//           {ITM_Xex,   "X&lt;&gt;"},</v>
      </c>
      <c r="H99" t="b">
        <f>ISNA(VLOOKUP(J99,J100:J$882,1,0))</f>
        <v>1</v>
      </c>
      <c r="I99" s="27">
        <f>VLOOKUP(C99,SOURCE!V$6:AB$10046,7,0)</f>
        <v>145</v>
      </c>
      <c r="J99" s="28" t="str">
        <f>VLOOKUP(C99,SOURCE!V$6:AB$10046,6,0)</f>
        <v>X&lt;&gt;</v>
      </c>
      <c r="K99" s="29" t="str">
        <f t="shared" si="2"/>
        <v>x&lt;&gt;</v>
      </c>
      <c r="L99" s="38" t="str">
        <f>VLOOKUP(C99,SOURCE!V$6:AB$10046,2,0)</f>
        <v>STACK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"x" STD_LEFT_RIGHT_ARROWS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>
        <f>IF(ISNA(VLOOKUP(E100,E101:E$10381,1,0)),"",1)</f>
        <v>1</v>
      </c>
      <c r="C100" s="2">
        <v>98</v>
      </c>
      <c r="D100" s="2" t="str">
        <f>VLOOKUP(C100,SOURCE!$V$3:$AC$2867,8,0)</f>
        <v>CST_05</v>
      </c>
      <c r="E100" s="26" t="str">
        <f>CHAR(34)&amp;VLOOKUP(C100,SOURCE!$V$3:$AC$2867,6,0)&amp;CHAR(34)</f>
        <v>"c"</v>
      </c>
      <c r="F100" s="22" t="str">
        <f>VLOOKUP(C100,SOURCE!$V$3:$AD$2867,9,0)&amp;"           {"&amp;D100&amp;",   "&amp;E100&amp;"},"</f>
        <v xml:space="preserve">           {CST_05,   "c"},</v>
      </c>
      <c r="H100" t="b">
        <f>ISNA(VLOOKUP(J100,J101:J$882,1,0))</f>
        <v>0</v>
      </c>
      <c r="I100" s="27">
        <f>VLOOKUP(C100,SOURCE!V$6:AB$10046,7,0)</f>
        <v>150</v>
      </c>
      <c r="J100" s="28" t="str">
        <f>VLOOKUP(C100,SOURCE!V$6:AB$10046,6,0)</f>
        <v>c</v>
      </c>
      <c r="K100" s="29" t="str">
        <f t="shared" si="2"/>
        <v>c</v>
      </c>
      <c r="L100" s="38" t="str">
        <f>VLOOKUP(C100,SOURCE!V$6:AB$10046,2,0)</f>
        <v>Constant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c 299792458 GSB M2 //</v>
      </c>
      <c r="O100" t="b">
        <f>ISNA(VLOOKUP(J100,J$3:J99,1,0))</f>
        <v>1</v>
      </c>
      <c r="Q100" s="26" t="str">
        <f>VLOOKUP(I100,SOURCE!B:P,5,0)</f>
        <v>"c"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299792458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CST_08</v>
      </c>
      <c r="E101" s="26" t="str">
        <f>CHAR(34)&amp;VLOOKUP(C101,SOURCE!$V$3:$AC$2867,6,0)&amp;CHAR(34)</f>
        <v>"e"</v>
      </c>
      <c r="F101" s="22" t="str">
        <f>VLOOKUP(C101,SOURCE!$V$3:$AD$2867,9,0)&amp;"           {"&amp;D101&amp;",   "&amp;E101&amp;"},"</f>
        <v>//           {CST_08,   "e"},</v>
      </c>
      <c r="H101" t="b">
        <f>ISNA(VLOOKUP(J101,J102:J$882,1,0))</f>
        <v>1</v>
      </c>
      <c r="I101" s="27">
        <f>VLOOKUP(C101,SOURCE!V$6:AB$10046,7,0)</f>
        <v>153</v>
      </c>
      <c r="J101" s="28" t="str">
        <f>VLOOKUP(C101,SOURCE!V$6:AB$10046,6,0)</f>
        <v>e</v>
      </c>
      <c r="K101" s="29" t="str">
        <f t="shared" si="2"/>
        <v>e</v>
      </c>
      <c r="L101" s="38" t="str">
        <f>VLOOKUP(C101,SOURCE!V$6:AB$10046,2,0)</f>
        <v>Constant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"e"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CST_16</v>
      </c>
      <c r="E102" s="26" t="str">
        <f>CHAR(34)&amp;VLOOKUP(C102,SOURCE!$V$3:$AC$2867,6,0)&amp;CHAR(34)</f>
        <v>"ge"</v>
      </c>
      <c r="F102" s="22" t="str">
        <f>VLOOKUP(C102,SOURCE!$V$3:$AD$2867,9,0)&amp;"           {"&amp;D102&amp;",   "&amp;E102&amp;"},"</f>
        <v>//           {CST_16,   "ge"},</v>
      </c>
      <c r="H102" t="b">
        <f>ISNA(VLOOKUP(J102,J103:J$882,1,0))</f>
        <v>1</v>
      </c>
      <c r="I102" s="27">
        <f>VLOOKUP(C102,SOURCE!V$6:AB$10046,7,0)</f>
        <v>161</v>
      </c>
      <c r="J102" s="28" t="str">
        <f>VLOOKUP(C102,SOURCE!V$6:AB$10046,6,0)</f>
        <v>ge</v>
      </c>
      <c r="K102" s="29" t="str">
        <f t="shared" si="2"/>
        <v>ge</v>
      </c>
      <c r="L102" s="38" t="str">
        <f>VLOOKUP(C102,SOURCE!V$6:AB$10046,2,0)</f>
        <v>Constant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"g" STD_SUB_e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CST_18</v>
      </c>
      <c r="E103" s="26" t="str">
        <f>CHAR(34)&amp;VLOOKUP(C103,SOURCE!$V$3:$AC$2867,6,0)&amp;CHAR(34)</f>
        <v>"gEARTH"</v>
      </c>
      <c r="F103" s="22" t="str">
        <f>VLOOKUP(C103,SOURCE!$V$3:$AD$2867,9,0)&amp;"           {"&amp;D103&amp;",   "&amp;E103&amp;"},"</f>
        <v>//           {CST_18,   "gEARTH"},</v>
      </c>
      <c r="H103" t="b">
        <f>ISNA(VLOOKUP(J103,J104:J$882,1,0))</f>
        <v>1</v>
      </c>
      <c r="I103" s="27">
        <f>VLOOKUP(C103,SOURCE!V$6:AB$10046,7,0)</f>
        <v>163</v>
      </c>
      <c r="J103" s="28" t="str">
        <f>VLOOKUP(C103,SOURCE!V$6:AB$10046,6,0)</f>
        <v>gEARTH</v>
      </c>
      <c r="K103" s="29" t="str">
        <f t="shared" si="2"/>
        <v>gEARTH</v>
      </c>
      <c r="L103" s="38" t="str">
        <f>VLOOKUP(C103,SOURCE!V$6:AB$10046,2,0)</f>
        <v>Constant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"g" STD_SUB_EARTH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CST_65</v>
      </c>
      <c r="E104" s="26" t="str">
        <f>CHAR(34)&amp;VLOOKUP(C104,SOURCE!$V$3:$AC$2867,6,0)&amp;CHAR(34)</f>
        <v>"mu0"</v>
      </c>
      <c r="F104" s="22" t="str">
        <f>VLOOKUP(C104,SOURCE!$V$3:$AD$2867,9,0)&amp;"           {"&amp;D104&amp;",   "&amp;E104&amp;"},"</f>
        <v>//           {CST_65,   "mu0"},</v>
      </c>
      <c r="H104" t="b">
        <f>ISNA(VLOOKUP(J104,J105:J$882,1,0))</f>
        <v>1</v>
      </c>
      <c r="I104" s="27">
        <f>VLOOKUP(C104,SOURCE!V$6:AB$10046,7,0)</f>
        <v>210</v>
      </c>
      <c r="J104" s="28" t="str">
        <f>VLOOKUP(C104,SOURCE!V$6:AB$10046,6,0)</f>
        <v>mu0</v>
      </c>
      <c r="K104" s="29" t="str">
        <f t="shared" si="2"/>
        <v>mu0</v>
      </c>
      <c r="L104" s="38" t="str">
        <f>VLOOKUP(C104,SOURCE!V$6:AB$10046,2,0)</f>
        <v>Constant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STD_mu STD_SUB_0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CST_74</v>
      </c>
      <c r="E105" s="26" t="str">
        <f>CHAR(34)&amp;VLOOKUP(C105,SOURCE!$V$3:$AC$2867,6,0)&amp;CHAR(34)</f>
        <v>"phi"</v>
      </c>
      <c r="F105" s="22" t="str">
        <f>VLOOKUP(C105,SOURCE!$V$3:$AD$2867,9,0)&amp;"           {"&amp;D105&amp;",   "&amp;E105&amp;"},"</f>
        <v xml:space="preserve">           {CST_74,   "phi"},</v>
      </c>
      <c r="H105" t="b">
        <f>ISNA(VLOOKUP(J105,J106:J$882,1,0))</f>
        <v>1</v>
      </c>
      <c r="I105" s="27">
        <f>VLOOKUP(C105,SOURCE!V$6:AB$10046,7,0)</f>
        <v>219</v>
      </c>
      <c r="J105" s="28" t="str">
        <f>VLOOKUP(C105,SOURCE!V$6:AB$10046,6,0)</f>
        <v>phi</v>
      </c>
      <c r="K105" s="29" t="str">
        <f t="shared" si="2"/>
        <v>phi</v>
      </c>
      <c r="L105" s="38" t="str">
        <f>VLOOKUP(C105,SOURCE!V$6:AB$10046,2,0)</f>
        <v>Constant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STD_phi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CST_77</v>
      </c>
      <c r="E106" s="26" t="str">
        <f>CHAR(34)&amp;VLOOKUP(C106,SOURCE!$V$3:$AC$2867,6,0)&amp;CHAR(34)</f>
        <v>"-INF"</v>
      </c>
      <c r="F106" s="22" t="str">
        <f>VLOOKUP(C106,SOURCE!$V$3:$AD$2867,9,0)&amp;"           {"&amp;D106&amp;",   "&amp;E106&amp;"},"</f>
        <v>//           {CST_77,   "-INF"},</v>
      </c>
      <c r="H106" t="b">
        <f>ISNA(VLOOKUP(J106,J107:J$882,1,0))</f>
        <v>1</v>
      </c>
      <c r="I106" s="27">
        <f>VLOOKUP(C106,SOURCE!V$6:AB$10046,7,0)</f>
        <v>222</v>
      </c>
      <c r="J106" s="28" t="str">
        <f>VLOOKUP(C106,SOURCE!V$6:AB$10046,6,0)</f>
        <v>-INF</v>
      </c>
      <c r="K106" s="29" t="str">
        <f t="shared" si="2"/>
        <v>-INFINITY</v>
      </c>
      <c r="L106" s="38" t="str">
        <f>VLOOKUP(C106,SOURCE!V$6:AB$10046,2,0)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"-" STD_INFINITY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 t="str">
        <f>IF(ISNA(VLOOKUP(E107,E108:E$10381,1,0)),"",1)</f>
        <v/>
      </c>
      <c r="C107" s="2">
        <v>105</v>
      </c>
      <c r="D107" s="2" t="str">
        <f>VLOOKUP(C107,SOURCE!$V$3:$AC$2867,8,0)</f>
        <v>CST_78</v>
      </c>
      <c r="E107" s="26" t="str">
        <f>CHAR(34)&amp;VLOOKUP(C107,SOURCE!$V$3:$AC$2867,6,0)&amp;CHAR(34)</f>
        <v>"INF"</v>
      </c>
      <c r="F107" s="22" t="str">
        <f>VLOOKUP(C107,SOURCE!$V$3:$AD$2867,9,0)&amp;"           {"&amp;D107&amp;",   "&amp;E107&amp;"},"</f>
        <v>//           {CST_78,   "INF"},</v>
      </c>
      <c r="H107" t="b">
        <f>ISNA(VLOOKUP(J107,J108:J$882,1,0))</f>
        <v>1</v>
      </c>
      <c r="I107" s="27">
        <f>VLOOKUP(C107,SOURCE!V$6:AB$10046,7,0)</f>
        <v>223</v>
      </c>
      <c r="J107" s="28" t="str">
        <f>VLOOKUP(C107,SOURCE!V$6:AB$10046,6,0)</f>
        <v>INF</v>
      </c>
      <c r="K107" s="29" t="str">
        <f t="shared" si="2"/>
        <v>INFINITY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STD_INFINITY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ITM_FCC</v>
      </c>
      <c r="E108" s="26" t="str">
        <f>CHAR(34)&amp;VLOOKUP(C108,SOURCE!$V$3:$AC$2867,6,0)&amp;CHAR(34)</f>
        <v>"FC?C"</v>
      </c>
      <c r="F108" s="22" t="str">
        <f>VLOOKUP(C108,SOURCE!$V$3:$AD$2867,9,0)&amp;"           {"&amp;D108&amp;",   "&amp;E108&amp;"},"</f>
        <v>//           {ITM_FCC,   "FC?C"},</v>
      </c>
      <c r="H108" t="b">
        <f>ISNA(VLOOKUP(J108,J109:J$882,1,0))</f>
        <v>1</v>
      </c>
      <c r="I108" s="27">
        <f>VLOOKUP(C108,SOURCE!V$6:AB$10046,7,0)</f>
        <v>414</v>
      </c>
      <c r="J108" s="28" t="str">
        <f>VLOOKUP(C108,SOURCE!V$6:AB$10046,6,0)</f>
        <v>FC?C</v>
      </c>
      <c r="K108" s="29" t="str">
        <f t="shared" si="2"/>
        <v>FC?C</v>
      </c>
      <c r="L108" s="38" t="str">
        <f>VLOOKUP(C108,SOURCE!V$6:AB$10046,2,0)</f>
        <v/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"FC?C"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ITM_FCS</v>
      </c>
      <c r="E109" s="26" t="str">
        <f>CHAR(34)&amp;VLOOKUP(C109,SOURCE!$V$3:$AC$2867,6,0)&amp;CHAR(34)</f>
        <v>"FC?S"</v>
      </c>
      <c r="F109" s="22" t="str">
        <f>VLOOKUP(C109,SOURCE!$V$3:$AD$2867,9,0)&amp;"           {"&amp;D109&amp;",   "&amp;E109&amp;"},"</f>
        <v>//           {ITM_FCS,   "FC?S"},</v>
      </c>
      <c r="H109" t="b">
        <f>ISNA(VLOOKUP(J109,J110:J$882,1,0))</f>
        <v>1</v>
      </c>
      <c r="I109" s="27">
        <f>VLOOKUP(C109,SOURCE!V$6:AB$10046,7,0)</f>
        <v>415</v>
      </c>
      <c r="J109" s="28" t="str">
        <f>VLOOKUP(C109,SOURCE!V$6:AB$10046,6,0)</f>
        <v>FC?S</v>
      </c>
      <c r="K109" s="29" t="str">
        <f t="shared" si="2"/>
        <v>FC?S</v>
      </c>
      <c r="L109" s="38" t="str">
        <f>VLOOKUP(C109,SOURCE!V$6:AB$10046,2,0)</f>
        <v/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"FC?S"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ITM_FCF</v>
      </c>
      <c r="E110" s="26" t="str">
        <f>CHAR(34)&amp;VLOOKUP(C110,SOURCE!$V$3:$AC$2867,6,0)&amp;CHAR(34)</f>
        <v>"FC?F"</v>
      </c>
      <c r="F110" s="22" t="str">
        <f>VLOOKUP(C110,SOURCE!$V$3:$AD$2867,9,0)&amp;"           {"&amp;D110&amp;",   "&amp;E110&amp;"},"</f>
        <v>//           {ITM_FCF,   "FC?F"},</v>
      </c>
      <c r="H110" t="b">
        <f>ISNA(VLOOKUP(J110,J111:J$882,1,0))</f>
        <v>1</v>
      </c>
      <c r="I110" s="27">
        <f>VLOOKUP(C110,SOURCE!V$6:AB$10046,7,0)</f>
        <v>416</v>
      </c>
      <c r="J110" s="28" t="str">
        <f>VLOOKUP(C110,SOURCE!V$6:AB$10046,6,0)</f>
        <v>FC?F</v>
      </c>
      <c r="K110" s="29" t="str">
        <f t="shared" si="2"/>
        <v>FC?F</v>
      </c>
      <c r="L110" s="38" t="str">
        <f>VLOOKUP(C110,SOURCE!V$6:AB$10046,2,0)</f>
        <v/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"FC?F"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ITM_FSC</v>
      </c>
      <c r="E111" s="26" t="str">
        <f>CHAR(34)&amp;VLOOKUP(C111,SOURCE!$V$3:$AC$2867,6,0)&amp;CHAR(34)</f>
        <v>"FS?C"</v>
      </c>
      <c r="F111" s="22" t="str">
        <f>VLOOKUP(C111,SOURCE!$V$3:$AD$2867,9,0)&amp;"           {"&amp;D111&amp;",   "&amp;E111&amp;"},"</f>
        <v>//           {ITM_FSC,   "FS?C"},</v>
      </c>
      <c r="H111" t="b">
        <f>ISNA(VLOOKUP(J111,J112:J$882,1,0))</f>
        <v>1</v>
      </c>
      <c r="I111" s="27">
        <f>VLOOKUP(C111,SOURCE!V$6:AB$10046,7,0)</f>
        <v>417</v>
      </c>
      <c r="J111" s="28" t="str">
        <f>VLOOKUP(C111,SOURCE!V$6:AB$10046,6,0)</f>
        <v>FS?C</v>
      </c>
      <c r="K111" s="29" t="str">
        <f t="shared" si="2"/>
        <v>FS?C</v>
      </c>
      <c r="L111" s="38" t="str">
        <f>VLOOKUP(C111,SOURCE!V$6:AB$10046,2,0)</f>
        <v/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"FS?C"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ITM_FSS</v>
      </c>
      <c r="E112" s="26" t="str">
        <f>CHAR(34)&amp;VLOOKUP(C112,SOURCE!$V$3:$AC$2867,6,0)&amp;CHAR(34)</f>
        <v>"FS?S"</v>
      </c>
      <c r="F112" s="22" t="str">
        <f>VLOOKUP(C112,SOURCE!$V$3:$AD$2867,9,0)&amp;"           {"&amp;D112&amp;",   "&amp;E112&amp;"},"</f>
        <v>//           {ITM_FSS,   "FS?S"},</v>
      </c>
      <c r="H112" t="b">
        <f>ISNA(VLOOKUP(J112,J113:J$882,1,0))</f>
        <v>1</v>
      </c>
      <c r="I112" s="27">
        <f>VLOOKUP(C112,SOURCE!V$6:AB$10046,7,0)</f>
        <v>418</v>
      </c>
      <c r="J112" s="28" t="str">
        <f>VLOOKUP(C112,SOURCE!V$6:AB$10046,6,0)</f>
        <v>FS?S</v>
      </c>
      <c r="K112" s="29" t="str">
        <f t="shared" si="2"/>
        <v>FS?S</v>
      </c>
      <c r="L112" s="38" t="str">
        <f>VLOOKUP(C112,SOURCE!V$6:AB$10046,2,0)</f>
        <v/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"FS?S"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ITM_FSF</v>
      </c>
      <c r="E113" s="26" t="str">
        <f>CHAR(34)&amp;VLOOKUP(C113,SOURCE!$V$3:$AC$2867,6,0)&amp;CHAR(34)</f>
        <v>"FS?F"</v>
      </c>
      <c r="F113" s="22" t="str">
        <f>VLOOKUP(C113,SOURCE!$V$3:$AD$2867,9,0)&amp;"           {"&amp;D113&amp;",   "&amp;E113&amp;"},"</f>
        <v>//           {ITM_FSF,   "FS?F"},</v>
      </c>
      <c r="H113" t="b">
        <f>ISNA(VLOOKUP(J113,J114:J$882,1,0))</f>
        <v>1</v>
      </c>
      <c r="I113" s="27">
        <f>VLOOKUP(C113,SOURCE!V$6:AB$10046,7,0)</f>
        <v>419</v>
      </c>
      <c r="J113" s="28" t="str">
        <f>VLOOKUP(C113,SOURCE!V$6:AB$10046,6,0)</f>
        <v>FS?F</v>
      </c>
      <c r="K113" s="29" t="str">
        <f t="shared" si="2"/>
        <v>FS?F</v>
      </c>
      <c r="L113" s="38" t="str">
        <f>VLOOKUP(C113,SOURCE!V$6:AB$10046,2,0)</f>
        <v/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"FS?F"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ITM_LOGICALNAND</v>
      </c>
      <c r="E114" s="26" t="str">
        <f>CHAR(34)&amp;VLOOKUP(C114,SOURCE!$V$3:$AC$2867,6,0)&amp;CHAR(34)</f>
        <v>"NAND"</v>
      </c>
      <c r="F114" s="22" t="str">
        <f>VLOOKUP(C114,SOURCE!$V$3:$AD$2867,9,0)&amp;"           {"&amp;D114&amp;",   "&amp;E114&amp;"},"</f>
        <v>//           {ITM_LOGICALNAND,   "NAND"},</v>
      </c>
      <c r="H114" t="b">
        <f>ISNA(VLOOKUP(J114,J115:J$882,1,0))</f>
        <v>1</v>
      </c>
      <c r="I114" s="27">
        <f>VLOOKUP(C114,SOURCE!V$6:AB$10046,7,0)</f>
        <v>420</v>
      </c>
      <c r="J114" s="28" t="str">
        <f>VLOOKUP(C114,SOURCE!V$6:AB$10046,6,0)</f>
        <v>NAND</v>
      </c>
      <c r="K114" s="29" t="str">
        <f t="shared" si="2"/>
        <v>NAND</v>
      </c>
      <c r="L114" s="38" t="str">
        <f>VLOOKUP(C114,SOURCE!V$6:AB$10046,2,0)</f>
        <v>Logic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"NAND"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ITM_LOGICALNOR</v>
      </c>
      <c r="E115" s="26" t="str">
        <f>CHAR(34)&amp;VLOOKUP(C115,SOURCE!$V$3:$AC$2867,6,0)&amp;CHAR(34)</f>
        <v>"NOR"</v>
      </c>
      <c r="F115" s="22" t="str">
        <f>VLOOKUP(C115,SOURCE!$V$3:$AD$2867,9,0)&amp;"           {"&amp;D115&amp;",   "&amp;E115&amp;"},"</f>
        <v>//           {ITM_LOGICALNOR,   "NOR"},</v>
      </c>
      <c r="H115" t="b">
        <f>ISNA(VLOOKUP(J115,J116:J$882,1,0))</f>
        <v>1</v>
      </c>
      <c r="I115" s="27">
        <f>VLOOKUP(C115,SOURCE!V$6:AB$10046,7,0)</f>
        <v>421</v>
      </c>
      <c r="J115" s="28" t="str">
        <f>VLOOKUP(C115,SOURCE!V$6:AB$10046,6,0)</f>
        <v>NOR</v>
      </c>
      <c r="K115" s="29" t="str">
        <f t="shared" si="2"/>
        <v>NOR</v>
      </c>
      <c r="L115" s="38" t="str">
        <f>VLOOKUP(C115,SOURCE!V$6:AB$10046,2,0)</f>
        <v>Logic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"NOR"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ITM_LOGICALXNOR</v>
      </c>
      <c r="E116" s="26" t="str">
        <f>CHAR(34)&amp;VLOOKUP(C116,SOURCE!$V$3:$AC$2867,6,0)&amp;CHAR(34)</f>
        <v>"XNOR"</v>
      </c>
      <c r="F116" s="22" t="str">
        <f>VLOOKUP(C116,SOURCE!$V$3:$AD$2867,9,0)&amp;"           {"&amp;D116&amp;",   "&amp;E116&amp;"},"</f>
        <v>//           {ITM_LOGICALXNOR,   "XNOR"},</v>
      </c>
      <c r="H116" t="b">
        <f>ISNA(VLOOKUP(J116,J117:J$882,1,0))</f>
        <v>1</v>
      </c>
      <c r="I116" s="27">
        <f>VLOOKUP(C116,SOURCE!V$6:AB$10046,7,0)</f>
        <v>422</v>
      </c>
      <c r="J116" s="28" t="str">
        <f>VLOOKUP(C116,SOURCE!V$6:AB$10046,6,0)</f>
        <v>XNOR</v>
      </c>
      <c r="K116" s="29" t="str">
        <f t="shared" si="2"/>
        <v>XNOR</v>
      </c>
      <c r="L116" s="38" t="str">
        <f>VLOOKUP(C116,SOURCE!V$6:AB$10046,2,0)</f>
        <v>Logic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"XNOR"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ITM_BS</v>
      </c>
      <c r="E117" s="26" t="str">
        <f>CHAR(34)&amp;VLOOKUP(C117,SOURCE!$V$3:$AC$2867,6,0)&amp;CHAR(34)</f>
        <v>"BS?"</v>
      </c>
      <c r="F117" s="22" t="str">
        <f>VLOOKUP(C117,SOURCE!$V$3:$AD$2867,9,0)&amp;"           {"&amp;D117&amp;",   "&amp;E117&amp;"},"</f>
        <v>//           {ITM_BS,   "BS?"},</v>
      </c>
      <c r="H117" t="b">
        <f>ISNA(VLOOKUP(J117,J118:J$882,1,0))</f>
        <v>1</v>
      </c>
      <c r="I117" s="27">
        <f>VLOOKUP(C117,SOURCE!V$6:AB$10046,7,0)</f>
        <v>423</v>
      </c>
      <c r="J117" s="28" t="str">
        <f>VLOOKUP(C117,SOURCE!V$6:AB$10046,6,0)</f>
        <v>BS?</v>
      </c>
      <c r="K117" s="29" t="str">
        <f t="shared" si="2"/>
        <v>BS?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"BS?"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ITM_BC</v>
      </c>
      <c r="E118" s="26" t="str">
        <f>CHAR(34)&amp;VLOOKUP(C118,SOURCE!$V$3:$AC$2867,6,0)&amp;CHAR(34)</f>
        <v>"BC?"</v>
      </c>
      <c r="F118" s="22" t="str">
        <f>VLOOKUP(C118,SOURCE!$V$3:$AD$2867,9,0)&amp;"           {"&amp;D118&amp;",   "&amp;E118&amp;"},"</f>
        <v>//           {ITM_BC,   "BC?"},</v>
      </c>
      <c r="H118" t="b">
        <f>ISNA(VLOOKUP(J118,J119:J$882,1,0))</f>
        <v>1</v>
      </c>
      <c r="I118" s="27">
        <f>VLOOKUP(C118,SOURCE!V$6:AB$10046,7,0)</f>
        <v>424</v>
      </c>
      <c r="J118" s="28" t="str">
        <f>VLOOKUP(C118,SOURCE!V$6:AB$10046,6,0)</f>
        <v>BC?</v>
      </c>
      <c r="K118" s="29" t="str">
        <f t="shared" si="2"/>
        <v>BC?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"BC?"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ITM_CB</v>
      </c>
      <c r="E119" s="26" t="str">
        <f>CHAR(34)&amp;VLOOKUP(C119,SOURCE!$V$3:$AC$2867,6,0)&amp;CHAR(34)</f>
        <v>"CB"</v>
      </c>
      <c r="F119" s="22" t="str">
        <f>VLOOKUP(C119,SOURCE!$V$3:$AD$2867,9,0)&amp;"           {"&amp;D119&amp;",   "&amp;E119&amp;"},"</f>
        <v>//           {ITM_CB,   "CB"},</v>
      </c>
      <c r="H119" t="b">
        <f>ISNA(VLOOKUP(J119,J120:J$882,1,0))</f>
        <v>1</v>
      </c>
      <c r="I119" s="27">
        <f>VLOOKUP(C119,SOURCE!V$6:AB$10046,7,0)</f>
        <v>425</v>
      </c>
      <c r="J119" s="28" t="str">
        <f>VLOOKUP(C119,SOURCE!V$6:AB$10046,6,0)</f>
        <v>CB</v>
      </c>
      <c r="K119" s="29" t="str">
        <f t="shared" si="2"/>
        <v>CB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"CB"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ITM_SB</v>
      </c>
      <c r="E120" s="26" t="str">
        <f>CHAR(34)&amp;VLOOKUP(C120,SOURCE!$V$3:$AC$2867,6,0)&amp;CHAR(34)</f>
        <v>"SB"</v>
      </c>
      <c r="F120" s="22" t="str">
        <f>VLOOKUP(C120,SOURCE!$V$3:$AD$2867,9,0)&amp;"           {"&amp;D120&amp;",   "&amp;E120&amp;"},"</f>
        <v>//           {ITM_SB,   "SB"},</v>
      </c>
      <c r="H120" t="b">
        <f>ISNA(VLOOKUP(J120,J121:J$882,1,0))</f>
        <v>1</v>
      </c>
      <c r="I120" s="27">
        <f>VLOOKUP(C120,SOURCE!V$6:AB$10046,7,0)</f>
        <v>426</v>
      </c>
      <c r="J120" s="28" t="str">
        <f>VLOOKUP(C120,SOURCE!V$6:AB$10046,6,0)</f>
        <v>SB</v>
      </c>
      <c r="K120" s="29" t="str">
        <f t="shared" si="2"/>
        <v>SB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"SB"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ITM_FB</v>
      </c>
      <c r="E121" s="26" t="str">
        <f>CHAR(34)&amp;VLOOKUP(C121,SOURCE!$V$3:$AC$2867,6,0)&amp;CHAR(34)</f>
        <v>"FB"</v>
      </c>
      <c r="F121" s="22" t="str">
        <f>VLOOKUP(C121,SOURCE!$V$3:$AD$2867,9,0)&amp;"           {"&amp;D121&amp;",   "&amp;E121&amp;"},"</f>
        <v>//           {ITM_FB,   "FB"},</v>
      </c>
      <c r="H121" t="b">
        <f>ISNA(VLOOKUP(J121,J122:J$882,1,0))</f>
        <v>1</v>
      </c>
      <c r="I121" s="27">
        <f>VLOOKUP(C121,SOURCE!V$6:AB$10046,7,0)</f>
        <v>427</v>
      </c>
      <c r="J121" s="28" t="str">
        <f>VLOOKUP(C121,SOURCE!V$6:AB$10046,6,0)</f>
        <v>FB</v>
      </c>
      <c r="K121" s="29" t="str">
        <f t="shared" si="2"/>
        <v>FB</v>
      </c>
      <c r="L121" s="38" t="str">
        <f>VLOOKUP(C121,SOURCE!V$6:AB$10046,2,0)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"FB"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ITM_RL</v>
      </c>
      <c r="E122" s="26" t="str">
        <f>CHAR(34)&amp;VLOOKUP(C122,SOURCE!$V$3:$AC$2867,6,0)&amp;CHAR(34)</f>
        <v>"RL"</v>
      </c>
      <c r="F122" s="22" t="str">
        <f>VLOOKUP(C122,SOURCE!$V$3:$AD$2867,9,0)&amp;"           {"&amp;D122&amp;",   "&amp;E122&amp;"},"</f>
        <v>//           {ITM_RL,   "RL"},</v>
      </c>
      <c r="H122" t="b">
        <f>ISNA(VLOOKUP(J122,J123:J$882,1,0))</f>
        <v>1</v>
      </c>
      <c r="I122" s="27">
        <f>VLOOKUP(C122,SOURCE!V$6:AB$10046,7,0)</f>
        <v>428</v>
      </c>
      <c r="J122" s="28" t="str">
        <f>VLOOKUP(C122,SOURCE!V$6:AB$10046,6,0)</f>
        <v>RL</v>
      </c>
      <c r="K122" s="29" t="str">
        <f t="shared" si="2"/>
        <v>RL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"RL"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ITM_RLC</v>
      </c>
      <c r="E123" s="26" t="str">
        <f>CHAR(34)&amp;VLOOKUP(C123,SOURCE!$V$3:$AC$2867,6,0)&amp;CHAR(34)</f>
        <v>"RLC"</v>
      </c>
      <c r="F123" s="22" t="str">
        <f>VLOOKUP(C123,SOURCE!$V$3:$AD$2867,9,0)&amp;"           {"&amp;D123&amp;",   "&amp;E123&amp;"},"</f>
        <v>//           {ITM_RLC,   "RLC"},</v>
      </c>
      <c r="H123" t="b">
        <f>ISNA(VLOOKUP(J123,J124:J$882,1,0))</f>
        <v>1</v>
      </c>
      <c r="I123" s="27">
        <f>VLOOKUP(C123,SOURCE!V$6:AB$10046,7,0)</f>
        <v>429</v>
      </c>
      <c r="J123" s="28" t="str">
        <f>VLOOKUP(C123,SOURCE!V$6:AB$10046,6,0)</f>
        <v>RLC</v>
      </c>
      <c r="K123" s="29" t="str">
        <f t="shared" si="2"/>
        <v>RLC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"RLC"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ITM_RR</v>
      </c>
      <c r="E124" s="26" t="str">
        <f>CHAR(34)&amp;VLOOKUP(C124,SOURCE!$V$3:$AC$2867,6,0)&amp;CHAR(34)</f>
        <v>"RR"</v>
      </c>
      <c r="F124" s="22" t="str">
        <f>VLOOKUP(C124,SOURCE!$V$3:$AD$2867,9,0)&amp;"           {"&amp;D124&amp;",   "&amp;E124&amp;"},"</f>
        <v>//           {ITM_RR,   "RR"},</v>
      </c>
      <c r="H124" t="b">
        <f>ISNA(VLOOKUP(J124,J125:J$882,1,0))</f>
        <v>1</v>
      </c>
      <c r="I124" s="27">
        <f>VLOOKUP(C124,SOURCE!V$6:AB$10046,7,0)</f>
        <v>430</v>
      </c>
      <c r="J124" s="28" t="str">
        <f>VLOOKUP(C124,SOURCE!V$6:AB$10046,6,0)</f>
        <v>RR</v>
      </c>
      <c r="K124" s="29" t="str">
        <f t="shared" si="2"/>
        <v>RR</v>
      </c>
      <c r="L124" s="38" t="str">
        <f>VLOOKUP(C124,SOURCE!V$6:AB$10046,2,0)</f>
        <v>Logic</v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"RR"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ITM_RRC</v>
      </c>
      <c r="E125" s="26" t="str">
        <f>CHAR(34)&amp;VLOOKUP(C125,SOURCE!$V$3:$AC$2867,6,0)&amp;CHAR(34)</f>
        <v>"RRC"</v>
      </c>
      <c r="F125" s="22" t="str">
        <f>VLOOKUP(C125,SOURCE!$V$3:$AD$2867,9,0)&amp;"           {"&amp;D125&amp;",   "&amp;E125&amp;"},"</f>
        <v>//           {ITM_RRC,   "RRC"},</v>
      </c>
      <c r="H125" t="b">
        <f>ISNA(VLOOKUP(J125,J126:J$882,1,0))</f>
        <v>1</v>
      </c>
      <c r="I125" s="27">
        <f>VLOOKUP(C125,SOURCE!V$6:AB$10046,7,0)</f>
        <v>431</v>
      </c>
      <c r="J125" s="28" t="str">
        <f>VLOOKUP(C125,SOURCE!V$6:AB$10046,6,0)</f>
        <v>RRC</v>
      </c>
      <c r="K125" s="29" t="str">
        <f t="shared" si="2"/>
        <v>RRC</v>
      </c>
      <c r="L125" s="38" t="str">
        <f>VLOOKUP(C125,SOURCE!V$6:AB$10046,2,0)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"RRC"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ITM_SL</v>
      </c>
      <c r="E126" s="26" t="str">
        <f>CHAR(34)&amp;VLOOKUP(C126,SOURCE!$V$3:$AC$2867,6,0)&amp;CHAR(34)</f>
        <v>"SL"</v>
      </c>
      <c r="F126" s="22" t="str">
        <f>VLOOKUP(C126,SOURCE!$V$3:$AD$2867,9,0)&amp;"           {"&amp;D126&amp;",   "&amp;E126&amp;"},"</f>
        <v>//           {ITM_SL,   "SL"},</v>
      </c>
      <c r="H126" t="b">
        <f>ISNA(VLOOKUP(J126,J127:J$882,1,0))</f>
        <v>1</v>
      </c>
      <c r="I126" s="27">
        <f>VLOOKUP(C126,SOURCE!V$6:AB$10046,7,0)</f>
        <v>432</v>
      </c>
      <c r="J126" s="28" t="str">
        <f>VLOOKUP(C126,SOURCE!V$6:AB$10046,6,0)</f>
        <v>SL</v>
      </c>
      <c r="K126" s="29" t="str">
        <f t="shared" si="2"/>
        <v>SL</v>
      </c>
      <c r="L126" s="38" t="str">
        <f>VLOOKUP(C126,SOURCE!V$6:AB$10046,2,0)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"SL"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ITM_SR</v>
      </c>
      <c r="E127" s="26" t="str">
        <f>CHAR(34)&amp;VLOOKUP(C127,SOURCE!$V$3:$AC$2867,6,0)&amp;CHAR(34)</f>
        <v>"SR"</v>
      </c>
      <c r="F127" s="22" t="str">
        <f>VLOOKUP(C127,SOURCE!$V$3:$AD$2867,9,0)&amp;"           {"&amp;D127&amp;",   "&amp;E127&amp;"},"</f>
        <v>//           {ITM_SR,   "SR"},</v>
      </c>
      <c r="H127" t="b">
        <f>ISNA(VLOOKUP(J127,J128:J$882,1,0))</f>
        <v>1</v>
      </c>
      <c r="I127" s="27">
        <f>VLOOKUP(C127,SOURCE!V$6:AB$10046,7,0)</f>
        <v>433</v>
      </c>
      <c r="J127" s="28" t="str">
        <f>VLOOKUP(C127,SOURCE!V$6:AB$10046,6,0)</f>
        <v>SR</v>
      </c>
      <c r="K127" s="29" t="str">
        <f t="shared" si="2"/>
        <v>SR</v>
      </c>
      <c r="L127" s="38" t="str">
        <f>VLOOKUP(C127,SOURCE!V$6:AB$10046,2,0)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"SR"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ITM_ASR</v>
      </c>
      <c r="E128" s="26" t="str">
        <f>CHAR(34)&amp;VLOOKUP(C128,SOURCE!$V$3:$AC$2867,6,0)&amp;CHAR(34)</f>
        <v>"ASR"</v>
      </c>
      <c r="F128" s="22" t="str">
        <f>VLOOKUP(C128,SOURCE!$V$3:$AD$2867,9,0)&amp;"           {"&amp;D128&amp;",   "&amp;E128&amp;"},"</f>
        <v>//           {ITM_ASR,   "ASR"},</v>
      </c>
      <c r="H128" t="b">
        <f>ISNA(VLOOKUP(J128,J129:J$882,1,0))</f>
        <v>1</v>
      </c>
      <c r="I128" s="27">
        <f>VLOOKUP(C128,SOURCE!V$6:AB$10046,7,0)</f>
        <v>434</v>
      </c>
      <c r="J128" s="28" t="str">
        <f>VLOOKUP(C128,SOURCE!V$6:AB$10046,6,0)</f>
        <v>ASR</v>
      </c>
      <c r="K128" s="29" t="str">
        <f t="shared" si="2"/>
        <v>ASR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"ASR"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ITM_LJ</v>
      </c>
      <c r="E129" s="26" t="str">
        <f>CHAR(34)&amp;VLOOKUP(C129,SOURCE!$V$3:$AC$2867,6,0)&amp;CHAR(34)</f>
        <v>"LJ"</v>
      </c>
      <c r="F129" s="22" t="str">
        <f>VLOOKUP(C129,SOURCE!$V$3:$AD$2867,9,0)&amp;"           {"&amp;D129&amp;",   "&amp;E129&amp;"},"</f>
        <v>//           {ITM_LJ,   "LJ"},</v>
      </c>
      <c r="H129" t="b">
        <f>ISNA(VLOOKUP(J129,J130:J$882,1,0))</f>
        <v>1</v>
      </c>
      <c r="I129" s="27">
        <f>VLOOKUP(C129,SOURCE!V$6:AB$10046,7,0)</f>
        <v>435</v>
      </c>
      <c r="J129" s="28" t="str">
        <f>VLOOKUP(C129,SOURCE!V$6:AB$10046,6,0)</f>
        <v>LJ</v>
      </c>
      <c r="K129" s="29" t="str">
        <f t="shared" si="2"/>
        <v>LJ</v>
      </c>
      <c r="L129" s="38" t="str">
        <f>VLOOKUP(C129,SOURCE!V$6:AB$10046,2,0)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"LJ"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ITM_RJ</v>
      </c>
      <c r="E130" s="26" t="str">
        <f>CHAR(34)&amp;VLOOKUP(C130,SOURCE!$V$3:$AC$2867,6,0)&amp;CHAR(34)</f>
        <v>"RJ"</v>
      </c>
      <c r="F130" s="22" t="str">
        <f>VLOOKUP(C130,SOURCE!$V$3:$AD$2867,9,0)&amp;"           {"&amp;D130&amp;",   "&amp;E130&amp;"},"</f>
        <v>//           {ITM_RJ,   "RJ"},</v>
      </c>
      <c r="H130" t="b">
        <f>ISNA(VLOOKUP(J130,J131:J$882,1,0))</f>
        <v>1</v>
      </c>
      <c r="I130" s="27">
        <f>VLOOKUP(C130,SOURCE!V$6:AB$10046,7,0)</f>
        <v>436</v>
      </c>
      <c r="J130" s="28" t="str">
        <f>VLOOKUP(C130,SOURCE!V$6:AB$10046,6,0)</f>
        <v>RJ</v>
      </c>
      <c r="K130" s="29" t="str">
        <f t="shared" si="2"/>
        <v>RJ</v>
      </c>
      <c r="L130" s="38" t="str">
        <f>VLOOKUP(C130,SOURCE!V$6:AB$10046,2,0)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"RJ"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ITM_MASKL</v>
      </c>
      <c r="E131" s="26" t="str">
        <f>CHAR(34)&amp;VLOOKUP(C131,SOURCE!$V$3:$AC$2867,6,0)&amp;CHAR(34)</f>
        <v>"MASKL"</v>
      </c>
      <c r="F131" s="22" t="str">
        <f>VLOOKUP(C131,SOURCE!$V$3:$AD$2867,9,0)&amp;"           {"&amp;D131&amp;",   "&amp;E131&amp;"},"</f>
        <v>//           {ITM_MASKL,   "MASKL"},</v>
      </c>
      <c r="H131" t="b">
        <f>ISNA(VLOOKUP(J131,J132:J$882,1,0))</f>
        <v>1</v>
      </c>
      <c r="I131" s="27">
        <f>VLOOKUP(C131,SOURCE!V$6:AB$10046,7,0)</f>
        <v>437</v>
      </c>
      <c r="J131" s="28" t="str">
        <f>VLOOKUP(C131,SOURCE!V$6:AB$10046,6,0)</f>
        <v>MASKL</v>
      </c>
      <c r="K131" s="29" t="str">
        <f t="shared" si="2"/>
        <v>MASKL</v>
      </c>
      <c r="L131" s="38" t="str">
        <f>VLOOKUP(C131,SOURCE!V$6:AB$10046,2,0)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"MASKL"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ITM_MASKR</v>
      </c>
      <c r="E132" s="26" t="str">
        <f>CHAR(34)&amp;VLOOKUP(C132,SOURCE!$V$3:$AC$2867,6,0)&amp;CHAR(34)</f>
        <v>"MASKR"</v>
      </c>
      <c r="F132" s="22" t="str">
        <f>VLOOKUP(C132,SOURCE!$V$3:$AD$2867,9,0)&amp;"           {"&amp;D132&amp;",   "&amp;E132&amp;"},"</f>
        <v>//           {ITM_MASKR,   "MASKR"},</v>
      </c>
      <c r="H132" t="b">
        <f>ISNA(VLOOKUP(J132,J133:J$882,1,0))</f>
        <v>1</v>
      </c>
      <c r="I132" s="27">
        <f>VLOOKUP(C132,SOURCE!V$6:AB$10046,7,0)</f>
        <v>438</v>
      </c>
      <c r="J132" s="28" t="str">
        <f>VLOOKUP(C132,SOURCE!V$6:AB$10046,6,0)</f>
        <v>MASKR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MASKR</v>
      </c>
      <c r="L132" s="38" t="str">
        <f>VLOOKUP(C132,SOURCE!V$6:AB$10046,2,0)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"MASKR"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ITM_MIRROR</v>
      </c>
      <c r="E133" s="26" t="str">
        <f>CHAR(34)&amp;VLOOKUP(C133,SOURCE!$V$3:$AC$2867,6,0)&amp;CHAR(34)</f>
        <v>"MIRROR"</v>
      </c>
      <c r="F133" s="22" t="str">
        <f>VLOOKUP(C133,SOURCE!$V$3:$AD$2867,9,0)&amp;"           {"&amp;D133&amp;",   "&amp;E133&amp;"},"</f>
        <v>//           {ITM_MIRROR,   "MIRROR"},</v>
      </c>
      <c r="H133" t="b">
        <f>ISNA(VLOOKUP(J133,J134:J$882,1,0))</f>
        <v>1</v>
      </c>
      <c r="I133" s="27">
        <f>VLOOKUP(C133,SOURCE!V$6:AB$10046,7,0)</f>
        <v>439</v>
      </c>
      <c r="J133" s="28" t="str">
        <f>VLOOKUP(C133,SOURCE!V$6:AB$10046,6,0)</f>
        <v>MIRROR</v>
      </c>
      <c r="K133" s="29" t="str">
        <f t="shared" si="3"/>
        <v>MIRROR</v>
      </c>
      <c r="L133" s="38" t="str">
        <f>VLOOKUP(C133,SOURCE!V$6:AB$10046,2,0)</f>
        <v/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"MIRROR"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ITM_NUMB</v>
      </c>
      <c r="E134" s="26" t="str">
        <f>CHAR(34)&amp;VLOOKUP(C134,SOURCE!$V$3:$AC$2867,6,0)&amp;CHAR(34)</f>
        <v>"#B"</v>
      </c>
      <c r="F134" s="22" t="str">
        <f>VLOOKUP(C134,SOURCE!$V$3:$AD$2867,9,0)&amp;"           {"&amp;D134&amp;",   "&amp;E134&amp;"},"</f>
        <v>//           {ITM_NUMB,   "#B"},</v>
      </c>
      <c r="H134" t="b">
        <f>ISNA(VLOOKUP(J134,J135:J$882,1,0))</f>
        <v>1</v>
      </c>
      <c r="I134" s="27">
        <f>VLOOKUP(C134,SOURCE!V$6:AB$10046,7,0)</f>
        <v>440</v>
      </c>
      <c r="J134" s="28" t="str">
        <f>VLOOKUP(C134,SOURCE!V$6:AB$10046,6,0)</f>
        <v>#B</v>
      </c>
      <c r="K134" s="29" t="str">
        <f t="shared" si="3"/>
        <v>#B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"#B"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ITM_SDL</v>
      </c>
      <c r="E135" s="26" t="str">
        <f>CHAR(34)&amp;VLOOKUP(C135,SOURCE!$V$3:$AC$2867,6,0)&amp;CHAR(34)</f>
        <v>"SDL"</v>
      </c>
      <c r="F135" s="22" t="str">
        <f>VLOOKUP(C135,SOURCE!$V$3:$AD$2867,9,0)&amp;"           {"&amp;D135&amp;",   "&amp;E135&amp;"},"</f>
        <v>//           {ITM_SDL,   "SDL"},</v>
      </c>
      <c r="H135" t="b">
        <f>ISNA(VLOOKUP(J135,J136:J$882,1,0))</f>
        <v>1</v>
      </c>
      <c r="I135" s="27">
        <f>VLOOKUP(C135,SOURCE!V$6:AB$10046,7,0)</f>
        <v>441</v>
      </c>
      <c r="J135" s="28" t="str">
        <f>VLOOKUP(C135,SOURCE!V$6:AB$10046,6,0)</f>
        <v>SDL</v>
      </c>
      <c r="K135" s="29" t="str">
        <f t="shared" si="3"/>
        <v>SDL</v>
      </c>
      <c r="L135" s="38" t="str">
        <f>VLOOKUP(C135,SOURCE!V$6:AB$10046,2,0)</f>
        <v>Math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"SDL"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ITM_SDR</v>
      </c>
      <c r="E136" s="26" t="str">
        <f>CHAR(34)&amp;VLOOKUP(C136,SOURCE!$V$3:$AC$2867,6,0)&amp;CHAR(34)</f>
        <v>"SDR"</v>
      </c>
      <c r="F136" s="22" t="str">
        <f>VLOOKUP(C136,SOURCE!$V$3:$AD$2867,9,0)&amp;"           {"&amp;D136&amp;",   "&amp;E136&amp;"},"</f>
        <v>//           {ITM_SDR,   "SDR"},</v>
      </c>
      <c r="H136" t="b">
        <f>ISNA(VLOOKUP(J136,J137:J$882,1,0))</f>
        <v>1</v>
      </c>
      <c r="I136" s="27">
        <f>VLOOKUP(C136,SOURCE!V$6:AB$10046,7,0)</f>
        <v>442</v>
      </c>
      <c r="J136" s="28" t="str">
        <f>VLOOKUP(C136,SOURCE!V$6:AB$10046,6,0)</f>
        <v>SDR</v>
      </c>
      <c r="K136" s="29" t="str">
        <f t="shared" si="3"/>
        <v>SDR</v>
      </c>
      <c r="L136" s="38" t="str">
        <f>VLOOKUP(C136,SOURCE!V$6:AB$10046,2,0)</f>
        <v>Math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"SDR"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ITM_SIGMAPLUS</v>
      </c>
      <c r="E137" s="26" t="str">
        <f>CHAR(34)&amp;VLOOKUP(C137,SOURCE!$V$3:$AC$2867,6,0)&amp;CHAR(34)</f>
        <v>"SUM+"</v>
      </c>
      <c r="F137" s="22" t="str">
        <f>VLOOKUP(C137,SOURCE!$V$3:$AD$2867,9,0)&amp;"           {"&amp;D137&amp;",   "&amp;E137&amp;"},"</f>
        <v xml:space="preserve">           {ITM_SIGMAPLUS,   "SUM+"},</v>
      </c>
      <c r="H137" t="b">
        <f>ISNA(VLOOKUP(J137,J138:J$882,1,0))</f>
        <v>1</v>
      </c>
      <c r="I137" s="27">
        <f>VLOOKUP(C137,SOURCE!V$6:AB$10046,7,0)</f>
        <v>451</v>
      </c>
      <c r="J137" s="28" t="str">
        <f>VLOOKUP(C137,SOURCE!V$6:AB$10046,6,0)</f>
        <v>SUM+</v>
      </c>
      <c r="K137" s="29" t="str">
        <f t="shared" si="3"/>
        <v>SUM+</v>
      </c>
      <c r="L137" s="38" t="str">
        <f>VLOOKUP(C137,SOURCE!V$6:AB$10046,2,0)</f>
        <v>Stat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STD_SIGMA "+"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ITM_NSIGMA</v>
      </c>
      <c r="E138" s="26" t="str">
        <f>CHAR(34)&amp;VLOOKUP(C138,SOURCE!$V$3:$AC$2867,6,0)&amp;CHAR(34)</f>
        <v>"NSUM"</v>
      </c>
      <c r="F138" s="22" t="str">
        <f>VLOOKUP(C138,SOURCE!$V$3:$AD$2867,9,0)&amp;"           {"&amp;D138&amp;",   "&amp;E138&amp;"},"</f>
        <v xml:space="preserve">           {ITM_NSIGMA,   "NSUM"},</v>
      </c>
      <c r="H138" t="b">
        <f>ISNA(VLOOKUP(J138,J139:J$882,1,0))</f>
        <v>1</v>
      </c>
      <c r="I138" s="27">
        <f>VLOOKUP(C138,SOURCE!V$6:AB$10046,7,0)</f>
        <v>453</v>
      </c>
      <c r="J138" s="28" t="str">
        <f>VLOOKUP(C138,SOURCE!V$6:AB$10046,6,0)</f>
        <v>NSUM</v>
      </c>
      <c r="K138" s="29" t="str">
        <f t="shared" si="3"/>
        <v>n</v>
      </c>
      <c r="L138" s="38" t="str">
        <f>VLOOKUP(C138,SOURCE!V$6:AB$10046,2,0)</f>
        <v>Stat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"n"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ITM_SIGMAx</v>
      </c>
      <c r="E139" s="26" t="str">
        <f>CHAR(34)&amp;VLOOKUP(C139,SOURCE!$V$3:$AC$2867,6,0)&amp;CHAR(34)</f>
        <v>"SUMX"</v>
      </c>
      <c r="F139" s="22" t="str">
        <f>VLOOKUP(C139,SOURCE!$V$3:$AD$2867,9,0)&amp;"           {"&amp;D139&amp;",   "&amp;E139&amp;"},"</f>
        <v xml:space="preserve">           {ITM_SIGMAx,   "SUMX"},</v>
      </c>
      <c r="H139" t="b">
        <f>ISNA(VLOOKUP(J139,J140:J$882,1,0))</f>
        <v>1</v>
      </c>
      <c r="I139" s="27">
        <f>VLOOKUP(C139,SOURCE!V$6:AB$10046,7,0)</f>
        <v>454</v>
      </c>
      <c r="J139" s="28" t="str">
        <f>VLOOKUP(C139,SOURCE!V$6:AB$10046,6,0)</f>
        <v>SUMX</v>
      </c>
      <c r="K139" s="29" t="str">
        <f t="shared" si="3"/>
        <v>SUMx</v>
      </c>
      <c r="L139" s="38" t="str">
        <f>VLOOKUP(C139,SOURCE!V$6:AB$10046,2,0)</f>
        <v>Stat</v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STD_SIGMA "x"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ITM_SIGMAy</v>
      </c>
      <c r="E140" s="26" t="str">
        <f>CHAR(34)&amp;VLOOKUP(C140,SOURCE!$V$3:$AC$2867,6,0)&amp;CHAR(34)</f>
        <v>"SUMY"</v>
      </c>
      <c r="F140" s="22" t="str">
        <f>VLOOKUP(C140,SOURCE!$V$3:$AD$2867,9,0)&amp;"           {"&amp;D140&amp;",   "&amp;E140&amp;"},"</f>
        <v xml:space="preserve">           {ITM_SIGMAy,   "SUMY"},</v>
      </c>
      <c r="H140" t="b">
        <f>ISNA(VLOOKUP(J140,J141:J$882,1,0))</f>
        <v>1</v>
      </c>
      <c r="I140" s="27">
        <f>VLOOKUP(C140,SOURCE!V$6:AB$10046,7,0)</f>
        <v>455</v>
      </c>
      <c r="J140" s="28" t="str">
        <f>VLOOKUP(C140,SOURCE!V$6:AB$10046,6,0)</f>
        <v>SUMY</v>
      </c>
      <c r="K140" s="29" t="str">
        <f t="shared" si="3"/>
        <v>SUMy</v>
      </c>
      <c r="L140" s="38" t="str">
        <f>VLOOKUP(C140,SOURCE!V$6:AB$10046,2,0)</f>
        <v>Stat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STD_SIGMA "y"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ITM_SIGMAx2</v>
      </c>
      <c r="E141" s="26" t="str">
        <f>CHAR(34)&amp;VLOOKUP(C141,SOURCE!$V$3:$AC$2867,6,0)&amp;CHAR(34)</f>
        <v>"SMX^2"</v>
      </c>
      <c r="F141" s="22" t="str">
        <f>VLOOKUP(C141,SOURCE!$V$3:$AD$2867,9,0)&amp;"           {"&amp;D141&amp;",   "&amp;E141&amp;"},"</f>
        <v>//           {ITM_SIGMAx2,   "SMX^2"},</v>
      </c>
      <c r="H141" t="b">
        <f>ISNA(VLOOKUP(J141,J142:J$882,1,0))</f>
        <v>1</v>
      </c>
      <c r="I141" s="27">
        <f>VLOOKUP(C141,SOURCE!V$6:AB$10046,7,0)</f>
        <v>456</v>
      </c>
      <c r="J141" s="28" t="str">
        <f>VLOOKUP(C141,SOURCE!V$6:AB$10046,6,0)</f>
        <v>SMX^2</v>
      </c>
      <c r="K141" s="29" t="str">
        <f t="shared" si="3"/>
        <v>SUMx^2</v>
      </c>
      <c r="L141" s="38" t="str">
        <f>VLOOKUP(C141,SOURCE!V$6:AB$10046,2,0)</f>
        <v>Stat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STD_SIGMA "x" STD_SUP_2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ITM_SIGMAx2y</v>
      </c>
      <c r="E142" s="26" t="str">
        <f>CHAR(34)&amp;VLOOKUP(C142,SOURCE!$V$3:$AC$2867,6,0)&amp;CHAR(34)</f>
        <v>"SMX^2Y"</v>
      </c>
      <c r="F142" s="22" t="str">
        <f>VLOOKUP(C142,SOURCE!$V$3:$AD$2867,9,0)&amp;"           {"&amp;D142&amp;",   "&amp;E142&amp;"},"</f>
        <v>//           {ITM_SIGMAx2y,   "SMX^2Y"},</v>
      </c>
      <c r="H142" t="b">
        <f>ISNA(VLOOKUP(J142,J143:J$882,1,0))</f>
        <v>1</v>
      </c>
      <c r="I142" s="27">
        <f>VLOOKUP(C142,SOURCE!V$6:AB$10046,7,0)</f>
        <v>457</v>
      </c>
      <c r="J142" s="28" t="str">
        <f>VLOOKUP(C142,SOURCE!V$6:AB$10046,6,0)</f>
        <v>SMX^2Y</v>
      </c>
      <c r="K142" s="29" t="str">
        <f t="shared" si="3"/>
        <v>SUMx^2y</v>
      </c>
      <c r="L142" s="38" t="str">
        <f>VLOOKUP(C142,SOURCE!V$6:AB$10046,2,0)</f>
        <v>Stat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STD_SIGMA "x" STD_SUP_2 "y"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ITM_SIGMAy2</v>
      </c>
      <c r="E143" s="26" t="str">
        <f>CHAR(34)&amp;VLOOKUP(C143,SOURCE!$V$3:$AC$2867,6,0)&amp;CHAR(34)</f>
        <v>"SMY^2"</v>
      </c>
      <c r="F143" s="22" t="str">
        <f>VLOOKUP(C143,SOURCE!$V$3:$AD$2867,9,0)&amp;"           {"&amp;D143&amp;",   "&amp;E143&amp;"},"</f>
        <v>//           {ITM_SIGMAy2,   "SMY^2"},</v>
      </c>
      <c r="H143" t="b">
        <f>ISNA(VLOOKUP(J143,J144:J$882,1,0))</f>
        <v>1</v>
      </c>
      <c r="I143" s="27">
        <f>VLOOKUP(C143,SOURCE!V$6:AB$10046,7,0)</f>
        <v>458</v>
      </c>
      <c r="J143" s="28" t="str">
        <f>VLOOKUP(C143,SOURCE!V$6:AB$10046,6,0)</f>
        <v>SMY^2</v>
      </c>
      <c r="K143" s="29" t="str">
        <f t="shared" si="3"/>
        <v>SUMy^2</v>
      </c>
      <c r="L143" s="38" t="str">
        <f>VLOOKUP(C143,SOURCE!V$6:AB$10046,2,0)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STD_SIGMA "y" STD_SUP_2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ITM_SIGMAxy</v>
      </c>
      <c r="E144" s="26" t="str">
        <f>CHAR(34)&amp;VLOOKUP(C144,SOURCE!$V$3:$AC$2867,6,0)&amp;CHAR(34)</f>
        <v>"SMXY"</v>
      </c>
      <c r="F144" s="22" t="str">
        <f>VLOOKUP(C144,SOURCE!$V$3:$AD$2867,9,0)&amp;"           {"&amp;D144&amp;",   "&amp;E144&amp;"},"</f>
        <v>//           {ITM_SIGMAxy,   "SMXY"},</v>
      </c>
      <c r="H144" t="b">
        <f>ISNA(VLOOKUP(J144,J145:J$882,1,0))</f>
        <v>1</v>
      </c>
      <c r="I144" s="27">
        <f>VLOOKUP(C144,SOURCE!V$6:AB$10046,7,0)</f>
        <v>459</v>
      </c>
      <c r="J144" s="28" t="str">
        <f>VLOOKUP(C144,SOURCE!V$6:AB$10046,6,0)</f>
        <v>SMXY</v>
      </c>
      <c r="K144" s="29" t="str">
        <f t="shared" si="3"/>
        <v>SUMxy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"xy"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ITM_SIGMAlnxy</v>
      </c>
      <c r="E145" s="26" t="str">
        <f>CHAR(34)&amp;VLOOKUP(C145,SOURCE!$V$3:$AC$2867,6,0)&amp;CHAR(34)</f>
        <v>"SMLNXY"</v>
      </c>
      <c r="F145" s="22" t="str">
        <f>VLOOKUP(C145,SOURCE!$V$3:$AD$2867,9,0)&amp;"           {"&amp;D145&amp;",   "&amp;E145&amp;"},"</f>
        <v>//           {ITM_SIGMAlnxy,   "SMLNXY"},</v>
      </c>
      <c r="H145" t="b">
        <f>ISNA(VLOOKUP(J145,J146:J$882,1,0))</f>
        <v>1</v>
      </c>
      <c r="I145" s="27">
        <f>VLOOKUP(C145,SOURCE!V$6:AB$10046,7,0)</f>
        <v>460</v>
      </c>
      <c r="J145" s="28" t="str">
        <f>VLOOKUP(C145,SOURCE!V$6:AB$10046,6,0)</f>
        <v>SMLNXY</v>
      </c>
      <c r="K145" s="29" t="str">
        <f t="shared" si="3"/>
        <v>SUMlnxy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STD_SIGMA "lnxy"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ITM_SIGMAlnx</v>
      </c>
      <c r="E146" s="26" t="str">
        <f>CHAR(34)&amp;VLOOKUP(C146,SOURCE!$V$3:$AC$2867,6,0)&amp;CHAR(34)</f>
        <v>"SMLNX"</v>
      </c>
      <c r="F146" s="22" t="str">
        <f>VLOOKUP(C146,SOURCE!$V$3:$AD$2867,9,0)&amp;"           {"&amp;D146&amp;",   "&amp;E146&amp;"},"</f>
        <v>//           {ITM_SIGMAlnx,   "SMLNX"},</v>
      </c>
      <c r="H146" t="b">
        <f>ISNA(VLOOKUP(J146,J147:J$882,1,0))</f>
        <v>1</v>
      </c>
      <c r="I146" s="27">
        <f>VLOOKUP(C146,SOURCE!V$6:AB$10046,7,0)</f>
        <v>461</v>
      </c>
      <c r="J146" s="28" t="str">
        <f>VLOOKUP(C146,SOURCE!V$6:AB$10046,6,0)</f>
        <v>SMLNX</v>
      </c>
      <c r="K146" s="29" t="str">
        <f t="shared" si="3"/>
        <v>SUMlnx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"lnx"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ITM_SIGMAln2x</v>
      </c>
      <c r="E147" s="26" t="str">
        <f>CHAR(34)&amp;VLOOKUP(C147,SOURCE!$V$3:$AC$2867,6,0)&amp;CHAR(34)</f>
        <v>"SMLN^2X"</v>
      </c>
      <c r="F147" s="22" t="str">
        <f>VLOOKUP(C147,SOURCE!$V$3:$AD$2867,9,0)&amp;"           {"&amp;D147&amp;",   "&amp;E147&amp;"},"</f>
        <v>//           {ITM_SIGMAln2x,   "SMLN^2X"},</v>
      </c>
      <c r="H147" t="b">
        <f>ISNA(VLOOKUP(J147,J148:J$882,1,0))</f>
        <v>1</v>
      </c>
      <c r="I147" s="27">
        <f>VLOOKUP(C147,SOURCE!V$6:AB$10046,7,0)</f>
        <v>462</v>
      </c>
      <c r="J147" s="28" t="str">
        <f>VLOOKUP(C147,SOURCE!V$6:AB$10046,6,0)</f>
        <v>SMLN^2X</v>
      </c>
      <c r="K147" s="29" t="str">
        <f t="shared" si="3"/>
        <v>SUMln^2x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"ln" STD_SUP_2 "x"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ITM_SIGMAylnx</v>
      </c>
      <c r="E148" s="26" t="str">
        <f>CHAR(34)&amp;VLOOKUP(C148,SOURCE!$V$3:$AC$2867,6,0)&amp;CHAR(34)</f>
        <v>"SMYLNX"</v>
      </c>
      <c r="F148" s="22" t="str">
        <f>VLOOKUP(C148,SOURCE!$V$3:$AD$2867,9,0)&amp;"           {"&amp;D148&amp;",   "&amp;E148&amp;"},"</f>
        <v>//           {ITM_SIGMAylnx,   "SMYLNX"},</v>
      </c>
      <c r="H148" t="b">
        <f>ISNA(VLOOKUP(J148,J149:J$882,1,0))</f>
        <v>1</v>
      </c>
      <c r="I148" s="27">
        <f>VLOOKUP(C148,SOURCE!V$6:AB$10046,7,0)</f>
        <v>463</v>
      </c>
      <c r="J148" s="28" t="str">
        <f>VLOOKUP(C148,SOURCE!V$6:AB$10046,6,0)</f>
        <v>SMYLNX</v>
      </c>
      <c r="K148" s="29" t="str">
        <f t="shared" si="3"/>
        <v>SUMylnx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"ylnx"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ITM_SIGMAlny</v>
      </c>
      <c r="E149" s="26" t="str">
        <f>CHAR(34)&amp;VLOOKUP(C149,SOURCE!$V$3:$AC$2867,6,0)&amp;CHAR(34)</f>
        <v>"SMLNY"</v>
      </c>
      <c r="F149" s="22" t="str">
        <f>VLOOKUP(C149,SOURCE!$V$3:$AD$2867,9,0)&amp;"           {"&amp;D149&amp;",   "&amp;E149&amp;"},"</f>
        <v>//           {ITM_SIGMAlny,   "SMLNY"},</v>
      </c>
      <c r="H149" t="b">
        <f>ISNA(VLOOKUP(J149,J150:J$882,1,0))</f>
        <v>1</v>
      </c>
      <c r="I149" s="27">
        <f>VLOOKUP(C149,SOURCE!V$6:AB$10046,7,0)</f>
        <v>464</v>
      </c>
      <c r="J149" s="28" t="str">
        <f>VLOOKUP(C149,SOURCE!V$6:AB$10046,6,0)</f>
        <v>SMLNY</v>
      </c>
      <c r="K149" s="29" t="str">
        <f t="shared" si="3"/>
        <v>SUMlny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"lny"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ITM_SIGMAln2y</v>
      </c>
      <c r="E150" s="26" t="str">
        <f>CHAR(34)&amp;VLOOKUP(C150,SOURCE!$V$3:$AC$2867,6,0)&amp;CHAR(34)</f>
        <v>"SMLN^2Y"</v>
      </c>
      <c r="F150" s="22" t="str">
        <f>VLOOKUP(C150,SOURCE!$V$3:$AD$2867,9,0)&amp;"           {"&amp;D150&amp;",   "&amp;E150&amp;"},"</f>
        <v>//           {ITM_SIGMAln2y,   "SMLN^2Y"},</v>
      </c>
      <c r="H150" t="b">
        <f>ISNA(VLOOKUP(J150,J151:J$882,1,0))</f>
        <v>1</v>
      </c>
      <c r="I150" s="27">
        <f>VLOOKUP(C150,SOURCE!V$6:AB$10046,7,0)</f>
        <v>465</v>
      </c>
      <c r="J150" s="28" t="str">
        <f>VLOOKUP(C150,SOURCE!V$6:AB$10046,6,0)</f>
        <v>SMLN^2Y</v>
      </c>
      <c r="K150" s="29" t="str">
        <f t="shared" si="3"/>
        <v>SUMln^2y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"ln" STD_SUP_2 "y"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ITM_SIGMAxlny</v>
      </c>
      <c r="E151" s="26" t="str">
        <f>CHAR(34)&amp;VLOOKUP(C151,SOURCE!$V$3:$AC$2867,6,0)&amp;CHAR(34)</f>
        <v>"SMXLNY"</v>
      </c>
      <c r="F151" s="22" t="str">
        <f>VLOOKUP(C151,SOURCE!$V$3:$AD$2867,9,0)&amp;"           {"&amp;D151&amp;",   "&amp;E151&amp;"},"</f>
        <v>//           {ITM_SIGMAxlny,   "SMXLNY"},</v>
      </c>
      <c r="H151" t="b">
        <f>ISNA(VLOOKUP(J151,J152:J$882,1,0))</f>
        <v>1</v>
      </c>
      <c r="I151" s="27">
        <f>VLOOKUP(C151,SOURCE!V$6:AB$10046,7,0)</f>
        <v>466</v>
      </c>
      <c r="J151" s="28" t="str">
        <f>VLOOKUP(C151,SOURCE!V$6:AB$10046,6,0)</f>
        <v>SMXLNY</v>
      </c>
      <c r="K151" s="29" t="str">
        <f t="shared" si="3"/>
        <v>SUMxlny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"xlny"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ITM_SIGMAx2lny</v>
      </c>
      <c r="E152" s="26" t="str">
        <f>CHAR(34)&amp;VLOOKUP(C152,SOURCE!$V$3:$AC$2867,6,0)&amp;CHAR(34)</f>
        <v>"SMX^2LNY"</v>
      </c>
      <c r="F152" s="22" t="str">
        <f>VLOOKUP(C152,SOURCE!$V$3:$AD$2867,9,0)&amp;"           {"&amp;D152&amp;",   "&amp;E152&amp;"},"</f>
        <v>//           {ITM_SIGMAx2lny,   "SMX^2LNY"},</v>
      </c>
      <c r="H152" t="b">
        <f>ISNA(VLOOKUP(J152,J153:J$882,1,0))</f>
        <v>1</v>
      </c>
      <c r="I152" s="27">
        <f>VLOOKUP(C152,SOURCE!V$6:AB$10046,7,0)</f>
        <v>467</v>
      </c>
      <c r="J152" s="28" t="str">
        <f>VLOOKUP(C152,SOURCE!V$6:AB$10046,6,0)</f>
        <v>SMX^2LNY</v>
      </c>
      <c r="K152" s="29" t="str">
        <f t="shared" si="3"/>
        <v>SUMx^2lny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 "lny"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ITM_SIGMAlnyonx</v>
      </c>
      <c r="E153" s="26" t="str">
        <f>CHAR(34)&amp;VLOOKUP(C153,SOURCE!$V$3:$AC$2867,6,0)&amp;CHAR(34)</f>
        <v>"SMLNY/X"</v>
      </c>
      <c r="F153" s="22" t="str">
        <f>VLOOKUP(C153,SOURCE!$V$3:$AD$2867,9,0)&amp;"           {"&amp;D153&amp;",   "&amp;E153&amp;"},"</f>
        <v>//           {ITM_SIGMAlnyonx,   "SMLNY/X"},</v>
      </c>
      <c r="H153" t="b">
        <f>ISNA(VLOOKUP(J153,J154:J$882,1,0))</f>
        <v>1</v>
      </c>
      <c r="I153" s="27">
        <f>VLOOKUP(C153,SOURCE!V$6:AB$10046,7,0)</f>
        <v>468</v>
      </c>
      <c r="J153" s="28" t="str">
        <f>VLOOKUP(C153,SOURCE!V$6:AB$10046,6,0)</f>
        <v>SMLNY/X</v>
      </c>
      <c r="K153" s="29" t="str">
        <f t="shared" si="3"/>
        <v>SUMlny/x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"lny/x"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ITM_SIGMAx2ony</v>
      </c>
      <c r="E154" s="26" t="str">
        <f>CHAR(34)&amp;VLOOKUP(C154,SOURCE!$V$3:$AC$2867,6,0)&amp;CHAR(34)</f>
        <v>"SMX^2/Y"</v>
      </c>
      <c r="F154" s="22" t="str">
        <f>VLOOKUP(C154,SOURCE!$V$3:$AD$2867,9,0)&amp;"           {"&amp;D154&amp;",   "&amp;E154&amp;"},"</f>
        <v>//           {ITM_SIGMAx2ony,   "SMX^2/Y"},</v>
      </c>
      <c r="H154" t="b">
        <f>ISNA(VLOOKUP(J154,J155:J$882,1,0))</f>
        <v>1</v>
      </c>
      <c r="I154" s="27">
        <f>VLOOKUP(C154,SOURCE!V$6:AB$10046,7,0)</f>
        <v>469</v>
      </c>
      <c r="J154" s="28" t="str">
        <f>VLOOKUP(C154,SOURCE!V$6:AB$10046,6,0)</f>
        <v>SMX^2/Y</v>
      </c>
      <c r="K154" s="29" t="str">
        <f t="shared" si="3"/>
        <v>SUMx^2/y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"x" STD_SUP_2 "/y"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ITM_SIGMA1onx</v>
      </c>
      <c r="E155" s="26" t="str">
        <f>CHAR(34)&amp;VLOOKUP(C155,SOURCE!$V$3:$AC$2867,6,0)&amp;CHAR(34)</f>
        <v>"SM^1/X"</v>
      </c>
      <c r="F155" s="22" t="str">
        <f>VLOOKUP(C155,SOURCE!$V$3:$AD$2867,9,0)&amp;"           {"&amp;D155&amp;",   "&amp;E155&amp;"},"</f>
        <v>//           {ITM_SIGMA1onx,   "SM^1/X"},</v>
      </c>
      <c r="H155" t="b">
        <f>ISNA(VLOOKUP(J155,J156:J$882,1,0))</f>
        <v>1</v>
      </c>
      <c r="I155" s="27">
        <f>VLOOKUP(C155,SOURCE!V$6:AB$10046,7,0)</f>
        <v>470</v>
      </c>
      <c r="J155" s="28" t="str">
        <f>VLOOKUP(C155,SOURCE!V$6:AB$10046,6,0)</f>
        <v>SM^1/X</v>
      </c>
      <c r="K155" s="29" t="str">
        <f t="shared" si="3"/>
        <v>SUM^1/x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STD_SUP_1 "/x"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ITM_SIGMA1onx2</v>
      </c>
      <c r="E156" s="26" t="str">
        <f>CHAR(34)&amp;VLOOKUP(C156,SOURCE!$V$3:$AC$2867,6,0)&amp;CHAR(34)</f>
        <v>"SM^1/X^2"</v>
      </c>
      <c r="F156" s="22" t="str">
        <f>VLOOKUP(C156,SOURCE!$V$3:$AD$2867,9,0)&amp;"           {"&amp;D156&amp;",   "&amp;E156&amp;"},"</f>
        <v>//           {ITM_SIGMA1onx2,   "SM^1/X^2"},</v>
      </c>
      <c r="H156" t="b">
        <f>ISNA(VLOOKUP(J156,J157:J$882,1,0))</f>
        <v>1</v>
      </c>
      <c r="I156" s="27">
        <f>VLOOKUP(C156,SOURCE!V$6:AB$10046,7,0)</f>
        <v>471</v>
      </c>
      <c r="J156" s="28" t="str">
        <f>VLOOKUP(C156,SOURCE!V$6:AB$10046,6,0)</f>
        <v>SM^1/X^2</v>
      </c>
      <c r="K156" s="29" t="str">
        <f t="shared" si="3"/>
        <v>SUM^1/x^2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STD_SUP_1 "/x" STD_SUP_2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ITM_SIGMAxony</v>
      </c>
      <c r="E157" s="26" t="str">
        <f>CHAR(34)&amp;VLOOKUP(C157,SOURCE!$V$3:$AC$2867,6,0)&amp;CHAR(34)</f>
        <v>"SMX/Y"</v>
      </c>
      <c r="F157" s="22" t="str">
        <f>VLOOKUP(C157,SOURCE!$V$3:$AD$2867,9,0)&amp;"           {"&amp;D157&amp;",   "&amp;E157&amp;"},"</f>
        <v>//           {ITM_SIGMAxony,   "SMX/Y"},</v>
      </c>
      <c r="H157" t="b">
        <f>ISNA(VLOOKUP(J157,J158:J$882,1,0))</f>
        <v>1</v>
      </c>
      <c r="I157" s="27">
        <f>VLOOKUP(C157,SOURCE!V$6:AB$10046,7,0)</f>
        <v>472</v>
      </c>
      <c r="J157" s="28" t="str">
        <f>VLOOKUP(C157,SOURCE!V$6:AB$10046,6,0)</f>
        <v>SMX/Y</v>
      </c>
      <c r="K157" s="29" t="str">
        <f t="shared" si="3"/>
        <v>SUMx/y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"x/y"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ITM_SIGMA1ony</v>
      </c>
      <c r="E158" s="26" t="str">
        <f>CHAR(34)&amp;VLOOKUP(C158,SOURCE!$V$3:$AC$2867,6,0)&amp;CHAR(34)</f>
        <v>"SM^1/Y"</v>
      </c>
      <c r="F158" s="22" t="str">
        <f>VLOOKUP(C158,SOURCE!$V$3:$AD$2867,9,0)&amp;"           {"&amp;D158&amp;",   "&amp;E158&amp;"},"</f>
        <v>//           {ITM_SIGMA1ony,   "SM^1/Y"},</v>
      </c>
      <c r="H158" t="b">
        <f>ISNA(VLOOKUP(J158,J159:J$882,1,0))</f>
        <v>1</v>
      </c>
      <c r="I158" s="27">
        <f>VLOOKUP(C158,SOURCE!V$6:AB$10046,7,0)</f>
        <v>473</v>
      </c>
      <c r="J158" s="28" t="str">
        <f>VLOOKUP(C158,SOURCE!V$6:AB$10046,6,0)</f>
        <v>SM^1/Y</v>
      </c>
      <c r="K158" s="29" t="str">
        <f t="shared" si="3"/>
        <v>SUM^1/y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STD_SUP_1 "/y"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ITM_SIGMA1ony2</v>
      </c>
      <c r="E159" s="26" t="str">
        <f>CHAR(34)&amp;VLOOKUP(C159,SOURCE!$V$3:$AC$2867,6,0)&amp;CHAR(34)</f>
        <v>"SM^1/Y^2"</v>
      </c>
      <c r="F159" s="22" t="str">
        <f>VLOOKUP(C159,SOURCE!$V$3:$AD$2867,9,0)&amp;"           {"&amp;D159&amp;",   "&amp;E159&amp;"},"</f>
        <v>//           {ITM_SIGMA1ony2,   "SM^1/Y^2"},</v>
      </c>
      <c r="H159" t="b">
        <f>ISNA(VLOOKUP(J159,J160:J$882,1,0))</f>
        <v>1</v>
      </c>
      <c r="I159" s="27">
        <f>VLOOKUP(C159,SOURCE!V$6:AB$10046,7,0)</f>
        <v>474</v>
      </c>
      <c r="J159" s="28" t="str">
        <f>VLOOKUP(C159,SOURCE!V$6:AB$10046,6,0)</f>
        <v>SM^1/Y^2</v>
      </c>
      <c r="K159" s="29" t="str">
        <f t="shared" si="3"/>
        <v>SUM^1/y^2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STD_SUP_1 "/y" STD_SUP_2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ITM_SIGMAx3</v>
      </c>
      <c r="E160" s="26" t="str">
        <f>CHAR(34)&amp;VLOOKUP(C160,SOURCE!$V$3:$AC$2867,6,0)&amp;CHAR(34)</f>
        <v>"SMX^3"</v>
      </c>
      <c r="F160" s="22" t="str">
        <f>VLOOKUP(C160,SOURCE!$V$3:$AD$2867,9,0)&amp;"           {"&amp;D160&amp;",   "&amp;E160&amp;"},"</f>
        <v>//           {ITM_SIGMAx3,   "SMX^3"},</v>
      </c>
      <c r="H160" t="b">
        <f>ISNA(VLOOKUP(J160,J161:J$882,1,0))</f>
        <v>1</v>
      </c>
      <c r="I160" s="27">
        <f>VLOOKUP(C160,SOURCE!V$6:AB$10046,7,0)</f>
        <v>475</v>
      </c>
      <c r="J160" s="28" t="str">
        <f>VLOOKUP(C160,SOURCE!V$6:AB$10046,6,0)</f>
        <v>SMX^3</v>
      </c>
      <c r="K160" s="29" t="str">
        <f t="shared" si="3"/>
        <v>SUMx^3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"x" STD_SUP_3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ITM_SIGMAx4</v>
      </c>
      <c r="E161" s="26" t="str">
        <f>CHAR(34)&amp;VLOOKUP(C161,SOURCE!$V$3:$AC$2867,6,0)&amp;CHAR(34)</f>
        <v>"SMX^4"</v>
      </c>
      <c r="F161" s="22" t="str">
        <f>VLOOKUP(C161,SOURCE!$V$3:$AD$2867,9,0)&amp;"           {"&amp;D161&amp;",   "&amp;E161&amp;"},"</f>
        <v>//           {ITM_SIGMAx4,   "SMX^4"},</v>
      </c>
      <c r="H161" t="b">
        <f>ISNA(VLOOKUP(J161,J162:J$882,1,0))</f>
        <v>1</v>
      </c>
      <c r="I161" s="27">
        <f>VLOOKUP(C161,SOURCE!V$6:AB$10046,7,0)</f>
        <v>476</v>
      </c>
      <c r="J161" s="28" t="str">
        <f>VLOOKUP(C161,SOURCE!V$6:AB$10046,6,0)</f>
        <v>SMX^4</v>
      </c>
      <c r="K161" s="29" t="str">
        <f t="shared" si="3"/>
        <v>SUMx^4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STD_SUP_4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SFL_FRACT</v>
      </c>
      <c r="E162" s="26" t="str">
        <f>CHAR(34)&amp;VLOOKUP(C162,SOURCE!$V$3:$AC$2867,6,0)&amp;CHAR(34)</f>
        <v>"FRACT"</v>
      </c>
      <c r="F162" s="22" t="str">
        <f>VLOOKUP(C162,SOURCE!$V$3:$AD$2867,9,0)&amp;"           {"&amp;D162&amp;",   "&amp;E162&amp;"},"</f>
        <v>//           {SFL_FRACT,   "FRACT"},</v>
      </c>
      <c r="H162" t="b">
        <f>ISNA(VLOOKUP(J162,J163:J$882,1,0))</f>
        <v>1</v>
      </c>
      <c r="I162" s="27">
        <f>VLOOKUP(C162,SOURCE!V$6:AB$10046,7,0)</f>
        <v>488</v>
      </c>
      <c r="J162" s="28" t="str">
        <f>VLOOKUP(C162,SOURCE!V$6:AB$10046,6,0)</f>
        <v>FRACT</v>
      </c>
      <c r="K162" s="29" t="str">
        <f t="shared" si="3"/>
        <v>FRACT</v>
      </c>
      <c r="L162" s="38" t="str">
        <f>VLOOKUP(C162,SOURCE!V$6:AB$10046,2,0)</f>
        <v/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"FRACT"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SFL_PROPFR</v>
      </c>
      <c r="E163" s="26" t="str">
        <f>CHAR(34)&amp;VLOOKUP(C163,SOURCE!$V$3:$AC$2867,6,0)&amp;CHAR(34)</f>
        <v>"PROPFR"</v>
      </c>
      <c r="F163" s="22" t="str">
        <f>VLOOKUP(C163,SOURCE!$V$3:$AD$2867,9,0)&amp;"           {"&amp;D163&amp;",   "&amp;E163&amp;"},"</f>
        <v>//           {SFL_PROPFR,   "PROPFR"},</v>
      </c>
      <c r="H163" t="b">
        <f>ISNA(VLOOKUP(J163,J164:J$882,1,0))</f>
        <v>1</v>
      </c>
      <c r="I163" s="27">
        <f>VLOOKUP(C163,SOURCE!V$6:AB$10046,7,0)</f>
        <v>489</v>
      </c>
      <c r="J163" s="28" t="str">
        <f>VLOOKUP(C163,SOURCE!V$6:AB$10046,6,0)</f>
        <v>PROPFR</v>
      </c>
      <c r="K163" s="29" t="str">
        <f t="shared" si="3"/>
        <v>PROPFR</v>
      </c>
      <c r="L163" s="38" t="str">
        <f>VLOOKUP(C163,SOURCE!V$6:AB$10046,2,0)</f>
        <v/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"PROPFR"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SFL_DENANY</v>
      </c>
      <c r="E164" s="26" t="str">
        <f>CHAR(34)&amp;VLOOKUP(C164,SOURCE!$V$3:$AC$2867,6,0)&amp;CHAR(34)</f>
        <v>"DENANY"</v>
      </c>
      <c r="F164" s="22" t="str">
        <f>VLOOKUP(C164,SOURCE!$V$3:$AD$2867,9,0)&amp;"           {"&amp;D164&amp;",   "&amp;E164&amp;"},"</f>
        <v>//           {SFL_DENANY,   "DENANY"},</v>
      </c>
      <c r="H164" t="b">
        <f>ISNA(VLOOKUP(J164,J165:J$882,1,0))</f>
        <v>1</v>
      </c>
      <c r="I164" s="27">
        <f>VLOOKUP(C164,SOURCE!V$6:AB$10046,7,0)</f>
        <v>490</v>
      </c>
      <c r="J164" s="28" t="str">
        <f>VLOOKUP(C164,SOURCE!V$6:AB$10046,6,0)</f>
        <v>DENANY</v>
      </c>
      <c r="K164" s="29" t="str">
        <f t="shared" si="3"/>
        <v>DENANY</v>
      </c>
      <c r="L164" s="38" t="str">
        <f>VLOOKUP(C164,SOURCE!V$6:AB$10046,2,0)</f>
        <v/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"DENANY"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SFL_DENFIX</v>
      </c>
      <c r="E165" s="26" t="str">
        <f>CHAR(34)&amp;VLOOKUP(C165,SOURCE!$V$3:$AC$2867,6,0)&amp;CHAR(34)</f>
        <v>"DENFIX"</v>
      </c>
      <c r="F165" s="22" t="str">
        <f>VLOOKUP(C165,SOURCE!$V$3:$AD$2867,9,0)&amp;"           {"&amp;D165&amp;",   "&amp;E165&amp;"},"</f>
        <v>//           {SFL_DENFIX,   "DENFIX"},</v>
      </c>
      <c r="H165" t="b">
        <f>ISNA(VLOOKUP(J165,J166:J$882,1,0))</f>
        <v>1</v>
      </c>
      <c r="I165" s="27">
        <f>VLOOKUP(C165,SOURCE!V$6:AB$10046,7,0)</f>
        <v>491</v>
      </c>
      <c r="J165" s="28" t="str">
        <f>VLOOKUP(C165,SOURCE!V$6:AB$10046,6,0)</f>
        <v>DENFIX</v>
      </c>
      <c r="K165" s="29" t="str">
        <f t="shared" si="3"/>
        <v>DENFIX</v>
      </c>
      <c r="L165" s="38" t="str">
        <f>VLOOKUP(C165,SOURCE!V$6:AB$10046,2,0)</f>
        <v/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"DENFIX"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ITM_REG_X</v>
      </c>
      <c r="E166" s="26" t="str">
        <f>CHAR(34)&amp;VLOOKUP(C166,SOURCE!$V$3:$AC$2867,6,0)&amp;CHAR(34)</f>
        <v>"X"</v>
      </c>
      <c r="F166" s="22" t="str">
        <f>VLOOKUP(C166,SOURCE!$V$3:$AD$2867,9,0)&amp;"           {"&amp;D166&amp;",   "&amp;E166&amp;"},"</f>
        <v xml:space="preserve">           {ITM_REG_X,   "X"},</v>
      </c>
      <c r="H166" t="b">
        <f>ISNA(VLOOKUP(J166,J167:J$882,1,0))</f>
        <v>1</v>
      </c>
      <c r="I166" s="27">
        <f>VLOOKUP(C166,SOURCE!V$6:AB$10046,7,0)</f>
        <v>545</v>
      </c>
      <c r="J166" s="28" t="str">
        <f>VLOOKUP(C166,SOURCE!V$6:AB$10046,6,0)</f>
        <v>X</v>
      </c>
      <c r="K166" s="29" t="str">
        <f t="shared" si="3"/>
        <v>X</v>
      </c>
      <c r="L166" s="38" t="str">
        <f>VLOOKUP(C166,SOURCE!V$6:AB$10046,2,0)</f>
        <v>STACK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"X"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ITM_REG_Y</v>
      </c>
      <c r="E167" s="26" t="str">
        <f>CHAR(34)&amp;VLOOKUP(C167,SOURCE!$V$3:$AC$2867,6,0)&amp;CHAR(34)</f>
        <v>"Y"</v>
      </c>
      <c r="F167" s="22" t="str">
        <f>VLOOKUP(C167,SOURCE!$V$3:$AD$2867,9,0)&amp;"           {"&amp;D167&amp;",   "&amp;E167&amp;"},"</f>
        <v xml:space="preserve">           {ITM_REG_Y,   "Y"},</v>
      </c>
      <c r="H167" t="b">
        <f>ISNA(VLOOKUP(J167,J168:J$882,1,0))</f>
        <v>1</v>
      </c>
      <c r="I167" s="27">
        <f>VLOOKUP(C167,SOURCE!V$6:AB$10046,7,0)</f>
        <v>546</v>
      </c>
      <c r="J167" s="28" t="str">
        <f>VLOOKUP(C167,SOURCE!V$6:AB$10046,6,0)</f>
        <v>Y</v>
      </c>
      <c r="K167" s="29" t="str">
        <f t="shared" si="3"/>
        <v>Y</v>
      </c>
      <c r="L167" s="38" t="str">
        <f>VLOOKUP(C167,SOURCE!V$6:AB$10046,2,0)</f>
        <v>STACK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"Y"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ITM_REG_Z</v>
      </c>
      <c r="E168" s="26" t="str">
        <f>CHAR(34)&amp;VLOOKUP(C168,SOURCE!$V$3:$AC$2867,6,0)&amp;CHAR(34)</f>
        <v>"Z"</v>
      </c>
      <c r="F168" s="22" t="str">
        <f>VLOOKUP(C168,SOURCE!$V$3:$AD$2867,9,0)&amp;"           {"&amp;D168&amp;",   "&amp;E168&amp;"},"</f>
        <v>//           {ITM_REG_Z,   "Z"},</v>
      </c>
      <c r="H168" t="b">
        <f>ISNA(VLOOKUP(J168,J169:J$882,1,0))</f>
        <v>1</v>
      </c>
      <c r="I168" s="27">
        <f>VLOOKUP(C168,SOURCE!V$6:AB$10046,7,0)</f>
        <v>547</v>
      </c>
      <c r="J168" s="28" t="str">
        <f>VLOOKUP(C168,SOURCE!V$6:AB$10046,6,0)</f>
        <v>Z</v>
      </c>
      <c r="K168" s="29" t="str">
        <f t="shared" si="3"/>
        <v>Z</v>
      </c>
      <c r="L168" s="38" t="str">
        <f>VLOOKUP(C168,SOURCE!V$6:AB$10046,2,0)</f>
        <v>STACK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"Z"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ITM_REG_T</v>
      </c>
      <c r="E169" s="26" t="str">
        <f>CHAR(34)&amp;VLOOKUP(C169,SOURCE!$V$3:$AC$2867,6,0)&amp;CHAR(34)</f>
        <v>"T"</v>
      </c>
      <c r="F169" s="22" t="str">
        <f>VLOOKUP(C169,SOURCE!$V$3:$AD$2867,9,0)&amp;"           {"&amp;D169&amp;",   "&amp;E169&amp;"},"</f>
        <v>//           {ITM_REG_T,   "T"},</v>
      </c>
      <c r="H169" t="b">
        <f>ISNA(VLOOKUP(J169,J170:J$882,1,0))</f>
        <v>1</v>
      </c>
      <c r="I169" s="27">
        <f>VLOOKUP(C169,SOURCE!V$6:AB$10046,7,0)</f>
        <v>548</v>
      </c>
      <c r="J169" s="28" t="str">
        <f>VLOOKUP(C169,SOURCE!V$6:AB$10046,6,0)</f>
        <v>T</v>
      </c>
      <c r="K169" s="29" t="str">
        <f t="shared" si="3"/>
        <v>T</v>
      </c>
      <c r="L169" s="38" t="str">
        <f>VLOOKUP(C169,SOURCE!V$6:AB$10046,2,0)</f>
        <v>STACK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ITM_REG_A</v>
      </c>
      <c r="E170" s="26" t="str">
        <f>CHAR(34)&amp;VLOOKUP(C170,SOURCE!$V$3:$AC$2867,6,0)&amp;CHAR(34)</f>
        <v>"A"</v>
      </c>
      <c r="F170" s="22" t="str">
        <f>VLOOKUP(C170,SOURCE!$V$3:$AD$2867,9,0)&amp;"           {"&amp;D170&amp;",   "&amp;E170&amp;"},"</f>
        <v>//           {ITM_REG_A,   "A"},</v>
      </c>
      <c r="H170" t="b">
        <f>ISNA(VLOOKUP(J170,J171:J$882,1,0))</f>
        <v>1</v>
      </c>
      <c r="I170" s="27">
        <f>VLOOKUP(C170,SOURCE!V$6:AB$10046,7,0)</f>
        <v>549</v>
      </c>
      <c r="J170" s="28" t="str">
        <f>VLOOKUP(C170,SOURCE!V$6:AB$10046,6,0)</f>
        <v>A</v>
      </c>
      <c r="K170" s="29" t="str">
        <f t="shared" si="3"/>
        <v>A</v>
      </c>
      <c r="L170" s="38" t="str">
        <f>VLOOKUP(C170,SOURCE!V$6:AB$10046,2,0)</f>
        <v>STACK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"A"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ITM_REG_B</v>
      </c>
      <c r="E171" s="26" t="str">
        <f>CHAR(34)&amp;VLOOKUP(C171,SOURCE!$V$3:$AC$2867,6,0)&amp;CHAR(34)</f>
        <v>"B"</v>
      </c>
      <c r="F171" s="22" t="str">
        <f>VLOOKUP(C171,SOURCE!$V$3:$AD$2867,9,0)&amp;"           {"&amp;D171&amp;",   "&amp;E171&amp;"},"</f>
        <v>//           {ITM_REG_B,   "B"},</v>
      </c>
      <c r="H171" t="b">
        <f>ISNA(VLOOKUP(J171,J172:J$882,1,0))</f>
        <v>1</v>
      </c>
      <c r="I171" s="27">
        <f>VLOOKUP(C171,SOURCE!V$6:AB$10046,7,0)</f>
        <v>550</v>
      </c>
      <c r="J171" s="28" t="str">
        <f>VLOOKUP(C171,SOURCE!V$6:AB$10046,6,0)</f>
        <v>B</v>
      </c>
      <c r="K171" s="29" t="str">
        <f t="shared" si="3"/>
        <v>B</v>
      </c>
      <c r="L171" s="38" t="str">
        <f>VLOOKUP(C171,SOURCE!V$6:AB$10046,2,0)</f>
        <v>STACK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"B"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ITM_REG_C</v>
      </c>
      <c r="E172" s="26" t="str">
        <f>CHAR(34)&amp;VLOOKUP(C172,SOURCE!$V$3:$AC$2867,6,0)&amp;CHAR(34)</f>
        <v>"C"</v>
      </c>
      <c r="F172" s="22" t="str">
        <f>VLOOKUP(C172,SOURCE!$V$3:$AD$2867,9,0)&amp;"           {"&amp;D172&amp;",   "&amp;E172&amp;"},"</f>
        <v xml:space="preserve">           {ITM_REG_C,   "C"},</v>
      </c>
      <c r="H172" t="b">
        <f>ISNA(VLOOKUP(J172,J173:J$882,1,0))</f>
        <v>1</v>
      </c>
      <c r="I172" s="27">
        <f>VLOOKUP(C172,SOURCE!V$6:AB$10046,7,0)</f>
        <v>551</v>
      </c>
      <c r="J172" s="28" t="str">
        <f>VLOOKUP(C172,SOURCE!V$6:AB$10046,6,0)</f>
        <v>C</v>
      </c>
      <c r="K172" s="29" t="str">
        <f t="shared" si="3"/>
        <v>C</v>
      </c>
      <c r="L172" s="38" t="str">
        <f>VLOOKUP(C172,SOURCE!V$6:AB$10046,2,0)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0</v>
      </c>
      <c r="Q172" s="26" t="str">
        <f>VLOOKUP(I172,SOURCE!B:P,5,0)</f>
        <v>"C"</v>
      </c>
      <c r="W172">
        <f>IF(VLOOKUP(I172,SOURCE!B:P,2,0)&lt;&gt;"/  { itemToBeCoded",IF(ISERROR(VLOOKUP(J172,TEST!A:F,5,0)),"",VLOOKUP(J172,TEST!A:F,5,0)),"")</f>
        <v>1</v>
      </c>
      <c r="X172">
        <f>IF(VLOOKUP(I172,SOURCE!B:P,2,0)&lt;&gt;"/  { itemToBeCoded",IF(ISERROR(VLOOKUP(J172,TEST!A:F,6,0)),"",VLOOKUP(J172,TEST!A:F,6,0)),"")</f>
        <v>299792458</v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ITM_REG_D</v>
      </c>
      <c r="E173" s="26" t="str">
        <f>CHAR(34)&amp;VLOOKUP(C173,SOURCE!$V$3:$AC$2867,6,0)&amp;CHAR(34)</f>
        <v>"D"</v>
      </c>
      <c r="F173" s="22" t="str">
        <f>VLOOKUP(C173,SOURCE!$V$3:$AD$2867,9,0)&amp;"           {"&amp;D173&amp;",   "&amp;E173&amp;"},"</f>
        <v>//           {ITM_REG_D,   "D"},</v>
      </c>
      <c r="H173" t="b">
        <f>ISNA(VLOOKUP(J173,J174:J$882,1,0))</f>
        <v>1</v>
      </c>
      <c r="I173" s="27">
        <f>VLOOKUP(C173,SOURCE!V$6:AB$10046,7,0)</f>
        <v>552</v>
      </c>
      <c r="J173" s="28" t="str">
        <f>VLOOKUP(C173,SOURCE!V$6:AB$10046,6,0)</f>
        <v>D</v>
      </c>
      <c r="K173" s="29" t="str">
        <f t="shared" si="3"/>
        <v>D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"D"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ITM_REG_L</v>
      </c>
      <c r="E174" s="26" t="str">
        <f>CHAR(34)&amp;VLOOKUP(C174,SOURCE!$V$3:$AC$2867,6,0)&amp;CHAR(34)</f>
        <v>"L"</v>
      </c>
      <c r="F174" s="22" t="str">
        <f>VLOOKUP(C174,SOURCE!$V$3:$AD$2867,9,0)&amp;"           {"&amp;D174&amp;",   "&amp;E174&amp;"},"</f>
        <v>//           {ITM_REG_L,   "L"},</v>
      </c>
      <c r="H174" t="b">
        <f>ISNA(VLOOKUP(J174,J175:J$882,1,0))</f>
        <v>1</v>
      </c>
      <c r="I174" s="27">
        <f>VLOOKUP(C174,SOURCE!V$6:AB$10046,7,0)</f>
        <v>553</v>
      </c>
      <c r="J174" s="28" t="str">
        <f>VLOOKUP(C174,SOURCE!V$6:AB$10046,6,0)</f>
        <v>L</v>
      </c>
      <c r="K174" s="29" t="str">
        <f t="shared" si="3"/>
        <v>L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"L"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ITM_REG_I</v>
      </c>
      <c r="E175" s="26" t="str">
        <f>CHAR(34)&amp;VLOOKUP(C175,SOURCE!$V$3:$AC$2867,6,0)&amp;CHAR(34)</f>
        <v>"I"</v>
      </c>
      <c r="F175" s="22" t="str">
        <f>VLOOKUP(C175,SOURCE!$V$3:$AD$2867,9,0)&amp;"           {"&amp;D175&amp;",   "&amp;E175&amp;"},"</f>
        <v>//           {ITM_REG_I,   "I"},</v>
      </c>
      <c r="H175" t="b">
        <f>ISNA(VLOOKUP(J175,J176:J$882,1,0))</f>
        <v>1</v>
      </c>
      <c r="I175" s="27">
        <f>VLOOKUP(C175,SOURCE!V$6:AB$10046,7,0)</f>
        <v>554</v>
      </c>
      <c r="J175" s="28" t="str">
        <f>VLOOKUP(C175,SOURCE!V$6:AB$10046,6,0)</f>
        <v>I</v>
      </c>
      <c r="K175" s="29" t="str">
        <f t="shared" si="3"/>
        <v>I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"I"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ITM_REG_J</v>
      </c>
      <c r="E176" s="26" t="str">
        <f>CHAR(34)&amp;VLOOKUP(C176,SOURCE!$V$3:$AC$2867,6,0)&amp;CHAR(34)</f>
        <v>"J"</v>
      </c>
      <c r="F176" s="22" t="str">
        <f>VLOOKUP(C176,SOURCE!$V$3:$AD$2867,9,0)&amp;"           {"&amp;D176&amp;",   "&amp;E176&amp;"},"</f>
        <v>//           {ITM_REG_J,   "J"},</v>
      </c>
      <c r="H176" t="b">
        <f>ISNA(VLOOKUP(J176,J177:J$882,1,0))</f>
        <v>1</v>
      </c>
      <c r="I176" s="27">
        <f>VLOOKUP(C176,SOURCE!V$6:AB$10046,7,0)</f>
        <v>555</v>
      </c>
      <c r="J176" s="28" t="str">
        <f>VLOOKUP(C176,SOURCE!V$6:AB$10046,6,0)</f>
        <v>J</v>
      </c>
      <c r="K176" s="29" t="str">
        <f t="shared" si="3"/>
        <v>J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"J"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ITM_REG_K</v>
      </c>
      <c r="E177" s="26" t="str">
        <f>CHAR(34)&amp;VLOOKUP(C177,SOURCE!$V$3:$AC$2867,6,0)&amp;CHAR(34)</f>
        <v>"K"</v>
      </c>
      <c r="F177" s="22" t="str">
        <f>VLOOKUP(C177,SOURCE!$V$3:$AD$2867,9,0)&amp;"           {"&amp;D177&amp;",   "&amp;E177&amp;"},"</f>
        <v>//           {ITM_REG_K,   "K"},</v>
      </c>
      <c r="H177" t="b">
        <f>ISNA(VLOOKUP(J177,J178:J$882,1,0))</f>
        <v>1</v>
      </c>
      <c r="I177" s="27">
        <f>VLOOKUP(C177,SOURCE!V$6:AB$10046,7,0)</f>
        <v>556</v>
      </c>
      <c r="J177" s="28" t="str">
        <f>VLOOKUP(C177,SOURCE!V$6:AB$10046,6,0)</f>
        <v>K</v>
      </c>
      <c r="K177" s="29" t="str">
        <f t="shared" si="3"/>
        <v>K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"K"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ITM_INDIRECTION</v>
      </c>
      <c r="E178" s="26" t="str">
        <f>CHAR(34)&amp;VLOOKUP(C178,SOURCE!$V$3:$AC$2867,6,0)&amp;CHAR(34)</f>
        <v>"IND&gt;"</v>
      </c>
      <c r="F178" s="22" t="str">
        <f>VLOOKUP(C178,SOURCE!$V$3:$AD$2867,9,0)&amp;"           {"&amp;D178&amp;",   "&amp;E178&amp;"},"</f>
        <v xml:space="preserve">           {ITM_INDIRECTION,   "IND&gt;"},</v>
      </c>
      <c r="H178" t="b">
        <f>ISNA(VLOOKUP(J178,J179:J$882,1,0))</f>
        <v>1</v>
      </c>
      <c r="I178" s="27">
        <f>VLOOKUP(C178,SOURCE!V$6:AB$10046,7,0)</f>
        <v>557</v>
      </c>
      <c r="J178" s="28" t="str">
        <f>VLOOKUP(C178,SOURCE!V$6:AB$10046,6,0)</f>
        <v>IND&gt;</v>
      </c>
      <c r="K178" s="29" t="str">
        <f t="shared" si="3"/>
        <v>&gt;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STD_RIGHT_ARROW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ITM_BINOMP</v>
      </c>
      <c r="E179" s="26" t="str">
        <f>CHAR(34)&amp;VLOOKUP(C179,SOURCE!$V$3:$AC$2867,6,0)&amp;CHAR(34)</f>
        <v>"BINOMP"</v>
      </c>
      <c r="F179" s="22" t="str">
        <f>VLOOKUP(C179,SOURCE!$V$3:$AD$2867,9,0)&amp;"           {"&amp;D179&amp;",   "&amp;E179&amp;"},"</f>
        <v>//           {ITM_BINOMP,   "BINOMP"},</v>
      </c>
      <c r="H179" t="b">
        <f>ISNA(VLOOKUP(J179,J180:J$882,1,0))</f>
        <v>1</v>
      </c>
      <c r="I179" s="27">
        <f>VLOOKUP(C179,SOURCE!V$6:AB$10046,7,0)</f>
        <v>1226</v>
      </c>
      <c r="J179" s="28" t="str">
        <f>VLOOKUP(C179,SOURCE!V$6:AB$10046,6,0)</f>
        <v>BINOMP</v>
      </c>
      <c r="K179" s="29" t="str">
        <f t="shared" si="3"/>
        <v>Binomp</v>
      </c>
      <c r="L179" s="38" t="str">
        <f>VLOOKUP(C179,SOURCE!V$6:AB$10046,2,0)</f>
        <v/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"Binom" STD_SUB_p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ITM_BINOM</v>
      </c>
      <c r="E180" s="26" t="str">
        <f>CHAR(34)&amp;VLOOKUP(C180,SOURCE!$V$3:$AC$2867,6,0)&amp;CHAR(34)</f>
        <v>"BINOMGAUSS_BLACK_LGAUSS_WHITE_R"</v>
      </c>
      <c r="F180" s="22" t="str">
        <f>VLOOKUP(C180,SOURCE!$V$3:$AD$2867,9,0)&amp;"           {"&amp;D180&amp;",   "&amp;E180&amp;"},"</f>
        <v>//           {ITM_BINOM,   "BINOMGAUSS_BLACK_LGAUSS_WHITE_R"},</v>
      </c>
      <c r="H180" t="b">
        <f>ISNA(VLOOKUP(J180,J181:J$882,1,0))</f>
        <v>1</v>
      </c>
      <c r="I180" s="27">
        <f>VLOOKUP(C180,SOURCE!V$6:AB$10046,7,0)</f>
        <v>1227</v>
      </c>
      <c r="J180" s="28" t="str">
        <f>VLOOKUP(C180,SOURCE!V$6:AB$10046,6,0)</f>
        <v>BINOMGAUSS_BLACK_LGAUSS_WHITE_R</v>
      </c>
      <c r="K180" s="29" t="str">
        <f t="shared" si="3"/>
        <v>BinomGAUSS_BLACK_LGAUSS_WHITE_R</v>
      </c>
      <c r="L180" s="38" t="str">
        <f>VLOOKUP(C180,SOURCE!V$6:AB$10046,2,0)</f>
        <v/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"Binom" STD_GAUSS_BLACK_L STD_GAUSS_WHITE_R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ITM_BINOMU</v>
      </c>
      <c r="E181" s="26" t="str">
        <f>CHAR(34)&amp;VLOOKUP(C181,SOURCE!$V$3:$AC$2867,6,0)&amp;CHAR(34)</f>
        <v>"BINOMGAUSS_WHITE_LGAUSS_BLACK_R"</v>
      </c>
      <c r="F181" s="22" t="str">
        <f>VLOOKUP(C181,SOURCE!$V$3:$AD$2867,9,0)&amp;"           {"&amp;D181&amp;",   "&amp;E181&amp;"},"</f>
        <v>//           {ITM_BINOMU,   "BINOMGAUSS_WHITE_LGAUSS_BLACK_R"},</v>
      </c>
      <c r="H181" t="b">
        <f>ISNA(VLOOKUP(J181,J182:J$882,1,0))</f>
        <v>1</v>
      </c>
      <c r="I181" s="27">
        <f>VLOOKUP(C181,SOURCE!V$6:AB$10046,7,0)</f>
        <v>1228</v>
      </c>
      <c r="J181" s="28" t="str">
        <f>VLOOKUP(C181,SOURCE!V$6:AB$10046,6,0)</f>
        <v>BINOMGAUSS_WHITE_LGAUSS_BLACK_R</v>
      </c>
      <c r="K181" s="29" t="str">
        <f t="shared" si="3"/>
        <v>BinomGAUSS_WHITE_LGAUSS_BLACK_R</v>
      </c>
      <c r="L181" s="38" t="str">
        <f>VLOOKUP(C181,SOURCE!V$6:AB$10046,2,0)</f>
        <v/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"Binom" STD_GAUSS_WHITE_L STD_GAUSS_BLACK_R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ITM_BINOMM1</v>
      </c>
      <c r="E182" s="26" t="str">
        <f>CHAR(34)&amp;VLOOKUP(C182,SOURCE!$V$3:$AC$2867,6,0)&amp;CHAR(34)</f>
        <v>"BINOM^MINUS_1"</v>
      </c>
      <c r="F182" s="22" t="str">
        <f>VLOOKUP(C182,SOURCE!$V$3:$AD$2867,9,0)&amp;"           {"&amp;D182&amp;",   "&amp;E182&amp;"},"</f>
        <v>//           {ITM_BINOMM1,   "BINOM^MINUS_1"},</v>
      </c>
      <c r="H182" t="b">
        <f>ISNA(VLOOKUP(J182,J183:J$882,1,0))</f>
        <v>1</v>
      </c>
      <c r="I182" s="27">
        <f>VLOOKUP(C182,SOURCE!V$6:AB$10046,7,0)</f>
        <v>1229</v>
      </c>
      <c r="J182" s="28" t="str">
        <f>VLOOKUP(C182,SOURCE!V$6:AB$10046,6,0)</f>
        <v>BINOM^MINUS_1</v>
      </c>
      <c r="K182" s="29" t="str">
        <f t="shared" si="3"/>
        <v>Binom^MINUS_1</v>
      </c>
      <c r="L182" s="38" t="str">
        <f>VLOOKUP(C182,SOURCE!V$6:AB$10046,2,0)</f>
        <v/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"Binom" STD_SUP_MINUS_1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ITM_CAUCHP</v>
      </c>
      <c r="E183" s="26" t="str">
        <f>CHAR(34)&amp;VLOOKUP(C183,SOURCE!$V$3:$AC$2867,6,0)&amp;CHAR(34)</f>
        <v>"CAUCHP"</v>
      </c>
      <c r="F183" s="22" t="str">
        <f>VLOOKUP(C183,SOURCE!$V$3:$AD$2867,9,0)&amp;"           {"&amp;D183&amp;",   "&amp;E183&amp;"},"</f>
        <v>//           {ITM_CAUCHP,   "CAUCHP"},</v>
      </c>
      <c r="H183" t="b">
        <f>ISNA(VLOOKUP(J183,J184:J$882,1,0))</f>
        <v>1</v>
      </c>
      <c r="I183" s="27">
        <f>VLOOKUP(C183,SOURCE!V$6:AB$10046,7,0)</f>
        <v>1231</v>
      </c>
      <c r="J183" s="28" t="str">
        <f>VLOOKUP(C183,SOURCE!V$6:AB$10046,6,0)</f>
        <v>CAUCHP</v>
      </c>
      <c r="K183" s="29" t="str">
        <f t="shared" si="3"/>
        <v>Cauchp</v>
      </c>
      <c r="L183" s="38" t="str">
        <f>VLOOKUP(C183,SOURCE!V$6:AB$10046,2,0)</f>
        <v/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"Cauch" STD_SUB_p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ITM_CAUCH</v>
      </c>
      <c r="E184" s="26" t="str">
        <f>CHAR(34)&amp;VLOOKUP(C184,SOURCE!$V$3:$AC$2867,6,0)&amp;CHAR(34)</f>
        <v>"CAUCHGAUSS_BLACK_LGAUSS_WHITE_R"</v>
      </c>
      <c r="F184" s="22" t="str">
        <f>VLOOKUP(C184,SOURCE!$V$3:$AD$2867,9,0)&amp;"           {"&amp;D184&amp;",   "&amp;E184&amp;"},"</f>
        <v>//           {ITM_CAUCH,   "CAUCHGAUSS_BLACK_LGAUSS_WHITE_R"},</v>
      </c>
      <c r="H184" t="b">
        <f>ISNA(VLOOKUP(J184,J185:J$882,1,0))</f>
        <v>1</v>
      </c>
      <c r="I184" s="27">
        <f>VLOOKUP(C184,SOURCE!V$6:AB$10046,7,0)</f>
        <v>1232</v>
      </c>
      <c r="J184" s="28" t="str">
        <f>VLOOKUP(C184,SOURCE!V$6:AB$10046,6,0)</f>
        <v>CAUCHGAUSS_BLACK_LGAUSS_WHITE_R</v>
      </c>
      <c r="K184" s="29" t="str">
        <f t="shared" si="3"/>
        <v>CauchGAUSS_BLACK_LGAUSS_WHITE_R</v>
      </c>
      <c r="L184" s="38" t="str">
        <f>VLOOKUP(C184,SOURCE!V$6:AB$10046,2,0)</f>
        <v/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"Cauch" STD_GAUSS_BLACK_L STD_GAUSS_WHITE_R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ITM_CAUCHU</v>
      </c>
      <c r="E185" s="26" t="str">
        <f>CHAR(34)&amp;VLOOKUP(C185,SOURCE!$V$3:$AC$2867,6,0)&amp;CHAR(34)</f>
        <v>"CAUCHGAUSS_WHITE_LGAUSS_BLACK_R"</v>
      </c>
      <c r="F185" s="22" t="str">
        <f>VLOOKUP(C185,SOURCE!$V$3:$AD$2867,9,0)&amp;"           {"&amp;D185&amp;",   "&amp;E185&amp;"},"</f>
        <v>//           {ITM_CAUCHU,   "CAUCHGAUSS_WHITE_LGAUSS_BLACK_R"},</v>
      </c>
      <c r="H185" t="b">
        <f>ISNA(VLOOKUP(J185,J186:J$882,1,0))</f>
        <v>1</v>
      </c>
      <c r="I185" s="27">
        <f>VLOOKUP(C185,SOURCE!V$6:AB$10046,7,0)</f>
        <v>1233</v>
      </c>
      <c r="J185" s="28" t="str">
        <f>VLOOKUP(C185,SOURCE!V$6:AB$10046,6,0)</f>
        <v>CAUCHGAUSS_WHITE_LGAUSS_BLACK_R</v>
      </c>
      <c r="K185" s="29" t="str">
        <f t="shared" si="3"/>
        <v>CauchGAUSS_WHITE_LGAUSS_BLACK_R</v>
      </c>
      <c r="L185" s="38" t="str">
        <f>VLOOKUP(C185,SOURCE!V$6:AB$10046,2,0)</f>
        <v/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"Cauch" STD_GAUSS_WHITE_L STD_GAUSS_BLACK_R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ITM_CAUCHM1</v>
      </c>
      <c r="E186" s="26" t="str">
        <f>CHAR(34)&amp;VLOOKUP(C186,SOURCE!$V$3:$AC$2867,6,0)&amp;CHAR(34)</f>
        <v>"CAUCH^MINUS_1"</v>
      </c>
      <c r="F186" s="22" t="str">
        <f>VLOOKUP(C186,SOURCE!$V$3:$AD$2867,9,0)&amp;"           {"&amp;D186&amp;",   "&amp;E186&amp;"},"</f>
        <v>//           {ITM_CAUCHM1,   "CAUCH^MINUS_1"},</v>
      </c>
      <c r="H186" t="b">
        <f>ISNA(VLOOKUP(J186,J187:J$882,1,0))</f>
        <v>1</v>
      </c>
      <c r="I186" s="27">
        <f>VLOOKUP(C186,SOURCE!V$6:AB$10046,7,0)</f>
        <v>1234</v>
      </c>
      <c r="J186" s="28" t="str">
        <f>VLOOKUP(C186,SOURCE!V$6:AB$10046,6,0)</f>
        <v>CAUCH^MINUS_1</v>
      </c>
      <c r="K186" s="29" t="str">
        <f t="shared" si="3"/>
        <v>Cauch^MINUS_1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"Cauch" STD_SUP_MINUS_1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ITM_EXPONP</v>
      </c>
      <c r="E187" s="26" t="str">
        <f>CHAR(34)&amp;VLOOKUP(C187,SOURCE!$V$3:$AC$2867,6,0)&amp;CHAR(34)</f>
        <v>"EXPONP"</v>
      </c>
      <c r="F187" s="22" t="str">
        <f>VLOOKUP(C187,SOURCE!$V$3:$AD$2867,9,0)&amp;"           {"&amp;D187&amp;",   "&amp;E187&amp;"},"</f>
        <v>//           {ITM_EXPONP,   "EXPONP"},</v>
      </c>
      <c r="H187" t="b">
        <f>ISNA(VLOOKUP(J187,J188:J$882,1,0))</f>
        <v>1</v>
      </c>
      <c r="I187" s="27">
        <f>VLOOKUP(C187,SOURCE!V$6:AB$10046,7,0)</f>
        <v>1236</v>
      </c>
      <c r="J187" s="28" t="str">
        <f>VLOOKUP(C187,SOURCE!V$6:AB$10046,6,0)</f>
        <v>EXPONP</v>
      </c>
      <c r="K187" s="29" t="str">
        <f t="shared" si="3"/>
        <v>Exponp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"Expon"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ITM_EXPON</v>
      </c>
      <c r="E188" s="26" t="str">
        <f>CHAR(34)&amp;VLOOKUP(C188,SOURCE!$V$3:$AC$2867,6,0)&amp;CHAR(34)</f>
        <v>"EXPONGAUSS_BLACK_LGAUSS_WHITE_R"</v>
      </c>
      <c r="F188" s="22" t="str">
        <f>VLOOKUP(C188,SOURCE!$V$3:$AD$2867,9,0)&amp;"           {"&amp;D188&amp;",   "&amp;E188&amp;"},"</f>
        <v>//           {ITM_EXPON,   "EXPONGAUSS_BLACK_LGAUSS_WHITE_R"},</v>
      </c>
      <c r="H188" t="b">
        <f>ISNA(VLOOKUP(J188,J189:J$882,1,0))</f>
        <v>1</v>
      </c>
      <c r="I188" s="27">
        <f>VLOOKUP(C188,SOURCE!V$6:AB$10046,7,0)</f>
        <v>1237</v>
      </c>
      <c r="J188" s="28" t="str">
        <f>VLOOKUP(C188,SOURCE!V$6:AB$10046,6,0)</f>
        <v>EXPONGAUSS_BLACK_LGAUSS_WHITE_R</v>
      </c>
      <c r="K188" s="29" t="str">
        <f t="shared" si="3"/>
        <v>ExponGAUSS_BLACK_LGAUSS_WHITE_R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"Expon"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ITM_EXPONU</v>
      </c>
      <c r="E189" s="26" t="str">
        <f>CHAR(34)&amp;VLOOKUP(C189,SOURCE!$V$3:$AC$2867,6,0)&amp;CHAR(34)</f>
        <v>"EXPONGAUSS_WHITE_LGAUSS_BLACK_R"</v>
      </c>
      <c r="F189" s="22" t="str">
        <f>VLOOKUP(C189,SOURCE!$V$3:$AD$2867,9,0)&amp;"           {"&amp;D189&amp;",   "&amp;E189&amp;"},"</f>
        <v>//           {ITM_EXPONU,   "EXPONGAUSS_WHITE_LGAUSS_BLACK_R"},</v>
      </c>
      <c r="H189" t="b">
        <f>ISNA(VLOOKUP(J189,J190:J$882,1,0))</f>
        <v>1</v>
      </c>
      <c r="I189" s="27">
        <f>VLOOKUP(C189,SOURCE!V$6:AB$10046,7,0)</f>
        <v>1238</v>
      </c>
      <c r="J189" s="28" t="str">
        <f>VLOOKUP(C189,SOURCE!V$6:AB$10046,6,0)</f>
        <v>EXPONGAUSS_WHITE_LGAUSS_BLACK_R</v>
      </c>
      <c r="K189" s="29" t="str">
        <f t="shared" si="3"/>
        <v>ExponGAUSS_WHITE_LGAUSS_BLACK_R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"Expon"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ITM_EXPONM1</v>
      </c>
      <c r="E190" s="26" t="str">
        <f>CHAR(34)&amp;VLOOKUP(C190,SOURCE!$V$3:$AC$2867,6,0)&amp;CHAR(34)</f>
        <v>"EXPON^MINUS_1"</v>
      </c>
      <c r="F190" s="22" t="str">
        <f>VLOOKUP(C190,SOURCE!$V$3:$AD$2867,9,0)&amp;"           {"&amp;D190&amp;",   "&amp;E190&amp;"},"</f>
        <v>//           {ITM_EXPONM1,   "EXPON^MINUS_1"},</v>
      </c>
      <c r="H190" t="b">
        <f>ISNA(VLOOKUP(J190,J191:J$882,1,0))</f>
        <v>1</v>
      </c>
      <c r="I190" s="27">
        <f>VLOOKUP(C190,SOURCE!V$6:AB$10046,7,0)</f>
        <v>1239</v>
      </c>
      <c r="J190" s="28" t="str">
        <f>VLOOKUP(C190,SOURCE!V$6:AB$10046,6,0)</f>
        <v>EXPON^MINUS_1</v>
      </c>
      <c r="K190" s="29" t="str">
        <f t="shared" si="3"/>
        <v>Expon^MINUS_1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"Expon"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ITM_FPX</v>
      </c>
      <c r="E191" s="26" t="str">
        <f>CHAR(34)&amp;VLOOKUP(C191,SOURCE!$V$3:$AC$2867,6,0)&amp;CHAR(34)</f>
        <v>"FP(X)"</v>
      </c>
      <c r="F191" s="22" t="str">
        <f>VLOOKUP(C191,SOURCE!$V$3:$AD$2867,9,0)&amp;"           {"&amp;D191&amp;",   "&amp;E191&amp;"},"</f>
        <v>//           {ITM_FPX,   "FP(X)"},</v>
      </c>
      <c r="H191" t="b">
        <f>ISNA(VLOOKUP(J191,J192:J$882,1,0))</f>
        <v>1</v>
      </c>
      <c r="I191" s="27">
        <f>VLOOKUP(C191,SOURCE!V$6:AB$10046,7,0)</f>
        <v>1241</v>
      </c>
      <c r="J191" s="28" t="str">
        <f>VLOOKUP(C191,SOURCE!V$6:AB$10046,6,0)</f>
        <v>FP(X)</v>
      </c>
      <c r="K191" s="29" t="str">
        <f t="shared" si="3"/>
        <v>Fp(x)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"F" STD_SUB_p "(x)"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ITM_FX</v>
      </c>
      <c r="E192" s="26" t="str">
        <f>CHAR(34)&amp;VLOOKUP(C192,SOURCE!$V$3:$AC$2867,6,0)&amp;CHAR(34)</f>
        <v>"FGAUSS_BLACK_LGAUSS_WHITE_R(X)"</v>
      </c>
      <c r="F192" s="22" t="str">
        <f>VLOOKUP(C192,SOURCE!$V$3:$AD$2867,9,0)&amp;"           {"&amp;D192&amp;",   "&amp;E192&amp;"},"</f>
        <v>//           {ITM_FX,   "FGAUSS_BLACK_LGAUSS_WHITE_R(X)"},</v>
      </c>
      <c r="H192" t="b">
        <f>ISNA(VLOOKUP(J192,J193:J$882,1,0))</f>
        <v>1</v>
      </c>
      <c r="I192" s="27">
        <f>VLOOKUP(C192,SOURCE!V$6:AB$10046,7,0)</f>
        <v>1242</v>
      </c>
      <c r="J192" s="28" t="str">
        <f>VLOOKUP(C192,SOURCE!V$6:AB$10046,6,0)</f>
        <v>FGAUSS_BLACK_LGAUSS_WHITE_R(X)</v>
      </c>
      <c r="K192" s="29" t="str">
        <f t="shared" si="3"/>
        <v>FGAUSS_BLACK_LGAUSS_WHITE_R(x)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"F" STD_GAUSS_BLACK_L STD_GAUSS_WHITE_R "(x)"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ITM_FUX</v>
      </c>
      <c r="E193" s="26" t="str">
        <f>CHAR(34)&amp;VLOOKUP(C193,SOURCE!$V$3:$AC$2867,6,0)&amp;CHAR(34)</f>
        <v>"FGAUSS_WHITE_LGAUSS_BLACK_R(X)"</v>
      </c>
      <c r="F193" s="22" t="str">
        <f>VLOOKUP(C193,SOURCE!$V$3:$AD$2867,9,0)&amp;"           {"&amp;D193&amp;",   "&amp;E193&amp;"},"</f>
        <v>//           {ITM_FUX,   "FGAUSS_WHITE_LGAUSS_BLACK_R(X)"},</v>
      </c>
      <c r="H193" t="b">
        <f>ISNA(VLOOKUP(J193,J194:J$882,1,0))</f>
        <v>1</v>
      </c>
      <c r="I193" s="27">
        <f>VLOOKUP(C193,SOURCE!V$6:AB$10046,7,0)</f>
        <v>1243</v>
      </c>
      <c r="J193" s="28" t="str">
        <f>VLOOKUP(C193,SOURCE!V$6:AB$10046,6,0)</f>
        <v>FGAUSS_WHITE_LGAUSS_BLACK_R(X)</v>
      </c>
      <c r="K193" s="29" t="str">
        <f t="shared" si="3"/>
        <v>FGAUSS_WHITE_LGAUSS_BLACK_R(x)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"F" STD_GAUSS_WHITE_L STD_GAUSS_BLACK_R "(x)"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ITM_FM1P</v>
      </c>
      <c r="E194" s="26" t="str">
        <f>CHAR(34)&amp;VLOOKUP(C194,SOURCE!$V$3:$AC$2867,6,0)&amp;CHAR(34)</f>
        <v>"F^MINUS_1(P)"</v>
      </c>
      <c r="F194" s="22" t="str">
        <f>VLOOKUP(C194,SOURCE!$V$3:$AD$2867,9,0)&amp;"           {"&amp;D194&amp;",   "&amp;E194&amp;"},"</f>
        <v>//           {ITM_FM1P,   "F^MINUS_1(P)"},</v>
      </c>
      <c r="H194" t="b">
        <f>ISNA(VLOOKUP(J194,J195:J$882,1,0))</f>
        <v>1</v>
      </c>
      <c r="I194" s="27">
        <f>VLOOKUP(C194,SOURCE!V$6:AB$10046,7,0)</f>
        <v>1244</v>
      </c>
      <c r="J194" s="28" t="str">
        <f>VLOOKUP(C194,SOURCE!V$6:AB$10046,6,0)</f>
        <v>F^MINUS_1(P)</v>
      </c>
      <c r="K194" s="29" t="str">
        <f t="shared" si="3"/>
        <v>F^MINUS_1(p)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"F" STD_SUP_MINUS_1 "(p)"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ITM_GEOMP</v>
      </c>
      <c r="E195" s="26" t="str">
        <f>CHAR(34)&amp;VLOOKUP(C195,SOURCE!$V$3:$AC$2867,6,0)&amp;CHAR(34)</f>
        <v>"GEOMP"</v>
      </c>
      <c r="F195" s="22" t="str">
        <f>VLOOKUP(C195,SOURCE!$V$3:$AD$2867,9,0)&amp;"           {"&amp;D195&amp;",   "&amp;E195&amp;"},"</f>
        <v>//           {ITM_GEOMP,   "GEOMP"},</v>
      </c>
      <c r="H195" t="b">
        <f>ISNA(VLOOKUP(J195,J196:J$882,1,0))</f>
        <v>1</v>
      </c>
      <c r="I195" s="27">
        <f>VLOOKUP(C195,SOURCE!V$6:AB$10046,7,0)</f>
        <v>1246</v>
      </c>
      <c r="J195" s="28" t="str">
        <f>VLOOKUP(C195,SOURCE!V$6:AB$10046,6,0)</f>
        <v>GEOMP</v>
      </c>
      <c r="K195" s="29" t="str">
        <f t="shared" si="3"/>
        <v>Geomp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"Geom"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ITM_GEOM</v>
      </c>
      <c r="E196" s="26" t="str">
        <f>CHAR(34)&amp;VLOOKUP(C196,SOURCE!$V$3:$AC$2867,6,0)&amp;CHAR(34)</f>
        <v>"GEOMGAUSS_BLACK_LGAUSS_WHITE_R"</v>
      </c>
      <c r="F196" s="22" t="str">
        <f>VLOOKUP(C196,SOURCE!$V$3:$AD$2867,9,0)&amp;"           {"&amp;D196&amp;",   "&amp;E196&amp;"},"</f>
        <v>//           {ITM_GEOM,   "GEOMGAUSS_BLACK_LGAUSS_WHITE_R"},</v>
      </c>
      <c r="H196" t="b">
        <f>ISNA(VLOOKUP(J196,J197:J$882,1,0))</f>
        <v>1</v>
      </c>
      <c r="I196" s="27">
        <f>VLOOKUP(C196,SOURCE!V$6:AB$10046,7,0)</f>
        <v>1247</v>
      </c>
      <c r="J196" s="28" t="str">
        <f>VLOOKUP(C196,SOURCE!V$6:AB$10046,6,0)</f>
        <v>GEOMGAUSS_BLACK_LGAUSS_WHITE_R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GeomGAUSS_BLACK_LGAUSS_WHITE_R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"Geom"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ITM_GEOMU</v>
      </c>
      <c r="E197" s="26" t="str">
        <f>CHAR(34)&amp;VLOOKUP(C197,SOURCE!$V$3:$AC$2867,6,0)&amp;CHAR(34)</f>
        <v>"GEOMGAUSS_WHITE_LGAUSS_BLACK_R"</v>
      </c>
      <c r="F197" s="22" t="str">
        <f>VLOOKUP(C197,SOURCE!$V$3:$AD$2867,9,0)&amp;"           {"&amp;D197&amp;",   "&amp;E197&amp;"},"</f>
        <v>//           {ITM_GEOMU,   "GEOMGAUSS_WHITE_LGAUSS_BLACK_R"},</v>
      </c>
      <c r="H197" t="b">
        <f>ISNA(VLOOKUP(J197,J198:J$882,1,0))</f>
        <v>1</v>
      </c>
      <c r="I197" s="27">
        <f>VLOOKUP(C197,SOURCE!V$6:AB$10046,7,0)</f>
        <v>1248</v>
      </c>
      <c r="J197" s="28" t="str">
        <f>VLOOKUP(C197,SOURCE!V$6:AB$10046,6,0)</f>
        <v>GEOMGAUSS_WHITE_LGAUSS_BLACK_R</v>
      </c>
      <c r="K197" s="29" t="str">
        <f t="shared" si="4"/>
        <v>GeomGAUSS_WHITE_LGAUSS_BLACK_R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"Geom"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ITM_GEOMM1</v>
      </c>
      <c r="E198" s="26" t="str">
        <f>CHAR(34)&amp;VLOOKUP(C198,SOURCE!$V$3:$AC$2867,6,0)&amp;CHAR(34)</f>
        <v>"GEOM^MINUS_1"</v>
      </c>
      <c r="F198" s="22" t="str">
        <f>VLOOKUP(C198,SOURCE!$V$3:$AD$2867,9,0)&amp;"           {"&amp;D198&amp;",   "&amp;E198&amp;"},"</f>
        <v>//           {ITM_GEOMM1,   "GEOM^MINUS_1"},</v>
      </c>
      <c r="H198" t="b">
        <f>ISNA(VLOOKUP(J198,J199:J$882,1,0))</f>
        <v>1</v>
      </c>
      <c r="I198" s="27">
        <f>VLOOKUP(C198,SOURCE!V$6:AB$10046,7,0)</f>
        <v>1249</v>
      </c>
      <c r="J198" s="28" t="str">
        <f>VLOOKUP(C198,SOURCE!V$6:AB$10046,6,0)</f>
        <v>GEOM^MINUS_1</v>
      </c>
      <c r="K198" s="29" t="str">
        <f t="shared" si="4"/>
        <v>Geom^MINUS_1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"Geom"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ITM_HYPERP</v>
      </c>
      <c r="E199" s="26" t="str">
        <f>CHAR(34)&amp;VLOOKUP(C199,SOURCE!$V$3:$AC$2867,6,0)&amp;CHAR(34)</f>
        <v>"HYPERP"</v>
      </c>
      <c r="F199" s="22" t="str">
        <f>VLOOKUP(C199,SOURCE!$V$3:$AD$2867,9,0)&amp;"           {"&amp;D199&amp;",   "&amp;E199&amp;"},"</f>
        <v>//           {ITM_HYPERP,   "HYPERP"},</v>
      </c>
      <c r="H199" t="b">
        <f>ISNA(VLOOKUP(J199,J200:J$882,1,0))</f>
        <v>1</v>
      </c>
      <c r="I199" s="27">
        <f>VLOOKUP(C199,SOURCE!V$6:AB$10046,7,0)</f>
        <v>1251</v>
      </c>
      <c r="J199" s="28" t="str">
        <f>VLOOKUP(C199,SOURCE!V$6:AB$10046,6,0)</f>
        <v>HYPERP</v>
      </c>
      <c r="K199" s="29" t="str">
        <f t="shared" si="4"/>
        <v>Hyperp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"Hyper" STD_SUB_p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ITM_HYPER</v>
      </c>
      <c r="E200" s="26" t="str">
        <f>CHAR(34)&amp;VLOOKUP(C200,SOURCE!$V$3:$AC$2867,6,0)&amp;CHAR(34)</f>
        <v>"HYPERGAUSS_BLACK_LGAUSS_WHITE_R"</v>
      </c>
      <c r="F200" s="22" t="str">
        <f>VLOOKUP(C200,SOURCE!$V$3:$AD$2867,9,0)&amp;"           {"&amp;D200&amp;",   "&amp;E200&amp;"},"</f>
        <v>//           {ITM_HYPER,   "HYPERGAUSS_BLACK_LGAUSS_WHITE_R"},</v>
      </c>
      <c r="H200" t="b">
        <f>ISNA(VLOOKUP(J200,J201:J$882,1,0))</f>
        <v>1</v>
      </c>
      <c r="I200" s="27">
        <f>VLOOKUP(C200,SOURCE!V$6:AB$10046,7,0)</f>
        <v>1252</v>
      </c>
      <c r="J200" s="28" t="str">
        <f>VLOOKUP(C200,SOURCE!V$6:AB$10046,6,0)</f>
        <v>HYPERGAUSS_BLACK_LGAUSS_WHITE_R</v>
      </c>
      <c r="K200" s="29" t="str">
        <f t="shared" si="4"/>
        <v>HyperGAUSS_BLACK_LGAUSS_WHITE_R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"Hyper" STD_GAUSS_BLACK_L STD_GAUSS_WHITE_R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ITM_HYPERU</v>
      </c>
      <c r="E201" s="26" t="str">
        <f>CHAR(34)&amp;VLOOKUP(C201,SOURCE!$V$3:$AC$2867,6,0)&amp;CHAR(34)</f>
        <v>"HYPERGAUSS_WHITE_LGAUSS_BLACK_R"</v>
      </c>
      <c r="F201" s="22" t="str">
        <f>VLOOKUP(C201,SOURCE!$V$3:$AD$2867,9,0)&amp;"           {"&amp;D201&amp;",   "&amp;E201&amp;"},"</f>
        <v>//           {ITM_HYPERU,   "HYPERGAUSS_WHITE_LGAUSS_BLACK_R"},</v>
      </c>
      <c r="H201" t="b">
        <f>ISNA(VLOOKUP(J201,J202:J$882,1,0))</f>
        <v>1</v>
      </c>
      <c r="I201" s="27">
        <f>VLOOKUP(C201,SOURCE!V$6:AB$10046,7,0)</f>
        <v>1253</v>
      </c>
      <c r="J201" s="28" t="str">
        <f>VLOOKUP(C201,SOURCE!V$6:AB$10046,6,0)</f>
        <v>HYPERGAUSS_WHITE_LGAUSS_BLACK_R</v>
      </c>
      <c r="K201" s="29" t="str">
        <f t="shared" si="4"/>
        <v>HyperGAUSS_WHITE_LGAUSS_BLACK_R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"Hyper" STD_GAUSS_WHITE_L STD_GAUSS_BLACK_R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ITM_HYPERM1</v>
      </c>
      <c r="E202" s="26" t="str">
        <f>CHAR(34)&amp;VLOOKUP(C202,SOURCE!$V$3:$AC$2867,6,0)&amp;CHAR(34)</f>
        <v>"HYPER^MINUS_1"</v>
      </c>
      <c r="F202" s="22" t="str">
        <f>VLOOKUP(C202,SOURCE!$V$3:$AD$2867,9,0)&amp;"           {"&amp;D202&amp;",   "&amp;E202&amp;"},"</f>
        <v>//           {ITM_HYPERM1,   "HYPER^MINUS_1"},</v>
      </c>
      <c r="H202" t="b">
        <f>ISNA(VLOOKUP(J202,J203:J$882,1,0))</f>
        <v>1</v>
      </c>
      <c r="I202" s="27">
        <f>VLOOKUP(C202,SOURCE!V$6:AB$10046,7,0)</f>
        <v>1254</v>
      </c>
      <c r="J202" s="28" t="str">
        <f>VLOOKUP(C202,SOURCE!V$6:AB$10046,6,0)</f>
        <v>HYPER^MINUS_1</v>
      </c>
      <c r="K202" s="29" t="str">
        <f t="shared" si="4"/>
        <v>Hyper^MINUS_1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"Hyper" STD_SUP_MINUS_1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ITM_LGNRMP</v>
      </c>
      <c r="E203" s="26" t="str">
        <f>CHAR(34)&amp;VLOOKUP(C203,SOURCE!$V$3:$AC$2867,6,0)&amp;CHAR(34)</f>
        <v>"LGNRMP"</v>
      </c>
      <c r="F203" s="22" t="str">
        <f>VLOOKUP(C203,SOURCE!$V$3:$AD$2867,9,0)&amp;"           {"&amp;D203&amp;",   "&amp;E203&amp;"},"</f>
        <v>//           {ITM_LGNRMP,   "LGNRMP"},</v>
      </c>
      <c r="H203" t="b">
        <f>ISNA(VLOOKUP(J203,J204:J$882,1,0))</f>
        <v>1</v>
      </c>
      <c r="I203" s="27">
        <f>VLOOKUP(C203,SOURCE!V$6:AB$10046,7,0)</f>
        <v>1256</v>
      </c>
      <c r="J203" s="28" t="str">
        <f>VLOOKUP(C203,SOURCE!V$6:AB$10046,6,0)</f>
        <v>LGNRMP</v>
      </c>
      <c r="K203" s="29" t="str">
        <f t="shared" si="4"/>
        <v>LgNrmp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"LgNrm"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ITM_LGNRM</v>
      </c>
      <c r="E204" s="26" t="str">
        <f>CHAR(34)&amp;VLOOKUP(C204,SOURCE!$V$3:$AC$2867,6,0)&amp;CHAR(34)</f>
        <v>"LGNRMGAUSS_BLACK_LGAUSS_WHITE_R"</v>
      </c>
      <c r="F204" s="22" t="str">
        <f>VLOOKUP(C204,SOURCE!$V$3:$AD$2867,9,0)&amp;"           {"&amp;D204&amp;",   "&amp;E204&amp;"},"</f>
        <v>//           {ITM_LGNRM,   "LGNRMGAUSS_BLACK_LGAUSS_WHITE_R"},</v>
      </c>
      <c r="H204" t="b">
        <f>ISNA(VLOOKUP(J204,J205:J$882,1,0))</f>
        <v>1</v>
      </c>
      <c r="I204" s="27">
        <f>VLOOKUP(C204,SOURCE!V$6:AB$10046,7,0)</f>
        <v>1257</v>
      </c>
      <c r="J204" s="28" t="str">
        <f>VLOOKUP(C204,SOURCE!V$6:AB$10046,6,0)</f>
        <v>LGNRMGAUSS_BLACK_LGAUSS_WHITE_R</v>
      </c>
      <c r="K204" s="29" t="str">
        <f t="shared" si="4"/>
        <v>LgNrmGAUSS_BLACK_LGAUSS_WHITE_R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"LgNrm"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ITM_LGNRMU</v>
      </c>
      <c r="E205" s="26" t="str">
        <f>CHAR(34)&amp;VLOOKUP(C205,SOURCE!$V$3:$AC$2867,6,0)&amp;CHAR(34)</f>
        <v>"LGNRMGAUSS_WHITE_LGAUSS_BLACK_R"</v>
      </c>
      <c r="F205" s="22" t="str">
        <f>VLOOKUP(C205,SOURCE!$V$3:$AD$2867,9,0)&amp;"           {"&amp;D205&amp;",   "&amp;E205&amp;"},"</f>
        <v>//           {ITM_LGNRMU,   "LGNRMGAUSS_WHITE_LGAUSS_BLACK_R"},</v>
      </c>
      <c r="H205" t="b">
        <f>ISNA(VLOOKUP(J205,J206:J$882,1,0))</f>
        <v>1</v>
      </c>
      <c r="I205" s="27">
        <f>VLOOKUP(C205,SOURCE!V$6:AB$10046,7,0)</f>
        <v>1258</v>
      </c>
      <c r="J205" s="28" t="str">
        <f>VLOOKUP(C205,SOURCE!V$6:AB$10046,6,0)</f>
        <v>LGNRMGAUSS_WHITE_LGAUSS_BLACK_R</v>
      </c>
      <c r="K205" s="29" t="str">
        <f t="shared" si="4"/>
        <v>LgNrmGAUSS_WHITE_LGAUSS_BLACK_R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"LgNrm"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ITM_LGNRMM1</v>
      </c>
      <c r="E206" s="26" t="str">
        <f>CHAR(34)&amp;VLOOKUP(C206,SOURCE!$V$3:$AC$2867,6,0)&amp;CHAR(34)</f>
        <v>"LGNRM^MINUS_1"</v>
      </c>
      <c r="F206" s="22" t="str">
        <f>VLOOKUP(C206,SOURCE!$V$3:$AD$2867,9,0)&amp;"           {"&amp;D206&amp;",   "&amp;E206&amp;"},"</f>
        <v>//           {ITM_LGNRMM1,   "LGNRM^MINUS_1"},</v>
      </c>
      <c r="H206" t="b">
        <f>ISNA(VLOOKUP(J206,J207:J$882,1,0))</f>
        <v>1</v>
      </c>
      <c r="I206" s="27">
        <f>VLOOKUP(C206,SOURCE!V$6:AB$10046,7,0)</f>
        <v>1259</v>
      </c>
      <c r="J206" s="28" t="str">
        <f>VLOOKUP(C206,SOURCE!V$6:AB$10046,6,0)</f>
        <v>LGNRM^MINUS_1</v>
      </c>
      <c r="K206" s="29" t="str">
        <f t="shared" si="4"/>
        <v>LgNrm^MINUS_1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"LgNrm"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ITM_LOGISP</v>
      </c>
      <c r="E207" s="26" t="str">
        <f>CHAR(34)&amp;VLOOKUP(C207,SOURCE!$V$3:$AC$2867,6,0)&amp;CHAR(34)</f>
        <v>"LOGISP"</v>
      </c>
      <c r="F207" s="22" t="str">
        <f>VLOOKUP(C207,SOURCE!$V$3:$AD$2867,9,0)&amp;"           {"&amp;D207&amp;",   "&amp;E207&amp;"},"</f>
        <v>//           {ITM_LOGISP,   "LOGISP"},</v>
      </c>
      <c r="H207" t="b">
        <f>ISNA(VLOOKUP(J207,J208:J$882,1,0))</f>
        <v>1</v>
      </c>
      <c r="I207" s="27">
        <f>VLOOKUP(C207,SOURCE!V$6:AB$10046,7,0)</f>
        <v>1261</v>
      </c>
      <c r="J207" s="28" t="str">
        <f>VLOOKUP(C207,SOURCE!V$6:AB$10046,6,0)</f>
        <v>LOGISP</v>
      </c>
      <c r="K207" s="29" t="str">
        <f t="shared" si="4"/>
        <v>Logisp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"Logis"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ITM_LOGIS</v>
      </c>
      <c r="E208" s="26" t="str">
        <f>CHAR(34)&amp;VLOOKUP(C208,SOURCE!$V$3:$AC$2867,6,0)&amp;CHAR(34)</f>
        <v>"LOGISGAUSS_BLACK_LGAUSS_WHITE_R"</v>
      </c>
      <c r="F208" s="22" t="str">
        <f>VLOOKUP(C208,SOURCE!$V$3:$AD$2867,9,0)&amp;"           {"&amp;D208&amp;",   "&amp;E208&amp;"},"</f>
        <v>//           {ITM_LOGIS,   "LOGISGAUSS_BLACK_LGAUSS_WHITE_R"},</v>
      </c>
      <c r="H208" t="b">
        <f>ISNA(VLOOKUP(J208,J209:J$882,1,0))</f>
        <v>1</v>
      </c>
      <c r="I208" s="27">
        <f>VLOOKUP(C208,SOURCE!V$6:AB$10046,7,0)</f>
        <v>1262</v>
      </c>
      <c r="J208" s="28" t="str">
        <f>VLOOKUP(C208,SOURCE!V$6:AB$10046,6,0)</f>
        <v>LOGISGAUSS_BLACK_LGAUSS_WHITE_R</v>
      </c>
      <c r="K208" s="29" t="str">
        <f t="shared" si="4"/>
        <v>LogisGAUSS_BLACK_LGAUSS_WHITE_R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"Logis"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ITM_LOGISU</v>
      </c>
      <c r="E209" s="26" t="str">
        <f>CHAR(34)&amp;VLOOKUP(C209,SOURCE!$V$3:$AC$2867,6,0)&amp;CHAR(34)</f>
        <v>"LOGISGAUSS_WHITE_LGAUSS_BLACK_R"</v>
      </c>
      <c r="F209" s="22" t="str">
        <f>VLOOKUP(C209,SOURCE!$V$3:$AD$2867,9,0)&amp;"           {"&amp;D209&amp;",   "&amp;E209&amp;"},"</f>
        <v>//           {ITM_LOGISU,   "LOGISGAUSS_WHITE_LGAUSS_BLACK_R"},</v>
      </c>
      <c r="H209" t="b">
        <f>ISNA(VLOOKUP(J209,J210:J$882,1,0))</f>
        <v>1</v>
      </c>
      <c r="I209" s="27">
        <f>VLOOKUP(C209,SOURCE!V$6:AB$10046,7,0)</f>
        <v>1263</v>
      </c>
      <c r="J209" s="28" t="str">
        <f>VLOOKUP(C209,SOURCE!V$6:AB$10046,6,0)</f>
        <v>LOGISGAUSS_WHITE_LGAUSS_BLACK_R</v>
      </c>
      <c r="K209" s="29" t="str">
        <f t="shared" si="4"/>
        <v>LogisGAUSS_WHITE_LGAUSS_BLACK_R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"Logis"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ITM_LOGISM1</v>
      </c>
      <c r="E210" s="26" t="str">
        <f>CHAR(34)&amp;VLOOKUP(C210,SOURCE!$V$3:$AC$2867,6,0)&amp;CHAR(34)</f>
        <v>"LOGIS^MINUS_1"</v>
      </c>
      <c r="F210" s="22" t="str">
        <f>VLOOKUP(C210,SOURCE!$V$3:$AD$2867,9,0)&amp;"           {"&amp;D210&amp;",   "&amp;E210&amp;"},"</f>
        <v>//           {ITM_LOGISM1,   "LOGIS^MINUS_1"},</v>
      </c>
      <c r="H210" t="b">
        <f>ISNA(VLOOKUP(J210,J211:J$882,1,0))</f>
        <v>1</v>
      </c>
      <c r="I210" s="27">
        <f>VLOOKUP(C210,SOURCE!V$6:AB$10046,7,0)</f>
        <v>1264</v>
      </c>
      <c r="J210" s="28" t="str">
        <f>VLOOKUP(C210,SOURCE!V$6:AB$10046,6,0)</f>
        <v>LOGIS^MINUS_1</v>
      </c>
      <c r="K210" s="29" t="str">
        <f t="shared" si="4"/>
        <v>Logis^MINUS_1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"Logis"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ITM_NBINP</v>
      </c>
      <c r="E211" s="26" t="str">
        <f>CHAR(34)&amp;VLOOKUP(C211,SOURCE!$V$3:$AC$2867,6,0)&amp;CHAR(34)</f>
        <v>"NBINP"</v>
      </c>
      <c r="F211" s="22" t="str">
        <f>VLOOKUP(C211,SOURCE!$V$3:$AD$2867,9,0)&amp;"           {"&amp;D211&amp;",   "&amp;E211&amp;"},"</f>
        <v>//           {ITM_NBINP,   "NBINP"},</v>
      </c>
      <c r="H211" t="b">
        <f>ISNA(VLOOKUP(J211,J212:J$882,1,0))</f>
        <v>1</v>
      </c>
      <c r="I211" s="27">
        <f>VLOOKUP(C211,SOURCE!V$6:AB$10046,7,0)</f>
        <v>1266</v>
      </c>
      <c r="J211" s="28" t="str">
        <f>VLOOKUP(C211,SOURCE!V$6:AB$10046,6,0)</f>
        <v>NBINP</v>
      </c>
      <c r="K211" s="29" t="str">
        <f t="shared" si="4"/>
        <v>NBinp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"NBin"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ITM_NBIN</v>
      </c>
      <c r="E212" s="26" t="str">
        <f>CHAR(34)&amp;VLOOKUP(C212,SOURCE!$V$3:$AC$2867,6,0)&amp;CHAR(34)</f>
        <v>"NBINGAUSS_BLACK_LGAUSS_WHITE_R"</v>
      </c>
      <c r="F212" s="22" t="str">
        <f>VLOOKUP(C212,SOURCE!$V$3:$AD$2867,9,0)&amp;"           {"&amp;D212&amp;",   "&amp;E212&amp;"},"</f>
        <v>//           {ITM_NBIN,   "NBINGAUSS_BLACK_LGAUSS_WHITE_R"},</v>
      </c>
      <c r="H212" t="b">
        <f>ISNA(VLOOKUP(J212,J213:J$882,1,0))</f>
        <v>1</v>
      </c>
      <c r="I212" s="27">
        <f>VLOOKUP(C212,SOURCE!V$6:AB$10046,7,0)</f>
        <v>1267</v>
      </c>
      <c r="J212" s="28" t="str">
        <f>VLOOKUP(C212,SOURCE!V$6:AB$10046,6,0)</f>
        <v>NBINGAUSS_BLACK_LGAUSS_WHITE_R</v>
      </c>
      <c r="K212" s="29" t="str">
        <f t="shared" si="4"/>
        <v>NBinGAUSS_BLACK_LGAUSS_WHITE_R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"NBin"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ITM_NBINU</v>
      </c>
      <c r="E213" s="26" t="str">
        <f>CHAR(34)&amp;VLOOKUP(C213,SOURCE!$V$3:$AC$2867,6,0)&amp;CHAR(34)</f>
        <v>"NBINGAUSS_WHITE_LGAUSS_BLACK_R"</v>
      </c>
      <c r="F213" s="22" t="str">
        <f>VLOOKUP(C213,SOURCE!$V$3:$AD$2867,9,0)&amp;"           {"&amp;D213&amp;",   "&amp;E213&amp;"},"</f>
        <v>//           {ITM_NBINU,   "NBINGAUSS_WHITE_LGAUSS_BLACK_R"},</v>
      </c>
      <c r="H213" t="b">
        <f>ISNA(VLOOKUP(J213,J214:J$882,1,0))</f>
        <v>1</v>
      </c>
      <c r="I213" s="27">
        <f>VLOOKUP(C213,SOURCE!V$6:AB$10046,7,0)</f>
        <v>1268</v>
      </c>
      <c r="J213" s="28" t="str">
        <f>VLOOKUP(C213,SOURCE!V$6:AB$10046,6,0)</f>
        <v>NBINGAUSS_WHITE_LGAUSS_BLACK_R</v>
      </c>
      <c r="K213" s="29" t="str">
        <f t="shared" si="4"/>
        <v>NBinGAUSS_WHITE_LGAUSS_BLACK_R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"NBin"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ITM_NBINM1</v>
      </c>
      <c r="E214" s="26" t="str">
        <f>CHAR(34)&amp;VLOOKUP(C214,SOURCE!$V$3:$AC$2867,6,0)&amp;CHAR(34)</f>
        <v>"NBIN^MINUS_1"</v>
      </c>
      <c r="F214" s="22" t="str">
        <f>VLOOKUP(C214,SOURCE!$V$3:$AD$2867,9,0)&amp;"           {"&amp;D214&amp;",   "&amp;E214&amp;"},"</f>
        <v>//           {ITM_NBINM1,   "NBIN^MINUS_1"},</v>
      </c>
      <c r="H214" t="b">
        <f>ISNA(VLOOKUP(J214,J215:J$882,1,0))</f>
        <v>1</v>
      </c>
      <c r="I214" s="27">
        <f>VLOOKUP(C214,SOURCE!V$6:AB$10046,7,0)</f>
        <v>1269</v>
      </c>
      <c r="J214" s="28" t="str">
        <f>VLOOKUP(C214,SOURCE!V$6:AB$10046,6,0)</f>
        <v>NBIN^MINUS_1</v>
      </c>
      <c r="K214" s="29" t="str">
        <f t="shared" si="4"/>
        <v>NBin^MINUS_1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"NBin"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ITM_NORMLP</v>
      </c>
      <c r="E215" s="26" t="str">
        <f>CHAR(34)&amp;VLOOKUP(C215,SOURCE!$V$3:$AC$2867,6,0)&amp;CHAR(34)</f>
        <v>"NORMLP"</v>
      </c>
      <c r="F215" s="22" t="str">
        <f>VLOOKUP(C215,SOURCE!$V$3:$AD$2867,9,0)&amp;"           {"&amp;D215&amp;",   "&amp;E215&amp;"},"</f>
        <v>//           {ITM_NORMLP,   "NORMLP"},</v>
      </c>
      <c r="H215" t="b">
        <f>ISNA(VLOOKUP(J215,J216:J$882,1,0))</f>
        <v>1</v>
      </c>
      <c r="I215" s="27">
        <f>VLOOKUP(C215,SOURCE!V$6:AB$10046,7,0)</f>
        <v>1271</v>
      </c>
      <c r="J215" s="28" t="str">
        <f>VLOOKUP(C215,SOURCE!V$6:AB$10046,6,0)</f>
        <v>NORMLP</v>
      </c>
      <c r="K215" s="29" t="str">
        <f t="shared" si="4"/>
        <v>Normlp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"Norml"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ITM_NORML</v>
      </c>
      <c r="E216" s="26" t="str">
        <f>CHAR(34)&amp;VLOOKUP(C216,SOURCE!$V$3:$AC$2867,6,0)&amp;CHAR(34)</f>
        <v>"NORMLGAUSS_BLACK_LGAUSS_WHITE_R"</v>
      </c>
      <c r="F216" s="22" t="str">
        <f>VLOOKUP(C216,SOURCE!$V$3:$AD$2867,9,0)&amp;"           {"&amp;D216&amp;",   "&amp;E216&amp;"},"</f>
        <v>//           {ITM_NORML,   "NORMLGAUSS_BLACK_LGAUSS_WHITE_R"},</v>
      </c>
      <c r="H216" t="b">
        <f>ISNA(VLOOKUP(J216,J217:J$882,1,0))</f>
        <v>1</v>
      </c>
      <c r="I216" s="27">
        <f>VLOOKUP(C216,SOURCE!V$6:AB$10046,7,0)</f>
        <v>1272</v>
      </c>
      <c r="J216" s="28" t="str">
        <f>VLOOKUP(C216,SOURCE!V$6:AB$10046,6,0)</f>
        <v>NORMLGAUSS_BLACK_LGAUSS_WHITE_R</v>
      </c>
      <c r="K216" s="29" t="str">
        <f t="shared" si="4"/>
        <v>NormlGAUSS_BLACK_LGAUSS_WHITE_R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"Norml"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ITM_NORMLU</v>
      </c>
      <c r="E217" s="26" t="str">
        <f>CHAR(34)&amp;VLOOKUP(C217,SOURCE!$V$3:$AC$2867,6,0)&amp;CHAR(34)</f>
        <v>"NORMLGAUSS_WHITE_LGAUSS_BLACK_R"</v>
      </c>
      <c r="F217" s="22" t="str">
        <f>VLOOKUP(C217,SOURCE!$V$3:$AD$2867,9,0)&amp;"           {"&amp;D217&amp;",   "&amp;E217&amp;"},"</f>
        <v>//           {ITM_NORMLU,   "NORMLGAUSS_WHITE_LGAUSS_BLACK_R"},</v>
      </c>
      <c r="H217" t="b">
        <f>ISNA(VLOOKUP(J217,J218:J$882,1,0))</f>
        <v>1</v>
      </c>
      <c r="I217" s="27">
        <f>VLOOKUP(C217,SOURCE!V$6:AB$10046,7,0)</f>
        <v>1273</v>
      </c>
      <c r="J217" s="28" t="str">
        <f>VLOOKUP(C217,SOURCE!V$6:AB$10046,6,0)</f>
        <v>NORMLGAUSS_WHITE_LGAUSS_BLACK_R</v>
      </c>
      <c r="K217" s="29" t="str">
        <f t="shared" si="4"/>
        <v>NormlGAUSS_WHITE_LGAUSS_BLACK_R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"Norml"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ITM_NORMLM1</v>
      </c>
      <c r="E218" s="26" t="str">
        <f>CHAR(34)&amp;VLOOKUP(C218,SOURCE!$V$3:$AC$2867,6,0)&amp;CHAR(34)</f>
        <v>"NORML^MINUS_1"</v>
      </c>
      <c r="F218" s="22" t="str">
        <f>VLOOKUP(C218,SOURCE!$V$3:$AD$2867,9,0)&amp;"           {"&amp;D218&amp;",   "&amp;E218&amp;"},"</f>
        <v>//           {ITM_NORMLM1,   "NORML^MINUS_1"},</v>
      </c>
      <c r="H218" t="b">
        <f>ISNA(VLOOKUP(J218,J219:J$882,1,0))</f>
        <v>1</v>
      </c>
      <c r="I218" s="27">
        <f>VLOOKUP(C218,SOURCE!V$6:AB$10046,7,0)</f>
        <v>1274</v>
      </c>
      <c r="J218" s="28" t="str">
        <f>VLOOKUP(C218,SOURCE!V$6:AB$10046,6,0)</f>
        <v>NORML^MINUS_1</v>
      </c>
      <c r="K218" s="29" t="str">
        <f t="shared" si="4"/>
        <v>Norml^MINUS_1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"Norml"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ITM_POISSP</v>
      </c>
      <c r="E219" s="26" t="str">
        <f>CHAR(34)&amp;VLOOKUP(C219,SOURCE!$V$3:$AC$2867,6,0)&amp;CHAR(34)</f>
        <v>"POISSP"</v>
      </c>
      <c r="F219" s="22" t="str">
        <f>VLOOKUP(C219,SOURCE!$V$3:$AD$2867,9,0)&amp;"           {"&amp;D219&amp;",   "&amp;E219&amp;"},"</f>
        <v>//           {ITM_POISSP,   "POISSP"},</v>
      </c>
      <c r="H219" t="b">
        <f>ISNA(VLOOKUP(J219,J220:J$882,1,0))</f>
        <v>1</v>
      </c>
      <c r="I219" s="27">
        <f>VLOOKUP(C219,SOURCE!V$6:AB$10046,7,0)</f>
        <v>1276</v>
      </c>
      <c r="J219" s="28" t="str">
        <f>VLOOKUP(C219,SOURCE!V$6:AB$10046,6,0)</f>
        <v>POISSP</v>
      </c>
      <c r="K219" s="29" t="str">
        <f t="shared" si="4"/>
        <v>Poissp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"Poiss"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ITM_POISS</v>
      </c>
      <c r="E220" s="26" t="str">
        <f>CHAR(34)&amp;VLOOKUP(C220,SOURCE!$V$3:$AC$2867,6,0)&amp;CHAR(34)</f>
        <v>"POISSGAUSS_BLACK_LGAUSS_WHITE_R"</v>
      </c>
      <c r="F220" s="22" t="str">
        <f>VLOOKUP(C220,SOURCE!$V$3:$AD$2867,9,0)&amp;"           {"&amp;D220&amp;",   "&amp;E220&amp;"},"</f>
        <v>//           {ITM_POISS,   "POISSGAUSS_BLACK_LGAUSS_WHITE_R"},</v>
      </c>
      <c r="H220" t="b">
        <f>ISNA(VLOOKUP(J220,J221:J$882,1,0))</f>
        <v>1</v>
      </c>
      <c r="I220" s="27">
        <f>VLOOKUP(C220,SOURCE!V$6:AB$10046,7,0)</f>
        <v>1277</v>
      </c>
      <c r="J220" s="28" t="str">
        <f>VLOOKUP(C220,SOURCE!V$6:AB$10046,6,0)</f>
        <v>POISSGAUSS_BLACK_LGAUSS_WHITE_R</v>
      </c>
      <c r="K220" s="29" t="str">
        <f t="shared" si="4"/>
        <v>PoissGAUSS_BLACK_LGAUSS_WHITE_R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"Poiss"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ITM_POISSU</v>
      </c>
      <c r="E221" s="26" t="str">
        <f>CHAR(34)&amp;VLOOKUP(C221,SOURCE!$V$3:$AC$2867,6,0)&amp;CHAR(34)</f>
        <v>"POISSGAUSS_WHITE_LGAUSS_BLACK_R"</v>
      </c>
      <c r="F221" s="22" t="str">
        <f>VLOOKUP(C221,SOURCE!$V$3:$AD$2867,9,0)&amp;"           {"&amp;D221&amp;",   "&amp;E221&amp;"},"</f>
        <v>//           {ITM_POISSU,   "POISSGAUSS_WHITE_LGAUSS_BLACK_R"},</v>
      </c>
      <c r="H221" t="b">
        <f>ISNA(VLOOKUP(J221,J222:J$882,1,0))</f>
        <v>1</v>
      </c>
      <c r="I221" s="27">
        <f>VLOOKUP(C221,SOURCE!V$6:AB$10046,7,0)</f>
        <v>1278</v>
      </c>
      <c r="J221" s="28" t="str">
        <f>VLOOKUP(C221,SOURCE!V$6:AB$10046,6,0)</f>
        <v>POISSGAUSS_WHITE_LGAUSS_BLACK_R</v>
      </c>
      <c r="K221" s="29" t="str">
        <f t="shared" si="4"/>
        <v>PoissGAUSS_WHITE_LGAUSS_BLACK_R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"Poiss"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ITM_POISSM1</v>
      </c>
      <c r="E222" s="26" t="str">
        <f>CHAR(34)&amp;VLOOKUP(C222,SOURCE!$V$3:$AC$2867,6,0)&amp;CHAR(34)</f>
        <v>"POISS^MINUS_1"</v>
      </c>
      <c r="F222" s="22" t="str">
        <f>VLOOKUP(C222,SOURCE!$V$3:$AD$2867,9,0)&amp;"           {"&amp;D222&amp;",   "&amp;E222&amp;"},"</f>
        <v>//           {ITM_POISSM1,   "POISS^MINUS_1"},</v>
      </c>
      <c r="H222" t="b">
        <f>ISNA(VLOOKUP(J222,J223:J$882,1,0))</f>
        <v>1</v>
      </c>
      <c r="I222" s="27">
        <f>VLOOKUP(C222,SOURCE!V$6:AB$10046,7,0)</f>
        <v>1279</v>
      </c>
      <c r="J222" s="28" t="str">
        <f>VLOOKUP(C222,SOURCE!V$6:AB$10046,6,0)</f>
        <v>POISS^MINUS_1</v>
      </c>
      <c r="K222" s="29" t="str">
        <f t="shared" si="4"/>
        <v>Poiss^MINUS_1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"Poiss"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ITM_TPX</v>
      </c>
      <c r="E223" s="26" t="str">
        <f>CHAR(34)&amp;VLOOKUP(C223,SOURCE!$V$3:$AC$2867,6,0)&amp;CHAR(34)</f>
        <v>"TP(X)"</v>
      </c>
      <c r="F223" s="22" t="str">
        <f>VLOOKUP(C223,SOURCE!$V$3:$AD$2867,9,0)&amp;"           {"&amp;D223&amp;",   "&amp;E223&amp;"},"</f>
        <v>//           {ITM_TPX,   "TP(X)"},</v>
      </c>
      <c r="H223" t="b">
        <f>ISNA(VLOOKUP(J223,J224:J$882,1,0))</f>
        <v>1</v>
      </c>
      <c r="I223" s="27">
        <f>VLOOKUP(C223,SOURCE!V$6:AB$10046,7,0)</f>
        <v>1281</v>
      </c>
      <c r="J223" s="28" t="str">
        <f>VLOOKUP(C223,SOURCE!V$6:AB$10046,6,0)</f>
        <v>TP(X)</v>
      </c>
      <c r="K223" s="29" t="str">
        <f t="shared" si="4"/>
        <v>tp(x)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"t" STD_SUB_p "(x)"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ITM_TX</v>
      </c>
      <c r="E224" s="26" t="str">
        <f>CHAR(34)&amp;VLOOKUP(C224,SOURCE!$V$3:$AC$2867,6,0)&amp;CHAR(34)</f>
        <v>"TGAUSS_BLACK_LGAUSS_WHITE_R(X)"</v>
      </c>
      <c r="F224" s="22" t="str">
        <f>VLOOKUP(C224,SOURCE!$V$3:$AD$2867,9,0)&amp;"           {"&amp;D224&amp;",   "&amp;E224&amp;"},"</f>
        <v>//           {ITM_TX,   "TGAUSS_BLACK_LGAUSS_WHITE_R(X)"},</v>
      </c>
      <c r="H224" t="b">
        <f>ISNA(VLOOKUP(J224,J225:J$882,1,0))</f>
        <v>1</v>
      </c>
      <c r="I224" s="27">
        <f>VLOOKUP(C224,SOURCE!V$6:AB$10046,7,0)</f>
        <v>1282</v>
      </c>
      <c r="J224" s="28" t="str">
        <f>VLOOKUP(C224,SOURCE!V$6:AB$10046,6,0)</f>
        <v>TGAUSS_BLACK_LGAUSS_WHITE_R(X)</v>
      </c>
      <c r="K224" s="29" t="str">
        <f t="shared" si="4"/>
        <v>tGAUSS_BLACK_LGAUSS_WHITE_R(x)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"t" STD_GAUSS_BLACK_L STD_GAUSS_WHITE_R "(x)"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ITM_TUX</v>
      </c>
      <c r="E225" s="26" t="str">
        <f>CHAR(34)&amp;VLOOKUP(C225,SOURCE!$V$3:$AC$2867,6,0)&amp;CHAR(34)</f>
        <v>"TGAUSS_WHITE_LGAUSS_BLACK_R(X)"</v>
      </c>
      <c r="F225" s="22" t="str">
        <f>VLOOKUP(C225,SOURCE!$V$3:$AD$2867,9,0)&amp;"           {"&amp;D225&amp;",   "&amp;E225&amp;"},"</f>
        <v>//           {ITM_TUX,   "TGAUSS_WHITE_LGAUSS_BLACK_R(X)"},</v>
      </c>
      <c r="H225" t="b">
        <f>ISNA(VLOOKUP(J225,J226:J$882,1,0))</f>
        <v>1</v>
      </c>
      <c r="I225" s="27">
        <f>VLOOKUP(C225,SOURCE!V$6:AB$10046,7,0)</f>
        <v>1283</v>
      </c>
      <c r="J225" s="28" t="str">
        <f>VLOOKUP(C225,SOURCE!V$6:AB$10046,6,0)</f>
        <v>TGAUSS_WHITE_LGAUSS_BLACK_R(X)</v>
      </c>
      <c r="K225" s="29" t="str">
        <f t="shared" si="4"/>
        <v>tGAUSS_WHITE_LGAUSS_BLACK_R(x)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"t" STD_GAUSS_WHITE_L STD_GAUSS_BLACK_R "(x)"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ITM_TM1P</v>
      </c>
      <c r="E226" s="26" t="str">
        <f>CHAR(34)&amp;VLOOKUP(C226,SOURCE!$V$3:$AC$2867,6,0)&amp;CHAR(34)</f>
        <v>"T^MINUS_1(P)"</v>
      </c>
      <c r="F226" s="22" t="str">
        <f>VLOOKUP(C226,SOURCE!$V$3:$AD$2867,9,0)&amp;"           {"&amp;D226&amp;",   "&amp;E226&amp;"},"</f>
        <v>//           {ITM_TM1P,   "T^MINUS_1(P)"},</v>
      </c>
      <c r="H226" t="b">
        <f>ISNA(VLOOKUP(J226,J227:J$882,1,0))</f>
        <v>1</v>
      </c>
      <c r="I226" s="27">
        <f>VLOOKUP(C226,SOURCE!V$6:AB$10046,7,0)</f>
        <v>1284</v>
      </c>
      <c r="J226" s="28" t="str">
        <f>VLOOKUP(C226,SOURCE!V$6:AB$10046,6,0)</f>
        <v>T^MINUS_1(P)</v>
      </c>
      <c r="K226" s="29" t="str">
        <f t="shared" si="4"/>
        <v>t^MINUS_1(p)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"t" STD_SUP_MINUS_1 "(p)"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ITM_WEIBLP</v>
      </c>
      <c r="E227" s="26" t="str">
        <f>CHAR(34)&amp;VLOOKUP(C227,SOURCE!$V$3:$AC$2867,6,0)&amp;CHAR(34)</f>
        <v>"WEIBLP"</v>
      </c>
      <c r="F227" s="22" t="str">
        <f>VLOOKUP(C227,SOURCE!$V$3:$AD$2867,9,0)&amp;"           {"&amp;D227&amp;",   "&amp;E227&amp;"},"</f>
        <v>//           {ITM_WEIBLP,   "WEIBLP"},</v>
      </c>
      <c r="H227" t="b">
        <f>ISNA(VLOOKUP(J227,J228:J$882,1,0))</f>
        <v>1</v>
      </c>
      <c r="I227" s="27">
        <f>VLOOKUP(C227,SOURCE!V$6:AB$10046,7,0)</f>
        <v>1286</v>
      </c>
      <c r="J227" s="28" t="str">
        <f>VLOOKUP(C227,SOURCE!V$6:AB$10046,6,0)</f>
        <v>WEIBLP</v>
      </c>
      <c r="K227" s="29" t="str">
        <f t="shared" si="4"/>
        <v>Weiblp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"Weibl"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ITM_WEIBL</v>
      </c>
      <c r="E228" s="26" t="str">
        <f>CHAR(34)&amp;VLOOKUP(C228,SOURCE!$V$3:$AC$2867,6,0)&amp;CHAR(34)</f>
        <v>"WEIBLGAUSS_BLACK_LGAUSS_WHITE_R"</v>
      </c>
      <c r="F228" s="22" t="str">
        <f>VLOOKUP(C228,SOURCE!$V$3:$AD$2867,9,0)&amp;"           {"&amp;D228&amp;",   "&amp;E228&amp;"},"</f>
        <v>//           {ITM_WEIBL,   "WEIBLGAUSS_BLACK_LGAUSS_WHITE_R"},</v>
      </c>
      <c r="H228" t="b">
        <f>ISNA(VLOOKUP(J228,J229:J$882,1,0))</f>
        <v>1</v>
      </c>
      <c r="I228" s="27">
        <f>VLOOKUP(C228,SOURCE!V$6:AB$10046,7,0)</f>
        <v>1287</v>
      </c>
      <c r="J228" s="28" t="str">
        <f>VLOOKUP(C228,SOURCE!V$6:AB$10046,6,0)</f>
        <v>WEIBLGAUSS_BLACK_LGAUSS_WHITE_R</v>
      </c>
      <c r="K228" s="29" t="str">
        <f t="shared" si="4"/>
        <v>WeiblGAUSS_BLACK_LGAUSS_WHITE_R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"Weibl"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ITM_WEIBLU</v>
      </c>
      <c r="E229" s="26" t="str">
        <f>CHAR(34)&amp;VLOOKUP(C229,SOURCE!$V$3:$AC$2867,6,0)&amp;CHAR(34)</f>
        <v>"WEIBLGAUSS_WHITE_LGAUSS_BLACK_R"</v>
      </c>
      <c r="F229" s="22" t="str">
        <f>VLOOKUP(C229,SOURCE!$V$3:$AD$2867,9,0)&amp;"           {"&amp;D229&amp;",   "&amp;E229&amp;"},"</f>
        <v>//           {ITM_WEIBLU,   "WEIBLGAUSS_WHITE_LGAUSS_BLACK_R"},</v>
      </c>
      <c r="H229" t="b">
        <f>ISNA(VLOOKUP(J229,J230:J$882,1,0))</f>
        <v>1</v>
      </c>
      <c r="I229" s="27">
        <f>VLOOKUP(C229,SOURCE!V$6:AB$10046,7,0)</f>
        <v>1288</v>
      </c>
      <c r="J229" s="28" t="str">
        <f>VLOOKUP(C229,SOURCE!V$6:AB$10046,6,0)</f>
        <v>WEIBLGAUSS_WHITE_LGAUSS_BLACK_R</v>
      </c>
      <c r="K229" s="29" t="str">
        <f t="shared" si="4"/>
        <v>WeiblGAUSS_WHITE_LGAUSS_BLACK_R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"Weibl"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ITM_WEIBLM1</v>
      </c>
      <c r="E230" s="26" t="str">
        <f>CHAR(34)&amp;VLOOKUP(C230,SOURCE!$V$3:$AC$2867,6,0)&amp;CHAR(34)</f>
        <v>"WEIBL^MINUS_1"</v>
      </c>
      <c r="F230" s="22" t="str">
        <f>VLOOKUP(C230,SOURCE!$V$3:$AD$2867,9,0)&amp;"           {"&amp;D230&amp;",   "&amp;E230&amp;"},"</f>
        <v>//           {ITM_WEIBLM1,   "WEIBL^MINUS_1"},</v>
      </c>
      <c r="H230" t="b">
        <f>ISNA(VLOOKUP(J230,J231:J$882,1,0))</f>
        <v>1</v>
      </c>
      <c r="I230" s="27">
        <f>VLOOKUP(C230,SOURCE!V$6:AB$10046,7,0)</f>
        <v>1289</v>
      </c>
      <c r="J230" s="28" t="str">
        <f>VLOOKUP(C230,SOURCE!V$6:AB$10046,6,0)</f>
        <v>WEIBL^MINUS_1</v>
      </c>
      <c r="K230" s="29" t="str">
        <f t="shared" si="4"/>
        <v>Weibl^MINUS_1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"Weibl"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ITM_chi2Px</v>
      </c>
      <c r="E231" s="26" t="str">
        <f>CHAR(34)&amp;VLOOKUP(C231,SOURCE!$V$3:$AC$2867,6,0)&amp;CHAR(34)</f>
        <v>"CHI^2P(X)"</v>
      </c>
      <c r="F231" s="22" t="str">
        <f>VLOOKUP(C231,SOURCE!$V$3:$AD$2867,9,0)&amp;"           {"&amp;D231&amp;",   "&amp;E231&amp;"},"</f>
        <v>//           {ITM_chi2Px,   "CHI^2P(X)"},</v>
      </c>
      <c r="H231" t="b">
        <f>ISNA(VLOOKUP(J231,J232:J$882,1,0))</f>
        <v>1</v>
      </c>
      <c r="I231" s="27">
        <f>VLOOKUP(C231,SOURCE!V$6:AB$10046,7,0)</f>
        <v>1291</v>
      </c>
      <c r="J231" s="28" t="str">
        <f>VLOOKUP(C231,SOURCE!V$6:AB$10046,6,0)</f>
        <v>CHI^2P(X)</v>
      </c>
      <c r="K231" s="29" t="str">
        <f t="shared" si="4"/>
        <v>chi^2p(x)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STD_chi STD_SUP_2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ITM_chi2x</v>
      </c>
      <c r="E232" s="26" t="str">
        <f>CHAR(34)&amp;VLOOKUP(C232,SOURCE!$V$3:$AC$2867,6,0)&amp;CHAR(34)</f>
        <v>"CHI^2GAUSS_BLACK_LGAUSS_WHITE_R(X)"</v>
      </c>
      <c r="F232" s="22" t="str">
        <f>VLOOKUP(C232,SOURCE!$V$3:$AD$2867,9,0)&amp;"           {"&amp;D232&amp;",   "&amp;E232&amp;"},"</f>
        <v>//           {ITM_chi2x,   "CHI^2GAUSS_BLACK_LGAUSS_WHITE_R(X)"},</v>
      </c>
      <c r="H232" t="b">
        <f>ISNA(VLOOKUP(J232,J233:J$882,1,0))</f>
        <v>1</v>
      </c>
      <c r="I232" s="27">
        <f>VLOOKUP(C232,SOURCE!V$6:AB$10046,7,0)</f>
        <v>1292</v>
      </c>
      <c r="J232" s="28" t="str">
        <f>VLOOKUP(C232,SOURCE!V$6:AB$10046,6,0)</f>
        <v>CHI^2GAUSS_BLACK_LGAUSS_WHITE_R(X)</v>
      </c>
      <c r="K232" s="29" t="str">
        <f t="shared" si="4"/>
        <v>chi^2GAUSS_BLACK_LGAUSS_WHITE_R(x)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STD_chi STD_SUP_2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ITM_chi2ux</v>
      </c>
      <c r="E233" s="26" t="str">
        <f>CHAR(34)&amp;VLOOKUP(C233,SOURCE!$V$3:$AC$2867,6,0)&amp;CHAR(34)</f>
        <v>"CHI^2GAUSS_WHITE_LGAUSS_BLACK_R(X)"</v>
      </c>
      <c r="F233" s="22" t="str">
        <f>VLOOKUP(C233,SOURCE!$V$3:$AD$2867,9,0)&amp;"           {"&amp;D233&amp;",   "&amp;E233&amp;"},"</f>
        <v>//           {ITM_chi2ux,   "CHI^2GAUSS_WHITE_LGAUSS_BLACK_R(X)"},</v>
      </c>
      <c r="H233" t="b">
        <f>ISNA(VLOOKUP(J233,J234:J$882,1,0))</f>
        <v>1</v>
      </c>
      <c r="I233" s="27">
        <f>VLOOKUP(C233,SOURCE!V$6:AB$10046,7,0)</f>
        <v>1293</v>
      </c>
      <c r="J233" s="28" t="str">
        <f>VLOOKUP(C233,SOURCE!V$6:AB$10046,6,0)</f>
        <v>CHI^2GAUSS_WHITE_LGAUSS_BLACK_R(X)</v>
      </c>
      <c r="K233" s="29" t="str">
        <f t="shared" si="4"/>
        <v>chi^2GAUSS_WHITE_LGAUSS_BLACK_R(x)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STD_chi STD_SUP_2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ITM_chi2M1</v>
      </c>
      <c r="E234" s="26" t="str">
        <f>CHAR(34)&amp;VLOOKUP(C234,SOURCE!$V$3:$AC$2867,6,0)&amp;CHAR(34)</f>
        <v>"(CHI^2)^MINUS_1"</v>
      </c>
      <c r="F234" s="22" t="str">
        <f>VLOOKUP(C234,SOURCE!$V$3:$AD$2867,9,0)&amp;"           {"&amp;D234&amp;",   "&amp;E234&amp;"},"</f>
        <v>//           {ITM_chi2M1,   "(CHI^2)^MINUS_1"},</v>
      </c>
      <c r="H234" t="b">
        <f>ISNA(VLOOKUP(J234,J235:J$882,1,0))</f>
        <v>1</v>
      </c>
      <c r="I234" s="27">
        <f>VLOOKUP(C234,SOURCE!V$6:AB$10046,7,0)</f>
        <v>1294</v>
      </c>
      <c r="J234" s="28" t="str">
        <f>VLOOKUP(C234,SOURCE!V$6:AB$10046,6,0)</f>
        <v>(CHI^2)^MINUS_1</v>
      </c>
      <c r="K234" s="29" t="str">
        <f t="shared" si="4"/>
        <v>(chi^2)^MINUS_1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"(" STD_chi STD_SUP_2 ")" STD_SUP_MINUS_1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ITM_STDNORMLP</v>
      </c>
      <c r="E235" s="26" t="str">
        <f>CHAR(34)&amp;VLOOKUP(C235,SOURCE!$V$3:$AC$2867,6,0)&amp;CHAR(34)</f>
        <v>"PHIP"</v>
      </c>
      <c r="F235" s="22" t="str">
        <f>VLOOKUP(C235,SOURCE!$V$3:$AD$2867,9,0)&amp;"           {"&amp;D235&amp;",   "&amp;E235&amp;"},"</f>
        <v>//           {ITM_STDNORMLP,   "PHIP"},</v>
      </c>
      <c r="H235" t="b">
        <f>ISNA(VLOOKUP(J235,J236:J$882,1,0))</f>
        <v>1</v>
      </c>
      <c r="I235" s="27">
        <f>VLOOKUP(C235,SOURCE!V$6:AB$10046,7,0)</f>
        <v>1296</v>
      </c>
      <c r="J235" s="28" t="str">
        <f>VLOOKUP(C235,SOURCE!V$6:AB$10046,6,0)</f>
        <v>PHIP</v>
      </c>
      <c r="K235" s="29" t="str">
        <f t="shared" si="4"/>
        <v>phip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STD_phi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ITM_STDNORML</v>
      </c>
      <c r="E236" s="26" t="str">
        <f>CHAR(34)&amp;VLOOKUP(C236,SOURCE!$V$3:$AC$2867,6,0)&amp;CHAR(34)</f>
        <v>"PHIGAUSS_BLACK_LGAUSS_WHITE_R"</v>
      </c>
      <c r="F236" s="22" t="str">
        <f>VLOOKUP(C236,SOURCE!$V$3:$AD$2867,9,0)&amp;"           {"&amp;D236&amp;",   "&amp;E236&amp;"},"</f>
        <v>//           {ITM_STDNORML,   "PHIGAUSS_BLACK_LGAUSS_WHITE_R"},</v>
      </c>
      <c r="H236" t="b">
        <f>ISNA(VLOOKUP(J236,J237:J$882,1,0))</f>
        <v>1</v>
      </c>
      <c r="I236" s="27">
        <f>VLOOKUP(C236,SOURCE!V$6:AB$10046,7,0)</f>
        <v>1297</v>
      </c>
      <c r="J236" s="28" t="str">
        <f>VLOOKUP(C236,SOURCE!V$6:AB$10046,6,0)</f>
        <v>PHIGAUSS_BLACK_LGAUSS_WHITE_R</v>
      </c>
      <c r="K236" s="29" t="str">
        <f t="shared" si="4"/>
        <v>PHIGAUSS_BLACK_LGAUSS_WHITE_R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STD_PHI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ITM_STDNORMLU</v>
      </c>
      <c r="E237" s="26" t="str">
        <f>CHAR(34)&amp;VLOOKUP(C237,SOURCE!$V$3:$AC$2867,6,0)&amp;CHAR(34)</f>
        <v>"PHIGAUSS_WHITE_LGAUSS_BLACK_R"</v>
      </c>
      <c r="F237" s="22" t="str">
        <f>VLOOKUP(C237,SOURCE!$V$3:$AD$2867,9,0)&amp;"           {"&amp;D237&amp;",   "&amp;E237&amp;"},"</f>
        <v>//           {ITM_STDNORMLU,   "PHIGAUSS_WHITE_LGAUSS_BLACK_R"},</v>
      </c>
      <c r="H237" t="b">
        <f>ISNA(VLOOKUP(J237,J238:J$882,1,0))</f>
        <v>1</v>
      </c>
      <c r="I237" s="27">
        <f>VLOOKUP(C237,SOURCE!V$6:AB$10046,7,0)</f>
        <v>1298</v>
      </c>
      <c r="J237" s="28" t="str">
        <f>VLOOKUP(C237,SOURCE!V$6:AB$10046,6,0)</f>
        <v>PHIGAUSS_WHITE_LGAUSS_BLACK_R</v>
      </c>
      <c r="K237" s="29" t="str">
        <f t="shared" si="4"/>
        <v>PHIGAUSS_WHITE_LGAUSS_BLACK_R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STD_PHI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ITM_STDNORMLM1</v>
      </c>
      <c r="E238" s="26" t="str">
        <f>CHAR(34)&amp;VLOOKUP(C238,SOURCE!$V$3:$AC$2867,6,0)&amp;CHAR(34)</f>
        <v>"PHI^MINUS_1"</v>
      </c>
      <c r="F238" s="22" t="str">
        <f>VLOOKUP(C238,SOURCE!$V$3:$AD$2867,9,0)&amp;"           {"&amp;D238&amp;",   "&amp;E238&amp;"},"</f>
        <v>//           {ITM_STDNORMLM1,   "PHI^MINUS_1"},</v>
      </c>
      <c r="H238" t="b">
        <f>ISNA(VLOOKUP(J238,J239:J$882,1,0))</f>
        <v>1</v>
      </c>
      <c r="I238" s="27">
        <f>VLOOKUP(C238,SOURCE!V$6:AB$10046,7,0)</f>
        <v>1299</v>
      </c>
      <c r="J238" s="28" t="str">
        <f>VLOOKUP(C238,SOURCE!V$6:AB$10046,6,0)</f>
        <v>PHI^MINUS_1</v>
      </c>
      <c r="K238" s="29" t="str">
        <f t="shared" si="4"/>
        <v>PHI^MINUS_1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STD_PHI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ITM_BESTF</v>
      </c>
      <c r="E239" s="26" t="str">
        <f>CHAR(34)&amp;VLOOKUP(C239,SOURCE!$V$3:$AC$2867,6,0)&amp;CHAR(34)</f>
        <v>"BESTF"</v>
      </c>
      <c r="F239" s="22" t="str">
        <f>VLOOKUP(C239,SOURCE!$V$3:$AD$2867,9,0)&amp;"           {"&amp;D239&amp;",   "&amp;E239&amp;"},"</f>
        <v>//           {ITM_BESTF,   "BESTF"},</v>
      </c>
      <c r="H239" t="b">
        <f>ISNA(VLOOKUP(J239,J240:J$882,1,0))</f>
        <v>1</v>
      </c>
      <c r="I239" s="27">
        <f>VLOOKUP(C239,SOURCE!V$6:AB$10046,7,0)</f>
        <v>1315</v>
      </c>
      <c r="J239" s="28" t="str">
        <f>VLOOKUP(C239,SOURCE!V$6:AB$10046,6,0)</f>
        <v>BESTF</v>
      </c>
      <c r="K239" s="29" t="str">
        <f t="shared" si="4"/>
        <v>BestF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"BestF"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ITM_1COMPL</v>
      </c>
      <c r="E240" s="26" t="str">
        <f>CHAR(34)&amp;VLOOKUP(C240,SOURCE!$V$3:$AC$2867,6,0)&amp;CHAR(34)</f>
        <v>"1COMPL"</v>
      </c>
      <c r="F240" s="22" t="str">
        <f>VLOOKUP(C240,SOURCE!$V$3:$AD$2867,9,0)&amp;"           {"&amp;D240&amp;",   "&amp;E240&amp;"},"</f>
        <v>//           {ITM_1COMPL,   "1COMPL"},</v>
      </c>
      <c r="H240" t="b">
        <f>ISNA(VLOOKUP(J240,J241:J$882,1,0))</f>
        <v>1</v>
      </c>
      <c r="I240" s="27">
        <f>VLOOKUP(C240,SOURCE!V$6:AB$10046,7,0)</f>
        <v>1412</v>
      </c>
      <c r="J240" s="28" t="str">
        <f>VLOOKUP(C240,SOURCE!V$6:AB$10046,6,0)</f>
        <v>1COMPL</v>
      </c>
      <c r="K240" s="29" t="str">
        <f t="shared" si="4"/>
        <v>1COMPL</v>
      </c>
      <c r="L240" s="38" t="str">
        <f>VLOOKUP(C240,SOURCE!V$6:AB$10046,2,0)</f>
        <v>INT</v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"1COMPL"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ITM_SNAP</v>
      </c>
      <c r="E241" s="26" t="str">
        <f>CHAR(34)&amp;VLOOKUP(C241,SOURCE!$V$3:$AC$2867,6,0)&amp;CHAR(34)</f>
        <v>"SNAP"</v>
      </c>
      <c r="F241" s="22" t="str">
        <f>VLOOKUP(C241,SOURCE!$V$3:$AD$2867,9,0)&amp;"           {"&amp;D241&amp;",   "&amp;E241&amp;"},"</f>
        <v xml:space="preserve">           {ITM_SNAP,   "SNAP"},</v>
      </c>
      <c r="H241" t="b">
        <f>ISNA(VLOOKUP(J241,J242:J$882,1,0))</f>
        <v>1</v>
      </c>
      <c r="I241" s="27">
        <f>VLOOKUP(C241,SOURCE!V$6:AB$10046,7,0)</f>
        <v>1413</v>
      </c>
      <c r="J241" s="28" t="str">
        <f>VLOOKUP(C241,SOURCE!V$6:AB$10046,6,0)</f>
        <v>SNAP</v>
      </c>
      <c r="K241" s="29" t="str">
        <f t="shared" si="4"/>
        <v>SNAP</v>
      </c>
      <c r="L241" s="38" t="str">
        <f>VLOOKUP(C241,SOURCE!V$6:AB$10046,2,0)</f>
        <v>INFO</v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"SNAP"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ITM_2COMPL</v>
      </c>
      <c r="E242" s="26" t="str">
        <f>CHAR(34)&amp;VLOOKUP(C242,SOURCE!$V$3:$AC$2867,6,0)&amp;CHAR(34)</f>
        <v>"2COMPL"</v>
      </c>
      <c r="F242" s="22" t="str">
        <f>VLOOKUP(C242,SOURCE!$V$3:$AD$2867,9,0)&amp;"           {"&amp;D242&amp;",   "&amp;E242&amp;"},"</f>
        <v>//           {ITM_2COMPL,   "2COMPL"},</v>
      </c>
      <c r="H242" t="b">
        <f>ISNA(VLOOKUP(J242,J243:J$882,1,0))</f>
        <v>1</v>
      </c>
      <c r="I242" s="27">
        <f>VLOOKUP(C242,SOURCE!V$6:AB$10046,7,0)</f>
        <v>1414</v>
      </c>
      <c r="J242" s="28" t="str">
        <f>VLOOKUP(C242,SOURCE!V$6:AB$10046,6,0)</f>
        <v>2COMPL</v>
      </c>
      <c r="K242" s="29" t="str">
        <f t="shared" si="4"/>
        <v>2COMPL</v>
      </c>
      <c r="L242" s="38" t="str">
        <f>VLOOKUP(C242,SOURCE!V$6:AB$10046,2,0)</f>
        <v>INT</v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"2COMPL"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ITM_ABS</v>
      </c>
      <c r="E243" s="26" t="str">
        <f>CHAR(34)&amp;VLOOKUP(C243,SOURCE!$V$3:$AC$2867,6,0)&amp;CHAR(34)</f>
        <v>"ABS"</v>
      </c>
      <c r="F243" s="22" t="str">
        <f>VLOOKUP(C243,SOURCE!$V$3:$AD$2867,9,0)&amp;"           {"&amp;D243&amp;",   "&amp;E243&amp;"},"</f>
        <v xml:space="preserve">           {ITM_ABS,   "ABS"},</v>
      </c>
      <c r="H243" t="b">
        <f>ISNA(VLOOKUP(J243,J244:J$882,1,0))</f>
        <v>1</v>
      </c>
      <c r="I243" s="27">
        <f>VLOOKUP(C243,SOURCE!V$6:AB$10046,7,0)</f>
        <v>1415</v>
      </c>
      <c r="J243" s="28" t="str">
        <f>VLOOKUP(C243,SOURCE!V$6:AB$10046,6,0)</f>
        <v>ABS</v>
      </c>
      <c r="K243" s="29" t="str">
        <f t="shared" si="4"/>
        <v>ABS</v>
      </c>
      <c r="L243" s="38" t="str">
        <f>VLOOKUP(C243,SOURCE!V$6:AB$10046,2,0)</f>
        <v>Math</v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0</v>
      </c>
      <c r="Q243" s="26" t="str">
        <f>VLOOKUP(I243,SOURCE!B:P,5,0)</f>
        <v>"ABS"</v>
      </c>
      <c r="W243">
        <f>IF(VLOOKUP(I243,SOURCE!B:P,2,0)&lt;&gt;"/  { itemToBeCoded",IF(ISERROR(VLOOKUP(J243,TEST!A:F,5,0)),"",VLOOKUP(J243,TEST!A:F,5,0)),"")</f>
        <v>0</v>
      </c>
      <c r="X243">
        <f>IF(VLOOKUP(I243,SOURCE!B:P,2,0)&lt;&gt;"/  { itemToBeCoded",IF(ISERROR(VLOOKUP(J243,TEST!A:F,6,0)),"",VLOOKUP(J243,TEST!A:F,6,0)),"")</f>
        <v>0</v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ITM_AGM</v>
      </c>
      <c r="E244" s="26" t="str">
        <f>CHAR(34)&amp;VLOOKUP(C244,SOURCE!$V$3:$AC$2867,6,0)&amp;CHAR(34)</f>
        <v>"AGM"</v>
      </c>
      <c r="F244" s="22" t="str">
        <f>VLOOKUP(C244,SOURCE!$V$3:$AD$2867,9,0)&amp;"           {"&amp;D244&amp;",   "&amp;E244&amp;"},"</f>
        <v>//           {ITM_AGM,   "AGM"},</v>
      </c>
      <c r="H244" t="b">
        <f>ISNA(VLOOKUP(J244,J245:J$882,1,0))</f>
        <v>1</v>
      </c>
      <c r="I244" s="27">
        <f>VLOOKUP(C244,SOURCE!V$6:AB$10046,7,0)</f>
        <v>1416</v>
      </c>
      <c r="J244" s="28" t="str">
        <f>VLOOKUP(C244,SOURCE!V$6:AB$10046,6,0)</f>
        <v>AGM</v>
      </c>
      <c r="K244" s="29" t="str">
        <f t="shared" si="4"/>
        <v>AGM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"AGM"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ITM_AGRAPH</v>
      </c>
      <c r="E245" s="26" t="str">
        <f>CHAR(34)&amp;VLOOKUP(C245,SOURCE!$V$3:$AC$2867,6,0)&amp;CHAR(34)</f>
        <v>"AGRAPH"</v>
      </c>
      <c r="F245" s="22" t="str">
        <f>VLOOKUP(C245,SOURCE!$V$3:$AD$2867,9,0)&amp;"           {"&amp;D245&amp;",   "&amp;E245&amp;"},"</f>
        <v>//           {ITM_AGRAPH,   "AGRAPH"},</v>
      </c>
      <c r="H245" t="b">
        <f>ISNA(VLOOKUP(J245,J246:J$882,1,0))</f>
        <v>1</v>
      </c>
      <c r="I245" s="27">
        <f>VLOOKUP(C245,SOURCE!V$6:AB$10046,7,0)</f>
        <v>1417</v>
      </c>
      <c r="J245" s="28" t="str">
        <f>VLOOKUP(C245,SOURCE!V$6:AB$10046,6,0)</f>
        <v>AGRAPH</v>
      </c>
      <c r="K245" s="29" t="str">
        <f t="shared" si="4"/>
        <v>AGRAPH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"AGRAPH"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ITM_ALL</v>
      </c>
      <c r="E246" s="26" t="str">
        <f>CHAR(34)&amp;VLOOKUP(C246,SOURCE!$V$3:$AC$2867,6,0)&amp;CHAR(34)</f>
        <v>"ALL"</v>
      </c>
      <c r="F246" s="22" t="str">
        <f>VLOOKUP(C246,SOURCE!$V$3:$AD$2867,9,0)&amp;"           {"&amp;D246&amp;",   "&amp;E246&amp;"},"</f>
        <v xml:space="preserve">           {ITM_ALL,   "ALL"},</v>
      </c>
      <c r="H246" t="b">
        <f>ISNA(VLOOKUP(J246,J247:J$882,1,0))</f>
        <v>1</v>
      </c>
      <c r="I246" s="27">
        <f>VLOOKUP(C246,SOURCE!V$6:AB$10046,7,0)</f>
        <v>1418</v>
      </c>
      <c r="J246" s="28" t="str">
        <f>VLOOKUP(C246,SOURCE!V$6:AB$10046,6,0)</f>
        <v>ALL</v>
      </c>
      <c r="K246" s="29" t="str">
        <f t="shared" si="4"/>
        <v>ALL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"ALL"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ITM_ASSIGN</v>
      </c>
      <c r="E247" s="26" t="str">
        <f>CHAR(34)&amp;VLOOKUP(C247,SOURCE!$V$3:$AC$2867,6,0)&amp;CHAR(34)</f>
        <v>"ASSIGN"</v>
      </c>
      <c r="F247" s="22" t="str">
        <f>VLOOKUP(C247,SOURCE!$V$3:$AD$2867,9,0)&amp;"           {"&amp;D247&amp;",   "&amp;E247&amp;"},"</f>
        <v>//           {ITM_ASSIGN,   "ASSIGN"},</v>
      </c>
      <c r="H247" t="b">
        <f>ISNA(VLOOKUP(J247,J248:J$882,1,0))</f>
        <v>1</v>
      </c>
      <c r="I247" s="27">
        <f>VLOOKUP(C247,SOURCE!V$6:AB$10046,7,0)</f>
        <v>1419</v>
      </c>
      <c r="J247" s="28" t="str">
        <f>VLOOKUP(C247,SOURCE!V$6:AB$10046,6,0)</f>
        <v>ASSIGN</v>
      </c>
      <c r="K247" s="29" t="str">
        <f t="shared" si="4"/>
        <v>ASN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"ASN"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ITM_BACK</v>
      </c>
      <c r="E248" s="26" t="str">
        <f>CHAR(34)&amp;VLOOKUP(C248,SOURCE!$V$3:$AC$2867,6,0)&amp;CHAR(34)</f>
        <v>"BACK"</v>
      </c>
      <c r="F248" s="22" t="str">
        <f>VLOOKUP(C248,SOURCE!$V$3:$AD$2867,9,0)&amp;"           {"&amp;D248&amp;",   "&amp;E248&amp;"},"</f>
        <v>//           {ITM_BACK,   "BACK"},</v>
      </c>
      <c r="H248" t="b">
        <f>ISNA(VLOOKUP(J248,J249:J$882,1,0))</f>
        <v>1</v>
      </c>
      <c r="I248" s="27">
        <f>VLOOKUP(C248,SOURCE!V$6:AB$10046,7,0)</f>
        <v>1420</v>
      </c>
      <c r="J248" s="28" t="str">
        <f>VLOOKUP(C248,SOURCE!V$6:AB$10046,6,0)</f>
        <v>BACK</v>
      </c>
      <c r="K248" s="29" t="str">
        <f t="shared" si="4"/>
        <v>BACK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"BACK"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ITM_BATT</v>
      </c>
      <c r="E249" s="26" t="str">
        <f>CHAR(34)&amp;VLOOKUP(C249,SOURCE!$V$3:$AC$2867,6,0)&amp;CHAR(34)</f>
        <v>"BATT?"</v>
      </c>
      <c r="F249" s="22" t="str">
        <f>VLOOKUP(C249,SOURCE!$V$3:$AD$2867,9,0)&amp;"           {"&amp;D249&amp;",   "&amp;E249&amp;"},"</f>
        <v xml:space="preserve">           {ITM_BATT,   "BATT?"},</v>
      </c>
      <c r="H249" t="b">
        <f>ISNA(VLOOKUP(J249,J250:J$882,1,0))</f>
        <v>1</v>
      </c>
      <c r="I249" s="27">
        <f>VLOOKUP(C249,SOURCE!V$6:AB$10046,7,0)</f>
        <v>1421</v>
      </c>
      <c r="J249" s="28" t="str">
        <f>VLOOKUP(C249,SOURCE!V$6:AB$10046,6,0)</f>
        <v>BATT?</v>
      </c>
      <c r="K249" s="29" t="str">
        <f t="shared" si="4"/>
        <v>BATT?</v>
      </c>
      <c r="L249" s="38" t="str">
        <f>VLOOKUP(C249,SOURCE!V$6:AB$10046,2,0)</f>
        <v>INFO</v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"BATT?"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ITM_BEGINP</v>
      </c>
      <c r="E250" s="26" t="str">
        <f>CHAR(34)&amp;VLOOKUP(C250,SOURCE!$V$3:$AC$2867,6,0)&amp;CHAR(34)</f>
        <v>"BEGINP"</v>
      </c>
      <c r="F250" s="22" t="str">
        <f>VLOOKUP(C250,SOURCE!$V$3:$AD$2867,9,0)&amp;"           {"&amp;D250&amp;",   "&amp;E250&amp;"},"</f>
        <v>//           {ITM_BEGINP,   "BEGINP"},</v>
      </c>
      <c r="H250" t="b">
        <f>ISNA(VLOOKUP(J250,J251:J$882,1,0))</f>
        <v>1</v>
      </c>
      <c r="I250" s="27">
        <f>VLOOKUP(C250,SOURCE!V$6:AB$10046,7,0)</f>
        <v>1423</v>
      </c>
      <c r="J250" s="28" t="str">
        <f>VLOOKUP(C250,SOURCE!V$6:AB$10046,6,0)</f>
        <v>BEGINP</v>
      </c>
      <c r="K250" s="29" t="str">
        <f t="shared" si="4"/>
        <v>Begin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"Begin"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ITM_BN</v>
      </c>
      <c r="E251" s="26" t="str">
        <f>CHAR(34)&amp;VLOOKUP(C251,SOURCE!$V$3:$AC$2867,6,0)&amp;CHAR(34)</f>
        <v>"BN"</v>
      </c>
      <c r="F251" s="22" t="str">
        <f>VLOOKUP(C251,SOURCE!$V$3:$AD$2867,9,0)&amp;"           {"&amp;D251&amp;",   "&amp;E251&amp;"},"</f>
        <v>//           {ITM_BN,   "BN"},</v>
      </c>
      <c r="H251" t="b">
        <f>ISNA(VLOOKUP(J251,J252:J$882,1,0))</f>
        <v>1</v>
      </c>
      <c r="I251" s="27">
        <f>VLOOKUP(C251,SOURCE!V$6:AB$10046,7,0)</f>
        <v>1424</v>
      </c>
      <c r="J251" s="28" t="str">
        <f>VLOOKUP(C251,SOURCE!V$6:AB$10046,6,0)</f>
        <v>BN</v>
      </c>
      <c r="K251" s="29" t="str">
        <f t="shared" si="4"/>
        <v>Bn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"B" STD_SUB_n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ITM_BNS</v>
      </c>
      <c r="E252" s="26" t="str">
        <f>CHAR(34)&amp;VLOOKUP(C252,SOURCE!$V$3:$AC$2867,6,0)&amp;CHAR(34)</f>
        <v>"BN^ASTERISK"</v>
      </c>
      <c r="F252" s="22" t="str">
        <f>VLOOKUP(C252,SOURCE!$V$3:$AD$2867,9,0)&amp;"           {"&amp;D252&amp;",   "&amp;E252&amp;"},"</f>
        <v>//           {ITM_BNS,   "BN^ASTERISK"},</v>
      </c>
      <c r="H252" t="b">
        <f>ISNA(VLOOKUP(J252,J253:J$882,1,0))</f>
        <v>1</v>
      </c>
      <c r="I252" s="27">
        <f>VLOOKUP(C252,SOURCE!V$6:AB$10046,7,0)</f>
        <v>1425</v>
      </c>
      <c r="J252" s="28" t="str">
        <f>VLOOKUP(C252,SOURCE!V$6:AB$10046,6,0)</f>
        <v>BN^ASTERISK</v>
      </c>
      <c r="K252" s="29" t="str">
        <f t="shared" si="4"/>
        <v>Bn^ASTERISK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"B" STD_SUB_n STD_SUP_ASTERISK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ITM_CASE</v>
      </c>
      <c r="E253" s="26" t="str">
        <f>CHAR(34)&amp;VLOOKUP(C253,SOURCE!$V$3:$AC$2867,6,0)&amp;CHAR(34)</f>
        <v>"CASE"</v>
      </c>
      <c r="F253" s="22" t="str">
        <f>VLOOKUP(C253,SOURCE!$V$3:$AD$2867,9,0)&amp;"           {"&amp;D253&amp;",   "&amp;E253&amp;"},"</f>
        <v xml:space="preserve">           {ITM_CASE,   "CASE"},</v>
      </c>
      <c r="H253" t="b">
        <f>ISNA(VLOOKUP(J253,J254:J$882,1,0))</f>
        <v>1</v>
      </c>
      <c r="I253" s="27">
        <f>VLOOKUP(C253,SOURCE!V$6:AB$10046,7,0)</f>
        <v>1426</v>
      </c>
      <c r="J253" s="28" t="str">
        <f>VLOOKUP(C253,SOURCE!V$6:AB$10046,6,0)</f>
        <v>CASE</v>
      </c>
      <c r="K253" s="29" t="str">
        <f t="shared" si="4"/>
        <v>CASE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"CASE"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ITM_CLALL</v>
      </c>
      <c r="E254" s="26" t="str">
        <f>CHAR(34)&amp;VLOOKUP(C254,SOURCE!$V$3:$AC$2867,6,0)&amp;CHAR(34)</f>
        <v>"CLALL"</v>
      </c>
      <c r="F254" s="22" t="str">
        <f>VLOOKUP(C254,SOURCE!$V$3:$AD$2867,9,0)&amp;"           {"&amp;D254&amp;",   "&amp;E254&amp;"},"</f>
        <v>//           {ITM_CLALL,   "CLALL"},</v>
      </c>
      <c r="H254" t="b">
        <f>ISNA(VLOOKUP(J254,J255:J$882,1,0))</f>
        <v>1</v>
      </c>
      <c r="I254" s="27">
        <f>VLOOKUP(C254,SOURCE!V$6:AB$10046,7,0)</f>
        <v>1427</v>
      </c>
      <c r="J254" s="28" t="str">
        <f>VLOOKUP(C254,SOURCE!V$6:AB$10046,6,0)</f>
        <v>CLALL</v>
      </c>
      <c r="K254" s="29" t="str">
        <f t="shared" si="4"/>
        <v>CLall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"CLall"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ITM_CLCVAR</v>
      </c>
      <c r="E255" s="26" t="str">
        <f>CHAR(34)&amp;VLOOKUP(C255,SOURCE!$V$3:$AC$2867,6,0)&amp;CHAR(34)</f>
        <v>"CLCVAR"</v>
      </c>
      <c r="F255" s="22" t="str">
        <f>VLOOKUP(C255,SOURCE!$V$3:$AD$2867,9,0)&amp;"           {"&amp;D255&amp;",   "&amp;E255&amp;"},"</f>
        <v>//           {ITM_CLCVAR,   "CLCVAR"},</v>
      </c>
      <c r="H255" t="b">
        <f>ISNA(VLOOKUP(J255,J256:J$882,1,0))</f>
        <v>1</v>
      </c>
      <c r="I255" s="27">
        <f>VLOOKUP(C255,SOURCE!V$6:AB$10046,7,0)</f>
        <v>1428</v>
      </c>
      <c r="J255" s="28" t="str">
        <f>VLOOKUP(C255,SOURCE!V$6:AB$10046,6,0)</f>
        <v>CLCVAR</v>
      </c>
      <c r="K255" s="29" t="str">
        <f t="shared" si="4"/>
        <v>CLCVAR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"CLCVAR"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ITM_CLFALL</v>
      </c>
      <c r="E256" s="26" t="str">
        <f>CHAR(34)&amp;VLOOKUP(C256,SOURCE!$V$3:$AC$2867,6,0)&amp;CHAR(34)</f>
        <v>"CLFALL"</v>
      </c>
      <c r="F256" s="22" t="str">
        <f>VLOOKUP(C256,SOURCE!$V$3:$AD$2867,9,0)&amp;"           {"&amp;D256&amp;",   "&amp;E256&amp;"},"</f>
        <v>//           {ITM_CLFALL,   "CLFALL"},</v>
      </c>
      <c r="H256" t="b">
        <f>ISNA(VLOOKUP(J256,J257:J$882,1,0))</f>
        <v>1</v>
      </c>
      <c r="I256" s="27">
        <f>VLOOKUP(C256,SOURCE!V$6:AB$10046,7,0)</f>
        <v>1429</v>
      </c>
      <c r="J256" s="28" t="str">
        <f>VLOOKUP(C256,SOURCE!V$6:AB$10046,6,0)</f>
        <v>CLFALL</v>
      </c>
      <c r="K256" s="29" t="str">
        <f t="shared" si="4"/>
        <v>CLFall</v>
      </c>
      <c r="L256" s="38" t="str">
        <f>VLOOKUP(C256,SOURCE!V$6:AB$10046,2,0)</f>
        <v>Clear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"CLFall"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ITM_CLLCD</v>
      </c>
      <c r="E257" s="26" t="str">
        <f>CHAR(34)&amp;VLOOKUP(C257,SOURCE!$V$3:$AC$2867,6,0)&amp;CHAR(34)</f>
        <v>"CLLCD"</v>
      </c>
      <c r="F257" s="22" t="str">
        <f>VLOOKUP(C257,SOURCE!$V$3:$AD$2867,9,0)&amp;"           {"&amp;D257&amp;",   "&amp;E257&amp;"},"</f>
        <v>//           {ITM_CLLCD,   "CLLCD"},</v>
      </c>
      <c r="H257" t="b">
        <f>ISNA(VLOOKUP(J257,J258:J$882,1,0))</f>
        <v>1</v>
      </c>
      <c r="I257" s="27">
        <f>VLOOKUP(C257,SOURCE!V$6:AB$10046,7,0)</f>
        <v>1431</v>
      </c>
      <c r="J257" s="28" t="str">
        <f>VLOOKUP(C257,SOURCE!V$6:AB$10046,6,0)</f>
        <v>CLLCD</v>
      </c>
      <c r="K257" s="29" t="str">
        <f t="shared" si="4"/>
        <v>CLLCD</v>
      </c>
      <c r="L257" s="38" t="str">
        <f>VLOOKUP(C257,SOURCE!V$6:AB$10046,2,0)</f>
        <v>Clear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"CLLCD"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ITM_CLMENU</v>
      </c>
      <c r="E258" s="26" t="str">
        <f>CHAR(34)&amp;VLOOKUP(C258,SOURCE!$V$3:$AC$2867,6,0)&amp;CHAR(34)</f>
        <v>"CLMENU"</v>
      </c>
      <c r="F258" s="22" t="str">
        <f>VLOOKUP(C258,SOURCE!$V$3:$AD$2867,9,0)&amp;"           {"&amp;D258&amp;",   "&amp;E258&amp;"},"</f>
        <v>//           {ITM_CLMENU,   "CLMENU"},</v>
      </c>
      <c r="H258" t="b">
        <f>ISNA(VLOOKUP(J258,J259:J$882,1,0))</f>
        <v>1</v>
      </c>
      <c r="I258" s="27">
        <f>VLOOKUP(C258,SOURCE!V$6:AB$10046,7,0)</f>
        <v>1432</v>
      </c>
      <c r="J258" s="28" t="str">
        <f>VLOOKUP(C258,SOURCE!V$6:AB$10046,6,0)</f>
        <v>CLMENU</v>
      </c>
      <c r="K258" s="29" t="str">
        <f t="shared" si="4"/>
        <v>CLMENU</v>
      </c>
      <c r="L258" s="38" t="str">
        <f>VLOOKUP(C258,SOURCE!V$6:AB$10046,2,0)</f>
        <v>Clear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"CLMENU"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ITM_CLP</v>
      </c>
      <c r="E259" s="26" t="str">
        <f>CHAR(34)&amp;VLOOKUP(C259,SOURCE!$V$3:$AC$2867,6,0)&amp;CHAR(34)</f>
        <v>"CLP"</v>
      </c>
      <c r="F259" s="22" t="str">
        <f>VLOOKUP(C259,SOURCE!$V$3:$AD$2867,9,0)&amp;"           {"&amp;D259&amp;",   "&amp;E259&amp;"},"</f>
        <v>//           {ITM_CLP,   "CLP"},</v>
      </c>
      <c r="H259" t="b">
        <f>ISNA(VLOOKUP(J259,J260:J$882,1,0))</f>
        <v>1</v>
      </c>
      <c r="I259" s="27">
        <f>VLOOKUP(C259,SOURCE!V$6:AB$10046,7,0)</f>
        <v>1433</v>
      </c>
      <c r="J259" s="28" t="str">
        <f>VLOOKUP(C259,SOURCE!V$6:AB$10046,6,0)</f>
        <v>CLP</v>
      </c>
      <c r="K259" s="29" t="str">
        <f t="shared" si="4"/>
        <v>CLP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"CLP"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ITM_CLPALL</v>
      </c>
      <c r="E260" s="26" t="str">
        <f>CHAR(34)&amp;VLOOKUP(C260,SOURCE!$V$3:$AC$2867,6,0)&amp;CHAR(34)</f>
        <v>"CLPALL"</v>
      </c>
      <c r="F260" s="22" t="str">
        <f>VLOOKUP(C260,SOURCE!$V$3:$AD$2867,9,0)&amp;"           {"&amp;D260&amp;",   "&amp;E260&amp;"},"</f>
        <v>//           {ITM_CLPALL,   "CLPALL"},</v>
      </c>
      <c r="H260" t="b">
        <f>ISNA(VLOOKUP(J260,J261:J$882,1,0))</f>
        <v>1</v>
      </c>
      <c r="I260" s="27">
        <f>VLOOKUP(C260,SOURCE!V$6:AB$10046,7,0)</f>
        <v>1434</v>
      </c>
      <c r="J260" s="28" t="str">
        <f>VLOOKUP(C260,SOURCE!V$6:AB$10046,6,0)</f>
        <v>CLPALL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CLPall</v>
      </c>
      <c r="L260" s="38" t="str">
        <f>VLOOKUP(C260,SOURCE!V$6:AB$10046,2,0)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"CLPall"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ITM_CLREGS</v>
      </c>
      <c r="E261" s="26" t="str">
        <f>CHAR(34)&amp;VLOOKUP(C261,SOURCE!$V$3:$AC$2867,6,0)&amp;CHAR(34)</f>
        <v>"CLREGS"</v>
      </c>
      <c r="F261" s="22" t="str">
        <f>VLOOKUP(C261,SOURCE!$V$3:$AD$2867,9,0)&amp;"           {"&amp;D261&amp;",   "&amp;E261&amp;"},"</f>
        <v>//           {ITM_CLREGS,   "CLREGS"},</v>
      </c>
      <c r="H261" t="b">
        <f>ISNA(VLOOKUP(J261,J262:J$882,1,0))</f>
        <v>1</v>
      </c>
      <c r="I261" s="27">
        <f>VLOOKUP(C261,SOURCE!V$6:AB$10046,7,0)</f>
        <v>1435</v>
      </c>
      <c r="J261" s="28" t="str">
        <f>VLOOKUP(C261,SOURCE!V$6:AB$10046,6,0)</f>
        <v>CLREGS</v>
      </c>
      <c r="K261" s="29" t="str">
        <f t="shared" si="5"/>
        <v>CLREGS</v>
      </c>
      <c r="L261" s="38" t="str">
        <f>VLOOKUP(C261,SOURCE!V$6:AB$10046,2,0)</f>
        <v>Clear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"CLREGS"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ITM_CLSTK</v>
      </c>
      <c r="E262" s="26" t="str">
        <f>CHAR(34)&amp;VLOOKUP(C262,SOURCE!$V$3:$AC$2867,6,0)&amp;CHAR(34)</f>
        <v>"CLSTK"</v>
      </c>
      <c r="F262" s="22" t="str">
        <f>VLOOKUP(C262,SOURCE!$V$3:$AD$2867,9,0)&amp;"           {"&amp;D262&amp;",   "&amp;E262&amp;"},"</f>
        <v xml:space="preserve">           {ITM_CLSTK,   "CLSTK"},</v>
      </c>
      <c r="H262" t="b">
        <f>ISNA(VLOOKUP(J262,J263:J$882,1,0))</f>
        <v>1</v>
      </c>
      <c r="I262" s="27">
        <f>VLOOKUP(C262,SOURCE!V$6:AB$10046,7,0)</f>
        <v>1436</v>
      </c>
      <c r="J262" s="28" t="str">
        <f>VLOOKUP(C262,SOURCE!V$6:AB$10046,6,0)</f>
        <v>CLSTK</v>
      </c>
      <c r="K262" s="29" t="str">
        <f t="shared" si="5"/>
        <v>CLSTK</v>
      </c>
      <c r="L262" s="38" t="str">
        <f>VLOOKUP(C262,SOURCE!V$6:AB$10046,2,0)</f>
        <v>Clear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"CLSTK"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ITM_CLSIGMA</v>
      </c>
      <c r="E263" s="26" t="str">
        <f>CHAR(34)&amp;VLOOKUP(C263,SOURCE!$V$3:$AC$2867,6,0)&amp;CHAR(34)</f>
        <v>"CLSUM"</v>
      </c>
      <c r="F263" s="22" t="str">
        <f>VLOOKUP(C263,SOURCE!$V$3:$AD$2867,9,0)&amp;"           {"&amp;D263&amp;",   "&amp;E263&amp;"},"</f>
        <v xml:space="preserve">           {ITM_CLSIGMA,   "CLSUM"},</v>
      </c>
      <c r="H263" t="b">
        <f>ISNA(VLOOKUP(J263,J264:J$882,1,0))</f>
        <v>1</v>
      </c>
      <c r="I263" s="27">
        <f>VLOOKUP(C263,SOURCE!V$6:AB$10046,7,0)</f>
        <v>1437</v>
      </c>
      <c r="J263" s="28" t="str">
        <f>VLOOKUP(C263,SOURCE!V$6:AB$10046,6,0)</f>
        <v>CLSUM</v>
      </c>
      <c r="K263" s="29" t="str">
        <f t="shared" si="5"/>
        <v>CLSUM</v>
      </c>
      <c r="L263" s="38" t="str">
        <f>VLOOKUP(C263,SOURCE!V$6:AB$10046,2,0)</f>
        <v>Clear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"CL" STD_SIGMA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ITM_CONJ</v>
      </c>
      <c r="E264" s="26" t="str">
        <f>CHAR(34)&amp;VLOOKUP(C264,SOURCE!$V$3:$AC$2867,6,0)&amp;CHAR(34)</f>
        <v>"CONJ"</v>
      </c>
      <c r="F264" s="22" t="str">
        <f>VLOOKUP(C264,SOURCE!$V$3:$AD$2867,9,0)&amp;"           {"&amp;D264&amp;",   "&amp;E264&amp;"},"</f>
        <v>//           {ITM_CONJ,   "CONJ"},</v>
      </c>
      <c r="H264" t="b">
        <f>ISNA(VLOOKUP(J264,J265:J$882,1,0))</f>
        <v>1</v>
      </c>
      <c r="I264" s="27">
        <f>VLOOKUP(C264,SOURCE!V$6:AB$10046,7,0)</f>
        <v>1439</v>
      </c>
      <c r="J264" s="28" t="str">
        <f>VLOOKUP(C264,SOURCE!V$6:AB$10046,6,0)</f>
        <v>CONJ</v>
      </c>
      <c r="K264" s="29" t="str">
        <f t="shared" si="5"/>
        <v>conj</v>
      </c>
      <c r="L264" s="38" t="str">
        <f>VLOOKUP(C264,SOURCE!V$6:AB$10046,2,0)</f>
        <v>Complex</v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"conj"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ITM_CORR</v>
      </c>
      <c r="E265" s="26" t="str">
        <f>CHAR(34)&amp;VLOOKUP(C265,SOURCE!$V$3:$AC$2867,6,0)&amp;CHAR(34)</f>
        <v>"CORR"</v>
      </c>
      <c r="F265" s="22" t="str">
        <f>VLOOKUP(C265,SOURCE!$V$3:$AD$2867,9,0)&amp;"           {"&amp;D265&amp;",   "&amp;E265&amp;"},"</f>
        <v>//           {ITM_CORR,   "CORR"},</v>
      </c>
      <c r="H265" t="b">
        <f>ISNA(VLOOKUP(J265,J266:J$882,1,0))</f>
        <v>1</v>
      </c>
      <c r="I265" s="27">
        <f>VLOOKUP(C265,SOURCE!V$6:AB$10046,7,0)</f>
        <v>1441</v>
      </c>
      <c r="J265" s="28" t="str">
        <f>VLOOKUP(C265,SOURCE!V$6:AB$10046,6,0)</f>
        <v>CORR</v>
      </c>
      <c r="K265" s="29" t="str">
        <f t="shared" si="5"/>
        <v>r</v>
      </c>
      <c r="L265" s="38" t="str">
        <f>VLOOKUP(C265,SOURCE!V$6:AB$10046,2,0)</f>
        <v>Stat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"r"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ITM_COV</v>
      </c>
      <c r="E266" s="26" t="str">
        <f>CHAR(34)&amp;VLOOKUP(C266,SOURCE!$V$3:$AC$2867,6,0)&amp;CHAR(34)</f>
        <v>"COV"</v>
      </c>
      <c r="F266" s="22" t="str">
        <f>VLOOKUP(C266,SOURCE!$V$3:$AD$2867,9,0)&amp;"           {"&amp;D266&amp;",   "&amp;E266&amp;"},"</f>
        <v>//           {ITM_COV,   "COV"},</v>
      </c>
      <c r="H266" t="b">
        <f>ISNA(VLOOKUP(J266,J267:J$882,1,0))</f>
        <v>1</v>
      </c>
      <c r="I266" s="27">
        <f>VLOOKUP(C266,SOURCE!V$6:AB$10046,7,0)</f>
        <v>1442</v>
      </c>
      <c r="J266" s="28" t="str">
        <f>VLOOKUP(C266,SOURCE!V$6:AB$10046,6,0)</f>
        <v>COV</v>
      </c>
      <c r="K266" s="29" t="str">
        <f t="shared" si="5"/>
        <v>cov</v>
      </c>
      <c r="L266" s="38" t="str">
        <f>VLOOKUP(C266,SOURCE!V$6:AB$10046,2,0)</f>
        <v>Stat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"cov"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ITM_BESTFQ</v>
      </c>
      <c r="E267" s="26" t="str">
        <f>CHAR(34)&amp;VLOOKUP(C267,SOURCE!$V$3:$AC$2867,6,0)&amp;CHAR(34)</f>
        <v>"BESTF?"</v>
      </c>
      <c r="F267" s="22" t="str">
        <f>VLOOKUP(C267,SOURCE!$V$3:$AD$2867,9,0)&amp;"           {"&amp;D267&amp;",   "&amp;E267&amp;"},"</f>
        <v>//           {ITM_BESTFQ,   "BESTF?"},</v>
      </c>
      <c r="H267" t="b">
        <f>ISNA(VLOOKUP(J267,J268:J$882,1,0))</f>
        <v>1</v>
      </c>
      <c r="I267" s="27">
        <f>VLOOKUP(C267,SOURCE!V$6:AB$10046,7,0)</f>
        <v>1443</v>
      </c>
      <c r="J267" s="28" t="str">
        <f>VLOOKUP(C267,SOURCE!V$6:AB$10046,6,0)</f>
        <v>BESTF?</v>
      </c>
      <c r="K267" s="29" t="str">
        <f t="shared" si="5"/>
        <v>BestF?</v>
      </c>
      <c r="L267" s="38" t="str">
        <f>VLOOKUP(C267,SOURCE!V$6:AB$10046,2,0)</f>
        <v>Stat</v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"BestF?"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ITM_CROSS_PROD</v>
      </c>
      <c r="E268" s="26" t="str">
        <f>CHAR(34)&amp;VLOOKUP(C268,SOURCE!$V$3:$AC$2867,6,0)&amp;CHAR(34)</f>
        <v>"CROSS"</v>
      </c>
      <c r="F268" s="22" t="str">
        <f>VLOOKUP(C268,SOURCE!$V$3:$AD$2867,9,0)&amp;"           {"&amp;D268&amp;",   "&amp;E268&amp;"},"</f>
        <v>//           {ITM_CROSS_PROD,   "CROSS"},</v>
      </c>
      <c r="H268" t="b">
        <f>ISNA(VLOOKUP(J268,J269:J$882,1,0))</f>
        <v>1</v>
      </c>
      <c r="I268" s="27">
        <f>VLOOKUP(C268,SOURCE!V$6:AB$10046,7,0)</f>
        <v>1444</v>
      </c>
      <c r="J268" s="28" t="str">
        <f>VLOOKUP(C268,SOURCE!V$6:AB$10046,6,0)</f>
        <v>CROSS</v>
      </c>
      <c r="K268" s="29" t="str">
        <f t="shared" si="5"/>
        <v>cross</v>
      </c>
      <c r="L268" s="38" t="str">
        <f>VLOOKUP(C268,SOURCE!V$6:AB$10046,2,0)</f>
        <v>Complex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"cross"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ITM_CXtoRE</v>
      </c>
      <c r="E269" s="26" t="str">
        <f>CHAR(34)&amp;VLOOKUP(C269,SOURCE!$V$3:$AC$2867,6,0)&amp;CHAR(34)</f>
        <v>"CX&gt;RE"</v>
      </c>
      <c r="F269" s="22" t="str">
        <f>VLOOKUP(C269,SOURCE!$V$3:$AD$2867,9,0)&amp;"           {"&amp;D269&amp;",   "&amp;E269&amp;"},"</f>
        <v>//           {ITM_CXtoRE,   "CX&gt;RE"},</v>
      </c>
      <c r="H269" t="b">
        <f>ISNA(VLOOKUP(J269,J270:J$882,1,0))</f>
        <v>1</v>
      </c>
      <c r="I269" s="27">
        <f>VLOOKUP(C269,SOURCE!V$6:AB$10046,7,0)</f>
        <v>1445</v>
      </c>
      <c r="J269" s="28" t="str">
        <f>VLOOKUP(C269,SOURCE!V$6:AB$10046,6,0)</f>
        <v>CX&gt;RE</v>
      </c>
      <c r="K269" s="29" t="str">
        <f t="shared" si="5"/>
        <v>CX&gt;RE</v>
      </c>
      <c r="L269" s="38" t="str">
        <f>VLOOKUP(C269,SOURCE!V$6:AB$10046,2,0)</f>
        <v>Complex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"CX" STD_RIGHT_ARROW "RE"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ITM_DATE</v>
      </c>
      <c r="E270" s="26" t="str">
        <f>CHAR(34)&amp;VLOOKUP(C270,SOURCE!$V$3:$AC$2867,6,0)&amp;CHAR(34)</f>
        <v>"DATE"</v>
      </c>
      <c r="F270" s="22" t="str">
        <f>VLOOKUP(C270,SOURCE!$V$3:$AD$2867,9,0)&amp;"           {"&amp;D270&amp;",   "&amp;E270&amp;"},"</f>
        <v>//           {ITM_DATE,   "DATE"},</v>
      </c>
      <c r="H270" t="b">
        <f>ISNA(VLOOKUP(J270,J271:J$882,1,0))</f>
        <v>1</v>
      </c>
      <c r="I270" s="27">
        <f>VLOOKUP(C270,SOURCE!V$6:AB$10046,7,0)</f>
        <v>1446</v>
      </c>
      <c r="J270" s="28" t="str">
        <f>VLOOKUP(C270,SOURCE!V$6:AB$10046,6,0)</f>
        <v>DATE</v>
      </c>
      <c r="K270" s="29" t="str">
        <f t="shared" si="5"/>
        <v>DATE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"DATE"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ITM_DATEto</v>
      </c>
      <c r="E271" s="26" t="str">
        <f>CHAR(34)&amp;VLOOKUP(C271,SOURCE!$V$3:$AC$2867,6,0)&amp;CHAR(34)</f>
        <v>"DATE&gt;"</v>
      </c>
      <c r="F271" s="22" t="str">
        <f>VLOOKUP(C271,SOURCE!$V$3:$AD$2867,9,0)&amp;"           {"&amp;D271&amp;",   "&amp;E271&amp;"},"</f>
        <v>//           {ITM_DATEto,   "DATE&gt;"},</v>
      </c>
      <c r="H271" t="b">
        <f>ISNA(VLOOKUP(J271,J272:J$882,1,0))</f>
        <v>1</v>
      </c>
      <c r="I271" s="27">
        <f>VLOOKUP(C271,SOURCE!V$6:AB$10046,7,0)</f>
        <v>1447</v>
      </c>
      <c r="J271" s="28" t="str">
        <f>VLOOKUP(C271,SOURCE!V$6:AB$10046,6,0)</f>
        <v>DATE&gt;</v>
      </c>
      <c r="K271" s="29" t="str">
        <f t="shared" si="5"/>
        <v>DATE&gt;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"DATE" STD_RIGHT_ARROW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ITM_DAY</v>
      </c>
      <c r="E272" s="26" t="str">
        <f>CHAR(34)&amp;VLOOKUP(C272,SOURCE!$V$3:$AC$2867,6,0)&amp;CHAR(34)</f>
        <v>"DAY"</v>
      </c>
      <c r="F272" s="22" t="str">
        <f>VLOOKUP(C272,SOURCE!$V$3:$AD$2867,9,0)&amp;"           {"&amp;D272&amp;",   "&amp;E272&amp;"},"</f>
        <v>//           {ITM_DAY,   "DAY"},</v>
      </c>
      <c r="H272" t="b">
        <f>ISNA(VLOOKUP(J272,J273:J$882,1,0))</f>
        <v>1</v>
      </c>
      <c r="I272" s="27">
        <f>VLOOKUP(C272,SOURCE!V$6:AB$10046,7,0)</f>
        <v>1448</v>
      </c>
      <c r="J272" s="28" t="str">
        <f>VLOOKUP(C272,SOURCE!V$6:AB$10046,6,0)</f>
        <v>DAY</v>
      </c>
      <c r="K272" s="29" t="str">
        <f t="shared" si="5"/>
        <v>DAY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"DAY"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ITM_DBLR</v>
      </c>
      <c r="E273" s="26" t="str">
        <f>CHAR(34)&amp;VLOOKUP(C273,SOURCE!$V$3:$AC$2867,6,0)&amp;CHAR(34)</f>
        <v>"DBLR"</v>
      </c>
      <c r="F273" s="22" t="str">
        <f>VLOOKUP(C273,SOURCE!$V$3:$AD$2867,9,0)&amp;"           {"&amp;D273&amp;",   "&amp;E273&amp;"},"</f>
        <v>//           {ITM_DBLR,   "DBLR"},</v>
      </c>
      <c r="H273" t="b">
        <f>ISNA(VLOOKUP(J273,J274:J$882,1,0))</f>
        <v>1</v>
      </c>
      <c r="I273" s="27">
        <f>VLOOKUP(C273,SOURCE!V$6:AB$10046,7,0)</f>
        <v>1449</v>
      </c>
      <c r="J273" s="28" t="str">
        <f>VLOOKUP(C273,SOURCE!V$6:AB$10046,6,0)</f>
        <v>DBLR</v>
      </c>
      <c r="K273" s="29" t="str">
        <f t="shared" si="5"/>
        <v>DBLR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"DBLR"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ITM_DBLMULT</v>
      </c>
      <c r="E274" s="26" t="str">
        <f>CHAR(34)&amp;VLOOKUP(C274,SOURCE!$V$3:$AC$2867,6,0)&amp;CHAR(34)</f>
        <v>"DBLCROSS"</v>
      </c>
      <c r="F274" s="22" t="str">
        <f>VLOOKUP(C274,SOURCE!$V$3:$AD$2867,9,0)&amp;"           {"&amp;D274&amp;",   "&amp;E274&amp;"},"</f>
        <v>//           {ITM_DBLMULT,   "DBLCROSS"},</v>
      </c>
      <c r="H274" t="b">
        <f>ISNA(VLOOKUP(J274,J275:J$882,1,0))</f>
        <v>1</v>
      </c>
      <c r="I274" s="27">
        <f>VLOOKUP(C274,SOURCE!V$6:AB$10046,7,0)</f>
        <v>1450</v>
      </c>
      <c r="J274" s="28" t="str">
        <f>VLOOKUP(C274,SOURCE!V$6:AB$10046,6,0)</f>
        <v>DBLCROSS</v>
      </c>
      <c r="K274" s="29" t="str">
        <f t="shared" si="5"/>
        <v>DBLCROSS</v>
      </c>
      <c r="L274" s="38" t="str">
        <f>VLOOKUP(C274,SOURCE!V$6:AB$10046,2,0)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"DBL" STD_CROSS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ITM_DBLDIV</v>
      </c>
      <c r="E275" s="26" t="str">
        <f>CHAR(34)&amp;VLOOKUP(C275,SOURCE!$V$3:$AC$2867,6,0)&amp;CHAR(34)</f>
        <v>"DBL/"</v>
      </c>
      <c r="F275" s="22" t="str">
        <f>VLOOKUP(C275,SOURCE!$V$3:$AD$2867,9,0)&amp;"           {"&amp;D275&amp;",   "&amp;E275&amp;"},"</f>
        <v>//           {ITM_DBLDIV,   "DBL/"},</v>
      </c>
      <c r="H275" t="b">
        <f>ISNA(VLOOKUP(J275,J276:J$882,1,0))</f>
        <v>1</v>
      </c>
      <c r="I275" s="27">
        <f>VLOOKUP(C275,SOURCE!V$6:AB$10046,7,0)</f>
        <v>1451</v>
      </c>
      <c r="J275" s="28" t="str">
        <f>VLOOKUP(C275,SOURCE!V$6:AB$10046,6,0)</f>
        <v>DBL/</v>
      </c>
      <c r="K275" s="29" t="str">
        <f t="shared" si="5"/>
        <v>DBL/</v>
      </c>
      <c r="L275" s="38" t="str">
        <f>VLOOKUP(C275,SOURCE!V$6:AB$10046,2,0)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"DBL/"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ITM_DECOMP</v>
      </c>
      <c r="E276" s="26" t="str">
        <f>CHAR(34)&amp;VLOOKUP(C276,SOURCE!$V$3:$AC$2867,6,0)&amp;CHAR(34)</f>
        <v>"DECOMP"</v>
      </c>
      <c r="F276" s="22" t="str">
        <f>VLOOKUP(C276,SOURCE!$V$3:$AD$2867,9,0)&amp;"           {"&amp;D276&amp;",   "&amp;E276&amp;"},"</f>
        <v>//           {ITM_DECOMP,   "DECOMP"},</v>
      </c>
      <c r="H276" t="b">
        <f>ISNA(VLOOKUP(J276,J277:J$882,1,0))</f>
        <v>1</v>
      </c>
      <c r="I276" s="27">
        <f>VLOOKUP(C276,SOURCE!V$6:AB$10046,7,0)</f>
        <v>1452</v>
      </c>
      <c r="J276" s="28" t="str">
        <f>VLOOKUP(C276,SOURCE!V$6:AB$10046,6,0)</f>
        <v>DECOMP</v>
      </c>
      <c r="K276" s="29" t="str">
        <f t="shared" si="5"/>
        <v>DECOMP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"DECOMP"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ITM_DEG</v>
      </c>
      <c r="E277" s="26" t="str">
        <f>CHAR(34)&amp;VLOOKUP(C277,SOURCE!$V$3:$AC$2867,6,0)&amp;CHAR(34)</f>
        <v>"DEG"</v>
      </c>
      <c r="F277" s="22" t="str">
        <f>VLOOKUP(C277,SOURCE!$V$3:$AD$2867,9,0)&amp;"           {"&amp;D277&amp;",   "&amp;E277&amp;"},"</f>
        <v xml:space="preserve">           {ITM_DEG,   "DEG"},</v>
      </c>
      <c r="H277" t="b">
        <f>ISNA(VLOOKUP(J277,J278:J$882,1,0))</f>
        <v>1</v>
      </c>
      <c r="I277" s="27">
        <f>VLOOKUP(C277,SOURCE!V$6:AB$10046,7,0)</f>
        <v>1453</v>
      </c>
      <c r="J277" s="28" t="str">
        <f>VLOOKUP(C277,SOURCE!V$6:AB$10046,6,0)</f>
        <v>DEG</v>
      </c>
      <c r="K277" s="29" t="str">
        <f t="shared" si="5"/>
        <v>DEG</v>
      </c>
      <c r="L277" s="38" t="str">
        <f>VLOOKUP(C277,SOURCE!V$6:AB$10046,2,0)</f>
        <v>Trig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"DEG"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ITM_SA</v>
      </c>
      <c r="E278" s="26" t="str">
        <f>CHAR(34)&amp;VLOOKUP(C278,SOURCE!$V$3:$AC$2867,6,0)&amp;CHAR(34)</f>
        <v>"S(A)"</v>
      </c>
      <c r="F278" s="22" t="str">
        <f>VLOOKUP(C278,SOURCE!$V$3:$AD$2867,9,0)&amp;"           {"&amp;D278&amp;",   "&amp;E278&amp;"},"</f>
        <v>//           {ITM_SA,   "S(A)"},</v>
      </c>
      <c r="H278" t="b">
        <f>ISNA(VLOOKUP(J278,J279:J$882,1,0))</f>
        <v>1</v>
      </c>
      <c r="I278" s="27">
        <f>VLOOKUP(C278,SOURCE!V$6:AB$10046,7,0)</f>
        <v>1454</v>
      </c>
      <c r="J278" s="28" t="str">
        <f>VLOOKUP(C278,SOURCE!V$6:AB$10046,6,0)</f>
        <v>S(A)</v>
      </c>
      <c r="K278" s="29" t="str">
        <f t="shared" si="5"/>
        <v>s(a)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"s(a)"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ITM_DENMAX</v>
      </c>
      <c r="E279" s="26" t="str">
        <f>CHAR(34)&amp;VLOOKUP(C279,SOURCE!$V$3:$AC$2867,6,0)&amp;CHAR(34)</f>
        <v>"DENMAX"</v>
      </c>
      <c r="F279" s="22" t="str">
        <f>VLOOKUP(C279,SOURCE!$V$3:$AD$2867,9,0)&amp;"           {"&amp;D279&amp;",   "&amp;E279&amp;"},"</f>
        <v>//           {ITM_DENMAX,   "DENMAX"},</v>
      </c>
      <c r="H279" t="b">
        <f>ISNA(VLOOKUP(J279,J280:J$882,1,0))</f>
        <v>1</v>
      </c>
      <c r="I279" s="27">
        <f>VLOOKUP(C279,SOURCE!V$6:AB$10046,7,0)</f>
        <v>1455</v>
      </c>
      <c r="J279" s="28" t="str">
        <f>VLOOKUP(C279,SOURCE!V$6:AB$10046,6,0)</f>
        <v>DENMAX</v>
      </c>
      <c r="K279" s="29" t="str">
        <f t="shared" si="5"/>
        <v>DENMAX</v>
      </c>
      <c r="L279" s="38" t="str">
        <f>VLOOKUP(C279,SOURCE!V$6:AB$10046,2,0)</f>
        <v>SYSFL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"DENMAX"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ITM_DOT_PROD</v>
      </c>
      <c r="E280" s="26" t="str">
        <f>CHAR(34)&amp;VLOOKUP(C280,SOURCE!$V$3:$AC$2867,6,0)&amp;CHAR(34)</f>
        <v>"DOT"</v>
      </c>
      <c r="F280" s="22" t="str">
        <f>VLOOKUP(C280,SOURCE!$V$3:$AD$2867,9,0)&amp;"           {"&amp;D280&amp;",   "&amp;E280&amp;"},"</f>
        <v>//           {ITM_DOT_PROD,   "DOT"},</v>
      </c>
      <c r="H280" t="b">
        <f>ISNA(VLOOKUP(J280,J281:J$882,1,0))</f>
        <v>1</v>
      </c>
      <c r="I280" s="27">
        <f>VLOOKUP(C280,SOURCE!V$6:AB$10046,7,0)</f>
        <v>1456</v>
      </c>
      <c r="J280" s="28" t="str">
        <f>VLOOKUP(C280,SOURCE!V$6:AB$10046,6,0)</f>
        <v>DOT</v>
      </c>
      <c r="K280" s="29" t="str">
        <f t="shared" si="5"/>
        <v>dot</v>
      </c>
      <c r="L280" s="38">
        <f>VLOOKUP(C280,SOURCE!V$6:AB$10046,2,0)</f>
        <v>0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"dot"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ITM_DSTACK</v>
      </c>
      <c r="E281" s="26" t="str">
        <f>CHAR(34)&amp;VLOOKUP(C281,SOURCE!$V$3:$AC$2867,6,0)&amp;CHAR(34)</f>
        <v>"DSTACK"</v>
      </c>
      <c r="F281" s="22" t="str">
        <f>VLOOKUP(C281,SOURCE!$V$3:$AD$2867,9,0)&amp;"           {"&amp;D281&amp;",   "&amp;E281&amp;"},"</f>
        <v>//           {ITM_DSTACK,   "DSTACK"},</v>
      </c>
      <c r="H281" t="b">
        <f>ISNA(VLOOKUP(J281,J282:J$882,1,0))</f>
        <v>1</v>
      </c>
      <c r="I281" s="27">
        <f>VLOOKUP(C281,SOURCE!V$6:AB$10046,7,0)</f>
        <v>1457</v>
      </c>
      <c r="J281" s="28" t="str">
        <f>VLOOKUP(C281,SOURCE!V$6:AB$10046,6,0)</f>
        <v>DSTACK</v>
      </c>
      <c r="K281" s="29" t="str">
        <f t="shared" si="5"/>
        <v>DSTACK</v>
      </c>
      <c r="L281" s="38" t="str">
        <f>VLOOKUP(C281,SOURCE!V$6:AB$10046,2,0)</f>
        <v>Config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"DSTACK"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ITM_DMS</v>
      </c>
      <c r="E282" s="26" t="str">
        <f>CHAR(34)&amp;VLOOKUP(C282,SOURCE!$V$3:$AC$2867,6,0)&amp;CHAR(34)</f>
        <v>"D.MS"</v>
      </c>
      <c r="F282" s="22" t="str">
        <f>VLOOKUP(C282,SOURCE!$V$3:$AD$2867,9,0)&amp;"           {"&amp;D282&amp;",   "&amp;E282&amp;"},"</f>
        <v>//           {ITM_DMS,   "D.MS"},</v>
      </c>
      <c r="H282" t="b">
        <f>ISNA(VLOOKUP(J282,J283:J$882,1,0))</f>
        <v>1</v>
      </c>
      <c r="I282" s="27">
        <f>VLOOKUP(C282,SOURCE!V$6:AB$10046,7,0)</f>
        <v>1458</v>
      </c>
      <c r="J282" s="28" t="str">
        <f>VLOOKUP(C282,SOURCE!V$6:AB$10046,6,0)</f>
        <v>D.MS</v>
      </c>
      <c r="K282" s="29" t="str">
        <f t="shared" si="5"/>
        <v>d.ms</v>
      </c>
      <c r="L282" s="38" t="str">
        <f>VLOOKUP(C282,SOURCE!V$6:AB$10046,2,0)</f>
        <v>Trig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"d.ms"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ITM_DMY</v>
      </c>
      <c r="E283" s="26" t="str">
        <f>CHAR(34)&amp;VLOOKUP(C283,SOURCE!$V$3:$AC$2867,6,0)&amp;CHAR(34)</f>
        <v>"DMY"</v>
      </c>
      <c r="F283" s="22" t="str">
        <f>VLOOKUP(C283,SOURCE!$V$3:$AD$2867,9,0)&amp;"           {"&amp;D283&amp;",   "&amp;E283&amp;"},"</f>
        <v>//           {ITM_DMY,   "DMY"},</v>
      </c>
      <c r="H283" t="b">
        <f>ISNA(VLOOKUP(J283,J284:J$882,1,0))</f>
        <v>1</v>
      </c>
      <c r="I283" s="27">
        <f>VLOOKUP(C283,SOURCE!V$6:AB$10046,7,0)</f>
        <v>1460</v>
      </c>
      <c r="J283" s="28" t="str">
        <f>VLOOKUP(C283,SOURCE!V$6:AB$10046,6,0)</f>
        <v>DMY</v>
      </c>
      <c r="K283" s="29" t="str">
        <f t="shared" si="5"/>
        <v>DMY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"DMY"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ITM_DtoJ</v>
      </c>
      <c r="E284" s="26" t="str">
        <f>CHAR(34)&amp;VLOOKUP(C284,SOURCE!$V$3:$AC$2867,6,0)&amp;CHAR(34)</f>
        <v>"D&gt;J"</v>
      </c>
      <c r="F284" s="22" t="str">
        <f>VLOOKUP(C284,SOURCE!$V$3:$AD$2867,9,0)&amp;"           {"&amp;D284&amp;",   "&amp;E284&amp;"},"</f>
        <v>//           {ITM_DtoJ,   "D&gt;J"},</v>
      </c>
      <c r="H284" t="b">
        <f>ISNA(VLOOKUP(J284,J285:J$882,1,0))</f>
        <v>1</v>
      </c>
      <c r="I284" s="27">
        <f>VLOOKUP(C284,SOURCE!V$6:AB$10046,7,0)</f>
        <v>1461</v>
      </c>
      <c r="J284" s="28" t="str">
        <f>VLOOKUP(C284,SOURCE!V$6:AB$10046,6,0)</f>
        <v>D&gt;J</v>
      </c>
      <c r="K284" s="29" t="str">
        <f t="shared" si="5"/>
        <v>D&gt;J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"D" STD_RIGHT_ARROW "J"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ITM_DELITM</v>
      </c>
      <c r="E285" s="26" t="str">
        <f>CHAR(34)&amp;VLOOKUP(C285,SOURCE!$V$3:$AC$2867,6,0)&amp;CHAR(34)</f>
        <v>"DELITM"</v>
      </c>
      <c r="F285" s="22" t="str">
        <f>VLOOKUP(C285,SOURCE!$V$3:$AD$2867,9,0)&amp;"           {"&amp;D285&amp;",   "&amp;E285&amp;"},"</f>
        <v>//           {ITM_DELITM,   "DELITM"},</v>
      </c>
      <c r="H285" t="b">
        <f>ISNA(VLOOKUP(J285,J286:J$882,1,0))</f>
        <v>1</v>
      </c>
      <c r="I285" s="27">
        <f>VLOOKUP(C285,SOURCE!V$6:AB$10046,7,0)</f>
        <v>1462</v>
      </c>
      <c r="J285" s="28" t="str">
        <f>VLOOKUP(C285,SOURCE!V$6:AB$10046,6,0)</f>
        <v>DELITM</v>
      </c>
      <c r="K285" s="29" t="str">
        <f t="shared" si="5"/>
        <v>DELITM</v>
      </c>
      <c r="L285" s="38" t="str">
        <f>VLOOKUP(C285,SOURCE!V$6:AB$10046,2,0)</f>
        <v/>
      </c>
      <c r="M285" t="str">
        <f>IF(VLOOKUP(I285,SOURCE!B:P,2,0)="/  { itemToBeCoded","To be coded","")</f>
        <v>To be coded</v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"DELITM"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ITM_EIGVAL</v>
      </c>
      <c r="E286" s="26" t="str">
        <f>CHAR(34)&amp;VLOOKUP(C286,SOURCE!$V$3:$AC$2867,6,0)&amp;CHAR(34)</f>
        <v>"EIGVAL"</v>
      </c>
      <c r="F286" s="22" t="str">
        <f>VLOOKUP(C286,SOURCE!$V$3:$AD$2867,9,0)&amp;"           {"&amp;D286&amp;",   "&amp;E286&amp;"},"</f>
        <v>//           {ITM_EIGVAL,   "EIGVAL"},</v>
      </c>
      <c r="H286" t="b">
        <f>ISNA(VLOOKUP(J286,J287:J$882,1,0))</f>
        <v>1</v>
      </c>
      <c r="I286" s="27">
        <f>VLOOKUP(C286,SOURCE!V$6:AB$10046,7,0)</f>
        <v>1463</v>
      </c>
      <c r="J286" s="28" t="str">
        <f>VLOOKUP(C286,SOURCE!V$6:AB$10046,6,0)</f>
        <v>EIGVAL</v>
      </c>
      <c r="K286" s="29" t="str">
        <f t="shared" si="5"/>
        <v>EIGVAL</v>
      </c>
      <c r="L286" s="38" t="str">
        <f>VLOOKUP(C286,SOURCE!V$6:AB$10046,2,0)</f>
        <v>Matrix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"EIGVAL"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ITM_EIGVEC</v>
      </c>
      <c r="E287" s="26" t="str">
        <f>CHAR(34)&amp;VLOOKUP(C287,SOURCE!$V$3:$AC$2867,6,0)&amp;CHAR(34)</f>
        <v>"EIGVEC"</v>
      </c>
      <c r="F287" s="22" t="str">
        <f>VLOOKUP(C287,SOURCE!$V$3:$AD$2867,9,0)&amp;"           {"&amp;D287&amp;",   "&amp;E287&amp;"},"</f>
        <v>//           {ITM_EIGVEC,   "EIGVEC"},</v>
      </c>
      <c r="H287" t="b">
        <f>ISNA(VLOOKUP(J287,J288:J$882,1,0))</f>
        <v>1</v>
      </c>
      <c r="I287" s="27">
        <f>VLOOKUP(C287,SOURCE!V$6:AB$10046,7,0)</f>
        <v>1464</v>
      </c>
      <c r="J287" s="28" t="str">
        <f>VLOOKUP(C287,SOURCE!V$6:AB$10046,6,0)</f>
        <v>EIGVEC</v>
      </c>
      <c r="K287" s="29" t="str">
        <f t="shared" si="5"/>
        <v>EIGVEC</v>
      </c>
      <c r="L287" s="38" t="str">
        <f>VLOOKUP(C287,SOURCE!V$6:AB$10046,2,0)</f>
        <v>Matrix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"EIGVEC"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ITM_ENDP</v>
      </c>
      <c r="E288" s="26" t="str">
        <f>CHAR(34)&amp;VLOOKUP(C288,SOURCE!$V$3:$AC$2867,6,0)&amp;CHAR(34)</f>
        <v>"ENDP"</v>
      </c>
      <c r="F288" s="22" t="str">
        <f>VLOOKUP(C288,SOURCE!$V$3:$AD$2867,9,0)&amp;"           {"&amp;D288&amp;",   "&amp;E288&amp;"},"</f>
        <v>//           {ITM_ENDP,   "ENDP"},</v>
      </c>
      <c r="H288" t="b">
        <f>ISNA(VLOOKUP(J288,J289:J$882,1,0))</f>
        <v>1</v>
      </c>
      <c r="I288" s="27">
        <f>VLOOKUP(C288,SOURCE!V$6:AB$10046,7,0)</f>
        <v>1466</v>
      </c>
      <c r="J288" s="28" t="str">
        <f>VLOOKUP(C288,SOURCE!V$6:AB$10046,6,0)</f>
        <v>ENDP</v>
      </c>
      <c r="K288" s="29" t="str">
        <f t="shared" si="5"/>
        <v>End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"End"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ITM_ENG</v>
      </c>
      <c r="E289" s="26" t="str">
        <f>CHAR(34)&amp;VLOOKUP(C289,SOURCE!$V$3:$AC$2867,6,0)&amp;CHAR(34)</f>
        <v>"ENG"</v>
      </c>
      <c r="F289" s="22" t="str">
        <f>VLOOKUP(C289,SOURCE!$V$3:$AD$2867,9,0)&amp;"           {"&amp;D289&amp;",   "&amp;E289&amp;"},"</f>
        <v xml:space="preserve">           {ITM_ENG,   "ENG"},</v>
      </c>
      <c r="H289" t="b">
        <f>ISNA(VLOOKUP(J289,J290:J$882,1,0))</f>
        <v>1</v>
      </c>
      <c r="I289" s="27">
        <f>VLOOKUP(C289,SOURCE!V$6:AB$10046,7,0)</f>
        <v>1467</v>
      </c>
      <c r="J289" s="28" t="str">
        <f>VLOOKUP(C289,SOURCE!V$6:AB$10046,6,0)</f>
        <v>ENG</v>
      </c>
      <c r="K289" s="29" t="str">
        <f t="shared" si="5"/>
        <v>ENG</v>
      </c>
      <c r="L289" s="38" t="str">
        <f>VLOOKUP(C289,SOURCE!V$6:AB$10046,2,0)</f>
        <v>DISP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"ENG"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ITM_ENORM</v>
      </c>
      <c r="E290" s="26" t="str">
        <f>CHAR(34)&amp;VLOOKUP(C290,SOURCE!$V$3:$AC$2867,6,0)&amp;CHAR(34)</f>
        <v>"ENORM"</v>
      </c>
      <c r="F290" s="22" t="str">
        <f>VLOOKUP(C290,SOURCE!$V$3:$AD$2867,9,0)&amp;"           {"&amp;D290&amp;",   "&amp;E290&amp;"},"</f>
        <v>//           {ITM_ENORM,   "ENORM"},</v>
      </c>
      <c r="H290" t="b">
        <f>ISNA(VLOOKUP(J290,J291:J$882,1,0))</f>
        <v>1</v>
      </c>
      <c r="I290" s="27">
        <f>VLOOKUP(C290,SOURCE!V$6:AB$10046,7,0)</f>
        <v>1468</v>
      </c>
      <c r="J290" s="28" t="str">
        <f>VLOOKUP(C290,SOURCE!V$6:AB$10046,6,0)</f>
        <v>ENORM</v>
      </c>
      <c r="K290" s="29" t="str">
        <f t="shared" si="5"/>
        <v>ENORM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"ENORM"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ITM_EQ_NEW</v>
      </c>
      <c r="E291" s="26" t="str">
        <f>CHAR(34)&amp;VLOOKUP(C291,SOURCE!$V$3:$AC$2867,6,0)&amp;CHAR(34)</f>
        <v>"EQ.NEW"</v>
      </c>
      <c r="F291" s="22" t="str">
        <f>VLOOKUP(C291,SOURCE!$V$3:$AD$2867,9,0)&amp;"           {"&amp;D291&amp;",   "&amp;E291&amp;"},"</f>
        <v>//           {ITM_EQ_NEW,   "EQ.NEW"},</v>
      </c>
      <c r="H291" t="b">
        <f>ISNA(VLOOKUP(J291,J292:J$882,1,0))</f>
        <v>1</v>
      </c>
      <c r="I291" s="27">
        <f>VLOOKUP(C291,SOURCE!V$6:AB$10046,7,0)</f>
        <v>1472</v>
      </c>
      <c r="J291" s="28" t="str">
        <f>VLOOKUP(C291,SOURCE!V$6:AB$10046,6,0)</f>
        <v>EQ.NEW</v>
      </c>
      <c r="K291" s="29" t="str">
        <f t="shared" si="5"/>
        <v>NEW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"NEW"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ITM_ERF</v>
      </c>
      <c r="E292" s="26" t="str">
        <f>CHAR(34)&amp;VLOOKUP(C292,SOURCE!$V$3:$AC$2867,6,0)&amp;CHAR(34)</f>
        <v>"ERF"</v>
      </c>
      <c r="F292" s="22" t="str">
        <f>VLOOKUP(C292,SOURCE!$V$3:$AD$2867,9,0)&amp;"           {"&amp;D292&amp;",   "&amp;E292&amp;"},"</f>
        <v>//           {ITM_ERF,   "ERF"},</v>
      </c>
      <c r="H292" t="b">
        <f>ISNA(VLOOKUP(J292,J293:J$882,1,0))</f>
        <v>1</v>
      </c>
      <c r="I292" s="27">
        <f>VLOOKUP(C292,SOURCE!V$6:AB$10046,7,0)</f>
        <v>1473</v>
      </c>
      <c r="J292" s="28" t="str">
        <f>VLOOKUP(C292,SOURCE!V$6:AB$10046,6,0)</f>
        <v>ERF</v>
      </c>
      <c r="K292" s="29" t="str">
        <f t="shared" si="5"/>
        <v>erf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"erf"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ITM_ERFC</v>
      </c>
      <c r="E293" s="26" t="str">
        <f>CHAR(34)&amp;VLOOKUP(C293,SOURCE!$V$3:$AC$2867,6,0)&amp;CHAR(34)</f>
        <v>"ERFC"</v>
      </c>
      <c r="F293" s="22" t="str">
        <f>VLOOKUP(C293,SOURCE!$V$3:$AD$2867,9,0)&amp;"           {"&amp;D293&amp;",   "&amp;E293&amp;"},"</f>
        <v>//           {ITM_ERFC,   "ERFC"},</v>
      </c>
      <c r="H293" t="b">
        <f>ISNA(VLOOKUP(J293,J294:J$882,1,0))</f>
        <v>1</v>
      </c>
      <c r="I293" s="27">
        <f>VLOOKUP(C293,SOURCE!V$6:AB$10046,7,0)</f>
        <v>1474</v>
      </c>
      <c r="J293" s="28" t="str">
        <f>VLOOKUP(C293,SOURCE!V$6:AB$10046,6,0)</f>
        <v>ERFC</v>
      </c>
      <c r="K293" s="29" t="str">
        <f t="shared" si="5"/>
        <v>erfc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"erfc"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ITM_ERR</v>
      </c>
      <c r="E294" s="26" t="str">
        <f>CHAR(34)&amp;VLOOKUP(C294,SOURCE!$V$3:$AC$2867,6,0)&amp;CHAR(34)</f>
        <v>"ERR"</v>
      </c>
      <c r="F294" s="22" t="str">
        <f>VLOOKUP(C294,SOURCE!$V$3:$AD$2867,9,0)&amp;"           {"&amp;D294&amp;",   "&amp;E294&amp;"},"</f>
        <v>//           {ITM_ERR,   "ERR"},</v>
      </c>
      <c r="H294" t="b">
        <f>ISNA(VLOOKUP(J294,J295:J$882,1,0))</f>
        <v>1</v>
      </c>
      <c r="I294" s="27">
        <f>VLOOKUP(C294,SOURCE!V$6:AB$10046,7,0)</f>
        <v>1475</v>
      </c>
      <c r="J294" s="28" t="str">
        <f>VLOOKUP(C294,SOURCE!V$6:AB$10046,6,0)</f>
        <v>ERR</v>
      </c>
      <c r="K294" s="29" t="str">
        <f t="shared" si="5"/>
        <v>ERR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"ERR"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ITM_EXPT</v>
      </c>
      <c r="E295" s="26" t="str">
        <f>CHAR(34)&amp;VLOOKUP(C295,SOURCE!$V$3:$AC$2867,6,0)&amp;CHAR(34)</f>
        <v>"EXPT"</v>
      </c>
      <c r="F295" s="22" t="str">
        <f>VLOOKUP(C295,SOURCE!$V$3:$AD$2867,9,0)&amp;"           {"&amp;D295&amp;",   "&amp;E295&amp;"},"</f>
        <v xml:space="preserve">           {ITM_EXPT,   "EXPT"},</v>
      </c>
      <c r="H295" t="b">
        <f>ISNA(VLOOKUP(J295,J296:J$882,1,0))</f>
        <v>1</v>
      </c>
      <c r="I295" s="27">
        <f>VLOOKUP(C295,SOURCE!V$6:AB$10046,7,0)</f>
        <v>1477</v>
      </c>
      <c r="J295" s="28" t="str">
        <f>VLOOKUP(C295,SOURCE!V$6:AB$10046,6,0)</f>
        <v>EXPT</v>
      </c>
      <c r="K295" s="29" t="str">
        <f t="shared" si="5"/>
        <v>EXPT</v>
      </c>
      <c r="L295" s="38" t="str">
        <f>VLOOKUP(C295,SOURCE!V$6:AB$10046,2,0)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"EXPT"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ITM_GET_JUL_GREG</v>
      </c>
      <c r="E296" s="26" t="str">
        <f>CHAR(34)&amp;VLOOKUP(C296,SOURCE!$V$3:$AC$2867,6,0)&amp;CHAR(34)</f>
        <v>"J/G?"</v>
      </c>
      <c r="F296" s="22" t="str">
        <f>VLOOKUP(C296,SOURCE!$V$3:$AD$2867,9,0)&amp;"           {"&amp;D296&amp;",   "&amp;E296&amp;"},"</f>
        <v>//           {ITM_GET_JUL_GREG,   "J/G?"},</v>
      </c>
      <c r="H296" t="b">
        <f>ISNA(VLOOKUP(J296,J297:J$882,1,0))</f>
        <v>1</v>
      </c>
      <c r="I296" s="27">
        <f>VLOOKUP(C296,SOURCE!V$6:AB$10046,7,0)</f>
        <v>1478</v>
      </c>
      <c r="J296" s="28" t="str">
        <f>VLOOKUP(C296,SOURCE!V$6:AB$10046,6,0)</f>
        <v>J/G?</v>
      </c>
      <c r="K296" s="29" t="str">
        <f t="shared" si="5"/>
        <v>J/G?</v>
      </c>
      <c r="L296" s="38" t="str">
        <f>VLOOKUP(C296,SOURCE!V$6:AB$10046,2,0)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"J/G?"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ITM_FIB</v>
      </c>
      <c r="E297" s="26" t="str">
        <f>CHAR(34)&amp;VLOOKUP(C297,SOURCE!$V$3:$AC$2867,6,0)&amp;CHAR(34)</f>
        <v>"FIB"</v>
      </c>
      <c r="F297" s="22" t="str">
        <f>VLOOKUP(C297,SOURCE!$V$3:$AD$2867,9,0)&amp;"           {"&amp;D297&amp;",   "&amp;E297&amp;"},"</f>
        <v xml:space="preserve">           {ITM_FIB,   "FIB"},</v>
      </c>
      <c r="H297" t="b">
        <f>ISNA(VLOOKUP(J297,J298:J$882,1,0))</f>
        <v>1</v>
      </c>
      <c r="I297" s="27">
        <f>VLOOKUP(C297,SOURCE!V$6:AB$10046,7,0)</f>
        <v>1479</v>
      </c>
      <c r="J297" s="28" t="str">
        <f>VLOOKUP(C297,SOURCE!V$6:AB$10046,6,0)</f>
        <v>FIB</v>
      </c>
      <c r="K297" s="29" t="str">
        <f t="shared" si="5"/>
        <v>FIB</v>
      </c>
      <c r="L297" s="38" t="str">
        <f>VLOOKUP(C297,SOURCE!V$6:AB$10046,2,0)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"FIB"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ITM_FIX</v>
      </c>
      <c r="E298" s="26" t="str">
        <f>CHAR(34)&amp;VLOOKUP(C298,SOURCE!$V$3:$AC$2867,6,0)&amp;CHAR(34)</f>
        <v>"FIX"</v>
      </c>
      <c r="F298" s="22" t="str">
        <f>VLOOKUP(C298,SOURCE!$V$3:$AD$2867,9,0)&amp;"           {"&amp;D298&amp;",   "&amp;E298&amp;"},"</f>
        <v xml:space="preserve">           {ITM_FIX,   "FIX"},</v>
      </c>
      <c r="H298" t="b">
        <f>ISNA(VLOOKUP(J298,J299:J$882,1,0))</f>
        <v>1</v>
      </c>
      <c r="I298" s="27">
        <f>VLOOKUP(C298,SOURCE!V$6:AB$10046,7,0)</f>
        <v>1480</v>
      </c>
      <c r="J298" s="28" t="str">
        <f>VLOOKUP(C298,SOURCE!V$6:AB$10046,6,0)</f>
        <v>FIX</v>
      </c>
      <c r="K298" s="29" t="str">
        <f t="shared" si="5"/>
        <v>FIX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"FIX"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ITM_FLASH</v>
      </c>
      <c r="E299" s="26" t="str">
        <f>CHAR(34)&amp;VLOOKUP(C299,SOURCE!$V$3:$AC$2867,6,0)&amp;CHAR(34)</f>
        <v>"FLASH?"</v>
      </c>
      <c r="F299" s="22" t="str">
        <f>VLOOKUP(C299,SOURCE!$V$3:$AD$2867,9,0)&amp;"           {"&amp;D299&amp;",   "&amp;E299&amp;"},"</f>
        <v>//           {ITM_FLASH,   "FLASH?"},</v>
      </c>
      <c r="H299" t="b">
        <f>ISNA(VLOOKUP(J299,J300:J$882,1,0))</f>
        <v>1</v>
      </c>
      <c r="I299" s="27">
        <f>VLOOKUP(C299,SOURCE!V$6:AB$10046,7,0)</f>
        <v>1481</v>
      </c>
      <c r="J299" s="28" t="str">
        <f>VLOOKUP(C299,SOURCE!V$6:AB$10046,6,0)</f>
        <v>FLASH?</v>
      </c>
      <c r="K299" s="29" t="str">
        <f t="shared" si="5"/>
        <v>FLASH?</v>
      </c>
      <c r="L299" s="38" t="str">
        <f>VLOOKUP(C299,SOURCE!V$6:AB$10046,2,0)</f>
        <v>INFO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"FLASH?"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ITM_FQX</v>
      </c>
      <c r="E300" s="26" t="str">
        <f>CHAR(34)&amp;VLOOKUP(C300,SOURCE!$V$3:$AC$2867,6,0)&amp;CHAR(34)</f>
        <v>"F'(X)"</v>
      </c>
      <c r="F300" s="22" t="str">
        <f>VLOOKUP(C300,SOURCE!$V$3:$AD$2867,9,0)&amp;"           {"&amp;D300&amp;",   "&amp;E300&amp;"},"</f>
        <v>//           {ITM_FQX,   "F'(X)"},</v>
      </c>
      <c r="H300" t="b">
        <f>ISNA(VLOOKUP(J300,J301:J$882,1,0))</f>
        <v>1</v>
      </c>
      <c r="I300" s="27">
        <f>VLOOKUP(C300,SOURCE!V$6:AB$10046,7,0)</f>
        <v>1482</v>
      </c>
      <c r="J300" s="28" t="str">
        <f>VLOOKUP(C300,SOURCE!V$6:AB$10046,6,0)</f>
        <v>F'(X)</v>
      </c>
      <c r="K300" s="29" t="str">
        <f t="shared" si="5"/>
        <v>f'(x)</v>
      </c>
      <c r="L300" s="38" t="str">
        <f>VLOOKUP(C300,SOURCE!V$6:AB$10046,2,0)</f>
        <v/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"f'(x)"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ITM_FDQX</v>
      </c>
      <c r="E301" s="26" t="str">
        <f>CHAR(34)&amp;VLOOKUP(C301,SOURCE!$V$3:$AC$2867,6,0)&amp;CHAR(34)</f>
        <v>"F\(X)"</v>
      </c>
      <c r="F301" s="22" t="str">
        <f>VLOOKUP(C301,SOURCE!$V$3:$AD$2867,9,0)&amp;"           {"&amp;D301&amp;",   "&amp;E301&amp;"},"</f>
        <v>//           {ITM_FDQX,   "F\(X)"},</v>
      </c>
      <c r="H301" t="b">
        <f>ISNA(VLOOKUP(J301,J302:J$882,1,0))</f>
        <v>1</v>
      </c>
      <c r="I301" s="27">
        <f>VLOOKUP(C301,SOURCE!V$6:AB$10046,7,0)</f>
        <v>1483</v>
      </c>
      <c r="J301" s="28" t="str">
        <f>VLOOKUP(C301,SOURCE!V$6:AB$10046,6,0)</f>
        <v>F\(X)</v>
      </c>
      <c r="K301" s="29" t="str">
        <f t="shared" si="5"/>
        <v>f\(x)</v>
      </c>
      <c r="L301" s="38" t="str">
        <f>VLOOKUP(C301,SOURCE!V$6:AB$10046,2,0)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"f\"(x)"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ITM_GAP</v>
      </c>
      <c r="E302" s="26" t="str">
        <f>CHAR(34)&amp;VLOOKUP(C302,SOURCE!$V$3:$AC$2867,6,0)&amp;CHAR(34)</f>
        <v>"GAP"</v>
      </c>
      <c r="F302" s="22" t="str">
        <f>VLOOKUP(C302,SOURCE!$V$3:$AD$2867,9,0)&amp;"           {"&amp;D302&amp;",   "&amp;E302&amp;"},"</f>
        <v>//           {ITM_GAP,   "GAP"},</v>
      </c>
      <c r="H302" t="b">
        <f>ISNA(VLOOKUP(J302,J303:J$882,1,0))</f>
        <v>1</v>
      </c>
      <c r="I302" s="27">
        <f>VLOOKUP(C302,SOURCE!V$6:AB$10046,7,0)</f>
        <v>1484</v>
      </c>
      <c r="J302" s="28" t="str">
        <f>VLOOKUP(C302,SOURCE!V$6:AB$10046,6,0)</f>
        <v>GAP</v>
      </c>
      <c r="K302" s="29" t="str">
        <f t="shared" si="5"/>
        <v>GAP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"GAP"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ITM_GD</v>
      </c>
      <c r="E303" s="26" t="str">
        <f>CHAR(34)&amp;VLOOKUP(C303,SOURCE!$V$3:$AC$2867,6,0)&amp;CHAR(34)</f>
        <v>"GD"</v>
      </c>
      <c r="F303" s="22" t="str">
        <f>VLOOKUP(C303,SOURCE!$V$3:$AD$2867,9,0)&amp;"           {"&amp;D303&amp;",   "&amp;E303&amp;"},"</f>
        <v xml:space="preserve">           {ITM_GD,   "GD"},</v>
      </c>
      <c r="H303" t="b">
        <f>ISNA(VLOOKUP(J303,J304:J$882,1,0))</f>
        <v>1</v>
      </c>
      <c r="I303" s="27">
        <f>VLOOKUP(C303,SOURCE!V$6:AB$10046,7,0)</f>
        <v>1485</v>
      </c>
      <c r="J303" s="28" t="str">
        <f>VLOOKUP(C303,SOURCE!V$6:AB$10046,6,0)</f>
        <v>GD</v>
      </c>
      <c r="K303" s="29" t="str">
        <f t="shared" si="5"/>
        <v>gd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"g" STD_SUB_d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ITM_GDM1</v>
      </c>
      <c r="E304" s="26" t="str">
        <f>CHAR(34)&amp;VLOOKUP(C304,SOURCE!$V$3:$AC$2867,6,0)&amp;CHAR(34)</f>
        <v>"GD^-1"</v>
      </c>
      <c r="F304" s="22" t="str">
        <f>VLOOKUP(C304,SOURCE!$V$3:$AD$2867,9,0)&amp;"           {"&amp;D304&amp;",   "&amp;E304&amp;"},"</f>
        <v xml:space="preserve">           {ITM_GDM1,   "GD^-1"},</v>
      </c>
      <c r="H304" t="b">
        <f>ISNA(VLOOKUP(J304,J305:J$882,1,0))</f>
        <v>1</v>
      </c>
      <c r="I304" s="27">
        <f>VLOOKUP(C304,SOURCE!V$6:AB$10046,7,0)</f>
        <v>1486</v>
      </c>
      <c r="J304" s="28" t="str">
        <f>VLOOKUP(C304,SOURCE!V$6:AB$10046,6,0)</f>
        <v>GD^-1</v>
      </c>
      <c r="K304" s="29" t="str">
        <f t="shared" si="5"/>
        <v>gd^MINUS_1</v>
      </c>
      <c r="L304" s="38" t="str">
        <f>VLOOKUP(C304,SOURCE!V$6:AB$10046,2,0)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"g" STD_SUB_d STD_SUP_MINUS_1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ITM_GRAD</v>
      </c>
      <c r="E305" s="26" t="str">
        <f>CHAR(34)&amp;VLOOKUP(C305,SOURCE!$V$3:$AC$2867,6,0)&amp;CHAR(34)</f>
        <v>"GRAD"</v>
      </c>
      <c r="F305" s="22" t="str">
        <f>VLOOKUP(C305,SOURCE!$V$3:$AD$2867,9,0)&amp;"           {"&amp;D305&amp;",   "&amp;E305&amp;"},"</f>
        <v>//           {ITM_GRAD,   "GRAD"},</v>
      </c>
      <c r="H305" t="b">
        <f>ISNA(VLOOKUP(J305,J306:J$882,1,0))</f>
        <v>1</v>
      </c>
      <c r="I305" s="27">
        <f>VLOOKUP(C305,SOURCE!V$6:AB$10046,7,0)</f>
        <v>1487</v>
      </c>
      <c r="J305" s="28" t="str">
        <f>VLOOKUP(C305,SOURCE!V$6:AB$10046,6,0)</f>
        <v>GRAD</v>
      </c>
      <c r="K305" s="29" t="str">
        <f t="shared" si="5"/>
        <v>GRAD</v>
      </c>
      <c r="L305" s="38" t="str">
        <f>VLOOKUP(C305,SOURCE!V$6:AB$10046,2,0)</f>
        <v>Trig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"GRAD"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ITM_GTOP</v>
      </c>
      <c r="E306" s="26" t="str">
        <f>CHAR(34)&amp;VLOOKUP(C306,SOURCE!$V$3:$AC$2867,6,0)&amp;CHAR(34)</f>
        <v>"GTO."</v>
      </c>
      <c r="F306" s="22" t="str">
        <f>VLOOKUP(C306,SOURCE!$V$3:$AD$2867,9,0)&amp;"           {"&amp;D306&amp;",   "&amp;E306&amp;"},"</f>
        <v>//           {ITM_GTOP,   "GTO."},</v>
      </c>
      <c r="H306" t="b">
        <f>ISNA(VLOOKUP(J306,J307:J$882,1,0))</f>
        <v>1</v>
      </c>
      <c r="I306" s="27">
        <f>VLOOKUP(C306,SOURCE!V$6:AB$10046,7,0)</f>
        <v>1488</v>
      </c>
      <c r="J306" s="28" t="str">
        <f>VLOOKUP(C306,SOURCE!V$6:AB$10046,6,0)</f>
        <v>GTO.</v>
      </c>
      <c r="K306" s="29" t="str">
        <f t="shared" si="5"/>
        <v>GTO.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"GTO."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ITM_HN</v>
      </c>
      <c r="E307" s="26" t="str">
        <f>CHAR(34)&amp;VLOOKUP(C307,SOURCE!$V$3:$AC$2867,6,0)&amp;CHAR(34)</f>
        <v>"HN"</v>
      </c>
      <c r="F307" s="22" t="str">
        <f>VLOOKUP(C307,SOURCE!$V$3:$AD$2867,9,0)&amp;"           {"&amp;D307&amp;",   "&amp;E307&amp;"},"</f>
        <v>//           {ITM_HN,   "HN"},</v>
      </c>
      <c r="H307" t="b">
        <f>ISNA(VLOOKUP(J307,J308:J$882,1,0))</f>
        <v>1</v>
      </c>
      <c r="I307" s="27">
        <f>VLOOKUP(C307,SOURCE!V$6:AB$10046,7,0)</f>
        <v>1489</v>
      </c>
      <c r="J307" s="28" t="str">
        <f>VLOOKUP(C307,SOURCE!V$6:AB$10046,6,0)</f>
        <v>HN</v>
      </c>
      <c r="K307" s="29" t="str">
        <f t="shared" si="5"/>
        <v>Hn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"H" STD_SUB_n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ITM_HNP</v>
      </c>
      <c r="E308" s="26" t="str">
        <f>CHAR(34)&amp;VLOOKUP(C308,SOURCE!$V$3:$AC$2867,6,0)&amp;CHAR(34)</f>
        <v>"HNP"</v>
      </c>
      <c r="F308" s="22" t="str">
        <f>VLOOKUP(C308,SOURCE!$V$3:$AD$2867,9,0)&amp;"           {"&amp;D308&amp;",   "&amp;E308&amp;"},"</f>
        <v>//           {ITM_HNP,   "HNP"},</v>
      </c>
      <c r="H308" t="b">
        <f>ISNA(VLOOKUP(J308,J309:J$882,1,0))</f>
        <v>1</v>
      </c>
      <c r="I308" s="27">
        <f>VLOOKUP(C308,SOURCE!V$6:AB$10046,7,0)</f>
        <v>1490</v>
      </c>
      <c r="J308" s="28" t="str">
        <f>VLOOKUP(C308,SOURCE!V$6:AB$10046,6,0)</f>
        <v>HNP</v>
      </c>
      <c r="K308" s="29" t="str">
        <f t="shared" si="5"/>
        <v>HnP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"H" STD_SUB_n STD_SUB_P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ITM_IM</v>
      </c>
      <c r="E309" s="26" t="str">
        <f>CHAR(34)&amp;VLOOKUP(C309,SOURCE!$V$3:$AC$2867,6,0)&amp;CHAR(34)</f>
        <v>"IM"</v>
      </c>
      <c r="F309" s="22" t="str">
        <f>VLOOKUP(C309,SOURCE!$V$3:$AD$2867,9,0)&amp;"           {"&amp;D309&amp;",   "&amp;E309&amp;"},"</f>
        <v xml:space="preserve">           {ITM_IM,   "IM"},</v>
      </c>
      <c r="H309" t="b">
        <f>ISNA(VLOOKUP(J309,J310:J$882,1,0))</f>
        <v>1</v>
      </c>
      <c r="I309" s="27">
        <f>VLOOKUP(C309,SOURCE!V$6:AB$10046,7,0)</f>
        <v>1491</v>
      </c>
      <c r="J309" s="28" t="str">
        <f>VLOOKUP(C309,SOURCE!V$6:AB$10046,6,0)</f>
        <v>IM</v>
      </c>
      <c r="K309" s="29" t="str">
        <f t="shared" si="5"/>
        <v>Im</v>
      </c>
      <c r="L309" s="38" t="str">
        <f>VLOOKUP(C309,SOURCE!V$6:AB$10046,2,0)</f>
        <v>Complex</v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"Im"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ITM_INDEX</v>
      </c>
      <c r="E310" s="26" t="str">
        <f>CHAR(34)&amp;VLOOKUP(C310,SOURCE!$V$3:$AC$2867,6,0)&amp;CHAR(34)</f>
        <v>"INDEX"</v>
      </c>
      <c r="F310" s="22" t="str">
        <f>VLOOKUP(C310,SOURCE!$V$3:$AD$2867,9,0)&amp;"           {"&amp;D310&amp;",   "&amp;E310&amp;"},"</f>
        <v xml:space="preserve">           {ITM_INDEX,   "INDEX"},</v>
      </c>
      <c r="H310" t="b">
        <f>ISNA(VLOOKUP(J310,J311:J$882,1,0))</f>
        <v>1</v>
      </c>
      <c r="I310" s="27">
        <f>VLOOKUP(C310,SOURCE!V$6:AB$10046,7,0)</f>
        <v>1492</v>
      </c>
      <c r="J310" s="28" t="str">
        <f>VLOOKUP(C310,SOURCE!V$6:AB$10046,6,0)</f>
        <v>INDEX</v>
      </c>
      <c r="K310" s="29" t="str">
        <f t="shared" si="5"/>
        <v>INDEX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"INDEX"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ITM_IXYZ</v>
      </c>
      <c r="E311" s="26" t="str">
        <f>CHAR(34)&amp;VLOOKUP(C311,SOURCE!$V$3:$AC$2867,6,0)&amp;CHAR(34)</f>
        <v>"IXYZ"</v>
      </c>
      <c r="F311" s="22" t="str">
        <f>VLOOKUP(C311,SOURCE!$V$3:$AD$2867,9,0)&amp;"           {"&amp;D311&amp;",   "&amp;E311&amp;"},"</f>
        <v>//           {ITM_IXYZ,   "IXYZ"},</v>
      </c>
      <c r="H311" t="b">
        <f>ISNA(VLOOKUP(J311,J312:J$882,1,0))</f>
        <v>1</v>
      </c>
      <c r="I311" s="27">
        <f>VLOOKUP(C311,SOURCE!V$6:AB$10046,7,0)</f>
        <v>1493</v>
      </c>
      <c r="J311" s="28" t="str">
        <f>VLOOKUP(C311,SOURCE!V$6:AB$10046,6,0)</f>
        <v>IXYZ</v>
      </c>
      <c r="K311" s="29" t="str">
        <f t="shared" si="5"/>
        <v>Ixyz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"I" STD_SUB_x STD_SUB_y STD_SUB_z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ITM_IGAMMAP</v>
      </c>
      <c r="E312" s="26" t="str">
        <f>CHAR(34)&amp;VLOOKUP(C312,SOURCE!$V$3:$AC$2867,6,0)&amp;CHAR(34)</f>
        <v>"IGAMMAP"</v>
      </c>
      <c r="F312" s="22" t="str">
        <f>VLOOKUP(C312,SOURCE!$V$3:$AD$2867,9,0)&amp;"           {"&amp;D312&amp;",   "&amp;E312&amp;"},"</f>
        <v>//           {ITM_IGAMMAP,   "IGAMMAP"},</v>
      </c>
      <c r="H312" t="b">
        <f>ISNA(VLOOKUP(J312,J313:J$882,1,0))</f>
        <v>1</v>
      </c>
      <c r="I312" s="27">
        <f>VLOOKUP(C312,SOURCE!V$6:AB$10046,7,0)</f>
        <v>1494</v>
      </c>
      <c r="J312" s="28" t="str">
        <f>VLOOKUP(C312,SOURCE!V$6:AB$10046,6,0)</f>
        <v>IGAMMAP</v>
      </c>
      <c r="K312" s="29" t="str">
        <f t="shared" si="5"/>
        <v>IGAMMAp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"I" STD_GAMMA STD_SUB_p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ITM_IGAMMAQ</v>
      </c>
      <c r="E313" s="26" t="str">
        <f>CHAR(34)&amp;VLOOKUP(C313,SOURCE!$V$3:$AC$2867,6,0)&amp;CHAR(34)</f>
        <v>"IGAMMAQ"</v>
      </c>
      <c r="F313" s="22" t="str">
        <f>VLOOKUP(C313,SOURCE!$V$3:$AD$2867,9,0)&amp;"           {"&amp;D313&amp;",   "&amp;E313&amp;"},"</f>
        <v>//           {ITM_IGAMMAQ,   "IGAMMAQ"},</v>
      </c>
      <c r="H313" t="b">
        <f>ISNA(VLOOKUP(J313,J314:J$882,1,0))</f>
        <v>1</v>
      </c>
      <c r="I313" s="27">
        <f>VLOOKUP(C313,SOURCE!V$6:AB$10046,7,0)</f>
        <v>1495</v>
      </c>
      <c r="J313" s="28" t="str">
        <f>VLOOKUP(C313,SOURCE!V$6:AB$10046,6,0)</f>
        <v>IGAMMAQ</v>
      </c>
      <c r="K313" s="29" t="str">
        <f t="shared" si="5"/>
        <v>IGAMMAq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"I" STD_GAMMA STD_SUB_q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ITM_IPLUS</v>
      </c>
      <c r="E314" s="26" t="str">
        <f>CHAR(34)&amp;VLOOKUP(C314,SOURCE!$V$3:$AC$2867,6,0)&amp;CHAR(34)</f>
        <v>"I+"</v>
      </c>
      <c r="F314" s="22" t="str">
        <f>VLOOKUP(C314,SOURCE!$V$3:$AD$2867,9,0)&amp;"           {"&amp;D314&amp;",   "&amp;E314&amp;"},"</f>
        <v xml:space="preserve">           {ITM_IPLUS,   "I+"},</v>
      </c>
      <c r="H314" t="b">
        <f>ISNA(VLOOKUP(J314,J315:J$882,1,0))</f>
        <v>1</v>
      </c>
      <c r="I314" s="27">
        <f>VLOOKUP(C314,SOURCE!V$6:AB$10046,7,0)</f>
        <v>1496</v>
      </c>
      <c r="J314" s="28" t="str">
        <f>VLOOKUP(C314,SOURCE!V$6:AB$10046,6,0)</f>
        <v>I+</v>
      </c>
      <c r="K314" s="29" t="str">
        <f t="shared" si="5"/>
        <v>I+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"I+"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ITM_IMINUS</v>
      </c>
      <c r="E315" s="26" t="str">
        <f>CHAR(34)&amp;VLOOKUP(C315,SOURCE!$V$3:$AC$2867,6,0)&amp;CHAR(34)</f>
        <v>"I-"</v>
      </c>
      <c r="F315" s="22" t="str">
        <f>VLOOKUP(C315,SOURCE!$V$3:$AD$2867,9,0)&amp;"           {"&amp;D315&amp;",   "&amp;E315&amp;"},"</f>
        <v xml:space="preserve">           {ITM_IMINUS,   "I-"},</v>
      </c>
      <c r="H315" t="b">
        <f>ISNA(VLOOKUP(J315,J316:J$882,1,0))</f>
        <v>1</v>
      </c>
      <c r="I315" s="27">
        <f>VLOOKUP(C315,SOURCE!V$6:AB$10046,7,0)</f>
        <v>1497</v>
      </c>
      <c r="J315" s="28" t="str">
        <f>VLOOKUP(C315,SOURCE!V$6:AB$10046,6,0)</f>
        <v>I-</v>
      </c>
      <c r="K315" s="29" t="str">
        <f t="shared" si="5"/>
        <v>I-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"I-"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ITM_JYX</v>
      </c>
      <c r="E316" s="26" t="str">
        <f>CHAR(34)&amp;VLOOKUP(C316,SOURCE!$V$3:$AC$2867,6,0)&amp;CHAR(34)</f>
        <v>"JY(X)"</v>
      </c>
      <c r="F316" s="22" t="str">
        <f>VLOOKUP(C316,SOURCE!$V$3:$AD$2867,9,0)&amp;"           {"&amp;D316&amp;",   "&amp;E316&amp;"},"</f>
        <v>//           {ITM_JYX,   "JY(X)"},</v>
      </c>
      <c r="H316" t="b">
        <f>ISNA(VLOOKUP(J316,J317:J$882,1,0))</f>
        <v>1</v>
      </c>
      <c r="I316" s="27">
        <f>VLOOKUP(C316,SOURCE!V$6:AB$10046,7,0)</f>
        <v>1498</v>
      </c>
      <c r="J316" s="28" t="str">
        <f>VLOOKUP(C316,SOURCE!V$6:AB$10046,6,0)</f>
        <v>JY(X)</v>
      </c>
      <c r="K316" s="29" t="str">
        <f t="shared" si="5"/>
        <v>Jy(x)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"J" STD_SUB_y "(x)"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ITM_JPLUS</v>
      </c>
      <c r="E317" s="26" t="str">
        <f>CHAR(34)&amp;VLOOKUP(C317,SOURCE!$V$3:$AC$2867,6,0)&amp;CHAR(34)</f>
        <v>"J+"</v>
      </c>
      <c r="F317" s="22" t="str">
        <f>VLOOKUP(C317,SOURCE!$V$3:$AD$2867,9,0)&amp;"           {"&amp;D317&amp;",   "&amp;E317&amp;"},"</f>
        <v xml:space="preserve">           {ITM_JPLUS,   "J+"},</v>
      </c>
      <c r="H317" t="b">
        <f>ISNA(VLOOKUP(J317,J318:J$882,1,0))</f>
        <v>1</v>
      </c>
      <c r="I317" s="27">
        <f>VLOOKUP(C317,SOURCE!V$6:AB$10046,7,0)</f>
        <v>1499</v>
      </c>
      <c r="J317" s="28" t="str">
        <f>VLOOKUP(C317,SOURCE!V$6:AB$10046,6,0)</f>
        <v>J+</v>
      </c>
      <c r="K317" s="29" t="str">
        <f t="shared" si="5"/>
        <v>J+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"J+"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ITM_JMINUS</v>
      </c>
      <c r="E318" s="26" t="str">
        <f>CHAR(34)&amp;VLOOKUP(C318,SOURCE!$V$3:$AC$2867,6,0)&amp;CHAR(34)</f>
        <v>"J-"</v>
      </c>
      <c r="F318" s="22" t="str">
        <f>VLOOKUP(C318,SOURCE!$V$3:$AD$2867,9,0)&amp;"           {"&amp;D318&amp;",   "&amp;E318&amp;"},"</f>
        <v xml:space="preserve">           {ITM_JMINUS,   "J-"},</v>
      </c>
      <c r="H318" t="b">
        <f>ISNA(VLOOKUP(J318,J319:J$882,1,0))</f>
        <v>1</v>
      </c>
      <c r="I318" s="27">
        <f>VLOOKUP(C318,SOURCE!V$6:AB$10046,7,0)</f>
        <v>1500</v>
      </c>
      <c r="J318" s="28" t="str">
        <f>VLOOKUP(C318,SOURCE!V$6:AB$10046,6,0)</f>
        <v>J-</v>
      </c>
      <c r="K318" s="29" t="str">
        <f t="shared" si="5"/>
        <v>J-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"J-"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ITM_JUL_GREG</v>
      </c>
      <c r="E319" s="26" t="str">
        <f>CHAR(34)&amp;VLOOKUP(C319,SOURCE!$V$3:$AC$2867,6,0)&amp;CHAR(34)</f>
        <v>"J/G"</v>
      </c>
      <c r="F319" s="22" t="str">
        <f>VLOOKUP(C319,SOURCE!$V$3:$AD$2867,9,0)&amp;"           {"&amp;D319&amp;",   "&amp;E319&amp;"},"</f>
        <v>//           {ITM_JUL_GREG,   "J/G"},</v>
      </c>
      <c r="H319" t="b">
        <f>ISNA(VLOOKUP(J319,J320:J$882,1,0))</f>
        <v>1</v>
      </c>
      <c r="I319" s="27">
        <f>VLOOKUP(C319,SOURCE!V$6:AB$10046,7,0)</f>
        <v>1501</v>
      </c>
      <c r="J319" s="28" t="str">
        <f>VLOOKUP(C319,SOURCE!V$6:AB$10046,6,0)</f>
        <v>J/G</v>
      </c>
      <c r="K319" s="29" t="str">
        <f t="shared" si="5"/>
        <v>J/G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"J/G"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ITM_sinc</v>
      </c>
      <c r="E320" s="26" t="str">
        <f>CHAR(34)&amp;VLOOKUP(C320,SOURCE!$V$3:$AC$2867,6,0)&amp;CHAR(34)</f>
        <v>"SINC"</v>
      </c>
      <c r="F320" s="22" t="str">
        <f>VLOOKUP(C320,SOURCE!$V$3:$AD$2867,9,0)&amp;"           {"&amp;D320&amp;",   "&amp;E320&amp;"},"</f>
        <v xml:space="preserve">           {ITM_sinc,   "SINC"},</v>
      </c>
      <c r="H320" t="b">
        <f>ISNA(VLOOKUP(J320,J321:J$882,1,0))</f>
        <v>1</v>
      </c>
      <c r="I320" s="27">
        <f>VLOOKUP(C320,SOURCE!V$6:AB$10046,7,0)</f>
        <v>1506</v>
      </c>
      <c r="J320" s="28" t="str">
        <f>VLOOKUP(C320,SOURCE!V$6:AB$10046,6,0)</f>
        <v>SINC</v>
      </c>
      <c r="K320" s="29" t="str">
        <f t="shared" si="5"/>
        <v>sinc</v>
      </c>
      <c r="L320" s="38" t="str">
        <f>VLOOKUP(C320,SOURCE!V$6:AB$10046,2,0)</f>
        <v>Trig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>RAD 20 SINC 0.0456472625363814 GSB M2 //</v>
      </c>
      <c r="O320" t="b">
        <f>ISNA(VLOOKUP(J320,J$3:J319,1,0))</f>
        <v>1</v>
      </c>
      <c r="Q320" s="26" t="str">
        <f>VLOOKUP(I320,SOURCE!B:P,5,0)</f>
        <v>"sinc"</v>
      </c>
      <c r="W320">
        <f>IF(VLOOKUP(I320,SOURCE!B:P,2,0)&lt;&gt;"/  { itemToBeCoded",IF(ISERROR(VLOOKUP(J320,TEST!A:F,5,0)),"",VLOOKUP(J320,TEST!A:F,5,0)),"")</f>
        <v>1</v>
      </c>
      <c r="X320">
        <f>IF(VLOOKUP(I320,SOURCE!B:P,2,0)&lt;&gt;"/  { itemToBeCoded",IF(ISERROR(VLOOKUP(J320,TEST!A:F,6,0)),"",VLOOKUP(J320,TEST!A:F,6,0)),"")</f>
        <v>4.5647262536381385E-2</v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ITM_KTYP</v>
      </c>
      <c r="E321" s="26" t="str">
        <f>CHAR(34)&amp;VLOOKUP(C321,SOURCE!$V$3:$AC$2867,6,0)&amp;CHAR(34)</f>
        <v>"KTYP?"</v>
      </c>
      <c r="F321" s="22" t="str">
        <f>VLOOKUP(C321,SOURCE!$V$3:$AD$2867,9,0)&amp;"           {"&amp;D321&amp;",   "&amp;E321&amp;"},"</f>
        <v>//           {ITM_KTYP,   "KTYP?"},</v>
      </c>
      <c r="H321" t="b">
        <f>ISNA(VLOOKUP(J321,J322:J$882,1,0))</f>
        <v>1</v>
      </c>
      <c r="I321" s="27">
        <f>VLOOKUP(C321,SOURCE!V$6:AB$10046,7,0)</f>
        <v>1507</v>
      </c>
      <c r="J321" s="28" t="str">
        <f>VLOOKUP(C321,SOURCE!V$6:AB$10046,6,0)</f>
        <v>KTYP?</v>
      </c>
      <c r="K321" s="29" t="str">
        <f t="shared" si="5"/>
        <v>KTYP?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"KTYP?"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ITM_LASTX</v>
      </c>
      <c r="E322" s="26" t="str">
        <f>CHAR(34)&amp;VLOOKUP(C322,SOURCE!$V$3:$AC$2867,6,0)&amp;CHAR(34)</f>
        <v>"LASTX"</v>
      </c>
      <c r="F322" s="22" t="str">
        <f>VLOOKUP(C322,SOURCE!$V$3:$AD$2867,9,0)&amp;"           {"&amp;D322&amp;",   "&amp;E322&amp;"},"</f>
        <v>//           {ITM_LASTX,   "LASTX"},</v>
      </c>
      <c r="H322" t="b">
        <f>ISNA(VLOOKUP(J322,J323:J$882,1,0))</f>
        <v>1</v>
      </c>
      <c r="I322" s="27">
        <f>VLOOKUP(C322,SOURCE!V$6:AB$10046,7,0)</f>
        <v>1508</v>
      </c>
      <c r="J322" s="28" t="str">
        <f>VLOOKUP(C322,SOURCE!V$6:AB$10046,6,0)</f>
        <v>LASTX</v>
      </c>
      <c r="K322" s="29" t="str">
        <f t="shared" si="5"/>
        <v>LASTx</v>
      </c>
      <c r="L322" s="38" t="str">
        <f>VLOOKUP(C322,SOURCE!V$6:AB$10046,2,0)</f>
        <v>STACK</v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"LASTx"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ITM_LEAP</v>
      </c>
      <c r="E323" s="26" t="str">
        <f>CHAR(34)&amp;VLOOKUP(C323,SOURCE!$V$3:$AC$2867,6,0)&amp;CHAR(34)</f>
        <v>"LEAP?"</v>
      </c>
      <c r="F323" s="22" t="str">
        <f>VLOOKUP(C323,SOURCE!$V$3:$AD$2867,9,0)&amp;"           {"&amp;D323&amp;",   "&amp;E323&amp;"},"</f>
        <v>//           {ITM_LEAP,   "LEAP?"},</v>
      </c>
      <c r="H323" t="b">
        <f>ISNA(VLOOKUP(J323,J324:J$882,1,0))</f>
        <v>1</v>
      </c>
      <c r="I323" s="27">
        <f>VLOOKUP(C323,SOURCE!V$6:AB$10046,7,0)</f>
        <v>1510</v>
      </c>
      <c r="J323" s="28" t="str">
        <f>VLOOKUP(C323,SOURCE!V$6:AB$10046,6,0)</f>
        <v>LEAP?</v>
      </c>
      <c r="K323" s="29" t="str">
        <f t="shared" si="5"/>
        <v>LEAP?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"LEAP?"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ITM_Lm</v>
      </c>
      <c r="E324" s="26" t="str">
        <f>CHAR(34)&amp;VLOOKUP(C324,SOURCE!$V$3:$AC$2867,6,0)&amp;CHAR(34)</f>
        <v>"LM"</v>
      </c>
      <c r="F324" s="22" t="str">
        <f>VLOOKUP(C324,SOURCE!$V$3:$AD$2867,9,0)&amp;"           {"&amp;D324&amp;",   "&amp;E324&amp;"},"</f>
        <v>//           {ITM_Lm,   "LM"},</v>
      </c>
      <c r="H324" t="b">
        <f>ISNA(VLOOKUP(J324,J325:J$882,1,0))</f>
        <v>1</v>
      </c>
      <c r="I324" s="27">
        <f>VLOOKUP(C324,SOURCE!V$6:AB$10046,7,0)</f>
        <v>1511</v>
      </c>
      <c r="J324" s="28" t="str">
        <f>VLOOKUP(C324,SOURCE!V$6:AB$10046,6,0)</f>
        <v>LM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Lm</v>
      </c>
      <c r="L324" s="38" t="str">
        <f>VLOOKUP(C324,SOURCE!V$6:AB$10046,2,0)</f>
        <v>Math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 xml:space="preserve">"L" STD_SUB_m 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ITM_LmALPHA</v>
      </c>
      <c r="E325" s="26" t="str">
        <f>CHAR(34)&amp;VLOOKUP(C325,SOURCE!$V$3:$AC$2867,6,0)&amp;CHAR(34)</f>
        <v>"LMALPHA"</v>
      </c>
      <c r="F325" s="22" t="str">
        <f>VLOOKUP(C325,SOURCE!$V$3:$AD$2867,9,0)&amp;"           {"&amp;D325&amp;",   "&amp;E325&amp;"},"</f>
        <v>//           {ITM_LmALPHA,   "LMALPHA"},</v>
      </c>
      <c r="H325" t="b">
        <f>ISNA(VLOOKUP(J325,J326:J$882,1,0))</f>
        <v>1</v>
      </c>
      <c r="I325" s="27">
        <f>VLOOKUP(C325,SOURCE!V$6:AB$10046,7,0)</f>
        <v>1512</v>
      </c>
      <c r="J325" s="28" t="str">
        <f>VLOOKUP(C325,SOURCE!V$6:AB$10046,6,0)</f>
        <v>LMALPHA</v>
      </c>
      <c r="K325" s="29" t="str">
        <f t="shared" si="6"/>
        <v>Lmalpha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"L" STD_SUB_m STD_SUB_alpha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ITM_LNBETA</v>
      </c>
      <c r="E326" s="26" t="str">
        <f>CHAR(34)&amp;VLOOKUP(C326,SOURCE!$V$3:$AC$2867,6,0)&amp;CHAR(34)</f>
        <v>"LNBETA"</v>
      </c>
      <c r="F326" s="22" t="str">
        <f>VLOOKUP(C326,SOURCE!$V$3:$AD$2867,9,0)&amp;"           {"&amp;D326&amp;",   "&amp;E326&amp;"},"</f>
        <v>//           {ITM_LNBETA,   "LNBETA"},</v>
      </c>
      <c r="H326" t="b">
        <f>ISNA(VLOOKUP(J326,J327:J$882,1,0))</f>
        <v>1</v>
      </c>
      <c r="I326" s="27">
        <f>VLOOKUP(C326,SOURCE!V$6:AB$10046,7,0)</f>
        <v>1513</v>
      </c>
      <c r="J326" s="28" t="str">
        <f>VLOOKUP(C326,SOURCE!V$6:AB$10046,6,0)</f>
        <v>LNBETA</v>
      </c>
      <c r="K326" s="29" t="str">
        <f t="shared" si="6"/>
        <v>LNbeta</v>
      </c>
      <c r="L326" s="38" t="str">
        <f>VLOOKUP(C326,SOURCE!V$6:AB$10046,2,0)</f>
        <v>Math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"LN" STD_beta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ITM_LNGAMMA</v>
      </c>
      <c r="E327" s="26" t="str">
        <f>CHAR(34)&amp;VLOOKUP(C327,SOURCE!$V$3:$AC$2867,6,0)&amp;CHAR(34)</f>
        <v>"LNGAMMA"</v>
      </c>
      <c r="F327" s="22" t="str">
        <f>VLOOKUP(C327,SOURCE!$V$3:$AD$2867,9,0)&amp;"           {"&amp;D327&amp;",   "&amp;E327&amp;"},"</f>
        <v>//           {ITM_LNGAMMA,   "LNGAMMA"},</v>
      </c>
      <c r="H327" t="b">
        <f>ISNA(VLOOKUP(J327,J328:J$882,1,0))</f>
        <v>1</v>
      </c>
      <c r="I327" s="27">
        <f>VLOOKUP(C327,SOURCE!V$6:AB$10046,7,0)</f>
        <v>1514</v>
      </c>
      <c r="J327" s="28" t="str">
        <f>VLOOKUP(C327,SOURCE!V$6:AB$10046,6,0)</f>
        <v>LNGAMMA</v>
      </c>
      <c r="K327" s="29" t="str">
        <f t="shared" si="6"/>
        <v>LNGAMMA</v>
      </c>
      <c r="L327" s="38" t="str">
        <f>VLOOKUP(C327,SOURCE!V$6:AB$10046,2,0)</f>
        <v>Math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"LN" STD_GAMMA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ITM_LOAD</v>
      </c>
      <c r="E328" s="26" t="str">
        <f>CHAR(34)&amp;VLOOKUP(C328,SOURCE!$V$3:$AC$2867,6,0)&amp;CHAR(34)</f>
        <v>"LOAD"</v>
      </c>
      <c r="F328" s="22" t="str">
        <f>VLOOKUP(C328,SOURCE!$V$3:$AD$2867,9,0)&amp;"           {"&amp;D328&amp;",   "&amp;E328&amp;"},"</f>
        <v>//           {ITM_LOAD,   "LOAD"},</v>
      </c>
      <c r="H328" t="b">
        <f>ISNA(VLOOKUP(J328,J329:J$882,1,0))</f>
        <v>1</v>
      </c>
      <c r="I328" s="27">
        <f>VLOOKUP(C328,SOURCE!V$6:AB$10046,7,0)</f>
        <v>1515</v>
      </c>
      <c r="J328" s="28" t="str">
        <f>VLOOKUP(C328,SOURCE!V$6:AB$10046,6,0)</f>
        <v>LOAD</v>
      </c>
      <c r="K328" s="29" t="str">
        <f t="shared" si="6"/>
        <v>LOAD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"LOAD"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ITM_LOADP</v>
      </c>
      <c r="E329" s="26" t="str">
        <f>CHAR(34)&amp;VLOOKUP(C329,SOURCE!$V$3:$AC$2867,6,0)&amp;CHAR(34)</f>
        <v>"LOADP"</v>
      </c>
      <c r="F329" s="22" t="str">
        <f>VLOOKUP(C329,SOURCE!$V$3:$AD$2867,9,0)&amp;"           {"&amp;D329&amp;",   "&amp;E329&amp;"},"</f>
        <v>//           {ITM_LOADP,   "LOADP"},</v>
      </c>
      <c r="H329" t="b">
        <f>ISNA(VLOOKUP(J329,J330:J$882,1,0))</f>
        <v>1</v>
      </c>
      <c r="I329" s="27">
        <f>VLOOKUP(C329,SOURCE!V$6:AB$10046,7,0)</f>
        <v>1516</v>
      </c>
      <c r="J329" s="28" t="str">
        <f>VLOOKUP(C329,SOURCE!V$6:AB$10046,6,0)</f>
        <v>LOADP</v>
      </c>
      <c r="K329" s="29" t="str">
        <f t="shared" si="6"/>
        <v>LOADP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"LOADP"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ITM_LOADR</v>
      </c>
      <c r="E330" s="26" t="str">
        <f>CHAR(34)&amp;VLOOKUP(C330,SOURCE!$V$3:$AC$2867,6,0)&amp;CHAR(34)</f>
        <v>"LOADR"</v>
      </c>
      <c r="F330" s="22" t="str">
        <f>VLOOKUP(C330,SOURCE!$V$3:$AD$2867,9,0)&amp;"           {"&amp;D330&amp;",   "&amp;E330&amp;"},"</f>
        <v>//           {ITM_LOADR,   "LOADR"},</v>
      </c>
      <c r="H330" t="b">
        <f>ISNA(VLOOKUP(J330,J331:J$882,1,0))</f>
        <v>1</v>
      </c>
      <c r="I330" s="27">
        <f>VLOOKUP(C330,SOURCE!V$6:AB$10046,7,0)</f>
        <v>1517</v>
      </c>
      <c r="J330" s="28" t="str">
        <f>VLOOKUP(C330,SOURCE!V$6:AB$10046,6,0)</f>
        <v>LOADR</v>
      </c>
      <c r="K330" s="29" t="str">
        <f t="shared" si="6"/>
        <v>LOADR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"LOADR"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ITM_LOADSS</v>
      </c>
      <c r="E331" s="26" t="str">
        <f>CHAR(34)&amp;VLOOKUP(C331,SOURCE!$V$3:$AC$2867,6,0)&amp;CHAR(34)</f>
        <v>"LOADSS"</v>
      </c>
      <c r="F331" s="22" t="str">
        <f>VLOOKUP(C331,SOURCE!$V$3:$AD$2867,9,0)&amp;"           {"&amp;D331&amp;",   "&amp;E331&amp;"},"</f>
        <v>//           {ITM_LOADSS,   "LOADSS"},</v>
      </c>
      <c r="H331" t="b">
        <f>ISNA(VLOOKUP(J331,J332:J$882,1,0))</f>
        <v>1</v>
      </c>
      <c r="I331" s="27">
        <f>VLOOKUP(C331,SOURCE!V$6:AB$10046,7,0)</f>
        <v>1518</v>
      </c>
      <c r="J331" s="28" t="str">
        <f>VLOOKUP(C331,SOURCE!V$6:AB$10046,6,0)</f>
        <v>LOADSS</v>
      </c>
      <c r="K331" s="29" t="str">
        <f t="shared" si="6"/>
        <v>LOADSS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"LOADSS"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ITM_LOADSIGMA</v>
      </c>
      <c r="E332" s="26" t="str">
        <f>CHAR(34)&amp;VLOOKUP(C332,SOURCE!$V$3:$AC$2867,6,0)&amp;CHAR(34)</f>
        <v>"LOADSUM"</v>
      </c>
      <c r="F332" s="22" t="str">
        <f>VLOOKUP(C332,SOURCE!$V$3:$AD$2867,9,0)&amp;"           {"&amp;D332&amp;",   "&amp;E332&amp;"},"</f>
        <v>//           {ITM_LOADSIGMA,   "LOADSUM"},</v>
      </c>
      <c r="H332" t="b">
        <f>ISNA(VLOOKUP(J332,J333:J$882,1,0))</f>
        <v>1</v>
      </c>
      <c r="I332" s="27">
        <f>VLOOKUP(C332,SOURCE!V$6:AB$10046,7,0)</f>
        <v>1519</v>
      </c>
      <c r="J332" s="28" t="str">
        <f>VLOOKUP(C332,SOURCE!V$6:AB$10046,6,0)</f>
        <v>LOADSUM</v>
      </c>
      <c r="K332" s="29" t="str">
        <f t="shared" si="6"/>
        <v>LOADSUM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"LOAD" STD_SIGMA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ITM_LocR</v>
      </c>
      <c r="E333" s="26" t="str">
        <f>CHAR(34)&amp;VLOOKUP(C333,SOURCE!$V$3:$AC$2867,6,0)&amp;CHAR(34)</f>
        <v>"LOCR"</v>
      </c>
      <c r="F333" s="22" t="str">
        <f>VLOOKUP(C333,SOURCE!$V$3:$AD$2867,9,0)&amp;"           {"&amp;D333&amp;",   "&amp;E333&amp;"},"</f>
        <v>//           {ITM_LocR,   "LOCR"},</v>
      </c>
      <c r="H333" t="b">
        <f>ISNA(VLOOKUP(J333,J334:J$882,1,0))</f>
        <v>1</v>
      </c>
      <c r="I333" s="27">
        <f>VLOOKUP(C333,SOURCE!V$6:AB$10046,7,0)</f>
        <v>1520</v>
      </c>
      <c r="J333" s="28" t="str">
        <f>VLOOKUP(C333,SOURCE!V$6:AB$10046,6,0)</f>
        <v>LOCR</v>
      </c>
      <c r="K333" s="29" t="str">
        <f t="shared" si="6"/>
        <v>LocR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"LocR"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ITM_LocRQ</v>
      </c>
      <c r="E334" s="26" t="str">
        <f>CHAR(34)&amp;VLOOKUP(C334,SOURCE!$V$3:$AC$2867,6,0)&amp;CHAR(34)</f>
        <v>"LOCR?"</v>
      </c>
      <c r="F334" s="22" t="str">
        <f>VLOOKUP(C334,SOURCE!$V$3:$AD$2867,9,0)&amp;"           {"&amp;D334&amp;",   "&amp;E334&amp;"},"</f>
        <v>//           {ITM_LocRQ,   "LOCR?"},</v>
      </c>
      <c r="H334" t="b">
        <f>ISNA(VLOOKUP(J334,J335:J$882,1,0))</f>
        <v>1</v>
      </c>
      <c r="I334" s="27">
        <f>VLOOKUP(C334,SOURCE!V$6:AB$10046,7,0)</f>
        <v>1521</v>
      </c>
      <c r="J334" s="28" t="str">
        <f>VLOOKUP(C334,SOURCE!V$6:AB$10046,6,0)</f>
        <v>LOCR?</v>
      </c>
      <c r="K334" s="29" t="str">
        <f t="shared" si="6"/>
        <v>LocR?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"LocR?"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ITM_LR</v>
      </c>
      <c r="E335" s="26" t="str">
        <f>CHAR(34)&amp;VLOOKUP(C335,SOURCE!$V$3:$AC$2867,6,0)&amp;CHAR(34)</f>
        <v>"L.R."</v>
      </c>
      <c r="F335" s="22" t="str">
        <f>VLOOKUP(C335,SOURCE!$V$3:$AD$2867,9,0)&amp;"           {"&amp;D335&amp;",   "&amp;E335&amp;"},"</f>
        <v>//           {ITM_LR,   "L.R."},</v>
      </c>
      <c r="H335" t="b">
        <f>ISNA(VLOOKUP(J335,J336:J$882,1,0))</f>
        <v>1</v>
      </c>
      <c r="I335" s="27">
        <f>VLOOKUP(C335,SOURCE!V$6:AB$10046,7,0)</f>
        <v>1522</v>
      </c>
      <c r="J335" s="28" t="str">
        <f>VLOOKUP(C335,SOURCE!V$6:AB$10046,6,0)</f>
        <v>L.R.</v>
      </c>
      <c r="K335" s="29" t="str">
        <f t="shared" si="6"/>
        <v>L.R.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"L.R."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ITM_MANT</v>
      </c>
      <c r="E336" s="26" t="str">
        <f>CHAR(34)&amp;VLOOKUP(C336,SOURCE!$V$3:$AC$2867,6,0)&amp;CHAR(34)</f>
        <v>"MANT"</v>
      </c>
      <c r="F336" s="22" t="str">
        <f>VLOOKUP(C336,SOURCE!$V$3:$AD$2867,9,0)&amp;"           {"&amp;D336&amp;",   "&amp;E336&amp;"},"</f>
        <v>//           {ITM_MANT,   "MANT"},</v>
      </c>
      <c r="H336" t="b">
        <f>ISNA(VLOOKUP(J336,J337:J$882,1,0))</f>
        <v>1</v>
      </c>
      <c r="I336" s="27">
        <f>VLOOKUP(C336,SOURCE!V$6:AB$10046,7,0)</f>
        <v>1523</v>
      </c>
      <c r="J336" s="28" t="str">
        <f>VLOOKUP(C336,SOURCE!V$6:AB$10046,6,0)</f>
        <v>MANT</v>
      </c>
      <c r="K336" s="29" t="str">
        <f t="shared" si="6"/>
        <v>MANT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"MANT"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ITM_MATX</v>
      </c>
      <c r="E337" s="26" t="str">
        <f>CHAR(34)&amp;VLOOKUP(C337,SOURCE!$V$3:$AC$2867,6,0)&amp;CHAR(34)</f>
        <v>"MAT_X"</v>
      </c>
      <c r="F337" s="22" t="str">
        <f>VLOOKUP(C337,SOURCE!$V$3:$AD$2867,9,0)&amp;"           {"&amp;D337&amp;",   "&amp;E337&amp;"},"</f>
        <v>//           {ITM_MATX,   "MAT_X"},</v>
      </c>
      <c r="H337" t="b">
        <f>ISNA(VLOOKUP(J337,J338:J$882,1,0))</f>
        <v>1</v>
      </c>
      <c r="I337" s="27">
        <f>VLOOKUP(C337,SOURCE!V$6:AB$10046,7,0)</f>
        <v>1524</v>
      </c>
      <c r="J337" s="28" t="str">
        <f>VLOOKUP(C337,SOURCE!V$6:AB$10046,6,0)</f>
        <v>MAT_X</v>
      </c>
      <c r="K337" s="29" t="str">
        <f t="shared" si="6"/>
        <v>MatX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"Mat X"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ITM_MEM</v>
      </c>
      <c r="E338" s="26" t="str">
        <f>CHAR(34)&amp;VLOOKUP(C338,SOURCE!$V$3:$AC$2867,6,0)&amp;CHAR(34)</f>
        <v>"MEM?"</v>
      </c>
      <c r="F338" s="22" t="str">
        <f>VLOOKUP(C338,SOURCE!$V$3:$AD$2867,9,0)&amp;"           {"&amp;D338&amp;",   "&amp;E338&amp;"},"</f>
        <v>//           {ITM_MEM,   "MEM?"},</v>
      </c>
      <c r="H338" t="b">
        <f>ISNA(VLOOKUP(J338,J339:J$882,1,0))</f>
        <v>1</v>
      </c>
      <c r="I338" s="27">
        <f>VLOOKUP(C338,SOURCE!V$6:AB$10046,7,0)</f>
        <v>1525</v>
      </c>
      <c r="J338" s="28" t="str">
        <f>VLOOKUP(C338,SOURCE!V$6:AB$10046,6,0)</f>
        <v>MEM?</v>
      </c>
      <c r="K338" s="29" t="str">
        <f t="shared" si="6"/>
        <v>MEM?</v>
      </c>
      <c r="L338" s="38" t="str">
        <f>VLOOKUP(C338,SOURCE!V$6:AB$10046,2,0)</f>
        <v>INFO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"MEM?"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ITM_MENU</v>
      </c>
      <c r="E339" s="26" t="str">
        <f>CHAR(34)&amp;VLOOKUP(C339,SOURCE!$V$3:$AC$2867,6,0)&amp;CHAR(34)</f>
        <v>"MENU"</v>
      </c>
      <c r="F339" s="22" t="str">
        <f>VLOOKUP(C339,SOURCE!$V$3:$AD$2867,9,0)&amp;"           {"&amp;D339&amp;",   "&amp;E339&amp;"},"</f>
        <v>//           {ITM_MENU,   "MENU"},</v>
      </c>
      <c r="H339" t="b">
        <f>ISNA(VLOOKUP(J339,J340:J$882,1,0))</f>
        <v>1</v>
      </c>
      <c r="I339" s="27">
        <f>VLOOKUP(C339,SOURCE!V$6:AB$10046,7,0)</f>
        <v>1526</v>
      </c>
      <c r="J339" s="28" t="str">
        <f>VLOOKUP(C339,SOURCE!V$6:AB$10046,6,0)</f>
        <v>MENU</v>
      </c>
      <c r="K339" s="29" t="str">
        <f t="shared" si="6"/>
        <v>MENU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"MENU"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ITM_MONTH</v>
      </c>
      <c r="E340" s="26" t="str">
        <f>CHAR(34)&amp;VLOOKUP(C340,SOURCE!$V$3:$AC$2867,6,0)&amp;CHAR(34)</f>
        <v>"MONTH"</v>
      </c>
      <c r="F340" s="22" t="str">
        <f>VLOOKUP(C340,SOURCE!$V$3:$AD$2867,9,0)&amp;"           {"&amp;D340&amp;",   "&amp;E340&amp;"},"</f>
        <v>//           {ITM_MONTH,   "MONTH"},</v>
      </c>
      <c r="H340" t="b">
        <f>ISNA(VLOOKUP(J340,J341:J$882,1,0))</f>
        <v>1</v>
      </c>
      <c r="I340" s="27">
        <f>VLOOKUP(C340,SOURCE!V$6:AB$10046,7,0)</f>
        <v>1527</v>
      </c>
      <c r="J340" s="28" t="str">
        <f>VLOOKUP(C340,SOURCE!V$6:AB$10046,6,0)</f>
        <v>MONTH</v>
      </c>
      <c r="K340" s="29" t="str">
        <f t="shared" si="6"/>
        <v>MONTH</v>
      </c>
      <c r="L340" s="38" t="str">
        <f>VLOOKUP(C340,SOURCE!V$6:AB$10046,2,0)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"MONTH"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ITM_MSG</v>
      </c>
      <c r="E341" s="26" t="str">
        <f>CHAR(34)&amp;VLOOKUP(C341,SOURCE!$V$3:$AC$2867,6,0)&amp;CHAR(34)</f>
        <v>"MSG"</v>
      </c>
      <c r="F341" s="22" t="str">
        <f>VLOOKUP(C341,SOURCE!$V$3:$AD$2867,9,0)&amp;"           {"&amp;D341&amp;",   "&amp;E341&amp;"},"</f>
        <v>//           {ITM_MSG,   "MSG"},</v>
      </c>
      <c r="H341" t="b">
        <f>ISNA(VLOOKUP(J341,J342:J$882,1,0))</f>
        <v>1</v>
      </c>
      <c r="I341" s="27">
        <f>VLOOKUP(C341,SOURCE!V$6:AB$10046,7,0)</f>
        <v>1528</v>
      </c>
      <c r="J341" s="28" t="str">
        <f>VLOOKUP(C341,SOURCE!V$6:AB$10046,6,0)</f>
        <v>MSG</v>
      </c>
      <c r="K341" s="29" t="str">
        <f t="shared" si="6"/>
        <v>MSG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"MSG"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ITM_MULPI</v>
      </c>
      <c r="E342" s="26" t="str">
        <f>CHAR(34)&amp;VLOOKUP(C342,SOURCE!$V$3:$AC$2867,6,0)&amp;CHAR(34)</f>
        <v>"MULPI"</v>
      </c>
      <c r="F342" s="22" t="str">
        <f>VLOOKUP(C342,SOURCE!$V$3:$AD$2867,9,0)&amp;"           {"&amp;D342&amp;",   "&amp;E342&amp;"},"</f>
        <v xml:space="preserve">           {ITM_MULPI,   "MULPI"},</v>
      </c>
      <c r="H342" t="b">
        <f>ISNA(VLOOKUP(J342,J343:J$882,1,0))</f>
        <v>1</v>
      </c>
      <c r="I342" s="27">
        <f>VLOOKUP(C342,SOURCE!V$6:AB$10046,7,0)</f>
        <v>1529</v>
      </c>
      <c r="J342" s="28" t="str">
        <f>VLOOKUP(C342,SOURCE!V$6:AB$10046,6,0)</f>
        <v>MULPI</v>
      </c>
      <c r="K342" s="29" t="str">
        <f t="shared" si="6"/>
        <v>MULpi</v>
      </c>
      <c r="L342" s="38" t="str">
        <f>VLOOKUP(C342,SOURCE!V$6:AB$10046,2,0)</f>
        <v>Trig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"MUL" STD_pi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ITM_M_DELR</v>
      </c>
      <c r="E343" s="26" t="str">
        <f>CHAR(34)&amp;VLOOKUP(C343,SOURCE!$V$3:$AC$2867,6,0)&amp;CHAR(34)</f>
        <v>"M.DELR"</v>
      </c>
      <c r="F343" s="22" t="str">
        <f>VLOOKUP(C343,SOURCE!$V$3:$AD$2867,9,0)&amp;"           {"&amp;D343&amp;",   "&amp;E343&amp;"},"</f>
        <v>//           {ITM_M_DELR,   "M.DELR"},</v>
      </c>
      <c r="H343" t="b">
        <f>ISNA(VLOOKUP(J343,J344:J$882,1,0))</f>
        <v>1</v>
      </c>
      <c r="I343" s="27">
        <f>VLOOKUP(C343,SOURCE!V$6:AB$10046,7,0)</f>
        <v>1531</v>
      </c>
      <c r="J343" s="28" t="str">
        <f>VLOOKUP(C343,SOURCE!V$6:AB$10046,6,0)</f>
        <v>M.DELR</v>
      </c>
      <c r="K343" s="29" t="str">
        <f t="shared" si="6"/>
        <v>DELR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"DELR"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ITM_M_DIMQ</v>
      </c>
      <c r="E344" s="26" t="str">
        <f>CHAR(34)&amp;VLOOKUP(C344,SOURCE!$V$3:$AC$2867,6,0)&amp;CHAR(34)</f>
        <v>"M.DIM?"</v>
      </c>
      <c r="F344" s="22" t="str">
        <f>VLOOKUP(C344,SOURCE!$V$3:$AD$2867,9,0)&amp;"           {"&amp;D344&amp;",   "&amp;E344&amp;"},"</f>
        <v>//           {ITM_M_DIMQ,   "M.DIM?"},</v>
      </c>
      <c r="H344" t="b">
        <f>ISNA(VLOOKUP(J344,J345:J$882,1,0))</f>
        <v>1</v>
      </c>
      <c r="I344" s="27">
        <f>VLOOKUP(C344,SOURCE!V$6:AB$10046,7,0)</f>
        <v>1533</v>
      </c>
      <c r="J344" s="28" t="str">
        <f>VLOOKUP(C344,SOURCE!V$6:AB$10046,6,0)</f>
        <v>M.DIM?</v>
      </c>
      <c r="K344" s="29" t="str">
        <f t="shared" si="6"/>
        <v>DIM?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"DIM?"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ITM_MDY</v>
      </c>
      <c r="E345" s="26" t="str">
        <f>CHAR(34)&amp;VLOOKUP(C345,SOURCE!$V$3:$AC$2867,6,0)&amp;CHAR(34)</f>
        <v>"MDY"</v>
      </c>
      <c r="F345" s="22" t="str">
        <f>VLOOKUP(C345,SOURCE!$V$3:$AD$2867,9,0)&amp;"           {"&amp;D345&amp;",   "&amp;E345&amp;"},"</f>
        <v>//           {ITM_MDY,   "MDY"},</v>
      </c>
      <c r="H345" t="b">
        <f>ISNA(VLOOKUP(J345,J346:J$882,1,0))</f>
        <v>1</v>
      </c>
      <c r="I345" s="27">
        <f>VLOOKUP(C345,SOURCE!V$6:AB$10046,7,0)</f>
        <v>1534</v>
      </c>
      <c r="J345" s="28" t="str">
        <f>VLOOKUP(C345,SOURCE!V$6:AB$10046,6,0)</f>
        <v>MDY</v>
      </c>
      <c r="K345" s="29" t="str">
        <f t="shared" si="6"/>
        <v>MDY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"MDY"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ITM_M_GET</v>
      </c>
      <c r="E346" s="26" t="str">
        <f>CHAR(34)&amp;VLOOKUP(C346,SOURCE!$V$3:$AC$2867,6,0)&amp;CHAR(34)</f>
        <v>"M.GET"</v>
      </c>
      <c r="F346" s="22" t="str">
        <f>VLOOKUP(C346,SOURCE!$V$3:$AD$2867,9,0)&amp;"           {"&amp;D346&amp;",   "&amp;E346&amp;"},"</f>
        <v>//           {ITM_M_GET,   "M.GET"},</v>
      </c>
      <c r="H346" t="b">
        <f>ISNA(VLOOKUP(J346,J347:J$882,1,0))</f>
        <v>1</v>
      </c>
      <c r="I346" s="27">
        <f>VLOOKUP(C346,SOURCE!V$6:AB$10046,7,0)</f>
        <v>1537</v>
      </c>
      <c r="J346" s="28" t="str">
        <f>VLOOKUP(C346,SOURCE!V$6:AB$10046,6,0)</f>
        <v>M.GET</v>
      </c>
      <c r="K346" s="29" t="str">
        <f t="shared" si="6"/>
        <v>GETM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"GETM"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ITM_M_GOTO</v>
      </c>
      <c r="E347" s="26" t="str">
        <f>CHAR(34)&amp;VLOOKUP(C347,SOURCE!$V$3:$AC$2867,6,0)&amp;CHAR(34)</f>
        <v>"M.GOTO"</v>
      </c>
      <c r="F347" s="22" t="str">
        <f>VLOOKUP(C347,SOURCE!$V$3:$AD$2867,9,0)&amp;"           {"&amp;D347&amp;",   "&amp;E347&amp;"},"</f>
        <v>//           {ITM_M_GOTO,   "M.GOTO"},</v>
      </c>
      <c r="H347" t="b">
        <f>ISNA(VLOOKUP(J347,J348:J$882,1,0))</f>
        <v>1</v>
      </c>
      <c r="I347" s="27">
        <f>VLOOKUP(C347,SOURCE!V$6:AB$10046,7,0)</f>
        <v>1538</v>
      </c>
      <c r="J347" s="28" t="str">
        <f>VLOOKUP(C347,SOURCE!V$6:AB$10046,6,0)</f>
        <v>M.GOTO</v>
      </c>
      <c r="K347" s="29" t="str">
        <f t="shared" si="6"/>
        <v>GOTO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"GOTO"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ITM_M_INSR</v>
      </c>
      <c r="E348" s="26" t="str">
        <f>CHAR(34)&amp;VLOOKUP(C348,SOURCE!$V$3:$AC$2867,6,0)&amp;CHAR(34)</f>
        <v>"M.INSR"</v>
      </c>
      <c r="F348" s="22" t="str">
        <f>VLOOKUP(C348,SOURCE!$V$3:$AD$2867,9,0)&amp;"           {"&amp;D348&amp;",   "&amp;E348&amp;"},"</f>
        <v>//           {ITM_M_INSR,   "M.INSR"},</v>
      </c>
      <c r="H348" t="b">
        <f>ISNA(VLOOKUP(J348,J349:J$882,1,0))</f>
        <v>1</v>
      </c>
      <c r="I348" s="27">
        <f>VLOOKUP(C348,SOURCE!V$6:AB$10046,7,0)</f>
        <v>1540</v>
      </c>
      <c r="J348" s="28" t="str">
        <f>VLOOKUP(C348,SOURCE!V$6:AB$10046,6,0)</f>
        <v>M.INSR</v>
      </c>
      <c r="K348" s="29" t="str">
        <f t="shared" si="6"/>
        <v>INSR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"INSR"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ITM_M_LU</v>
      </c>
      <c r="E349" s="26" t="str">
        <f>CHAR(34)&amp;VLOOKUP(C349,SOURCE!$V$3:$AC$2867,6,0)&amp;CHAR(34)</f>
        <v>"M.LU"</v>
      </c>
      <c r="F349" s="22" t="str">
        <f>VLOOKUP(C349,SOURCE!$V$3:$AD$2867,9,0)&amp;"           {"&amp;D349&amp;",   "&amp;E349&amp;"},"</f>
        <v>//           {ITM_M_LU,   "M.LU"},</v>
      </c>
      <c r="H349" t="b">
        <f>ISNA(VLOOKUP(J349,J350:J$882,1,0))</f>
        <v>1</v>
      </c>
      <c r="I349" s="27">
        <f>VLOOKUP(C349,SOURCE!V$6:AB$10046,7,0)</f>
        <v>1541</v>
      </c>
      <c r="J349" s="28" t="str">
        <f>VLOOKUP(C349,SOURCE!V$6:AB$10046,6,0)</f>
        <v>M.LU</v>
      </c>
      <c r="K349" s="29" t="str">
        <f t="shared" si="6"/>
        <v>M.LU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"M.LU"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ITM_M_OLD</v>
      </c>
      <c r="E350" s="26" t="str">
        <f>CHAR(34)&amp;VLOOKUP(C350,SOURCE!$V$3:$AC$2867,6,0)&amp;CHAR(34)</f>
        <v>"M.OLD"</v>
      </c>
      <c r="F350" s="22" t="str">
        <f>VLOOKUP(C350,SOURCE!$V$3:$AD$2867,9,0)&amp;"           {"&amp;D350&amp;",   "&amp;E350&amp;"},"</f>
        <v>//           {ITM_M_OLD,   "M.OLD"},</v>
      </c>
      <c r="H350" t="b">
        <f>ISNA(VLOOKUP(J350,J351:J$882,1,0))</f>
        <v>1</v>
      </c>
      <c r="I350" s="27">
        <f>VLOOKUP(C350,SOURCE!V$6:AB$10046,7,0)</f>
        <v>1543</v>
      </c>
      <c r="J350" s="28" t="str">
        <f>VLOOKUP(C350,SOURCE!V$6:AB$10046,6,0)</f>
        <v>M.OLD</v>
      </c>
      <c r="K350" s="29" t="str">
        <f t="shared" si="6"/>
        <v>OLD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"OLD"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ITM_M_PUT</v>
      </c>
      <c r="E351" s="26" t="str">
        <f>CHAR(34)&amp;VLOOKUP(C351,SOURCE!$V$3:$AC$2867,6,0)&amp;CHAR(34)</f>
        <v>"M.PUT"</v>
      </c>
      <c r="F351" s="22" t="str">
        <f>VLOOKUP(C351,SOURCE!$V$3:$AD$2867,9,0)&amp;"           {"&amp;D351&amp;",   "&amp;E351&amp;"},"</f>
        <v>//           {ITM_M_PUT,   "M.PUT"},</v>
      </c>
      <c r="H351" t="b">
        <f>ISNA(VLOOKUP(J351,J352:J$882,1,0))</f>
        <v>1</v>
      </c>
      <c r="I351" s="27">
        <f>VLOOKUP(C351,SOURCE!V$6:AB$10046,7,0)</f>
        <v>1544</v>
      </c>
      <c r="J351" s="28" t="str">
        <f>VLOOKUP(C351,SOURCE!V$6:AB$10046,6,0)</f>
        <v>M.PUT</v>
      </c>
      <c r="K351" s="29" t="str">
        <f t="shared" si="6"/>
        <v>PUTM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"PUTM"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ITM_M_RR</v>
      </c>
      <c r="E352" s="26" t="str">
        <f>CHAR(34)&amp;VLOOKUP(C352,SOURCE!$V$3:$AC$2867,6,0)&amp;CHAR(34)</f>
        <v>"M.R&lt;&gt;R"</v>
      </c>
      <c r="F352" s="22" t="str">
        <f>VLOOKUP(C352,SOURCE!$V$3:$AD$2867,9,0)&amp;"           {"&amp;D352&amp;",   "&amp;E352&amp;"},"</f>
        <v>//           {ITM_M_RR,   "M.R&lt;&gt;R"},</v>
      </c>
      <c r="H352" t="b">
        <f>ISNA(VLOOKUP(J352,J353:J$882,1,0))</f>
        <v>1</v>
      </c>
      <c r="I352" s="27">
        <f>VLOOKUP(C352,SOURCE!V$6:AB$10046,7,0)</f>
        <v>1545</v>
      </c>
      <c r="J352" s="28" t="str">
        <f>VLOOKUP(C352,SOURCE!V$6:AB$10046,6,0)</f>
        <v>M.R&lt;&gt;R</v>
      </c>
      <c r="K352" s="29" t="str">
        <f t="shared" si="6"/>
        <v>R&lt;&gt;R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"R" STD_LEFT_RIGHT_ARROWS "R"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ITM_sincpi</v>
      </c>
      <c r="E353" s="26" t="str">
        <f>CHAR(34)&amp;VLOOKUP(C353,SOURCE!$V$3:$AC$2867,6,0)&amp;CHAR(34)</f>
        <v>"SINCPI"</v>
      </c>
      <c r="F353" s="22" t="str">
        <f>VLOOKUP(C353,SOURCE!$V$3:$AD$2867,9,0)&amp;"           {"&amp;D353&amp;",   "&amp;E353&amp;"},"</f>
        <v xml:space="preserve">           {ITM_sincpi,   "SINCPI"},</v>
      </c>
      <c r="H353" t="b">
        <f>ISNA(VLOOKUP(J353,J354:J$882,1,0))</f>
        <v>1</v>
      </c>
      <c r="I353" s="27">
        <f>VLOOKUP(C353,SOURCE!V$6:AB$10046,7,0)</f>
        <v>1546</v>
      </c>
      <c r="J353" s="28" t="str">
        <f>VLOOKUP(C353,SOURCE!V$6:AB$10046,6,0)</f>
        <v>SINCPI</v>
      </c>
      <c r="K353" s="29" t="str">
        <f t="shared" si="6"/>
        <v>sincpi</v>
      </c>
      <c r="L353" s="38" t="str">
        <f>VLOOKUP(C353,SOURCE!V$6:AB$10046,2,0)</f>
        <v>Trig</v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"sinc" STD_pi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ITM_NOP</v>
      </c>
      <c r="E354" s="26" t="str">
        <f>CHAR(34)&amp;VLOOKUP(C354,SOURCE!$V$3:$AC$2867,6,0)&amp;CHAR(34)</f>
        <v>"NOP"</v>
      </c>
      <c r="F354" s="22" t="str">
        <f>VLOOKUP(C354,SOURCE!$V$3:$AD$2867,9,0)&amp;"           {"&amp;D354&amp;",   "&amp;E354&amp;"},"</f>
        <v>//           {ITM_NOP,   "NOP"},</v>
      </c>
      <c r="H354" t="b">
        <f>ISNA(VLOOKUP(J354,J355:J$882,1,0))</f>
        <v>1</v>
      </c>
      <c r="I354" s="27">
        <f>VLOOKUP(C354,SOURCE!V$6:AB$10046,7,0)</f>
        <v>1548</v>
      </c>
      <c r="J354" s="28" t="str">
        <f>VLOOKUP(C354,SOURCE!V$6:AB$10046,6,0)</f>
        <v>NOP</v>
      </c>
      <c r="K354" s="29" t="str">
        <f t="shared" si="6"/>
        <v>NOP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"NOP"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ITM_OFF</v>
      </c>
      <c r="E355" s="26" t="str">
        <f>CHAR(34)&amp;VLOOKUP(C355,SOURCE!$V$3:$AC$2867,6,0)&amp;CHAR(34)</f>
        <v>"OFF"</v>
      </c>
      <c r="F355" s="22" t="str">
        <f>VLOOKUP(C355,SOURCE!$V$3:$AD$2867,9,0)&amp;"           {"&amp;D355&amp;",   "&amp;E355&amp;"},"</f>
        <v>//           {ITM_OFF,   "OFF"},</v>
      </c>
      <c r="H355" t="b">
        <f>ISNA(VLOOKUP(J355,J356:J$882,1,0))</f>
        <v>1</v>
      </c>
      <c r="I355" s="27">
        <f>VLOOKUP(C355,SOURCE!V$6:AB$10046,7,0)</f>
        <v>1549</v>
      </c>
      <c r="J355" s="28" t="str">
        <f>VLOOKUP(C355,SOURCE!V$6:AB$10046,6,0)</f>
        <v>OFF</v>
      </c>
      <c r="K355" s="29" t="str">
        <f t="shared" si="6"/>
        <v>OFF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"OFF"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ITM_DROPY</v>
      </c>
      <c r="E356" s="26" t="str">
        <f>CHAR(34)&amp;VLOOKUP(C356,SOURCE!$V$3:$AC$2867,6,0)&amp;CHAR(34)</f>
        <v>"DROPY"</v>
      </c>
      <c r="F356" s="22" t="str">
        <f>VLOOKUP(C356,SOURCE!$V$3:$AD$2867,9,0)&amp;"           {"&amp;D356&amp;",   "&amp;E356&amp;"},"</f>
        <v>//           {ITM_DROPY,   "DROPY"},</v>
      </c>
      <c r="H356" t="b">
        <f>ISNA(VLOOKUP(J356,J357:J$882,1,0))</f>
        <v>1</v>
      </c>
      <c r="I356" s="27">
        <f>VLOOKUP(C356,SOURCE!V$6:AB$10046,7,0)</f>
        <v>1550</v>
      </c>
      <c r="J356" s="28" t="str">
        <f>VLOOKUP(C356,SOURCE!V$6:AB$10046,6,0)</f>
        <v>DROPY</v>
      </c>
      <c r="K356" s="29" t="str">
        <f t="shared" si="6"/>
        <v>DROPy</v>
      </c>
      <c r="L356" s="38" t="str">
        <f>VLOOKUP(C356,SOURCE!V$6:AB$10046,2,0)</f>
        <v>STACK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"DROPy"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ITM_PGMINT</v>
      </c>
      <c r="E357" s="26" t="str">
        <f>CHAR(34)&amp;VLOOKUP(C357,SOURCE!$V$3:$AC$2867,6,0)&amp;CHAR(34)</f>
        <v>"PGMINT"</v>
      </c>
      <c r="F357" s="22" t="str">
        <f>VLOOKUP(C357,SOURCE!$V$3:$AD$2867,9,0)&amp;"           {"&amp;D357&amp;",   "&amp;E357&amp;"},"</f>
        <v>//           {ITM_PGMINT,   "PGMINT"},</v>
      </c>
      <c r="H357" t="b">
        <f>ISNA(VLOOKUP(J357,J358:J$882,1,0))</f>
        <v>1</v>
      </c>
      <c r="I357" s="27">
        <f>VLOOKUP(C357,SOURCE!V$6:AB$10046,7,0)</f>
        <v>1552</v>
      </c>
      <c r="J357" s="28" t="str">
        <f>VLOOKUP(C357,SOURCE!V$6:AB$10046,6,0)</f>
        <v>PGMINT</v>
      </c>
      <c r="K357" s="29" t="str">
        <f t="shared" si="6"/>
        <v>PGMINT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"PGMINT"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ITM_PGMSLV</v>
      </c>
      <c r="E358" s="26" t="str">
        <f>CHAR(34)&amp;VLOOKUP(C358,SOURCE!$V$3:$AC$2867,6,0)&amp;CHAR(34)</f>
        <v>"PGMSLV"</v>
      </c>
      <c r="F358" s="22" t="str">
        <f>VLOOKUP(C358,SOURCE!$V$3:$AD$2867,9,0)&amp;"           {"&amp;D358&amp;",   "&amp;E358&amp;"},"</f>
        <v>//           {ITM_PGMSLV,   "PGMSLV"},</v>
      </c>
      <c r="H358" t="b">
        <f>ISNA(VLOOKUP(J358,J359:J$882,1,0))</f>
        <v>1</v>
      </c>
      <c r="I358" s="27">
        <f>VLOOKUP(C358,SOURCE!V$6:AB$10046,7,0)</f>
        <v>1553</v>
      </c>
      <c r="J358" s="28" t="str">
        <f>VLOOKUP(C358,SOURCE!V$6:AB$10046,6,0)</f>
        <v>PGMSLV</v>
      </c>
      <c r="K358" s="29" t="str">
        <f t="shared" si="6"/>
        <v>PGMSLV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"PGMSLV"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ITM_PIXEL</v>
      </c>
      <c r="E359" s="26" t="str">
        <f>CHAR(34)&amp;VLOOKUP(C359,SOURCE!$V$3:$AC$2867,6,0)&amp;CHAR(34)</f>
        <v>"PIXEL"</v>
      </c>
      <c r="F359" s="22" t="str">
        <f>VLOOKUP(C359,SOURCE!$V$3:$AD$2867,9,0)&amp;"           {"&amp;D359&amp;",   "&amp;E359&amp;"},"</f>
        <v>//           {ITM_PIXEL,   "PIXEL"},</v>
      </c>
      <c r="H359" t="b">
        <f>ISNA(VLOOKUP(J359,J360:J$882,1,0))</f>
        <v>1</v>
      </c>
      <c r="I359" s="27">
        <f>VLOOKUP(C359,SOURCE!V$6:AB$10046,7,0)</f>
        <v>1554</v>
      </c>
      <c r="J359" s="28" t="str">
        <f>VLOOKUP(C359,SOURCE!V$6:AB$10046,6,0)</f>
        <v>PIXEL</v>
      </c>
      <c r="K359" s="29" t="str">
        <f t="shared" si="6"/>
        <v>PIXEL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"PIXEL"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ITM_PLOT</v>
      </c>
      <c r="E360" s="26" t="str">
        <f>CHAR(34)&amp;VLOOKUP(C360,SOURCE!$V$3:$AC$2867,6,0)&amp;CHAR(34)</f>
        <v>"PLOT"</v>
      </c>
      <c r="F360" s="22" t="str">
        <f>VLOOKUP(C360,SOURCE!$V$3:$AD$2867,9,0)&amp;"           {"&amp;D360&amp;",   "&amp;E360&amp;"},"</f>
        <v xml:space="preserve">           {ITM_PLOT,   "PLOT"},</v>
      </c>
      <c r="H360" t="b">
        <f>ISNA(VLOOKUP(J360,J361:J$882,1,0))</f>
        <v>1</v>
      </c>
      <c r="I360" s="27">
        <f>VLOOKUP(C360,SOURCE!V$6:AB$10046,7,0)</f>
        <v>1555</v>
      </c>
      <c r="J360" s="28" t="str">
        <f>VLOOKUP(C360,SOURCE!V$6:AB$10046,6,0)</f>
        <v>PLOT</v>
      </c>
      <c r="K360" s="29" t="str">
        <f t="shared" si="6"/>
        <v>PLOT</v>
      </c>
      <c r="L360" s="38" t="str">
        <f>VLOOKUP(C360,SOURCE!V$6:AB$10046,2,0)</f>
        <v>STAT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"PLOT"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ITM_Pn</v>
      </c>
      <c r="E361" s="26" t="str">
        <f>CHAR(34)&amp;VLOOKUP(C361,SOURCE!$V$3:$AC$2867,6,0)&amp;CHAR(34)</f>
        <v>"PN"</v>
      </c>
      <c r="F361" s="22" t="str">
        <f>VLOOKUP(C361,SOURCE!$V$3:$AD$2867,9,0)&amp;"           {"&amp;D361&amp;",   "&amp;E361&amp;"},"</f>
        <v>//           {ITM_Pn,   "PN"},</v>
      </c>
      <c r="H361" t="b">
        <f>ISNA(VLOOKUP(J361,J362:J$882,1,0))</f>
        <v>1</v>
      </c>
      <c r="I361" s="27">
        <f>VLOOKUP(C361,SOURCE!V$6:AB$10046,7,0)</f>
        <v>1556</v>
      </c>
      <c r="J361" s="28" t="str">
        <f>VLOOKUP(C361,SOURCE!V$6:AB$10046,6,0)</f>
        <v>PN</v>
      </c>
      <c r="K361" s="29" t="str">
        <f t="shared" si="6"/>
        <v>Pn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"P" STD_SUB_n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ITM_POINT</v>
      </c>
      <c r="E362" s="26" t="str">
        <f>CHAR(34)&amp;VLOOKUP(C362,SOURCE!$V$3:$AC$2867,6,0)&amp;CHAR(34)</f>
        <v>"POINT"</v>
      </c>
      <c r="F362" s="22" t="str">
        <f>VLOOKUP(C362,SOURCE!$V$3:$AD$2867,9,0)&amp;"           {"&amp;D362&amp;",   "&amp;E362&amp;"},"</f>
        <v>//           {ITM_POINT,   "POINT"},</v>
      </c>
      <c r="H362" t="b">
        <f>ISNA(VLOOKUP(J362,J363:J$882,1,0))</f>
        <v>1</v>
      </c>
      <c r="I362" s="27">
        <f>VLOOKUP(C362,SOURCE!V$6:AB$10046,7,0)</f>
        <v>1557</v>
      </c>
      <c r="J362" s="28" t="str">
        <f>VLOOKUP(C362,SOURCE!V$6:AB$10046,6,0)</f>
        <v>POINT</v>
      </c>
      <c r="K362" s="29" t="str">
        <f t="shared" si="6"/>
        <v>POINT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"POINT"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ITM_LOADV</v>
      </c>
      <c r="E363" s="26" t="str">
        <f>CHAR(34)&amp;VLOOKUP(C363,SOURCE!$V$3:$AC$2867,6,0)&amp;CHAR(34)</f>
        <v>"LOADV"</v>
      </c>
      <c r="F363" s="22" t="str">
        <f>VLOOKUP(C363,SOURCE!$V$3:$AD$2867,9,0)&amp;"           {"&amp;D363&amp;",   "&amp;E363&amp;"},"</f>
        <v>//           {ITM_LOADV,   "LOADV"},</v>
      </c>
      <c r="H363" t="b">
        <f>ISNA(VLOOKUP(J363,J364:J$882,1,0))</f>
        <v>1</v>
      </c>
      <c r="I363" s="27">
        <f>VLOOKUP(C363,SOURCE!V$6:AB$10046,7,0)</f>
        <v>1558</v>
      </c>
      <c r="J363" s="28" t="str">
        <f>VLOOKUP(C363,SOURCE!V$6:AB$10046,6,0)</f>
        <v>LOADV</v>
      </c>
      <c r="K363" s="29" t="str">
        <f t="shared" si="6"/>
        <v>LOADV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"LOADV"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ITM_POPLR</v>
      </c>
      <c r="E364" s="26" t="str">
        <f>CHAR(34)&amp;VLOOKUP(C364,SOURCE!$V$3:$AC$2867,6,0)&amp;CHAR(34)</f>
        <v>"POPLR"</v>
      </c>
      <c r="F364" s="22" t="str">
        <f>VLOOKUP(C364,SOURCE!$V$3:$AD$2867,9,0)&amp;"           {"&amp;D364&amp;",   "&amp;E364&amp;"},"</f>
        <v>//           {ITM_POPLR,   "POPLR"},</v>
      </c>
      <c r="H364" t="b">
        <f>ISNA(VLOOKUP(J364,J365:J$882,1,0))</f>
        <v>1</v>
      </c>
      <c r="I364" s="27">
        <f>VLOOKUP(C364,SOURCE!V$6:AB$10046,7,0)</f>
        <v>1559</v>
      </c>
      <c r="J364" s="28" t="str">
        <f>VLOOKUP(C364,SOURCE!V$6:AB$10046,6,0)</f>
        <v>POPLR</v>
      </c>
      <c r="K364" s="29" t="str">
        <f t="shared" si="6"/>
        <v>PopLR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"PopLR"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ITM_PRCL</v>
      </c>
      <c r="E365" s="26" t="str">
        <f>CHAR(34)&amp;VLOOKUP(C365,SOURCE!$V$3:$AC$2867,6,0)&amp;CHAR(34)</f>
        <v>"PRCL"</v>
      </c>
      <c r="F365" s="22" t="str">
        <f>VLOOKUP(C365,SOURCE!$V$3:$AD$2867,9,0)&amp;"           {"&amp;D365&amp;",   "&amp;E365&amp;"},"</f>
        <v>//           {ITM_PRCL,   "PRCL"},</v>
      </c>
      <c r="H365" t="b">
        <f>ISNA(VLOOKUP(J365,J366:J$882,1,0))</f>
        <v>1</v>
      </c>
      <c r="I365" s="27">
        <f>VLOOKUP(C365,SOURCE!V$6:AB$10046,7,0)</f>
        <v>1560</v>
      </c>
      <c r="J365" s="28" t="str">
        <f>VLOOKUP(C365,SOURCE!V$6:AB$10046,6,0)</f>
        <v>PRCL</v>
      </c>
      <c r="K365" s="29" t="str">
        <f t="shared" si="6"/>
        <v>PRCL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"PRCL"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ITM_PSTO</v>
      </c>
      <c r="E366" s="26" t="str">
        <f>CHAR(34)&amp;VLOOKUP(C366,SOURCE!$V$3:$AC$2867,6,0)&amp;CHAR(34)</f>
        <v>"PSTO"</v>
      </c>
      <c r="F366" s="22" t="str">
        <f>VLOOKUP(C366,SOURCE!$V$3:$AD$2867,9,0)&amp;"           {"&amp;D366&amp;",   "&amp;E366&amp;"},"</f>
        <v>//           {ITM_PSTO,   "PSTO"},</v>
      </c>
      <c r="H366" t="b">
        <f>ISNA(VLOOKUP(J366,J367:J$882,1,0))</f>
        <v>1</v>
      </c>
      <c r="I366" s="27">
        <f>VLOOKUP(C366,SOURCE!V$6:AB$10046,7,0)</f>
        <v>1561</v>
      </c>
      <c r="J366" s="28" t="str">
        <f>VLOOKUP(C366,SOURCE!V$6:AB$10046,6,0)</f>
        <v>PSTO</v>
      </c>
      <c r="K366" s="29" t="str">
        <f t="shared" si="6"/>
        <v>PSTO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"PSTO"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ITM_PUTK</v>
      </c>
      <c r="E367" s="26" t="str">
        <f>CHAR(34)&amp;VLOOKUP(C367,SOURCE!$V$3:$AC$2867,6,0)&amp;CHAR(34)</f>
        <v>"PUTK"</v>
      </c>
      <c r="F367" s="22" t="str">
        <f>VLOOKUP(C367,SOURCE!$V$3:$AD$2867,9,0)&amp;"           {"&amp;D367&amp;",   "&amp;E367&amp;"},"</f>
        <v>//           {ITM_PUTK,   "PUTK"},</v>
      </c>
      <c r="H367" t="b">
        <f>ISNA(VLOOKUP(J367,J368:J$882,1,0))</f>
        <v>1</v>
      </c>
      <c r="I367" s="27">
        <f>VLOOKUP(C367,SOURCE!V$6:AB$10046,7,0)</f>
        <v>1562</v>
      </c>
      <c r="J367" s="28" t="str">
        <f>VLOOKUP(C367,SOURCE!V$6:AB$10046,6,0)</f>
        <v>PUTK</v>
      </c>
      <c r="K367" s="29" t="str">
        <f t="shared" si="6"/>
        <v>PUTK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"PUTK"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ITM_RAD</v>
      </c>
      <c r="E368" s="26" t="str">
        <f>CHAR(34)&amp;VLOOKUP(C368,SOURCE!$V$3:$AC$2867,6,0)&amp;CHAR(34)</f>
        <v>"RAD"</v>
      </c>
      <c r="F368" s="22" t="str">
        <f>VLOOKUP(C368,SOURCE!$V$3:$AD$2867,9,0)&amp;"           {"&amp;D368&amp;",   "&amp;E368&amp;"},"</f>
        <v xml:space="preserve">           {ITM_RAD,   "RAD"},</v>
      </c>
      <c r="H368" t="b">
        <f>ISNA(VLOOKUP(J368,J369:J$882,1,0))</f>
        <v>1</v>
      </c>
      <c r="I368" s="27">
        <f>VLOOKUP(C368,SOURCE!V$6:AB$10046,7,0)</f>
        <v>1563</v>
      </c>
      <c r="J368" s="28" t="str">
        <f>VLOOKUP(C368,SOURCE!V$6:AB$10046,6,0)</f>
        <v>RAD</v>
      </c>
      <c r="K368" s="29" t="str">
        <f t="shared" si="6"/>
        <v>RAD</v>
      </c>
      <c r="L368" s="38" t="str">
        <f>VLOOKUP(C368,SOURCE!V$6:AB$10046,2,0)</f>
        <v>Trig</v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"RAD"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ITM_RAN</v>
      </c>
      <c r="E369" s="26" t="str">
        <f>CHAR(34)&amp;VLOOKUP(C369,SOURCE!$V$3:$AC$2867,6,0)&amp;CHAR(34)</f>
        <v>"RAN#"</v>
      </c>
      <c r="F369" s="22" t="str">
        <f>VLOOKUP(C369,SOURCE!$V$3:$AD$2867,9,0)&amp;"           {"&amp;D369&amp;",   "&amp;E369&amp;"},"</f>
        <v xml:space="preserve">           {ITM_RAN,   "RAN#"},</v>
      </c>
      <c r="H369" t="b">
        <f>ISNA(VLOOKUP(J369,J370:J$882,1,0))</f>
        <v>1</v>
      </c>
      <c r="I369" s="27">
        <f>VLOOKUP(C369,SOURCE!V$6:AB$10046,7,0)</f>
        <v>1564</v>
      </c>
      <c r="J369" s="28" t="str">
        <f>VLOOKUP(C369,SOURCE!V$6:AB$10046,6,0)</f>
        <v>RAN#</v>
      </c>
      <c r="K369" s="29" t="str">
        <f t="shared" si="6"/>
        <v>RAN#</v>
      </c>
      <c r="L369" s="38" t="str">
        <f>VLOOKUP(C369,SOURCE!V$6:AB$10046,2,0)</f>
        <v>Math</v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"RAN#"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ITM_RBR</v>
      </c>
      <c r="E370" s="26" t="str">
        <f>CHAR(34)&amp;VLOOKUP(C370,SOURCE!$V$3:$AC$2867,6,0)&amp;CHAR(34)</f>
        <v>"REGS"</v>
      </c>
      <c r="F370" s="22" t="str">
        <f>VLOOKUP(C370,SOURCE!$V$3:$AD$2867,9,0)&amp;"           {"&amp;D370&amp;",   "&amp;E370&amp;"},"</f>
        <v>//           {ITM_RBR,   "REGS"},</v>
      </c>
      <c r="H370" t="b">
        <f>ISNA(VLOOKUP(J370,J371:J$882,1,0))</f>
        <v>1</v>
      </c>
      <c r="I370" s="27">
        <f>VLOOKUP(C370,SOURCE!V$6:AB$10046,7,0)</f>
        <v>1565</v>
      </c>
      <c r="J370" s="28" t="str">
        <f>VLOOKUP(C370,SOURCE!V$6:AB$10046,6,0)</f>
        <v>REGS</v>
      </c>
      <c r="K370" s="29" t="str">
        <f t="shared" si="6"/>
        <v>REGS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"REGS"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ITM_RCLCFG</v>
      </c>
      <c r="E371" s="26" t="str">
        <f>CHAR(34)&amp;VLOOKUP(C371,SOURCE!$V$3:$AC$2867,6,0)&amp;CHAR(34)</f>
        <v>"RCLCFG"</v>
      </c>
      <c r="F371" s="22" t="str">
        <f>VLOOKUP(C371,SOURCE!$V$3:$AD$2867,9,0)&amp;"           {"&amp;D371&amp;",   "&amp;E371&amp;"},"</f>
        <v>//           {ITM_RCLCFG,   "RCLCFG"},</v>
      </c>
      <c r="H371" t="b">
        <f>ISNA(VLOOKUP(J371,J372:J$882,1,0))</f>
        <v>1</v>
      </c>
      <c r="I371" s="27">
        <f>VLOOKUP(C371,SOURCE!V$6:AB$10046,7,0)</f>
        <v>1566</v>
      </c>
      <c r="J371" s="28" t="str">
        <f>VLOOKUP(C371,SOURCE!V$6:AB$10046,6,0)</f>
        <v>RCLCFG</v>
      </c>
      <c r="K371" s="29" t="str">
        <f t="shared" si="6"/>
        <v>Config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"Config"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ITM_RCLEL</v>
      </c>
      <c r="E372" s="26" t="str">
        <f>CHAR(34)&amp;VLOOKUP(C372,SOURCE!$V$3:$AC$2867,6,0)&amp;CHAR(34)</f>
        <v>"RCLEL"</v>
      </c>
      <c r="F372" s="22" t="str">
        <f>VLOOKUP(C372,SOURCE!$V$3:$AD$2867,9,0)&amp;"           {"&amp;D372&amp;",   "&amp;E372&amp;"},"</f>
        <v>//           {ITM_RCLEL,   "RCLEL"},</v>
      </c>
      <c r="H372" t="b">
        <f>ISNA(VLOOKUP(J372,J373:J$882,1,0))</f>
        <v>1</v>
      </c>
      <c r="I372" s="27">
        <f>VLOOKUP(C372,SOURCE!V$6:AB$10046,7,0)</f>
        <v>1567</v>
      </c>
      <c r="J372" s="28" t="str">
        <f>VLOOKUP(C372,SOURCE!V$6:AB$10046,6,0)</f>
        <v>RCLEL</v>
      </c>
      <c r="K372" s="29" t="str">
        <f t="shared" si="6"/>
        <v>RCLEL</v>
      </c>
      <c r="L372" s="38" t="str">
        <f>VLOOKUP(C372,SOURCE!V$6:AB$10046,2,0)</f>
        <v>STACK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"RCLEL"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ITM_RCLIJ</v>
      </c>
      <c r="E373" s="26" t="str">
        <f>CHAR(34)&amp;VLOOKUP(C373,SOURCE!$V$3:$AC$2867,6,0)&amp;CHAR(34)</f>
        <v>"RCLIJ"</v>
      </c>
      <c r="F373" s="22" t="str">
        <f>VLOOKUP(C373,SOURCE!$V$3:$AD$2867,9,0)&amp;"           {"&amp;D373&amp;",   "&amp;E373&amp;"},"</f>
        <v>//           {ITM_RCLIJ,   "RCLIJ"},</v>
      </c>
      <c r="H373" t="b">
        <f>ISNA(VLOOKUP(J373,J374:J$882,1,0))</f>
        <v>1</v>
      </c>
      <c r="I373" s="27">
        <f>VLOOKUP(C373,SOURCE!V$6:AB$10046,7,0)</f>
        <v>1568</v>
      </c>
      <c r="J373" s="28" t="str">
        <f>VLOOKUP(C373,SOURCE!V$6:AB$10046,6,0)</f>
        <v>RCLIJ</v>
      </c>
      <c r="K373" s="29" t="str">
        <f t="shared" si="6"/>
        <v>RCLIJ</v>
      </c>
      <c r="L373" s="38" t="str">
        <f>VLOOKUP(C373,SOURCE!V$6:AB$10046,2,0)</f>
        <v>STACK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"RCLIJ"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ITM_RCLS</v>
      </c>
      <c r="E374" s="26" t="str">
        <f>CHAR(34)&amp;VLOOKUP(C374,SOURCE!$V$3:$AC$2867,6,0)&amp;CHAR(34)</f>
        <v>"RCLS"</v>
      </c>
      <c r="F374" s="22" t="str">
        <f>VLOOKUP(C374,SOURCE!$V$3:$AD$2867,9,0)&amp;"           {"&amp;D374&amp;",   "&amp;E374&amp;"},"</f>
        <v>//           {ITM_RCLS,   "RCLS"},</v>
      </c>
      <c r="H374" t="b">
        <f>ISNA(VLOOKUP(J374,J375:J$882,1,0))</f>
        <v>1</v>
      </c>
      <c r="I374" s="27">
        <f>VLOOKUP(C374,SOURCE!V$6:AB$10046,7,0)</f>
        <v>1569</v>
      </c>
      <c r="J374" s="28" t="str">
        <f>VLOOKUP(C374,SOURCE!V$6:AB$10046,6,0)</f>
        <v>RCLS</v>
      </c>
      <c r="K374" s="29" t="str">
        <f t="shared" si="6"/>
        <v>RCLS</v>
      </c>
      <c r="L374" s="38" t="str">
        <f>VLOOKUP(C374,SOURCE!V$6:AB$10046,2,0)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"RCLS"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ITM_RDP</v>
      </c>
      <c r="E375" s="26" t="str">
        <f>CHAR(34)&amp;VLOOKUP(C375,SOURCE!$V$3:$AC$2867,6,0)&amp;CHAR(34)</f>
        <v>"RDP"</v>
      </c>
      <c r="F375" s="22" t="str">
        <f>VLOOKUP(C375,SOURCE!$V$3:$AD$2867,9,0)&amp;"           {"&amp;D375&amp;",   "&amp;E375&amp;"},"</f>
        <v>//           {ITM_RDP,   "RDP"},</v>
      </c>
      <c r="H375" t="b">
        <f>ISNA(VLOOKUP(J375,J376:J$882,1,0))</f>
        <v>1</v>
      </c>
      <c r="I375" s="27">
        <f>VLOOKUP(C375,SOURCE!V$6:AB$10046,7,0)</f>
        <v>1570</v>
      </c>
      <c r="J375" s="28" t="str">
        <f>VLOOKUP(C375,SOURCE!V$6:AB$10046,6,0)</f>
        <v>RDP</v>
      </c>
      <c r="K375" s="29" t="str">
        <f t="shared" si="6"/>
        <v>RDP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"RDP"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ITM_RE</v>
      </c>
      <c r="E376" s="26" t="str">
        <f>CHAR(34)&amp;VLOOKUP(C376,SOURCE!$V$3:$AC$2867,6,0)&amp;CHAR(34)</f>
        <v>"RE"</v>
      </c>
      <c r="F376" s="22" t="str">
        <f>VLOOKUP(C376,SOURCE!$V$3:$AD$2867,9,0)&amp;"           {"&amp;D376&amp;",   "&amp;E376&amp;"},"</f>
        <v xml:space="preserve">           {ITM_RE,   "RE"},</v>
      </c>
      <c r="H376" t="b">
        <f>ISNA(VLOOKUP(J376,J377:J$882,1,0))</f>
        <v>1</v>
      </c>
      <c r="I376" s="27">
        <f>VLOOKUP(C376,SOURCE!V$6:AB$10046,7,0)</f>
        <v>1571</v>
      </c>
      <c r="J376" s="28" t="str">
        <f>VLOOKUP(C376,SOURCE!V$6:AB$10046,6,0)</f>
        <v>RE</v>
      </c>
      <c r="K376" s="29" t="str">
        <f t="shared" si="6"/>
        <v>Re</v>
      </c>
      <c r="L376" s="38" t="str">
        <f>VLOOKUP(C376,SOURCE!V$6:AB$10046,2,0)</f>
        <v>Complex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>20 CHS SQRT RE 0 GSB M2 //</v>
      </c>
      <c r="O376" t="b">
        <f>ISNA(VLOOKUP(J376,J$3:J375,1,0))</f>
        <v>1</v>
      </c>
      <c r="Q376" s="26" t="str">
        <f>VLOOKUP(I376,SOURCE!B:P,5,0)</f>
        <v>"Re"</v>
      </c>
      <c r="W376">
        <f>IF(VLOOKUP(I376,SOURCE!B:P,2,0)&lt;&gt;"/  { itemToBeCoded",IF(ISERROR(VLOOKUP(J376,TEST!A:F,5,0)),"",VLOOKUP(J376,TEST!A:F,5,0)),"")</f>
        <v>1</v>
      </c>
      <c r="X376">
        <f>IF(VLOOKUP(I376,SOURCE!B:P,2,0)&lt;&gt;"/  { itemToBeCoded",IF(ISERROR(VLOOKUP(J376,TEST!A:F,6,0)),"",VLOOKUP(J376,TEST!A:F,6,0)),"")</f>
        <v>0</v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ITM_READP</v>
      </c>
      <c r="E377" s="26" t="str">
        <f>CHAR(34)&amp;VLOOKUP(C377,SOURCE!$V$3:$AC$2867,6,0)&amp;CHAR(34)</f>
        <v>"READP"</v>
      </c>
      <c r="F377" s="22" t="str">
        <f>VLOOKUP(C377,SOURCE!$V$3:$AD$2867,9,0)&amp;"           {"&amp;D377&amp;",   "&amp;E377&amp;"},"</f>
        <v>//           {ITM_READP,   "READP"},</v>
      </c>
      <c r="H377" t="b">
        <f>ISNA(VLOOKUP(J377,J378:J$882,1,0))</f>
        <v>1</v>
      </c>
      <c r="I377" s="27">
        <f>VLOOKUP(C377,SOURCE!V$6:AB$10046,7,0)</f>
        <v>1572</v>
      </c>
      <c r="J377" s="28" t="str">
        <f>VLOOKUP(C377,SOURCE!V$6:AB$10046,6,0)</f>
        <v>READP</v>
      </c>
      <c r="K377" s="29" t="str">
        <f t="shared" si="6"/>
        <v>READP</v>
      </c>
      <c r="L377" s="38" t="str">
        <f>VLOOKUP(C377,SOURCE!V$6:AB$10046,2,0)</f>
        <v/>
      </c>
      <c r="M377" t="str">
        <f>IF(VLOOKUP(I377,SOURCE!B:P,2,0)="/  { itemToBeCoded","To be coded","")</f>
        <v>To be coded</v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"READP"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ITM_RESET</v>
      </c>
      <c r="E378" s="26" t="str">
        <f>CHAR(34)&amp;VLOOKUP(C378,SOURCE!$V$3:$AC$2867,6,0)&amp;CHAR(34)</f>
        <v>"RESET"</v>
      </c>
      <c r="F378" s="22" t="str">
        <f>VLOOKUP(C378,SOURCE!$V$3:$AD$2867,9,0)&amp;"           {"&amp;D378&amp;",   "&amp;E378&amp;"},"</f>
        <v>//           {ITM_RESET,   "RESET"},</v>
      </c>
      <c r="H378" t="b">
        <f>ISNA(VLOOKUP(J378,J379:J$882,1,0))</f>
        <v>1</v>
      </c>
      <c r="I378" s="27">
        <f>VLOOKUP(C378,SOURCE!V$6:AB$10046,7,0)</f>
        <v>1573</v>
      </c>
      <c r="J378" s="28" t="str">
        <f>VLOOKUP(C378,SOURCE!V$6:AB$10046,6,0)</f>
        <v>RESET</v>
      </c>
      <c r="K378" s="29" t="str">
        <f t="shared" si="6"/>
        <v>RESET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"RESET"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ITM_REtoCX</v>
      </c>
      <c r="E379" s="26" t="str">
        <f>CHAR(34)&amp;VLOOKUP(C379,SOURCE!$V$3:$AC$2867,6,0)&amp;CHAR(34)</f>
        <v>"RE&gt;CX"</v>
      </c>
      <c r="F379" s="22" t="str">
        <f>VLOOKUP(C379,SOURCE!$V$3:$AD$2867,9,0)&amp;"           {"&amp;D379&amp;",   "&amp;E379&amp;"},"</f>
        <v>//           {ITM_REtoCX,   "RE&gt;CX"},</v>
      </c>
      <c r="H379" t="b">
        <f>ISNA(VLOOKUP(J379,J380:J$882,1,0))</f>
        <v>1</v>
      </c>
      <c r="I379" s="27">
        <f>VLOOKUP(C379,SOURCE!V$6:AB$10046,7,0)</f>
        <v>1574</v>
      </c>
      <c r="J379" s="28" t="str">
        <f>VLOOKUP(C379,SOURCE!V$6:AB$10046,6,0)</f>
        <v>RE&gt;CX</v>
      </c>
      <c r="K379" s="29" t="str">
        <f t="shared" si="6"/>
        <v>RE&gt;CX</v>
      </c>
      <c r="L379" s="38" t="str">
        <f>VLOOKUP(C379,SOURCE!V$6:AB$10046,2,0)</f>
        <v>Complex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"RE" STD_RIGHT_ARROW "CX"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ITM_REexIM</v>
      </c>
      <c r="E380" s="26" t="str">
        <f>CHAR(34)&amp;VLOOKUP(C380,SOURCE!$V$3:$AC$2867,6,0)&amp;CHAR(34)</f>
        <v>"RE&lt;&gt;IM"</v>
      </c>
      <c r="F380" s="22" t="str">
        <f>VLOOKUP(C380,SOURCE!$V$3:$AD$2867,9,0)&amp;"           {"&amp;D380&amp;",   "&amp;E380&amp;"},"</f>
        <v xml:space="preserve">           {ITM_REexIM,   "RE&lt;&gt;IM"},</v>
      </c>
      <c r="H380" t="b">
        <f>ISNA(VLOOKUP(J380,J381:J$882,1,0))</f>
        <v>1</v>
      </c>
      <c r="I380" s="27">
        <f>VLOOKUP(C380,SOURCE!V$6:AB$10046,7,0)</f>
        <v>1575</v>
      </c>
      <c r="J380" s="28" t="str">
        <f>VLOOKUP(C380,SOURCE!V$6:AB$10046,6,0)</f>
        <v>RE&lt;&gt;IM</v>
      </c>
      <c r="K380" s="29" t="str">
        <f t="shared" si="6"/>
        <v>Re&lt;&gt;Im</v>
      </c>
      <c r="L380" s="38" t="str">
        <f>VLOOKUP(C380,SOURCE!V$6:AB$10046,2,0)</f>
        <v>Complex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>20 CHS SQRT RE&lt;&gt;IM RE 4.47213595499958 GSB M2 //</v>
      </c>
      <c r="O380" t="b">
        <f>ISNA(VLOOKUP(J380,J$3:J379,1,0))</f>
        <v>1</v>
      </c>
      <c r="Q380" s="26" t="str">
        <f>VLOOKUP(I380,SOURCE!B:P,5,0)</f>
        <v>"Re" STD_LEFT_RIGHT_ARROWS "Im"</v>
      </c>
      <c r="W380">
        <f>IF(VLOOKUP(I380,SOURCE!B:P,2,0)&lt;&gt;"/  { itemToBeCoded",IF(ISERROR(VLOOKUP(J380,TEST!A:F,5,0)),"",VLOOKUP(J380,TEST!A:F,5,0)),"")</f>
        <v>1</v>
      </c>
      <c r="X380">
        <f>IF(VLOOKUP(I380,SOURCE!B:P,2,0)&lt;&gt;"/  { itemToBeCoded",IF(ISERROR(VLOOKUP(J380,TEST!A:F,6,0)),"",VLOOKUP(J380,TEST!A:F,6,0)),"")</f>
        <v>4.4721359549995796</v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ITM_DSP</v>
      </c>
      <c r="E381" s="26" t="str">
        <f>CHAR(34)&amp;VLOOKUP(C381,SOURCE!$V$3:$AC$2867,6,0)&amp;CHAR(34)</f>
        <v>"DSP"</v>
      </c>
      <c r="F381" s="22" t="str">
        <f>VLOOKUP(C381,SOURCE!$V$3:$AD$2867,9,0)&amp;"           {"&amp;D381&amp;",   "&amp;E381&amp;"},"</f>
        <v>//           {ITM_DSP,   "DSP"},</v>
      </c>
      <c r="H381" t="b">
        <f>ISNA(VLOOKUP(J381,J382:J$882,1,0))</f>
        <v>1</v>
      </c>
      <c r="I381" s="27">
        <f>VLOOKUP(C381,SOURCE!V$6:AB$10046,7,0)</f>
        <v>1578</v>
      </c>
      <c r="J381" s="28" t="str">
        <f>VLOOKUP(C381,SOURCE!V$6:AB$10046,6,0)</f>
        <v>DSP</v>
      </c>
      <c r="K381" s="29" t="str">
        <f t="shared" si="6"/>
        <v>DSP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"DSP"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ITM_RNORM</v>
      </c>
      <c r="E382" s="26" t="str">
        <f>CHAR(34)&amp;VLOOKUP(C382,SOURCE!$V$3:$AC$2867,6,0)&amp;CHAR(34)</f>
        <v>"RNORM"</v>
      </c>
      <c r="F382" s="22" t="str">
        <f>VLOOKUP(C382,SOURCE!$V$3:$AD$2867,9,0)&amp;"           {"&amp;D382&amp;",   "&amp;E382&amp;"},"</f>
        <v>//           {ITM_RNORM,   "RNORM"},</v>
      </c>
      <c r="H382" t="b">
        <f>ISNA(VLOOKUP(J382,J383:J$882,1,0))</f>
        <v>1</v>
      </c>
      <c r="I382" s="27">
        <f>VLOOKUP(C382,SOURCE!V$6:AB$10046,7,0)</f>
        <v>1579</v>
      </c>
      <c r="J382" s="28" t="str">
        <f>VLOOKUP(C382,SOURCE!V$6:AB$10046,6,0)</f>
        <v>RNORM</v>
      </c>
      <c r="K382" s="29" t="str">
        <f t="shared" si="6"/>
        <v>RNORM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"RNORM"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ITM_EX1</v>
      </c>
      <c r="E383" s="26" t="str">
        <f>CHAR(34)&amp;VLOOKUP(C383,SOURCE!$V$3:$AC$2867,6,0)&amp;CHAR(34)</f>
        <v>"E^X-1"</v>
      </c>
      <c r="F383" s="22" t="str">
        <f>VLOOKUP(C383,SOURCE!$V$3:$AD$2867,9,0)&amp;"           {"&amp;D383&amp;",   "&amp;E383&amp;"},"</f>
        <v xml:space="preserve">           {ITM_EX1,   "E^X-1"},</v>
      </c>
      <c r="H383" t="b">
        <f>ISNA(VLOOKUP(J383,J384:J$882,1,0))</f>
        <v>1</v>
      </c>
      <c r="I383" s="27">
        <f>VLOOKUP(C383,SOURCE!V$6:AB$10046,7,0)</f>
        <v>1580</v>
      </c>
      <c r="J383" s="28" t="str">
        <f>VLOOKUP(C383,SOURCE!V$6:AB$10046,6,0)</f>
        <v>E^X-1</v>
      </c>
      <c r="K383" s="29" t="str">
        <f t="shared" si="6"/>
        <v>e^x-1</v>
      </c>
      <c r="L383" s="38" t="str">
        <f>VLOOKUP(C383,SOURCE!V$6:AB$10046,2,0)</f>
        <v>Math</v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>0.98 E^X-1 1.66445624192942 GSB M2 //</v>
      </c>
      <c r="O383" t="b">
        <f>ISNA(VLOOKUP(J383,J$3:J382,1,0))</f>
        <v>1</v>
      </c>
      <c r="Q383" s="26" t="str">
        <f>VLOOKUP(I383,SOURCE!B:P,5,0)</f>
        <v>"e" STD_SUP_x "-1"</v>
      </c>
      <c r="W383">
        <f>IF(VLOOKUP(I383,SOURCE!B:P,2,0)&lt;&gt;"/  { itemToBeCoded",IF(ISERROR(VLOOKUP(J383,TEST!A:F,5,0)),"",VLOOKUP(J383,TEST!A:F,5,0)),"")</f>
        <v>1</v>
      </c>
      <c r="X383">
        <f>IF(VLOOKUP(I383,SOURCE!B:P,2,0)&lt;&gt;"/  { itemToBeCoded",IF(ISERROR(VLOOKUP(J383,TEST!A:F,6,0)),"",VLOOKUP(J383,TEST!A:F,6,0)),"")</f>
        <v>1.6644562419294169</v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ITM_RSD</v>
      </c>
      <c r="E384" s="26" t="str">
        <f>CHAR(34)&amp;VLOOKUP(C384,SOURCE!$V$3:$AC$2867,6,0)&amp;CHAR(34)</f>
        <v>"RSD"</v>
      </c>
      <c r="F384" s="22" t="str">
        <f>VLOOKUP(C384,SOURCE!$V$3:$AD$2867,9,0)&amp;"           {"&amp;D384&amp;",   "&amp;E384&amp;"},"</f>
        <v>//           {ITM_RSD,   "RSD"},</v>
      </c>
      <c r="H384" t="b">
        <f>ISNA(VLOOKUP(J384,J385:J$882,1,0))</f>
        <v>1</v>
      </c>
      <c r="I384" s="27">
        <f>VLOOKUP(C384,SOURCE!V$6:AB$10046,7,0)</f>
        <v>1582</v>
      </c>
      <c r="J384" s="28" t="str">
        <f>VLOOKUP(C384,SOURCE!V$6:AB$10046,6,0)</f>
        <v>RSD</v>
      </c>
      <c r="K384" s="29" t="str">
        <f t="shared" si="6"/>
        <v>RSD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"RSD"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ITM_RSUM</v>
      </c>
      <c r="E385" s="26" t="str">
        <f>CHAR(34)&amp;VLOOKUP(C385,SOURCE!$V$3:$AC$2867,6,0)&amp;CHAR(34)</f>
        <v>"RSUM"</v>
      </c>
      <c r="F385" s="22" t="str">
        <f>VLOOKUP(C385,SOURCE!$V$3:$AD$2867,9,0)&amp;"           {"&amp;D385&amp;",   "&amp;E385&amp;"},"</f>
        <v>//           {ITM_RSUM,   "RSUM"},</v>
      </c>
      <c r="H385" t="b">
        <f>ISNA(VLOOKUP(J385,J386:J$882,1,0))</f>
        <v>1</v>
      </c>
      <c r="I385" s="27">
        <f>VLOOKUP(C385,SOURCE!V$6:AB$10046,7,0)</f>
        <v>1583</v>
      </c>
      <c r="J385" s="28" t="str">
        <f>VLOOKUP(C385,SOURCE!V$6:AB$10046,6,0)</f>
        <v>RSUM</v>
      </c>
      <c r="K385" s="29" t="str">
        <f t="shared" si="6"/>
        <v>RSUM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"RSUM"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ITM_R_CLR</v>
      </c>
      <c r="E386" s="26" t="str">
        <f>CHAR(34)&amp;VLOOKUP(C386,SOURCE!$V$3:$AC$2867,6,0)&amp;CHAR(34)</f>
        <v>"R-CLR"</v>
      </c>
      <c r="F386" s="22" t="str">
        <f>VLOOKUP(C386,SOURCE!$V$3:$AD$2867,9,0)&amp;"           {"&amp;D386&amp;",   "&amp;E386&amp;"},"</f>
        <v>//           {ITM_R_CLR,   "R-CLR"},</v>
      </c>
      <c r="H386" t="b">
        <f>ISNA(VLOOKUP(J386,J387:J$882,1,0))</f>
        <v>1</v>
      </c>
      <c r="I386" s="27">
        <f>VLOOKUP(C386,SOURCE!V$6:AB$10046,7,0)</f>
        <v>1585</v>
      </c>
      <c r="J386" s="28" t="str">
        <f>VLOOKUP(C386,SOURCE!V$6:AB$10046,6,0)</f>
        <v>R-CLR</v>
      </c>
      <c r="K386" s="29" t="str">
        <f t="shared" si="6"/>
        <v>R-CLR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"R-CLR"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ITM_R_COPY</v>
      </c>
      <c r="E387" s="26" t="str">
        <f>CHAR(34)&amp;VLOOKUP(C387,SOURCE!$V$3:$AC$2867,6,0)&amp;CHAR(34)</f>
        <v>"R-COPY"</v>
      </c>
      <c r="F387" s="22" t="str">
        <f>VLOOKUP(C387,SOURCE!$V$3:$AD$2867,9,0)&amp;"           {"&amp;D387&amp;",   "&amp;E387&amp;"},"</f>
        <v>//           {ITM_R_COPY,   "R-COPY"},</v>
      </c>
      <c r="H387" t="b">
        <f>ISNA(VLOOKUP(J387,J388:J$882,1,0))</f>
        <v>1</v>
      </c>
      <c r="I387" s="27">
        <f>VLOOKUP(C387,SOURCE!V$6:AB$10046,7,0)</f>
        <v>1586</v>
      </c>
      <c r="J387" s="28" t="str">
        <f>VLOOKUP(C387,SOURCE!V$6:AB$10046,6,0)</f>
        <v>R-COPY</v>
      </c>
      <c r="K387" s="29" t="str">
        <f t="shared" si="6"/>
        <v>R-COPY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"R-COPY"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ITM_R_SORT</v>
      </c>
      <c r="E388" s="26" t="str">
        <f>CHAR(34)&amp;VLOOKUP(C388,SOURCE!$V$3:$AC$2867,6,0)&amp;CHAR(34)</f>
        <v>"R-SORT"</v>
      </c>
      <c r="F388" s="22" t="str">
        <f>VLOOKUP(C388,SOURCE!$V$3:$AD$2867,9,0)&amp;"           {"&amp;D388&amp;",   "&amp;E388&amp;"},"</f>
        <v>//           {ITM_R_SORT,   "R-SORT"},</v>
      </c>
      <c r="H388" t="b">
        <f>ISNA(VLOOKUP(J388,J389:J$882,1,0))</f>
        <v>1</v>
      </c>
      <c r="I388" s="27">
        <f>VLOOKUP(C388,SOURCE!V$6:AB$10046,7,0)</f>
        <v>1587</v>
      </c>
      <c r="J388" s="28" t="str">
        <f>VLOOKUP(C388,SOURCE!V$6:AB$10046,6,0)</f>
        <v>R-SORT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R-SORT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"R-SORT"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ITM_R_SWAP</v>
      </c>
      <c r="E389" s="26" t="str">
        <f>CHAR(34)&amp;VLOOKUP(C389,SOURCE!$V$3:$AC$2867,6,0)&amp;CHAR(34)</f>
        <v>"R-SWAP"</v>
      </c>
      <c r="F389" s="22" t="str">
        <f>VLOOKUP(C389,SOURCE!$V$3:$AD$2867,9,0)&amp;"           {"&amp;D389&amp;",   "&amp;E389&amp;"},"</f>
        <v>//           {ITM_R_SWAP,   "R-SWAP"},</v>
      </c>
      <c r="H389" t="b">
        <f>ISNA(VLOOKUP(J389,J390:J$882,1,0))</f>
        <v>1</v>
      </c>
      <c r="I389" s="27">
        <f>VLOOKUP(C389,SOURCE!V$6:AB$10046,7,0)</f>
        <v>1588</v>
      </c>
      <c r="J389" s="28" t="str">
        <f>VLOOKUP(C389,SOURCE!V$6:AB$10046,6,0)</f>
        <v>R-SWAP</v>
      </c>
      <c r="K389" s="29" t="str">
        <f t="shared" si="7"/>
        <v>R-SWAP</v>
      </c>
      <c r="L389" s="38" t="str">
        <f>VLOOKUP(C389,SOURCE!V$6:AB$10046,2,0)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"R-SWAP"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ITM_am</v>
      </c>
      <c r="E390" s="26" t="str">
        <f>CHAR(34)&amp;VLOOKUP(C390,SOURCE!$V$3:$AC$2867,6,0)&amp;CHAR(34)</f>
        <v>"PSI(U,M)"</v>
      </c>
      <c r="F390" s="22" t="str">
        <f>VLOOKUP(C390,SOURCE!$V$3:$AD$2867,9,0)&amp;"           {"&amp;D390&amp;",   "&amp;E390&amp;"},"</f>
        <v>//           {ITM_am,   "PSI(U,M)"},</v>
      </c>
      <c r="H390" t="b">
        <f>ISNA(VLOOKUP(J390,J391:J$882,1,0))</f>
        <v>1</v>
      </c>
      <c r="I390" s="27">
        <f>VLOOKUP(C390,SOURCE!V$6:AB$10046,7,0)</f>
        <v>1589</v>
      </c>
      <c r="J390" s="28" t="str">
        <f>VLOOKUP(C390,SOURCE!V$6:AB$10046,6,0)</f>
        <v>PSI(U,M)</v>
      </c>
      <c r="K390" s="29" t="str">
        <f t="shared" si="7"/>
        <v>psi(u,m)</v>
      </c>
      <c r="L390" s="38" t="str">
        <f>VLOOKUP(C390,SOURCE!V$6:AB$10046,2,0)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STD_psi "(u,m)"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ITM_STDDEVWEIGHTED</v>
      </c>
      <c r="E391" s="26" t="str">
        <f>CHAR(34)&amp;VLOOKUP(C391,SOURCE!$V$3:$AC$2867,6,0)&amp;CHAR(34)</f>
        <v>"S"</v>
      </c>
      <c r="F391" s="22" t="str">
        <f>VLOOKUP(C391,SOURCE!$V$3:$AD$2867,9,0)&amp;"           {"&amp;D391&amp;",   "&amp;E391&amp;"},"</f>
        <v>//           {ITM_STDDEVWEIGHTED,   "S"},</v>
      </c>
      <c r="H391" t="b">
        <f>ISNA(VLOOKUP(J391,J392:J$882,1,0))</f>
        <v>1</v>
      </c>
      <c r="I391" s="27">
        <f>VLOOKUP(C391,SOURCE!V$6:AB$10046,7,0)</f>
        <v>1590</v>
      </c>
      <c r="J391" s="28" t="str">
        <f>VLOOKUP(C391,SOURCE!V$6:AB$10046,6,0)</f>
        <v>S</v>
      </c>
      <c r="K391" s="29" t="str">
        <f t="shared" si="7"/>
        <v>s</v>
      </c>
      <c r="L391" s="38">
        <f>VLOOKUP(C391,SOURCE!V$6:AB$10046,2,0)</f>
        <v>0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ITM_SAVE</v>
      </c>
      <c r="E392" s="26" t="str">
        <f>CHAR(34)&amp;VLOOKUP(C392,SOURCE!$V$3:$AC$2867,6,0)&amp;CHAR(34)</f>
        <v>"SAVE"</v>
      </c>
      <c r="F392" s="22" t="str">
        <f>VLOOKUP(C392,SOURCE!$V$3:$AD$2867,9,0)&amp;"           {"&amp;D392&amp;",   "&amp;E392&amp;"},"</f>
        <v>//           {ITM_SAVE,   "SAVE"},</v>
      </c>
      <c r="H392" t="b">
        <f>ISNA(VLOOKUP(J392,J393:J$882,1,0))</f>
        <v>1</v>
      </c>
      <c r="I392" s="27">
        <f>VLOOKUP(C392,SOURCE!V$6:AB$10046,7,0)</f>
        <v>1591</v>
      </c>
      <c r="J392" s="28" t="str">
        <f>VLOOKUP(C392,SOURCE!V$6:AB$10046,6,0)</f>
        <v>SAVE</v>
      </c>
      <c r="K392" s="29" t="str">
        <f t="shared" si="7"/>
        <v>SAVE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"SAVE"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ITM_SCI</v>
      </c>
      <c r="E393" s="26" t="str">
        <f>CHAR(34)&amp;VLOOKUP(C393,SOURCE!$V$3:$AC$2867,6,0)&amp;CHAR(34)</f>
        <v>"SCI"</v>
      </c>
      <c r="F393" s="22" t="str">
        <f>VLOOKUP(C393,SOURCE!$V$3:$AD$2867,9,0)&amp;"           {"&amp;D393&amp;",   "&amp;E393&amp;"},"</f>
        <v xml:space="preserve">           {ITM_SCI,   "SCI"},</v>
      </c>
      <c r="H393" t="b">
        <f>ISNA(VLOOKUP(J393,J394:J$882,1,0))</f>
        <v>1</v>
      </c>
      <c r="I393" s="27">
        <f>VLOOKUP(C393,SOURCE!V$6:AB$10046,7,0)</f>
        <v>1592</v>
      </c>
      <c r="J393" s="28" t="str">
        <f>VLOOKUP(C393,SOURCE!V$6:AB$10046,6,0)</f>
        <v>SCI</v>
      </c>
      <c r="K393" s="29" t="str">
        <f t="shared" si="7"/>
        <v>SCI</v>
      </c>
      <c r="L393" s="38" t="str">
        <f>VLOOKUP(C393,SOURCE!V$6:AB$10046,2,0)</f>
        <v>DISP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"SCI"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ITM_SDIGS</v>
      </c>
      <c r="E394" s="26" t="str">
        <f>CHAR(34)&amp;VLOOKUP(C394,SOURCE!$V$3:$AC$2867,6,0)&amp;CHAR(34)</f>
        <v>"SDIGS?"</v>
      </c>
      <c r="F394" s="22" t="str">
        <f>VLOOKUP(C394,SOURCE!$V$3:$AD$2867,9,0)&amp;"           {"&amp;D394&amp;",   "&amp;E394&amp;"},"</f>
        <v>//           {ITM_SDIGS,   "SDIGS?"},</v>
      </c>
      <c r="H394" t="b">
        <f>ISNA(VLOOKUP(J394,J395:J$882,1,0))</f>
        <v>1</v>
      </c>
      <c r="I394" s="27">
        <f>VLOOKUP(C394,SOURCE!V$6:AB$10046,7,0)</f>
        <v>1593</v>
      </c>
      <c r="J394" s="28" t="str">
        <f>VLOOKUP(C394,SOURCE!V$6:AB$10046,6,0)</f>
        <v>SDIGS?</v>
      </c>
      <c r="K394" s="29" t="str">
        <f t="shared" si="7"/>
        <v>SDIGS?</v>
      </c>
      <c r="L394" s="38" t="str">
        <f>VLOOKUP(C394,SOURCE!V$6:AB$10046,2,0)</f>
        <v>CONF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"SDIGS?"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ITM_SEED</v>
      </c>
      <c r="E395" s="26" t="str">
        <f>CHAR(34)&amp;VLOOKUP(C395,SOURCE!$V$3:$AC$2867,6,0)&amp;CHAR(34)</f>
        <v>"SEED"</v>
      </c>
      <c r="F395" s="22" t="str">
        <f>VLOOKUP(C395,SOURCE!$V$3:$AD$2867,9,0)&amp;"           {"&amp;D395&amp;",   "&amp;E395&amp;"},"</f>
        <v>//           {ITM_SEED,   "SEED"},</v>
      </c>
      <c r="H395" t="b">
        <f>ISNA(VLOOKUP(J395,J396:J$882,1,0))</f>
        <v>1</v>
      </c>
      <c r="I395" s="27">
        <f>VLOOKUP(C395,SOURCE!V$6:AB$10046,7,0)</f>
        <v>1594</v>
      </c>
      <c r="J395" s="28" t="str">
        <f>VLOOKUP(C395,SOURCE!V$6:AB$10046,6,0)</f>
        <v>SEED</v>
      </c>
      <c r="K395" s="29" t="str">
        <f t="shared" si="7"/>
        <v>SEED</v>
      </c>
      <c r="L395" s="38" t="str">
        <f>VLOOKUP(C395,SOURCE!V$6:AB$10046,2,0)</f>
        <v>Math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"SEED"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ITM_WRITEP</v>
      </c>
      <c r="E396" s="26" t="str">
        <f>CHAR(34)&amp;VLOOKUP(C396,SOURCE!$V$3:$AC$2867,6,0)&amp;CHAR(34)</f>
        <v>"WRITEP"</v>
      </c>
      <c r="F396" s="22" t="str">
        <f>VLOOKUP(C396,SOURCE!$V$3:$AD$2867,9,0)&amp;"           {"&amp;D396&amp;",   "&amp;E396&amp;"},"</f>
        <v>//           {ITM_WRITEP,   "WRITEP"},</v>
      </c>
      <c r="H396" t="b">
        <f>ISNA(VLOOKUP(J396,J397:J$882,1,0))</f>
        <v>1</v>
      </c>
      <c r="I396" s="27">
        <f>VLOOKUP(C396,SOURCE!V$6:AB$10046,7,0)</f>
        <v>1595</v>
      </c>
      <c r="J396" s="28" t="str">
        <f>VLOOKUP(C396,SOURCE!V$6:AB$10046,6,0)</f>
        <v>WRITEP</v>
      </c>
      <c r="K396" s="29" t="str">
        <f t="shared" si="7"/>
        <v>WRITEP</v>
      </c>
      <c r="L396" s="38" t="str">
        <f>VLOOKUP(C396,SOURCE!V$6:AB$10046,2,0)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"WRITEP"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ITM_SETCHN</v>
      </c>
      <c r="E397" s="26" t="str">
        <f>CHAR(34)&amp;VLOOKUP(C397,SOURCE!$V$3:$AC$2867,6,0)&amp;CHAR(34)</f>
        <v>"SETCHN"</v>
      </c>
      <c r="F397" s="22" t="str">
        <f>VLOOKUP(C397,SOURCE!$V$3:$AD$2867,9,0)&amp;"           {"&amp;D397&amp;",   "&amp;E397&amp;"},"</f>
        <v>//           {ITM_SETCHN,   "SETCHN"},</v>
      </c>
      <c r="H397" t="b">
        <f>ISNA(VLOOKUP(J397,J398:J$882,1,0))</f>
        <v>1</v>
      </c>
      <c r="I397" s="27">
        <f>VLOOKUP(C397,SOURCE!V$6:AB$10046,7,0)</f>
        <v>1596</v>
      </c>
      <c r="J397" s="28" t="str">
        <f>VLOOKUP(C397,SOURCE!V$6:AB$10046,6,0)</f>
        <v>SETCHN</v>
      </c>
      <c r="K397" s="29" t="str">
        <f t="shared" si="7"/>
        <v>CHINA</v>
      </c>
      <c r="L397" s="38" t="str">
        <f>VLOOKUP(C397,SOURCE!V$6:AB$10046,2,0)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"CHINA"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ITM_SETDAT</v>
      </c>
      <c r="E398" s="26" t="str">
        <f>CHAR(34)&amp;VLOOKUP(C398,SOURCE!$V$3:$AC$2867,6,0)&amp;CHAR(34)</f>
        <v>"SETDAT"</v>
      </c>
      <c r="F398" s="22" t="str">
        <f>VLOOKUP(C398,SOURCE!$V$3:$AD$2867,9,0)&amp;"           {"&amp;D398&amp;",   "&amp;E398&amp;"},"</f>
        <v>//           {ITM_SETDAT,   "SETDAT"},</v>
      </c>
      <c r="H398" t="b">
        <f>ISNA(VLOOKUP(J398,J399:J$882,1,0))</f>
        <v>1</v>
      </c>
      <c r="I398" s="27">
        <f>VLOOKUP(C398,SOURCE!V$6:AB$10046,7,0)</f>
        <v>1597</v>
      </c>
      <c r="J398" s="28" t="str">
        <f>VLOOKUP(C398,SOURCE!V$6:AB$10046,6,0)</f>
        <v>SETDAT</v>
      </c>
      <c r="K398" s="29" t="str">
        <f t="shared" si="7"/>
        <v>SETDAT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"SETDAT"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ITM_SETEUR</v>
      </c>
      <c r="E399" s="26" t="str">
        <f>CHAR(34)&amp;VLOOKUP(C399,SOURCE!$V$3:$AC$2867,6,0)&amp;CHAR(34)</f>
        <v>"SETEUR"</v>
      </c>
      <c r="F399" s="22" t="str">
        <f>VLOOKUP(C399,SOURCE!$V$3:$AD$2867,9,0)&amp;"           {"&amp;D399&amp;",   "&amp;E399&amp;"},"</f>
        <v>//           {ITM_SETEUR,   "SETEUR"},</v>
      </c>
      <c r="H399" t="b">
        <f>ISNA(VLOOKUP(J399,J400:J$882,1,0))</f>
        <v>1</v>
      </c>
      <c r="I399" s="27">
        <f>VLOOKUP(C399,SOURCE!V$6:AB$10046,7,0)</f>
        <v>1598</v>
      </c>
      <c r="J399" s="28" t="str">
        <f>VLOOKUP(C399,SOURCE!V$6:AB$10046,6,0)</f>
        <v>SETEUR</v>
      </c>
      <c r="K399" s="29" t="str">
        <f t="shared" si="7"/>
        <v>EUROPE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"EUROPE"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ITM_SETIND</v>
      </c>
      <c r="E400" s="26" t="str">
        <f>CHAR(34)&amp;VLOOKUP(C400,SOURCE!$V$3:$AC$2867,6,0)&amp;CHAR(34)</f>
        <v>"SETIND"</v>
      </c>
      <c r="F400" s="22" t="str">
        <f>VLOOKUP(C400,SOURCE!$V$3:$AD$2867,9,0)&amp;"           {"&amp;D400&amp;",   "&amp;E400&amp;"},"</f>
        <v>//           {ITM_SETIND,   "SETIND"},</v>
      </c>
      <c r="H400" t="b">
        <f>ISNA(VLOOKUP(J400,J401:J$882,1,0))</f>
        <v>1</v>
      </c>
      <c r="I400" s="27">
        <f>VLOOKUP(C400,SOURCE!V$6:AB$10046,7,0)</f>
        <v>1599</v>
      </c>
      <c r="J400" s="28" t="str">
        <f>VLOOKUP(C400,SOURCE!V$6:AB$10046,6,0)</f>
        <v>SETIND</v>
      </c>
      <c r="K400" s="29" t="str">
        <f t="shared" si="7"/>
        <v>INDIA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"INDIA"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ITM_SETJPN</v>
      </c>
      <c r="E401" s="26" t="str">
        <f>CHAR(34)&amp;VLOOKUP(C401,SOURCE!$V$3:$AC$2867,6,0)&amp;CHAR(34)</f>
        <v>"SETJPN"</v>
      </c>
      <c r="F401" s="22" t="str">
        <f>VLOOKUP(C401,SOURCE!$V$3:$AD$2867,9,0)&amp;"           {"&amp;D401&amp;",   "&amp;E401&amp;"},"</f>
        <v>//           {ITM_SETJPN,   "SETJPN"},</v>
      </c>
      <c r="H401" t="b">
        <f>ISNA(VLOOKUP(J401,J402:J$882,1,0))</f>
        <v>1</v>
      </c>
      <c r="I401" s="27">
        <f>VLOOKUP(C401,SOURCE!V$6:AB$10046,7,0)</f>
        <v>1600</v>
      </c>
      <c r="J401" s="28" t="str">
        <f>VLOOKUP(C401,SOURCE!V$6:AB$10046,6,0)</f>
        <v>SETJPN</v>
      </c>
      <c r="K401" s="29" t="str">
        <f t="shared" si="7"/>
        <v>JAPAN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"JAPAN"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ITM_SETTIM</v>
      </c>
      <c r="E402" s="26" t="str">
        <f>CHAR(34)&amp;VLOOKUP(C402,SOURCE!$V$3:$AC$2867,6,0)&amp;CHAR(34)</f>
        <v>"SETTIM"</v>
      </c>
      <c r="F402" s="22" t="str">
        <f>VLOOKUP(C402,SOURCE!$V$3:$AD$2867,9,0)&amp;"           {"&amp;D402&amp;",   "&amp;E402&amp;"},"</f>
        <v>//           {ITM_SETTIM,   "SETTIM"},</v>
      </c>
      <c r="H402" t="b">
        <f>ISNA(VLOOKUP(J402,J403:J$882,1,0))</f>
        <v>1</v>
      </c>
      <c r="I402" s="27">
        <f>VLOOKUP(C402,SOURCE!V$6:AB$10046,7,0)</f>
        <v>1602</v>
      </c>
      <c r="J402" s="28" t="str">
        <f>VLOOKUP(C402,SOURCE!V$6:AB$10046,6,0)</f>
        <v>SETTIM</v>
      </c>
      <c r="K402" s="29" t="str">
        <f t="shared" si="7"/>
        <v>SETTIM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"SETTIM"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ITM_SETUK</v>
      </c>
      <c r="E403" s="26" t="str">
        <f>CHAR(34)&amp;VLOOKUP(C403,SOURCE!$V$3:$AC$2867,6,0)&amp;CHAR(34)</f>
        <v>"SETUK"</v>
      </c>
      <c r="F403" s="22" t="str">
        <f>VLOOKUP(C403,SOURCE!$V$3:$AD$2867,9,0)&amp;"           {"&amp;D403&amp;",   "&amp;E403&amp;"},"</f>
        <v>//           {ITM_SETUK,   "SETUK"},</v>
      </c>
      <c r="H403" t="b">
        <f>ISNA(VLOOKUP(J403,J404:J$882,1,0))</f>
        <v>1</v>
      </c>
      <c r="I403" s="27">
        <f>VLOOKUP(C403,SOURCE!V$6:AB$10046,7,0)</f>
        <v>1603</v>
      </c>
      <c r="J403" s="28" t="str">
        <f>VLOOKUP(C403,SOURCE!V$6:AB$10046,6,0)</f>
        <v>SETUK</v>
      </c>
      <c r="K403" s="29" t="str">
        <f t="shared" si="7"/>
        <v>UK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"UK"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ITM_SETUSA</v>
      </c>
      <c r="E404" s="26" t="str">
        <f>CHAR(34)&amp;VLOOKUP(C404,SOURCE!$V$3:$AC$2867,6,0)&amp;CHAR(34)</f>
        <v>"SETUSA"</v>
      </c>
      <c r="F404" s="22" t="str">
        <f>VLOOKUP(C404,SOURCE!$V$3:$AD$2867,9,0)&amp;"           {"&amp;D404&amp;",   "&amp;E404&amp;"},"</f>
        <v>//           {ITM_SETUSA,   "SETUSA"},</v>
      </c>
      <c r="H404" t="b">
        <f>ISNA(VLOOKUP(J404,J405:J$882,1,0))</f>
        <v>1</v>
      </c>
      <c r="I404" s="27">
        <f>VLOOKUP(C404,SOURCE!V$6:AB$10046,7,0)</f>
        <v>1604</v>
      </c>
      <c r="J404" s="28" t="str">
        <f>VLOOKUP(C404,SOURCE!V$6:AB$10046,6,0)</f>
        <v>SETUSA</v>
      </c>
      <c r="K404" s="29" t="str">
        <f t="shared" si="7"/>
        <v>USA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"USA"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ITM_SIGN</v>
      </c>
      <c r="E405" s="26" t="str">
        <f>CHAR(34)&amp;VLOOKUP(C405,SOURCE!$V$3:$AC$2867,6,0)&amp;CHAR(34)</f>
        <v>"SIGN"</v>
      </c>
      <c r="F405" s="22" t="str">
        <f>VLOOKUP(C405,SOURCE!$V$3:$AD$2867,9,0)&amp;"           {"&amp;D405&amp;",   "&amp;E405&amp;"},"</f>
        <v>//           {ITM_SIGN,   "SIGN"},</v>
      </c>
      <c r="H405" t="b">
        <f>ISNA(VLOOKUP(J405,J406:J$882,1,0))</f>
        <v>1</v>
      </c>
      <c r="I405" s="27">
        <f>VLOOKUP(C405,SOURCE!V$6:AB$10046,7,0)</f>
        <v>1605</v>
      </c>
      <c r="J405" s="28" t="str">
        <f>VLOOKUP(C405,SOURCE!V$6:AB$10046,6,0)</f>
        <v>SIGN</v>
      </c>
      <c r="K405" s="29" t="str">
        <f t="shared" si="7"/>
        <v>sign</v>
      </c>
      <c r="L405" s="38" t="str">
        <f>VLOOKUP(C405,SOURCE!V$6:AB$10046,2,0)</f>
        <v>Math</v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"sign"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ITM_SIGNMT</v>
      </c>
      <c r="E406" s="26" t="str">
        <f>CHAR(34)&amp;VLOOKUP(C406,SOURCE!$V$3:$AC$2867,6,0)&amp;CHAR(34)</f>
        <v>"SIGNMT"</v>
      </c>
      <c r="F406" s="22" t="str">
        <f>VLOOKUP(C406,SOURCE!$V$3:$AD$2867,9,0)&amp;"           {"&amp;D406&amp;",   "&amp;E406&amp;"},"</f>
        <v>//           {ITM_SIGNMT,   "SIGNMT"},</v>
      </c>
      <c r="H406" t="b">
        <f>ISNA(VLOOKUP(J406,J407:J$882,1,0))</f>
        <v>1</v>
      </c>
      <c r="I406" s="27">
        <f>VLOOKUP(C406,SOURCE!V$6:AB$10046,7,0)</f>
        <v>1606</v>
      </c>
      <c r="J406" s="28" t="str">
        <f>VLOOKUP(C406,SOURCE!V$6:AB$10046,6,0)</f>
        <v>SIGNMT</v>
      </c>
      <c r="K406" s="29" t="str">
        <f t="shared" si="7"/>
        <v>SIGNMT</v>
      </c>
      <c r="L406" s="38" t="str">
        <f>VLOOKUP(C406,SOURCE!V$6:AB$10046,2,0)</f>
        <v>INT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"SIGNMT"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ITM_SIM_EQ</v>
      </c>
      <c r="E407" s="26" t="str">
        <f>CHAR(34)&amp;VLOOKUP(C407,SOURCE!$V$3:$AC$2867,6,0)&amp;CHAR(34)</f>
        <v>"SIM_EQ"</v>
      </c>
      <c r="F407" s="22" t="str">
        <f>VLOOKUP(C407,SOURCE!$V$3:$AD$2867,9,0)&amp;"           {"&amp;D407&amp;",   "&amp;E407&amp;"},"</f>
        <v>//           {ITM_SIM_EQ,   "SIM_EQ"},</v>
      </c>
      <c r="H407" t="b">
        <f>ISNA(VLOOKUP(J407,J408:J$882,1,0))</f>
        <v>1</v>
      </c>
      <c r="I407" s="27">
        <f>VLOOKUP(C407,SOURCE!V$6:AB$10046,7,0)</f>
        <v>1607</v>
      </c>
      <c r="J407" s="28" t="str">
        <f>VLOOKUP(C407,SOURCE!V$6:AB$10046,6,0)</f>
        <v>SIM_EQ</v>
      </c>
      <c r="K407" s="29" t="str">
        <f t="shared" si="7"/>
        <v>SIMEQ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"SIM EQ"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ITM_SKIP</v>
      </c>
      <c r="E408" s="26" t="str">
        <f>CHAR(34)&amp;VLOOKUP(C408,SOURCE!$V$3:$AC$2867,6,0)&amp;CHAR(34)</f>
        <v>"SKIP"</v>
      </c>
      <c r="F408" s="22" t="str">
        <f>VLOOKUP(C408,SOURCE!$V$3:$AD$2867,9,0)&amp;"           {"&amp;D408&amp;",   "&amp;E408&amp;"},"</f>
        <v>//           {ITM_SKIP,   "SKIP"},</v>
      </c>
      <c r="H408" t="b">
        <f>ISNA(VLOOKUP(J408,J409:J$882,1,0))</f>
        <v>1</v>
      </c>
      <c r="I408" s="27">
        <f>VLOOKUP(C408,SOURCE!V$6:AB$10046,7,0)</f>
        <v>1608</v>
      </c>
      <c r="J408" s="28" t="str">
        <f>VLOOKUP(C408,SOURCE!V$6:AB$10046,6,0)</f>
        <v>SKIP</v>
      </c>
      <c r="K408" s="29" t="str">
        <f t="shared" si="7"/>
        <v>SKIP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"SKIP"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ITM_SLVQ</v>
      </c>
      <c r="E409" s="26" t="str">
        <f>CHAR(34)&amp;VLOOKUP(C409,SOURCE!$V$3:$AC$2867,6,0)&amp;CHAR(34)</f>
        <v>"SLVQ"</v>
      </c>
      <c r="F409" s="22" t="str">
        <f>VLOOKUP(C409,SOURCE!$V$3:$AD$2867,9,0)&amp;"           {"&amp;D409&amp;",   "&amp;E409&amp;"},"</f>
        <v>//           {ITM_SLVQ,   "SLVQ"},</v>
      </c>
      <c r="H409" t="b">
        <f>ISNA(VLOOKUP(J409,J410:J$882,1,0))</f>
        <v>1</v>
      </c>
      <c r="I409" s="27">
        <f>VLOOKUP(C409,SOURCE!V$6:AB$10046,7,0)</f>
        <v>1609</v>
      </c>
      <c r="J409" s="28" t="str">
        <f>VLOOKUP(C409,SOURCE!V$6:AB$10046,6,0)</f>
        <v>SLVQ</v>
      </c>
      <c r="K409" s="29" t="str">
        <f t="shared" si="7"/>
        <v>SLVQ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"SLVQ"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ITM_SM</v>
      </c>
      <c r="E410" s="26" t="str">
        <f>CHAR(34)&amp;VLOOKUP(C410,SOURCE!$V$3:$AC$2867,6,0)&amp;CHAR(34)</f>
        <v>"SM"</v>
      </c>
      <c r="F410" s="22" t="str">
        <f>VLOOKUP(C410,SOURCE!$V$3:$AD$2867,9,0)&amp;"           {"&amp;D410&amp;",   "&amp;E410&amp;"},"</f>
        <v>//           {ITM_SM,   "SM"},</v>
      </c>
      <c r="H410" t="b">
        <f>ISNA(VLOOKUP(J410,J411:J$882,1,0))</f>
        <v>1</v>
      </c>
      <c r="I410" s="27">
        <f>VLOOKUP(C410,SOURCE!V$6:AB$10046,7,0)</f>
        <v>1610</v>
      </c>
      <c r="J410" s="28" t="str">
        <f>VLOOKUP(C410,SOURCE!V$6:AB$10046,6,0)</f>
        <v>SM</v>
      </c>
      <c r="K410" s="29" t="str">
        <f t="shared" si="7"/>
        <v>sm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 STD_SUB_m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ITM_ISM</v>
      </c>
      <c r="E411" s="26" t="str">
        <f>CHAR(34)&amp;VLOOKUP(C411,SOURCE!$V$3:$AC$2867,6,0)&amp;CHAR(34)</f>
        <v>"ISM?"</v>
      </c>
      <c r="F411" s="22" t="str">
        <f>VLOOKUP(C411,SOURCE!$V$3:$AD$2867,9,0)&amp;"           {"&amp;D411&amp;",   "&amp;E411&amp;"},"</f>
        <v>//           {ITM_ISM,   "ISM?"},</v>
      </c>
      <c r="H411" t="b">
        <f>ISNA(VLOOKUP(J411,J412:J$882,1,0))</f>
        <v>1</v>
      </c>
      <c r="I411" s="27">
        <f>VLOOKUP(C411,SOURCE!V$6:AB$10046,7,0)</f>
        <v>1611</v>
      </c>
      <c r="J411" s="28" t="str">
        <f>VLOOKUP(C411,SOURCE!V$6:AB$10046,6,0)</f>
        <v>ISM?</v>
      </c>
      <c r="K411" s="29" t="str">
        <f t="shared" si="7"/>
        <v>ISM?</v>
      </c>
      <c r="L411" s="38" t="str">
        <f>VLOOKUP(C411,SOURCE!V$6:AB$10046,2,0)</f>
        <v>CONF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"ISM?"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ITM_SMW</v>
      </c>
      <c r="E412" s="26" t="str">
        <f>CHAR(34)&amp;VLOOKUP(C412,SOURCE!$V$3:$AC$2867,6,0)&amp;CHAR(34)</f>
        <v>"SMW"</v>
      </c>
      <c r="F412" s="22" t="str">
        <f>VLOOKUP(C412,SOURCE!$V$3:$AD$2867,9,0)&amp;"           {"&amp;D412&amp;",   "&amp;E412&amp;"},"</f>
        <v>//           {ITM_SMW,   "SMW"},</v>
      </c>
      <c r="H412" t="b">
        <f>ISNA(VLOOKUP(J412,J413:J$882,1,0))</f>
        <v>1</v>
      </c>
      <c r="I412" s="27">
        <f>VLOOKUP(C412,SOURCE!V$6:AB$10046,7,0)</f>
        <v>1612</v>
      </c>
      <c r="J412" s="28" t="str">
        <f>VLOOKUP(C412,SOURCE!V$6:AB$10046,6,0)</f>
        <v>SMW</v>
      </c>
      <c r="K412" s="29" t="str">
        <f t="shared" si="7"/>
        <v>smw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"s" STD_SUB_m STD_SUB_w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ITM_SOLVE</v>
      </c>
      <c r="E413" s="26" t="str">
        <f>CHAR(34)&amp;VLOOKUP(C413,SOURCE!$V$3:$AC$2867,6,0)&amp;CHAR(34)</f>
        <v>"SOLVE"</v>
      </c>
      <c r="F413" s="22" t="str">
        <f>VLOOKUP(C413,SOURCE!$V$3:$AD$2867,9,0)&amp;"           {"&amp;D413&amp;",   "&amp;E413&amp;"},"</f>
        <v>//           {ITM_SOLVE,   "SOLVE"},</v>
      </c>
      <c r="H413" t="b">
        <f>ISNA(VLOOKUP(J413,J414:J$882,1,0))</f>
        <v>1</v>
      </c>
      <c r="I413" s="27">
        <f>VLOOKUP(C413,SOURCE!V$6:AB$10046,7,0)</f>
        <v>1613</v>
      </c>
      <c r="J413" s="28" t="str">
        <f>VLOOKUP(C413,SOURCE!V$6:AB$10046,6,0)</f>
        <v>SOLVE</v>
      </c>
      <c r="K413" s="29" t="str">
        <f t="shared" si="7"/>
        <v>SOLVE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"SOLVE"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ITM_SSIZE</v>
      </c>
      <c r="E414" s="26" t="str">
        <f>CHAR(34)&amp;VLOOKUP(C414,SOURCE!$V$3:$AC$2867,6,0)&amp;CHAR(34)</f>
        <v>"SSIZE?"</v>
      </c>
      <c r="F414" s="22" t="str">
        <f>VLOOKUP(C414,SOURCE!$V$3:$AD$2867,9,0)&amp;"           {"&amp;D414&amp;",   "&amp;E414&amp;"},"</f>
        <v>//           {ITM_SSIZE,   "SSIZE?"},</v>
      </c>
      <c r="H414" t="b">
        <f>ISNA(VLOOKUP(J414,J415:J$882,1,0))</f>
        <v>0</v>
      </c>
      <c r="I414" s="27">
        <f>VLOOKUP(C414,SOURCE!V$6:AB$10046,7,0)</f>
        <v>1614</v>
      </c>
      <c r="J414" s="28" t="str">
        <f>VLOOKUP(C414,SOURCE!V$6:AB$10046,6,0)</f>
        <v>SSIZE?</v>
      </c>
      <c r="K414" s="29" t="str">
        <f t="shared" si="7"/>
        <v>SSIZE?</v>
      </c>
      <c r="L414" s="38" t="str">
        <f>VLOOKUP(C414,SOURCE!V$6:AB$10046,2,0)</f>
        <v>CONF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"SSIZE?"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ITM_STATUS</v>
      </c>
      <c r="E415" s="26" t="str">
        <f>CHAR(34)&amp;VLOOKUP(C415,SOURCE!$V$3:$AC$2867,6,0)&amp;CHAR(34)</f>
        <v>"STATUS"</v>
      </c>
      <c r="F415" s="22" t="str">
        <f>VLOOKUP(C415,SOURCE!$V$3:$AD$2867,9,0)&amp;"           {"&amp;D415&amp;",   "&amp;E415&amp;"},"</f>
        <v>//           {ITM_STATUS,   "STATUS"},</v>
      </c>
      <c r="H415" t="b">
        <f>ISNA(VLOOKUP(J415,J416:J$882,1,0))</f>
        <v>1</v>
      </c>
      <c r="I415" s="27">
        <f>VLOOKUP(C415,SOURCE!V$6:AB$10046,7,0)</f>
        <v>1615</v>
      </c>
      <c r="J415" s="28" t="str">
        <f>VLOOKUP(C415,SOURCE!V$6:AB$10046,6,0)</f>
        <v>STATUS</v>
      </c>
      <c r="K415" s="29" t="str">
        <f t="shared" si="7"/>
        <v>STATUS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"STATUS"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ITM_STOCFG</v>
      </c>
      <c r="E416" s="26" t="str">
        <f>CHAR(34)&amp;VLOOKUP(C416,SOURCE!$V$3:$AC$2867,6,0)&amp;CHAR(34)</f>
        <v>"STOCFG"</v>
      </c>
      <c r="F416" s="22" t="str">
        <f>VLOOKUP(C416,SOURCE!$V$3:$AD$2867,9,0)&amp;"           {"&amp;D416&amp;",   "&amp;E416&amp;"},"</f>
        <v>//           {ITM_STOCFG,   "STOCFG"},</v>
      </c>
      <c r="H416" t="b">
        <f>ISNA(VLOOKUP(J416,J417:J$882,1,0))</f>
        <v>1</v>
      </c>
      <c r="I416" s="27">
        <f>VLOOKUP(C416,SOURCE!V$6:AB$10046,7,0)</f>
        <v>1616</v>
      </c>
      <c r="J416" s="28" t="str">
        <f>VLOOKUP(C416,SOURCE!V$6:AB$10046,6,0)</f>
        <v>STOCFG</v>
      </c>
      <c r="K416" s="29" t="str">
        <f t="shared" si="7"/>
        <v>Config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"Config"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ITM_STOEL</v>
      </c>
      <c r="E417" s="26" t="str">
        <f>CHAR(34)&amp;VLOOKUP(C417,SOURCE!$V$3:$AC$2867,6,0)&amp;CHAR(34)</f>
        <v>"STOEL"</v>
      </c>
      <c r="F417" s="22" t="str">
        <f>VLOOKUP(C417,SOURCE!$V$3:$AD$2867,9,0)&amp;"           {"&amp;D417&amp;",   "&amp;E417&amp;"},"</f>
        <v xml:space="preserve">           {ITM_STOEL,   "STOEL"},</v>
      </c>
      <c r="H417" t="b">
        <f>ISNA(VLOOKUP(J417,J418:J$882,1,0))</f>
        <v>1</v>
      </c>
      <c r="I417" s="27">
        <f>VLOOKUP(C417,SOURCE!V$6:AB$10046,7,0)</f>
        <v>1617</v>
      </c>
      <c r="J417" s="28" t="str">
        <f>VLOOKUP(C417,SOURCE!V$6:AB$10046,6,0)</f>
        <v>STOEL</v>
      </c>
      <c r="K417" s="29" t="str">
        <f t="shared" si="7"/>
        <v>STOEL</v>
      </c>
      <c r="L417" s="38" t="str">
        <f>VLOOKUP(C417,SOURCE!V$6:AB$10046,2,0)</f>
        <v>STACK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"STOEL"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ITM_STOIJ</v>
      </c>
      <c r="E418" s="26" t="str">
        <f>CHAR(34)&amp;VLOOKUP(C418,SOURCE!$V$3:$AC$2867,6,0)&amp;CHAR(34)</f>
        <v>"STOIJ"</v>
      </c>
      <c r="F418" s="22" t="str">
        <f>VLOOKUP(C418,SOURCE!$V$3:$AD$2867,9,0)&amp;"           {"&amp;D418&amp;",   "&amp;E418&amp;"},"</f>
        <v xml:space="preserve">           {ITM_STOIJ,   "STOIJ"},</v>
      </c>
      <c r="H418" t="b">
        <f>ISNA(VLOOKUP(J418,J419:J$882,1,0))</f>
        <v>1</v>
      </c>
      <c r="I418" s="27">
        <f>VLOOKUP(C418,SOURCE!V$6:AB$10046,7,0)</f>
        <v>1618</v>
      </c>
      <c r="J418" s="28" t="str">
        <f>VLOOKUP(C418,SOURCE!V$6:AB$10046,6,0)</f>
        <v>STOIJ</v>
      </c>
      <c r="K418" s="29" t="str">
        <f t="shared" si="7"/>
        <v>STOIJ</v>
      </c>
      <c r="L418" s="38" t="str">
        <f>VLOOKUP(C418,SOURCE!V$6:AB$10046,2,0)</f>
        <v>STACK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"STOIJ"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ITM_LN1X</v>
      </c>
      <c r="E419" s="26" t="str">
        <f>CHAR(34)&amp;VLOOKUP(C419,SOURCE!$V$3:$AC$2867,6,0)&amp;CHAR(34)</f>
        <v>"LN(1+X)"</v>
      </c>
      <c r="F419" s="22" t="str">
        <f>VLOOKUP(C419,SOURCE!$V$3:$AD$2867,9,0)&amp;"           {"&amp;D419&amp;",   "&amp;E419&amp;"},"</f>
        <v xml:space="preserve">           {ITM_LN1X,   "LN(1+X)"},</v>
      </c>
      <c r="H419" t="b">
        <f>ISNA(VLOOKUP(J419,J420:J$882,1,0))</f>
        <v>1</v>
      </c>
      <c r="I419" s="27">
        <f>VLOOKUP(C419,SOURCE!V$6:AB$10046,7,0)</f>
        <v>1619</v>
      </c>
      <c r="J419" s="28" t="str">
        <f>VLOOKUP(C419,SOURCE!V$6:AB$10046,6,0)</f>
        <v>LN(1+X)</v>
      </c>
      <c r="K419" s="29" t="str">
        <f t="shared" si="7"/>
        <v>LN(1+x)</v>
      </c>
      <c r="L419" s="38" t="str">
        <f>VLOOKUP(C419,SOURCE!V$6:AB$10046,2,0)</f>
        <v>Math</v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>0.98 LN(1+X) 0.683096844706444 GSB M2 //</v>
      </c>
      <c r="O419" t="b">
        <f>ISNA(VLOOKUP(J419,J$3:J418,1,0))</f>
        <v>1</v>
      </c>
      <c r="Q419" s="26" t="str">
        <f>VLOOKUP(I419,SOURCE!B:P,5,0)</f>
        <v>"LN(1+x)"</v>
      </c>
      <c r="W419">
        <f>IF(VLOOKUP(I419,SOURCE!B:P,2,0)&lt;&gt;"/  { itemToBeCoded",IF(ISERROR(VLOOKUP(J419,TEST!A:F,5,0)),"",VLOOKUP(J419,TEST!A:F,5,0)),"")</f>
        <v>1</v>
      </c>
      <c r="X419">
        <f>IF(VLOOKUP(I419,SOURCE!B:P,2,0)&lt;&gt;"/  { itemToBeCoded",IF(ISERROR(VLOOKUP(J419,TEST!A:F,6,0)),"",VLOOKUP(J419,TEST!A:F,6,0)),"")</f>
        <v>0.68309684470644383</v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ITM_STOS</v>
      </c>
      <c r="E420" s="26" t="str">
        <f>CHAR(34)&amp;VLOOKUP(C420,SOURCE!$V$3:$AC$2867,6,0)&amp;CHAR(34)</f>
        <v>"STOS"</v>
      </c>
      <c r="F420" s="22" t="str">
        <f>VLOOKUP(C420,SOURCE!$V$3:$AD$2867,9,0)&amp;"           {"&amp;D420&amp;",   "&amp;E420&amp;"},"</f>
        <v>//           {ITM_STOS,   "STOS"},</v>
      </c>
      <c r="H420" t="b">
        <f>ISNA(VLOOKUP(J420,J421:J$882,1,0))</f>
        <v>1</v>
      </c>
      <c r="I420" s="27">
        <f>VLOOKUP(C420,SOURCE!V$6:AB$10046,7,0)</f>
        <v>1620</v>
      </c>
      <c r="J420" s="28" t="str">
        <f>VLOOKUP(C420,SOURCE!V$6:AB$10046,6,0)</f>
        <v>STOS</v>
      </c>
      <c r="K420" s="29" t="str">
        <f t="shared" si="7"/>
        <v>STOS</v>
      </c>
      <c r="L420" s="38" t="str">
        <f>VLOOKUP(C420,SOURCE!V$6:AB$10046,2,0)</f>
        <v>STACK</v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"STOS"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ITM_SUM</v>
      </c>
      <c r="E421" s="26" t="str">
        <f>CHAR(34)&amp;VLOOKUP(C421,SOURCE!$V$3:$AC$2867,6,0)&amp;CHAR(34)</f>
        <v>"XSUM"</v>
      </c>
      <c r="F421" s="22" t="str">
        <f>VLOOKUP(C421,SOURCE!$V$3:$AD$2867,9,0)&amp;"           {"&amp;D421&amp;",   "&amp;E421&amp;"},"</f>
        <v>//           {ITM_SUM,   "XSUM"},</v>
      </c>
      <c r="H421" t="b">
        <f>ISNA(VLOOKUP(J421,J422:J$882,1,0))</f>
        <v>1</v>
      </c>
      <c r="I421" s="27">
        <f>VLOOKUP(C421,SOURCE!V$6:AB$10046,7,0)</f>
        <v>1621</v>
      </c>
      <c r="J421" s="28" t="str">
        <f>VLOOKUP(C421,SOURCE!V$6:AB$10046,6,0)</f>
        <v>XSUM</v>
      </c>
      <c r="K421" s="29" t="str">
        <f t="shared" si="7"/>
        <v>xSUM</v>
      </c>
      <c r="L421" s="38" t="str">
        <f>VLOOKUP(C421,SOURCE!V$6:AB$10046,2,0)</f>
        <v>Stat</v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"x" STD_SUB_S STD_SUB_U STD_SUB_M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ITM_SW</v>
      </c>
      <c r="E422" s="26" t="str">
        <f>CHAR(34)&amp;VLOOKUP(C422,SOURCE!$V$3:$AC$2867,6,0)&amp;CHAR(34)</f>
        <v>"SW"</v>
      </c>
      <c r="F422" s="22" t="str">
        <f>VLOOKUP(C422,SOURCE!$V$3:$AD$2867,9,0)&amp;"           {"&amp;D422&amp;",   "&amp;E422&amp;"},"</f>
        <v>//           {ITM_SW,   "SW"},</v>
      </c>
      <c r="H422" t="b">
        <f>ISNA(VLOOKUP(J422,J423:J$882,1,0))</f>
        <v>1</v>
      </c>
      <c r="I422" s="27">
        <f>VLOOKUP(C422,SOURCE!V$6:AB$10046,7,0)</f>
        <v>1622</v>
      </c>
      <c r="J422" s="28" t="str">
        <f>VLOOKUP(C422,SOURCE!V$6:AB$10046,6,0)</f>
        <v>SW</v>
      </c>
      <c r="K422" s="29" t="str">
        <f t="shared" si="7"/>
        <v>sw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"s" STD_SUB_w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ITM_SXY</v>
      </c>
      <c r="E423" s="26" t="str">
        <f>CHAR(34)&amp;VLOOKUP(C423,SOURCE!$V$3:$AC$2867,6,0)&amp;CHAR(34)</f>
        <v>"SXY"</v>
      </c>
      <c r="F423" s="22" t="str">
        <f>VLOOKUP(C423,SOURCE!$V$3:$AD$2867,9,0)&amp;"           {"&amp;D423&amp;",   "&amp;E423&amp;"},"</f>
        <v>//           {ITM_SXY,   "SXY"},</v>
      </c>
      <c r="H423" t="b">
        <f>ISNA(VLOOKUP(J423,J424:J$882,1,0))</f>
        <v>1</v>
      </c>
      <c r="I423" s="27">
        <f>VLOOKUP(C423,SOURCE!V$6:AB$10046,7,0)</f>
        <v>1623</v>
      </c>
      <c r="J423" s="28" t="str">
        <f>VLOOKUP(C423,SOURCE!V$6:AB$10046,6,0)</f>
        <v>SXY</v>
      </c>
      <c r="K423" s="29" t="str">
        <f t="shared" si="7"/>
        <v>sxy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"s" STD_SUB_x STD_SUB_y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ITM_TDISP</v>
      </c>
      <c r="E424" s="26" t="str">
        <f>CHAR(34)&amp;VLOOKUP(C424,SOURCE!$V$3:$AC$2867,6,0)&amp;CHAR(34)</f>
        <v>"TDISP"</v>
      </c>
      <c r="F424" s="22" t="str">
        <f>VLOOKUP(C424,SOURCE!$V$3:$AD$2867,9,0)&amp;"           {"&amp;D424&amp;",   "&amp;E424&amp;"},"</f>
        <v>//           {ITM_TDISP,   "TDISP"},</v>
      </c>
      <c r="H424" t="b">
        <f>ISNA(VLOOKUP(J424,J425:J$882,1,0))</f>
        <v>1</v>
      </c>
      <c r="I424" s="27">
        <f>VLOOKUP(C424,SOURCE!V$6:AB$10046,7,0)</f>
        <v>1624</v>
      </c>
      <c r="J424" s="28" t="str">
        <f>VLOOKUP(C424,SOURCE!V$6:AB$10046,6,0)</f>
        <v>TDISP</v>
      </c>
      <c r="K424" s="29" t="str">
        <f t="shared" si="7"/>
        <v>TDISP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"TDISP"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ITM_TICKS</v>
      </c>
      <c r="E425" s="26" t="str">
        <f>CHAR(34)&amp;VLOOKUP(C425,SOURCE!$V$3:$AC$2867,6,0)&amp;CHAR(34)</f>
        <v>"TICKS"</v>
      </c>
      <c r="F425" s="22" t="str">
        <f>VLOOKUP(C425,SOURCE!$V$3:$AD$2867,9,0)&amp;"           {"&amp;D425&amp;",   "&amp;E425&amp;"},"</f>
        <v xml:space="preserve">           {ITM_TICKS,   "TICKS"},</v>
      </c>
      <c r="H425" t="b">
        <f>ISNA(VLOOKUP(J425,J426:J$882,1,0))</f>
        <v>1</v>
      </c>
      <c r="I425" s="27">
        <f>VLOOKUP(C425,SOURCE!V$6:AB$10046,7,0)</f>
        <v>1625</v>
      </c>
      <c r="J425" s="28" t="str">
        <f>VLOOKUP(C425,SOURCE!V$6:AB$10046,6,0)</f>
        <v>TICKS</v>
      </c>
      <c r="K425" s="29" t="str">
        <f t="shared" si="7"/>
        <v>TICKS</v>
      </c>
      <c r="L425" s="38" t="str">
        <f>VLOOKUP(C425,SOURCE!V$6:AB$10046,2,0)</f>
        <v>INFO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"TICKS"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ITM_TIME</v>
      </c>
      <c r="E426" s="26" t="str">
        <f>CHAR(34)&amp;VLOOKUP(C426,SOURCE!$V$3:$AC$2867,6,0)&amp;CHAR(34)</f>
        <v>"TIME"</v>
      </c>
      <c r="F426" s="22" t="str">
        <f>VLOOKUP(C426,SOURCE!$V$3:$AD$2867,9,0)&amp;"           {"&amp;D426&amp;",   "&amp;E426&amp;"},"</f>
        <v>//           {ITM_TIME,   "TIME"},</v>
      </c>
      <c r="H426" t="b">
        <f>ISNA(VLOOKUP(J426,J427:J$882,1,0))</f>
        <v>1</v>
      </c>
      <c r="I426" s="27">
        <f>VLOOKUP(C426,SOURCE!V$6:AB$10046,7,0)</f>
        <v>1626</v>
      </c>
      <c r="J426" s="28" t="str">
        <f>VLOOKUP(C426,SOURCE!V$6:AB$10046,6,0)</f>
        <v>TIME</v>
      </c>
      <c r="K426" s="29" t="str">
        <f t="shared" si="7"/>
        <v>TIME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"TIME"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ITM_TIMER</v>
      </c>
      <c r="E427" s="26" t="str">
        <f>CHAR(34)&amp;VLOOKUP(C427,SOURCE!$V$3:$AC$2867,6,0)&amp;CHAR(34)</f>
        <v>"STOPW"</v>
      </c>
      <c r="F427" s="22" t="str">
        <f>VLOOKUP(C427,SOURCE!$V$3:$AD$2867,9,0)&amp;"           {"&amp;D427&amp;",   "&amp;E427&amp;"},"</f>
        <v>//           {ITM_TIMER,   "STOPW"},</v>
      </c>
      <c r="H427" t="b">
        <f>ISNA(VLOOKUP(J427,J428:J$882,1,0))</f>
        <v>1</v>
      </c>
      <c r="I427" s="27">
        <f>VLOOKUP(C427,SOURCE!V$6:AB$10046,7,0)</f>
        <v>1627</v>
      </c>
      <c r="J427" s="28" t="str">
        <f>VLOOKUP(C427,SOURCE!V$6:AB$10046,6,0)</f>
        <v>STOPW</v>
      </c>
      <c r="K427" s="29" t="str">
        <f t="shared" si="7"/>
        <v>STOPW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"STOPW"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ITM_Tn</v>
      </c>
      <c r="E428" s="26" t="str">
        <f>CHAR(34)&amp;VLOOKUP(C428,SOURCE!$V$3:$AC$2867,6,0)&amp;CHAR(34)</f>
        <v>"TN"</v>
      </c>
      <c r="F428" s="22" t="str">
        <f>VLOOKUP(C428,SOURCE!$V$3:$AD$2867,9,0)&amp;"           {"&amp;D428&amp;",   "&amp;E428&amp;"},"</f>
        <v>//           {ITM_Tn,   "TN"},</v>
      </c>
      <c r="H428" t="b">
        <f>ISNA(VLOOKUP(J428,J429:J$882,1,0))</f>
        <v>1</v>
      </c>
      <c r="I428" s="27">
        <f>VLOOKUP(C428,SOURCE!V$6:AB$10046,7,0)</f>
        <v>1628</v>
      </c>
      <c r="J428" s="28" t="str">
        <f>VLOOKUP(C428,SOURCE!V$6:AB$10046,6,0)</f>
        <v>TN</v>
      </c>
      <c r="K428" s="29" t="str">
        <f t="shared" si="7"/>
        <v>Tn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"T" STD_SUB_n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ITM_Tex</v>
      </c>
      <c r="E429" s="26" t="str">
        <f>CHAR(34)&amp;VLOOKUP(C429,SOURCE!$V$3:$AC$2867,6,0)&amp;CHAR(34)</f>
        <v>"T&lt;&gt;"</v>
      </c>
      <c r="F429" s="22" t="str">
        <f>VLOOKUP(C429,SOURCE!$V$3:$AD$2867,9,0)&amp;"           {"&amp;D429&amp;",   "&amp;E429&amp;"},"</f>
        <v>//           {ITM_Tex,   "T&lt;&gt;"},</v>
      </c>
      <c r="H429" t="b">
        <f>ISNA(VLOOKUP(J429,J430:J$882,1,0))</f>
        <v>1</v>
      </c>
      <c r="I429" s="27">
        <f>VLOOKUP(C429,SOURCE!V$6:AB$10046,7,0)</f>
        <v>1630</v>
      </c>
      <c r="J429" s="28" t="str">
        <f>VLOOKUP(C429,SOURCE!V$6:AB$10046,6,0)</f>
        <v>T&lt;&gt;</v>
      </c>
      <c r="K429" s="29" t="str">
        <f t="shared" si="7"/>
        <v>t&lt;&gt;</v>
      </c>
      <c r="L429" s="38" t="str">
        <f>VLOOKUP(C429,SOURCE!V$6:AB$10046,2,0)</f>
        <v>STACK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"t" STD_LEFT_RIGHT_ARROWS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ITM_ULP</v>
      </c>
      <c r="E430" s="26" t="str">
        <f>CHAR(34)&amp;VLOOKUP(C430,SOURCE!$V$3:$AC$2867,6,0)&amp;CHAR(34)</f>
        <v>"ULP?"</v>
      </c>
      <c r="F430" s="22" t="str">
        <f>VLOOKUP(C430,SOURCE!$V$3:$AD$2867,9,0)&amp;"           {"&amp;D430&amp;",   "&amp;E430&amp;"},"</f>
        <v>//           {ITM_ULP,   "ULP?"},</v>
      </c>
      <c r="H430" t="b">
        <f>ISNA(VLOOKUP(J430,J431:J$882,1,0))</f>
        <v>1</v>
      </c>
      <c r="I430" s="27">
        <f>VLOOKUP(C430,SOURCE!V$6:AB$10046,7,0)</f>
        <v>1631</v>
      </c>
      <c r="J430" s="28" t="str">
        <f>VLOOKUP(C430,SOURCE!V$6:AB$10046,6,0)</f>
        <v>ULP?</v>
      </c>
      <c r="K430" s="29" t="str">
        <f t="shared" si="7"/>
        <v>ULP?</v>
      </c>
      <c r="L430" s="38" t="str">
        <f>VLOOKUP(C430,SOURCE!V$6:AB$10046,2,0)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"ULP?"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ITM_Un</v>
      </c>
      <c r="E431" s="26" t="str">
        <f>CHAR(34)&amp;VLOOKUP(C431,SOURCE!$V$3:$AC$2867,6,0)&amp;CHAR(34)</f>
        <v>"UN"</v>
      </c>
      <c r="F431" s="22" t="str">
        <f>VLOOKUP(C431,SOURCE!$V$3:$AD$2867,9,0)&amp;"           {"&amp;D431&amp;",   "&amp;E431&amp;"},"</f>
        <v>//           {ITM_Un,   "UN"},</v>
      </c>
      <c r="H431" t="b">
        <f>ISNA(VLOOKUP(J431,J432:J$882,1,0))</f>
        <v>1</v>
      </c>
      <c r="I431" s="27">
        <f>VLOOKUP(C431,SOURCE!V$6:AB$10046,7,0)</f>
        <v>1632</v>
      </c>
      <c r="J431" s="28" t="str">
        <f>VLOOKUP(C431,SOURCE!V$6:AB$10046,6,0)</f>
        <v>UN</v>
      </c>
      <c r="K431" s="29" t="str">
        <f t="shared" si="7"/>
        <v>Un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"U" STD_SUB_n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ITM_UNITV</v>
      </c>
      <c r="E432" s="26" t="str">
        <f>CHAR(34)&amp;VLOOKUP(C432,SOURCE!$V$3:$AC$2867,6,0)&amp;CHAR(34)</f>
        <v>"UNITV"</v>
      </c>
      <c r="F432" s="22" t="str">
        <f>VLOOKUP(C432,SOURCE!$V$3:$AD$2867,9,0)&amp;"           {"&amp;D432&amp;",   "&amp;E432&amp;"},"</f>
        <v>//           {ITM_UNITV,   "UNITV"},</v>
      </c>
      <c r="H432" t="b">
        <f>ISNA(VLOOKUP(J432,J433:J$882,1,0))</f>
        <v>1</v>
      </c>
      <c r="I432" s="27">
        <f>VLOOKUP(C432,SOURCE!V$6:AB$10046,7,0)</f>
        <v>1633</v>
      </c>
      <c r="J432" s="28" t="str">
        <f>VLOOKUP(C432,SOURCE!V$6:AB$10046,6,0)</f>
        <v>UNITV</v>
      </c>
      <c r="K432" s="29" t="str">
        <f t="shared" si="7"/>
        <v>UNITV</v>
      </c>
      <c r="L432" s="38" t="str">
        <f>VLOOKUP(C432,SOURCE!V$6:AB$10046,2,0)</f>
        <v>Complex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"UNITV"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ITM_UNSIGN</v>
      </c>
      <c r="E433" s="26" t="str">
        <f>CHAR(34)&amp;VLOOKUP(C433,SOURCE!$V$3:$AC$2867,6,0)&amp;CHAR(34)</f>
        <v>"UNSIGN"</v>
      </c>
      <c r="F433" s="22" t="str">
        <f>VLOOKUP(C433,SOURCE!$V$3:$AD$2867,9,0)&amp;"           {"&amp;D433&amp;",   "&amp;E433&amp;"},"</f>
        <v>//           {ITM_UNSIGN,   "UNSIGN"},</v>
      </c>
      <c r="H433" t="b">
        <f>ISNA(VLOOKUP(J433,J434:J$882,1,0))</f>
        <v>1</v>
      </c>
      <c r="I433" s="27">
        <f>VLOOKUP(C433,SOURCE!V$6:AB$10046,7,0)</f>
        <v>1634</v>
      </c>
      <c r="J433" s="28" t="str">
        <f>VLOOKUP(C433,SOURCE!V$6:AB$10046,6,0)</f>
        <v>UNSIGN</v>
      </c>
      <c r="K433" s="29" t="str">
        <f t="shared" si="7"/>
        <v>UNSIGN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"UNSIGN"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ITM_VERS</v>
      </c>
      <c r="E434" s="26" t="str">
        <f>CHAR(34)&amp;VLOOKUP(C434,SOURCE!$V$3:$AC$2867,6,0)&amp;CHAR(34)</f>
        <v>"VERS?"</v>
      </c>
      <c r="F434" s="22" t="str">
        <f>VLOOKUP(C434,SOURCE!$V$3:$AD$2867,9,0)&amp;"           {"&amp;D434&amp;",   "&amp;E434&amp;"},"</f>
        <v>//           {ITM_VERS,   "VERS?"},</v>
      </c>
      <c r="H434" t="b">
        <f>ISNA(VLOOKUP(J434,J435:J$882,1,0))</f>
        <v>1</v>
      </c>
      <c r="I434" s="27">
        <f>VLOOKUP(C434,SOURCE!V$6:AB$10046,7,0)</f>
        <v>1636</v>
      </c>
      <c r="J434" s="28" t="str">
        <f>VLOOKUP(C434,SOURCE!V$6:AB$10046,6,0)</f>
        <v>VERS?</v>
      </c>
      <c r="K434" s="29" t="str">
        <f t="shared" si="7"/>
        <v>VERS?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"VERS?"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ITM_IDIVR</v>
      </c>
      <c r="E435" s="26" t="str">
        <f>CHAR(34)&amp;VLOOKUP(C435,SOURCE!$V$3:$AC$2867,6,0)&amp;CHAR(34)</f>
        <v>"IDIVR"</v>
      </c>
      <c r="F435" s="22" t="str">
        <f>VLOOKUP(C435,SOURCE!$V$3:$AD$2867,9,0)&amp;"           {"&amp;D435&amp;",   "&amp;E435&amp;"},"</f>
        <v>//           {ITM_IDIVR,   "IDIVR"},</v>
      </c>
      <c r="H435" t="b">
        <f>ISNA(VLOOKUP(J435,J436:J$882,1,0))</f>
        <v>1</v>
      </c>
      <c r="I435" s="27">
        <f>VLOOKUP(C435,SOURCE!V$6:AB$10046,7,0)</f>
        <v>1637</v>
      </c>
      <c r="J435" s="28" t="str">
        <f>VLOOKUP(C435,SOURCE!V$6:AB$10046,6,0)</f>
        <v>IDIVR</v>
      </c>
      <c r="K435" s="29" t="str">
        <f t="shared" si="7"/>
        <v>IDIVR</v>
      </c>
      <c r="L435" s="38" t="str">
        <f>VLOOKUP(C435,SOURCE!V$6:AB$10046,2,0)</f>
        <v>Math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"IDIVR"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ITM_WDAY</v>
      </c>
      <c r="E436" s="26" t="str">
        <f>CHAR(34)&amp;VLOOKUP(C436,SOURCE!$V$3:$AC$2867,6,0)&amp;CHAR(34)</f>
        <v>"WDAY"</v>
      </c>
      <c r="F436" s="22" t="str">
        <f>VLOOKUP(C436,SOURCE!$V$3:$AD$2867,9,0)&amp;"           {"&amp;D436&amp;",   "&amp;E436&amp;"},"</f>
        <v>//           {ITM_WDAY,   "WDAY"},</v>
      </c>
      <c r="H436" t="b">
        <f>ISNA(VLOOKUP(J436,J437:J$882,1,0))</f>
        <v>1</v>
      </c>
      <c r="I436" s="27">
        <f>VLOOKUP(C436,SOURCE!V$6:AB$10046,7,0)</f>
        <v>1638</v>
      </c>
      <c r="J436" s="28" t="str">
        <f>VLOOKUP(C436,SOURCE!V$6:AB$10046,6,0)</f>
        <v>WDAY</v>
      </c>
      <c r="K436" s="29" t="str">
        <f t="shared" si="7"/>
        <v>WDAY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"WDAY"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ITM_WHO</v>
      </c>
      <c r="E437" s="26" t="str">
        <f>CHAR(34)&amp;VLOOKUP(C437,SOURCE!$V$3:$AC$2867,6,0)&amp;CHAR(34)</f>
        <v>"WHO?"</v>
      </c>
      <c r="F437" s="22" t="str">
        <f>VLOOKUP(C437,SOURCE!$V$3:$AD$2867,9,0)&amp;"           {"&amp;D437&amp;",   "&amp;E437&amp;"},"</f>
        <v>//           {ITM_WHO,   "WHO?"},</v>
      </c>
      <c r="H437" t="b">
        <f>ISNA(VLOOKUP(J437,J438:J$882,1,0))</f>
        <v>1</v>
      </c>
      <c r="I437" s="27">
        <f>VLOOKUP(C437,SOURCE!V$6:AB$10046,7,0)</f>
        <v>1639</v>
      </c>
      <c r="J437" s="28" t="str">
        <f>VLOOKUP(C437,SOURCE!V$6:AB$10046,6,0)</f>
        <v>WHO?</v>
      </c>
      <c r="K437" s="29" t="str">
        <f t="shared" si="7"/>
        <v>WHO?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"WHO?"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ITM_WM</v>
      </c>
      <c r="E438" s="26" t="str">
        <f>CHAR(34)&amp;VLOOKUP(C438,SOURCE!$V$3:$AC$2867,6,0)&amp;CHAR(34)</f>
        <v>"WM"</v>
      </c>
      <c r="F438" s="22" t="str">
        <f>VLOOKUP(C438,SOURCE!$V$3:$AD$2867,9,0)&amp;"           {"&amp;D438&amp;",   "&amp;E438&amp;"},"</f>
        <v>//           {ITM_WM,   "WM"},</v>
      </c>
      <c r="H438" t="b">
        <f>ISNA(VLOOKUP(J438,J439:J$882,1,0))</f>
        <v>1</v>
      </c>
      <c r="I438" s="27">
        <f>VLOOKUP(C438,SOURCE!V$6:AB$10046,7,0)</f>
        <v>1640</v>
      </c>
      <c r="J438" s="28" t="str">
        <f>VLOOKUP(C438,SOURCE!V$6:AB$10046,6,0)</f>
        <v>WM</v>
      </c>
      <c r="K438" s="29" t="str">
        <f t="shared" si="7"/>
        <v>Wm</v>
      </c>
      <c r="L438" s="38" t="str">
        <f>VLOOKUP(C438,SOURCE!V$6:AB$10046,2,0)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"W"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ITM_WP</v>
      </c>
      <c r="E439" s="26" t="str">
        <f>CHAR(34)&amp;VLOOKUP(C439,SOURCE!$V$3:$AC$2867,6,0)&amp;CHAR(34)</f>
        <v>"WP"</v>
      </c>
      <c r="F439" s="22" t="str">
        <f>VLOOKUP(C439,SOURCE!$V$3:$AD$2867,9,0)&amp;"           {"&amp;D439&amp;",   "&amp;E439&amp;"},"</f>
        <v>//           {ITM_WP,   "WP"},</v>
      </c>
      <c r="H439" t="b">
        <f>ISNA(VLOOKUP(J439,J440:J$882,1,0))</f>
        <v>1</v>
      </c>
      <c r="I439" s="27">
        <f>VLOOKUP(C439,SOURCE!V$6:AB$10046,7,0)</f>
        <v>1641</v>
      </c>
      <c r="J439" s="28" t="str">
        <f>VLOOKUP(C439,SOURCE!V$6:AB$10046,6,0)</f>
        <v>WP</v>
      </c>
      <c r="K439" s="29" t="str">
        <f t="shared" si="7"/>
        <v>Wp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"W" STD_SUB_p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ITM_WM1</v>
      </c>
      <c r="E440" s="26" t="str">
        <f>CHAR(34)&amp;VLOOKUP(C440,SOURCE!$V$3:$AC$2867,6,0)&amp;CHAR(34)</f>
        <v>"W^MINUS_1"</v>
      </c>
      <c r="F440" s="22" t="str">
        <f>VLOOKUP(C440,SOURCE!$V$3:$AD$2867,9,0)&amp;"           {"&amp;D440&amp;",   "&amp;E440&amp;"},"</f>
        <v>//           {ITM_WM1,   "W^MINUS_1"},</v>
      </c>
      <c r="H440" t="b">
        <f>ISNA(VLOOKUP(J440,J441:J$882,1,0))</f>
        <v>1</v>
      </c>
      <c r="I440" s="27">
        <f>VLOOKUP(C440,SOURCE!V$6:AB$10046,7,0)</f>
        <v>1642</v>
      </c>
      <c r="J440" s="28" t="str">
        <f>VLOOKUP(C440,SOURCE!V$6:AB$10046,6,0)</f>
        <v>W^MINUS_1</v>
      </c>
      <c r="K440" s="29" t="str">
        <f t="shared" si="7"/>
        <v>W^MINUS_1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"W" STD_SUP_MINUS_1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ITM_WSIZE</v>
      </c>
      <c r="E441" s="26" t="str">
        <f>CHAR(34)&amp;VLOOKUP(C441,SOURCE!$V$3:$AC$2867,6,0)&amp;CHAR(34)</f>
        <v>"WSIZE"</v>
      </c>
      <c r="F441" s="22" t="str">
        <f>VLOOKUP(C441,SOURCE!$V$3:$AD$2867,9,0)&amp;"           {"&amp;D441&amp;",   "&amp;E441&amp;"},"</f>
        <v>//           {ITM_WSIZE,   "WSIZE"},</v>
      </c>
      <c r="H441" t="b">
        <f>ISNA(VLOOKUP(J441,J442:J$882,1,0))</f>
        <v>1</v>
      </c>
      <c r="I441" s="27">
        <f>VLOOKUP(C441,SOURCE!V$6:AB$10046,7,0)</f>
        <v>1643</v>
      </c>
      <c r="J441" s="28" t="str">
        <f>VLOOKUP(C441,SOURCE!V$6:AB$10046,6,0)</f>
        <v>WSIZE</v>
      </c>
      <c r="K441" s="29" t="str">
        <f t="shared" si="7"/>
        <v>WSIZE</v>
      </c>
      <c r="L441" s="38" t="str">
        <f>VLOOKUP(C441,SOURCE!V$6:AB$10046,2,0)</f>
        <v>CONF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"WSIZE"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ITM_WSIZEQ</v>
      </c>
      <c r="E442" s="26" t="str">
        <f>CHAR(34)&amp;VLOOKUP(C442,SOURCE!$V$3:$AC$2867,6,0)&amp;CHAR(34)</f>
        <v>"WSIZE?"</v>
      </c>
      <c r="F442" s="22" t="str">
        <f>VLOOKUP(C442,SOURCE!$V$3:$AD$2867,9,0)&amp;"           {"&amp;D442&amp;",   "&amp;E442&amp;"},"</f>
        <v>//           {ITM_WSIZEQ,   "WSIZE?"},</v>
      </c>
      <c r="H442" t="b">
        <f>ISNA(VLOOKUP(J442,J443:J$882,1,0))</f>
        <v>1</v>
      </c>
      <c r="I442" s="27">
        <f>VLOOKUP(C442,SOURCE!V$6:AB$10046,7,0)</f>
        <v>1644</v>
      </c>
      <c r="J442" s="28" t="str">
        <f>VLOOKUP(C442,SOURCE!V$6:AB$10046,6,0)</f>
        <v>WSIZE?</v>
      </c>
      <c r="K442" s="29" t="str">
        <f t="shared" si="7"/>
        <v>WSIZE?</v>
      </c>
      <c r="L442" s="38" t="str">
        <f>VLOOKUP(C442,SOURCE!V$6:AB$10046,2,0)</f>
        <v>CONF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"WSIZE?"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ITM_XBAR</v>
      </c>
      <c r="E443" s="26" t="str">
        <f>CHAR(34)&amp;VLOOKUP(C443,SOURCE!$V$3:$AC$2867,6,0)&amp;CHAR(34)</f>
        <v>"X_MEAN"</v>
      </c>
      <c r="F443" s="22" t="str">
        <f>VLOOKUP(C443,SOURCE!$V$3:$AD$2867,9,0)&amp;"           {"&amp;D443&amp;",   "&amp;E443&amp;"},"</f>
        <v>//           {ITM_XBAR,   "X_MEAN"},</v>
      </c>
      <c r="H443" t="b">
        <f>ISNA(VLOOKUP(J443,J444:J$882,1,0))</f>
        <v>1</v>
      </c>
      <c r="I443" s="27">
        <f>VLOOKUP(C443,SOURCE!V$6:AB$10046,7,0)</f>
        <v>1645</v>
      </c>
      <c r="J443" s="28" t="str">
        <f>VLOOKUP(C443,SOURCE!V$6:AB$10046,6,0)</f>
        <v>X_MEAN</v>
      </c>
      <c r="K443" s="29" t="str">
        <f t="shared" si="7"/>
        <v>x_BAR</v>
      </c>
      <c r="L443" s="38" t="str">
        <f>VLOOKUP(C443,SOURCE!V$6:AB$10046,2,0)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STD_x_BAR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ITM_XG</v>
      </c>
      <c r="E444" s="26" t="str">
        <f>CHAR(34)&amp;VLOOKUP(C444,SOURCE!$V$3:$AC$2867,6,0)&amp;CHAR(34)</f>
        <v>"X_GEO"</v>
      </c>
      <c r="F444" s="22" t="str">
        <f>VLOOKUP(C444,SOURCE!$V$3:$AD$2867,9,0)&amp;"           {"&amp;D444&amp;",   "&amp;E444&amp;"},"</f>
        <v>//           {ITM_XG,   "X_GEO"},</v>
      </c>
      <c r="H444" t="b">
        <f>ISNA(VLOOKUP(J444,J445:J$882,1,0))</f>
        <v>1</v>
      </c>
      <c r="I444" s="27">
        <f>VLOOKUP(C444,SOURCE!V$6:AB$10046,7,0)</f>
        <v>1646</v>
      </c>
      <c r="J444" s="28" t="str">
        <f>VLOOKUP(C444,SOURCE!V$6:AB$10046,6,0)</f>
        <v>X_GEO</v>
      </c>
      <c r="K444" s="29" t="str">
        <f t="shared" si="7"/>
        <v>x_BARG</v>
      </c>
      <c r="L444" s="38" t="str">
        <f>VLOOKUP(C444,SOURCE!V$6:AB$10046,2,0)</f>
        <v>Stat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STD_x_BAR STD_SUB_G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ITM_XW</v>
      </c>
      <c r="E445" s="26" t="str">
        <f>CHAR(34)&amp;VLOOKUP(C445,SOURCE!$V$3:$AC$2867,6,0)&amp;CHAR(34)</f>
        <v>"X_WTD"</v>
      </c>
      <c r="F445" s="22" t="str">
        <f>VLOOKUP(C445,SOURCE!$V$3:$AD$2867,9,0)&amp;"           {"&amp;D445&amp;",   "&amp;E445&amp;"},"</f>
        <v>//           {ITM_XW,   "X_WTD"},</v>
      </c>
      <c r="H445" t="b">
        <f>ISNA(VLOOKUP(J445,J446:J$882,1,0))</f>
        <v>1</v>
      </c>
      <c r="I445" s="27">
        <f>VLOOKUP(C445,SOURCE!V$6:AB$10046,7,0)</f>
        <v>1647</v>
      </c>
      <c r="J445" s="28" t="str">
        <f>VLOOKUP(C445,SOURCE!V$6:AB$10046,6,0)</f>
        <v>X_WTD</v>
      </c>
      <c r="K445" s="29" t="str">
        <f t="shared" si="7"/>
        <v>x_BARw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STD_x_BAR STD_SUB_w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ITM_XCIRC</v>
      </c>
      <c r="E446" s="26" t="str">
        <f>CHAR(34)&amp;VLOOKUP(C446,SOURCE!$V$3:$AC$2867,6,0)&amp;CHAR(34)</f>
        <v>"X_CIRC"</v>
      </c>
      <c r="F446" s="22" t="str">
        <f>VLOOKUP(C446,SOURCE!$V$3:$AD$2867,9,0)&amp;"           {"&amp;D446&amp;",   "&amp;E446&amp;"},"</f>
        <v>//           {ITM_XCIRC,   "X_CIRC"},</v>
      </c>
      <c r="H446" t="b">
        <f>ISNA(VLOOKUP(J446,J447:J$882,1,0))</f>
        <v>1</v>
      </c>
      <c r="I446" s="27">
        <f>VLOOKUP(C446,SOURCE!V$6:AB$10046,7,0)</f>
        <v>1648</v>
      </c>
      <c r="J446" s="28" t="str">
        <f>VLOOKUP(C446,SOURCE!V$6:AB$10046,6,0)</f>
        <v>X_CIRC</v>
      </c>
      <c r="K446" s="29" t="str">
        <f t="shared" si="7"/>
        <v>x_CIRC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STD_x_CIRC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ITM_XtoDATE</v>
      </c>
      <c r="E447" s="26" t="str">
        <f>CHAR(34)&amp;VLOOKUP(C447,SOURCE!$V$3:$AC$2867,6,0)&amp;CHAR(34)</f>
        <v>"X&gt;DATE"</v>
      </c>
      <c r="F447" s="22" t="str">
        <f>VLOOKUP(C447,SOURCE!$V$3:$AD$2867,9,0)&amp;"           {"&amp;D447&amp;",   "&amp;E447&amp;"},"</f>
        <v>//           {ITM_XtoDATE,   "X&gt;DATE"},</v>
      </c>
      <c r="H447" t="b">
        <f>ISNA(VLOOKUP(J447,J448:J$882,1,0))</f>
        <v>1</v>
      </c>
      <c r="I447" s="27">
        <f>VLOOKUP(C447,SOURCE!V$6:AB$10046,7,0)</f>
        <v>1649</v>
      </c>
      <c r="J447" s="28" t="str">
        <f>VLOOKUP(C447,SOURCE!V$6:AB$10046,6,0)</f>
        <v>X&gt;DATE</v>
      </c>
      <c r="K447" s="29" t="str">
        <f t="shared" si="7"/>
        <v>x&gt;DATE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"x" STD_RIGHT_ARROW "DATE"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ITM_XtoALPHA</v>
      </c>
      <c r="E448" s="26" t="str">
        <f>CHAR(34)&amp;VLOOKUP(C448,SOURCE!$V$3:$AC$2867,6,0)&amp;CHAR(34)</f>
        <v>"X&gt;ALPHA"</v>
      </c>
      <c r="F448" s="22" t="str">
        <f>VLOOKUP(C448,SOURCE!$V$3:$AD$2867,9,0)&amp;"           {"&amp;D448&amp;",   "&amp;E448&amp;"},"</f>
        <v>//           {ITM_XtoALPHA,   "X&gt;ALPHA"},</v>
      </c>
      <c r="H448" t="b">
        <f>ISNA(VLOOKUP(J448,J449:J$882,1,0))</f>
        <v>1</v>
      </c>
      <c r="I448" s="27">
        <f>VLOOKUP(C448,SOURCE!V$6:AB$10046,7,0)</f>
        <v>1650</v>
      </c>
      <c r="J448" s="28" t="str">
        <f>VLOOKUP(C448,SOURCE!V$6:AB$10046,6,0)</f>
        <v>X&gt;ALPHA</v>
      </c>
      <c r="K448" s="29" t="str">
        <f t="shared" si="7"/>
        <v>x&gt;alpha</v>
      </c>
      <c r="L448" s="38" t="str">
        <f>VLOOKUP(C448,SOURCE!V$6:AB$10046,2,0)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"x" STD_RIGHT_ARROW STD_alpha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ITM_M_QR</v>
      </c>
      <c r="E449" s="26" t="str">
        <f>CHAR(34)&amp;VLOOKUP(C449,SOURCE!$V$3:$AC$2867,6,0)&amp;CHAR(34)</f>
        <v>"M.QR"</v>
      </c>
      <c r="F449" s="22" t="str">
        <f>VLOOKUP(C449,SOURCE!$V$3:$AD$2867,9,0)&amp;"           {"&amp;D449&amp;",   "&amp;E449&amp;"},"</f>
        <v>//           {ITM_M_QR,   "M.QR"},</v>
      </c>
      <c r="H449" t="b">
        <f>ISNA(VLOOKUP(J449,J450:J$882,1,0))</f>
        <v>1</v>
      </c>
      <c r="I449" s="27">
        <f>VLOOKUP(C449,SOURCE!V$6:AB$10046,7,0)</f>
        <v>1651</v>
      </c>
      <c r="J449" s="28" t="str">
        <f>VLOOKUP(C449,SOURCE!V$6:AB$10046,6,0)</f>
        <v>M.QR</v>
      </c>
      <c r="K449" s="29" t="str">
        <f t="shared" si="7"/>
        <v>M.QR</v>
      </c>
      <c r="L449" s="38" t="str">
        <f>VLOOKUP(C449,SOURCE!V$6:AB$10046,2,0)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"M.QR"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ITM_YEAR</v>
      </c>
      <c r="E450" s="26" t="str">
        <f>CHAR(34)&amp;VLOOKUP(C450,SOURCE!$V$3:$AC$2867,6,0)&amp;CHAR(34)</f>
        <v>"YEAR"</v>
      </c>
      <c r="F450" s="22" t="str">
        <f>VLOOKUP(C450,SOURCE!$V$3:$AD$2867,9,0)&amp;"           {"&amp;D450&amp;",   "&amp;E450&amp;"},"</f>
        <v>//           {ITM_YEAR,   "YEAR"},</v>
      </c>
      <c r="H450" t="b">
        <f>ISNA(VLOOKUP(J450,J451:J$882,1,0))</f>
        <v>1</v>
      </c>
      <c r="I450" s="27">
        <f>VLOOKUP(C450,SOURCE!V$6:AB$10046,7,0)</f>
        <v>1652</v>
      </c>
      <c r="J450" s="28" t="str">
        <f>VLOOKUP(C450,SOURCE!V$6:AB$10046,6,0)</f>
        <v>YEAR</v>
      </c>
      <c r="K450" s="29" t="str">
        <f t="shared" si="7"/>
        <v>YEAR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"YEAR"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ITM_YCIRC</v>
      </c>
      <c r="E451" s="26" t="str">
        <f>CHAR(34)&amp;VLOOKUP(C451,SOURCE!$V$3:$AC$2867,6,0)&amp;CHAR(34)</f>
        <v>"Y_CIRC"</v>
      </c>
      <c r="F451" s="22" t="str">
        <f>VLOOKUP(C451,SOURCE!$V$3:$AD$2867,9,0)&amp;"           {"&amp;D451&amp;",   "&amp;E451&amp;"},"</f>
        <v>//           {ITM_YCIRC,   "Y_CIRC"},</v>
      </c>
      <c r="H451" t="b">
        <f>ISNA(VLOOKUP(J451,J452:J$882,1,0))</f>
        <v>1</v>
      </c>
      <c r="I451" s="27">
        <f>VLOOKUP(C451,SOURCE!V$6:AB$10046,7,0)</f>
        <v>1653</v>
      </c>
      <c r="J451" s="28" t="str">
        <f>VLOOKUP(C451,SOURCE!V$6:AB$10046,6,0)</f>
        <v>Y_CIRC</v>
      </c>
      <c r="K451" s="29" t="str">
        <f t="shared" si="7"/>
        <v>y_CIRC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STD_y_CIRC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ITM_YMD</v>
      </c>
      <c r="E452" s="26" t="str">
        <f>CHAR(34)&amp;VLOOKUP(C452,SOURCE!$V$3:$AC$2867,6,0)&amp;CHAR(34)</f>
        <v>"YMD"</v>
      </c>
      <c r="F452" s="22" t="str">
        <f>VLOOKUP(C452,SOURCE!$V$3:$AD$2867,9,0)&amp;"           {"&amp;D452&amp;",   "&amp;E452&amp;"},"</f>
        <v>//           {ITM_YMD,   "YMD"},</v>
      </c>
      <c r="H452" t="b">
        <f>ISNA(VLOOKUP(J452,J453:J$882,1,0))</f>
        <v>1</v>
      </c>
      <c r="I452" s="27">
        <f>VLOOKUP(C452,SOURCE!V$6:AB$10046,7,0)</f>
        <v>1654</v>
      </c>
      <c r="J452" s="28" t="str">
        <f>VLOOKUP(C452,SOURCE!V$6:AB$10046,6,0)</f>
        <v>YMD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YMD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"YMD"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ITM_Yex</v>
      </c>
      <c r="E453" s="26" t="str">
        <f>CHAR(34)&amp;VLOOKUP(C453,SOURCE!$V$3:$AC$2867,6,0)&amp;CHAR(34)</f>
        <v>"Y&lt;&gt;"</v>
      </c>
      <c r="F453" s="22" t="str">
        <f>VLOOKUP(C453,SOURCE!$V$3:$AD$2867,9,0)&amp;"           {"&amp;D453&amp;",   "&amp;E453&amp;"},"</f>
        <v>//           {ITM_Yex,   "Y&lt;&gt;"},</v>
      </c>
      <c r="H453" t="b">
        <f>ISNA(VLOOKUP(J453,J454:J$882,1,0))</f>
        <v>1</v>
      </c>
      <c r="I453" s="27">
        <f>VLOOKUP(C453,SOURCE!V$6:AB$10046,7,0)</f>
        <v>1655</v>
      </c>
      <c r="J453" s="28" t="str">
        <f>VLOOKUP(C453,SOURCE!V$6:AB$10046,6,0)</f>
        <v>Y&lt;&gt;</v>
      </c>
      <c r="K453" s="29" t="str">
        <f t="shared" si="8"/>
        <v>y&lt;&gt;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"y"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ITM_Zex</v>
      </c>
      <c r="E454" s="26" t="str">
        <f>CHAR(34)&amp;VLOOKUP(C454,SOURCE!$V$3:$AC$2867,6,0)&amp;CHAR(34)</f>
        <v>"Z&lt;&gt;"</v>
      </c>
      <c r="F454" s="22" t="str">
        <f>VLOOKUP(C454,SOURCE!$V$3:$AD$2867,9,0)&amp;"           {"&amp;D454&amp;",   "&amp;E454&amp;"},"</f>
        <v>//           {ITM_Zex,   "Z&lt;&gt;"},</v>
      </c>
      <c r="H454" t="b">
        <f>ISNA(VLOOKUP(J454,J455:J$882,1,0))</f>
        <v>1</v>
      </c>
      <c r="I454" s="27">
        <f>VLOOKUP(C454,SOURCE!V$6:AB$10046,7,0)</f>
        <v>1656</v>
      </c>
      <c r="J454" s="28" t="str">
        <f>VLOOKUP(C454,SOURCE!V$6:AB$10046,6,0)</f>
        <v>Z&lt;&gt;</v>
      </c>
      <c r="K454" s="29" t="str">
        <f t="shared" si="8"/>
        <v>z&lt;&gt;</v>
      </c>
      <c r="L454" s="38" t="str">
        <f>VLOOKUP(C454,SOURCE!V$6:AB$10046,2,0)</f>
        <v>STACK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"z" STD_LEFT_RIGHT_ARROWS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ITM_XMAX</v>
      </c>
      <c r="E455" s="26" t="str">
        <f>CHAR(34)&amp;VLOOKUP(C455,SOURCE!$V$3:$AC$2867,6,0)&amp;CHAR(34)</f>
        <v>"XMAX"</v>
      </c>
      <c r="F455" s="22" t="str">
        <f>VLOOKUP(C455,SOURCE!$V$3:$AD$2867,9,0)&amp;"           {"&amp;D455&amp;",   "&amp;E455&amp;"},"</f>
        <v>//           {ITM_XMAX,   "XMAX"},</v>
      </c>
      <c r="H455" t="b">
        <f>ISNA(VLOOKUP(J455,J456:J$882,1,0))</f>
        <v>1</v>
      </c>
      <c r="I455" s="27">
        <f>VLOOKUP(C455,SOURCE!V$6:AB$10046,7,0)</f>
        <v>1658</v>
      </c>
      <c r="J455" s="28" t="str">
        <f>VLOOKUP(C455,SOURCE!V$6:AB$10046,6,0)</f>
        <v>XMAX</v>
      </c>
      <c r="K455" s="29" t="str">
        <f t="shared" si="8"/>
        <v>xMAX</v>
      </c>
      <c r="L455" s="38" t="str">
        <f>VLOOKUP(C455,SOURCE!V$6:AB$10046,2,0)</f>
        <v>Stat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"x" STD_SUB_M STD_SUB_A STD_SUB_X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ITM_XMIN</v>
      </c>
      <c r="E456" s="26" t="str">
        <f>CHAR(34)&amp;VLOOKUP(C456,SOURCE!$V$3:$AC$2867,6,0)&amp;CHAR(34)</f>
        <v>"XMIN"</v>
      </c>
      <c r="F456" s="22" t="str">
        <f>VLOOKUP(C456,SOURCE!$V$3:$AD$2867,9,0)&amp;"           {"&amp;D456&amp;",   "&amp;E456&amp;"},"</f>
        <v>//           {ITM_XMIN,   "XMIN"},</v>
      </c>
      <c r="H456" t="b">
        <f>ISNA(VLOOKUP(J456,J457:J$882,1,0))</f>
        <v>1</v>
      </c>
      <c r="I456" s="27">
        <f>VLOOKUP(C456,SOURCE!V$6:AB$10046,7,0)</f>
        <v>1659</v>
      </c>
      <c r="J456" s="28" t="str">
        <f>VLOOKUP(C456,SOURCE!V$6:AB$10046,6,0)</f>
        <v>XMIN</v>
      </c>
      <c r="K456" s="29" t="str">
        <f t="shared" si="8"/>
        <v>xMIN</v>
      </c>
      <c r="L456" s="38" t="str">
        <f>VLOOKUP(C456,SOURCE!V$6:AB$10046,2,0)</f>
        <v>Stat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"x" STD_SUB_M STD_SUB_I STD_SUB_N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ITM_BETAXY</v>
      </c>
      <c r="E457" s="26" t="str">
        <f>CHAR(34)&amp;VLOOKUP(C457,SOURCE!$V$3:$AC$2867,6,0)&amp;CHAR(34)</f>
        <v>"BETA"</v>
      </c>
      <c r="F457" s="22" t="str">
        <f>VLOOKUP(C457,SOURCE!$V$3:$AD$2867,9,0)&amp;"           {"&amp;D457&amp;",   "&amp;E457&amp;"},"</f>
        <v>//           {ITM_BETAXY,   "BETA"},</v>
      </c>
      <c r="H457" t="b">
        <f>ISNA(VLOOKUP(J457,J458:J$882,1,0))</f>
        <v>1</v>
      </c>
      <c r="I457" s="27">
        <f>VLOOKUP(C457,SOURCE!V$6:AB$10046,7,0)</f>
        <v>1666</v>
      </c>
      <c r="J457" s="28" t="str">
        <f>VLOOKUP(C457,SOURCE!V$6:AB$10046,6,0)</f>
        <v>BETA</v>
      </c>
      <c r="K457" s="29" t="str">
        <f t="shared" si="8"/>
        <v>beta(x,y)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STD_beta "(x,y)"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ITM_gammaXY</v>
      </c>
      <c r="E458" s="26" t="str">
        <f>CHAR(34)&amp;VLOOKUP(C458,SOURCE!$V$3:$AC$2867,6,0)&amp;CHAR(34)</f>
        <v>"GAMMAXY"</v>
      </c>
      <c r="F458" s="22" t="str">
        <f>VLOOKUP(C458,SOURCE!$V$3:$AD$2867,9,0)&amp;"           {"&amp;D458&amp;",   "&amp;E458&amp;"},"</f>
        <v>//           {ITM_gammaXY,   "GAMMAXY"},</v>
      </c>
      <c r="H458" t="b">
        <f>ISNA(VLOOKUP(J458,J459:J$882,1,0))</f>
        <v>0</v>
      </c>
      <c r="I458" s="27">
        <f>VLOOKUP(C458,SOURCE!V$6:AB$10046,7,0)</f>
        <v>1667</v>
      </c>
      <c r="J458" s="28" t="str">
        <f>VLOOKUP(C458,SOURCE!V$6:AB$10046,6,0)</f>
        <v>GAMMAXY</v>
      </c>
      <c r="K458" s="29" t="str">
        <f t="shared" si="8"/>
        <v>gammaxy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STD_gamma STD_SUB_x STD_SUB_y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ITM_GAMMAXY</v>
      </c>
      <c r="E459" s="26" t="str">
        <f>CHAR(34)&amp;VLOOKUP(C459,SOURCE!$V$3:$AC$2867,6,0)&amp;CHAR(34)</f>
        <v>"GAMMAXY"</v>
      </c>
      <c r="F459" s="22" t="str">
        <f>VLOOKUP(C459,SOURCE!$V$3:$AD$2867,9,0)&amp;"           {"&amp;D459&amp;",   "&amp;E459&amp;"},"</f>
        <v>//           {ITM_GAMMAXY,   "GAMMAXY"},</v>
      </c>
      <c r="H459" t="b">
        <f>ISNA(VLOOKUP(J459,J460:J$882,1,0))</f>
        <v>1</v>
      </c>
      <c r="I459" s="27">
        <f>VLOOKUP(C459,SOURCE!V$6:AB$10046,7,0)</f>
        <v>1668</v>
      </c>
      <c r="J459" s="28" t="str">
        <f>VLOOKUP(C459,SOURCE!V$6:AB$10046,6,0)</f>
        <v>GAMMAXY</v>
      </c>
      <c r="K459" s="29" t="str">
        <f t="shared" si="8"/>
        <v>GAMMAxy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0</v>
      </c>
      <c r="Q459" s="26" t="str">
        <f>VLOOKUP(I459,SOURCE!B:P,5,0)</f>
        <v>STD_GAMMA STD_SUB_x STD_SUB_y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ITM_GAMMAX</v>
      </c>
      <c r="E460" s="26" t="str">
        <f>CHAR(34)&amp;VLOOKUP(C460,SOURCE!$V$3:$AC$2867,6,0)&amp;CHAR(34)</f>
        <v>"GAMMA"</v>
      </c>
      <c r="F460" s="22" t="str">
        <f>VLOOKUP(C460,SOURCE!$V$3:$AD$2867,9,0)&amp;"           {"&amp;D460&amp;",   "&amp;E460&amp;"},"</f>
        <v>//           {ITM_GAMMAX,   "GAMMA"},</v>
      </c>
      <c r="H460" t="b">
        <f>ISNA(VLOOKUP(J460,J461:J$882,1,0))</f>
        <v>1</v>
      </c>
      <c r="I460" s="27">
        <f>VLOOKUP(C460,SOURCE!V$6:AB$10046,7,0)</f>
        <v>1669</v>
      </c>
      <c r="J460" s="28" t="str">
        <f>VLOOKUP(C460,SOURCE!V$6:AB$10046,6,0)</f>
        <v>GAMMA</v>
      </c>
      <c r="K460" s="29" t="str">
        <f t="shared" si="8"/>
        <v>GAMMA(x)</v>
      </c>
      <c r="L460" s="38" t="str">
        <f>VLOOKUP(C460,SOURCE!V$6:AB$10046,2,0)</f>
        <v>Math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STD_GAMMA "(x)"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ITM_YYX</v>
      </c>
      <c r="E461" s="26" t="str">
        <f>CHAR(34)&amp;VLOOKUP(C461,SOURCE!$V$3:$AC$2867,6,0)&amp;CHAR(34)</f>
        <v>"YY(X)"</v>
      </c>
      <c r="F461" s="22" t="str">
        <f>VLOOKUP(C461,SOURCE!$V$3:$AD$2867,9,0)&amp;"           {"&amp;D461&amp;",   "&amp;E461&amp;"},"</f>
        <v>//           {ITM_YYX,   "YY(X)"},</v>
      </c>
      <c r="H461" t="b">
        <f>ISNA(VLOOKUP(J461,J462:J$882,1,0))</f>
        <v>1</v>
      </c>
      <c r="I461" s="27">
        <f>VLOOKUP(C461,SOURCE!V$6:AB$10046,7,0)</f>
        <v>1670</v>
      </c>
      <c r="J461" s="28" t="str">
        <f>VLOOKUP(C461,SOURCE!V$6:AB$10046,6,0)</f>
        <v>YY(X)</v>
      </c>
      <c r="K461" s="29" t="str">
        <f t="shared" si="8"/>
        <v>Yy(x)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"Y" STD_SUB_y "(x)"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ITM_DELTAPC</v>
      </c>
      <c r="E462" s="26" t="str">
        <f>CHAR(34)&amp;VLOOKUP(C462,SOURCE!$V$3:$AC$2867,6,0)&amp;CHAR(34)</f>
        <v>"DELTA%"</v>
      </c>
      <c r="F462" s="22" t="str">
        <f>VLOOKUP(C462,SOURCE!$V$3:$AD$2867,9,0)&amp;"           {"&amp;D462&amp;",   "&amp;E462&amp;"},"</f>
        <v>//           {ITM_DELTAPC,   "DELTA%"},</v>
      </c>
      <c r="H462" t="b">
        <f>ISNA(VLOOKUP(J462,J463:J$882,1,0))</f>
        <v>1</v>
      </c>
      <c r="I462" s="27">
        <f>VLOOKUP(C462,SOURCE!V$6:AB$10046,7,0)</f>
        <v>1671</v>
      </c>
      <c r="J462" s="28" t="str">
        <f>VLOOKUP(C462,SOURCE!V$6:AB$10046,6,0)</f>
        <v>DELTA%</v>
      </c>
      <c r="K462" s="29" t="str">
        <f t="shared" si="8"/>
        <v>DELTA%</v>
      </c>
      <c r="L462" s="38" t="str">
        <f>VLOOKUP(C462,SOURCE!V$6:AB$10046,2,0)</f>
        <v>Math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STD_DELTA "%"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ITM_SCATTFACT</v>
      </c>
      <c r="E463" s="26" t="str">
        <f>CHAR(34)&amp;VLOOKUP(C463,SOURCE!$V$3:$AC$2867,6,0)&amp;CHAR(34)</f>
        <v>"EPSILON"</v>
      </c>
      <c r="F463" s="22" t="str">
        <f>VLOOKUP(C463,SOURCE!$V$3:$AD$2867,9,0)&amp;"           {"&amp;D463&amp;",   "&amp;E463&amp;"},"</f>
        <v>//           {ITM_SCATTFACT,   "EPSILON"},</v>
      </c>
      <c r="H463" t="b">
        <f>ISNA(VLOOKUP(J463,J464:J$882,1,0))</f>
        <v>1</v>
      </c>
      <c r="I463" s="27">
        <f>VLOOKUP(C463,SOURCE!V$6:AB$10046,7,0)</f>
        <v>1672</v>
      </c>
      <c r="J463" s="28" t="str">
        <f>VLOOKUP(C463,SOURCE!V$6:AB$10046,6,0)</f>
        <v>EPSILON</v>
      </c>
      <c r="K463" s="29" t="str">
        <f t="shared" si="8"/>
        <v>epsilon</v>
      </c>
      <c r="L463" s="38">
        <f>VLOOKUP(C463,SOURCE!V$6:AB$10046,2,0)</f>
        <v>0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STD_epsilon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ITM_SCATTFACTm</v>
      </c>
      <c r="E464" s="26" t="str">
        <f>CHAR(34)&amp;VLOOKUP(C464,SOURCE!$V$3:$AC$2867,6,0)&amp;CHAR(34)</f>
        <v>"EPSILONM"</v>
      </c>
      <c r="F464" s="22" t="str">
        <f>VLOOKUP(C464,SOURCE!$V$3:$AD$2867,9,0)&amp;"           {"&amp;D464&amp;",   "&amp;E464&amp;"},"</f>
        <v>//           {ITM_SCATTFACTm,   "EPSILONM"},</v>
      </c>
      <c r="H464" t="b">
        <f>ISNA(VLOOKUP(J464,J465:J$882,1,0))</f>
        <v>1</v>
      </c>
      <c r="I464" s="27">
        <f>VLOOKUP(C464,SOURCE!V$6:AB$10046,7,0)</f>
        <v>1673</v>
      </c>
      <c r="J464" s="28" t="str">
        <f>VLOOKUP(C464,SOURCE!V$6:AB$10046,6,0)</f>
        <v>EPSILONM</v>
      </c>
      <c r="K464" s="29" t="str">
        <f t="shared" si="8"/>
        <v>epsilonm</v>
      </c>
      <c r="L464" s="38">
        <f>VLOOKUP(C464,SOURCE!V$6:AB$10046,2,0)</f>
        <v>0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STD_epsilon STD_SUB_m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ITM_SCATTFACTp</v>
      </c>
      <c r="E465" s="26" t="str">
        <f>CHAR(34)&amp;VLOOKUP(C465,SOURCE!$V$3:$AC$2867,6,0)&amp;CHAR(34)</f>
        <v>"EPSILONP"</v>
      </c>
      <c r="F465" s="22" t="str">
        <f>VLOOKUP(C465,SOURCE!$V$3:$AD$2867,9,0)&amp;"           {"&amp;D465&amp;",   "&amp;E465&amp;"},"</f>
        <v>//           {ITM_SCATTFACTp,   "EPSILONP"},</v>
      </c>
      <c r="H465" t="b">
        <f>ISNA(VLOOKUP(J465,J466:J$882,1,0))</f>
        <v>1</v>
      </c>
      <c r="I465" s="27">
        <f>VLOOKUP(C465,SOURCE!V$6:AB$10046,7,0)</f>
        <v>1674</v>
      </c>
      <c r="J465" s="28" t="str">
        <f>VLOOKUP(C465,SOURCE!V$6:AB$10046,6,0)</f>
        <v>EPSILONP</v>
      </c>
      <c r="K465" s="29" t="str">
        <f t="shared" si="8"/>
        <v>epsilonp</v>
      </c>
      <c r="L465" s="38">
        <f>VLOOKUP(C465,SOURCE!V$6:AB$10046,2,0)</f>
        <v>0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STD_epsilon STD_SUB_p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ITM_zetaX</v>
      </c>
      <c r="E466" s="26" t="str">
        <f>CHAR(34)&amp;VLOOKUP(C466,SOURCE!$V$3:$AC$2867,6,0)&amp;CHAR(34)</f>
        <v>"ZETA(X)"</v>
      </c>
      <c r="F466" s="22" t="str">
        <f>VLOOKUP(C466,SOURCE!$V$3:$AD$2867,9,0)&amp;"           {"&amp;D466&amp;",   "&amp;E466&amp;"},"</f>
        <v>//           {ITM_zetaX,   "ZETA(X)"},</v>
      </c>
      <c r="H466" t="b">
        <f>ISNA(VLOOKUP(J466,J467:J$882,1,0))</f>
        <v>1</v>
      </c>
      <c r="I466" s="27">
        <f>VLOOKUP(C466,SOURCE!V$6:AB$10046,7,0)</f>
        <v>1675</v>
      </c>
      <c r="J466" s="28" t="str">
        <f>VLOOKUP(C466,SOURCE!V$6:AB$10046,6,0)</f>
        <v>ZETA(X)</v>
      </c>
      <c r="K466" s="29" t="str">
        <f t="shared" si="8"/>
        <v>zeta(x)</v>
      </c>
      <c r="L466" s="38">
        <f>VLOOKUP(C466,SOURCE!V$6:AB$10046,2,0)</f>
        <v>0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STD_zeta "(x)"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ITM_PIn</v>
      </c>
      <c r="E467" s="26" t="str">
        <f>CHAR(34)&amp;VLOOKUP(C467,SOURCE!$V$3:$AC$2867,6,0)&amp;CHAR(34)</f>
        <v>"PIN"</v>
      </c>
      <c r="F467" s="22" t="str">
        <f>VLOOKUP(C467,SOURCE!$V$3:$AD$2867,9,0)&amp;"           {"&amp;D467&amp;",   "&amp;E467&amp;"},"</f>
        <v>//           {ITM_PIn,   "PIN"},</v>
      </c>
      <c r="H467" t="b">
        <f>ISNA(VLOOKUP(J467,J468:J$882,1,0))</f>
        <v>1</v>
      </c>
      <c r="I467" s="27">
        <f>VLOOKUP(C467,SOURCE!V$6:AB$10046,7,0)</f>
        <v>1676</v>
      </c>
      <c r="J467" s="28" t="str">
        <f>VLOOKUP(C467,SOURCE!V$6:AB$10046,6,0)</f>
        <v>PIN</v>
      </c>
      <c r="K467" s="29" t="str">
        <f t="shared" si="8"/>
        <v>PIn</v>
      </c>
      <c r="L467" s="38">
        <f>VLOOKUP(C467,SOURCE!V$6:AB$10046,2,0)</f>
        <v>0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STD_PI STD_SUB_n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ITM_SIGMAn</v>
      </c>
      <c r="E468" s="26" t="str">
        <f>CHAR(34)&amp;VLOOKUP(C468,SOURCE!$V$3:$AC$2867,6,0)&amp;CHAR(34)</f>
        <v>"SUMN"</v>
      </c>
      <c r="F468" s="22" t="str">
        <f>VLOOKUP(C468,SOURCE!$V$3:$AD$2867,9,0)&amp;"           {"&amp;D468&amp;",   "&amp;E468&amp;"},"</f>
        <v>//           {ITM_SIGMAn,   "SUMN"},</v>
      </c>
      <c r="H468" t="b">
        <f>ISNA(VLOOKUP(J468,J469:J$882,1,0))</f>
        <v>1</v>
      </c>
      <c r="I468" s="27">
        <f>VLOOKUP(C468,SOURCE!V$6:AB$10046,7,0)</f>
        <v>1677</v>
      </c>
      <c r="J468" s="28" t="str">
        <f>VLOOKUP(C468,SOURCE!V$6:AB$10046,6,0)</f>
        <v>SUMN</v>
      </c>
      <c r="K468" s="29" t="str">
        <f t="shared" si="8"/>
        <v>SUMn</v>
      </c>
      <c r="L468" s="38">
        <f>VLOOKUP(C468,SOURCE!V$6:AB$10046,2,0)</f>
        <v>0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STD_SIGMA STD_SUB_n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ITM_STDDEV</v>
      </c>
      <c r="E469" s="26" t="str">
        <f>CHAR(34)&amp;VLOOKUP(C469,SOURCE!$V$3:$AC$2867,6,0)&amp;CHAR(34)</f>
        <v>"SUM"</v>
      </c>
      <c r="F469" s="22" t="str">
        <f>VLOOKUP(C469,SOURCE!$V$3:$AD$2867,9,0)&amp;"           {"&amp;D469&amp;",   "&amp;E469&amp;"},"</f>
        <v>//           {ITM_STDDEV,   "SUM"},</v>
      </c>
      <c r="H469" t="b">
        <f>ISNA(VLOOKUP(J469,J470:J$882,1,0))</f>
        <v>1</v>
      </c>
      <c r="I469" s="27">
        <f>VLOOKUP(C469,SOURCE!V$6:AB$10046,7,0)</f>
        <v>1678</v>
      </c>
      <c r="J469" s="28" t="str">
        <f>VLOOKUP(C469,SOURCE!V$6:AB$10046,6,0)</f>
        <v>SUM</v>
      </c>
      <c r="K469" s="29" t="str">
        <f t="shared" si="8"/>
        <v>sigma</v>
      </c>
      <c r="L469" s="38">
        <f>VLOOKUP(C469,SOURCE!V$6:AB$10046,2,0)</f>
        <v>0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STD_sigma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ITM_STDDEVPOP</v>
      </c>
      <c r="E470" s="26" t="str">
        <f>CHAR(34)&amp;VLOOKUP(C470,SOURCE!$V$3:$AC$2867,6,0)&amp;CHAR(34)</f>
        <v>"SUMW"</v>
      </c>
      <c r="F470" s="22" t="str">
        <f>VLOOKUP(C470,SOURCE!$V$3:$AD$2867,9,0)&amp;"           {"&amp;D470&amp;",   "&amp;E470&amp;"},"</f>
        <v>//           {ITM_STDDEVPOP,   "SUMW"},</v>
      </c>
      <c r="H470" t="b">
        <f>ISNA(VLOOKUP(J470,J471:J$882,1,0))</f>
        <v>1</v>
      </c>
      <c r="I470" s="27">
        <f>VLOOKUP(C470,SOURCE!V$6:AB$10046,7,0)</f>
        <v>1679</v>
      </c>
      <c r="J470" s="28" t="str">
        <f>VLOOKUP(C470,SOURCE!V$6:AB$10046,6,0)</f>
        <v>SUMW</v>
      </c>
      <c r="K470" s="29" t="str">
        <f t="shared" si="8"/>
        <v>sigmaw</v>
      </c>
      <c r="L470" s="38">
        <f>VLOOKUP(C470,SOURCE!V$6:AB$10046,2,0)</f>
        <v>0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STD_sigma STD_SUB_w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ITM_RANI</v>
      </c>
      <c r="E471" s="26" t="str">
        <f>CHAR(34)&amp;VLOOKUP(C471,SOURCE!$V$3:$AC$2867,6,0)&amp;CHAR(34)</f>
        <v>"RANI#"</v>
      </c>
      <c r="F471" s="22" t="str">
        <f>VLOOKUP(C471,SOURCE!$V$3:$AD$2867,9,0)&amp;"           {"&amp;D471&amp;",   "&amp;E471&amp;"},"</f>
        <v>//           {ITM_RANI,   "RANI#"},</v>
      </c>
      <c r="H471" t="b">
        <f>ISNA(VLOOKUP(J471,J472:J$882,1,0))</f>
        <v>1</v>
      </c>
      <c r="I471" s="27">
        <f>VLOOKUP(C471,SOURCE!V$6:AB$10046,7,0)</f>
        <v>1680</v>
      </c>
      <c r="J471" s="28" t="str">
        <f>VLOOKUP(C471,SOURCE!V$6:AB$10046,6,0)</f>
        <v>RANI#</v>
      </c>
      <c r="K471" s="29" t="str">
        <f t="shared" si="8"/>
        <v>RANI#</v>
      </c>
      <c r="L471" s="38" t="str">
        <f>VLOOKUP(C471,SOURCE!V$6:AB$10046,2,0)</f>
        <v>Math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"RANI#"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ITM_PRINTERX</v>
      </c>
      <c r="E472" s="26" t="str">
        <f>CHAR(34)&amp;VLOOKUP(C472,SOURCE!$V$3:$AC$2867,6,0)&amp;CHAR(34)</f>
        <v>"PRINTERX"</v>
      </c>
      <c r="F472" s="22" t="str">
        <f>VLOOKUP(C472,SOURCE!$V$3:$AD$2867,9,0)&amp;"           {"&amp;D472&amp;",   "&amp;E472&amp;"},"</f>
        <v>//           {ITM_PRINTERX,   "PRINTERX"},</v>
      </c>
      <c r="H472" t="b">
        <f>ISNA(VLOOKUP(J472,J473:J$882,1,0))</f>
        <v>1</v>
      </c>
      <c r="I472" s="27">
        <f>VLOOKUP(C472,SOURCE!V$6:AB$10046,7,0)</f>
        <v>1681</v>
      </c>
      <c r="J472" s="28" t="str">
        <f>VLOOKUP(C472,SOURCE!V$6:AB$10046,6,0)</f>
        <v>PRINTERX</v>
      </c>
      <c r="K472" s="29" t="str">
        <f t="shared" si="8"/>
        <v>PRINTERx</v>
      </c>
      <c r="L472" s="38" t="str">
        <f>VLOOKUP(C472,SOURCE!V$6:AB$10046,2,0)</f>
        <v/>
      </c>
      <c r="M472" t="str">
        <f>IF(VLOOKUP(I472,SOURCE!B:P,2,0)="/  { itemToBeCoded","To be coded","")</f>
        <v>To be coded</v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STD_PRINTER "x"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ITM_RANGE</v>
      </c>
      <c r="E473" s="26" t="str">
        <f>CHAR(34)&amp;VLOOKUP(C473,SOURCE!$V$3:$AC$2867,6,0)&amp;CHAR(34)</f>
        <v>"RANGE"</v>
      </c>
      <c r="F473" s="22" t="str">
        <f>VLOOKUP(C473,SOURCE!$V$3:$AD$2867,9,0)&amp;"           {"&amp;D473&amp;",   "&amp;E473&amp;"},"</f>
        <v>//           {ITM_RANGE,   "RANGE"},</v>
      </c>
      <c r="H473" t="b">
        <f>ISNA(VLOOKUP(J473,J474:J$882,1,0))</f>
        <v>1</v>
      </c>
      <c r="I473" s="27">
        <f>VLOOKUP(C473,SOURCE!V$6:AB$10046,7,0)</f>
        <v>1682</v>
      </c>
      <c r="J473" s="28" t="str">
        <f>VLOOKUP(C473,SOURCE!V$6:AB$10046,6,0)</f>
        <v>RANGE</v>
      </c>
      <c r="K473" s="29" t="str">
        <f t="shared" si="8"/>
        <v>RANGE</v>
      </c>
      <c r="L473" s="38" t="str">
        <f>VLOOKUP(C473,SOURCE!V$6:AB$10046,2,0)</f>
        <v>CONF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"RANGE"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ITM_GETRANGE</v>
      </c>
      <c r="E474" s="26" t="str">
        <f>CHAR(34)&amp;VLOOKUP(C474,SOURCE!$V$3:$AC$2867,6,0)&amp;CHAR(34)</f>
        <v>"RANGE?"</v>
      </c>
      <c r="F474" s="22" t="str">
        <f>VLOOKUP(C474,SOURCE!$V$3:$AD$2867,9,0)&amp;"           {"&amp;D474&amp;",   "&amp;E474&amp;"},"</f>
        <v>//           {ITM_GETRANGE,   "RANGE?"},</v>
      </c>
      <c r="H474" t="b">
        <f>ISNA(VLOOKUP(J474,J475:J$882,1,0))</f>
        <v>1</v>
      </c>
      <c r="I474" s="27">
        <f>VLOOKUP(C474,SOURCE!V$6:AB$10046,7,0)</f>
        <v>1683</v>
      </c>
      <c r="J474" s="28" t="str">
        <f>VLOOKUP(C474,SOURCE!V$6:AB$10046,6,0)</f>
        <v>RANGE?</v>
      </c>
      <c r="K474" s="29" t="str">
        <f t="shared" si="8"/>
        <v>RANGE?</v>
      </c>
      <c r="L474" s="38" t="str">
        <f>VLOOKUP(C474,SOURCE!V$6:AB$10046,2,0)</f>
        <v>CONF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"RANGE?"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ITM_M1X</v>
      </c>
      <c r="E475" s="26" t="str">
        <f>CHAR(34)&amp;VLOOKUP(C475,SOURCE!$V$3:$AC$2867,6,0)&amp;CHAR(34)</f>
        <v>"(-1)^X"</v>
      </c>
      <c r="F475" s="22" t="str">
        <f>VLOOKUP(C475,SOURCE!$V$3:$AD$2867,9,0)&amp;"           {"&amp;D475&amp;",   "&amp;E475&amp;"},"</f>
        <v xml:space="preserve">           {ITM_M1X,   "(-1)^X"},</v>
      </c>
      <c r="H475" t="b">
        <f>ISNA(VLOOKUP(J475,J476:J$882,1,0))</f>
        <v>1</v>
      </c>
      <c r="I475" s="27">
        <f>VLOOKUP(C475,SOURCE!V$6:AB$10046,7,0)</f>
        <v>1684</v>
      </c>
      <c r="J475" s="28" t="str">
        <f>VLOOKUP(C475,SOURCE!V$6:AB$10046,6,0)</f>
        <v>(-1)^X</v>
      </c>
      <c r="K475" s="29" t="str">
        <f t="shared" si="8"/>
        <v>(-1)^x</v>
      </c>
      <c r="L475" s="38" t="str">
        <f>VLOOKUP(C475,SOURCE!V$6:AB$10046,2,0)</f>
        <v>Math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"(-1)" STD_SUP_x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ITM_XMOD</v>
      </c>
      <c r="E476" s="26" t="str">
        <f>CHAR(34)&amp;VLOOKUP(C476,SOURCE!$V$3:$AC$2867,6,0)&amp;CHAR(34)</f>
        <v>"CROSSMOD"</v>
      </c>
      <c r="F476" s="22" t="str">
        <f>VLOOKUP(C476,SOURCE!$V$3:$AD$2867,9,0)&amp;"           {"&amp;D476&amp;",   "&amp;E476&amp;"},"</f>
        <v>//           {ITM_XMOD,   "CROSSMOD"},</v>
      </c>
      <c r="H476" t="b">
        <f>ISNA(VLOOKUP(J476,J477:J$882,1,0))</f>
        <v>1</v>
      </c>
      <c r="I476" s="27">
        <f>VLOOKUP(C476,SOURCE!V$6:AB$10046,7,0)</f>
        <v>1685</v>
      </c>
      <c r="J476" s="28" t="str">
        <f>VLOOKUP(C476,SOURCE!V$6:AB$10046,6,0)</f>
        <v>CROSSMOD</v>
      </c>
      <c r="K476" s="29" t="str">
        <f t="shared" si="8"/>
        <v>CROSSMOD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STD_CROSS "MOD"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ITM_toDATE</v>
      </c>
      <c r="E477" s="26" t="str">
        <f>CHAR(34)&amp;VLOOKUP(C477,SOURCE!$V$3:$AC$2867,6,0)&amp;CHAR(34)</f>
        <v>"&gt;DATE"</v>
      </c>
      <c r="F477" s="22" t="str">
        <f>VLOOKUP(C477,SOURCE!$V$3:$AD$2867,9,0)&amp;"           {"&amp;D477&amp;",   "&amp;E477&amp;"},"</f>
        <v>//           {ITM_toDATE,   "&gt;DATE"},</v>
      </c>
      <c r="H477" t="b">
        <f>ISNA(VLOOKUP(J477,J478:J$882,1,0))</f>
        <v>1</v>
      </c>
      <c r="I477" s="27">
        <f>VLOOKUP(C477,SOURCE!V$6:AB$10046,7,0)</f>
        <v>1686</v>
      </c>
      <c r="J477" s="28" t="str">
        <f>VLOOKUP(C477,SOURCE!V$6:AB$10046,6,0)</f>
        <v>&gt;DATE</v>
      </c>
      <c r="K477" s="29" t="str">
        <f t="shared" si="8"/>
        <v>&gt;DATE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STD_RIGHT_ARROW "DATE"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ITM_sn</v>
      </c>
      <c r="E478" s="26" t="str">
        <f>CHAR(34)&amp;VLOOKUP(C478,SOURCE!$V$3:$AC$2867,6,0)&amp;CHAR(34)</f>
        <v>"SN(U,M)"</v>
      </c>
      <c r="F478" s="22" t="str">
        <f>VLOOKUP(C478,SOURCE!$V$3:$AD$2867,9,0)&amp;"           {"&amp;D478&amp;",   "&amp;E478&amp;"},"</f>
        <v>//           {ITM_sn,   "SN(U,M)"},</v>
      </c>
      <c r="H478" t="b">
        <f>ISNA(VLOOKUP(J478,J479:J$882,1,0))</f>
        <v>1</v>
      </c>
      <c r="I478" s="27">
        <f>VLOOKUP(C478,SOURCE!V$6:AB$10046,7,0)</f>
        <v>1687</v>
      </c>
      <c r="J478" s="28" t="str">
        <f>VLOOKUP(C478,SOURCE!V$6:AB$10046,6,0)</f>
        <v>SN(U,M)</v>
      </c>
      <c r="K478" s="29" t="str">
        <f t="shared" si="8"/>
        <v>sn(u,m)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"sn(u,m)"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ITM_cn</v>
      </c>
      <c r="E479" s="26" t="str">
        <f>CHAR(34)&amp;VLOOKUP(C479,SOURCE!$V$3:$AC$2867,6,0)&amp;CHAR(34)</f>
        <v>"CN(U,M)"</v>
      </c>
      <c r="F479" s="22" t="str">
        <f>VLOOKUP(C479,SOURCE!$V$3:$AD$2867,9,0)&amp;"           {"&amp;D479&amp;",   "&amp;E479&amp;"},"</f>
        <v>//           {ITM_cn,   "CN(U,M)"},</v>
      </c>
      <c r="H479" t="b">
        <f>ISNA(VLOOKUP(J479,J480:J$882,1,0))</f>
        <v>1</v>
      </c>
      <c r="I479" s="27">
        <f>VLOOKUP(C479,SOURCE!V$6:AB$10046,7,0)</f>
        <v>1688</v>
      </c>
      <c r="J479" s="28" t="str">
        <f>VLOOKUP(C479,SOURCE!V$6:AB$10046,6,0)</f>
        <v>CN(U,M)</v>
      </c>
      <c r="K479" s="29" t="str">
        <f t="shared" si="8"/>
        <v>cn(u,m)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"cn(u,m)"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ITM_dn</v>
      </c>
      <c r="E480" s="26" t="str">
        <f>CHAR(34)&amp;VLOOKUP(C480,SOURCE!$V$3:$AC$2867,6,0)&amp;CHAR(34)</f>
        <v>"DN(U,M)"</v>
      </c>
      <c r="F480" s="22" t="str">
        <f>VLOOKUP(C480,SOURCE!$V$3:$AD$2867,9,0)&amp;"           {"&amp;D480&amp;",   "&amp;E480&amp;"},"</f>
        <v>//           {ITM_dn,   "DN(U,M)"},</v>
      </c>
      <c r="H480" t="b">
        <f>ISNA(VLOOKUP(J480,J481:J$882,1,0))</f>
        <v>1</v>
      </c>
      <c r="I480" s="27">
        <f>VLOOKUP(C480,SOURCE!V$6:AB$10046,7,0)</f>
        <v>1689</v>
      </c>
      <c r="J480" s="28" t="str">
        <f>VLOOKUP(C480,SOURCE!V$6:AB$10046,6,0)</f>
        <v>DN(U,M)</v>
      </c>
      <c r="K480" s="29" t="str">
        <f t="shared" si="8"/>
        <v>dn(u,m)</v>
      </c>
      <c r="L480" s="38" t="str">
        <f>VLOOKUP(C480,SOURCE!V$6:AB$10046,2,0)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"dn(u,m)"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ITM_toHR</v>
      </c>
      <c r="E481" s="26" t="str">
        <f>CHAR(34)&amp;VLOOKUP(C481,SOURCE!$V$3:$AC$2867,6,0)&amp;CHAR(34)</f>
        <v>"&gt;HR"</v>
      </c>
      <c r="F481" s="22" t="str">
        <f>VLOOKUP(C481,SOURCE!$V$3:$AD$2867,9,0)&amp;"           {"&amp;D481&amp;",   "&amp;E481&amp;"},"</f>
        <v>//           {ITM_toHR,   "&gt;HR"},</v>
      </c>
      <c r="H481" t="b">
        <f>ISNA(VLOOKUP(J481,J482:J$882,1,0))</f>
        <v>1</v>
      </c>
      <c r="I481" s="27">
        <f>VLOOKUP(C481,SOURCE!V$6:AB$10046,7,0)</f>
        <v>1690</v>
      </c>
      <c r="J481" s="28" t="str">
        <f>VLOOKUP(C481,SOURCE!V$6:AB$10046,6,0)</f>
        <v>&gt;HR</v>
      </c>
      <c r="K481" s="29" t="str">
        <f t="shared" si="8"/>
        <v>.d</v>
      </c>
      <c r="L481" s="38" t="str">
        <f>VLOOKUP(C481,SOURCE!V$6:AB$10046,2,0)</f>
        <v>Trig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".d"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ITM_toHMS</v>
      </c>
      <c r="E482" s="26" t="str">
        <f>CHAR(34)&amp;VLOOKUP(C482,SOURCE!$V$3:$AC$2867,6,0)&amp;CHAR(34)</f>
        <v>"&gt;H.MS"</v>
      </c>
      <c r="F482" s="22" t="str">
        <f>VLOOKUP(C482,SOURCE!$V$3:$AD$2867,9,0)&amp;"           {"&amp;D482&amp;",   "&amp;E482&amp;"},"</f>
        <v>//           {ITM_toHMS,   "&gt;H.MS"},</v>
      </c>
      <c r="H482" t="b">
        <f>ISNA(VLOOKUP(J482,J483:J$882,1,0))</f>
        <v>1</v>
      </c>
      <c r="I482" s="27">
        <f>VLOOKUP(C482,SOURCE!V$6:AB$10046,7,0)</f>
        <v>1691</v>
      </c>
      <c r="J482" s="28" t="str">
        <f>VLOOKUP(C482,SOURCE!V$6:AB$10046,6,0)</f>
        <v>&gt;H.MS</v>
      </c>
      <c r="K482" s="29" t="str">
        <f t="shared" si="8"/>
        <v>&gt;h.ms</v>
      </c>
      <c r="L482" s="38" t="str">
        <f>VLOOKUP(C482,SOURCE!V$6:AB$10046,2,0)</f>
        <v>Trig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STD_RIGHT_ARROW "h.ms"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ITM_toINT</v>
      </c>
      <c r="E483" s="26" t="str">
        <f>CHAR(34)&amp;VLOOKUP(C483,SOURCE!$V$3:$AC$2867,6,0)&amp;CHAR(34)</f>
        <v>"&gt;INT"</v>
      </c>
      <c r="F483" s="22" t="str">
        <f>VLOOKUP(C483,SOURCE!$V$3:$AD$2867,9,0)&amp;"           {"&amp;D483&amp;",   "&amp;E483&amp;"},"</f>
        <v>//           {ITM_toINT,   "&gt;INT"},</v>
      </c>
      <c r="H483" t="b">
        <f>ISNA(VLOOKUP(J483,J484:J$882,1,0))</f>
        <v>0</v>
      </c>
      <c r="I483" s="27">
        <f>VLOOKUP(C483,SOURCE!V$6:AB$10046,7,0)</f>
        <v>1692</v>
      </c>
      <c r="J483" s="28" t="str">
        <f>VLOOKUP(C483,SOURCE!V$6:AB$10046,6,0)</f>
        <v>&gt;INT</v>
      </c>
      <c r="K483" s="29" t="str">
        <f t="shared" si="8"/>
        <v>#</v>
      </c>
      <c r="L483" s="38" t="str">
        <f>VLOOKUP(C483,SOURCE!V$6:AB$10046,2,0)</f>
        <v>Trig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"#"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ITM_toREAL</v>
      </c>
      <c r="E484" s="26" t="str">
        <f>CHAR(34)&amp;VLOOKUP(C484,SOURCE!$V$3:$AC$2867,6,0)&amp;CHAR(34)</f>
        <v>"&gt;REAL"</v>
      </c>
      <c r="F484" s="22" t="str">
        <f>VLOOKUP(C484,SOURCE!$V$3:$AD$2867,9,0)&amp;"           {"&amp;D484&amp;",   "&amp;E484&amp;"},"</f>
        <v xml:space="preserve">           {ITM_toREAL,   "&gt;REAL"},</v>
      </c>
      <c r="H484" t="b">
        <f>ISNA(VLOOKUP(J484,J485:J$882,1,0))</f>
        <v>1</v>
      </c>
      <c r="I484" s="27">
        <f>VLOOKUP(C484,SOURCE!V$6:AB$10046,7,0)</f>
        <v>1694</v>
      </c>
      <c r="J484" s="28" t="str">
        <f>VLOOKUP(C484,SOURCE!V$6:AB$10046,6,0)</f>
        <v>&gt;REAL</v>
      </c>
      <c r="K484" s="29" t="str">
        <f t="shared" si="8"/>
        <v>.d</v>
      </c>
      <c r="L484" s="38" t="str">
        <f>VLOOKUP(C484,SOURCE!V$6:AB$10046,2,0)</f>
        <v>STACK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".d"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ITM_SHUFFLE</v>
      </c>
      <c r="E485" s="26" t="str">
        <f>CHAR(34)&amp;VLOOKUP(C485,SOURCE!$V$3:$AC$2867,6,0)&amp;CHAR(34)</f>
        <v>"&lt;&gt;"</v>
      </c>
      <c r="F485" s="22" t="str">
        <f>VLOOKUP(C485,SOURCE!$V$3:$AD$2867,9,0)&amp;"           {"&amp;D485&amp;",   "&amp;E485&amp;"},"</f>
        <v>//           {ITM_SHUFFLE,   "&lt;&gt;"},</v>
      </c>
      <c r="H485" t="b">
        <f>ISNA(VLOOKUP(J485,J486:J$882,1,0))</f>
        <v>1</v>
      </c>
      <c r="I485" s="27">
        <f>VLOOKUP(C485,SOURCE!V$6:AB$10046,7,0)</f>
        <v>1696</v>
      </c>
      <c r="J485" s="28" t="str">
        <f>VLOOKUP(C485,SOURCE!V$6:AB$10046,6,0)</f>
        <v>&lt;&gt;</v>
      </c>
      <c r="K485" s="29" t="str">
        <f t="shared" si="8"/>
        <v>&lt;&gt;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STD_LEFT_RIGHT_ARROWS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ITM_PC</v>
      </c>
      <c r="E486" s="26" t="str">
        <f>CHAR(34)&amp;VLOOKUP(C486,SOURCE!$V$3:$AC$2867,6,0)&amp;CHAR(34)</f>
        <v>"%"</v>
      </c>
      <c r="F486" s="22" t="str">
        <f>VLOOKUP(C486,SOURCE!$V$3:$AD$2867,9,0)&amp;"           {"&amp;D486&amp;",   "&amp;E486&amp;"},"</f>
        <v>//           {ITM_PC,   "%"},</v>
      </c>
      <c r="H486" t="b">
        <f>ISNA(VLOOKUP(J486,J487:J$882,1,0))</f>
        <v>1</v>
      </c>
      <c r="I486" s="27">
        <f>VLOOKUP(C486,SOURCE!V$6:AB$10046,7,0)</f>
        <v>1697</v>
      </c>
      <c r="J486" s="28" t="str">
        <f>VLOOKUP(C486,SOURCE!V$6:AB$10046,6,0)</f>
        <v>%</v>
      </c>
      <c r="K486" s="29" t="str">
        <f t="shared" si="8"/>
        <v>%</v>
      </c>
      <c r="L486" s="38" t="str">
        <f>VLOOKUP(C486,SOURCE!V$6:AB$10046,2,0)</f>
        <v>FIN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ITM_PCMRR</v>
      </c>
      <c r="E487" s="26" t="str">
        <f>CHAR(34)&amp;VLOOKUP(C487,SOURCE!$V$3:$AC$2867,6,0)&amp;CHAR(34)</f>
        <v>"%MRR"</v>
      </c>
      <c r="F487" s="22" t="str">
        <f>VLOOKUP(C487,SOURCE!$V$3:$AD$2867,9,0)&amp;"           {"&amp;D487&amp;",   "&amp;E487&amp;"},"</f>
        <v>//           {ITM_PCMRR,   "%MRR"},</v>
      </c>
      <c r="H487" t="b">
        <f>ISNA(VLOOKUP(J487,J488:J$882,1,0))</f>
        <v>1</v>
      </c>
      <c r="I487" s="27">
        <f>VLOOKUP(C487,SOURCE!V$6:AB$10046,7,0)</f>
        <v>1698</v>
      </c>
      <c r="J487" s="28" t="str">
        <f>VLOOKUP(C487,SOURCE!V$6:AB$10046,6,0)</f>
        <v>%MRR</v>
      </c>
      <c r="K487" s="29" t="str">
        <f t="shared" si="8"/>
        <v>%MRR</v>
      </c>
      <c r="L487" s="38" t="str">
        <f>VLOOKUP(C487,SOURCE!V$6:AB$10046,2,0)</f>
        <v>FIN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"%MRR"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ITM_PCT</v>
      </c>
      <c r="E488" s="26" t="str">
        <f>CHAR(34)&amp;VLOOKUP(C488,SOURCE!$V$3:$AC$2867,6,0)&amp;CHAR(34)</f>
        <v>"%T"</v>
      </c>
      <c r="F488" s="22" t="str">
        <f>VLOOKUP(C488,SOURCE!$V$3:$AD$2867,9,0)&amp;"           {"&amp;D488&amp;",   "&amp;E488&amp;"},"</f>
        <v>//           {ITM_PCT,   "%T"},</v>
      </c>
      <c r="H488" t="b">
        <f>ISNA(VLOOKUP(J488,J489:J$882,1,0))</f>
        <v>1</v>
      </c>
      <c r="I488" s="27">
        <f>VLOOKUP(C488,SOURCE!V$6:AB$10046,7,0)</f>
        <v>1699</v>
      </c>
      <c r="J488" s="28" t="str">
        <f>VLOOKUP(C488,SOURCE!V$6:AB$10046,6,0)</f>
        <v>%T</v>
      </c>
      <c r="K488" s="29" t="str">
        <f t="shared" si="8"/>
        <v>%T</v>
      </c>
      <c r="L488" s="38" t="str">
        <f>VLOOKUP(C488,SOURCE!V$6:AB$10046,2,0)</f>
        <v>FIN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"%T"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ITM_PCSIGMA</v>
      </c>
      <c r="E489" s="26" t="str">
        <f>CHAR(34)&amp;VLOOKUP(C489,SOURCE!$V$3:$AC$2867,6,0)&amp;CHAR(34)</f>
        <v>"%SUM"</v>
      </c>
      <c r="F489" s="22" t="str">
        <f>VLOOKUP(C489,SOURCE!$V$3:$AD$2867,9,0)&amp;"           {"&amp;D489&amp;",   "&amp;E489&amp;"},"</f>
        <v>//           {ITM_PCSIGMA,   "%SUM"},</v>
      </c>
      <c r="H489" t="b">
        <f>ISNA(VLOOKUP(J489,J490:J$882,1,0))</f>
        <v>1</v>
      </c>
      <c r="I489" s="27">
        <f>VLOOKUP(C489,SOURCE!V$6:AB$10046,7,0)</f>
        <v>1700</v>
      </c>
      <c r="J489" s="28" t="str">
        <f>VLOOKUP(C489,SOURCE!V$6:AB$10046,6,0)</f>
        <v>%SUM</v>
      </c>
      <c r="K489" s="29" t="str">
        <f t="shared" si="8"/>
        <v>%SUM</v>
      </c>
      <c r="L489" s="38" t="str">
        <f>VLOOKUP(C489,SOURCE!V$6:AB$10046,2,0)</f>
        <v>STAT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"%" 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ITM_PCPMG</v>
      </c>
      <c r="E490" s="26" t="str">
        <f>CHAR(34)&amp;VLOOKUP(C490,SOURCE!$V$3:$AC$2867,6,0)&amp;CHAR(34)</f>
        <v>"%+MG"</v>
      </c>
      <c r="F490" s="22" t="str">
        <f>VLOOKUP(C490,SOURCE!$V$3:$AD$2867,9,0)&amp;"           {"&amp;D490&amp;",   "&amp;E490&amp;"},"</f>
        <v>//           {ITM_PCPMG,   "%+MG"},</v>
      </c>
      <c r="H490" t="b">
        <f>ISNA(VLOOKUP(J490,J491:J$882,1,0))</f>
        <v>1</v>
      </c>
      <c r="I490" s="27">
        <f>VLOOKUP(C490,SOURCE!V$6:AB$10046,7,0)</f>
        <v>1701</v>
      </c>
      <c r="J490" s="28" t="str">
        <f>VLOOKUP(C490,SOURCE!V$6:AB$10046,6,0)</f>
        <v>%+MG</v>
      </c>
      <c r="K490" s="29" t="str">
        <f t="shared" si="8"/>
        <v>%+MG</v>
      </c>
      <c r="L490" s="38" t="str">
        <f>VLOOKUP(C490,SOURCE!V$6:AB$10046,2,0)</f>
        <v>FIN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"%+MG"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ITM_INTEGRAL</v>
      </c>
      <c r="E491" s="26" t="str">
        <f>CHAR(34)&amp;VLOOKUP(C491,SOURCE!$V$3:$AC$2867,6,0)&amp;CHAR(34)</f>
        <v>"INTEGRAL"</v>
      </c>
      <c r="F491" s="22" t="str">
        <f>VLOOKUP(C491,SOURCE!$V$3:$AD$2867,9,0)&amp;"           {"&amp;D491&amp;",   "&amp;E491&amp;"},"</f>
        <v>//           {ITM_INTEGRAL,   "INTEGRAL"},</v>
      </c>
      <c r="H491" t="b">
        <f>ISNA(VLOOKUP(J491,J492:J$882,1,0))</f>
        <v>1</v>
      </c>
      <c r="I491" s="27">
        <f>VLOOKUP(C491,SOURCE!V$6:AB$10046,7,0)</f>
        <v>1702</v>
      </c>
      <c r="J491" s="28" t="str">
        <f>VLOOKUP(C491,SOURCE!V$6:AB$10046,6,0)</f>
        <v>INTEGRAL</v>
      </c>
      <c r="K491" s="29" t="str">
        <f t="shared" si="8"/>
        <v>INTEGRAL</v>
      </c>
      <c r="L491" s="38" t="str">
        <f>VLOOKUP(C491,SOURCE!V$6:AB$10046,2,0)</f>
        <v/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STD_INTEGRAL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ITM_PMOD</v>
      </c>
      <c r="E492" s="26" t="str">
        <f>CHAR(34)&amp;VLOOKUP(C492,SOURCE!$V$3:$AC$2867,6,0)&amp;CHAR(34)</f>
        <v>"^MOD"</v>
      </c>
      <c r="F492" s="22" t="str">
        <f>VLOOKUP(C492,SOURCE!$V$3:$AD$2867,9,0)&amp;"           {"&amp;D492&amp;",   "&amp;E492&amp;"},"</f>
        <v>//           {ITM_PMOD,   "^MOD"},</v>
      </c>
      <c r="H492" t="b">
        <f>ISNA(VLOOKUP(J492,J493:J$882,1,0))</f>
        <v>1</v>
      </c>
      <c r="I492" s="27">
        <f>VLOOKUP(C492,SOURCE!V$6:AB$10046,7,0)</f>
        <v>1703</v>
      </c>
      <c r="J492" s="28" t="str">
        <f>VLOOKUP(C492,SOURCE!V$6:AB$10046,6,0)</f>
        <v>^MOD</v>
      </c>
      <c r="K492" s="29" t="str">
        <f t="shared" si="8"/>
        <v>^MOD</v>
      </c>
      <c r="L492" s="38" t="str">
        <f>VLOOKUP(C492,SOURCE!V$6:AB$10046,2,0)</f>
        <v/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"^MOD"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ITM_M_DET</v>
      </c>
      <c r="E493" s="26" t="str">
        <f>CHAR(34)&amp;VLOOKUP(C493,SOURCE!$V$3:$AC$2867,6,0)&amp;CHAR(34)</f>
        <v>"|M|"</v>
      </c>
      <c r="F493" s="22" t="str">
        <f>VLOOKUP(C493,SOURCE!$V$3:$AD$2867,9,0)&amp;"           {"&amp;D493&amp;",   "&amp;E493&amp;"},"</f>
        <v>//           {ITM_M_DET,   "|M|"},</v>
      </c>
      <c r="H493" t="b">
        <f>ISNA(VLOOKUP(J493,J494:J$882,1,0))</f>
        <v>1</v>
      </c>
      <c r="I493" s="27">
        <f>VLOOKUP(C493,SOURCE!V$6:AB$10046,7,0)</f>
        <v>1704</v>
      </c>
      <c r="J493" s="28" t="str">
        <f>VLOOKUP(C493,SOURCE!V$6:AB$10046,6,0)</f>
        <v>|M|</v>
      </c>
      <c r="K493" s="29" t="str">
        <f t="shared" si="8"/>
        <v>|M|</v>
      </c>
      <c r="L493" s="38" t="str">
        <f>VLOOKUP(C493,SOURCE!V$6:AB$10046,2,0)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"|M|"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ITM_PARALLEL</v>
      </c>
      <c r="E494" s="26" t="str">
        <f>CHAR(34)&amp;VLOOKUP(C494,SOURCE!$V$3:$AC$2867,6,0)&amp;CHAR(34)</f>
        <v>"PARL"</v>
      </c>
      <c r="F494" s="22" t="str">
        <f>VLOOKUP(C494,SOURCE!$V$3:$AD$2867,9,0)&amp;"           {"&amp;D494&amp;",   "&amp;E494&amp;"},"</f>
        <v>//           {ITM_PARALLEL,   "PARL"},</v>
      </c>
      <c r="H494" t="b">
        <f>ISNA(VLOOKUP(J494,J495:J$882,1,0))</f>
        <v>1</v>
      </c>
      <c r="I494" s="27">
        <f>VLOOKUP(C494,SOURCE!V$6:AB$10046,7,0)</f>
        <v>1705</v>
      </c>
      <c r="J494" s="28" t="str">
        <f>VLOOKUP(C494,SOURCE!V$6:AB$10046,6,0)</f>
        <v>PARL</v>
      </c>
      <c r="K494" s="29" t="str">
        <f t="shared" si="8"/>
        <v>||</v>
      </c>
      <c r="L494" s="38" t="str">
        <f>VLOOKUP(C494,SOURCE!V$6:AB$10046,2,0)</f>
        <v>ELEC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"|" STD_SPACE_3_PER_EM "|"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ITM_M_TRANSP</v>
      </c>
      <c r="E495" s="26" t="str">
        <f>CHAR(34)&amp;VLOOKUP(C495,SOURCE!$V$3:$AC$2867,6,0)&amp;CHAR(34)</f>
        <v>"[M]^T"</v>
      </c>
      <c r="F495" s="22" t="str">
        <f>VLOOKUP(C495,SOURCE!$V$3:$AD$2867,9,0)&amp;"           {"&amp;D495&amp;",   "&amp;E495&amp;"},"</f>
        <v>//           {ITM_M_TRANSP,   "[M]^T"},</v>
      </c>
      <c r="H495" t="b">
        <f>ISNA(VLOOKUP(J495,J496:J$882,1,0))</f>
        <v>1</v>
      </c>
      <c r="I495" s="27">
        <f>VLOOKUP(C495,SOURCE!V$6:AB$10046,7,0)</f>
        <v>1706</v>
      </c>
      <c r="J495" s="28" t="str">
        <f>VLOOKUP(C495,SOURCE!V$6:AB$10046,6,0)</f>
        <v>[M]^T</v>
      </c>
      <c r="K495" s="29" t="str">
        <f t="shared" si="8"/>
        <v>[M]^T</v>
      </c>
      <c r="L495" s="38" t="str">
        <f>VLOOKUP(C495,SOURCE!V$6:AB$10046,2,0)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"[M]" STD_SUP_T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ITM_M_INV</v>
      </c>
      <c r="E496" s="26" t="str">
        <f>CHAR(34)&amp;VLOOKUP(C496,SOURCE!$V$3:$AC$2867,6,0)&amp;CHAR(34)</f>
        <v>"[M]^MINUS_1"</v>
      </c>
      <c r="F496" s="22" t="str">
        <f>VLOOKUP(C496,SOURCE!$V$3:$AD$2867,9,0)&amp;"           {"&amp;D496&amp;",   "&amp;E496&amp;"},"</f>
        <v>//           {ITM_M_INV,   "[M]^MINUS_1"},</v>
      </c>
      <c r="H496" t="b">
        <f>ISNA(VLOOKUP(J496,J497:J$882,1,0))</f>
        <v>1</v>
      </c>
      <c r="I496" s="27">
        <f>VLOOKUP(C496,SOURCE!V$6:AB$10046,7,0)</f>
        <v>1707</v>
      </c>
      <c r="J496" s="28" t="str">
        <f>VLOOKUP(C496,SOURCE!V$6:AB$10046,6,0)</f>
        <v>[M]^MINUS_1</v>
      </c>
      <c r="K496" s="29" t="str">
        <f t="shared" si="8"/>
        <v>[M]^MINUS_1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"[M]" STD_SUP_MINUS_1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ITM_PRINTERADV</v>
      </c>
      <c r="E497" s="26" t="str">
        <f>CHAR(34)&amp;VLOOKUP(C497,SOURCE!$V$3:$AC$2867,6,0)&amp;CHAR(34)</f>
        <v>"PRINTERADV"</v>
      </c>
      <c r="F497" s="22" t="str">
        <f>VLOOKUP(C497,SOURCE!$V$3:$AD$2867,9,0)&amp;"           {"&amp;D497&amp;",   "&amp;E497&amp;"},"</f>
        <v>//           {ITM_PRINTERADV,   "PRINTERADV"},</v>
      </c>
      <c r="H497" t="b">
        <f>ISNA(VLOOKUP(J497,J498:J$882,1,0))</f>
        <v>1</v>
      </c>
      <c r="I497" s="27">
        <f>VLOOKUP(C497,SOURCE!V$6:AB$10046,7,0)</f>
        <v>1709</v>
      </c>
      <c r="J497" s="28" t="str">
        <f>VLOOKUP(C497,SOURCE!V$6:AB$10046,6,0)</f>
        <v>PRINTERADV</v>
      </c>
      <c r="K497" s="29" t="str">
        <f t="shared" si="8"/>
        <v>PRINTERADV</v>
      </c>
      <c r="L497" s="38" t="str">
        <f>VLOOKUP(C497,SOURCE!V$6:AB$10046,2,0)</f>
        <v/>
      </c>
      <c r="M497" t="str">
        <f>IF(VLOOKUP(I497,SOURCE!B:P,2,0)="/  { itemToBeCoded","To be coded","")</f>
        <v>To be coded</v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STD_PRINTER "ADV"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ITM_PRINTERCHAR</v>
      </c>
      <c r="E498" s="26" t="str">
        <f>CHAR(34)&amp;VLOOKUP(C498,SOURCE!$V$3:$AC$2867,6,0)&amp;CHAR(34)</f>
        <v>"PRINTERCHAR"</v>
      </c>
      <c r="F498" s="22" t="str">
        <f>VLOOKUP(C498,SOURCE!$V$3:$AD$2867,9,0)&amp;"           {"&amp;D498&amp;",   "&amp;E498&amp;"},"</f>
        <v>//           {ITM_PRINTERCHAR,   "PRINTERCHAR"},</v>
      </c>
      <c r="H498" t="b">
        <f>ISNA(VLOOKUP(J498,J499:J$882,1,0))</f>
        <v>1</v>
      </c>
      <c r="I498" s="27">
        <f>VLOOKUP(C498,SOURCE!V$6:AB$10046,7,0)</f>
        <v>1710</v>
      </c>
      <c r="J498" s="28" t="str">
        <f>VLOOKUP(C498,SOURCE!V$6:AB$10046,6,0)</f>
        <v>PRINTERCHAR</v>
      </c>
      <c r="K498" s="29" t="str">
        <f t="shared" si="8"/>
        <v>PRINTERCHAR</v>
      </c>
      <c r="L498" s="38" t="str">
        <f>VLOOKUP(C498,SOURCE!V$6:AB$10046,2,0)</f>
        <v/>
      </c>
      <c r="M498" t="str">
        <f>IF(VLOOKUP(I498,SOURCE!B:P,2,0)="/  { itemToBeCoded","To be coded","")</f>
        <v>To be coded</v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STD_PRINTER "CHAR"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ITM_PRINTERDLAY</v>
      </c>
      <c r="E499" s="26" t="str">
        <f>CHAR(34)&amp;VLOOKUP(C499,SOURCE!$V$3:$AC$2867,6,0)&amp;CHAR(34)</f>
        <v>"PRINTERDLAY"</v>
      </c>
      <c r="F499" s="22" t="str">
        <f>VLOOKUP(C499,SOURCE!$V$3:$AD$2867,9,0)&amp;"           {"&amp;D499&amp;",   "&amp;E499&amp;"},"</f>
        <v>//           {ITM_PRINTERDLAY,   "PRINTERDLAY"},</v>
      </c>
      <c r="H499" t="b">
        <f>ISNA(VLOOKUP(J499,J500:J$882,1,0))</f>
        <v>1</v>
      </c>
      <c r="I499" s="27">
        <f>VLOOKUP(C499,SOURCE!V$6:AB$10046,7,0)</f>
        <v>1711</v>
      </c>
      <c r="J499" s="28" t="str">
        <f>VLOOKUP(C499,SOURCE!V$6:AB$10046,6,0)</f>
        <v>PRINTERDLAY</v>
      </c>
      <c r="K499" s="29" t="str">
        <f t="shared" si="8"/>
        <v>PRINTERDLAY</v>
      </c>
      <c r="L499" s="38" t="str">
        <f>VLOOKUP(C499,SOURCE!V$6:AB$10046,2,0)</f>
        <v/>
      </c>
      <c r="M499" t="str">
        <f>IF(VLOOKUP(I499,SOURCE!B:P,2,0)="/  { itemToBeCoded","To be coded","")</f>
        <v>To be coded</v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STD_PRINTER "DLAY"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ITM_PRINTERLCD</v>
      </c>
      <c r="E500" s="26" t="str">
        <f>CHAR(34)&amp;VLOOKUP(C500,SOURCE!$V$3:$AC$2867,6,0)&amp;CHAR(34)</f>
        <v>"PRINTERLCD"</v>
      </c>
      <c r="F500" s="22" t="str">
        <f>VLOOKUP(C500,SOURCE!$V$3:$AD$2867,9,0)&amp;"           {"&amp;D500&amp;",   "&amp;E500&amp;"},"</f>
        <v>//           {ITM_PRINTERLCD,   "PRINTERLCD"},</v>
      </c>
      <c r="H500" t="b">
        <f>ISNA(VLOOKUP(J500,J501:J$882,1,0))</f>
        <v>1</v>
      </c>
      <c r="I500" s="27">
        <f>VLOOKUP(C500,SOURCE!V$6:AB$10046,7,0)</f>
        <v>1712</v>
      </c>
      <c r="J500" s="28" t="str">
        <f>VLOOKUP(C500,SOURCE!V$6:AB$10046,6,0)</f>
        <v>PRINTERLCD</v>
      </c>
      <c r="K500" s="29" t="str">
        <f t="shared" si="8"/>
        <v>PRINTERLCD</v>
      </c>
      <c r="L500" s="38" t="str">
        <f>VLOOKUP(C500,SOURCE!V$6:AB$10046,2,0)</f>
        <v/>
      </c>
      <c r="M500" t="str">
        <f>IF(VLOOKUP(I500,SOURCE!B:P,2,0)="/  { itemToBeCoded","To be coded","")</f>
        <v>To be coded</v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STD_PRINTER "LCD"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ITM_PRINTERMODE</v>
      </c>
      <c r="E501" s="26" t="str">
        <f>CHAR(34)&amp;VLOOKUP(C501,SOURCE!$V$3:$AC$2867,6,0)&amp;CHAR(34)</f>
        <v>"PRINTERMODE"</v>
      </c>
      <c r="F501" s="22" t="str">
        <f>VLOOKUP(C501,SOURCE!$V$3:$AD$2867,9,0)&amp;"           {"&amp;D501&amp;",   "&amp;E501&amp;"},"</f>
        <v>//           {ITM_PRINTERMODE,   "PRINTERMODE"},</v>
      </c>
      <c r="H501" t="b">
        <f>ISNA(VLOOKUP(J501,J502:J$882,1,0))</f>
        <v>1</v>
      </c>
      <c r="I501" s="27">
        <f>VLOOKUP(C501,SOURCE!V$6:AB$10046,7,0)</f>
        <v>1713</v>
      </c>
      <c r="J501" s="28" t="str">
        <f>VLOOKUP(C501,SOURCE!V$6:AB$10046,6,0)</f>
        <v>PRINTERMODE</v>
      </c>
      <c r="K501" s="29" t="str">
        <f t="shared" si="8"/>
        <v>PRINTERMODE</v>
      </c>
      <c r="L501" s="38" t="str">
        <f>VLOOKUP(C501,SOURCE!V$6:AB$10046,2,0)</f>
        <v/>
      </c>
      <c r="M501" t="str">
        <f>IF(VLOOKUP(I501,SOURCE!B:P,2,0)="/  { itemToBeCoded","To be coded","")</f>
        <v>To be coded</v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STD_PRINTER "MODE"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ITM_PRINTERPROG</v>
      </c>
      <c r="E502" s="26" t="str">
        <f>CHAR(34)&amp;VLOOKUP(C502,SOURCE!$V$3:$AC$2867,6,0)&amp;CHAR(34)</f>
        <v>"PRINTERPROG"</v>
      </c>
      <c r="F502" s="22" t="str">
        <f>VLOOKUP(C502,SOURCE!$V$3:$AD$2867,9,0)&amp;"           {"&amp;D502&amp;",   "&amp;E502&amp;"},"</f>
        <v>//           {ITM_PRINTERPROG,   "PRINTERPROG"},</v>
      </c>
      <c r="H502" t="b">
        <f>ISNA(VLOOKUP(J502,J503:J$882,1,0))</f>
        <v>1</v>
      </c>
      <c r="I502" s="27">
        <f>VLOOKUP(C502,SOURCE!V$6:AB$10046,7,0)</f>
        <v>1714</v>
      </c>
      <c r="J502" s="28" t="str">
        <f>VLOOKUP(C502,SOURCE!V$6:AB$10046,6,0)</f>
        <v>PRINTERPROG</v>
      </c>
      <c r="K502" s="29" t="str">
        <f t="shared" si="8"/>
        <v>PRINTERPROG</v>
      </c>
      <c r="L502" s="38" t="str">
        <f>VLOOKUP(C502,SOURCE!V$6:AB$10046,2,0)</f>
        <v/>
      </c>
      <c r="M502" t="str">
        <f>IF(VLOOKUP(I502,SOURCE!B:P,2,0)="/  { itemToBeCoded","To be coded","")</f>
        <v>To be coded</v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STD_PRINTER "PROG"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ITM_PRINTERR</v>
      </c>
      <c r="E503" s="26" t="str">
        <f>CHAR(34)&amp;VLOOKUP(C503,SOURCE!$V$3:$AC$2867,6,0)&amp;CHAR(34)</f>
        <v>"PRINTERR"</v>
      </c>
      <c r="F503" s="22" t="str">
        <f>VLOOKUP(C503,SOURCE!$V$3:$AD$2867,9,0)&amp;"           {"&amp;D503&amp;",   "&amp;E503&amp;"},"</f>
        <v>//           {ITM_PRINTERR,   "PRINTERR"},</v>
      </c>
      <c r="H503" t="b">
        <f>ISNA(VLOOKUP(J503,J504:J$882,1,0))</f>
        <v>1</v>
      </c>
      <c r="I503" s="27">
        <f>VLOOKUP(C503,SOURCE!V$6:AB$10046,7,0)</f>
        <v>1715</v>
      </c>
      <c r="J503" s="28" t="str">
        <f>VLOOKUP(C503,SOURCE!V$6:AB$10046,6,0)</f>
        <v>PRINTERR</v>
      </c>
      <c r="K503" s="29" t="str">
        <f t="shared" si="8"/>
        <v>PRINTERr</v>
      </c>
      <c r="L503" s="38" t="str">
        <f>VLOOKUP(C503,SOURCE!V$6:AB$10046,2,0)</f>
        <v/>
      </c>
      <c r="M503" t="str">
        <f>IF(VLOOKUP(I503,SOURCE!B:P,2,0)="/  { itemToBeCoded","To be coded","")</f>
        <v>To be coded</v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STD_PRINTER "r"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ITM_PRINTERREGS</v>
      </c>
      <c r="E504" s="26" t="str">
        <f>CHAR(34)&amp;VLOOKUP(C504,SOURCE!$V$3:$AC$2867,6,0)&amp;CHAR(34)</f>
        <v>"PRINTERREGS"</v>
      </c>
      <c r="F504" s="22" t="str">
        <f>VLOOKUP(C504,SOURCE!$V$3:$AD$2867,9,0)&amp;"           {"&amp;D504&amp;",   "&amp;E504&amp;"},"</f>
        <v>//           {ITM_PRINTERREGS,   "PRINTERREGS"},</v>
      </c>
      <c r="H504" t="b">
        <f>ISNA(VLOOKUP(J504,J505:J$882,1,0))</f>
        <v>1</v>
      </c>
      <c r="I504" s="27">
        <f>VLOOKUP(C504,SOURCE!V$6:AB$10046,7,0)</f>
        <v>1716</v>
      </c>
      <c r="J504" s="28" t="str">
        <f>VLOOKUP(C504,SOURCE!V$6:AB$10046,6,0)</f>
        <v>PRINTERREGS</v>
      </c>
      <c r="K504" s="29" t="str">
        <f t="shared" si="8"/>
        <v>PRINTERREGS</v>
      </c>
      <c r="L504" s="38" t="str">
        <f>VLOOKUP(C504,SOURCE!V$6:AB$10046,2,0)</f>
        <v/>
      </c>
      <c r="M504" t="str">
        <f>IF(VLOOKUP(I504,SOURCE!B:P,2,0)="/  { itemToBeCoded","To be coded","")</f>
        <v>To be coded</v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STD_PRINTER "REGS"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ITM_PRINTERSTK</v>
      </c>
      <c r="E505" s="26" t="str">
        <f>CHAR(34)&amp;VLOOKUP(C505,SOURCE!$V$3:$AC$2867,6,0)&amp;CHAR(34)</f>
        <v>"PRINTERSTK"</v>
      </c>
      <c r="F505" s="22" t="str">
        <f>VLOOKUP(C505,SOURCE!$V$3:$AD$2867,9,0)&amp;"           {"&amp;D505&amp;",   "&amp;E505&amp;"},"</f>
        <v>//           {ITM_PRINTERSTK,   "PRINTERSTK"},</v>
      </c>
      <c r="H505" t="b">
        <f>ISNA(VLOOKUP(J505,J506:J$882,1,0))</f>
        <v>1</v>
      </c>
      <c r="I505" s="27">
        <f>VLOOKUP(C505,SOURCE!V$6:AB$10046,7,0)</f>
        <v>1717</v>
      </c>
      <c r="J505" s="28" t="str">
        <f>VLOOKUP(C505,SOURCE!V$6:AB$10046,6,0)</f>
        <v>PRINTERSTK</v>
      </c>
      <c r="K505" s="29" t="str">
        <f t="shared" si="8"/>
        <v>PRINTERSTK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STD_PRINTER "STK"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ITM_PRINTERTAB</v>
      </c>
      <c r="E506" s="26" t="str">
        <f>CHAR(34)&amp;VLOOKUP(C506,SOURCE!$V$3:$AC$2867,6,0)&amp;CHAR(34)</f>
        <v>"PRINTERTAB"</v>
      </c>
      <c r="F506" s="22" t="str">
        <f>VLOOKUP(C506,SOURCE!$V$3:$AD$2867,9,0)&amp;"           {"&amp;D506&amp;",   "&amp;E506&amp;"},"</f>
        <v>//           {ITM_PRINTERTAB,   "PRINTERTAB"},</v>
      </c>
      <c r="H506" t="b">
        <f>ISNA(VLOOKUP(J506,J507:J$882,1,0))</f>
        <v>1</v>
      </c>
      <c r="I506" s="27">
        <f>VLOOKUP(C506,SOURCE!V$6:AB$10046,7,0)</f>
        <v>1718</v>
      </c>
      <c r="J506" s="28" t="str">
        <f>VLOOKUP(C506,SOURCE!V$6:AB$10046,6,0)</f>
        <v>PRINTERTAB</v>
      </c>
      <c r="K506" s="29" t="str">
        <f t="shared" si="8"/>
        <v>PRINTERTAB</v>
      </c>
      <c r="L506" s="38" t="str">
        <f>VLOOKUP(C506,SOURCE!V$6:AB$10046,2,0)</f>
        <v/>
      </c>
      <c r="M506" t="str">
        <f>IF(VLOOKUP(I506,SOURCE!B:P,2,0)="/  { itemToBeCoded","To be coded","")</f>
        <v>To be coded</v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STD_PRINTER "TAB"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ITM_PRINTERUSER</v>
      </c>
      <c r="E507" s="26" t="str">
        <f>CHAR(34)&amp;VLOOKUP(C507,SOURCE!$V$3:$AC$2867,6,0)&amp;CHAR(34)</f>
        <v>"PRINTERUSER"</v>
      </c>
      <c r="F507" s="22" t="str">
        <f>VLOOKUP(C507,SOURCE!$V$3:$AD$2867,9,0)&amp;"           {"&amp;D507&amp;",   "&amp;E507&amp;"},"</f>
        <v>//           {ITM_PRINTERUSER,   "PRINTERUSER"},</v>
      </c>
      <c r="H507" t="b">
        <f>ISNA(VLOOKUP(J507,J508:J$882,1,0))</f>
        <v>1</v>
      </c>
      <c r="I507" s="27">
        <f>VLOOKUP(C507,SOURCE!V$6:AB$10046,7,0)</f>
        <v>1719</v>
      </c>
      <c r="J507" s="28" t="str">
        <f>VLOOKUP(C507,SOURCE!V$6:AB$10046,6,0)</f>
        <v>PRINTERUSER</v>
      </c>
      <c r="K507" s="29" t="str">
        <f t="shared" si="8"/>
        <v>PRINTERUSER</v>
      </c>
      <c r="L507" s="38" t="str">
        <f>VLOOKUP(C507,SOURCE!V$6:AB$10046,2,0)</f>
        <v/>
      </c>
      <c r="M507" t="str">
        <f>IF(VLOOKUP(I507,SOURCE!B:P,2,0)="/  { itemToBeCoded","To be coded","")</f>
        <v>To be coded</v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STD_PRINTER "USER"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ITM_PRINTERWIDTH</v>
      </c>
      <c r="E508" s="26" t="str">
        <f>CHAR(34)&amp;VLOOKUP(C508,SOURCE!$V$3:$AC$2867,6,0)&amp;CHAR(34)</f>
        <v>"PRINTERWIDTH"</v>
      </c>
      <c r="F508" s="22" t="str">
        <f>VLOOKUP(C508,SOURCE!$V$3:$AD$2867,9,0)&amp;"           {"&amp;D508&amp;",   "&amp;E508&amp;"},"</f>
        <v>//           {ITM_PRINTERWIDTH,   "PRINTERWIDTH"},</v>
      </c>
      <c r="H508" t="b">
        <f>ISNA(VLOOKUP(J508,J509:J$882,1,0))</f>
        <v>1</v>
      </c>
      <c r="I508" s="27">
        <f>VLOOKUP(C508,SOURCE!V$6:AB$10046,7,0)</f>
        <v>1720</v>
      </c>
      <c r="J508" s="28" t="str">
        <f>VLOOKUP(C508,SOURCE!V$6:AB$10046,6,0)</f>
        <v>PRINTERWIDTH</v>
      </c>
      <c r="K508" s="29" t="str">
        <f t="shared" si="8"/>
        <v>PRINTERWIDTH</v>
      </c>
      <c r="L508" s="38" t="str">
        <f>VLOOKUP(C508,SOURCE!V$6:AB$10046,2,0)</f>
        <v/>
      </c>
      <c r="M508" t="str">
        <f>IF(VLOOKUP(I508,SOURCE!B:P,2,0)="/  { itemToBeCoded","To be coded","")</f>
        <v>To be coded</v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STD_PRINTER "WIDTH"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ITM_PRINTERSIGMA</v>
      </c>
      <c r="E509" s="26" t="str">
        <f>CHAR(34)&amp;VLOOKUP(C509,SOURCE!$V$3:$AC$2867,6,0)&amp;CHAR(34)</f>
        <v>"PRINTERSUM"</v>
      </c>
      <c r="F509" s="22" t="str">
        <f>VLOOKUP(C509,SOURCE!$V$3:$AD$2867,9,0)&amp;"           {"&amp;D509&amp;",   "&amp;E509&amp;"},"</f>
        <v>//           {ITM_PRINTERSIGMA,   "PRINTERSUM"},</v>
      </c>
      <c r="H509" t="b">
        <f>ISNA(VLOOKUP(J509,J510:J$882,1,0))</f>
        <v>1</v>
      </c>
      <c r="I509" s="27">
        <f>VLOOKUP(C509,SOURCE!V$6:AB$10046,7,0)</f>
        <v>1721</v>
      </c>
      <c r="J509" s="28" t="str">
        <f>VLOOKUP(C509,SOURCE!V$6:AB$10046,6,0)</f>
        <v>PRINTERSUM</v>
      </c>
      <c r="K509" s="29" t="str">
        <f t="shared" si="8"/>
        <v>PRINTERSUM</v>
      </c>
      <c r="L509" s="38" t="str">
        <f>VLOOKUP(C509,SOURCE!V$6:AB$10046,2,0)</f>
        <v/>
      </c>
      <c r="M509" t="str">
        <f>IF(VLOOKUP(I509,SOURCE!B:P,2,0)="/  { itemToBeCoded","To be coded","")</f>
        <v>To be coded</v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STD_PRINTER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ITM_PRINTERHASH</v>
      </c>
      <c r="E510" s="26" t="str">
        <f>CHAR(34)&amp;VLOOKUP(C510,SOURCE!$V$3:$AC$2867,6,0)&amp;CHAR(34)</f>
        <v>"PRINTER#"</v>
      </c>
      <c r="F510" s="22" t="str">
        <f>VLOOKUP(C510,SOURCE!$V$3:$AD$2867,9,0)&amp;"           {"&amp;D510&amp;",   "&amp;E510&amp;"},"</f>
        <v>//           {ITM_PRINTERHASH,   "PRINTER#"},</v>
      </c>
      <c r="H510" t="b">
        <f>ISNA(VLOOKUP(J510,J511:J$882,1,0))</f>
        <v>1</v>
      </c>
      <c r="I510" s="27">
        <f>VLOOKUP(C510,SOURCE!V$6:AB$10046,7,0)</f>
        <v>1722</v>
      </c>
      <c r="J510" s="28" t="str">
        <f>VLOOKUP(C510,SOURCE!V$6:AB$10046,6,0)</f>
        <v>PRINTER#</v>
      </c>
      <c r="K510" s="29" t="str">
        <f t="shared" si="8"/>
        <v>PRINTER#</v>
      </c>
      <c r="L510" s="38">
        <f>VLOOKUP(C510,SOURCE!V$6:AB$10046,2,0)</f>
        <v>0</v>
      </c>
      <c r="M510" t="str">
        <f>IF(VLOOKUP(I510,SOURCE!B:P,2,0)="/  { itemToBeCoded","To be coded","")</f>
        <v>To be coded</v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STD_PRINTER "#"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ITM_FBR</v>
      </c>
      <c r="E511" s="26" t="str">
        <f>CHAR(34)&amp;VLOOKUP(C511,SOURCE!$V$3:$AC$2867,6,0)&amp;CHAR(34)</f>
        <v>"FBR"</v>
      </c>
      <c r="F511" s="22" t="str">
        <f>VLOOKUP(C511,SOURCE!$V$3:$AD$2867,9,0)&amp;"           {"&amp;D511&amp;",   "&amp;E511&amp;"},"</f>
        <v>//           {ITM_FBR,   "FBR"},</v>
      </c>
      <c r="H511" t="b">
        <f>ISNA(VLOOKUP(J511,J512:J$882,1,0))</f>
        <v>1</v>
      </c>
      <c r="I511" s="27">
        <f>VLOOKUP(C511,SOURCE!V$6:AB$10046,7,0)</f>
        <v>1723</v>
      </c>
      <c r="J511" s="28" t="str">
        <f>VLOOKUP(C511,SOURCE!V$6:AB$10046,6,0)</f>
        <v>FBR</v>
      </c>
      <c r="K511" s="29" t="str">
        <f t="shared" si="8"/>
        <v>FBR</v>
      </c>
      <c r="L511" s="38">
        <f>VLOOKUP(C511,SOURCE!V$6:AB$10046,2,0)</f>
        <v>0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"FBR"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ITM_Kk</v>
      </c>
      <c r="E512" s="26" t="str">
        <f>CHAR(34)&amp;VLOOKUP(C512,SOURCE!$V$3:$AC$2867,6,0)&amp;CHAR(34)</f>
        <v>"K(M)"</v>
      </c>
      <c r="F512" s="22" t="str">
        <f>VLOOKUP(C512,SOURCE!$V$3:$AD$2867,9,0)&amp;"           {"&amp;D512&amp;",   "&amp;E512&amp;"},"</f>
        <v>//           {ITM_Kk,   "K(M)"},</v>
      </c>
      <c r="H512" t="b">
        <f>ISNA(VLOOKUP(J512,J513:J$882,1,0))</f>
        <v>1</v>
      </c>
      <c r="I512" s="27">
        <f>VLOOKUP(C512,SOURCE!V$6:AB$10046,7,0)</f>
        <v>1727</v>
      </c>
      <c r="J512" s="28" t="str">
        <f>VLOOKUP(C512,SOURCE!V$6:AB$10046,6,0)</f>
        <v>K(M)</v>
      </c>
      <c r="K512" s="29" t="str">
        <f t="shared" si="8"/>
        <v>K(m)</v>
      </c>
      <c r="L512" s="38" t="str">
        <f>VLOOKUP(C512,SOURCE!V$6:AB$10046,2,0)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"K(m)"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ITM_Ek</v>
      </c>
      <c r="E513" s="26" t="str">
        <f>CHAR(34)&amp;VLOOKUP(C513,SOURCE!$V$3:$AC$2867,6,0)&amp;CHAR(34)</f>
        <v>"E(M)"</v>
      </c>
      <c r="F513" s="22" t="str">
        <f>VLOOKUP(C513,SOURCE!$V$3:$AD$2867,9,0)&amp;"           {"&amp;D513&amp;",   "&amp;E513&amp;"},"</f>
        <v>//           {ITM_Ek,   "E(M)"},</v>
      </c>
      <c r="H513" t="b">
        <f>ISNA(VLOOKUP(J513,J514:J$882,1,0))</f>
        <v>1</v>
      </c>
      <c r="I513" s="27">
        <f>VLOOKUP(C513,SOURCE!V$6:AB$10046,7,0)</f>
        <v>1728</v>
      </c>
      <c r="J513" s="28" t="str">
        <f>VLOOKUP(C513,SOURCE!V$6:AB$10046,6,0)</f>
        <v>E(M)</v>
      </c>
      <c r="K513" s="29" t="str">
        <f t="shared" si="8"/>
        <v>E(m)</v>
      </c>
      <c r="L513" s="38" t="str">
        <f>VLOOKUP(C513,SOURCE!V$6:AB$10046,2,0)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"E(m)"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ITM_PInk</v>
      </c>
      <c r="E514" s="26" t="str">
        <f>CHAR(34)&amp;VLOOKUP(C514,SOURCE!$V$3:$AC$2867,6,0)&amp;CHAR(34)</f>
        <v>"PI(N,M)"</v>
      </c>
      <c r="F514" s="22" t="str">
        <f>VLOOKUP(C514,SOURCE!$V$3:$AD$2867,9,0)&amp;"           {"&amp;D514&amp;",   "&amp;E514&amp;"},"</f>
        <v>//           {ITM_PInk,   "PI(N,M)"},</v>
      </c>
      <c r="H514" t="b">
        <f>ISNA(VLOOKUP(J514,J515:J$882,1,0))</f>
        <v>1</v>
      </c>
      <c r="I514" s="27">
        <f>VLOOKUP(C514,SOURCE!V$6:AB$10046,7,0)</f>
        <v>1729</v>
      </c>
      <c r="J514" s="28" t="str">
        <f>VLOOKUP(C514,SOURCE!V$6:AB$10046,6,0)</f>
        <v>PI(N,M)</v>
      </c>
      <c r="K514" s="29" t="str">
        <f t="shared" si="8"/>
        <v>PI(n,m)</v>
      </c>
      <c r="L514" s="38" t="str">
        <f>VLOOKUP(C514,SOURCE!V$6:AB$10046,2,0)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STD_PI "(n,m)"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ITM_EXIT1</v>
      </c>
      <c r="E515" s="26" t="str">
        <f>CHAR(34)&amp;VLOOKUP(C515,SOURCE!$V$3:$AC$2867,6,0)&amp;CHAR(34)</f>
        <v>"EXIT"</v>
      </c>
      <c r="F515" s="22" t="str">
        <f>VLOOKUP(C515,SOURCE!$V$3:$AD$2867,9,0)&amp;"           {"&amp;D515&amp;",   "&amp;E515&amp;"},"</f>
        <v xml:space="preserve">           {ITM_EXIT1,   "EXIT"},</v>
      </c>
      <c r="H515" t="b">
        <f>ISNA(VLOOKUP(J515,J516:J$882,1,0))</f>
        <v>1</v>
      </c>
      <c r="I515" s="27">
        <f>VLOOKUP(C515,SOURCE!V$6:AB$10046,7,0)</f>
        <v>1738</v>
      </c>
      <c r="J515" s="28" t="str">
        <f>VLOOKUP(C515,SOURCE!V$6:AB$10046,6,0)</f>
        <v>EXIT</v>
      </c>
      <c r="K515" s="29" t="str">
        <f t="shared" si="8"/>
        <v>EXIT</v>
      </c>
      <c r="L515" s="38">
        <f>VLOOKUP(C515,SOURCE!V$6:AB$10046,2,0)</f>
        <v>0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"EXIT"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ITM_AIM</v>
      </c>
      <c r="E516" s="26" t="str">
        <f>CHAR(34)&amp;VLOOKUP(C516,SOURCE!$V$3:$AC$2867,6,0)&amp;CHAR(34)</f>
        <v>"ALPHA"</v>
      </c>
      <c r="F516" s="22" t="str">
        <f>VLOOKUP(C516,SOURCE!$V$3:$AD$2867,9,0)&amp;"           {"&amp;D516&amp;",   "&amp;E516&amp;"},"</f>
        <v xml:space="preserve">           {ITM_AIM,   "ALPHA"},</v>
      </c>
      <c r="H516" t="b">
        <f>ISNA(VLOOKUP(J516,J517:J$882,1,0))</f>
        <v>1</v>
      </c>
      <c r="I516" s="27">
        <f>VLOOKUP(C516,SOURCE!V$6:AB$10046,7,0)</f>
        <v>1741</v>
      </c>
      <c r="J516" s="28" t="str">
        <f>VLOOKUP(C516,SOURCE!V$6:AB$10046,6,0)</f>
        <v>ALPHA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STD_alpha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ITM_dotD</v>
      </c>
      <c r="E517" s="26" t="str">
        <f>CHAR(34)&amp;VLOOKUP(C517,SOURCE!$V$3:$AC$2867,6,0)&amp;CHAR(34)</f>
        <v>"DOTD"</v>
      </c>
      <c r="F517" s="22" t="str">
        <f>VLOOKUP(C517,SOURCE!$V$3:$AD$2867,9,0)&amp;"           {"&amp;D517&amp;",   "&amp;E517&amp;"},"</f>
        <v xml:space="preserve">           {ITM_dotD,   "DOTD"},</v>
      </c>
      <c r="H517" t="b">
        <f>ISNA(VLOOKUP(J517,J518:J$882,1,0))</f>
        <v>1</v>
      </c>
      <c r="I517" s="27">
        <f>VLOOKUP(C517,SOURCE!V$6:AB$10046,7,0)</f>
        <v>1742</v>
      </c>
      <c r="J517" s="28" t="str">
        <f>VLOOKUP(C517,SOURCE!V$6:AB$10046,6,0)</f>
        <v>DOTD</v>
      </c>
      <c r="K517" s="29" t="str">
        <f t="shared" si="9"/>
        <v>.d</v>
      </c>
      <c r="L517" s="38">
        <f>VLOOKUP(C517,SOURCE!V$6:AB$10046,2,0)</f>
        <v>0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".d"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ITM_SHOW</v>
      </c>
      <c r="E518" s="26" t="str">
        <f>CHAR(34)&amp;VLOOKUP(C518,SOURCE!$V$3:$AC$2867,6,0)&amp;CHAR(34)</f>
        <v>"SHOW"</v>
      </c>
      <c r="F518" s="22" t="str">
        <f>VLOOKUP(C518,SOURCE!$V$3:$AD$2867,9,0)&amp;"           {"&amp;D518&amp;",   "&amp;E518&amp;"},"</f>
        <v>//           {ITM_SHOW,   "SHOW"},</v>
      </c>
      <c r="H518" t="b">
        <f>ISNA(VLOOKUP(J518,J519:J$882,1,0))</f>
        <v>1</v>
      </c>
      <c r="I518" s="27">
        <f>VLOOKUP(C518,SOURCE!V$6:AB$10046,7,0)</f>
        <v>1743</v>
      </c>
      <c r="J518" s="28" t="str">
        <f>VLOOKUP(C518,SOURCE!V$6:AB$10046,6,0)</f>
        <v>SHOW</v>
      </c>
      <c r="K518" s="29" t="str">
        <f t="shared" si="9"/>
        <v>SHOW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"SHOW"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ITM_SYSTEM</v>
      </c>
      <c r="E519" s="26" t="str">
        <f>CHAR(34)&amp;VLOOKUP(C519,SOURCE!$V$3:$AC$2867,6,0)&amp;CHAR(34)</f>
        <v>"SYSTEM"</v>
      </c>
      <c r="F519" s="22" t="str">
        <f>VLOOKUP(C519,SOURCE!$V$3:$AD$2867,9,0)&amp;"           {"&amp;D519&amp;",   "&amp;E519&amp;"},"</f>
        <v>//           {ITM_SYSTEM,   "SYSTEM"},</v>
      </c>
      <c r="H519" t="b">
        <f>ISNA(VLOOKUP(J519,J520:J$882,1,0))</f>
        <v>1</v>
      </c>
      <c r="I519" s="27">
        <f>VLOOKUP(C519,SOURCE!V$6:AB$10046,7,0)</f>
        <v>1744</v>
      </c>
      <c r="J519" s="28" t="str">
        <f>VLOOKUP(C519,SOURCE!V$6:AB$10046,6,0)</f>
        <v>SYSTEM</v>
      </c>
      <c r="K519" s="29" t="str">
        <f t="shared" si="9"/>
        <v>SYSTEM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"SYSTEM"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ITM_XH</v>
      </c>
      <c r="E520" s="26" t="str">
        <f>CHAR(34)&amp;VLOOKUP(C520,SOURCE!$V$3:$AC$2867,6,0)&amp;CHAR(34)</f>
        <v>"X_HARM"</v>
      </c>
      <c r="F520" s="22" t="str">
        <f>VLOOKUP(C520,SOURCE!$V$3:$AD$2867,9,0)&amp;"           {"&amp;D520&amp;",   "&amp;E520&amp;"},"</f>
        <v>//           {ITM_XH,   "X_HARM"},</v>
      </c>
      <c r="H520" t="b">
        <f>ISNA(VLOOKUP(J520,J521:J$882,1,0))</f>
        <v>1</v>
      </c>
      <c r="I520" s="27">
        <f>VLOOKUP(C520,SOURCE!V$6:AB$10046,7,0)</f>
        <v>1746</v>
      </c>
      <c r="J520" s="28" t="str">
        <f>VLOOKUP(C520,SOURCE!V$6:AB$10046,6,0)</f>
        <v>X_HARM</v>
      </c>
      <c r="K520" s="29" t="str">
        <f t="shared" si="9"/>
        <v>x_BARH</v>
      </c>
      <c r="L520" s="38" t="str">
        <f>VLOOKUP(C520,SOURCE!V$6:AB$10046,2,0)</f>
        <v>Stat</v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STD_x_BAR STD_SUB_H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ITM_XRMS</v>
      </c>
      <c r="E521" s="26" t="str">
        <f>CHAR(34)&amp;VLOOKUP(C521,SOURCE!$V$3:$AC$2867,6,0)&amp;CHAR(34)</f>
        <v>"X_RMS"</v>
      </c>
      <c r="F521" s="22" t="str">
        <f>VLOOKUP(C521,SOURCE!$V$3:$AD$2867,9,0)&amp;"           {"&amp;D521&amp;",   "&amp;E521&amp;"},"</f>
        <v>//           {ITM_XRMS,   "X_RMS"},</v>
      </c>
      <c r="H521" t="b">
        <f>ISNA(VLOOKUP(J521,J522:J$882,1,0))</f>
        <v>1</v>
      </c>
      <c r="I521" s="27">
        <f>VLOOKUP(C521,SOURCE!V$6:AB$10046,7,0)</f>
        <v>1747</v>
      </c>
      <c r="J521" s="28" t="str">
        <f>VLOOKUP(C521,SOURCE!V$6:AB$10046,6,0)</f>
        <v>X_RMS</v>
      </c>
      <c r="K521" s="29" t="str">
        <f t="shared" si="9"/>
        <v>x_BARRMS</v>
      </c>
      <c r="L521" s="38" t="str">
        <f>VLOOKUP(C521,SOURCE!V$6:AB$10046,2,0)</f>
        <v>Stat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STD_x_BAR STD_SUB_R STD_SUB_M STD_SUB_S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ITM_DET</v>
      </c>
      <c r="E522" s="26" t="str">
        <f>CHAR(34)&amp;VLOOKUP(C522,SOURCE!$V$3:$AC$2867,6,0)&amp;CHAR(34)</f>
        <v>"DET"</v>
      </c>
      <c r="F522" s="22" t="str">
        <f>VLOOKUP(C522,SOURCE!$V$3:$AD$2867,9,0)&amp;"           {"&amp;D522&amp;",   "&amp;E522&amp;"},"</f>
        <v>//           {ITM_DET,   "DET"},</v>
      </c>
      <c r="H522" t="b">
        <f>ISNA(VLOOKUP(J522,J523:J$882,1,0))</f>
        <v>1</v>
      </c>
      <c r="I522" s="27">
        <f>VLOOKUP(C522,SOURCE!V$6:AB$10046,7,0)</f>
        <v>1751</v>
      </c>
      <c r="J522" s="28" t="str">
        <f>VLOOKUP(C522,SOURCE!V$6:AB$10046,6,0)</f>
        <v>DET</v>
      </c>
      <c r="K522" s="29" t="str">
        <f t="shared" si="9"/>
        <v>DET</v>
      </c>
      <c r="L522" s="38" t="str">
        <f>VLOOKUP(C522,SOURCE!V$6:AB$10046,2,0)</f>
        <v>Math</v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"DET"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ITM_INVRT</v>
      </c>
      <c r="E523" s="26" t="str">
        <f>CHAR(34)&amp;VLOOKUP(C523,SOURCE!$V$3:$AC$2867,6,0)&amp;CHAR(34)</f>
        <v>"INVRT"</v>
      </c>
      <c r="F523" s="22" t="str">
        <f>VLOOKUP(C523,SOURCE!$V$3:$AD$2867,9,0)&amp;"           {"&amp;D523&amp;",   "&amp;E523&amp;"},"</f>
        <v>//           {ITM_INVRT,   "INVRT"},</v>
      </c>
      <c r="H523" t="b">
        <f>ISNA(VLOOKUP(J523,J524:J$882,1,0))</f>
        <v>1</v>
      </c>
      <c r="I523" s="27">
        <f>VLOOKUP(C523,SOURCE!V$6:AB$10046,7,0)</f>
        <v>1752</v>
      </c>
      <c r="J523" s="28" t="str">
        <f>VLOOKUP(C523,SOURCE!V$6:AB$10046,6,0)</f>
        <v>INVRT</v>
      </c>
      <c r="K523" s="29" t="str">
        <f t="shared" si="9"/>
        <v>INVRT</v>
      </c>
      <c r="L523" s="38" t="str">
        <f>VLOOKUP(C523,SOURCE!V$6:AB$10046,2,0)</f>
        <v>Math</v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"INVRT"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ITM_TRANS</v>
      </c>
      <c r="E524" s="26" t="str">
        <f>CHAR(34)&amp;VLOOKUP(C524,SOURCE!$V$3:$AC$2867,6,0)&amp;CHAR(34)</f>
        <v>"TRANS"</v>
      </c>
      <c r="F524" s="22" t="str">
        <f>VLOOKUP(C524,SOURCE!$V$3:$AD$2867,9,0)&amp;"           {"&amp;D524&amp;",   "&amp;E524&amp;"},"</f>
        <v>//           {ITM_TRANS,   "TRANS"},</v>
      </c>
      <c r="H524" t="b">
        <f>ISNA(VLOOKUP(J524,J525:J$882,1,0))</f>
        <v>1</v>
      </c>
      <c r="I524" s="27">
        <f>VLOOKUP(C524,SOURCE!V$6:AB$10046,7,0)</f>
        <v>1753</v>
      </c>
      <c r="J524" s="28" t="str">
        <f>VLOOKUP(C524,SOURCE!V$6:AB$10046,6,0)</f>
        <v>TRANS</v>
      </c>
      <c r="K524" s="29" t="str">
        <f t="shared" si="9"/>
        <v>TRANS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"TRANS"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ITM_iPIn</v>
      </c>
      <c r="E525" s="26" t="str">
        <f>CHAR(34)&amp;VLOOKUP(C525,SOURCE!$V$3:$AC$2867,6,0)&amp;CHAR(34)</f>
        <v>"IPIN"</v>
      </c>
      <c r="F525" s="22" t="str">
        <f>VLOOKUP(C525,SOURCE!$V$3:$AD$2867,9,0)&amp;"           {"&amp;D525&amp;",   "&amp;E525&amp;"},"</f>
        <v>//           {ITM_iPIn,   "IPIN"},</v>
      </c>
      <c r="H525" t="b">
        <f>ISNA(VLOOKUP(J525,J526:J$882,1,0))</f>
        <v>1</v>
      </c>
      <c r="I525" s="27">
        <f>VLOOKUP(C525,SOURCE!V$6:AB$10046,7,0)</f>
        <v>1754</v>
      </c>
      <c r="J525" s="28" t="str">
        <f>VLOOKUP(C525,SOURCE!V$6:AB$10046,6,0)</f>
        <v>IPIN</v>
      </c>
      <c r="K525" s="29" t="str">
        <f t="shared" si="9"/>
        <v>iPIn</v>
      </c>
      <c r="L525" s="38" t="str">
        <f>VLOOKUP(C525,SOURCE!V$6:AB$10046,2,0)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"i" STD_PI STD_SUB_n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ITM_iSIGMAn</v>
      </c>
      <c r="E526" s="26" t="str">
        <f>CHAR(34)&amp;VLOOKUP(C526,SOURCE!$V$3:$AC$2867,6,0)&amp;CHAR(34)</f>
        <v>"ISUMN"</v>
      </c>
      <c r="F526" s="22" t="str">
        <f>VLOOKUP(C526,SOURCE!$V$3:$AD$2867,9,0)&amp;"           {"&amp;D526&amp;",   "&amp;E526&amp;"},"</f>
        <v>//           {ITM_iSIGMAn,   "ISUMN"},</v>
      </c>
      <c r="H526" t="b">
        <f>ISNA(VLOOKUP(J526,J527:J$882,1,0))</f>
        <v>1</v>
      </c>
      <c r="I526" s="27">
        <f>VLOOKUP(C526,SOURCE!V$6:AB$10046,7,0)</f>
        <v>1755</v>
      </c>
      <c r="J526" s="28" t="str">
        <f>VLOOKUP(C526,SOURCE!V$6:AB$10046,6,0)</f>
        <v>ISUMN</v>
      </c>
      <c r="K526" s="29" t="str">
        <f t="shared" si="9"/>
        <v>iSUMn</v>
      </c>
      <c r="L526" s="38" t="str">
        <f>VLOOKUP(C526,SOURCE!V$6:AB$10046,2,0)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"i" STD_SIGMA STD_SUB_n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ITM_HIDE</v>
      </c>
      <c r="E527" s="26" t="str">
        <f>CHAR(34)&amp;VLOOKUP(C527,SOURCE!$V$3:$AC$2867,6,0)&amp;CHAR(34)</f>
        <v>"HIDE"</v>
      </c>
      <c r="F527" s="22" t="str">
        <f>VLOOKUP(C527,SOURCE!$V$3:$AD$2867,9,0)&amp;"           {"&amp;D527&amp;",   "&amp;E527&amp;"},"</f>
        <v>//           {ITM_HIDE,   "HIDE"},</v>
      </c>
      <c r="H527" t="b">
        <f>ISNA(VLOOKUP(J527,J528:J$882,1,0))</f>
        <v>1</v>
      </c>
      <c r="I527" s="27">
        <f>VLOOKUP(C527,SOURCE!V$6:AB$10046,7,0)</f>
        <v>1757</v>
      </c>
      <c r="J527" s="28" t="str">
        <f>VLOOKUP(C527,SOURCE!V$6:AB$10046,6,0)</f>
        <v>HIDE</v>
      </c>
      <c r="K527" s="29" t="str">
        <f t="shared" si="9"/>
        <v>HIDE</v>
      </c>
      <c r="L527" s="38" t="str">
        <f>VLOOKUP(C527,SOURCE!V$6:AB$10046,2,0)</f>
        <v>SYS</v>
      </c>
      <c r="M527" t="str">
        <f>IF(VLOOKUP(I527,SOURCE!B:P,2,0)="/  { itemToBeCoded","To be coded","")</f>
        <v/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"HIDE"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ITM_Fphik</v>
      </c>
      <c r="E528" s="26" t="str">
        <f>CHAR(34)&amp;VLOOKUP(C528,SOURCE!$V$3:$AC$2867,6,0)&amp;CHAR(34)</f>
        <v>"F(PHI,M)"</v>
      </c>
      <c r="F528" s="22" t="str">
        <f>VLOOKUP(C528,SOURCE!$V$3:$AD$2867,9,0)&amp;"           {"&amp;D528&amp;",   "&amp;E528&amp;"},"</f>
        <v>//           {ITM_Fphik,   "F(PHI,M)"},</v>
      </c>
      <c r="H528" t="b">
        <f>ISNA(VLOOKUP(J528,J529:J$882,1,0))</f>
        <v>1</v>
      </c>
      <c r="I528" s="27">
        <f>VLOOKUP(C528,SOURCE!V$6:AB$10046,7,0)</f>
        <v>1763</v>
      </c>
      <c r="J528" s="28" t="str">
        <f>VLOOKUP(C528,SOURCE!V$6:AB$10046,6,0)</f>
        <v>F(PHI,M)</v>
      </c>
      <c r="K528" s="29" t="str">
        <f t="shared" si="9"/>
        <v>F(phi,m)</v>
      </c>
      <c r="L528" s="38" t="str">
        <f>VLOOKUP(C528,SOURCE!V$6:AB$10046,2,0)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"F(" STD_phi ",m)"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ITM_Ephik</v>
      </c>
      <c r="E529" s="26" t="str">
        <f>CHAR(34)&amp;VLOOKUP(C529,SOURCE!$V$3:$AC$2867,6,0)&amp;CHAR(34)</f>
        <v>"E(PHI,M)"</v>
      </c>
      <c r="F529" s="22" t="str">
        <f>VLOOKUP(C529,SOURCE!$V$3:$AD$2867,9,0)&amp;"           {"&amp;D529&amp;",   "&amp;E529&amp;"},"</f>
        <v>//           {ITM_Ephik,   "E(PHI,M)"},</v>
      </c>
      <c r="H529" t="b">
        <f>ISNA(VLOOKUP(J529,J530:J$882,1,0))</f>
        <v>1</v>
      </c>
      <c r="I529" s="27">
        <f>VLOOKUP(C529,SOURCE!V$6:AB$10046,7,0)</f>
        <v>1764</v>
      </c>
      <c r="J529" s="28" t="str">
        <f>VLOOKUP(C529,SOURCE!V$6:AB$10046,6,0)</f>
        <v>E(PHI,M)</v>
      </c>
      <c r="K529" s="29" t="str">
        <f t="shared" si="9"/>
        <v>E(phi,m)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"E(" STD_phi ",m)"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ITM_ZETAphik</v>
      </c>
      <c r="E530" s="26" t="str">
        <f>CHAR(34)&amp;VLOOKUP(C530,SOURCE!$V$3:$AC$2867,6,0)&amp;CHAR(34)</f>
        <v>"ZETA(PHI,M)"</v>
      </c>
      <c r="F530" s="22" t="str">
        <f>VLOOKUP(C530,SOURCE!$V$3:$AD$2867,9,0)&amp;"           {"&amp;D530&amp;",   "&amp;E530&amp;"},"</f>
        <v>//           {ITM_ZETAphik,   "ZETA(PHI,M)"},</v>
      </c>
      <c r="H530" t="b">
        <f>ISNA(VLOOKUP(J530,J531:J$882,1,0))</f>
        <v>1</v>
      </c>
      <c r="I530" s="27">
        <f>VLOOKUP(C530,SOURCE!V$6:AB$10046,7,0)</f>
        <v>1765</v>
      </c>
      <c r="J530" s="28" t="str">
        <f>VLOOKUP(C530,SOURCE!V$6:AB$10046,6,0)</f>
        <v>ZETA(PHI,M)</v>
      </c>
      <c r="K530" s="29" t="str">
        <f t="shared" si="9"/>
        <v>ZETA(phi,m)</v>
      </c>
      <c r="L530" s="38" t="str">
        <f>VLOOKUP(C530,SOURCE!V$6:AB$10046,2,0)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STD_ZETA "(" STD_phi ",m)"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ITM_GETHIDE</v>
      </c>
      <c r="E531" s="26" t="str">
        <f>CHAR(34)&amp;VLOOKUP(C531,SOURCE!$V$3:$AC$2867,6,0)&amp;CHAR(34)</f>
        <v>"HIDE?"</v>
      </c>
      <c r="F531" s="22" t="str">
        <f>VLOOKUP(C531,SOURCE!$V$3:$AD$2867,9,0)&amp;"           {"&amp;D531&amp;",   "&amp;E531&amp;"},"</f>
        <v>//           {ITM_GETHIDE,   "HIDE?"},</v>
      </c>
      <c r="H531" t="b">
        <f>ISNA(VLOOKUP(J531,J532:J$882,1,0))</f>
        <v>1</v>
      </c>
      <c r="I531" s="27">
        <f>VLOOKUP(C531,SOURCE!V$6:AB$10046,7,0)</f>
        <v>1766</v>
      </c>
      <c r="J531" s="28" t="str">
        <f>VLOOKUP(C531,SOURCE!V$6:AB$10046,6,0)</f>
        <v>HIDE?</v>
      </c>
      <c r="K531" s="29" t="str">
        <f t="shared" si="9"/>
        <v>HIDE?</v>
      </c>
      <c r="L531" s="38" t="str">
        <f>VLOOKUP(C531,SOURCE!V$6:AB$10046,2,0)</f>
        <v>CONF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"HIDE?"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ITM_SQRT</v>
      </c>
      <c r="E532" s="26" t="str">
        <f>CHAR(34)&amp;VLOOKUP(C532,SOURCE!$V$3:$AC$2867,6,0)&amp;CHAR(34)</f>
        <v>"SQRT"</v>
      </c>
      <c r="F532" s="22" t="str">
        <f>VLOOKUP(C532,SOURCE!$V$3:$AD$2867,9,0)&amp;"           {"&amp;D532&amp;",   "&amp;E532&amp;"},"</f>
        <v xml:space="preserve">           {ITM_SQRT,   "SQRT"},</v>
      </c>
      <c r="H532" t="b">
        <f>ISNA(VLOOKUP(J532,J533:J$882,1,0))</f>
        <v>1</v>
      </c>
      <c r="I532" s="27">
        <f>VLOOKUP(C532,SOURCE!V$6:AB$10046,7,0)</f>
        <v>1768</v>
      </c>
      <c r="J532" s="28" t="str">
        <f>VLOOKUP(C532,SOURCE!V$6:AB$10046,6,0)</f>
        <v>SQRT</v>
      </c>
      <c r="K532" s="29" t="str">
        <f t="shared" si="9"/>
        <v>SQRT</v>
      </c>
      <c r="L532" s="38" t="str">
        <f>VLOOKUP(C532,SOURCE!V$6:AB$10046,2,0)</f>
        <v>CONF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0</v>
      </c>
      <c r="Q532" s="26" t="str">
        <f>VLOOKUP(I532,SOURCE!B:P,5,0)</f>
        <v>"SQRT"</v>
      </c>
      <c r="W532">
        <f>IF(VLOOKUP(I532,SOURCE!B:P,2,0)&lt;&gt;"/  { itemToBeCoded",IF(ISERROR(VLOOKUP(J532,TEST!A:F,5,0)),"",VLOOKUP(J532,TEST!A:F,5,0)),"")</f>
        <v>1</v>
      </c>
      <c r="X532">
        <f>IF(VLOOKUP(I532,SOURCE!B:P,2,0)&lt;&gt;"/  { itemToBeCoded",IF(ISERROR(VLOOKUP(J532,TEST!A:F,6,0)),"",VLOOKUP(J532,TEST!A:F,6,0)),"")</f>
        <v>0</v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ITM_atan2</v>
      </c>
      <c r="E533" s="26" t="str">
        <f>CHAR(34)&amp;VLOOKUP(C533,SOURCE!$V$3:$AC$2867,6,0)&amp;CHAR(34)</f>
        <v>"ATAN2"</v>
      </c>
      <c r="F533" s="22" t="str">
        <f>VLOOKUP(C533,SOURCE!$V$3:$AD$2867,9,0)&amp;"           {"&amp;D533&amp;",   "&amp;E533&amp;"},"</f>
        <v>//           {ITM_atan2,   "ATAN2"},</v>
      </c>
      <c r="H533" t="b">
        <f>ISNA(VLOOKUP(J533,J534:J$882,1,0))</f>
        <v>1</v>
      </c>
      <c r="I533" s="27">
        <f>VLOOKUP(C533,SOURCE!V$6:AB$10046,7,0)</f>
        <v>1775</v>
      </c>
      <c r="J533" s="28" t="str">
        <f>VLOOKUP(C533,SOURCE!V$6:AB$10046,6,0)</f>
        <v>ATAN2</v>
      </c>
      <c r="K533" s="29" t="str">
        <f t="shared" si="9"/>
        <v>ATAN2</v>
      </c>
      <c r="L533" s="38" t="str">
        <f>VLOOKUP(C533,SOURCE!V$6:AB$10046,2,0)</f>
        <v>CONF</v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"ATAN2"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ITM_SQRT1PX2</v>
      </c>
      <c r="E534" s="26" t="str">
        <f>CHAR(34)&amp;VLOOKUP(C534,SOURCE!$V$3:$AC$2867,6,0)&amp;CHAR(34)</f>
        <v>"SQUARE_ROOT(1+X^2)"</v>
      </c>
      <c r="F534" s="22" t="str">
        <f>VLOOKUP(C534,SOURCE!$V$3:$AD$2867,9,0)&amp;"           {"&amp;D534&amp;",   "&amp;E534&amp;"},"</f>
        <v>//           {ITM_SQRT1PX2,   "SQUARE_ROOT(1+X^2)"},</v>
      </c>
      <c r="H534" t="b">
        <f>ISNA(VLOOKUP(J534,J535:J$882,1,0))</f>
        <v>1</v>
      </c>
      <c r="I534" s="27">
        <f>VLOOKUP(C534,SOURCE!V$6:AB$10046,7,0)</f>
        <v>1794</v>
      </c>
      <c r="J534" s="28" t="str">
        <f>VLOOKUP(C534,SOURCE!V$6:AB$10046,6,0)</f>
        <v>SQUARE_ROOT(1+X^2)</v>
      </c>
      <c r="K534" s="29" t="str">
        <f t="shared" si="9"/>
        <v>SQUARE_ROOT(1+x^2)</v>
      </c>
      <c r="L534" s="38" t="str">
        <f>VLOOKUP(C534,SOURCE!V$6:AB$10046,2,0)</f>
        <v>CONF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STD_SQUARE_ROOT "(1+x" STD_SUP_2 ")"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ITM_EE_Y2D</v>
      </c>
      <c r="E535" s="26" t="str">
        <f>CHAR(34)&amp;VLOOKUP(C535,SOURCE!$V$3:$AC$2867,6,0)&amp;CHAR(34)</f>
        <v>"Y&gt;D"</v>
      </c>
      <c r="F535" s="22" t="str">
        <f>VLOOKUP(C535,SOURCE!$V$3:$AD$2867,9,0)&amp;"           {"&amp;D535&amp;",   "&amp;E535&amp;"},"</f>
        <v>//           {ITM_EE_Y2D,   "Y&gt;D"},</v>
      </c>
      <c r="H535" t="b">
        <f>ISNA(VLOOKUP(J535,J536:J$882,1,0))</f>
        <v>1</v>
      </c>
      <c r="I535" s="27">
        <f>VLOOKUP(C535,SOURCE!V$6:AB$10046,7,0)</f>
        <v>1813</v>
      </c>
      <c r="J535" s="28" t="str">
        <f>VLOOKUP(C535,SOURCE!V$6:AB$10046,6,0)</f>
        <v>Y&gt;D</v>
      </c>
      <c r="K535" s="29" t="str">
        <f t="shared" si="9"/>
        <v>DELTA&gt;Y</v>
      </c>
      <c r="L535" s="38" t="str">
        <f>VLOOKUP(C535,SOURCE!V$6:AB$10046,2,0)</f>
        <v>Elec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STD_DELTA STD_SPACE_3_PER_EM STD_RIGHT_ARROW STD_SPACE_3_PER_EM "Y"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ITM_EE_A2S</v>
      </c>
      <c r="E536" s="26" t="str">
        <f>CHAR(34)&amp;VLOOKUP(C536,SOURCE!$V$3:$AC$2867,6,0)&amp;CHAR(34)</f>
        <v>"ATOSYM"</v>
      </c>
      <c r="F536" s="22" t="str">
        <f>VLOOKUP(C536,SOURCE!$V$3:$AD$2867,9,0)&amp;"           {"&amp;D536&amp;",   "&amp;E536&amp;"},"</f>
        <v>//           {ITM_EE_A2S,   "ATOSYM"},</v>
      </c>
      <c r="H536" t="b">
        <f>ISNA(VLOOKUP(J536,J537:J$882,1,0))</f>
        <v>1</v>
      </c>
      <c r="I536" s="27">
        <f>VLOOKUP(C536,SOURCE!V$6:AB$10046,7,0)</f>
        <v>1814</v>
      </c>
      <c r="J536" s="28" t="str">
        <f>VLOOKUP(C536,SOURCE!V$6:AB$10046,6,0)</f>
        <v>ATOSYM</v>
      </c>
      <c r="K536" s="29" t="str">
        <f t="shared" si="9"/>
        <v>&gt;012</v>
      </c>
      <c r="L536" s="38" t="str">
        <f>VLOOKUP(C536,SOURCE!V$6:AB$10046,2,0)</f>
        <v>Elec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STD_RIGHT_ARROW STD_SPACE_3_PER_EM "012"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ITM_EE_S2A</v>
      </c>
      <c r="E537" s="26" t="str">
        <f>CHAR(34)&amp;VLOOKUP(C537,SOURCE!$V$3:$AC$2867,6,0)&amp;CHAR(34)</f>
        <v>"SYMTOA"</v>
      </c>
      <c r="F537" s="22" t="str">
        <f>VLOOKUP(C537,SOURCE!$V$3:$AD$2867,9,0)&amp;"           {"&amp;D537&amp;",   "&amp;E537&amp;"},"</f>
        <v>//           {ITM_EE_S2A,   "SYMTOA"},</v>
      </c>
      <c r="H537" t="b">
        <f>ISNA(VLOOKUP(J537,J538:J$882,1,0))</f>
        <v>1</v>
      </c>
      <c r="I537" s="27">
        <f>VLOOKUP(C537,SOURCE!V$6:AB$10046,7,0)</f>
        <v>1815</v>
      </c>
      <c r="J537" s="28" t="str">
        <f>VLOOKUP(C537,SOURCE!V$6:AB$10046,6,0)</f>
        <v>SYMTOA</v>
      </c>
      <c r="K537" s="29" t="str">
        <f t="shared" si="9"/>
        <v>&gt;abc</v>
      </c>
      <c r="L537" s="38" t="str">
        <f>VLOOKUP(C537,SOURCE!V$6:AB$10046,2,0)</f>
        <v>Elec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STD_RIGHT_ARROW STD_SPACE_3_PER_EM "abc"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ITM_EE_EXP_TH</v>
      </c>
      <c r="E538" s="26" t="str">
        <f>CHAR(34)&amp;VLOOKUP(C538,SOURCE!$V$3:$AC$2867,6,0)&amp;CHAR(34)</f>
        <v>"E^THETAJ"</v>
      </c>
      <c r="F538" s="22" t="str">
        <f>VLOOKUP(C538,SOURCE!$V$3:$AD$2867,9,0)&amp;"           {"&amp;D538&amp;",   "&amp;E538&amp;"},"</f>
        <v>//           {ITM_EE_EXP_TH,   "E^THETAJ"},</v>
      </c>
      <c r="H538" t="b">
        <f>ISNA(VLOOKUP(J538,J539:J$882,1,0))</f>
        <v>1</v>
      </c>
      <c r="I538" s="27">
        <f>VLOOKUP(C538,SOURCE!V$6:AB$10046,7,0)</f>
        <v>1816</v>
      </c>
      <c r="J538" s="28" t="str">
        <f>VLOOKUP(C538,SOURCE!V$6:AB$10046,6,0)</f>
        <v>E^THETAJ</v>
      </c>
      <c r="K538" s="29" t="str">
        <f t="shared" si="9"/>
        <v>e^THETAj</v>
      </c>
      <c r="L538" s="38" t="str">
        <f>VLOOKUP(C538,SOURCE!V$6:AB$10046,2,0)</f>
        <v>Elec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"e^" STD_THETA "j"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ITM_EE_STO_Z</v>
      </c>
      <c r="E539" s="26" t="str">
        <f>CHAR(34)&amp;VLOOKUP(C539,SOURCE!$V$3:$AC$2867,6,0)&amp;CHAR(34)</f>
        <v>"STO3Z"</v>
      </c>
      <c r="F539" s="22" t="str">
        <f>VLOOKUP(C539,SOURCE!$V$3:$AD$2867,9,0)&amp;"           {"&amp;D539&amp;",   "&amp;E539&amp;"},"</f>
        <v>//           {ITM_EE_STO_Z,   "STO3Z"},</v>
      </c>
      <c r="H539" t="b">
        <f>ISNA(VLOOKUP(J539,J540:J$882,1,0))</f>
        <v>1</v>
      </c>
      <c r="I539" s="27">
        <f>VLOOKUP(C539,SOURCE!V$6:AB$10046,7,0)</f>
        <v>1817</v>
      </c>
      <c r="J539" s="28" t="str">
        <f>VLOOKUP(C539,SOURCE!V$6:AB$10046,6,0)</f>
        <v>STO3Z</v>
      </c>
      <c r="K539" s="29" t="str">
        <f t="shared" si="9"/>
        <v>STO3Z</v>
      </c>
      <c r="L539" s="38" t="str">
        <f>VLOOKUP(C539,SOURCE!V$6:AB$10046,2,0)</f>
        <v>Elec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"STO" STD_SPACE_3_PER_EM "3Z"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ITM_EE_RCL_Z</v>
      </c>
      <c r="E540" s="26" t="str">
        <f>CHAR(34)&amp;VLOOKUP(C540,SOURCE!$V$3:$AC$2867,6,0)&amp;CHAR(34)</f>
        <v>"RCL3Z"</v>
      </c>
      <c r="F540" s="22" t="str">
        <f>VLOOKUP(C540,SOURCE!$V$3:$AD$2867,9,0)&amp;"           {"&amp;D540&amp;",   "&amp;E540&amp;"},"</f>
        <v>//           {ITM_EE_RCL_Z,   "RCL3Z"},</v>
      </c>
      <c r="H540" t="b">
        <f>ISNA(VLOOKUP(J540,J541:J$882,1,0))</f>
        <v>1</v>
      </c>
      <c r="I540" s="27">
        <f>VLOOKUP(C540,SOURCE!V$6:AB$10046,7,0)</f>
        <v>1818</v>
      </c>
      <c r="J540" s="28" t="str">
        <f>VLOOKUP(C540,SOURCE!V$6:AB$10046,6,0)</f>
        <v>RCL3Z</v>
      </c>
      <c r="K540" s="29" t="str">
        <f t="shared" si="9"/>
        <v>RCL3Z</v>
      </c>
      <c r="L540" s="38" t="str">
        <f>VLOOKUP(C540,SOURCE!V$6:AB$10046,2,0)</f>
        <v>Elec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"RCL" STD_SPACE_3_PER_EM "3Z"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ITM_EE_STO_V</v>
      </c>
      <c r="E541" s="26" t="str">
        <f>CHAR(34)&amp;VLOOKUP(C541,SOURCE!$V$3:$AC$2867,6,0)&amp;CHAR(34)</f>
        <v>"STO3V"</v>
      </c>
      <c r="F541" s="22" t="str">
        <f>VLOOKUP(C541,SOURCE!$V$3:$AD$2867,9,0)&amp;"           {"&amp;D541&amp;",   "&amp;E541&amp;"},"</f>
        <v>//           {ITM_EE_STO_V,   "STO3V"},</v>
      </c>
      <c r="H541" t="b">
        <f>ISNA(VLOOKUP(J541,J542:J$882,1,0))</f>
        <v>1</v>
      </c>
      <c r="I541" s="27">
        <f>VLOOKUP(C541,SOURCE!V$6:AB$10046,7,0)</f>
        <v>1819</v>
      </c>
      <c r="J541" s="28" t="str">
        <f>VLOOKUP(C541,SOURCE!V$6:AB$10046,6,0)</f>
        <v>STO3V</v>
      </c>
      <c r="K541" s="29" t="str">
        <f t="shared" si="9"/>
        <v>STO3V</v>
      </c>
      <c r="L541" s="38" t="str">
        <f>VLOOKUP(C541,SOURCE!V$6:AB$10046,2,0)</f>
        <v>Elec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"STO" STD_SPACE_3_PER_EM "3V"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ITM_EE_RCL_V</v>
      </c>
      <c r="E542" s="26" t="str">
        <f>CHAR(34)&amp;VLOOKUP(C542,SOURCE!$V$3:$AC$2867,6,0)&amp;CHAR(34)</f>
        <v>"RCL3V"</v>
      </c>
      <c r="F542" s="22" t="str">
        <f>VLOOKUP(C542,SOURCE!$V$3:$AD$2867,9,0)&amp;"           {"&amp;D542&amp;",   "&amp;E542&amp;"},"</f>
        <v>//           {ITM_EE_RCL_V,   "RCL3V"},</v>
      </c>
      <c r="H542" t="b">
        <f>ISNA(VLOOKUP(J542,J543:J$882,1,0))</f>
        <v>1</v>
      </c>
      <c r="I542" s="27">
        <f>VLOOKUP(C542,SOURCE!V$6:AB$10046,7,0)</f>
        <v>1820</v>
      </c>
      <c r="J542" s="28" t="str">
        <f>VLOOKUP(C542,SOURCE!V$6:AB$10046,6,0)</f>
        <v>RCL3V</v>
      </c>
      <c r="K542" s="29" t="str">
        <f t="shared" si="9"/>
        <v>RCL3V</v>
      </c>
      <c r="L542" s="38" t="str">
        <f>VLOOKUP(C542,SOURCE!V$6:AB$10046,2,0)</f>
        <v>Elec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"RCL" STD_SPACE_3_PER_EM "3V"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ITM_EE_STO_I</v>
      </c>
      <c r="E543" s="26" t="str">
        <f>CHAR(34)&amp;VLOOKUP(C543,SOURCE!$V$3:$AC$2867,6,0)&amp;CHAR(34)</f>
        <v>"STO3I"</v>
      </c>
      <c r="F543" s="22" t="str">
        <f>VLOOKUP(C543,SOURCE!$V$3:$AD$2867,9,0)&amp;"           {"&amp;D543&amp;",   "&amp;E543&amp;"},"</f>
        <v>//           {ITM_EE_STO_I,   "STO3I"},</v>
      </c>
      <c r="H543" t="b">
        <f>ISNA(VLOOKUP(J543,J544:J$882,1,0))</f>
        <v>1</v>
      </c>
      <c r="I543" s="27">
        <f>VLOOKUP(C543,SOURCE!V$6:AB$10046,7,0)</f>
        <v>1821</v>
      </c>
      <c r="J543" s="28" t="str">
        <f>VLOOKUP(C543,SOURCE!V$6:AB$10046,6,0)</f>
        <v>STO3I</v>
      </c>
      <c r="K543" s="29" t="str">
        <f t="shared" si="9"/>
        <v>STO3I</v>
      </c>
      <c r="L543" s="38" t="str">
        <f>VLOOKUP(C543,SOURCE!V$6:AB$10046,2,0)</f>
        <v>Elec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"STO" STD_SPACE_3_PER_EM "3I"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ITM_EE_RCL_I</v>
      </c>
      <c r="E544" s="26" t="str">
        <f>CHAR(34)&amp;VLOOKUP(C544,SOURCE!$V$3:$AC$2867,6,0)&amp;CHAR(34)</f>
        <v>"RCL3I"</v>
      </c>
      <c r="F544" s="22" t="str">
        <f>VLOOKUP(C544,SOURCE!$V$3:$AD$2867,9,0)&amp;"           {"&amp;D544&amp;",   "&amp;E544&amp;"},"</f>
        <v>//           {ITM_EE_RCL_I,   "RCL3I"},</v>
      </c>
      <c r="H544" t="b">
        <f>ISNA(VLOOKUP(J544,J545:J$882,1,0))</f>
        <v>1</v>
      </c>
      <c r="I544" s="27">
        <f>VLOOKUP(C544,SOURCE!V$6:AB$10046,7,0)</f>
        <v>1822</v>
      </c>
      <c r="J544" s="28" t="str">
        <f>VLOOKUP(C544,SOURCE!V$6:AB$10046,6,0)</f>
        <v>RCL3I</v>
      </c>
      <c r="K544" s="29" t="str">
        <f t="shared" si="9"/>
        <v>RCL3I</v>
      </c>
      <c r="L544" s="38" t="str">
        <f>VLOOKUP(C544,SOURCE!V$6:AB$10046,2,0)</f>
        <v>Elec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"RCL" STD_SPACE_3_PER_EM "3I"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ITM_EE_STO_V_I</v>
      </c>
      <c r="E545" s="26" t="str">
        <f>CHAR(34)&amp;VLOOKUP(C545,SOURCE!$V$3:$AC$2867,6,0)&amp;CHAR(34)</f>
        <v>"3V/3I"</v>
      </c>
      <c r="F545" s="22" t="str">
        <f>VLOOKUP(C545,SOURCE!$V$3:$AD$2867,9,0)&amp;"           {"&amp;D545&amp;",   "&amp;E545&amp;"},"</f>
        <v>//           {ITM_EE_STO_V_I,   "3V/3I"},</v>
      </c>
      <c r="H545" t="b">
        <f>ISNA(VLOOKUP(J545,J546:J$882,1,0))</f>
        <v>1</v>
      </c>
      <c r="I545" s="27">
        <f>VLOOKUP(C545,SOURCE!V$6:AB$10046,7,0)</f>
        <v>1823</v>
      </c>
      <c r="J545" s="28" t="str">
        <f>VLOOKUP(C545,SOURCE!V$6:AB$10046,6,0)</f>
        <v>3V/3I</v>
      </c>
      <c r="K545" s="29" t="str">
        <f t="shared" si="9"/>
        <v>V/I</v>
      </c>
      <c r="L545" s="38" t="str">
        <f>VLOOKUP(C545,SOURCE!V$6:AB$10046,2,0)</f>
        <v>Elec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"V" STD_DIVIDE "I"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ITM_EE_STO_IR</v>
      </c>
      <c r="E546" s="26" t="str">
        <f>CHAR(34)&amp;VLOOKUP(C546,SOURCE!$V$3:$AC$2867,6,0)&amp;CHAR(34)</f>
        <v>"3Ix3Z"</v>
      </c>
      <c r="F546" s="22" t="str">
        <f>VLOOKUP(C546,SOURCE!$V$3:$AD$2867,9,0)&amp;"           {"&amp;D546&amp;",   "&amp;E546&amp;"},"</f>
        <v>//           {ITM_EE_STO_IR,   "3Ix3Z"},</v>
      </c>
      <c r="H546" t="b">
        <f>ISNA(VLOOKUP(J546,J547:J$882,1,0))</f>
        <v>1</v>
      </c>
      <c r="I546" s="27">
        <f>VLOOKUP(C546,SOURCE!V$6:AB$10046,7,0)</f>
        <v>1824</v>
      </c>
      <c r="J546" s="28" t="str">
        <f>VLOOKUP(C546,SOURCE!V$6:AB$10046,6,0)</f>
        <v>3Ix3Z</v>
      </c>
      <c r="K546" s="29" t="str">
        <f t="shared" si="9"/>
        <v>ICROSSZ</v>
      </c>
      <c r="L546" s="38" t="str">
        <f>VLOOKUP(C546,SOURCE!V$6:AB$10046,2,0)</f>
        <v>Elec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"I" STD_CROSS "Z"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ITM_EE_STO_V_Z</v>
      </c>
      <c r="E547" s="26" t="str">
        <f>CHAR(34)&amp;VLOOKUP(C547,SOURCE!$V$3:$AC$2867,6,0)&amp;CHAR(34)</f>
        <v>"3V/3Z"</v>
      </c>
      <c r="F547" s="22" t="str">
        <f>VLOOKUP(C547,SOURCE!$V$3:$AD$2867,9,0)&amp;"           {"&amp;D547&amp;",   "&amp;E547&amp;"},"</f>
        <v>//           {ITM_EE_STO_V_Z,   "3V/3Z"},</v>
      </c>
      <c r="H547" t="b">
        <f>ISNA(VLOOKUP(J547,J548:J$882,1,0))</f>
        <v>1</v>
      </c>
      <c r="I547" s="27">
        <f>VLOOKUP(C547,SOURCE!V$6:AB$10046,7,0)</f>
        <v>1825</v>
      </c>
      <c r="J547" s="28" t="str">
        <f>VLOOKUP(C547,SOURCE!V$6:AB$10046,6,0)</f>
        <v>3V/3Z</v>
      </c>
      <c r="K547" s="29" t="str">
        <f t="shared" si="9"/>
        <v>V/Z</v>
      </c>
      <c r="L547" s="38" t="str">
        <f>VLOOKUP(C547,SOURCE!V$6:AB$10046,2,0)</f>
        <v>Elec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"V" STD_DIVIDE "Z"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ITM_EE_X2BAL</v>
      </c>
      <c r="E548" s="26" t="str">
        <f>CHAR(34)&amp;VLOOKUP(C548,SOURCE!$V$3:$AC$2867,6,0)&amp;CHAR(34)</f>
        <v>"X&gt;BAL"</v>
      </c>
      <c r="F548" s="22" t="str">
        <f>VLOOKUP(C548,SOURCE!$V$3:$AD$2867,9,0)&amp;"           {"&amp;D548&amp;",   "&amp;E548&amp;"},"</f>
        <v>//           {ITM_EE_X2BAL,   "X&gt;BAL"},</v>
      </c>
      <c r="H548" t="b">
        <f>ISNA(VLOOKUP(J548,J549:J$882,1,0))</f>
        <v>1</v>
      </c>
      <c r="I548" s="27">
        <f>VLOOKUP(C548,SOURCE!V$6:AB$10046,7,0)</f>
        <v>1826</v>
      </c>
      <c r="J548" s="28" t="str">
        <f>VLOOKUP(C548,SOURCE!V$6:AB$10046,6,0)</f>
        <v>X&gt;BAL</v>
      </c>
      <c r="K548" s="29" t="str">
        <f t="shared" si="9"/>
        <v>X&gt;BAL</v>
      </c>
      <c r="L548" s="38" t="str">
        <f>VLOOKUP(C548,SOURCE!V$6:AB$10046,2,0)</f>
        <v>Elec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"X" STD_SPACE_3_PER_EM STD_RIGHT_ARROW STD_SPACE_3_PER_EM "BAL"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ITM_MATX_A</v>
      </c>
      <c r="E549" s="26" t="str">
        <f>CHAR(34)&amp;VLOOKUP(C549,SOURCE!$V$3:$AC$2867,6,0)&amp;CHAR(34)</f>
        <v>"M.A"</v>
      </c>
      <c r="F549" s="22" t="str">
        <f>VLOOKUP(C549,SOURCE!$V$3:$AD$2867,9,0)&amp;"           {"&amp;D549&amp;",   "&amp;E549&amp;"},"</f>
        <v>//           {ITM_MATX_A,   "M.A"},</v>
      </c>
      <c r="H549" t="b">
        <f>ISNA(VLOOKUP(J549,J550:J$882,1,0))</f>
        <v>1</v>
      </c>
      <c r="I549" s="27">
        <f>VLOOKUP(C549,SOURCE!V$6:AB$10046,7,0)</f>
        <v>1827</v>
      </c>
      <c r="J549" s="28" t="str">
        <f>VLOOKUP(C549,SOURCE!V$6:AB$10046,6,0)</f>
        <v>M.A</v>
      </c>
      <c r="K549" s="29" t="str">
        <f t="shared" si="9"/>
        <v>[A]</v>
      </c>
      <c r="L549" s="38" t="str">
        <f>VLOOKUP(C549,SOURCE!V$6:AB$10046,2,0)</f>
        <v>CUSTOM TEMP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"[A]"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ITM_op_a</v>
      </c>
      <c r="E550" s="26" t="str">
        <f>CHAR(34)&amp;VLOOKUP(C550,SOURCE!$V$3:$AC$2867,6,0)&amp;CHAR(34)</f>
        <v>"OP_A"</v>
      </c>
      <c r="F550" s="22" t="str">
        <f>VLOOKUP(C550,SOURCE!$V$3:$AD$2867,9,0)&amp;"           {"&amp;D550&amp;",   "&amp;E550&amp;"},"</f>
        <v>//           {ITM_op_a,   "OP_A"},</v>
      </c>
      <c r="H550" t="b">
        <f>ISNA(VLOOKUP(J550,J551:J$882,1,0))</f>
        <v>1</v>
      </c>
      <c r="I550" s="27">
        <f>VLOOKUP(C550,SOURCE!V$6:AB$10046,7,0)</f>
        <v>1828</v>
      </c>
      <c r="J550" s="28" t="str">
        <f>VLOOKUP(C550,SOURCE!V$6:AB$10046,6,0)</f>
        <v>OP_A</v>
      </c>
      <c r="K550" s="29" t="str">
        <f t="shared" si="9"/>
        <v>a</v>
      </c>
      <c r="L550" s="38" t="str">
        <f>VLOOKUP(C550,SOURCE!V$6:AB$10046,2,0)</f>
        <v>Elec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ITM_op_a2</v>
      </c>
      <c r="E551" s="26" t="str">
        <f>CHAR(34)&amp;VLOOKUP(C551,SOURCE!$V$3:$AC$2867,6,0)&amp;CHAR(34)</f>
        <v>"OP_A^2"</v>
      </c>
      <c r="F551" s="22" t="str">
        <f>VLOOKUP(C551,SOURCE!$V$3:$AD$2867,9,0)&amp;"           {"&amp;D551&amp;",   "&amp;E551&amp;"},"</f>
        <v>//           {ITM_op_a2,   "OP_A^2"},</v>
      </c>
      <c r="H551" t="b">
        <f>ISNA(VLOOKUP(J551,J552:J$882,1,0))</f>
        <v>1</v>
      </c>
      <c r="I551" s="27">
        <f>VLOOKUP(C551,SOURCE!V$6:AB$10046,7,0)</f>
        <v>1829</v>
      </c>
      <c r="J551" s="28" t="str">
        <f>VLOOKUP(C551,SOURCE!V$6:AB$10046,6,0)</f>
        <v>OP_A^2</v>
      </c>
      <c r="K551" s="29" t="str">
        <f t="shared" si="9"/>
        <v>a^2</v>
      </c>
      <c r="L551" s="38" t="str">
        <f>VLOOKUP(C551,SOURCE!V$6:AB$10046,2,0)</f>
        <v>Elec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"a" STD_SUP_2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ITM_op_j</v>
      </c>
      <c r="E552" s="26" t="str">
        <f>CHAR(34)&amp;VLOOKUP(C552,SOURCE!$V$3:$AC$2867,6,0)&amp;CHAR(34)</f>
        <v>"OP_J"</v>
      </c>
      <c r="F552" s="22" t="str">
        <f>VLOOKUP(C552,SOURCE!$V$3:$AD$2867,9,0)&amp;"           {"&amp;D552&amp;",   "&amp;E552&amp;"},"</f>
        <v>//           {ITM_op_j,   "OP_J"},</v>
      </c>
      <c r="H552" t="b">
        <f>ISNA(VLOOKUP(J552,J553:J$882,1,0))</f>
        <v>1</v>
      </c>
      <c r="I552" s="27">
        <f>VLOOKUP(C552,SOURCE!V$6:AB$10046,7,0)</f>
        <v>1830</v>
      </c>
      <c r="J552" s="28" t="str">
        <f>VLOOKUP(C552,SOURCE!V$6:AB$10046,6,0)</f>
        <v>OP_J</v>
      </c>
      <c r="K552" s="29" t="str">
        <f t="shared" si="9"/>
        <v>j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"j"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ITM_2BIN</v>
      </c>
      <c r="E553" s="26" t="str">
        <f>CHAR(34)&amp;VLOOKUP(C553,SOURCE!$V$3:$AC$2867,6,0)&amp;CHAR(34)</f>
        <v>"&gt;BIN"</v>
      </c>
      <c r="F553" s="22" t="str">
        <f>VLOOKUP(C553,SOURCE!$V$3:$AD$2867,9,0)&amp;"           {"&amp;D553&amp;",   "&amp;E553&amp;"},"</f>
        <v>//           {ITM_2BIN,   "&gt;BIN"},</v>
      </c>
      <c r="H553" t="b">
        <f>ISNA(VLOOKUP(J553,J554:J$882,1,0))</f>
        <v>1</v>
      </c>
      <c r="I553" s="27">
        <f>VLOOKUP(C553,SOURCE!V$6:AB$10046,7,0)</f>
        <v>1831</v>
      </c>
      <c r="J553" s="28" t="str">
        <f>VLOOKUP(C553,SOURCE!V$6:AB$10046,6,0)</f>
        <v>&gt;BIN</v>
      </c>
      <c r="K553" s="29" t="str">
        <f t="shared" si="9"/>
        <v>BIN</v>
      </c>
      <c r="L553" s="38" t="str">
        <f>VLOOKUP(C553,SOURCE!V$6:AB$10046,2,0)</f>
        <v>FN SH_INT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"BIN"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ITM_2OCT</v>
      </c>
      <c r="E554" s="26" t="str">
        <f>CHAR(34)&amp;VLOOKUP(C554,SOURCE!$V$3:$AC$2867,6,0)&amp;CHAR(34)</f>
        <v>"&gt;OCT"</v>
      </c>
      <c r="F554" s="22" t="str">
        <f>VLOOKUP(C554,SOURCE!$V$3:$AD$2867,9,0)&amp;"           {"&amp;D554&amp;",   "&amp;E554&amp;"},"</f>
        <v>//           {ITM_2OCT,   "&gt;OCT"},</v>
      </c>
      <c r="H554" t="b">
        <f>ISNA(VLOOKUP(J554,J555:J$882,1,0))</f>
        <v>1</v>
      </c>
      <c r="I554" s="27">
        <f>VLOOKUP(C554,SOURCE!V$6:AB$10046,7,0)</f>
        <v>1832</v>
      </c>
      <c r="J554" s="28" t="str">
        <f>VLOOKUP(C554,SOURCE!V$6:AB$10046,6,0)</f>
        <v>&gt;OCT</v>
      </c>
      <c r="K554" s="29" t="str">
        <f t="shared" si="9"/>
        <v>OCT</v>
      </c>
      <c r="L554" s="38" t="str">
        <f>VLOOKUP(C554,SOURCE!V$6:AB$10046,2,0)</f>
        <v>FN SH_INT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"OCT"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ITM_2DEC</v>
      </c>
      <c r="E555" s="26" t="str">
        <f>CHAR(34)&amp;VLOOKUP(C555,SOURCE!$V$3:$AC$2867,6,0)&amp;CHAR(34)</f>
        <v>"&gt;DEC"</v>
      </c>
      <c r="F555" s="22" t="str">
        <f>VLOOKUP(C555,SOURCE!$V$3:$AD$2867,9,0)&amp;"           {"&amp;D555&amp;",   "&amp;E555&amp;"},"</f>
        <v>//           {ITM_2DEC,   "&gt;DEC"},</v>
      </c>
      <c r="H555" t="b">
        <f>ISNA(VLOOKUP(J555,J556:J$882,1,0))</f>
        <v>1</v>
      </c>
      <c r="I555" s="27">
        <f>VLOOKUP(C555,SOURCE!V$6:AB$10046,7,0)</f>
        <v>1833</v>
      </c>
      <c r="J555" s="28" t="str">
        <f>VLOOKUP(C555,SOURCE!V$6:AB$10046,6,0)</f>
        <v>&gt;DEC</v>
      </c>
      <c r="K555" s="29" t="str">
        <f t="shared" si="9"/>
        <v>DEC</v>
      </c>
      <c r="L555" s="38" t="str">
        <f>VLOOKUP(C555,SOURCE!V$6:AB$10046,2,0)</f>
        <v>FN SH_INT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"DEC"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ITM_2HEX</v>
      </c>
      <c r="E556" s="26" t="str">
        <f>CHAR(34)&amp;VLOOKUP(C556,SOURCE!$V$3:$AC$2867,6,0)&amp;CHAR(34)</f>
        <v>"&gt;HEX"</v>
      </c>
      <c r="F556" s="22" t="str">
        <f>VLOOKUP(C556,SOURCE!$V$3:$AD$2867,9,0)&amp;"           {"&amp;D556&amp;",   "&amp;E556&amp;"},"</f>
        <v>//           {ITM_2HEX,   "&gt;HEX"},</v>
      </c>
      <c r="H556" t="b">
        <f>ISNA(VLOOKUP(J556,J557:J$882,1,0))</f>
        <v>1</v>
      </c>
      <c r="I556" s="27">
        <f>VLOOKUP(C556,SOURCE!V$6:AB$10046,7,0)</f>
        <v>1834</v>
      </c>
      <c r="J556" s="28" t="str">
        <f>VLOOKUP(C556,SOURCE!V$6:AB$10046,6,0)</f>
        <v>&gt;HEX</v>
      </c>
      <c r="K556" s="29" t="str">
        <f t="shared" si="9"/>
        <v>HEX</v>
      </c>
      <c r="L556" s="38" t="str">
        <f>VLOOKUP(C556,SOURCE!V$6:AB$10046,2,0)</f>
        <v>FN SH_INT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"HEX"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ITM_HR_DEG</v>
      </c>
      <c r="E557" s="26" t="str">
        <f>CHAR(34)&amp;VLOOKUP(C557,SOURCE!$V$3:$AC$2867,6,0)&amp;CHAR(34)</f>
        <v>"HOUR"</v>
      </c>
      <c r="F557" s="22" t="str">
        <f>VLOOKUP(C557,SOURCE!$V$3:$AD$2867,9,0)&amp;"           {"&amp;D557&amp;",   "&amp;E557&amp;"},"</f>
        <v>//           {ITM_HR_DEG,   "HOUR"},</v>
      </c>
      <c r="H557" t="b">
        <f>ISNA(VLOOKUP(J557,J558:J$882,1,0))</f>
        <v>1</v>
      </c>
      <c r="I557" s="27">
        <f>VLOOKUP(C557,SOURCE!V$6:AB$10046,7,0)</f>
        <v>1839</v>
      </c>
      <c r="J557" s="28" t="str">
        <f>VLOOKUP(C557,SOURCE!V$6:AB$10046,6,0)</f>
        <v>HOUR</v>
      </c>
      <c r="K557" s="29" t="str">
        <f t="shared" si="9"/>
        <v>HOUR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"HOUR"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ITM_MINUTE</v>
      </c>
      <c r="E558" s="26" t="str">
        <f>CHAR(34)&amp;VLOOKUP(C558,SOURCE!$V$3:$AC$2867,6,0)&amp;CHAR(34)</f>
        <v>"MIN"</v>
      </c>
      <c r="F558" s="22" t="str">
        <f>VLOOKUP(C558,SOURCE!$V$3:$AD$2867,9,0)&amp;"           {"&amp;D558&amp;",   "&amp;E558&amp;"},"</f>
        <v xml:space="preserve">           {ITM_MINUTE,   "MIN"},</v>
      </c>
      <c r="H558" t="b">
        <f>ISNA(VLOOKUP(J558,J559:J$882,1,0))</f>
        <v>1</v>
      </c>
      <c r="I558" s="27">
        <f>VLOOKUP(C558,SOURCE!V$6:AB$10046,7,0)</f>
        <v>1840</v>
      </c>
      <c r="J558" s="28" t="str">
        <f>VLOOKUP(C558,SOURCE!V$6:AB$10046,6,0)</f>
        <v>MIN</v>
      </c>
      <c r="K558" s="29" t="str">
        <f t="shared" si="9"/>
        <v>MIN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0</v>
      </c>
      <c r="Q558" s="26" t="str">
        <f>VLOOKUP(I558,SOURCE!B:P,5,0)</f>
        <v>"MIN"</v>
      </c>
      <c r="W558">
        <f>IF(VLOOKUP(I558,SOURCE!B:P,2,0)&lt;&gt;"/  { itemToBeCoded",IF(ISERROR(VLOOKUP(J558,TEST!A:F,5,0)),"",VLOOKUP(J558,TEST!A:F,5,0)),"")</f>
        <v>1</v>
      </c>
      <c r="X558">
        <f>IF(VLOOKUP(I558,SOURCE!B:P,2,0)&lt;&gt;"/  { itemToBeCoded",IF(ISERROR(VLOOKUP(J558,TEST!A:F,6,0)),"",VLOOKUP(J558,TEST!A:F,6,0)),"")</f>
        <v>2</v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ITM_SECOND</v>
      </c>
      <c r="E559" s="26" t="str">
        <f>CHAR(34)&amp;VLOOKUP(C559,SOURCE!$V$3:$AC$2867,6,0)&amp;CHAR(34)</f>
        <v>"SEC"</v>
      </c>
      <c r="F559" s="22" t="str">
        <f>VLOOKUP(C559,SOURCE!$V$3:$AD$2867,9,0)&amp;"           {"&amp;D559&amp;",   "&amp;E559&amp;"},"</f>
        <v>//           {ITM_SECOND,   "SEC"},</v>
      </c>
      <c r="H559" t="b">
        <f>ISNA(VLOOKUP(J559,J560:J$882,1,0))</f>
        <v>1</v>
      </c>
      <c r="I559" s="27">
        <f>VLOOKUP(C559,SOURCE!V$6:AB$10046,7,0)</f>
        <v>1841</v>
      </c>
      <c r="J559" s="28" t="str">
        <f>VLOOKUP(C559,SOURCE!V$6:AB$10046,6,0)</f>
        <v>SEC</v>
      </c>
      <c r="K559" s="29" t="str">
        <f t="shared" si="9"/>
        <v>SEC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"SEC"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ITM_toTIME</v>
      </c>
      <c r="E560" s="26" t="str">
        <f>CHAR(34)&amp;VLOOKUP(C560,SOURCE!$V$3:$AC$2867,6,0)&amp;CHAR(34)</f>
        <v>"&gt;TIME"</v>
      </c>
      <c r="F560" s="22" t="str">
        <f>VLOOKUP(C560,SOURCE!$V$3:$AD$2867,9,0)&amp;"           {"&amp;D560&amp;",   "&amp;E560&amp;"},"</f>
        <v>//           {ITM_toTIME,   "&gt;TIME"},</v>
      </c>
      <c r="H560" t="b">
        <f>ISNA(VLOOKUP(J560,J561:J$882,1,0))</f>
        <v>1</v>
      </c>
      <c r="I560" s="27">
        <f>VLOOKUP(C560,SOURCE!V$6:AB$10046,7,0)</f>
        <v>1842</v>
      </c>
      <c r="J560" s="28" t="str">
        <f>VLOOKUP(C560,SOURCE!V$6:AB$10046,6,0)</f>
        <v>&gt;TIME</v>
      </c>
      <c r="K560" s="29" t="str">
        <f t="shared" si="9"/>
        <v>&gt;TIME</v>
      </c>
      <c r="L560" s="38" t="str">
        <f>VLOOKUP(C560,SOURCE!V$6:AB$10046,2,0)</f>
        <v/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STD_RIGHT_ARROW "TIME"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ITM_TIMEto</v>
      </c>
      <c r="E561" s="26" t="str">
        <f>CHAR(34)&amp;VLOOKUP(C561,SOURCE!$V$3:$AC$2867,6,0)&amp;CHAR(34)</f>
        <v>"TIME&gt;"</v>
      </c>
      <c r="F561" s="22" t="str">
        <f>VLOOKUP(C561,SOURCE!$V$3:$AD$2867,9,0)&amp;"           {"&amp;D561&amp;",   "&amp;E561&amp;"},"</f>
        <v>//           {ITM_TIMEto,   "TIME&gt;"},</v>
      </c>
      <c r="H561" t="b">
        <f>ISNA(VLOOKUP(J561,J562:J$882,1,0))</f>
        <v>1</v>
      </c>
      <c r="I561" s="27">
        <f>VLOOKUP(C561,SOURCE!V$6:AB$10046,7,0)</f>
        <v>1843</v>
      </c>
      <c r="J561" s="28" t="str">
        <f>VLOOKUP(C561,SOURCE!V$6:AB$10046,6,0)</f>
        <v>TIME&gt;</v>
      </c>
      <c r="K561" s="29" t="str">
        <f t="shared" si="9"/>
        <v>TIME&gt;</v>
      </c>
      <c r="L561" s="38" t="str">
        <f>VLOOKUP(C561,SOURCE!V$6:AB$10046,2,0)</f>
        <v/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"TIME" STD_RIGHT_ARROW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KEY_COMPLEX</v>
      </c>
      <c r="E562" s="26" t="str">
        <f>CHAR(34)&amp;VLOOKUP(C562,SOURCE!$V$3:$AC$2867,6,0)&amp;CHAR(34)</f>
        <v>"COMPLEX"</v>
      </c>
      <c r="F562" s="22" t="str">
        <f>VLOOKUP(C562,SOURCE!$V$3:$AD$2867,9,0)&amp;"           {"&amp;D562&amp;",   "&amp;E562&amp;"},"</f>
        <v xml:space="preserve">           {KEY_COMPLEX,   "COMPLEX"},</v>
      </c>
      <c r="H562" t="b">
        <f>ISNA(VLOOKUP(J562,J563:J$882,1,0))</f>
        <v>1</v>
      </c>
      <c r="I562" s="27">
        <f>VLOOKUP(C562,SOURCE!V$6:AB$10046,7,0)</f>
        <v>1848</v>
      </c>
      <c r="J562" s="28" t="str">
        <f>VLOOKUP(C562,SOURCE!V$6:AB$10046,6,0)</f>
        <v>COMPLEX</v>
      </c>
      <c r="K562" s="29" t="str">
        <f t="shared" si="9"/>
        <v>COMPLEX</v>
      </c>
      <c r="L562" s="38" t="str">
        <f>VLOOKUP(C562,SOURCE!V$6:AB$10046,2,0)</f>
        <v>Complex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"COMPLEX"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ITM_toPOL2</v>
      </c>
      <c r="E563" s="26" t="str">
        <f>CHAR(34)&amp;VLOOKUP(C563,SOURCE!$V$3:$AC$2867,6,0)&amp;CHAR(34)</f>
        <v>"&gt;POLAR"</v>
      </c>
      <c r="F563" s="22" t="str">
        <f>VLOOKUP(C563,SOURCE!$V$3:$AD$2867,9,0)&amp;"           {"&amp;D563&amp;",   "&amp;E563&amp;"},"</f>
        <v xml:space="preserve">           {ITM_toPOL2,   "&gt;POLAR"},</v>
      </c>
      <c r="H563" t="b">
        <f>ISNA(VLOOKUP(J563,J564:J$882,1,0))</f>
        <v>1</v>
      </c>
      <c r="I563" s="27">
        <f>VLOOKUP(C563,SOURCE!V$6:AB$10046,7,0)</f>
        <v>1849</v>
      </c>
      <c r="J563" s="28" t="str">
        <f>VLOOKUP(C563,SOURCE!V$6:AB$10046,6,0)</f>
        <v>&gt;POLAR</v>
      </c>
      <c r="K563" s="29" t="str">
        <f t="shared" si="9"/>
        <v>&gt;P</v>
      </c>
      <c r="L563" s="38" t="str">
        <f>VLOOKUP(C563,SOURCE!V$6:AB$10046,2,0)</f>
        <v>Complex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STD_RIGHT_ARROW "P"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ITM_toREC2</v>
      </c>
      <c r="E564" s="26" t="str">
        <f>CHAR(34)&amp;VLOOKUP(C564,SOURCE!$V$3:$AC$2867,6,0)&amp;CHAR(34)</f>
        <v>"&gt;RECT"</v>
      </c>
      <c r="F564" s="22" t="str">
        <f>VLOOKUP(C564,SOURCE!$V$3:$AD$2867,9,0)&amp;"           {"&amp;D564&amp;",   "&amp;E564&amp;"},"</f>
        <v xml:space="preserve">           {ITM_toREC2,   "&gt;RECT"},</v>
      </c>
      <c r="H564" t="b">
        <f>ISNA(VLOOKUP(J564,J565:J$882,1,0))</f>
        <v>1</v>
      </c>
      <c r="I564" s="27">
        <f>VLOOKUP(C564,SOURCE!V$6:AB$10046,7,0)</f>
        <v>1850</v>
      </c>
      <c r="J564" s="28" t="str">
        <f>VLOOKUP(C564,SOURCE!V$6:AB$10046,6,0)</f>
        <v>&gt;RECT</v>
      </c>
      <c r="K564" s="29" t="str">
        <f t="shared" si="9"/>
        <v>&gt;R</v>
      </c>
      <c r="L564" s="38" t="str">
        <f>VLOOKUP(C564,SOURCE!V$6:AB$10046,2,0)</f>
        <v>Complex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STD_RIGHT_ARROW "R"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ITM_eRPN_ON</v>
      </c>
      <c r="E565" s="26" t="str">
        <f>CHAR(34)&amp;VLOOKUP(C565,SOURCE!$V$3:$AC$2867,6,0)&amp;CHAR(34)</f>
        <v>"ERPN"</v>
      </c>
      <c r="F565" s="22" t="str">
        <f>VLOOKUP(C565,SOURCE!$V$3:$AD$2867,9,0)&amp;"           {"&amp;D565&amp;",   "&amp;E565&amp;"},"</f>
        <v xml:space="preserve">           {ITM_eRPN_ON,   "ERPN"},</v>
      </c>
      <c r="H565" t="b">
        <f>ISNA(VLOOKUP(J565,J566:J$882,1,0))</f>
        <v>1</v>
      </c>
      <c r="I565" s="27">
        <f>VLOOKUP(C565,SOURCE!V$6:AB$10046,7,0)</f>
        <v>1851</v>
      </c>
      <c r="J565" s="28" t="str">
        <f>VLOOKUP(C565,SOURCE!V$6:AB$10046,6,0)</f>
        <v>ERPN</v>
      </c>
      <c r="K565" s="29" t="str">
        <f t="shared" si="9"/>
        <v>eRPN</v>
      </c>
      <c r="L565" s="38" t="str">
        <f>VLOOKUP(C565,SOURCE!V$6:AB$10046,2,0)</f>
        <v>CONF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"eRPN"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ITM_eRPN_OFF</v>
      </c>
      <c r="E566" s="26" t="str">
        <f>CHAR(34)&amp;VLOOKUP(C566,SOURCE!$V$3:$AC$2867,6,0)&amp;CHAR(34)</f>
        <v>"RPN"</v>
      </c>
      <c r="F566" s="22" t="str">
        <f>VLOOKUP(C566,SOURCE!$V$3:$AD$2867,9,0)&amp;"           {"&amp;D566&amp;",   "&amp;E566&amp;"},"</f>
        <v xml:space="preserve">           {ITM_eRPN_OFF,   "RPN"},</v>
      </c>
      <c r="H566" t="b">
        <f>ISNA(VLOOKUP(J566,J567:J$882,1,0))</f>
        <v>1</v>
      </c>
      <c r="I566" s="27">
        <f>VLOOKUP(C566,SOURCE!V$6:AB$10046,7,0)</f>
        <v>1852</v>
      </c>
      <c r="J566" s="28" t="str">
        <f>VLOOKUP(C566,SOURCE!V$6:AB$10046,6,0)</f>
        <v>RPN</v>
      </c>
      <c r="K566" s="29" t="str">
        <f t="shared" si="9"/>
        <v>RPN</v>
      </c>
      <c r="L566" s="38" t="str">
        <f>VLOOKUP(C566,SOURCE!V$6:AB$10046,2,0)</f>
        <v>CONF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"RPN"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ITM_DTtoJ</v>
      </c>
      <c r="E567" s="26" t="str">
        <f>CHAR(34)&amp;VLOOKUP(C567,SOURCE!$V$3:$AC$2867,6,0)&amp;CHAR(34)</f>
        <v>"DT&gt;J"</v>
      </c>
      <c r="F567" s="22" t="str">
        <f>VLOOKUP(C567,SOURCE!$V$3:$AD$2867,9,0)&amp;"           {"&amp;D567&amp;",   "&amp;E567&amp;"},"</f>
        <v>//           {ITM_DTtoJ,   "DT&gt;J"},</v>
      </c>
      <c r="H567" t="b">
        <f>ISNA(VLOOKUP(J567,J568:J$882,1,0))</f>
        <v>1</v>
      </c>
      <c r="I567" s="27">
        <f>VLOOKUP(C567,SOURCE!V$6:AB$10046,7,0)</f>
        <v>1862</v>
      </c>
      <c r="J567" s="28" t="str">
        <f>VLOOKUP(C567,SOURCE!V$6:AB$10046,6,0)</f>
        <v>DT&gt;J</v>
      </c>
      <c r="K567" s="29" t="str">
        <f t="shared" si="9"/>
        <v>DT&gt;J</v>
      </c>
      <c r="L567" s="38" t="str">
        <f>VLOOKUP(C567,SOURCE!V$6:AB$10046,2,0)</f>
        <v/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"DT" STD_RIGHT_ARROW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ITM_JtoDT</v>
      </c>
      <c r="E568" s="26" t="str">
        <f>CHAR(34)&amp;VLOOKUP(C568,SOURCE!$V$3:$AC$2867,6,0)&amp;CHAR(34)</f>
        <v>"J&gt;DT"</v>
      </c>
      <c r="F568" s="22" t="str">
        <f>VLOOKUP(C568,SOURCE!$V$3:$AD$2867,9,0)&amp;"           {"&amp;D568&amp;",   "&amp;E568&amp;"},"</f>
        <v>//           {ITM_JtoDT,   "J&gt;DT"},</v>
      </c>
      <c r="H568" t="b">
        <f>ISNA(VLOOKUP(J568,J569:J$882,1,0))</f>
        <v>1</v>
      </c>
      <c r="I568" s="27">
        <f>VLOOKUP(C568,SOURCE!V$6:AB$10046,7,0)</f>
        <v>1863</v>
      </c>
      <c r="J568" s="28" t="str">
        <f>VLOOKUP(C568,SOURCE!V$6:AB$10046,6,0)</f>
        <v>J&gt;DT</v>
      </c>
      <c r="K568" s="29" t="str">
        <f t="shared" si="9"/>
        <v>J&gt;DT</v>
      </c>
      <c r="L568" s="38" t="str">
        <f>VLOOKUP(C568,SOURCE!V$6:AB$10046,2,0)</f>
        <v/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"J" STD_RIGHT_ARROW "DT"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ITM_DSPCYCLE</v>
      </c>
      <c r="E569" s="26" t="str">
        <f>CHAR(34)&amp;VLOOKUP(C569,SOURCE!$V$3:$AC$2867,6,0)&amp;CHAR(34)</f>
        <v>"FSE"</v>
      </c>
      <c r="F569" s="22" t="str">
        <f>VLOOKUP(C569,SOURCE!$V$3:$AD$2867,9,0)&amp;"           {"&amp;D569&amp;",   "&amp;E569&amp;"},"</f>
        <v>//           {ITM_DSPCYCLE,   "FSE"},</v>
      </c>
      <c r="H569" t="b">
        <f>ISNA(VLOOKUP(J569,J570:J$882,1,0))</f>
        <v>1</v>
      </c>
      <c r="I569" s="27">
        <f>VLOOKUP(C569,SOURCE!V$6:AB$10046,7,0)</f>
        <v>1864</v>
      </c>
      <c r="J569" s="28" t="str">
        <f>VLOOKUP(C569,SOURCE!V$6:AB$10046,6,0)</f>
        <v>FSE</v>
      </c>
      <c r="K569" s="29" t="str">
        <f t="shared" si="9"/>
        <v>FSE</v>
      </c>
      <c r="L569" s="38" t="str">
        <f>VLOOKUP(C569,SOURCE!V$6:AB$10046,2,0)</f>
        <v>DISP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"FSE"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ITM_SIGFIG</v>
      </c>
      <c r="E570" s="26" t="str">
        <f>CHAR(34)&amp;VLOOKUP(C570,SOURCE!$V$3:$AC$2867,6,0)&amp;CHAR(34)</f>
        <v>"SIG"</v>
      </c>
      <c r="F570" s="22" t="str">
        <f>VLOOKUP(C570,SOURCE!$V$3:$AD$2867,9,0)&amp;"           {"&amp;D570&amp;",   "&amp;E570&amp;"},"</f>
        <v xml:space="preserve">           {ITM_SIGFIG,   "SIG"},</v>
      </c>
      <c r="H570" t="b">
        <f>ISNA(VLOOKUP(J570,J571:J$882,1,0))</f>
        <v>1</v>
      </c>
      <c r="I570" s="27">
        <f>VLOOKUP(C570,SOURCE!V$6:AB$10046,7,0)</f>
        <v>1866</v>
      </c>
      <c r="J570" s="28" t="str">
        <f>VLOOKUP(C570,SOURCE!V$6:AB$10046,6,0)</f>
        <v>SIG</v>
      </c>
      <c r="K570" s="29" t="str">
        <f t="shared" si="9"/>
        <v>SIG</v>
      </c>
      <c r="L570" s="38" t="str">
        <f>VLOOKUP(C570,SOURCE!V$6:AB$10046,2,0)</f>
        <v>DISP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"SIG"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ITM_UNIT</v>
      </c>
      <c r="E571" s="26" t="str">
        <f>CHAR(34)&amp;VLOOKUP(C571,SOURCE!$V$3:$AC$2867,6,0)&amp;CHAR(34)</f>
        <v>"UNIT"</v>
      </c>
      <c r="F571" s="22" t="str">
        <f>VLOOKUP(C571,SOURCE!$V$3:$AD$2867,9,0)&amp;"           {"&amp;D571&amp;",   "&amp;E571&amp;"},"</f>
        <v>//           {ITM_UNIT,   "UNIT"},</v>
      </c>
      <c r="H571" t="b">
        <f>ISNA(VLOOKUP(J571,J572:J$882,1,0))</f>
        <v>1</v>
      </c>
      <c r="I571" s="27">
        <f>VLOOKUP(C571,SOURCE!V$6:AB$10046,7,0)</f>
        <v>1867</v>
      </c>
      <c r="J571" s="28" t="str">
        <f>VLOOKUP(C571,SOURCE!V$6:AB$10046,6,0)</f>
        <v>UNIT</v>
      </c>
      <c r="K571" s="29" t="str">
        <f t="shared" si="9"/>
        <v>UNIT</v>
      </c>
      <c r="L571" s="38" t="str">
        <f>VLOOKUP(C571,SOURCE!V$6:AB$10046,2,0)</f>
        <v>DISP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"UNIT"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ITM_ROUND2</v>
      </c>
      <c r="E572" s="26" t="str">
        <f>CHAR(34)&amp;VLOOKUP(C572,SOURCE!$V$3:$AC$2867,6,0)&amp;CHAR(34)</f>
        <v>"ROUND"</v>
      </c>
      <c r="F572" s="22" t="str">
        <f>VLOOKUP(C572,SOURCE!$V$3:$AD$2867,9,0)&amp;"           {"&amp;D572&amp;",   "&amp;E572&amp;"},"</f>
        <v xml:space="preserve">           {ITM_ROUND2,   "ROUND"},</v>
      </c>
      <c r="H572" t="b">
        <f>ISNA(VLOOKUP(J572,J573:J$882,1,0))</f>
        <v>1</v>
      </c>
      <c r="I572" s="27">
        <f>VLOOKUP(C572,SOURCE!V$6:AB$10046,7,0)</f>
        <v>1868</v>
      </c>
      <c r="J572" s="28" t="str">
        <f>VLOOKUP(C572,SOURCE!V$6:AB$10046,6,0)</f>
        <v>ROUND</v>
      </c>
      <c r="K572" s="29" t="str">
        <f t="shared" si="9"/>
        <v>ROUND</v>
      </c>
      <c r="L572" s="38" t="str">
        <f>VLOOKUP(C572,SOURCE!V$6:AB$10046,2,0)</f>
        <v>DISP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>FIX 01 0.9811111111 ROUND ALL 00 0.9 GSB M2 //</v>
      </c>
      <c r="O572" t="b">
        <f>ISNA(VLOOKUP(J572,J$3:J571,1,0))</f>
        <v>1</v>
      </c>
      <c r="Q572" s="26" t="str">
        <f>VLOOKUP(I572,SOURCE!B:P,5,0)</f>
        <v>"ROUND"</v>
      </c>
      <c r="W572">
        <f>IF(VLOOKUP(I572,SOURCE!B:P,2,0)&lt;&gt;"/  { itemToBeCoded",IF(ISERROR(VLOOKUP(J572,TEST!A:F,5,0)),"",VLOOKUP(J572,TEST!A:F,5,0)),"")</f>
        <v>1</v>
      </c>
      <c r="X572">
        <f>IF(VLOOKUP(I572,SOURCE!B:P,2,0)&lt;&gt;"/  { itemToBeCoded",IF(ISERROR(VLOOKUP(J572,TEST!A:F,6,0)),"",VLOOKUP(J572,TEST!A:F,6,0)),"")</f>
        <v>0.9</v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ITM_ROUNDI2</v>
      </c>
      <c r="E573" s="26" t="str">
        <f>CHAR(34)&amp;VLOOKUP(C573,SOURCE!$V$3:$AC$2867,6,0)&amp;CHAR(34)</f>
        <v>"ROUNDI"</v>
      </c>
      <c r="F573" s="22" t="str">
        <f>VLOOKUP(C573,SOURCE!$V$3:$AD$2867,9,0)&amp;"           {"&amp;D573&amp;",   "&amp;E573&amp;"},"</f>
        <v xml:space="preserve">           {ITM_ROUNDI2,   "ROUNDI"},</v>
      </c>
      <c r="H573" t="b">
        <f>ISNA(VLOOKUP(J573,J574:J$882,1,0))</f>
        <v>1</v>
      </c>
      <c r="I573" s="27">
        <f>VLOOKUP(C573,SOURCE!V$6:AB$10046,7,0)</f>
        <v>1869</v>
      </c>
      <c r="J573" s="28" t="str">
        <f>VLOOKUP(C573,SOURCE!V$6:AB$10046,6,0)</f>
        <v>ROUNDI</v>
      </c>
      <c r="K573" s="29" t="str">
        <f t="shared" si="9"/>
        <v>ROUNDI</v>
      </c>
      <c r="L573" s="38" t="str">
        <f>VLOOKUP(C573,SOURCE!V$6:AB$10046,2,0)</f>
        <v>DISP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>0.98 ROUNDI 1 GSB M2 //</v>
      </c>
      <c r="O573" t="b">
        <f>ISNA(VLOOKUP(J573,J$3:J572,1,0))</f>
        <v>1</v>
      </c>
      <c r="Q573" s="26" t="str">
        <f>VLOOKUP(I573,SOURCE!B:P,5,0)</f>
        <v>"ROUNDI"</v>
      </c>
      <c r="W573">
        <f>IF(VLOOKUP(I573,SOURCE!B:P,2,0)&lt;&gt;"/  { itemToBeCoded",IF(ISERROR(VLOOKUP(J573,TEST!A:F,5,0)),"",VLOOKUP(J573,TEST!A:F,5,0)),"")</f>
        <v>1</v>
      </c>
      <c r="X573">
        <f>IF(VLOOKUP(I573,SOURCE!B:P,2,0)&lt;&gt;"/  { itemToBeCoded",IF(ISERROR(VLOOKUP(J573,TEST!A:F,6,0)),"",VLOOKUP(J573,TEST!A:F,6,0)),"")</f>
        <v>1</v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ITM_RI</v>
      </c>
      <c r="E574" s="26" t="str">
        <f>CHAR(34)&amp;VLOOKUP(C574,SOURCE!$V$3:$AC$2867,6,0)&amp;CHAR(34)</f>
        <v>"&gt;I"</v>
      </c>
      <c r="F574" s="22" t="str">
        <f>VLOOKUP(C574,SOURCE!$V$3:$AD$2867,9,0)&amp;"           {"&amp;D574&amp;",   "&amp;E574&amp;"},"</f>
        <v>//           {ITM_RI,   "&gt;I"},</v>
      </c>
      <c r="H574" t="b">
        <f>ISNA(VLOOKUP(J574,J575:J$882,1,0))</f>
        <v>1</v>
      </c>
      <c r="I574" s="27">
        <f>VLOOKUP(C574,SOURCE!V$6:AB$10046,7,0)</f>
        <v>1871</v>
      </c>
      <c r="J574" s="28" t="str">
        <f>VLOOKUP(C574,SOURCE!V$6:AB$10046,6,0)</f>
        <v>&gt;I</v>
      </c>
      <c r="K574" s="29" t="str">
        <f t="shared" si="9"/>
        <v>&gt;I</v>
      </c>
      <c r="L574" s="38" t="str">
        <f>VLOOKUP(C574,SOURCE!V$6:AB$10046,2,0)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STD_RIGHT_ARROW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ITM_HASH_JM</v>
      </c>
      <c r="E575" s="26" t="str">
        <f>CHAR(34)&amp;VLOOKUP(C575,SOURCE!$V$3:$AC$2867,6,0)&amp;CHAR(34)</f>
        <v>"&gt;INT"</v>
      </c>
      <c r="F575" s="22" t="str">
        <f>VLOOKUP(C575,SOURCE!$V$3:$AD$2867,9,0)&amp;"           {"&amp;D575&amp;",   "&amp;E575&amp;"},"</f>
        <v>//           {ITM_HASH_JM,   "&gt;INT"},</v>
      </c>
      <c r="H575" t="b">
        <f>ISNA(VLOOKUP(J575,J576:J$882,1,0))</f>
        <v>1</v>
      </c>
      <c r="I575" s="27">
        <f>VLOOKUP(C575,SOURCE!V$6:AB$10046,7,0)</f>
        <v>1872</v>
      </c>
      <c r="J575" s="28" t="str">
        <f>VLOOKUP(C575,SOURCE!V$6:AB$10046,6,0)</f>
        <v>&gt;INT</v>
      </c>
      <c r="K575" s="29" t="str">
        <f t="shared" si="9"/>
        <v>#</v>
      </c>
      <c r="L575" s="38" t="str">
        <f>VLOOKUP(C575,SOURCE!V$6:AB$10046,2,0)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"#"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ITM_DRG</v>
      </c>
      <c r="E576" s="26" t="str">
        <f>CHAR(34)&amp;VLOOKUP(C576,SOURCE!$V$3:$AC$2867,6,0)&amp;CHAR(34)</f>
        <v>"DRG"</v>
      </c>
      <c r="F576" s="22" t="str">
        <f>VLOOKUP(C576,SOURCE!$V$3:$AD$2867,9,0)&amp;"           {"&amp;D576&amp;",   "&amp;E576&amp;"},"</f>
        <v>//           {ITM_DRG,   "DRG"},</v>
      </c>
      <c r="H576" t="b">
        <f>ISNA(VLOOKUP(J576,J577:J$882,1,0))</f>
        <v>1</v>
      </c>
      <c r="I576" s="27">
        <f>VLOOKUP(C576,SOURCE!V$6:AB$10046,7,0)</f>
        <v>1873</v>
      </c>
      <c r="J576" s="28" t="str">
        <f>VLOOKUP(C576,SOURCE!V$6:AB$10046,6,0)</f>
        <v>DRG</v>
      </c>
      <c r="K576" s="29" t="str">
        <f t="shared" si="9"/>
        <v>DRG</v>
      </c>
      <c r="L576" s="38" t="str">
        <f>VLOOKUP(C576,SOURCE!V$6:AB$10046,2,0)</f>
        <v>Trig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"DRG"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CHR_caseUP</v>
      </c>
      <c r="E577" s="26" t="str">
        <f>CHAR(34)&amp;VLOOKUP(C577,SOURCE!$V$3:$AC$2867,6,0)&amp;CHAR(34)</f>
        <v>"CASEUP"</v>
      </c>
      <c r="F577" s="22" t="str">
        <f>VLOOKUP(C577,SOURCE!$V$3:$AD$2867,9,0)&amp;"           {"&amp;D577&amp;",   "&amp;E577&amp;"},"</f>
        <v xml:space="preserve">           {CHR_caseUP,   "CASEUP"},</v>
      </c>
      <c r="H577" t="b">
        <f>ISNA(VLOOKUP(J577,J578:J$882,1,0))</f>
        <v>1</v>
      </c>
      <c r="I577" s="27">
        <f>VLOOKUP(C577,SOURCE!V$6:AB$10046,7,0)</f>
        <v>1878</v>
      </c>
      <c r="J577" s="28" t="str">
        <f>VLOOKUP(C577,SOURCE!V$6:AB$10046,6,0)</f>
        <v>CASEUP</v>
      </c>
      <c r="K577" s="29" t="str">
        <f t="shared" si="9"/>
        <v>CASEUP</v>
      </c>
      <c r="L577" s="38" t="str">
        <f>VLOOKUP(C577,SOURCE!V$6:AB$10046,2,0)</f>
        <v>CONF</v>
      </c>
      <c r="M577" t="str">
        <f>IF(VLOOKUP(I577,SOURCE!B:P,2,0)="/  { itemToBeCoded","To be coded","")</f>
        <v>To be coded</v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"CASE UP"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CHR_caseDN</v>
      </c>
      <c r="E578" s="26" t="str">
        <f>CHAR(34)&amp;VLOOKUP(C578,SOURCE!$V$3:$AC$2867,6,0)&amp;CHAR(34)</f>
        <v>"CASEDN"</v>
      </c>
      <c r="F578" s="22" t="str">
        <f>VLOOKUP(C578,SOURCE!$V$3:$AD$2867,9,0)&amp;"           {"&amp;D578&amp;",   "&amp;E578&amp;"},"</f>
        <v xml:space="preserve">           {CHR_caseDN,   "CASEDN"},</v>
      </c>
      <c r="H578" t="b">
        <f>ISNA(VLOOKUP(J578,J579:J$882,1,0))</f>
        <v>1</v>
      </c>
      <c r="I578" s="27">
        <f>VLOOKUP(C578,SOURCE!V$6:AB$10046,7,0)</f>
        <v>1879</v>
      </c>
      <c r="J578" s="28" t="str">
        <f>VLOOKUP(C578,SOURCE!V$6:AB$10046,6,0)</f>
        <v>CASEDN</v>
      </c>
      <c r="K578" s="29" t="str">
        <f t="shared" si="9"/>
        <v>CASEDN</v>
      </c>
      <c r="L578" s="38" t="str">
        <f>VLOOKUP(C578,SOURCE!V$6:AB$10046,2,0)</f>
        <v>CONF</v>
      </c>
      <c r="M578" t="str">
        <f>IF(VLOOKUP(I578,SOURCE!B:P,2,0)="/  { itemToBeCoded","To be coded","")</f>
        <v>To be coded</v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"CASE DN"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ITM_LISTXY</v>
      </c>
      <c r="E579" s="26" t="str">
        <f>CHAR(34)&amp;VLOOKUP(C579,SOURCE!$V$3:$AC$2867,6,0)&amp;CHAR(34)</f>
        <v>"LISTXY"</v>
      </c>
      <c r="F579" s="22" t="str">
        <f>VLOOKUP(C579,SOURCE!$V$3:$AD$2867,9,0)&amp;"           {"&amp;D579&amp;",   "&amp;E579&amp;"},"</f>
        <v xml:space="preserve">           {ITM_LISTXY,   "LISTXY"},</v>
      </c>
      <c r="H579" t="b">
        <f>ISNA(VLOOKUP(J579,J580:J$882,1,0))</f>
        <v>1</v>
      </c>
      <c r="I579" s="27">
        <f>VLOOKUP(C579,SOURCE!V$6:AB$10046,7,0)</f>
        <v>1880</v>
      </c>
      <c r="J579" s="28" t="str">
        <f>VLOOKUP(C579,SOURCE!V$6:AB$10046,6,0)</f>
        <v>LISTXY</v>
      </c>
      <c r="K579" s="29" t="str">
        <f t="shared" si="9"/>
        <v>LISTXY</v>
      </c>
      <c r="L579" s="38">
        <f>VLOOKUP(C579,SOURCE!V$6:AB$10046,2,0)</f>
        <v>0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"LISTXY"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ITM_SH_ERPN</v>
      </c>
      <c r="E580" s="26" t="str">
        <f>CHAR(34)&amp;VLOOKUP(C580,SOURCE!$V$3:$AC$2867,6,0)&amp;CHAR(34)</f>
        <v>"ERPN?"</v>
      </c>
      <c r="F580" s="22" t="str">
        <f>VLOOKUP(C580,SOURCE!$V$3:$AD$2867,9,0)&amp;"           {"&amp;D580&amp;",   "&amp;E580&amp;"},"</f>
        <v>//           {ITM_SH_ERPN,   "ERPN?"},</v>
      </c>
      <c r="H580" t="b">
        <f>ISNA(VLOOKUP(J580,J581:J$882,1,0))</f>
        <v>1</v>
      </c>
      <c r="I580" s="27">
        <f>VLOOKUP(C580,SOURCE!V$6:AB$10046,7,0)</f>
        <v>1881</v>
      </c>
      <c r="J580" s="28" t="str">
        <f>VLOOKUP(C580,SOURCE!V$6:AB$10046,6,0)</f>
        <v>ERPN?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580" s="38" t="str">
        <f>VLOOKUP(C580,SOURCE!V$6:AB$10046,2,0)</f>
        <v>INFO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"eRPN?"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ITM_ms</v>
      </c>
      <c r="E581" s="26" t="str">
        <f>CHAR(34)&amp;VLOOKUP(C581,SOURCE!$V$3:$AC$2867,6,0)&amp;CHAR(34)</f>
        <v>".MS"</v>
      </c>
      <c r="F581" s="22" t="str">
        <f>VLOOKUP(C581,SOURCE!$V$3:$AD$2867,9,0)&amp;"           {"&amp;D581&amp;",   "&amp;E581&amp;"},"</f>
        <v>//           {ITM_ms,   ".MS"},</v>
      </c>
      <c r="H581" t="b">
        <f>ISNA(VLOOKUP(J581,J582:J$882,1,0))</f>
        <v>1</v>
      </c>
      <c r="I581" s="27">
        <f>VLOOKUP(C581,SOURCE!V$6:AB$10046,7,0)</f>
        <v>1909</v>
      </c>
      <c r="J581" s="28" t="str">
        <f>VLOOKUP(C581,SOURCE!V$6:AB$10046,6,0)</f>
        <v>.MS</v>
      </c>
      <c r="K581" s="29" t="str">
        <f t="shared" si="10"/>
        <v>.ms</v>
      </c>
      <c r="L581" s="38" t="str">
        <f>VLOOKUP(C581,SOURCE!V$6:AB$10046,2,0)</f>
        <v>Trig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".ms"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ITM_msTo</v>
      </c>
      <c r="E582" s="26" t="str">
        <f>CHAR(34)&amp;VLOOKUP(C582,SOURCE!$V$3:$AC$2867,6,0)&amp;CHAR(34)</f>
        <v>".MS^MINUS^1"</v>
      </c>
      <c r="F582" s="22" t="str">
        <f>VLOOKUP(C582,SOURCE!$V$3:$AD$2867,9,0)&amp;"           {"&amp;D582&amp;",   "&amp;E582&amp;"},"</f>
        <v>//           {ITM_msTo,   ".MS^MINUS^1"},</v>
      </c>
      <c r="H582" t="b">
        <f>ISNA(VLOOKUP(J582,J583:J$882,1,0))</f>
        <v>1</v>
      </c>
      <c r="I582" s="27">
        <f>VLOOKUP(C582,SOURCE!V$6:AB$10046,7,0)</f>
        <v>1910</v>
      </c>
      <c r="J582" s="28" t="str">
        <f>VLOOKUP(C582,SOURCE!V$6:AB$10046,6,0)</f>
        <v>.MS^MINUS^1</v>
      </c>
      <c r="K582" s="29" t="str">
        <f t="shared" si="10"/>
        <v>.ms^MINUS^1</v>
      </c>
      <c r="L582" s="38" t="str">
        <f>VLOOKUP(C582,SOURCE!V$6:AB$10046,2,0)</f>
        <v>Trig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".ms" STD_SUP_MINUS STD_SUP_1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ITM_XXEQ</v>
      </c>
      <c r="E583" s="26" t="str">
        <f>CHAR(34)&amp;VLOOKUP(C583,SOURCE!$V$3:$AC$2867,6,0)&amp;CHAR(34)</f>
        <v>"X.XEQ"</v>
      </c>
      <c r="F583" s="22" t="str">
        <f>VLOOKUP(C583,SOURCE!$V$3:$AD$2867,9,0)&amp;"           {"&amp;D583&amp;",   "&amp;E583&amp;"},"</f>
        <v>//           {ITM_XXEQ,   "X.XEQ"},</v>
      </c>
      <c r="H583" t="b">
        <f>ISNA(VLOOKUP(J583,J584:J$882,1,0))</f>
        <v>1</v>
      </c>
      <c r="I583" s="27">
        <f>VLOOKUP(C583,SOURCE!V$6:AB$10046,7,0)</f>
        <v>1912</v>
      </c>
      <c r="J583" s="28" t="str">
        <f>VLOOKUP(C583,SOURCE!V$6:AB$10046,6,0)</f>
        <v>X.XEQ</v>
      </c>
      <c r="K583" s="29" t="str">
        <f t="shared" si="10"/>
        <v>X.XEQ</v>
      </c>
      <c r="L583" s="38" t="str">
        <f>VLOOKUP(C583,SOURCE!V$6:AB$10046,2,0)</f>
        <v>KEYS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"X.XEQ"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ITM_STKTO3x1</v>
      </c>
      <c r="E584" s="26" t="str">
        <f>CHAR(34)&amp;VLOOKUP(C584,SOURCE!$V$3:$AC$2867,6,0)&amp;CHAR(34)</f>
        <v>"ZYX&gt;M"</v>
      </c>
      <c r="F584" s="22" t="str">
        <f>VLOOKUP(C584,SOURCE!$V$3:$AD$2867,9,0)&amp;"           {"&amp;D584&amp;",   "&amp;E584&amp;"},"</f>
        <v>//           {ITM_STKTO3x1,   "ZYX&gt;M"},</v>
      </c>
      <c r="H584" t="b">
        <f>ISNA(VLOOKUP(J584,J585:J$882,1,0))</f>
        <v>1</v>
      </c>
      <c r="I584" s="27">
        <f>VLOOKUP(C584,SOURCE!V$6:AB$10046,7,0)</f>
        <v>1931</v>
      </c>
      <c r="J584" s="28" t="str">
        <f>VLOOKUP(C584,SOURCE!V$6:AB$10046,6,0)</f>
        <v>ZYX&gt;M</v>
      </c>
      <c r="K584" s="29" t="str">
        <f t="shared" si="10"/>
        <v>zyx&gt;M</v>
      </c>
      <c r="L584" s="38" t="str">
        <f>VLOOKUP(C584,SOURCE!V$6:AB$10046,2,0)</f>
        <v>CUSTOM TEMP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"zyx" STD_RIGHT_ARROW "M"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ITM_XPARSE</v>
      </c>
      <c r="E585" s="26" t="str">
        <f>CHAR(34)&amp;VLOOKUP(C585,SOURCE!$V$3:$AC$2867,6,0)&amp;CHAR(34)</f>
        <v>"M&gt;ZYX"</v>
      </c>
      <c r="F585" s="22" t="str">
        <f>VLOOKUP(C585,SOURCE!$V$3:$AD$2867,9,0)&amp;"           {"&amp;D585&amp;",   "&amp;E585&amp;"},"</f>
        <v>//           {ITM_XPARSE,   "M&gt;ZYX"},</v>
      </c>
      <c r="H585" t="b">
        <f>ISNA(VLOOKUP(J585,J586:J$882,1,0))</f>
        <v>0</v>
      </c>
      <c r="I585" s="27">
        <f>VLOOKUP(C585,SOURCE!V$6:AB$10046,7,0)</f>
        <v>1932</v>
      </c>
      <c r="J585" s="28" t="str">
        <f>VLOOKUP(C585,SOURCE!V$6:AB$10046,6,0)</f>
        <v>M&gt;ZYX</v>
      </c>
      <c r="K585" s="29" t="str">
        <f t="shared" si="10"/>
        <v>alpha.PARSE</v>
      </c>
      <c r="L585" s="38" t="str">
        <f>VLOOKUP(C585,SOURCE!V$6:AB$10046,2,0)</f>
        <v>TEXT</v>
      </c>
      <c r="M585" t="str">
        <f>IF(VLOOKUP(I585,SOURCE!B:P,2,0)="/  { itemToBeCoded","To be coded","")</f>
        <v>To be coded</v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STD_alpha ".PARSE"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ITM_FLGSV</v>
      </c>
      <c r="E586" s="26" t="str">
        <f>CHAR(34)&amp;VLOOKUP(C586,SOURCE!$V$3:$AC$2867,6,0)&amp;CHAR(34)</f>
        <v>"FLGS"</v>
      </c>
      <c r="F586" s="22" t="str">
        <f>VLOOKUP(C586,SOURCE!$V$3:$AD$2867,9,0)&amp;"           {"&amp;D586&amp;",   "&amp;E586&amp;"},"</f>
        <v>//           {ITM_FLGSV,   "FLGS"},</v>
      </c>
      <c r="H586" t="b">
        <f>ISNA(VLOOKUP(J586,J587:J$882,1,0))</f>
        <v>1</v>
      </c>
      <c r="I586" s="27">
        <f>VLOOKUP(C586,SOURCE!V$6:AB$10046,7,0)</f>
        <v>1935</v>
      </c>
      <c r="J586" s="28" t="str">
        <f>VLOOKUP(C586,SOURCE!V$6:AB$10046,6,0)</f>
        <v>FLGS</v>
      </c>
      <c r="K586" s="29" t="str">
        <f t="shared" si="10"/>
        <v>FLGS</v>
      </c>
      <c r="L586" s="38" t="str">
        <f>VLOOKUP(C586,SOURCE!V$6:AB$10046,2,0)</f>
        <v>SYS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"FLGS"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ITM_CPXI</v>
      </c>
      <c r="E587" s="26" t="str">
        <f>CHAR(34)&amp;VLOOKUP(C587,SOURCE!$V$3:$AC$2867,6,0)&amp;CHAR(34)</f>
        <v>"CPXI"</v>
      </c>
      <c r="F587" s="22" t="str">
        <f>VLOOKUP(C587,SOURCE!$V$3:$AD$2867,9,0)&amp;"           {"&amp;D587&amp;",   "&amp;E587&amp;"},"</f>
        <v>//           {ITM_CPXI,   "CPXI"},</v>
      </c>
      <c r="H587" t="b">
        <f>ISNA(VLOOKUP(J587,J588:J$882,1,0))</f>
        <v>1</v>
      </c>
      <c r="I587" s="27">
        <f>VLOOKUP(C587,SOURCE!V$6:AB$10046,7,0)</f>
        <v>1936</v>
      </c>
      <c r="J587" s="28" t="str">
        <f>VLOOKUP(C587,SOURCE!V$6:AB$10046,6,0)</f>
        <v>CPXI</v>
      </c>
      <c r="K587" s="29" t="str">
        <f t="shared" si="10"/>
        <v>CPXi</v>
      </c>
      <c r="L587" s="38" t="str">
        <f>VLOOKUP(C587,SOURCE!V$6:AB$10046,2,0)</f>
        <v>SYSFL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"CPXi"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ITM_CPXJ</v>
      </c>
      <c r="E588" s="26" t="str">
        <f>CHAR(34)&amp;VLOOKUP(C588,SOURCE!$V$3:$AC$2867,6,0)&amp;CHAR(34)</f>
        <v>"CPXJ"</v>
      </c>
      <c r="F588" s="22" t="str">
        <f>VLOOKUP(C588,SOURCE!$V$3:$AD$2867,9,0)&amp;"           {"&amp;D588&amp;",   "&amp;E588&amp;"},"</f>
        <v>//           {ITM_CPXJ,   "CPXJ"},</v>
      </c>
      <c r="H588" t="b">
        <f>ISNA(VLOOKUP(J588,J589:J$882,1,0))</f>
        <v>1</v>
      </c>
      <c r="I588" s="27">
        <f>VLOOKUP(C588,SOURCE!V$6:AB$10046,7,0)</f>
        <v>1937</v>
      </c>
      <c r="J588" s="28" t="str">
        <f>VLOOKUP(C588,SOURCE!V$6:AB$10046,6,0)</f>
        <v>CPXJ</v>
      </c>
      <c r="K588" s="29" t="str">
        <f t="shared" si="10"/>
        <v>CPXj</v>
      </c>
      <c r="L588" s="38" t="str">
        <f>VLOOKUP(C588,SOURCE!V$6:AB$10046,2,0)</f>
        <v>SYSFL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"CPXj"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ITM_SSIZE4</v>
      </c>
      <c r="E589" s="26" t="str">
        <f>CHAR(34)&amp;VLOOKUP(C589,SOURCE!$V$3:$AC$2867,6,0)&amp;CHAR(34)</f>
        <v>"SSIZE4"</v>
      </c>
      <c r="F589" s="22" t="str">
        <f>VLOOKUP(C589,SOURCE!$V$3:$AD$2867,9,0)&amp;"           {"&amp;D589&amp;",   "&amp;E589&amp;"},"</f>
        <v>//           {ITM_SSIZE4,   "SSIZE4"},</v>
      </c>
      <c r="H589" t="b">
        <f>ISNA(VLOOKUP(J589,J590:J$882,1,0))</f>
        <v>1</v>
      </c>
      <c r="I589" s="27">
        <f>VLOOKUP(C589,SOURCE!V$6:AB$10046,7,0)</f>
        <v>1938</v>
      </c>
      <c r="J589" s="28" t="str">
        <f>VLOOKUP(C589,SOURCE!V$6:AB$10046,6,0)</f>
        <v>SSIZE4</v>
      </c>
      <c r="K589" s="29" t="str">
        <f t="shared" si="10"/>
        <v>SSIZE4</v>
      </c>
      <c r="L589" s="38" t="str">
        <f>VLOOKUP(C589,SOURCE!V$6:AB$10046,2,0)</f>
        <v>SYSFL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"SSIZE4"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ITM_SSIZE8</v>
      </c>
      <c r="E590" s="26" t="str">
        <f>CHAR(34)&amp;VLOOKUP(C590,SOURCE!$V$3:$AC$2867,6,0)&amp;CHAR(34)</f>
        <v>"SSIZE8"</v>
      </c>
      <c r="F590" s="22" t="str">
        <f>VLOOKUP(C590,SOURCE!$V$3:$AD$2867,9,0)&amp;"           {"&amp;D590&amp;",   "&amp;E590&amp;"},"</f>
        <v>//           {ITM_SSIZE8,   "SSIZE8"},</v>
      </c>
      <c r="H590" t="b">
        <f>ISNA(VLOOKUP(J590,J591:J$882,1,0))</f>
        <v>1</v>
      </c>
      <c r="I590" s="27">
        <f>VLOOKUP(C590,SOURCE!V$6:AB$10046,7,0)</f>
        <v>1939</v>
      </c>
      <c r="J590" s="28" t="str">
        <f>VLOOKUP(C590,SOURCE!V$6:AB$10046,6,0)</f>
        <v>SSIZE8</v>
      </c>
      <c r="K590" s="29" t="str">
        <f t="shared" si="10"/>
        <v>SSIZE8</v>
      </c>
      <c r="L590" s="38" t="str">
        <f>VLOOKUP(C590,SOURCE!V$6:AB$10046,2,0)</f>
        <v>SYSFL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"SSIZE8"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ITM_POLAR</v>
      </c>
      <c r="E591" s="26" t="str">
        <f>CHAR(34)&amp;VLOOKUP(C591,SOURCE!$V$3:$AC$2867,6,0)&amp;CHAR(34)</f>
        <v>"POLAR"</v>
      </c>
      <c r="F591" s="22" t="str">
        <f>VLOOKUP(C591,SOURCE!$V$3:$AD$2867,9,0)&amp;"           {"&amp;D591&amp;",   "&amp;E591&amp;"},"</f>
        <v xml:space="preserve">           {ITM_POLAR,   "POLAR"},</v>
      </c>
      <c r="H591" t="b">
        <f>ISNA(VLOOKUP(J591,J592:J$882,1,0))</f>
        <v>1</v>
      </c>
      <c r="I591" s="27">
        <f>VLOOKUP(C591,SOURCE!V$6:AB$10046,7,0)</f>
        <v>1946</v>
      </c>
      <c r="J591" s="28" t="str">
        <f>VLOOKUP(C591,SOURCE!V$6:AB$10046,6,0)</f>
        <v>POLAR</v>
      </c>
      <c r="K591" s="29" t="str">
        <f t="shared" si="10"/>
        <v>POLAR</v>
      </c>
      <c r="L591" s="38" t="str">
        <f>VLOOKUP(C591,SOURCE!V$6:AB$10046,2,0)</f>
        <v>SYSFL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"POLAR"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ITM_RECT</v>
      </c>
      <c r="E592" s="26" t="str">
        <f>CHAR(34)&amp;VLOOKUP(C592,SOURCE!$V$3:$AC$2867,6,0)&amp;CHAR(34)</f>
        <v>"RECT"</v>
      </c>
      <c r="F592" s="22" t="str">
        <f>VLOOKUP(C592,SOURCE!$V$3:$AD$2867,9,0)&amp;"           {"&amp;D592&amp;",   "&amp;E592&amp;"},"</f>
        <v xml:space="preserve">           {ITM_RECT,   "RECT"},</v>
      </c>
      <c r="H592" t="b">
        <f>ISNA(VLOOKUP(J592,J593:J$882,1,0))</f>
        <v>1</v>
      </c>
      <c r="I592" s="27">
        <f>VLOOKUP(C592,SOURCE!V$6:AB$10046,7,0)</f>
        <v>1949</v>
      </c>
      <c r="J592" s="28" t="str">
        <f>VLOOKUP(C592,SOURCE!V$6:AB$10046,6,0)</f>
        <v>RECT</v>
      </c>
      <c r="K592" s="29" t="str">
        <f t="shared" si="10"/>
        <v>RECT</v>
      </c>
      <c r="L592" s="38" t="str">
        <f>VLOOKUP(C592,SOURCE!V$6:AB$10046,2,0)</f>
        <v>SYSFL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"RECT"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ITM_XEDIT</v>
      </c>
      <c r="E593" s="26" t="str">
        <f>CHAR(34)&amp;VLOOKUP(C593,SOURCE!$V$3:$AC$2867,6,0)&amp;CHAR(34)</f>
        <v>"X.EDIT"</v>
      </c>
      <c r="F593" s="22" t="str">
        <f>VLOOKUP(C593,SOURCE!$V$3:$AD$2867,9,0)&amp;"           {"&amp;D593&amp;",   "&amp;E593&amp;"},"</f>
        <v>//           {ITM_XEDIT,   "X.EDIT"},</v>
      </c>
      <c r="H593" t="b">
        <f>ISNA(VLOOKUP(J593,J594:J$882,1,0))</f>
        <v>1</v>
      </c>
      <c r="I593" s="27">
        <f>VLOOKUP(C593,SOURCE!V$6:AB$10046,7,0)</f>
        <v>1957</v>
      </c>
      <c r="J593" s="28" t="str">
        <f>VLOOKUP(C593,SOURCE!V$6:AB$10046,6,0)</f>
        <v>X.EDIT</v>
      </c>
      <c r="K593" s="29" t="str">
        <f t="shared" si="10"/>
        <v>X.EDIT</v>
      </c>
      <c r="L593" s="38" t="str">
        <f>VLOOKUP(C593,SOURCE!V$6:AB$10046,2,0)</f>
        <v>TEXT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"X.EDIT"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ITM_DEG2</v>
      </c>
      <c r="E594" s="26" t="str">
        <f>CHAR(34)&amp;VLOOKUP(C594,SOURCE!$V$3:$AC$2867,6,0)&amp;CHAR(34)</f>
        <v>"&gt;&gt;DEG"</v>
      </c>
      <c r="F594" s="22" t="str">
        <f>VLOOKUP(C594,SOURCE!$V$3:$AD$2867,9,0)&amp;"           {"&amp;D594&amp;",   "&amp;E594&amp;"},"</f>
        <v>//           {ITM_DEG2,   "&gt;&gt;DEG"},</v>
      </c>
      <c r="H594" t="b">
        <f>ISNA(VLOOKUP(J594,J595:J$882,1,0))</f>
        <v>1</v>
      </c>
      <c r="I594" s="27">
        <f>VLOOKUP(C594,SOURCE!V$6:AB$10046,7,0)</f>
        <v>1959</v>
      </c>
      <c r="J594" s="28" t="str">
        <f>VLOOKUP(C594,SOURCE!V$6:AB$10046,6,0)</f>
        <v>&gt;&gt;DEG</v>
      </c>
      <c r="K594" s="29" t="str">
        <f t="shared" si="10"/>
        <v>RIGHT_DOUBLE_ARROWDEG</v>
      </c>
      <c r="L594" s="38" t="str">
        <f>VLOOKUP(C594,SOURCE!V$6:AB$10046,2,0)</f>
        <v>Trig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STD_RIGHT_DOUBLE_ARROW "DEG"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ITM_DMS2</v>
      </c>
      <c r="E595" s="26" t="str">
        <f>CHAR(34)&amp;VLOOKUP(C595,SOURCE!$V$3:$AC$2867,6,0)&amp;CHAR(34)</f>
        <v>"&gt;&gt;D.MS"</v>
      </c>
      <c r="F595" s="22" t="str">
        <f>VLOOKUP(C595,SOURCE!$V$3:$AD$2867,9,0)&amp;"           {"&amp;D595&amp;",   "&amp;E595&amp;"},"</f>
        <v>//           {ITM_DMS2,   "&gt;&gt;D.MS"},</v>
      </c>
      <c r="H595" t="b">
        <f>ISNA(VLOOKUP(J595,J596:J$882,1,0))</f>
        <v>1</v>
      </c>
      <c r="I595" s="27">
        <f>VLOOKUP(C595,SOURCE!V$6:AB$10046,7,0)</f>
        <v>1960</v>
      </c>
      <c r="J595" s="28" t="str">
        <f>VLOOKUP(C595,SOURCE!V$6:AB$10046,6,0)</f>
        <v>&gt;&gt;D.MS</v>
      </c>
      <c r="K595" s="29" t="str">
        <f t="shared" si="10"/>
        <v>RIGHT_DOUBLE_ARROWD.MS</v>
      </c>
      <c r="L595" s="38" t="str">
        <f>VLOOKUP(C595,SOURCE!V$6:AB$10046,2,0)</f>
        <v>Trig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STD_RIGHT_DOUBLE_ARROW "D.MS"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ITM_GRAD2</v>
      </c>
      <c r="E596" s="26" t="str">
        <f>CHAR(34)&amp;VLOOKUP(C596,SOURCE!$V$3:$AC$2867,6,0)&amp;CHAR(34)</f>
        <v>"&gt;&gt;GRAD"</v>
      </c>
      <c r="F596" s="22" t="str">
        <f>VLOOKUP(C596,SOURCE!$V$3:$AD$2867,9,0)&amp;"           {"&amp;D596&amp;",   "&amp;E596&amp;"},"</f>
        <v>//           {ITM_GRAD2,   "&gt;&gt;GRAD"},</v>
      </c>
      <c r="H596" t="b">
        <f>ISNA(VLOOKUP(J596,J597:J$882,1,0))</f>
        <v>1</v>
      </c>
      <c r="I596" s="27">
        <f>VLOOKUP(C596,SOURCE!V$6:AB$10046,7,0)</f>
        <v>1961</v>
      </c>
      <c r="J596" s="28" t="str">
        <f>VLOOKUP(C596,SOURCE!V$6:AB$10046,6,0)</f>
        <v>&gt;&gt;GRAD</v>
      </c>
      <c r="K596" s="29" t="str">
        <f t="shared" si="10"/>
        <v>RIGHT_DOUBLE_ARROWGRAD</v>
      </c>
      <c r="L596" s="38" t="str">
        <f>VLOOKUP(C596,SOURCE!V$6:AB$10046,2,0)</f>
        <v>Trig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STD_RIGHT_DOUBLE_ARROW "GRAD"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ITM_MULPI2</v>
      </c>
      <c r="E597" s="26" t="str">
        <f>CHAR(34)&amp;VLOOKUP(C597,SOURCE!$V$3:$AC$2867,6,0)&amp;CHAR(34)</f>
        <v>"&gt;&gt;MULPI"</v>
      </c>
      <c r="F597" s="22" t="str">
        <f>VLOOKUP(C597,SOURCE!$V$3:$AD$2867,9,0)&amp;"           {"&amp;D597&amp;",   "&amp;E597&amp;"},"</f>
        <v>//           {ITM_MULPI2,   "&gt;&gt;MULPI"},</v>
      </c>
      <c r="H597" t="b">
        <f>ISNA(VLOOKUP(J597,J598:J$882,1,0))</f>
        <v>1</v>
      </c>
      <c r="I597" s="27">
        <f>VLOOKUP(C597,SOURCE!V$6:AB$10046,7,0)</f>
        <v>1962</v>
      </c>
      <c r="J597" s="28" t="str">
        <f>VLOOKUP(C597,SOURCE!V$6:AB$10046,6,0)</f>
        <v>&gt;&gt;MULPI</v>
      </c>
      <c r="K597" s="29" t="str">
        <f t="shared" si="10"/>
        <v>RIGHT_DOUBLE_ARROWMULpi</v>
      </c>
      <c r="L597" s="38" t="str">
        <f>VLOOKUP(C597,SOURCE!V$6:AB$10046,2,0)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STD_RIGHT_DOUBLE_ARROW "MUL" STD_pi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ITM_RAD2</v>
      </c>
      <c r="E598" s="26" t="str">
        <f>CHAR(34)&amp;VLOOKUP(C598,SOURCE!$V$3:$AC$2867,6,0)&amp;CHAR(34)</f>
        <v>"&gt;&gt;RAD"</v>
      </c>
      <c r="F598" s="22" t="str">
        <f>VLOOKUP(C598,SOURCE!$V$3:$AD$2867,9,0)&amp;"           {"&amp;D598&amp;",   "&amp;E598&amp;"},"</f>
        <v>//           {ITM_RAD2,   "&gt;&gt;RAD"},</v>
      </c>
      <c r="H598" t="b">
        <f>ISNA(VLOOKUP(J598,J599:J$882,1,0))</f>
        <v>1</v>
      </c>
      <c r="I598" s="27">
        <f>VLOOKUP(C598,SOURCE!V$6:AB$10046,7,0)</f>
        <v>1963</v>
      </c>
      <c r="J598" s="28" t="str">
        <f>VLOOKUP(C598,SOURCE!V$6:AB$10046,6,0)</f>
        <v>&gt;&gt;RAD</v>
      </c>
      <c r="K598" s="29" t="str">
        <f t="shared" si="10"/>
        <v>RIGHT_DOUBLE_ARROWRAD</v>
      </c>
      <c r="L598" s="38" t="str">
        <f>VLOOKUP(C598,SOURCE!V$6:AB$10046,2,0)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STD_RIGHT_DOUBLE_ARROW "RAD"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ITM_HMS2</v>
      </c>
      <c r="E599" s="26" t="str">
        <f>CHAR(34)&amp;VLOOKUP(C599,SOURCE!$V$3:$AC$2867,6,0)&amp;CHAR(34)</f>
        <v>"&gt;&gt;H.MS"</v>
      </c>
      <c r="F599" s="22" t="str">
        <f>VLOOKUP(C599,SOURCE!$V$3:$AD$2867,9,0)&amp;"           {"&amp;D599&amp;",   "&amp;E599&amp;"},"</f>
        <v>//           {ITM_HMS2,   "&gt;&gt;H.MS"},</v>
      </c>
      <c r="H599" t="b">
        <f>ISNA(VLOOKUP(J599,J600:J$882,1,0))</f>
        <v>1</v>
      </c>
      <c r="I599" s="27">
        <f>VLOOKUP(C599,SOURCE!V$6:AB$10046,7,0)</f>
        <v>1964</v>
      </c>
      <c r="J599" s="28" t="str">
        <f>VLOOKUP(C599,SOURCE!V$6:AB$10046,6,0)</f>
        <v>&gt;&gt;H.MS</v>
      </c>
      <c r="K599" s="29" t="str">
        <f t="shared" si="10"/>
        <v>RIGHT_DOUBLE_ARROWh.ms</v>
      </c>
      <c r="L599" s="38" t="str">
        <f>VLOOKUP(C599,SOURCE!V$6:AB$10046,2,0)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STD_RIGHT_DOUBLE_ARROW "h.ms"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ITM_X_P1</v>
      </c>
      <c r="E600" s="26" t="str">
        <f>CHAR(34)&amp;VLOOKUP(C600,SOURCE!$V$3:$AC$2867,6,0)&amp;CHAR(34)</f>
        <v>"XEQM01"</v>
      </c>
      <c r="F600" s="22" t="str">
        <f>VLOOKUP(C600,SOURCE!$V$3:$AD$2867,9,0)&amp;"           {"&amp;D600&amp;",   "&amp;E600&amp;"},"</f>
        <v>//           {ITM_X_P1,   "XEQM01"},</v>
      </c>
      <c r="H600" t="b">
        <f>ISNA(VLOOKUP(J600,J601:J$882,1,0))</f>
        <v>1</v>
      </c>
      <c r="I600" s="27">
        <f>VLOOKUP(C600,SOURCE!V$6:AB$10046,7,0)</f>
        <v>1965</v>
      </c>
      <c r="J600" s="28" t="str">
        <f>VLOOKUP(C600,SOURCE!V$6:AB$10046,6,0)</f>
        <v>XEQM01</v>
      </c>
      <c r="K600" s="29" t="str">
        <f t="shared" si="10"/>
        <v>XEQM01</v>
      </c>
      <c r="L600" s="38" t="str">
        <f>VLOOKUP(C600,SOURCE!V$6:AB$10046,2,0)</f>
        <v>XXEQ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"XEQM01"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ITM_X_P2</v>
      </c>
      <c r="E601" s="26" t="str">
        <f>CHAR(34)&amp;VLOOKUP(C601,SOURCE!$V$3:$AC$2867,6,0)&amp;CHAR(34)</f>
        <v>"XEQM02"</v>
      </c>
      <c r="F601" s="22" t="str">
        <f>VLOOKUP(C601,SOURCE!$V$3:$AD$2867,9,0)&amp;"           {"&amp;D601&amp;",   "&amp;E601&amp;"},"</f>
        <v>//           {ITM_X_P2,   "XEQM02"},</v>
      </c>
      <c r="H601" t="b">
        <f>ISNA(VLOOKUP(J601,J602:J$882,1,0))</f>
        <v>1</v>
      </c>
      <c r="I601" s="27">
        <f>VLOOKUP(C601,SOURCE!V$6:AB$10046,7,0)</f>
        <v>1966</v>
      </c>
      <c r="J601" s="28" t="str">
        <f>VLOOKUP(C601,SOURCE!V$6:AB$10046,6,0)</f>
        <v>XEQM02</v>
      </c>
      <c r="K601" s="29" t="str">
        <f t="shared" si="10"/>
        <v>XEQM02</v>
      </c>
      <c r="L601" s="38" t="str">
        <f>VLOOKUP(C601,SOURCE!V$6:AB$10046,2,0)</f>
        <v>XXEQ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"XEQM02"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ITM_X_P3</v>
      </c>
      <c r="E602" s="26" t="str">
        <f>CHAR(34)&amp;VLOOKUP(C602,SOURCE!$V$3:$AC$2867,6,0)&amp;CHAR(34)</f>
        <v>"XEQM03"</v>
      </c>
      <c r="F602" s="22" t="str">
        <f>VLOOKUP(C602,SOURCE!$V$3:$AD$2867,9,0)&amp;"           {"&amp;D602&amp;",   "&amp;E602&amp;"},"</f>
        <v>//           {ITM_X_P3,   "XEQM03"},</v>
      </c>
      <c r="H602" t="b">
        <f>ISNA(VLOOKUP(J602,J603:J$882,1,0))</f>
        <v>1</v>
      </c>
      <c r="I602" s="27">
        <f>VLOOKUP(C602,SOURCE!V$6:AB$10046,7,0)</f>
        <v>1967</v>
      </c>
      <c r="J602" s="28" t="str">
        <f>VLOOKUP(C602,SOURCE!V$6:AB$10046,6,0)</f>
        <v>XEQM03</v>
      </c>
      <c r="K602" s="29" t="str">
        <f t="shared" si="10"/>
        <v>XEQM03</v>
      </c>
      <c r="L602" s="38" t="str">
        <f>VLOOKUP(C602,SOURCE!V$6:AB$10046,2,0)</f>
        <v>XXEQ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"XEQM03"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ITM_X_P4</v>
      </c>
      <c r="E603" s="26" t="str">
        <f>CHAR(34)&amp;VLOOKUP(C603,SOURCE!$V$3:$AC$2867,6,0)&amp;CHAR(34)</f>
        <v>"XEQM04"</v>
      </c>
      <c r="F603" s="22" t="str">
        <f>VLOOKUP(C603,SOURCE!$V$3:$AD$2867,9,0)&amp;"           {"&amp;D603&amp;",   "&amp;E603&amp;"},"</f>
        <v>//           {ITM_X_P4,   "XEQM04"},</v>
      </c>
      <c r="H603" t="b">
        <f>ISNA(VLOOKUP(J603,J604:J$882,1,0))</f>
        <v>1</v>
      </c>
      <c r="I603" s="27">
        <f>VLOOKUP(C603,SOURCE!V$6:AB$10046,7,0)</f>
        <v>1968</v>
      </c>
      <c r="J603" s="28" t="str">
        <f>VLOOKUP(C603,SOURCE!V$6:AB$10046,6,0)</f>
        <v>XEQM04</v>
      </c>
      <c r="K603" s="29" t="str">
        <f t="shared" si="10"/>
        <v>XEQM04</v>
      </c>
      <c r="L603" s="38" t="str">
        <f>VLOOKUP(C603,SOURCE!V$6:AB$10046,2,0)</f>
        <v>XXEQ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"XEQM04"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ITM_X_P5</v>
      </c>
      <c r="E604" s="26" t="str">
        <f>CHAR(34)&amp;VLOOKUP(C604,SOURCE!$V$3:$AC$2867,6,0)&amp;CHAR(34)</f>
        <v>"XEQM05"</v>
      </c>
      <c r="F604" s="22" t="str">
        <f>VLOOKUP(C604,SOURCE!$V$3:$AD$2867,9,0)&amp;"           {"&amp;D604&amp;",   "&amp;E604&amp;"},"</f>
        <v>//           {ITM_X_P5,   "XEQM05"},</v>
      </c>
      <c r="H604" t="b">
        <f>ISNA(VLOOKUP(J604,J605:J$882,1,0))</f>
        <v>1</v>
      </c>
      <c r="I604" s="27">
        <f>VLOOKUP(C604,SOURCE!V$6:AB$10046,7,0)</f>
        <v>1969</v>
      </c>
      <c r="J604" s="28" t="str">
        <f>VLOOKUP(C604,SOURCE!V$6:AB$10046,6,0)</f>
        <v>XEQM05</v>
      </c>
      <c r="K604" s="29" t="str">
        <f t="shared" si="10"/>
        <v>XEQM05</v>
      </c>
      <c r="L604" s="38" t="str">
        <f>VLOOKUP(C604,SOURCE!V$6:AB$10046,2,0)</f>
        <v>XXEQ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"XEQM05"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ITM_X_P6</v>
      </c>
      <c r="E605" s="26" t="str">
        <f>CHAR(34)&amp;VLOOKUP(C605,SOURCE!$V$3:$AC$2867,6,0)&amp;CHAR(34)</f>
        <v>"XEQM06"</v>
      </c>
      <c r="F605" s="22" t="str">
        <f>VLOOKUP(C605,SOURCE!$V$3:$AD$2867,9,0)&amp;"           {"&amp;D605&amp;",   "&amp;E605&amp;"},"</f>
        <v>//           {ITM_X_P6,   "XEQM06"},</v>
      </c>
      <c r="H605" t="b">
        <f>ISNA(VLOOKUP(J605,J606:J$882,1,0))</f>
        <v>1</v>
      </c>
      <c r="I605" s="27">
        <f>VLOOKUP(C605,SOURCE!V$6:AB$10046,7,0)</f>
        <v>1970</v>
      </c>
      <c r="J605" s="28" t="str">
        <f>VLOOKUP(C605,SOURCE!V$6:AB$10046,6,0)</f>
        <v>XEQM06</v>
      </c>
      <c r="K605" s="29" t="str">
        <f t="shared" si="10"/>
        <v>XEQM06</v>
      </c>
      <c r="L605" s="38" t="str">
        <f>VLOOKUP(C605,SOURCE!V$6:AB$10046,2,0)</f>
        <v>XXEQ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"XEQM06"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ITM_X_f1</v>
      </c>
      <c r="E606" s="26" t="str">
        <f>CHAR(34)&amp;VLOOKUP(C606,SOURCE!$V$3:$AC$2867,6,0)&amp;CHAR(34)</f>
        <v>"XEQM07"</v>
      </c>
      <c r="F606" s="22" t="str">
        <f>VLOOKUP(C606,SOURCE!$V$3:$AD$2867,9,0)&amp;"           {"&amp;D606&amp;",   "&amp;E606&amp;"},"</f>
        <v>//           {ITM_X_f1,   "XEQM07"},</v>
      </c>
      <c r="H606" t="b">
        <f>ISNA(VLOOKUP(J606,J607:J$882,1,0))</f>
        <v>1</v>
      </c>
      <c r="I606" s="27">
        <f>VLOOKUP(C606,SOURCE!V$6:AB$10046,7,0)</f>
        <v>1971</v>
      </c>
      <c r="J606" s="28" t="str">
        <f>VLOOKUP(C606,SOURCE!V$6:AB$10046,6,0)</f>
        <v>XEQM07</v>
      </c>
      <c r="K606" s="29" t="str">
        <f t="shared" si="10"/>
        <v>XEQM07</v>
      </c>
      <c r="L606" s="38" t="str">
        <f>VLOOKUP(C606,SOURCE!V$6:AB$10046,2,0)</f>
        <v>XXEQ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"XEQM07"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ITM_X_f2</v>
      </c>
      <c r="E607" s="26" t="str">
        <f>CHAR(34)&amp;VLOOKUP(C607,SOURCE!$V$3:$AC$2867,6,0)&amp;CHAR(34)</f>
        <v>"XEQM08"</v>
      </c>
      <c r="F607" s="22" t="str">
        <f>VLOOKUP(C607,SOURCE!$V$3:$AD$2867,9,0)&amp;"           {"&amp;D607&amp;",   "&amp;E607&amp;"},"</f>
        <v>//           {ITM_X_f2,   "XEQM08"},</v>
      </c>
      <c r="H607" t="b">
        <f>ISNA(VLOOKUP(J607,J608:J$882,1,0))</f>
        <v>1</v>
      </c>
      <c r="I607" s="27">
        <f>VLOOKUP(C607,SOURCE!V$6:AB$10046,7,0)</f>
        <v>1972</v>
      </c>
      <c r="J607" s="28" t="str">
        <f>VLOOKUP(C607,SOURCE!V$6:AB$10046,6,0)</f>
        <v>XEQM08</v>
      </c>
      <c r="K607" s="29" t="str">
        <f t="shared" si="10"/>
        <v>XEQM08</v>
      </c>
      <c r="L607" s="38" t="str">
        <f>VLOOKUP(C607,SOURCE!V$6:AB$10046,2,0)</f>
        <v>XXEQ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"XEQM08"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ITM_X_f3</v>
      </c>
      <c r="E608" s="26" t="str">
        <f>CHAR(34)&amp;VLOOKUP(C608,SOURCE!$V$3:$AC$2867,6,0)&amp;CHAR(34)</f>
        <v>"XEQM09"</v>
      </c>
      <c r="F608" s="22" t="str">
        <f>VLOOKUP(C608,SOURCE!$V$3:$AD$2867,9,0)&amp;"           {"&amp;D608&amp;",   "&amp;E608&amp;"},"</f>
        <v>//           {ITM_X_f3,   "XEQM09"},</v>
      </c>
      <c r="H608" t="b">
        <f>ISNA(VLOOKUP(J608,J609:J$882,1,0))</f>
        <v>1</v>
      </c>
      <c r="I608" s="27">
        <f>VLOOKUP(C608,SOURCE!V$6:AB$10046,7,0)</f>
        <v>1973</v>
      </c>
      <c r="J608" s="28" t="str">
        <f>VLOOKUP(C608,SOURCE!V$6:AB$10046,6,0)</f>
        <v>XEQM09</v>
      </c>
      <c r="K608" s="29" t="str">
        <f t="shared" si="10"/>
        <v>XEQM09</v>
      </c>
      <c r="L608" s="38" t="str">
        <f>VLOOKUP(C608,SOURCE!V$6:AB$10046,2,0)</f>
        <v>XXEQ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"XEQM09"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ITM_X_f4</v>
      </c>
      <c r="E609" s="26" t="str">
        <f>CHAR(34)&amp;VLOOKUP(C609,SOURCE!$V$3:$AC$2867,6,0)&amp;CHAR(34)</f>
        <v>"XEQM10"</v>
      </c>
      <c r="F609" s="22" t="str">
        <f>VLOOKUP(C609,SOURCE!$V$3:$AD$2867,9,0)&amp;"           {"&amp;D609&amp;",   "&amp;E609&amp;"},"</f>
        <v>//           {ITM_X_f4,   "XEQM10"},</v>
      </c>
      <c r="H609" t="b">
        <f>ISNA(VLOOKUP(J609,J610:J$882,1,0))</f>
        <v>1</v>
      </c>
      <c r="I609" s="27">
        <f>VLOOKUP(C609,SOURCE!V$6:AB$10046,7,0)</f>
        <v>1974</v>
      </c>
      <c r="J609" s="28" t="str">
        <f>VLOOKUP(C609,SOURCE!V$6:AB$10046,6,0)</f>
        <v>XEQM10</v>
      </c>
      <c r="K609" s="29" t="str">
        <f t="shared" si="10"/>
        <v>XEQM10</v>
      </c>
      <c r="L609" s="38" t="str">
        <f>VLOOKUP(C609,SOURCE!V$6:AB$10046,2,0)</f>
        <v>XXEQ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"XEQM10"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ITM_X_f5</v>
      </c>
      <c r="E610" s="26" t="str">
        <f>CHAR(34)&amp;VLOOKUP(C610,SOURCE!$V$3:$AC$2867,6,0)&amp;CHAR(34)</f>
        <v>"XEQM11"</v>
      </c>
      <c r="F610" s="22" t="str">
        <f>VLOOKUP(C610,SOURCE!$V$3:$AD$2867,9,0)&amp;"           {"&amp;D610&amp;",   "&amp;E610&amp;"},"</f>
        <v>//           {ITM_X_f5,   "XEQM11"},</v>
      </c>
      <c r="H610" t="b">
        <f>ISNA(VLOOKUP(J610,J611:J$882,1,0))</f>
        <v>1</v>
      </c>
      <c r="I610" s="27">
        <f>VLOOKUP(C610,SOURCE!V$6:AB$10046,7,0)</f>
        <v>1975</v>
      </c>
      <c r="J610" s="28" t="str">
        <f>VLOOKUP(C610,SOURCE!V$6:AB$10046,6,0)</f>
        <v>XEQM11</v>
      </c>
      <c r="K610" s="29" t="str">
        <f t="shared" si="10"/>
        <v>XEQM11</v>
      </c>
      <c r="L610" s="38" t="str">
        <f>VLOOKUP(C610,SOURCE!V$6:AB$10046,2,0)</f>
        <v>XXEQ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"XEQM11"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ITM_X_f6</v>
      </c>
      <c r="E611" s="26" t="str">
        <f>CHAR(34)&amp;VLOOKUP(C611,SOURCE!$V$3:$AC$2867,6,0)&amp;CHAR(34)</f>
        <v>"XEQM12"</v>
      </c>
      <c r="F611" s="22" t="str">
        <f>VLOOKUP(C611,SOURCE!$V$3:$AD$2867,9,0)&amp;"           {"&amp;D611&amp;",   "&amp;E611&amp;"},"</f>
        <v>//           {ITM_X_f6,   "XEQM12"},</v>
      </c>
      <c r="H611" t="b">
        <f>ISNA(VLOOKUP(J611,J612:J$882,1,0))</f>
        <v>1</v>
      </c>
      <c r="I611" s="27">
        <f>VLOOKUP(C611,SOURCE!V$6:AB$10046,7,0)</f>
        <v>1976</v>
      </c>
      <c r="J611" s="28" t="str">
        <f>VLOOKUP(C611,SOURCE!V$6:AB$10046,6,0)</f>
        <v>XEQM12</v>
      </c>
      <c r="K611" s="29" t="str">
        <f t="shared" si="10"/>
        <v>XEQM12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"XEQM12"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ITM_X_g1</v>
      </c>
      <c r="E612" s="26" t="str">
        <f>CHAR(34)&amp;VLOOKUP(C612,SOURCE!$V$3:$AC$2867,6,0)&amp;CHAR(34)</f>
        <v>"XEQM13"</v>
      </c>
      <c r="F612" s="22" t="str">
        <f>VLOOKUP(C612,SOURCE!$V$3:$AD$2867,9,0)&amp;"           {"&amp;D612&amp;",   "&amp;E612&amp;"},"</f>
        <v>//           {ITM_X_g1,   "XEQM13"},</v>
      </c>
      <c r="H612" t="b">
        <f>ISNA(VLOOKUP(J612,J613:J$882,1,0))</f>
        <v>1</v>
      </c>
      <c r="I612" s="27">
        <f>VLOOKUP(C612,SOURCE!V$6:AB$10046,7,0)</f>
        <v>1977</v>
      </c>
      <c r="J612" s="28" t="str">
        <f>VLOOKUP(C612,SOURCE!V$6:AB$10046,6,0)</f>
        <v>XEQM13</v>
      </c>
      <c r="K612" s="29" t="str">
        <f t="shared" si="10"/>
        <v>XEQM13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"XEQM13"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ITM_X_g2</v>
      </c>
      <c r="E613" s="26" t="str">
        <f>CHAR(34)&amp;VLOOKUP(C613,SOURCE!$V$3:$AC$2867,6,0)&amp;CHAR(34)</f>
        <v>"XEQM14"</v>
      </c>
      <c r="F613" s="22" t="str">
        <f>VLOOKUP(C613,SOURCE!$V$3:$AD$2867,9,0)&amp;"           {"&amp;D613&amp;",   "&amp;E613&amp;"},"</f>
        <v>//           {ITM_X_g2,   "XEQM14"},</v>
      </c>
      <c r="H613" t="b">
        <f>ISNA(VLOOKUP(J613,J614:J$882,1,0))</f>
        <v>1</v>
      </c>
      <c r="I613" s="27">
        <f>VLOOKUP(C613,SOURCE!V$6:AB$10046,7,0)</f>
        <v>1978</v>
      </c>
      <c r="J613" s="28" t="str">
        <f>VLOOKUP(C613,SOURCE!V$6:AB$10046,6,0)</f>
        <v>XEQM14</v>
      </c>
      <c r="K613" s="29" t="str">
        <f t="shared" si="10"/>
        <v>XEQM14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"XEQM14"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ITM_X_g3</v>
      </c>
      <c r="E614" s="26" t="str">
        <f>CHAR(34)&amp;VLOOKUP(C614,SOURCE!$V$3:$AC$2867,6,0)&amp;CHAR(34)</f>
        <v>"XEQM15"</v>
      </c>
      <c r="F614" s="22" t="str">
        <f>VLOOKUP(C614,SOURCE!$V$3:$AD$2867,9,0)&amp;"           {"&amp;D614&amp;",   "&amp;E614&amp;"},"</f>
        <v>//           {ITM_X_g3,   "XEQM15"},</v>
      </c>
      <c r="H614" t="b">
        <f>ISNA(VLOOKUP(J614,J615:J$882,1,0))</f>
        <v>1</v>
      </c>
      <c r="I614" s="27">
        <f>VLOOKUP(C614,SOURCE!V$6:AB$10046,7,0)</f>
        <v>1979</v>
      </c>
      <c r="J614" s="28" t="str">
        <f>VLOOKUP(C614,SOURCE!V$6:AB$10046,6,0)</f>
        <v>XEQM15</v>
      </c>
      <c r="K614" s="29" t="str">
        <f t="shared" si="10"/>
        <v>XEQM15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"XEQM15"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ITM_X_g4</v>
      </c>
      <c r="E615" s="26" t="str">
        <f>CHAR(34)&amp;VLOOKUP(C615,SOURCE!$V$3:$AC$2867,6,0)&amp;CHAR(34)</f>
        <v>"XEQM16"</v>
      </c>
      <c r="F615" s="22" t="str">
        <f>VLOOKUP(C615,SOURCE!$V$3:$AD$2867,9,0)&amp;"           {"&amp;D615&amp;",   "&amp;E615&amp;"},"</f>
        <v>//           {ITM_X_g4,   "XEQM16"},</v>
      </c>
      <c r="H615" t="b">
        <f>ISNA(VLOOKUP(J615,J616:J$882,1,0))</f>
        <v>1</v>
      </c>
      <c r="I615" s="27">
        <f>VLOOKUP(C615,SOURCE!V$6:AB$10046,7,0)</f>
        <v>1980</v>
      </c>
      <c r="J615" s="28" t="str">
        <f>VLOOKUP(C615,SOURCE!V$6:AB$10046,6,0)</f>
        <v>XEQM16</v>
      </c>
      <c r="K615" s="29" t="str">
        <f t="shared" si="10"/>
        <v>XEQM16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"XEQM16"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ITM_X_g5</v>
      </c>
      <c r="E616" s="26" t="str">
        <f>CHAR(34)&amp;VLOOKUP(C616,SOURCE!$V$3:$AC$2867,6,0)&amp;CHAR(34)</f>
        <v>"XEQM17"</v>
      </c>
      <c r="F616" s="22" t="str">
        <f>VLOOKUP(C616,SOURCE!$V$3:$AD$2867,9,0)&amp;"           {"&amp;D616&amp;",   "&amp;E616&amp;"},"</f>
        <v>//           {ITM_X_g5,   "XEQM17"},</v>
      </c>
      <c r="H616" t="b">
        <f>ISNA(VLOOKUP(J616,J617:J$882,1,0))</f>
        <v>1</v>
      </c>
      <c r="I616" s="27">
        <f>VLOOKUP(C616,SOURCE!V$6:AB$10046,7,0)</f>
        <v>1981</v>
      </c>
      <c r="J616" s="28" t="str">
        <f>VLOOKUP(C616,SOURCE!V$6:AB$10046,6,0)</f>
        <v>XEQM17</v>
      </c>
      <c r="K616" s="29" t="str">
        <f t="shared" si="10"/>
        <v>XEQM17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"XEQM17"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ITM_X_g6</v>
      </c>
      <c r="E617" s="26" t="str">
        <f>CHAR(34)&amp;VLOOKUP(C617,SOURCE!$V$3:$AC$2867,6,0)&amp;CHAR(34)</f>
        <v>"XEQM18"</v>
      </c>
      <c r="F617" s="22" t="str">
        <f>VLOOKUP(C617,SOURCE!$V$3:$AD$2867,9,0)&amp;"           {"&amp;D617&amp;",   "&amp;E617&amp;"},"</f>
        <v>//           {ITM_X_g6,   "XEQM18"},</v>
      </c>
      <c r="H617" t="b">
        <f>ISNA(VLOOKUP(J617,J618:J$882,1,0))</f>
        <v>1</v>
      </c>
      <c r="I617" s="27">
        <f>VLOOKUP(C617,SOURCE!V$6:AB$10046,7,0)</f>
        <v>1982</v>
      </c>
      <c r="J617" s="28" t="str">
        <f>VLOOKUP(C617,SOURCE!V$6:AB$10046,6,0)</f>
        <v>XEQM18</v>
      </c>
      <c r="K617" s="29" t="str">
        <f t="shared" si="10"/>
        <v>XEQM18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"XEQM18"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ITM_XSAVE</v>
      </c>
      <c r="E618" s="26" t="str">
        <f>CHAR(34)&amp;VLOOKUP(C618,SOURCE!$V$3:$AC$2867,6,0)&amp;CHAR(34)</f>
        <v>"X.SAVE"</v>
      </c>
      <c r="F618" s="22" t="str">
        <f>VLOOKUP(C618,SOURCE!$V$3:$AD$2867,9,0)&amp;"           {"&amp;D618&amp;",   "&amp;E618&amp;"},"</f>
        <v>//           {ITM_XSAVE,   "X.SAVE"},</v>
      </c>
      <c r="H618" t="b">
        <f>ISNA(VLOOKUP(J618,J619:J$882,1,0))</f>
        <v>1</v>
      </c>
      <c r="I618" s="27">
        <f>VLOOKUP(C618,SOURCE!V$6:AB$10046,7,0)</f>
        <v>1983</v>
      </c>
      <c r="J618" s="28" t="str">
        <f>VLOOKUP(C618,SOURCE!V$6:AB$10046,6,0)</f>
        <v>X.SAVE</v>
      </c>
      <c r="K618" s="29" t="str">
        <f t="shared" si="10"/>
        <v>X.SAVE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"X.SAVE"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ITM_XLOAD</v>
      </c>
      <c r="E619" s="26" t="str">
        <f>CHAR(34)&amp;VLOOKUP(C619,SOURCE!$V$3:$AC$2867,6,0)&amp;CHAR(34)</f>
        <v>"X.LOAD"</v>
      </c>
      <c r="F619" s="22" t="str">
        <f>VLOOKUP(C619,SOURCE!$V$3:$AD$2867,9,0)&amp;"           {"&amp;D619&amp;",   "&amp;E619&amp;"},"</f>
        <v>//           {ITM_XLOAD,   "X.LOAD"},</v>
      </c>
      <c r="H619" t="b">
        <f>ISNA(VLOOKUP(J619,J620:J$882,1,0))</f>
        <v>1</v>
      </c>
      <c r="I619" s="27">
        <f>VLOOKUP(C619,SOURCE!V$6:AB$10046,7,0)</f>
        <v>1984</v>
      </c>
      <c r="J619" s="28" t="str">
        <f>VLOOKUP(C619,SOURCE!V$6:AB$10046,6,0)</f>
        <v>X.LOAD</v>
      </c>
      <c r="K619" s="29" t="str">
        <f t="shared" si="10"/>
        <v>X.LOAD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"X.LOAD"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ITM_CLRMOD</v>
      </c>
      <c r="E620" s="26" t="str">
        <f>CHAR(34)&amp;VLOOKUP(C620,SOURCE!$V$3:$AC$2867,6,0)&amp;CHAR(34)</f>
        <v>"CLRMOD"</v>
      </c>
      <c r="F620" s="22" t="str">
        <f>VLOOKUP(C620,SOURCE!$V$3:$AD$2867,9,0)&amp;"           {"&amp;D620&amp;",   "&amp;E620&amp;"},"</f>
        <v>//           {ITM_CLRMOD,   "CLRMOD"},</v>
      </c>
      <c r="H620" t="b">
        <f>ISNA(VLOOKUP(J620,J621:J$882,1,0))</f>
        <v>1</v>
      </c>
      <c r="I620" s="27">
        <f>VLOOKUP(C620,SOURCE!V$6:AB$10046,7,0)</f>
        <v>2005</v>
      </c>
      <c r="J620" s="28" t="str">
        <f>VLOOKUP(C620,SOURCE!V$6:AB$10046,6,0)</f>
        <v>CLRMOD</v>
      </c>
      <c r="K620" s="29" t="str">
        <f t="shared" si="10"/>
        <v>CLRMOD</v>
      </c>
      <c r="L620" s="38" t="str">
        <f>VLOOKUP(C620,SOURCE!V$6:AB$10046,2,0)</f>
        <v>Clear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"CLRMOD"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ITM_DENMAX2</v>
      </c>
      <c r="E621" s="26" t="str">
        <f>CHAR(34)&amp;VLOOKUP(C621,SOURCE!$V$3:$AC$2867,6,0)&amp;CHAR(34)</f>
        <v>"DMX"</v>
      </c>
      <c r="F621" s="22" t="str">
        <f>VLOOKUP(C621,SOURCE!$V$3:$AD$2867,9,0)&amp;"           {"&amp;D621&amp;",   "&amp;E621&amp;"},"</f>
        <v>//           {ITM_DENMAX2,   "DMX"},</v>
      </c>
      <c r="H621" t="b">
        <f>ISNA(VLOOKUP(J621,J622:J$882,1,0))</f>
        <v>1</v>
      </c>
      <c r="I621" s="27">
        <f>VLOOKUP(C621,SOURCE!V$6:AB$10046,7,0)</f>
        <v>2016</v>
      </c>
      <c r="J621" s="28" t="str">
        <f>VLOOKUP(C621,SOURCE!V$6:AB$10046,6,0)</f>
        <v>DMX</v>
      </c>
      <c r="K621" s="29" t="str">
        <f t="shared" si="10"/>
        <v>DMX</v>
      </c>
      <c r="L621" s="38" t="str">
        <f>VLOOKUP(C621,SOURCE!V$6:AB$10046,2,0)</f>
        <v>SYSFL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"DMX"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ITM_SETSIG2</v>
      </c>
      <c r="E622" s="26" t="str">
        <f>CHAR(34)&amp;VLOOKUP(C622,SOURCE!$V$3:$AC$2867,6,0)&amp;CHAR(34)</f>
        <v>"SDIGS"</v>
      </c>
      <c r="F622" s="22" t="str">
        <f>VLOOKUP(C622,SOURCE!$V$3:$AD$2867,9,0)&amp;"           {"&amp;D622&amp;",   "&amp;E622&amp;"},"</f>
        <v>//           {ITM_SETSIG2,   "SDIGS"},</v>
      </c>
      <c r="H622" t="b">
        <f>ISNA(VLOOKUP(J622,J623:J$882,1,0))</f>
        <v>1</v>
      </c>
      <c r="I622" s="27">
        <f>VLOOKUP(C622,SOURCE!V$6:AB$10046,7,0)</f>
        <v>2017</v>
      </c>
      <c r="J622" s="28" t="str">
        <f>VLOOKUP(C622,SOURCE!V$6:AB$10046,6,0)</f>
        <v>SDIGS</v>
      </c>
      <c r="K622" s="29" t="str">
        <f t="shared" si="10"/>
        <v>SDIGS</v>
      </c>
      <c r="L622" s="38" t="str">
        <f>VLOOKUP(C622,SOURCE!V$6:AB$10046,2,0)</f>
        <v>SYSFL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"SDIGS"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ITM_RMODE</v>
      </c>
      <c r="E623" s="26" t="str">
        <f>CHAR(34)&amp;VLOOKUP(C623,SOURCE!$V$3:$AC$2867,6,0)&amp;CHAR(34)</f>
        <v>"RMODE"</v>
      </c>
      <c r="F623" s="22" t="str">
        <f>VLOOKUP(C623,SOURCE!$V$3:$AD$2867,9,0)&amp;"           {"&amp;D623&amp;",   "&amp;E623&amp;"},"</f>
        <v>//           {ITM_RMODE,   "RMODE"},</v>
      </c>
      <c r="H623" t="b">
        <f>ISNA(VLOOKUP(J623,J624:J$882,1,0))</f>
        <v>1</v>
      </c>
      <c r="I623" s="27">
        <f>VLOOKUP(C623,SOURCE!V$6:AB$10046,7,0)</f>
        <v>2018</v>
      </c>
      <c r="J623" s="28" t="str">
        <f>VLOOKUP(C623,SOURCE!V$6:AB$10046,6,0)</f>
        <v>RMODE</v>
      </c>
      <c r="K623" s="29" t="str">
        <f t="shared" si="10"/>
        <v>RMODE</v>
      </c>
      <c r="L623" s="38" t="str">
        <f>VLOOKUP(C623,SOURCE!V$6:AB$10046,2,0)</f>
        <v/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"RMODE"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ITM_RMODEQ</v>
      </c>
      <c r="E624" s="26" t="str">
        <f>CHAR(34)&amp;VLOOKUP(C624,SOURCE!$V$3:$AC$2867,6,0)&amp;CHAR(34)</f>
        <v>"RMODE?"</v>
      </c>
      <c r="F624" s="22" t="str">
        <f>VLOOKUP(C624,SOURCE!$V$3:$AD$2867,9,0)&amp;"           {"&amp;D624&amp;",   "&amp;E624&amp;"},"</f>
        <v>//           {ITM_RMODEQ,   "RMODE?"},</v>
      </c>
      <c r="H624" t="b">
        <f>ISNA(VLOOKUP(J624,J625:J$882,1,0))</f>
        <v>1</v>
      </c>
      <c r="I624" s="27">
        <f>VLOOKUP(C624,SOURCE!V$6:AB$10046,7,0)</f>
        <v>2019</v>
      </c>
      <c r="J624" s="28" t="str">
        <f>VLOOKUP(C624,SOURCE!V$6:AB$10046,6,0)</f>
        <v>RMODE?</v>
      </c>
      <c r="K624" s="29" t="str">
        <f t="shared" si="10"/>
        <v>RMODE?</v>
      </c>
      <c r="L624" s="38" t="str">
        <f>VLOOKUP(C624,SOURCE!V$6:AB$10046,2,0)</f>
        <v>CONF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"RMODE?"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ITM_INTG</v>
      </c>
      <c r="E625" s="26" t="str">
        <f>CHAR(34)&amp;VLOOKUP(C625,SOURCE!$V$3:$AC$2867,6,0)&amp;CHAR(34)</f>
        <v>"P_INT"</v>
      </c>
      <c r="F625" s="22" t="str">
        <f>VLOOKUP(C625,SOURCE!$V$3:$AD$2867,9,0)&amp;"           {"&amp;D625&amp;",   "&amp;E625&amp;"},"</f>
        <v xml:space="preserve">           {ITM_INTG,   "P_INT"},</v>
      </c>
      <c r="H625" t="b">
        <f>ISNA(VLOOKUP(J625,J626:J$882,1,0))</f>
        <v>1</v>
      </c>
      <c r="I625" s="27">
        <f>VLOOKUP(C625,SOURCE!V$6:AB$10046,7,0)</f>
        <v>2024</v>
      </c>
      <c r="J625" s="28" t="str">
        <f>VLOOKUP(C625,SOURCE!V$6:AB$10046,6,0)</f>
        <v>P_INT</v>
      </c>
      <c r="K625" s="29" t="str">
        <f t="shared" si="10"/>
        <v>SUMy_BARDELTAx</v>
      </c>
      <c r="L625" s="38" t="str">
        <f>VLOOKUP(C625,SOURCE!V$6:AB$10046,2,0)</f>
        <v>GRF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STD_SIGMA STD_y_BAR STD_DELTA "x"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ITM_DIFF</v>
      </c>
      <c r="E626" s="26" t="str">
        <f>CHAR(34)&amp;VLOOKUP(C626,SOURCE!$V$3:$AC$2867,6,0)&amp;CHAR(34)</f>
        <v>"P_DIFF"</v>
      </c>
      <c r="F626" s="22" t="str">
        <f>VLOOKUP(C626,SOURCE!$V$3:$AD$2867,9,0)&amp;"           {"&amp;D626&amp;",   "&amp;E626&amp;"},"</f>
        <v xml:space="preserve">           {ITM_DIFF,   "P_DIFF"},</v>
      </c>
      <c r="H626" t="b">
        <f>ISNA(VLOOKUP(J626,J627:J$882,1,0))</f>
        <v>1</v>
      </c>
      <c r="I626" s="27">
        <f>VLOOKUP(C626,SOURCE!V$6:AB$10046,7,0)</f>
        <v>2025</v>
      </c>
      <c r="J626" s="28" t="str">
        <f>VLOOKUP(C626,SOURCE!V$6:AB$10046,6,0)</f>
        <v>P_DIFF</v>
      </c>
      <c r="K626" s="29" t="str">
        <f t="shared" si="10"/>
        <v>DELTAy/DELTAx</v>
      </c>
      <c r="L626" s="38" t="str">
        <f>VLOOKUP(C626,SOURCE!V$6:AB$10046,2,0)</f>
        <v>GRF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STD_DELTA "y/" STD_DELTA "x"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ITM_RMS</v>
      </c>
      <c r="E627" s="26" t="str">
        <f>CHAR(34)&amp;VLOOKUP(C627,SOURCE!$V$3:$AC$2867,6,0)&amp;CHAR(34)</f>
        <v>"P_RMS"</v>
      </c>
      <c r="F627" s="22" t="str">
        <f>VLOOKUP(C627,SOURCE!$V$3:$AD$2867,9,0)&amp;"           {"&amp;D627&amp;",   "&amp;E627&amp;"},"</f>
        <v xml:space="preserve">           {ITM_RMS,   "P_RMS"},</v>
      </c>
      <c r="H627" t="b">
        <f>ISNA(VLOOKUP(J627,J628:J$882,1,0))</f>
        <v>1</v>
      </c>
      <c r="I627" s="27">
        <f>VLOOKUP(C627,SOURCE!V$6:AB$10046,7,0)</f>
        <v>2026</v>
      </c>
      <c r="J627" s="28" t="str">
        <f>VLOOKUP(C627,SOURCE!V$6:AB$10046,6,0)</f>
        <v>P_RMS</v>
      </c>
      <c r="K627" s="29" t="str">
        <f t="shared" si="10"/>
        <v>RMS</v>
      </c>
      <c r="L627" s="38" t="str">
        <f>VLOOKUP(C627,SOURCE!V$6:AB$10046,2,0)</f>
        <v>GRF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"RMS"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ITM_SHADE</v>
      </c>
      <c r="E628" s="26" t="str">
        <f>CHAR(34)&amp;VLOOKUP(C628,SOURCE!$V$3:$AC$2867,6,0)&amp;CHAR(34)</f>
        <v>"P_SHADE"</v>
      </c>
      <c r="F628" s="22" t="str">
        <f>VLOOKUP(C628,SOURCE!$V$3:$AD$2867,9,0)&amp;"           {"&amp;D628&amp;",   "&amp;E628&amp;"},"</f>
        <v xml:space="preserve">           {ITM_SHADE,   "P_SHADE"},</v>
      </c>
      <c r="H628" t="b">
        <f>ISNA(VLOOKUP(J628,J629:J$882,1,0))</f>
        <v>1</v>
      </c>
      <c r="I628" s="27">
        <f>VLOOKUP(C628,SOURCE!V$6:AB$10046,7,0)</f>
        <v>2027</v>
      </c>
      <c r="J628" s="28" t="str">
        <f>VLOOKUP(C628,SOURCE!V$6:AB$10046,6,0)</f>
        <v>P_SHADE</v>
      </c>
      <c r="K628" s="29" t="str">
        <f t="shared" si="10"/>
        <v>INTEGRALAREA</v>
      </c>
      <c r="L628" s="38" t="str">
        <f>VLOOKUP(C628,SOURCE!V$6:AB$10046,2,0)</f>
        <v>GRF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STD_INTEGRAL "AREA"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ITM_CLGRF</v>
      </c>
      <c r="E629" s="26" t="str">
        <f>CHAR(34)&amp;VLOOKUP(C629,SOURCE!$V$3:$AC$2867,6,0)&amp;CHAR(34)</f>
        <v>"CLGRF"</v>
      </c>
      <c r="F629" s="22" t="str">
        <f>VLOOKUP(C629,SOURCE!$V$3:$AD$2867,9,0)&amp;"           {"&amp;D629&amp;",   "&amp;E629&amp;"},"</f>
        <v xml:space="preserve">           {ITM_CLGRF,   "CLGRF"},</v>
      </c>
      <c r="H629" t="b">
        <f>ISNA(VLOOKUP(J629,J630:J$882,1,0))</f>
        <v>1</v>
      </c>
      <c r="I629" s="27">
        <f>VLOOKUP(C629,SOURCE!V$6:AB$10046,7,0)</f>
        <v>2033</v>
      </c>
      <c r="J629" s="28" t="str">
        <f>VLOOKUP(C629,SOURCE!V$6:AB$10046,6,0)</f>
        <v>CLGRF</v>
      </c>
      <c r="K629" s="29" t="str">
        <f t="shared" si="10"/>
        <v>CLGRF</v>
      </c>
      <c r="L629" s="38" t="str">
        <f>VLOOKUP(C629,SOURCE!V$6:AB$10046,2,0)</f>
        <v>Clear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"CLGRF"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ITM_SAFERESET</v>
      </c>
      <c r="E630" s="26" t="str">
        <f>CHAR(34)&amp;VLOOKUP(C630,SOURCE!$V$3:$AC$2867,6,0)&amp;CHAR(34)</f>
        <v>"S.RESET"</v>
      </c>
      <c r="F630" s="22" t="str">
        <f>VLOOKUP(C630,SOURCE!$V$3:$AD$2867,9,0)&amp;"           {"&amp;D630&amp;",   "&amp;E630&amp;"},"</f>
        <v>//           {ITM_SAFERESET,   "S.RESET"},</v>
      </c>
      <c r="H630" t="b">
        <f>ISNA(VLOOKUP(J630,J631:J$882,1,0))</f>
        <v>1</v>
      </c>
      <c r="I630" s="27">
        <f>VLOOKUP(C630,SOURCE!V$6:AB$10046,7,0)</f>
        <v>2038</v>
      </c>
      <c r="J630" s="28" t="str">
        <f>VLOOKUP(C630,SOURCE!V$6:AB$10046,6,0)</f>
        <v>S.RESET</v>
      </c>
      <c r="K630" s="29" t="str">
        <f t="shared" si="10"/>
        <v>S.RESET</v>
      </c>
      <c r="L630" s="38" t="str">
        <f>VLOOKUP(C630,SOURCE!V$6:AB$10046,2,0)</f>
        <v>STAT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"S.RESET"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ITM_PLOT_STAT</v>
      </c>
      <c r="E631" s="26" t="str">
        <f>CHAR(34)&amp;VLOOKUP(C631,SOURCE!$V$3:$AC$2867,6,0)&amp;CHAR(34)</f>
        <v>"PLSTAT"</v>
      </c>
      <c r="F631" s="22" t="str">
        <f>VLOOKUP(C631,SOURCE!$V$3:$AD$2867,9,0)&amp;"           {"&amp;D631&amp;",   "&amp;E631&amp;"},"</f>
        <v>//           {ITM_PLOT_STAT,   "PLSTAT"},</v>
      </c>
      <c r="H631" t="b">
        <f>ISNA(VLOOKUP(J631,J632:J$882,1,0))</f>
        <v>1</v>
      </c>
      <c r="I631" s="27">
        <f>VLOOKUP(C631,SOURCE!V$6:AB$10046,7,0)</f>
        <v>2040</v>
      </c>
      <c r="J631" s="28" t="str">
        <f>VLOOKUP(C631,SOURCE!V$6:AB$10046,6,0)</f>
        <v>PLSTAT</v>
      </c>
      <c r="K631" s="29" t="str">
        <f t="shared" si="10"/>
        <v>PLSTAT</v>
      </c>
      <c r="L631" s="38" t="str">
        <f>VLOOKUP(C631,SOURCE!V$6:AB$10046,2,0)</f>
        <v>STAT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"PLSTAT"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ITM_3x1TOSTK</v>
      </c>
      <c r="E632" s="26" t="str">
        <f>CHAR(34)&amp;VLOOKUP(C632,SOURCE!$V$3:$AC$2867,6,0)&amp;CHAR(34)</f>
        <v>"M&gt;ZYX"</v>
      </c>
      <c r="F632" s="22" t="str">
        <f>VLOOKUP(C632,SOURCE!$V$3:$AD$2867,9,0)&amp;"           {"&amp;D632&amp;",   "&amp;E632&amp;"},"</f>
        <v>//           {ITM_3x1TOSTK,   "M&gt;ZYX"},</v>
      </c>
      <c r="H632" t="b">
        <f>ISNA(VLOOKUP(J632,J633:J$882,1,0))</f>
        <v>1</v>
      </c>
      <c r="I632" s="27">
        <f>VLOOKUP(C632,SOURCE!V$6:AB$10046,7,0)</f>
        <v>2041</v>
      </c>
      <c r="J632" s="28" t="str">
        <f>VLOOKUP(C632,SOURCE!V$6:AB$10046,6,0)</f>
        <v>M&gt;ZYX</v>
      </c>
      <c r="K632" s="29" t="str">
        <f t="shared" si="10"/>
        <v>M&gt;zyx</v>
      </c>
      <c r="L632" s="38" t="str">
        <f>VLOOKUP(C632,SOURCE!V$6:AB$10046,2,0)</f>
        <v>CUSTOM TEMP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0</v>
      </c>
      <c r="Q632" s="26" t="str">
        <f>VLOOKUP(I632,SOURCE!B:P,5,0)</f>
        <v>"M" STD_RIGHT_ARROW "zyx"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ITM_PLOTRST</v>
      </c>
      <c r="E633" s="26" t="str">
        <f>CHAR(34)&amp;VLOOKUP(C633,SOURCE!$V$3:$AC$2867,6,0)&amp;CHAR(34)</f>
        <v>"PLTRST"</v>
      </c>
      <c r="F633" s="22" t="str">
        <f>VLOOKUP(C633,SOURCE!$V$3:$AD$2867,9,0)&amp;"           {"&amp;D633&amp;",   "&amp;E633&amp;"},"</f>
        <v xml:space="preserve">           {ITM_PLOTRST,   "PLTRST"},</v>
      </c>
      <c r="H633" t="b">
        <f>ISNA(VLOOKUP(J633,J634:J$882,1,0))</f>
        <v>1</v>
      </c>
      <c r="I633" s="27">
        <f>VLOOKUP(C633,SOURCE!V$6:AB$10046,7,0)</f>
        <v>2042</v>
      </c>
      <c r="J633" s="28" t="str">
        <f>VLOOKUP(C633,SOURCE!V$6:AB$10046,6,0)</f>
        <v>PLTRST</v>
      </c>
      <c r="K633" s="29" t="str">
        <f t="shared" si="10"/>
        <v>PLTRST</v>
      </c>
      <c r="L633" s="38" t="str">
        <f>VLOOKUP(C633,SOURCE!V$6:AB$10046,2,0)</f>
        <v>STAT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"PLTRST"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ITM_T_EXPF</v>
      </c>
      <c r="E634" s="26" t="str">
        <f>CHAR(34)&amp;VLOOKUP(C634,SOURCE!$V$3:$AC$2867,6,0)&amp;CHAR(34)</f>
        <v>"EXPF"</v>
      </c>
      <c r="F634" s="22" t="str">
        <f>VLOOKUP(C634,SOURCE!$V$3:$AD$2867,9,0)&amp;"           {"&amp;D634&amp;",   "&amp;E634&amp;"},"</f>
        <v>//           {ITM_T_EXPF,   "EXPF"},</v>
      </c>
      <c r="H634" t="b">
        <f>ISNA(VLOOKUP(J634,J635:J$882,1,0))</f>
        <v>1</v>
      </c>
      <c r="I634" s="27">
        <f>VLOOKUP(C634,SOURCE!V$6:AB$10046,7,0)</f>
        <v>2049</v>
      </c>
      <c r="J634" s="28" t="str">
        <f>VLOOKUP(C634,SOURCE!V$6:AB$10046,6,0)</f>
        <v>EXPF</v>
      </c>
      <c r="K634" s="29" t="str">
        <f t="shared" si="10"/>
        <v>ExpF</v>
      </c>
      <c r="L634" s="38" t="str">
        <f>VLOOKUP(C634,SOURCE!V$6:AB$10046,2,0)</f>
        <v/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"ExpF"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ITM_T_LINF</v>
      </c>
      <c r="E635" s="26" t="str">
        <f>CHAR(34)&amp;VLOOKUP(C635,SOURCE!$V$3:$AC$2867,6,0)&amp;CHAR(34)</f>
        <v>"LINF"</v>
      </c>
      <c r="F635" s="22" t="str">
        <f>VLOOKUP(C635,SOURCE!$V$3:$AD$2867,9,0)&amp;"           {"&amp;D635&amp;",   "&amp;E635&amp;"},"</f>
        <v>//           {ITM_T_LINF,   "LINF"},</v>
      </c>
      <c r="H635" t="b">
        <f>ISNA(VLOOKUP(J635,J636:J$882,1,0))</f>
        <v>1</v>
      </c>
      <c r="I635" s="27">
        <f>VLOOKUP(C635,SOURCE!V$6:AB$10046,7,0)</f>
        <v>2050</v>
      </c>
      <c r="J635" s="28" t="str">
        <f>VLOOKUP(C635,SOURCE!V$6:AB$10046,6,0)</f>
        <v>LINF</v>
      </c>
      <c r="K635" s="29" t="str">
        <f t="shared" si="10"/>
        <v>LinF</v>
      </c>
      <c r="L635" s="38" t="str">
        <f>VLOOKUP(C635,SOURCE!V$6:AB$10046,2,0)</f>
        <v/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"LinF"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ITM_T_LOGF</v>
      </c>
      <c r="E636" s="26" t="str">
        <f>CHAR(34)&amp;VLOOKUP(C636,SOURCE!$V$3:$AC$2867,6,0)&amp;CHAR(34)</f>
        <v>"LOGF"</v>
      </c>
      <c r="F636" s="22" t="str">
        <f>VLOOKUP(C636,SOURCE!$V$3:$AD$2867,9,0)&amp;"           {"&amp;D636&amp;",   "&amp;E636&amp;"},"</f>
        <v>//           {ITM_T_LOGF,   "LOGF"},</v>
      </c>
      <c r="H636" t="b">
        <f>ISNA(VLOOKUP(J636,J637:J$882,1,0))</f>
        <v>1</v>
      </c>
      <c r="I636" s="27">
        <f>VLOOKUP(C636,SOURCE!V$6:AB$10046,7,0)</f>
        <v>2051</v>
      </c>
      <c r="J636" s="28" t="str">
        <f>VLOOKUP(C636,SOURCE!V$6:AB$10046,6,0)</f>
        <v>LOGF</v>
      </c>
      <c r="K636" s="29" t="str">
        <f t="shared" si="10"/>
        <v>LogF</v>
      </c>
      <c r="L636" s="38" t="str">
        <f>VLOOKUP(C636,SOURCE!V$6:AB$10046,2,0)</f>
        <v/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"LogF"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ITM_T_ORTHOF</v>
      </c>
      <c r="E637" s="26" t="str">
        <f>CHAR(34)&amp;VLOOKUP(C637,SOURCE!$V$3:$AC$2867,6,0)&amp;CHAR(34)</f>
        <v>"ORTHOF"</v>
      </c>
      <c r="F637" s="22" t="str">
        <f>VLOOKUP(C637,SOURCE!$V$3:$AD$2867,9,0)&amp;"           {"&amp;D637&amp;",   "&amp;E637&amp;"},"</f>
        <v>//           {ITM_T_ORTHOF,   "ORTHOF"},</v>
      </c>
      <c r="H637" t="b">
        <f>ISNA(VLOOKUP(J637,J638:J$882,1,0))</f>
        <v>1</v>
      </c>
      <c r="I637" s="27">
        <f>VLOOKUP(C637,SOURCE!V$6:AB$10046,7,0)</f>
        <v>2052</v>
      </c>
      <c r="J637" s="28" t="str">
        <f>VLOOKUP(C637,SOURCE!V$6:AB$10046,6,0)</f>
        <v>ORTHOF</v>
      </c>
      <c r="K637" s="29" t="str">
        <f t="shared" si="10"/>
        <v>OrthoF</v>
      </c>
      <c r="L637" s="38" t="str">
        <f>VLOOKUP(C637,SOURCE!V$6:AB$10046,2,0)</f>
        <v/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"OrthoF"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ITM_T_POWERF</v>
      </c>
      <c r="E638" s="26" t="str">
        <f>CHAR(34)&amp;VLOOKUP(C638,SOURCE!$V$3:$AC$2867,6,0)&amp;CHAR(34)</f>
        <v>"POWERF"</v>
      </c>
      <c r="F638" s="22" t="str">
        <f>VLOOKUP(C638,SOURCE!$V$3:$AD$2867,9,0)&amp;"           {"&amp;D638&amp;",   "&amp;E638&amp;"},"</f>
        <v>//           {ITM_T_POWERF,   "POWERF"},</v>
      </c>
      <c r="H638" t="b">
        <f>ISNA(VLOOKUP(J638,J639:J$882,1,0))</f>
        <v>1</v>
      </c>
      <c r="I638" s="27">
        <f>VLOOKUP(C638,SOURCE!V$6:AB$10046,7,0)</f>
        <v>2053</v>
      </c>
      <c r="J638" s="28" t="str">
        <f>VLOOKUP(C638,SOURCE!V$6:AB$10046,6,0)</f>
        <v>POWERF</v>
      </c>
      <c r="K638" s="29" t="str">
        <f t="shared" si="10"/>
        <v>PowerF</v>
      </c>
      <c r="L638" s="38" t="str">
        <f>VLOOKUP(C638,SOURCE!V$6:AB$10046,2,0)</f>
        <v/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"PowerF"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ITM_T_GAUSSF</v>
      </c>
      <c r="E639" s="26" t="str">
        <f>CHAR(34)&amp;VLOOKUP(C639,SOURCE!$V$3:$AC$2867,6,0)&amp;CHAR(34)</f>
        <v>"GAUSSF"</v>
      </c>
      <c r="F639" s="22" t="str">
        <f>VLOOKUP(C639,SOURCE!$V$3:$AD$2867,9,0)&amp;"           {"&amp;D639&amp;",   "&amp;E639&amp;"},"</f>
        <v>//           {ITM_T_GAUSSF,   "GAUSSF"},</v>
      </c>
      <c r="H639" t="b">
        <f>ISNA(VLOOKUP(J639,J640:J$882,1,0))</f>
        <v>1</v>
      </c>
      <c r="I639" s="27">
        <f>VLOOKUP(C639,SOURCE!V$6:AB$10046,7,0)</f>
        <v>2054</v>
      </c>
      <c r="J639" s="28" t="str">
        <f>VLOOKUP(C639,SOURCE!V$6:AB$10046,6,0)</f>
        <v>GAUSSF</v>
      </c>
      <c r="K639" s="29" t="str">
        <f t="shared" si="10"/>
        <v>GaussF</v>
      </c>
      <c r="L639" s="38" t="str">
        <f>VLOOKUP(C639,SOURCE!V$6:AB$10046,2,0)</f>
        <v/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"GaussF"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ITM_T_CAUCHF</v>
      </c>
      <c r="E640" s="26" t="str">
        <f>CHAR(34)&amp;VLOOKUP(C640,SOURCE!$V$3:$AC$2867,6,0)&amp;CHAR(34)</f>
        <v>"CAUCHF"</v>
      </c>
      <c r="F640" s="22" t="str">
        <f>VLOOKUP(C640,SOURCE!$V$3:$AD$2867,9,0)&amp;"           {"&amp;D640&amp;",   "&amp;E640&amp;"},"</f>
        <v>//           {ITM_T_CAUCHF,   "CAUCHF"},</v>
      </c>
      <c r="H640" t="b">
        <f>ISNA(VLOOKUP(J640,J641:J$882,1,0))</f>
        <v>1</v>
      </c>
      <c r="I640" s="27">
        <f>VLOOKUP(C640,SOURCE!V$6:AB$10046,7,0)</f>
        <v>2055</v>
      </c>
      <c r="J640" s="28" t="str">
        <f>VLOOKUP(C640,SOURCE!V$6:AB$10046,6,0)</f>
        <v>CAUCHF</v>
      </c>
      <c r="K640" s="29" t="str">
        <f t="shared" si="10"/>
        <v>CauchF</v>
      </c>
      <c r="L640" s="38" t="str">
        <f>VLOOKUP(C640,SOURCE!V$6:AB$10046,2,0)</f>
        <v/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"CauchF"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ITM_T_PARABF</v>
      </c>
      <c r="E641" s="26" t="str">
        <f>CHAR(34)&amp;VLOOKUP(C641,SOURCE!$V$3:$AC$2867,6,0)&amp;CHAR(34)</f>
        <v>"PARABF"</v>
      </c>
      <c r="F641" s="22" t="str">
        <f>VLOOKUP(C641,SOURCE!$V$3:$AD$2867,9,0)&amp;"           {"&amp;D641&amp;",   "&amp;E641&amp;"},"</f>
        <v>//           {ITM_T_PARABF,   "PARABF"},</v>
      </c>
      <c r="H641" t="b">
        <f>ISNA(VLOOKUP(J641,J642:J$882,1,0))</f>
        <v>1</v>
      </c>
      <c r="I641" s="27">
        <f>VLOOKUP(C641,SOURCE!V$6:AB$10046,7,0)</f>
        <v>2056</v>
      </c>
      <c r="J641" s="28" t="str">
        <f>VLOOKUP(C641,SOURCE!V$6:AB$10046,6,0)</f>
        <v>PARABF</v>
      </c>
      <c r="K641" s="29" t="str">
        <f t="shared" si="10"/>
        <v>ParabF</v>
      </c>
      <c r="L641" s="38" t="str">
        <f>VLOOKUP(C641,SOURCE!V$6:AB$10046,2,0)</f>
        <v/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"ParabF"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ITM_T_HYPF</v>
      </c>
      <c r="E642" s="26" t="str">
        <f>CHAR(34)&amp;VLOOKUP(C642,SOURCE!$V$3:$AC$2867,6,0)&amp;CHAR(34)</f>
        <v>"HYPF"</v>
      </c>
      <c r="F642" s="22" t="str">
        <f>VLOOKUP(C642,SOURCE!$V$3:$AD$2867,9,0)&amp;"           {"&amp;D642&amp;",   "&amp;E642&amp;"},"</f>
        <v>//           {ITM_T_HYPF,   "HYPF"},</v>
      </c>
      <c r="H642" t="b">
        <f>ISNA(VLOOKUP(J642,J643:J$882,1,0))</f>
        <v>1</v>
      </c>
      <c r="I642" s="27">
        <f>VLOOKUP(C642,SOURCE!V$6:AB$10046,7,0)</f>
        <v>2057</v>
      </c>
      <c r="J642" s="28" t="str">
        <f>VLOOKUP(C642,SOURCE!V$6:AB$10046,6,0)</f>
        <v>HYPF</v>
      </c>
      <c r="K642" s="29" t="str">
        <f t="shared" si="10"/>
        <v>HypF</v>
      </c>
      <c r="L642" s="38" t="str">
        <f>VLOOKUP(C642,SOURCE!V$6:AB$10046,2,0)</f>
        <v/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"HypF"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ITM_T_ROOTF</v>
      </c>
      <c r="E643" s="26" t="str">
        <f>CHAR(34)&amp;VLOOKUP(C643,SOURCE!$V$3:$AC$2867,6,0)&amp;CHAR(34)</f>
        <v>"ROOTF"</v>
      </c>
      <c r="F643" s="22" t="str">
        <f>VLOOKUP(C643,SOURCE!$V$3:$AD$2867,9,0)&amp;"           {"&amp;D643&amp;",   "&amp;E643&amp;"},"</f>
        <v>//           {ITM_T_ROOTF,   "ROOTF"},</v>
      </c>
      <c r="H643" t="b">
        <f>ISNA(VLOOKUP(J643,J644:J$882,1,0))</f>
        <v>1</v>
      </c>
      <c r="I643" s="27">
        <f>VLOOKUP(C643,SOURCE!V$6:AB$10046,7,0)</f>
        <v>2058</v>
      </c>
      <c r="J643" s="28" t="str">
        <f>VLOOKUP(C643,SOURCE!V$6:AB$10046,6,0)</f>
        <v>ROOTF</v>
      </c>
      <c r="K643" s="29" t="str">
        <f t="shared" si="10"/>
        <v>RootF</v>
      </c>
      <c r="L643" s="38" t="str">
        <f>VLOOKUP(C643,SOURCE!V$6:AB$10046,2,0)</f>
        <v/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"RootF"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ITM_RSTF</v>
      </c>
      <c r="E644" s="26" t="str">
        <f>CHAR(34)&amp;VLOOKUP(C644,SOURCE!$V$3:$AC$2867,6,0)&amp;CHAR(34)</f>
        <v>"RESETF"</v>
      </c>
      <c r="F644" s="22" t="str">
        <f>VLOOKUP(C644,SOURCE!$V$3:$AD$2867,9,0)&amp;"           {"&amp;D644&amp;",   "&amp;E644&amp;"},"</f>
        <v>//           {ITM_RSTF,   "RESETF"},</v>
      </c>
      <c r="H644" t="b">
        <f>ISNA(VLOOKUP(J644,J645:J$882,1,0))</f>
        <v>1</v>
      </c>
      <c r="I644" s="27">
        <f>VLOOKUP(C644,SOURCE!V$6:AB$10046,7,0)</f>
        <v>2059</v>
      </c>
      <c r="J644" s="28" t="str">
        <f>VLOOKUP(C644,SOURCE!V$6:AB$10046,6,0)</f>
        <v>RESETF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ResetF</v>
      </c>
      <c r="L644" s="38" t="str">
        <f>VLOOKUP(C644,SOURCE!V$6:AB$10046,2,0)</f>
        <v/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"ResetF"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ITM_F1234</v>
      </c>
      <c r="E645" s="26" t="str">
        <f>CHAR(34)&amp;VLOOKUP(C645,SOURCE!$V$3:$AC$2867,6,0)&amp;CHAR(34)</f>
        <v>"F.1234"</v>
      </c>
      <c r="F645" s="22" t="str">
        <f>VLOOKUP(C645,SOURCE!$V$3:$AD$2867,9,0)&amp;"           {"&amp;D645&amp;",   "&amp;E645&amp;"},"</f>
        <v>//           {ITM_F1234,   "F.1234"},</v>
      </c>
      <c r="H645" t="b">
        <f>ISNA(VLOOKUP(J645,J646:J$882,1,0))</f>
        <v>1</v>
      </c>
      <c r="I645" s="27">
        <f>VLOOKUP(C645,SOURCE!V$6:AB$10046,7,0)</f>
        <v>2061</v>
      </c>
      <c r="J645" s="28" t="str">
        <f>VLOOKUP(C645,SOURCE!V$6:AB$10046,6,0)</f>
        <v>F.1234</v>
      </c>
      <c r="K645" s="29" t="str">
        <f t="shared" si="11"/>
        <v>F.1234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"F.1234"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ITM_M1234</v>
      </c>
      <c r="E646" s="26" t="str">
        <f>CHAR(34)&amp;VLOOKUP(C646,SOURCE!$V$3:$AC$2867,6,0)&amp;CHAR(34)</f>
        <v>"M.1234"</v>
      </c>
      <c r="F646" s="22" t="str">
        <f>VLOOKUP(C646,SOURCE!$V$3:$AD$2867,9,0)&amp;"           {"&amp;D646&amp;",   "&amp;E646&amp;"},"</f>
        <v>//           {ITM_M1234,   "M.1234"},</v>
      </c>
      <c r="H646" t="b">
        <f>ISNA(VLOOKUP(J646,J647:J$882,1,0))</f>
        <v>1</v>
      </c>
      <c r="I646" s="27">
        <f>VLOOKUP(C646,SOURCE!V$6:AB$10046,7,0)</f>
        <v>2062</v>
      </c>
      <c r="J646" s="28" t="str">
        <f>VLOOKUP(C646,SOURCE!V$6:AB$10046,6,0)</f>
        <v>M.1234</v>
      </c>
      <c r="K646" s="29" t="str">
        <f t="shared" si="11"/>
        <v>M.1234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"M.1234"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ITM_F14</v>
      </c>
      <c r="E647" s="26" t="str">
        <f>CHAR(34)&amp;VLOOKUP(C647,SOURCE!$V$3:$AC$2867,6,0)&amp;CHAR(34)</f>
        <v>"F.14"</v>
      </c>
      <c r="F647" s="22" t="str">
        <f>VLOOKUP(C647,SOURCE!$V$3:$AD$2867,9,0)&amp;"           {"&amp;D647&amp;",   "&amp;E647&amp;"},"</f>
        <v>//           {ITM_F14,   "F.14"},</v>
      </c>
      <c r="H647" t="b">
        <f>ISNA(VLOOKUP(J647,J648:J$882,1,0))</f>
        <v>1</v>
      </c>
      <c r="I647" s="27">
        <f>VLOOKUP(C647,SOURCE!V$6:AB$10046,7,0)</f>
        <v>2063</v>
      </c>
      <c r="J647" s="28" t="str">
        <f>VLOOKUP(C647,SOURCE!V$6:AB$10046,6,0)</f>
        <v>F.14</v>
      </c>
      <c r="K647" s="29" t="str">
        <f t="shared" si="11"/>
        <v>F.14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"F.14"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ITM_M14</v>
      </c>
      <c r="E648" s="26" t="str">
        <f>CHAR(34)&amp;VLOOKUP(C648,SOURCE!$V$3:$AC$2867,6,0)&amp;CHAR(34)</f>
        <v>"M.14"</v>
      </c>
      <c r="F648" s="22" t="str">
        <f>VLOOKUP(C648,SOURCE!$V$3:$AD$2867,9,0)&amp;"           {"&amp;D648&amp;",   "&amp;E648&amp;"},"</f>
        <v>//           {ITM_M14,   "M.14"},</v>
      </c>
      <c r="H648" t="b">
        <f>ISNA(VLOOKUP(J648,J649:J$882,1,0))</f>
        <v>1</v>
      </c>
      <c r="I648" s="27">
        <f>VLOOKUP(C648,SOURCE!V$6:AB$10046,7,0)</f>
        <v>2064</v>
      </c>
      <c r="J648" s="28" t="str">
        <f>VLOOKUP(C648,SOURCE!V$6:AB$10046,6,0)</f>
        <v>M.14</v>
      </c>
      <c r="K648" s="29" t="str">
        <f t="shared" si="11"/>
        <v>M.14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"M.14"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ITM_F124</v>
      </c>
      <c r="E649" s="26" t="str">
        <f>CHAR(34)&amp;VLOOKUP(C649,SOURCE!$V$3:$AC$2867,6,0)&amp;CHAR(34)</f>
        <v>"F.124"</v>
      </c>
      <c r="F649" s="22" t="str">
        <f>VLOOKUP(C649,SOURCE!$V$3:$AD$2867,9,0)&amp;"           {"&amp;D649&amp;",   "&amp;E649&amp;"},"</f>
        <v>//           {ITM_F124,   "F.124"},</v>
      </c>
      <c r="H649" t="b">
        <f>ISNA(VLOOKUP(J649,J650:J$882,1,0))</f>
        <v>1</v>
      </c>
      <c r="I649" s="27">
        <f>VLOOKUP(C649,SOURCE!V$6:AB$10046,7,0)</f>
        <v>2065</v>
      </c>
      <c r="J649" s="28" t="str">
        <f>VLOOKUP(C649,SOURCE!V$6:AB$10046,6,0)</f>
        <v>F.124</v>
      </c>
      <c r="K649" s="29" t="str">
        <f t="shared" si="11"/>
        <v>F.124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"F.124"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ITM_MEDIAN</v>
      </c>
      <c r="E650" s="26" t="str">
        <f>CHAR(34)&amp;VLOOKUP(C650,SOURCE!$V$3:$AC$2867,6,0)&amp;CHAR(34)</f>
        <v>"XMEDN"</v>
      </c>
      <c r="F650" s="22" t="str">
        <f>VLOOKUP(C650,SOURCE!$V$3:$AD$2867,9,0)&amp;"           {"&amp;D650&amp;",   "&amp;E650&amp;"},"</f>
        <v>//           {ITM_MEDIAN,   "XMEDN"},</v>
      </c>
      <c r="H650" t="b">
        <f>ISNA(VLOOKUP(J650,J651:J$882,1,0))</f>
        <v>1</v>
      </c>
      <c r="I650" s="27">
        <f>VLOOKUP(C650,SOURCE!V$6:AB$10046,7,0)</f>
        <v>2074</v>
      </c>
      <c r="J650" s="28" t="str">
        <f>VLOOKUP(C650,SOURCE!V$6:AB$10046,6,0)</f>
        <v>XMEDN</v>
      </c>
      <c r="K650" s="29" t="str">
        <f t="shared" si="11"/>
        <v>xMEDN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STD_SUB_M STD_SUB_E STD_SUB_D STD_SUB_N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ITM_LOWER_QUARTILE</v>
      </c>
      <c r="E651" s="26" t="str">
        <f>CHAR(34)&amp;VLOOKUP(C651,SOURCE!$V$3:$AC$2867,6,0)&amp;CHAR(34)</f>
        <v>"XQ1"</v>
      </c>
      <c r="F651" s="22" t="str">
        <f>VLOOKUP(C651,SOURCE!$V$3:$AD$2867,9,0)&amp;"           {"&amp;D651&amp;",   "&amp;E651&amp;"},"</f>
        <v>//           {ITM_LOWER_QUARTILE,   "XQ1"},</v>
      </c>
      <c r="H651" t="b">
        <f>ISNA(VLOOKUP(J651,J652:J$882,1,0))</f>
        <v>1</v>
      </c>
      <c r="I651" s="27">
        <f>VLOOKUP(C651,SOURCE!V$6:AB$10046,7,0)</f>
        <v>2075</v>
      </c>
      <c r="J651" s="28" t="str">
        <f>VLOOKUP(C651,SOURCE!V$6:AB$10046,6,0)</f>
        <v>XQ1</v>
      </c>
      <c r="K651" s="29" t="str">
        <f t="shared" si="11"/>
        <v>xQ1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STD_SUB_1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ITM_UPPER_QUARTILE</v>
      </c>
      <c r="E652" s="26" t="str">
        <f>CHAR(34)&amp;VLOOKUP(C652,SOURCE!$V$3:$AC$2867,6,0)&amp;CHAR(34)</f>
        <v>"XQ3"</v>
      </c>
      <c r="F652" s="22" t="str">
        <f>VLOOKUP(C652,SOURCE!$V$3:$AD$2867,9,0)&amp;"           {"&amp;D652&amp;",   "&amp;E652&amp;"},"</f>
        <v>//           {ITM_UPPER_QUARTILE,   "XQ3"},</v>
      </c>
      <c r="H652" t="b">
        <f>ISNA(VLOOKUP(J652,J653:J$882,1,0))</f>
        <v>1</v>
      </c>
      <c r="I652" s="27">
        <f>VLOOKUP(C652,SOURCE!V$6:AB$10046,7,0)</f>
        <v>2076</v>
      </c>
      <c r="J652" s="28" t="str">
        <f>VLOOKUP(C652,SOURCE!V$6:AB$10046,6,0)</f>
        <v>XQ3</v>
      </c>
      <c r="K652" s="29" t="str">
        <f t="shared" si="11"/>
        <v>xQ3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STD_SUB_3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ITM_MAD</v>
      </c>
      <c r="E653" s="26" t="str">
        <f>CHAR(34)&amp;VLOOKUP(C653,SOURCE!$V$3:$AC$2867,6,0)&amp;CHAR(34)</f>
        <v>"XMAD"</v>
      </c>
      <c r="F653" s="22" t="str">
        <f>VLOOKUP(C653,SOURCE!$V$3:$AD$2867,9,0)&amp;"           {"&amp;D653&amp;",   "&amp;E653&amp;"},"</f>
        <v>//           {ITM_MAD,   "XMAD"},</v>
      </c>
      <c r="H653" t="b">
        <f>ISNA(VLOOKUP(J653,J654:J$882,1,0))</f>
        <v>1</v>
      </c>
      <c r="I653" s="27">
        <f>VLOOKUP(C653,SOURCE!V$6:AB$10046,7,0)</f>
        <v>2077</v>
      </c>
      <c r="J653" s="28" t="str">
        <f>VLOOKUP(C653,SOURCE!V$6:AB$10046,6,0)</f>
        <v>XMAD</v>
      </c>
      <c r="K653" s="29" t="str">
        <f t="shared" si="11"/>
        <v>xMAD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STD_SUB_M STD_SUB_A STD_SUB_D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ITM_IQR</v>
      </c>
      <c r="E654" s="26" t="str">
        <f>CHAR(34)&amp;VLOOKUP(C654,SOURCE!$V$3:$AC$2867,6,0)&amp;CHAR(34)</f>
        <v>"XIQR"</v>
      </c>
      <c r="F654" s="22" t="str">
        <f>VLOOKUP(C654,SOURCE!$V$3:$AD$2867,9,0)&amp;"           {"&amp;D654&amp;",   "&amp;E654&amp;"},"</f>
        <v>//           {ITM_IQR,   "XIQR"},</v>
      </c>
      <c r="H654" t="b">
        <f>ISNA(VLOOKUP(J654,J655:J$882,1,0))</f>
        <v>1</v>
      </c>
      <c r="I654" s="27">
        <f>VLOOKUP(C654,SOURCE!V$6:AB$10046,7,0)</f>
        <v>2078</v>
      </c>
      <c r="J654" s="28" t="str">
        <f>VLOOKUP(C654,SOURCE!V$6:AB$10046,6,0)</f>
        <v>XIQR</v>
      </c>
      <c r="K654" s="29" t="str">
        <f t="shared" si="11"/>
        <v>xIQR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STD_SUB_I STD_SUB_Q STD_SUB_R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ITM_SIGMARANGE</v>
      </c>
      <c r="E655" s="26" t="str">
        <f>CHAR(34)&amp;VLOOKUP(C655,SOURCE!$V$3:$AC$2867,6,0)&amp;CHAR(34)</f>
        <v>"XRANGE_"</v>
      </c>
      <c r="F655" s="22" t="str">
        <f>VLOOKUP(C655,SOURCE!$V$3:$AD$2867,9,0)&amp;"           {"&amp;D655&amp;",   "&amp;E655&amp;"},"</f>
        <v>//           {ITM_SIGMARANGE,   "XRANGE_"},</v>
      </c>
      <c r="H655" t="b">
        <f>ISNA(VLOOKUP(J655,J656:J$882,1,0))</f>
        <v>1</v>
      </c>
      <c r="I655" s="27">
        <f>VLOOKUP(C655,SOURCE!V$6:AB$10046,7,0)</f>
        <v>2079</v>
      </c>
      <c r="J655" s="28" t="str">
        <f>VLOOKUP(C655,SOURCE!V$6:AB$10046,6,0)</f>
        <v>XRANGE_</v>
      </c>
      <c r="K655" s="29" t="str">
        <f t="shared" si="11"/>
        <v>xRANGE_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RANGE_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ITM_PERCENTILE</v>
      </c>
      <c r="E656" s="26" t="str">
        <f>CHAR(34)&amp;VLOOKUP(C656,SOURCE!$V$3:$AC$2867,6,0)&amp;CHAR(34)</f>
        <v>"X%ILE"</v>
      </c>
      <c r="F656" s="22" t="str">
        <f>VLOOKUP(C656,SOURCE!$V$3:$AD$2867,9,0)&amp;"           {"&amp;D656&amp;",   "&amp;E656&amp;"},"</f>
        <v>//           {ITM_PERCENTILE,   "X%ILE"},</v>
      </c>
      <c r="H656" t="b">
        <f>ISNA(VLOOKUP(J656,J657:J$882,1,0))</f>
        <v>1</v>
      </c>
      <c r="I656" s="27">
        <f>VLOOKUP(C656,SOURCE!V$6:AB$10046,7,0)</f>
        <v>2082</v>
      </c>
      <c r="J656" s="28" t="str">
        <f>VLOOKUP(C656,SOURCE!V$6:AB$10046,6,0)</f>
        <v>X%ILE</v>
      </c>
      <c r="K656" s="29" t="str">
        <f t="shared" si="11"/>
        <v>x%ILE</v>
      </c>
      <c r="L656" s="38" t="str">
        <f>VLOOKUP(C656,SOURCE!V$6:AB$10046,2,0)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"x%" STD_SUB_I STD_SUB_L STD_SUB_E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ITM_LINPOL</v>
      </c>
      <c r="E657" s="26" t="str">
        <f>CHAR(34)&amp;VLOOKUP(C657,SOURCE!$V$3:$AC$2867,6,0)&amp;CHAR(34)</f>
        <v>"LINPOL"</v>
      </c>
      <c r="F657" s="22" t="str">
        <f>VLOOKUP(C657,SOURCE!$V$3:$AD$2867,9,0)&amp;"           {"&amp;D657&amp;",   "&amp;E657&amp;"},"</f>
        <v>//           {ITM_LINPOL,   "LINPOL"},</v>
      </c>
      <c r="H657" t="b">
        <f>ISNA(VLOOKUP(J657,J658:J$882,1,0))</f>
        <v>1</v>
      </c>
      <c r="I657" s="27">
        <f>VLOOKUP(C657,SOURCE!V$6:AB$10046,7,0)</f>
        <v>2083</v>
      </c>
      <c r="J657" s="28" t="str">
        <f>VLOOKUP(C657,SOURCE!V$6:AB$10046,6,0)</f>
        <v>LINPOL</v>
      </c>
      <c r="K657" s="29" t="str">
        <f t="shared" si="11"/>
        <v>LINPOL</v>
      </c>
      <c r="L657" s="38" t="str">
        <f>VLOOKUP(C657,SOURCE!V$6:AB$10046,2,0)</f>
        <v>Math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"LINPOL"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ISNA(VLOOKUP(J658,J659:J$882,1,0))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29" t="e">
        <f t="shared" si="11"/>
        <v>#N/A</v>
      </c>
      <c r="L658" s="38" t="e">
        <f>VLOOKUP(C658,SOURCE!V$6:AB$10046,2,0)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4"/>
      <c r="X734" s="114"/>
      <c r="Z734" s="120"/>
      <c r="AA734" s="120"/>
      <c r="AB734" s="120"/>
      <c r="AC734" s="120"/>
      <c r="AD734" s="120"/>
    </row>
  </sheetData>
  <autoFilter ref="A1:AD734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/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4090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4091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4092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4093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4094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4095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4096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4097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4098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4099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4100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4101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4102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4103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4104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4105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4106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4107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4108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4109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4110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4111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4112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4113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4114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4115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4116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4117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4118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4119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4120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4121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4122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4123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4124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4125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4126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4127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4128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4129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4130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4131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4132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4133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4134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4135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4136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4137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4488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4138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4139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4140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4141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4142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4143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4144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4145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4146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4147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4148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4213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4214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4149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4150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4151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4152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4153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4154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4155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4156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4157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4158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4159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4160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4161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4162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4163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4164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4165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4166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4167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4168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4169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4170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4171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4172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4173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4174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4175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4176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4177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4178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4179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4180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4181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4182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4183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4184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4185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4186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4187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4188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4189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4190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4191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4192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4193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4194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4195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4196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4197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4198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4199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4200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4201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4202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4203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4204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4205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4206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4207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4208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4209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4210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4211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4489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4261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4490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4491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2" t="s">
        <v>4492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2" t="s">
        <v>4493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2" t="s">
        <v>4494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4495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2" t="s">
        <v>4496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2" t="s">
        <v>4497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2" t="s">
        <v>4499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2" t="s">
        <v>1172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2" t="s">
        <v>1118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2" t="s">
        <v>1248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2" t="s">
        <v>1247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2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2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2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2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2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2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3885</v>
      </c>
    </row>
    <row r="3" spans="1:12">
      <c r="E3" t="s">
        <v>3800</v>
      </c>
      <c r="F3" t="s">
        <v>3801</v>
      </c>
    </row>
    <row r="4" spans="1:12">
      <c r="A4" t="s">
        <v>3805</v>
      </c>
      <c r="B4" t="str">
        <f>"11 ENTER PRIME? "</f>
        <v xml:space="preserve">11 ENTER PRIME? </v>
      </c>
      <c r="E4">
        <v>1</v>
      </c>
      <c r="F4">
        <v>1</v>
      </c>
      <c r="H4" s="111" t="str">
        <f>SUBSTITUTE("GTO_SZ M1 DROP 1 EXIT 1 SUM+",",",".")</f>
        <v>GTO_SZ M1 DROP 1 EXIT 1 SUM+</v>
      </c>
      <c r="L4" s="111" t="str">
        <f t="shared" ref="L4:L35" si="0">IF(B4="DONE","",B4&amp;" "&amp;H4)</f>
        <v>11 ENTER PRIME?  GTO_SZ M1 DROP 1 EXIT 1 SUM+</v>
      </c>
    </row>
    <row r="5" spans="1:12">
      <c r="A5" t="s">
        <v>3806</v>
      </c>
      <c r="B5" t="s">
        <v>3883</v>
      </c>
      <c r="E5">
        <v>1</v>
      </c>
      <c r="F5">
        <v>11</v>
      </c>
      <c r="H5" t="str">
        <f>SUBSTITUTE(IF(F5&lt;0,-F5&amp;" CHS ",F5)&amp;" GSB M2",",",".")</f>
        <v>11 GSB M2</v>
      </c>
      <c r="L5" s="111" t="str">
        <f t="shared" si="0"/>
        <v>RPN 5 ENTER + ERPN 1  + 11 GSB M2</v>
      </c>
    </row>
    <row r="6" spans="1:12">
      <c r="A6" t="s">
        <v>3807</v>
      </c>
      <c r="B6" t="s">
        <v>3884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1" t="str">
        <f t="shared" si="0"/>
        <v>2 ENTER 5 X&lt;&gt;Y /  2.5 GSB M2</v>
      </c>
    </row>
    <row r="7" spans="1:12">
      <c r="A7" t="s">
        <v>3808</v>
      </c>
      <c r="B7" t="s">
        <v>3881</v>
      </c>
      <c r="E7">
        <v>1</v>
      </c>
      <c r="F7">
        <v>1</v>
      </c>
      <c r="H7" t="str">
        <f t="shared" si="1"/>
        <v>1 GSB M2</v>
      </c>
      <c r="L7" s="111" t="str">
        <f t="shared" si="0"/>
        <v>1 EXIT 2 DROP 1 EXIT 3 DROP 1 GSB M2</v>
      </c>
    </row>
    <row r="8" spans="1:12">
      <c r="A8" t="s">
        <v>3809</v>
      </c>
      <c r="B8" t="s">
        <v>3863</v>
      </c>
      <c r="E8">
        <v>1</v>
      </c>
      <c r="F8">
        <v>3</v>
      </c>
      <c r="H8" t="str">
        <f t="shared" si="1"/>
        <v>3 GSB M2</v>
      </c>
      <c r="L8" s="111" t="str">
        <f t="shared" si="0"/>
        <v>1 ENTER 2 ENTER 3 ENTER CLX + + 3 GSB M2</v>
      </c>
    </row>
    <row r="9" spans="1:12">
      <c r="A9" t="s">
        <v>3810</v>
      </c>
      <c r="B9" t="s">
        <v>3864</v>
      </c>
      <c r="E9">
        <v>1</v>
      </c>
      <c r="F9">
        <v>12</v>
      </c>
      <c r="H9" t="str">
        <f t="shared" si="1"/>
        <v>12 GSB M2</v>
      </c>
      <c r="L9" s="111" t="str">
        <f t="shared" si="0"/>
        <v>3 FILL + + + 12 GSB M2</v>
      </c>
    </row>
    <row r="10" spans="1:12">
      <c r="A10" t="s">
        <v>3811</v>
      </c>
      <c r="B10" t="s">
        <v>3882</v>
      </c>
      <c r="E10">
        <v>1</v>
      </c>
      <c r="F10">
        <v>1</v>
      </c>
      <c r="H10" t="str">
        <f t="shared" si="1"/>
        <v>1 GSB M2</v>
      </c>
      <c r="L10" s="111" t="str">
        <f t="shared" si="0"/>
        <v>1 CHS SQRT STO 01 CLSTK RCL 01 ENTER * CHS ABS ENTER 1 GSB M2</v>
      </c>
    </row>
    <row r="11" spans="1:12">
      <c r="A11" t="s">
        <v>3812</v>
      </c>
      <c r="B11" t="s">
        <v>3865</v>
      </c>
      <c r="E11">
        <v>1</v>
      </c>
      <c r="F11">
        <v>120</v>
      </c>
      <c r="H11" t="str">
        <f t="shared" si="1"/>
        <v>120 GSB M2</v>
      </c>
      <c r="L11" s="111" t="str">
        <f t="shared" si="0"/>
        <v>10 ENTER 3 COMB 120 GSB M2</v>
      </c>
    </row>
    <row r="12" spans="1:12">
      <c r="A12" t="s">
        <v>3813</v>
      </c>
      <c r="B12" t="s">
        <v>3866</v>
      </c>
      <c r="E12">
        <v>1</v>
      </c>
      <c r="F12">
        <v>24</v>
      </c>
      <c r="H12" t="str">
        <f t="shared" si="1"/>
        <v>24 GSB M2</v>
      </c>
      <c r="L12" s="111" t="str">
        <f t="shared" si="0"/>
        <v>4 ENTER 3 PERM 24 GSB M2</v>
      </c>
    </row>
    <row r="13" spans="1:12">
      <c r="A13" t="s">
        <v>3814</v>
      </c>
      <c r="B13" t="s">
        <v>3867</v>
      </c>
      <c r="E13">
        <v>1</v>
      </c>
      <c r="F13">
        <v>2</v>
      </c>
      <c r="H13" t="str">
        <f t="shared" si="1"/>
        <v>2 GSB M2</v>
      </c>
      <c r="L13" s="111" t="str">
        <f t="shared" si="0"/>
        <v>1 STO + 01 CLSTK RCL 01 X^2 ABS 2 GSB M2</v>
      </c>
    </row>
    <row r="14" spans="1:12">
      <c r="A14" t="s">
        <v>3815</v>
      </c>
      <c r="H14" t="str">
        <f t="shared" si="1"/>
        <v xml:space="preserve"> GSB M2</v>
      </c>
      <c r="L14" s="111" t="str">
        <f t="shared" si="0"/>
        <v xml:space="preserve">  GSB M2</v>
      </c>
    </row>
    <row r="15" spans="1:12">
      <c r="A15" t="s">
        <v>3816</v>
      </c>
      <c r="B15" t="s">
        <v>3868</v>
      </c>
      <c r="E15">
        <v>1</v>
      </c>
      <c r="F15">
        <v>2</v>
      </c>
      <c r="H15" t="str">
        <f t="shared" si="1"/>
        <v>2 GSB M2</v>
      </c>
      <c r="L15" s="111" t="str">
        <f t="shared" si="0"/>
        <v>RCL 01 X^2 STO 02 ABS 2 GSB M2</v>
      </c>
    </row>
    <row r="16" spans="1:12">
      <c r="A16" t="s">
        <v>3817</v>
      </c>
      <c r="B16" t="s">
        <v>3869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1" t="str">
        <f t="shared" si="0"/>
        <v>RCL 01 X^3 STO 03 ABS 2.82842712474619 GSB M2</v>
      </c>
    </row>
    <row r="17" spans="1:12">
      <c r="A17" t="s">
        <v>3818</v>
      </c>
      <c r="B17" t="s">
        <v>3870</v>
      </c>
      <c r="E17">
        <v>1</v>
      </c>
      <c r="F17" s="115">
        <f>ROUND(2^(23/2),10)</f>
        <v>2896.3093757401002</v>
      </c>
      <c r="H17" t="str">
        <f t="shared" si="1"/>
        <v>2896.3093757401 GSB M2</v>
      </c>
      <c r="L17" s="111" t="str">
        <f t="shared" si="0"/>
        <v>RCL 01 23 Y^X STO 04 ABS 2896.3093757401 GSB M2</v>
      </c>
    </row>
    <row r="18" spans="1:12">
      <c r="A18" t="s">
        <v>2593</v>
      </c>
      <c r="B18" t="s">
        <v>3871</v>
      </c>
      <c r="E18">
        <v>1</v>
      </c>
      <c r="F18">
        <v>0</v>
      </c>
      <c r="H18" t="str">
        <f t="shared" si="1"/>
        <v>0 GSB M2</v>
      </c>
      <c r="L18" s="111" t="str">
        <f t="shared" si="0"/>
        <v>RCL 02 SQRT RCL 01 - ABS 0 GSB M2</v>
      </c>
    </row>
    <row r="19" spans="1:12">
      <c r="A19" t="s">
        <v>2713</v>
      </c>
      <c r="B19" t="s">
        <v>3872</v>
      </c>
      <c r="E19">
        <v>1</v>
      </c>
      <c r="F19">
        <v>0</v>
      </c>
      <c r="H19" t="str">
        <f t="shared" si="1"/>
        <v>0 GSB M2</v>
      </c>
      <c r="L19" s="111" t="str">
        <f t="shared" si="0"/>
        <v>RCL 03 CUBRT RCL 01 - ABS 0 GSB M2</v>
      </c>
    </row>
    <row r="20" spans="1:12">
      <c r="A20" t="s">
        <v>2591</v>
      </c>
      <c r="B20" t="s">
        <v>3873</v>
      </c>
      <c r="E20">
        <v>1</v>
      </c>
      <c r="F20">
        <v>0</v>
      </c>
      <c r="H20" t="str">
        <f t="shared" si="1"/>
        <v>0 GSB M2</v>
      </c>
      <c r="L20" s="111" t="str">
        <f t="shared" si="0"/>
        <v>1 EXIT 0.1 COMPLEX STO 06 23 Y^X 23 XRTY RCL 06 - ABS 0 GSB M2</v>
      </c>
    </row>
    <row r="21" spans="1:12">
      <c r="A21" t="s">
        <v>3819</v>
      </c>
      <c r="B21" s="11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1" t="str">
        <f t="shared" si="0"/>
        <v>0.2 2^X 1.14869835499704 GSB M2</v>
      </c>
    </row>
    <row r="22" spans="1:12">
      <c r="A22" t="s">
        <v>3820</v>
      </c>
      <c r="B22" s="11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1" t="str">
        <f t="shared" si="0"/>
        <v>0.2 E^X 1.22140275816017 GSB M2</v>
      </c>
    </row>
    <row r="23" spans="1:12">
      <c r="A23" t="s">
        <v>3821</v>
      </c>
      <c r="B23" s="11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1" t="str">
        <f t="shared" si="0"/>
        <v>0.2 10^X 1.58489319246111 GSB M2</v>
      </c>
    </row>
    <row r="24" spans="1:12">
      <c r="A24" t="s">
        <v>3822</v>
      </c>
      <c r="B24" s="11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1" t="str">
        <f t="shared" si="0"/>
        <v>0.2 LOG2 2.32192809488736 CHS  GSB M2</v>
      </c>
    </row>
    <row r="25" spans="1:12">
      <c r="A25" t="s">
        <v>3823</v>
      </c>
      <c r="B25" s="11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1" t="str">
        <f t="shared" si="0"/>
        <v>0.2 LN 1.6094379124341 CHS  GSB M2</v>
      </c>
    </row>
    <row r="26" spans="1:12">
      <c r="A26" t="s">
        <v>3824</v>
      </c>
      <c r="B26" s="11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1" t="str">
        <f t="shared" si="0"/>
        <v>0.2 ENTER LOG10 0.698970004336019 CHS  GSB M2</v>
      </c>
    </row>
    <row r="27" spans="1:12">
      <c r="A27" t="s">
        <v>3825</v>
      </c>
      <c r="B27" s="11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1" t="str">
        <f t="shared" si="0"/>
        <v>0.2 EXIT 3 LOGXY 1.46497352071793 CHS  GSB M2</v>
      </c>
    </row>
    <row r="28" spans="1:12">
      <c r="A28" t="s">
        <v>3826</v>
      </c>
      <c r="B28" s="11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1" t="str">
        <f t="shared" si="0"/>
        <v>0.2 ENTER 1/X 5 GSB M2</v>
      </c>
    </row>
    <row r="29" spans="1:12">
      <c r="A29" t="s">
        <v>3827</v>
      </c>
      <c r="B29" s="11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1" t="str">
        <f t="shared" si="0"/>
        <v>16.8 COS ARCCOS STO 10 16.8 GSB M2</v>
      </c>
    </row>
    <row r="30" spans="1:12">
      <c r="A30" t="s">
        <v>3828</v>
      </c>
      <c r="B30" s="11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1" t="str">
        <f t="shared" si="0"/>
        <v>16.8 COSH ARCCOSH STO 11 16.8 GSB M2</v>
      </c>
    </row>
    <row r="31" spans="1:12">
      <c r="A31" t="s">
        <v>3829</v>
      </c>
      <c r="B31" s="11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1" t="str">
        <f t="shared" si="0"/>
        <v>16.8 SIN ARCSIN STO 12 16.8 GSB M2</v>
      </c>
    </row>
    <row r="32" spans="1:12">
      <c r="A32" t="s">
        <v>3830</v>
      </c>
      <c r="B32" s="11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1" t="str">
        <f t="shared" si="0"/>
        <v>16.8 SINH ARCSINH STO 13 16.8 GSB M2</v>
      </c>
    </row>
    <row r="33" spans="1:12">
      <c r="A33" t="s">
        <v>3831</v>
      </c>
      <c r="B33" s="11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1" t="str">
        <f t="shared" si="0"/>
        <v>16.8 TAN ARCTAN STO 14 16.8 GSB M2</v>
      </c>
    </row>
    <row r="34" spans="1:12">
      <c r="A34" t="s">
        <v>3832</v>
      </c>
      <c r="B34" s="11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1" t="str">
        <f t="shared" si="0"/>
        <v>16.8 TANH ARCTANH STO 15 16.8 GSB M2</v>
      </c>
    </row>
    <row r="35" spans="1:12">
      <c r="A35" t="s">
        <v>3833</v>
      </c>
      <c r="B35" t="s">
        <v>3887</v>
      </c>
      <c r="H35" t="str">
        <f t="shared" si="1"/>
        <v xml:space="preserve"> GSB M2</v>
      </c>
      <c r="L35" s="111" t="str">
        <f t="shared" si="0"/>
        <v/>
      </c>
    </row>
    <row r="36" spans="1:12">
      <c r="A36" t="s">
        <v>2757</v>
      </c>
      <c r="B36" t="s">
        <v>3887</v>
      </c>
      <c r="H36" t="str">
        <f t="shared" si="1"/>
        <v xml:space="preserve"> GSB M2</v>
      </c>
      <c r="L36" s="111" t="str">
        <f t="shared" ref="L36:L67" si="2">IF(B36="DONE","",B36&amp;" "&amp;H36)</f>
        <v/>
      </c>
    </row>
    <row r="37" spans="1:12">
      <c r="A37" t="s">
        <v>3834</v>
      </c>
      <c r="B37" t="s">
        <v>3887</v>
      </c>
      <c r="H37" t="str">
        <f t="shared" si="1"/>
        <v xml:space="preserve"> GSB M2</v>
      </c>
      <c r="L37" s="111" t="str">
        <f t="shared" si="2"/>
        <v/>
      </c>
    </row>
    <row r="38" spans="1:12">
      <c r="A38" t="s">
        <v>2755</v>
      </c>
      <c r="B38" t="s">
        <v>3887</v>
      </c>
      <c r="H38" t="str">
        <f t="shared" si="1"/>
        <v xml:space="preserve"> GSB M2</v>
      </c>
      <c r="L38" s="111" t="str">
        <f t="shared" si="2"/>
        <v/>
      </c>
    </row>
    <row r="39" spans="1:12">
      <c r="A39" t="s">
        <v>3835</v>
      </c>
      <c r="B39" t="s">
        <v>3887</v>
      </c>
      <c r="H39" t="str">
        <f t="shared" si="1"/>
        <v xml:space="preserve"> GSB M2</v>
      </c>
      <c r="L39" s="111" t="str">
        <f t="shared" si="2"/>
        <v/>
      </c>
    </row>
    <row r="40" spans="1:12">
      <c r="A40" t="s">
        <v>2756</v>
      </c>
      <c r="B40" t="s">
        <v>3887</v>
      </c>
      <c r="H40" t="str">
        <f t="shared" si="1"/>
        <v xml:space="preserve"> GSB M2</v>
      </c>
      <c r="L40" s="111" t="str">
        <f t="shared" si="2"/>
        <v/>
      </c>
    </row>
    <row r="41" spans="1:12">
      <c r="A41" t="s">
        <v>3836</v>
      </c>
      <c r="B41" t="s">
        <v>3874</v>
      </c>
      <c r="E41">
        <v>1</v>
      </c>
      <c r="F41">
        <v>2</v>
      </c>
      <c r="H41" t="str">
        <f t="shared" si="1"/>
        <v>2 GSB M2</v>
      </c>
      <c r="L41" s="111" t="str">
        <f t="shared" si="2"/>
        <v>0.2 CEIL 0.9 CEIL + 2 GSB M2</v>
      </c>
    </row>
    <row r="42" spans="1:12">
      <c r="A42" t="s">
        <v>3837</v>
      </c>
      <c r="B42" t="s">
        <v>3875</v>
      </c>
      <c r="E42">
        <v>1</v>
      </c>
      <c r="F42">
        <v>2</v>
      </c>
      <c r="H42" t="str">
        <f t="shared" si="1"/>
        <v>2 GSB M2</v>
      </c>
      <c r="L42" s="111" t="str">
        <f t="shared" si="2"/>
        <v>1.2 FLOOR 1.9 FLOOR + 2 GSB M2</v>
      </c>
    </row>
    <row r="43" spans="1:12">
      <c r="A43" t="s">
        <v>3838</v>
      </c>
      <c r="B43" t="s">
        <v>3972</v>
      </c>
      <c r="E43">
        <v>1</v>
      </c>
      <c r="F43">
        <v>6</v>
      </c>
      <c r="H43" t="str">
        <f t="shared" si="1"/>
        <v>6 GSB M2</v>
      </c>
      <c r="L43" s="111" t="str">
        <f t="shared" si="2"/>
        <v>54 EXIT 24 GCD STO 22 6 GSB M2</v>
      </c>
    </row>
    <row r="44" spans="1:12">
      <c r="A44" t="s">
        <v>3839</v>
      </c>
      <c r="B44" t="s">
        <v>3876</v>
      </c>
      <c r="E44">
        <v>1</v>
      </c>
      <c r="F44">
        <v>12</v>
      </c>
      <c r="H44" t="str">
        <f t="shared" si="1"/>
        <v>12 GSB M2</v>
      </c>
      <c r="L44" s="111" t="str">
        <f t="shared" si="2"/>
        <v>4 EXIT 6 LCM 12 GSB M2</v>
      </c>
    </row>
    <row r="45" spans="1:12">
      <c r="A45" t="s">
        <v>3840</v>
      </c>
      <c r="B45" t="s">
        <v>3877</v>
      </c>
      <c r="E45">
        <v>1</v>
      </c>
      <c r="F45">
        <v>3</v>
      </c>
      <c r="H45" t="str">
        <f t="shared" si="1"/>
        <v>3 GSB M2</v>
      </c>
      <c r="L45" s="111" t="str">
        <f t="shared" si="2"/>
        <v>3.14159265 IP 3 GSB M2</v>
      </c>
    </row>
    <row r="46" spans="1:12">
      <c r="A46" t="s">
        <v>3841</v>
      </c>
      <c r="B46" t="s">
        <v>3878</v>
      </c>
      <c r="E46">
        <v>1</v>
      </c>
      <c r="F46">
        <f>0.14159265</f>
        <v>0.14159264999999999</v>
      </c>
      <c r="H46" t="str">
        <f t="shared" si="1"/>
        <v>0.14159265 GSB M2</v>
      </c>
      <c r="L46" s="111" t="str">
        <f t="shared" si="2"/>
        <v>3.14159265 FP 0.14159265 GSB M2</v>
      </c>
    </row>
    <row r="47" spans="1:12">
      <c r="A47" t="s">
        <v>3842</v>
      </c>
      <c r="B47" t="s">
        <v>3879</v>
      </c>
      <c r="E47">
        <v>1</v>
      </c>
      <c r="F47">
        <v>12</v>
      </c>
      <c r="H47" t="str">
        <f t="shared" si="1"/>
        <v>12 GSB M2</v>
      </c>
      <c r="L47" s="111" t="str">
        <f t="shared" si="2"/>
        <v>3 EXIT 4 + 5 EXIT + 12 GSB M2</v>
      </c>
    </row>
    <row r="48" spans="1:12">
      <c r="A48" t="s">
        <v>3803</v>
      </c>
      <c r="B48" t="s">
        <v>3880</v>
      </c>
      <c r="E48">
        <v>1</v>
      </c>
      <c r="F48">
        <v>-6</v>
      </c>
      <c r="H48" t="str">
        <f t="shared" si="1"/>
        <v>6 CHS  GSB M2</v>
      </c>
      <c r="L48" s="111" t="str">
        <f t="shared" si="2"/>
        <v>3 ENTER 4 - 5 EXIT - 6 CHS  GSB M2</v>
      </c>
    </row>
    <row r="49" spans="1:12">
      <c r="A49" t="s">
        <v>3843</v>
      </c>
      <c r="B49" t="s">
        <v>3887</v>
      </c>
      <c r="H49" t="str">
        <f t="shared" si="1"/>
        <v xml:space="preserve"> GSB M2</v>
      </c>
      <c r="L49" s="111" t="str">
        <f t="shared" si="2"/>
        <v/>
      </c>
    </row>
    <row r="50" spans="1:12">
      <c r="A50" t="s">
        <v>3844</v>
      </c>
      <c r="B50" s="113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1" t="str">
        <f t="shared" si="2"/>
        <v>5 EXIT 2 IDIV 2 GSB M2</v>
      </c>
    </row>
    <row r="51" spans="1:12">
      <c r="A51" t="s">
        <v>3845</v>
      </c>
      <c r="B51" s="113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1" t="str">
        <f t="shared" si="2"/>
        <v>5 EXIT 2 MOD 1 GSB M2</v>
      </c>
    </row>
    <row r="52" spans="1:12">
      <c r="A52" t="s">
        <v>3846</v>
      </c>
      <c r="B52" s="113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1" t="str">
        <f t="shared" si="2"/>
        <v>5 EXIT 2 MAX 5 GSB M2</v>
      </c>
    </row>
    <row r="53" spans="1:12">
      <c r="A53" t="s">
        <v>3847</v>
      </c>
      <c r="B53" s="113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1" t="str">
        <f t="shared" si="2"/>
        <v>5 EXIT 2 MIN 2 GSB M2</v>
      </c>
    </row>
    <row r="54" spans="1:12">
      <c r="A54" t="s">
        <v>2595</v>
      </c>
      <c r="B54" t="s">
        <v>3887</v>
      </c>
      <c r="H54" t="str">
        <f t="shared" si="1"/>
        <v xml:space="preserve"> GSB M2</v>
      </c>
      <c r="L54" s="111" t="str">
        <f t="shared" si="2"/>
        <v/>
      </c>
    </row>
    <row r="55" spans="1:12">
      <c r="A55" t="s">
        <v>3848</v>
      </c>
      <c r="B55" s="11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1" t="str">
        <f t="shared" si="2"/>
        <v>201 NEXTP 211 GSB M2</v>
      </c>
    </row>
    <row r="56" spans="1:12">
      <c r="A56" t="s">
        <v>3849</v>
      </c>
      <c r="B56" s="11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1" t="str">
        <f t="shared" si="2"/>
        <v>5 X! 120 GSB M2</v>
      </c>
    </row>
    <row r="57" spans="1:12">
      <c r="A57" t="s">
        <v>3850</v>
      </c>
      <c r="B57" t="s">
        <v>3887</v>
      </c>
      <c r="H57" t="str">
        <f t="shared" si="1"/>
        <v xml:space="preserve"> GSB M2</v>
      </c>
      <c r="L57" s="111" t="str">
        <f t="shared" si="2"/>
        <v/>
      </c>
    </row>
    <row r="58" spans="1:12">
      <c r="A58" t="s">
        <v>3851</v>
      </c>
      <c r="B58" s="11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1" t="str">
        <f t="shared" si="2"/>
        <v>RAD 0.2 &gt;DEG &gt;REAL 0.2 GSB M2</v>
      </c>
    </row>
    <row r="59" spans="1:12">
      <c r="A59" t="s">
        <v>3852</v>
      </c>
      <c r="B59" s="11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1" t="str">
        <f t="shared" si="2"/>
        <v>DEG 20 &gt;RAD &gt;REAL 0.349065850398866 GSB M2</v>
      </c>
    </row>
    <row r="60" spans="1:12">
      <c r="A60" t="s">
        <v>3853</v>
      </c>
      <c r="B60" s="11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1" t="str">
        <f t="shared" si="2"/>
        <v>20 D&gt;R &gt;REAL 0.349065850398866 GSB M2</v>
      </c>
    </row>
    <row r="61" spans="1:12">
      <c r="A61" t="s">
        <v>3854</v>
      </c>
      <c r="B61" s="11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1" t="str">
        <f t="shared" si="2"/>
        <v>20 R&gt;D &gt;REAL 1145.91559026165 GSB M2</v>
      </c>
    </row>
    <row r="62" spans="1:12">
      <c r="A62" t="s">
        <v>3855</v>
      </c>
      <c r="B62" t="s">
        <v>3855</v>
      </c>
      <c r="E62">
        <v>1</v>
      </c>
      <c r="F62">
        <v>299792458</v>
      </c>
      <c r="H62" t="str">
        <f t="shared" si="1"/>
        <v>299792458 GSB M2</v>
      </c>
      <c r="L62" s="111" t="str">
        <f t="shared" si="2"/>
        <v>c 299792458 GSB M2</v>
      </c>
    </row>
    <row r="63" spans="1:12">
      <c r="A63" t="s">
        <v>3856</v>
      </c>
      <c r="B63" s="11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1" t="str">
        <f t="shared" si="2"/>
        <v>RAD 20 SINC 0.0456472625363814 GSB M2</v>
      </c>
    </row>
    <row r="64" spans="1:12">
      <c r="A64" t="s">
        <v>3857</v>
      </c>
      <c r="B64" s="11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1" t="str">
        <f t="shared" si="2"/>
        <v>20 CHS SQRT RE 0 GSB M2</v>
      </c>
    </row>
    <row r="65" spans="1:12">
      <c r="A65" t="s">
        <v>3858</v>
      </c>
      <c r="B65" s="11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1" t="str">
        <f t="shared" si="2"/>
        <v>20 CHS SQRT RE&lt;&gt;IM RE 4.47213595499958 GSB M2</v>
      </c>
    </row>
    <row r="66" spans="1:12">
      <c r="A66" t="s">
        <v>3859</v>
      </c>
      <c r="B66" s="11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1" t="str">
        <f t="shared" si="2"/>
        <v>0.98 E^X-1 1.66445624192942 GSB M2</v>
      </c>
    </row>
    <row r="67" spans="1:12">
      <c r="A67" t="s">
        <v>3860</v>
      </c>
      <c r="B67" s="11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1" t="str">
        <f t="shared" si="2"/>
        <v>0.98 LN(1+X) 0.683096844706444 GSB M2</v>
      </c>
    </row>
    <row r="68" spans="1:12">
      <c r="A68" t="s">
        <v>3861</v>
      </c>
      <c r="B68" s="11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1" t="str">
        <f t="shared" ref="L68:L73" si="3">IF(B68="DONE","",B68&amp;" "&amp;H68)</f>
        <v>FIX 01 0.9811111111 ROUND ALL 00 0.9 GSB M2</v>
      </c>
    </row>
    <row r="69" spans="1:12">
      <c r="A69" t="s">
        <v>3862</v>
      </c>
      <c r="B69" s="11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1" t="str">
        <f t="shared" si="3"/>
        <v>0.98 ROUNDI 1 GSB M2</v>
      </c>
    </row>
    <row r="70" spans="1:12">
      <c r="A70" t="s">
        <v>3967</v>
      </c>
      <c r="B70" t="s">
        <v>3965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1" t="str">
        <f t="shared" si="3"/>
        <v>20 STO 00 INC 00 RCL 00 21 GSB M2</v>
      </c>
    </row>
    <row r="71" spans="1:12">
      <c r="A71" t="s">
        <v>3968</v>
      </c>
      <c r="B71" t="s">
        <v>3966</v>
      </c>
      <c r="E71">
        <v>1</v>
      </c>
      <c r="F71">
        <v>19</v>
      </c>
      <c r="H71" t="str">
        <f t="shared" si="4"/>
        <v>19 GSB M2</v>
      </c>
      <c r="L71" s="111" t="str">
        <f t="shared" si="3"/>
        <v>20 STO 00 DEC 00 RCL 00 19 GSB M2</v>
      </c>
    </row>
    <row r="72" spans="1:12">
      <c r="A72" t="s">
        <v>2607</v>
      </c>
      <c r="B72" t="s">
        <v>3887</v>
      </c>
      <c r="H72" t="str">
        <f t="shared" si="4"/>
        <v xml:space="preserve"> GSB M2</v>
      </c>
      <c r="L72" s="111" t="str">
        <f t="shared" si="3"/>
        <v/>
      </c>
    </row>
    <row r="73" spans="1:12">
      <c r="A73" t="s">
        <v>3888</v>
      </c>
      <c r="B73" t="s">
        <v>3887</v>
      </c>
      <c r="H73" t="str">
        <f t="shared" si="4"/>
        <v xml:space="preserve"> GSB M2</v>
      </c>
      <c r="L73" s="111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/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>/*    1 */  { fnCvtFromCurrentAngularMode,  amDegree,                    STD_RIGHT_ARROW "DEG",                         STD_RIGHT_ARROW "DEG",                         (0 &lt;&lt; TAM_MAX_BITS) |     0, CAT_NONE | SLS_ENABLED   | US_ENABLED   | EIM_DISABLED | PTP_NONE         },</v>
      </c>
    </row>
    <row r="5" spans="1:1">
      <c r="A5" s="12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/*    2 */  { fnCvtFromCurrentAngularMode,  amDMS,                       STD_RIGHT_ARROW "D.MS",                        STD_RIGHT_ARROW "D.MS",                        (0 &lt;&lt; TAM_MAX_BITS) |     0, CAT_NONE | SLS_ENABLED   | US_ENABLED   | EIM_DISABLED | PTP_NONE         },</v>
      </c>
    </row>
    <row r="6" spans="1:1">
      <c r="A6" s="12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3 */  { fnCvtFromCurrentAngularMode,  amGrad,                      STD_RIGHT_ARROW "GRAD",                        STD_RIGHT_ARROW "GRAD",                        (0 &lt;&lt; TAM_MAX_BITS) |     0, CAT_NONE | SLS_ENABLED   | US_ENABLED   | EIM_DISABLED | PTP_NONE         },</v>
      </c>
    </row>
    <row r="7" spans="1:1">
      <c r="A7" s="12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4 */  { fnCvtFromCurrentAngularMode,  amMultPi,                    STD_RIGHT_ARROW "MUL" STD_pi,                  STD_RIGHT_ARROW "MUL" STD_pi,                  (0 &lt;&lt; TAM_MAX_BITS) |     0, CAT_NONE | SLS_ENABLED   | US_ENABLED   | EIM_DISABLED | PTP_NONE         },</v>
      </c>
    </row>
    <row r="8" spans="1:1">
      <c r="A8" s="12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5 */  { fnCvtFromCurrentAngularMode,  amRadian,                    STD_RIGHT_ARROW "RAD",                         STD_RIGHT_ARROW "RAD",                         (0 &lt;&lt; TAM_MAX_BITS) |     0, CAT_NONE | SLS_ENABLED   | US_ENABLED   | EIM_DISABLED | PTP_NONE         },</v>
      </c>
    </row>
    <row r="9" spans="1:1">
      <c r="A9" s="12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6 */  { fnCvtDegToRad,                NOPARAM,                     "D" STD_RIGHT_ARROW "R",                       "D" STD_RIGHT_ARROW "R",                       (0 &lt;&lt; TAM_MAX_BITS) |     0, CAT_NONE | SLS_ENABLED   | US_ENABLED   | EIM_DISABLED | PTP_NONE         },</v>
      </c>
    </row>
    <row r="10" spans="1:1">
      <c r="A10" s="12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7 */  { fnCvtRadToDeg,                NOPARAM,                     "R" STD_RIGHT_ARROW "D",                       "R" STD_RIGHT_ARROW "D",                       (0 &lt;&lt; TAM_MAX_BITS) |     0, CAT_NONE | SLS_ENABLED   | US_ENABLED   | EIM_DISABLED | PTP_NONE         },</v>
      </c>
    </row>
    <row r="11" spans="1:1">
      <c r="A11" s="12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8 */  { fnCurveFitting,               CF_EXPONENTIAL_FITTING_EX,   "ExpF",                                        "ExpF",                                        (0 &lt;&lt; TAM_MAX_BITS) |     0, CAT_NONE | SLS_ENABLED   | US_ENABLED   | EIM_DISABLED | PTP_NONE         },</v>
      </c>
    </row>
    <row r="12" spans="1:1">
      <c r="A12" s="12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9 */  { fnCurveFitting,               CF_LINEAR_FITTING_EX,        "LinF",                                        "LinF",                                        (0 &lt;&lt; TAM_MAX_BITS) |     0, CAT_NONE | SLS_ENABLED   | US_ENABLED   | EIM_DISABLED | PTP_NONE         },</v>
      </c>
    </row>
    <row r="13" spans="1:1">
      <c r="A13" s="12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10 */  { fnCurveFitting,               CF_LOGARITHMIC_FITTING_EX,   "LogF",                                        "LogF",                                        (0 &lt;&lt; TAM_MAX_BITS) |     0, CAT_NONE | SLS_ENABLED   | US_ENABLED   | EIM_DISABLED | PTP_NONE         },</v>
      </c>
    </row>
    <row r="14" spans="1:1">
      <c r="A14" s="12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11 */  { fnCurveFitting,               CF_ORTHOGONAL_FITTING_EX,    "OrthoF",                                      "OrthoF",                                      (0 &lt;&lt; TAM_MAX_BITS) |     0, CAT_NONE | SLS_ENABLED   | US_ENABLED   | EIM_DISABLED | PTP_NONE         },</v>
      </c>
    </row>
    <row r="15" spans="1:1">
      <c r="A15" s="12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12 */  { fnCurveFitting,               CF_POWER_FITTING_EX,         "PowerF",                                      "PowerF",                                      (0 &lt;&lt; TAM_MAX_BITS) |     0, CAT_NONE | SLS_ENABLED   | US_ENABLED   | EIM_DISABLED | PTP_NONE         },</v>
      </c>
    </row>
    <row r="16" spans="1:1">
      <c r="A16" s="12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13 */  { fnCurveFitting,               CF_GAUSS_FITTING_EX,         "GaussF",                                      "GaussF",                                      (0 &lt;&lt; TAM_MAX_BITS) |     0, CAT_NONE | SLS_ENABLED   | US_ENABLED   | EIM_DISABLED | PTP_NONE         },</v>
      </c>
    </row>
    <row r="17" spans="1:1">
      <c r="A17" s="12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14 */  { fnCurveFitting,               CF_CAUCHY_FITTING_EX,        "CauchF",                                      "CauchF",                                      (0 &lt;&lt; TAM_MAX_BITS) |     0, CAT_NONE | SLS_ENABLED   | US_ENABLED   | EIM_DISABLED | PTP_NONE         },</v>
      </c>
    </row>
    <row r="18" spans="1:1">
      <c r="A18" s="12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15 */  { fnCurveFitting,               CF_PARABOLIC_FITTING_EX,     "ParabF",                                      "ParabF",                                      (0 &lt;&lt; TAM_MAX_BITS) |     0, CAT_NONE | SLS_ENABLED   | US_ENABLED   | EIM_DISABLED | PTP_NONE         },</v>
      </c>
    </row>
    <row r="19" spans="1:1">
      <c r="A19" s="12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16 */  { fnCurveFitting,               CF_HYPERBOLIC_FITTING_EX,    "HypF",                                        "HypF",                                        (0 &lt;&lt; TAM_MAX_BITS) |     0, CAT_NONE | SLS_ENABLED   | US_ENABLED   | EIM_DISABLED | PTP_NONE         },</v>
      </c>
    </row>
    <row r="20" spans="1:1">
      <c r="A20" s="12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17 */  { fnCurveFitting,               CF_ROOT_FITTING_EX,          "RootF",                                       "RootF",                                       (0 &lt;&lt; TAM_MAX_BITS) |     0, CAT_NONE | SLS_ENABLED   | US_ENABLED   | EIM_DISABLED | PTP_NONE         },</v>
      </c>
    </row>
    <row r="21" spans="1:1">
      <c r="A21" s="12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18 */  { fnCvtToCurrentAngularMode,    amDegree,                    "DEG" STD_RIGHT_ARROW,                         "DEG" STD_RIGHT_ARROW,                         (0 &lt;&lt; TAM_MAX_BITS) |     0, CAT_NONE | SLS_ENABLED   | US_ENABLED   | EIM_DISABLED | PTP_NONE         },</v>
      </c>
    </row>
    <row r="22" spans="1:1">
      <c r="A22" s="12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19 */  { fnCvtToCurrentAngularMode,    amGrad,                      "GRAD" STD_RIGHT_ARROW,                        "GRAD" STD_RIGHT_ARROW,                        (0 &lt;&lt; TAM_MAX_BITS) |     0, CAT_NONE | SLS_ENABLED   | US_ENABLED   | EIM_DISABLED | PTP_NONE         },</v>
      </c>
    </row>
    <row r="23" spans="1:1">
      <c r="A23" s="12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20 */  { fnCvtToCurrentAngularMode,    amRadian,                    "RAD" STD_RIGHT_ARROW,                         "RAD" STD_RIGHT_ARROW,                         (0 &lt;&lt; TAM_MAX_BITS) |     0, CAT_NONE | SLS_ENABLED   | US_ENABLED   | EIM_DISABLED | PTP_NONE         },</v>
      </c>
    </row>
    <row r="24" spans="1:1">
      <c r="A24" s="12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21 */  { fnCvtMultPiToRad,             NOPARAM,                     "M" STD_pi STD_RIGHT_ARROW "R",                "M" STD_pi STD_RIGHT_ARROW "R",                (0 &lt;&lt; TAM_MAX_BITS) |     0, CAT_NONE | SLS_ENABLED   | US_ENABLED   | EIM_DISABLED | PTP_NONE         },</v>
      </c>
    </row>
    <row r="25" spans="1:1">
      <c r="A25" s="12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22 */  { fnCvtRadToMultPi,             NOPARAM,                     "R" STD_RIGHT_ARROW "M" STD_pi,                "R" STD_RIGHT_ARROW "M" STD_pi,                (0 &lt;&lt; TAM_MAX_BITS) |     0, CAT_NONE | SLS_ENABLED   | US_ENABLED   | EIM_DISABLED | PTP_NONE         },</v>
      </c>
    </row>
    <row r="26" spans="1:1">
      <c r="A26" s="12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23 */  { fnCvtDegToDms,                NOPARAM,                     "D" STD_RIGHT_ARROW "D.MS",                    "D" STD_RIGHT_ARROW "D.MS",                    (0 &lt;&lt; TAM_MAX_BITS) |     0, CAT_NONE | SLS_ENABLED   | US_ENABLED   | EIM_DISABLED | PTP_NONE         },</v>
      </c>
    </row>
    <row r="27" spans="1:1">
      <c r="A27" s="12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24 */  { fnCvtToCurrentAngularMode,    amMultPi,                    "MUL" STD_pi STD_RIGHT_ARROW,                  "MUL" STD_pi STD_RIGHT_ARROW,                  (0 &lt;&lt; TAM_MAX_BITS) |     0, CAT_NONE | SLS_ENABLED   | US_ENABLED   | EIM_DISABLED | PTP_NONE         },</v>
      </c>
    </row>
    <row r="28" spans="1:1">
      <c r="A28" s="12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25 */  { fnCvtDmsToDeg,                NOPARAM,                     "D.MS" STD_RIGHT_ARROW "D",                    "D.MS" STD_RIGHT_ARROW "D",                    (0 &lt;&lt; TAM_MAX_BITS) |     0, CAT_NONE | SLS_ENABLED   | US_ENABLED   | EIM_DISABLED | PTP_NONE         },</v>
      </c>
    </row>
    <row r="29" spans="1:1">
      <c r="A29" s="12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/>
      </c>
    </row>
    <row r="30" spans="1:1">
      <c r="A30" s="12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// Items from 1 to 127 are 1 byte OP codes</v>
      </c>
    </row>
    <row r="31" spans="1:1">
      <c r="A31" s="12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32" spans="1:1">
      <c r="A32" s="12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33" spans="1:1">
      <c r="A33" s="12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34" spans="1:1">
      <c r="A34" s="12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35" spans="1:1">
      <c r="A35" s="12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36" spans="1:1">
      <c r="A36" s="12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37" spans="1:1">
      <c r="A37" s="12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38" spans="1:1">
      <c r="A38" s="12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39" spans="1:1">
      <c r="A39" s="12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40" spans="1:1">
      <c r="A40" s="12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41" spans="1:1">
      <c r="A41" s="12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42" spans="1:1">
      <c r="A42" s="12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43" spans="1:1">
      <c r="A43" s="12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44" spans="1:1">
      <c r="A44" s="12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45" spans="1:1">
      <c r="A45" s="12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46" spans="1:1">
      <c r="A46" s="12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47" spans="1:1">
      <c r="A47" s="12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48" spans="1:1">
      <c r="A48" s="12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49" spans="1:1">
      <c r="A49" s="12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50" spans="1:1">
      <c r="A50" s="12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51" spans="1:1">
      <c r="A51" s="12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52" spans="1:1">
      <c r="A52" s="12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53" spans="1:1">
      <c r="A53" s="12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54" spans="1:1">
      <c r="A54" s="12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55" spans="1:1">
      <c r="A55" s="12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56" spans="1:1">
      <c r="A56" s="12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57" spans="1:1">
      <c r="A57" s="12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58" spans="1:1">
      <c r="A58" s="12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59" spans="1:1">
      <c r="A59" s="12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60" spans="1:1">
      <c r="A60" s="12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61" spans="1:1">
      <c r="A61" s="12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62" spans="1:1">
      <c r="A62" s="12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63" spans="1:1">
      <c r="A63" s="12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64" spans="1:1">
      <c r="A64" s="12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65" spans="1:1">
      <c r="A65" s="12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66" spans="1:1">
      <c r="A66" s="12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67" spans="1:1">
      <c r="A67" s="12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68" spans="1:1">
      <c r="A68" s="12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69" spans="1:1">
      <c r="A69" s="12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70" spans="1:1">
      <c r="A70" s="12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71" spans="1:1">
      <c r="A71" s="12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72" spans="1:1">
      <c r="A72" s="12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73" spans="1:1">
      <c r="A73" s="12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74" spans="1:1">
      <c r="A74" s="12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75" spans="1:1">
      <c r="A75" s="12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76" spans="1:1">
      <c r="A76" s="12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77" spans="1:1">
      <c r="A77" s="12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78" spans="1:1">
      <c r="A78" s="12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79" spans="1:1">
      <c r="A79" s="12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80" spans="1:1">
      <c r="A80" s="12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81" spans="1:1">
      <c r="A81" s="12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82" spans="1:1">
      <c r="A82" s="12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83" spans="1:1">
      <c r="A83" s="12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84" spans="1:1">
      <c r="A84" s="12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85" spans="1:1">
      <c r="A85" s="12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86" spans="1:1">
      <c r="A86" s="12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87" spans="1:1">
      <c r="A87" s="12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88" spans="1:1">
      <c r="A88" s="12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89" spans="1:1">
      <c r="A89" s="12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90" spans="1:1">
      <c r="A90" s="12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91" spans="1:1">
      <c r="A91" s="12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92" spans="1:1">
      <c r="A92" s="12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93" spans="1:1">
      <c r="A93" s="12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94" spans="1:1">
      <c r="A94" s="12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95" spans="1:1">
      <c r="A95" s="12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96" spans="1:1">
      <c r="A96" s="12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97" spans="1:1">
      <c r="A97" s="12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98" spans="1:1">
      <c r="A98" s="12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99" spans="1:1">
      <c r="A99" s="12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100" spans="1:1">
      <c r="A100" s="12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101" spans="1:1">
      <c r="A101" s="12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102" spans="1:1">
      <c r="A102" s="12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103" spans="1:1">
      <c r="A103" s="12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104" spans="1:1">
      <c r="A104" s="12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105" spans="1:1">
      <c r="A105" s="12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106" spans="1:1">
      <c r="A106" s="12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107" spans="1:1">
      <c r="A107" s="12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108" spans="1:1">
      <c r="A108" s="12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109" spans="1:1">
      <c r="A109" s="12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110" spans="1:1">
      <c r="A110" s="12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111" spans="1:1">
      <c r="A111" s="12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112" spans="1:1">
      <c r="A112" s="12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113" spans="1:1">
      <c r="A113" s="12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114" spans="1:1">
      <c r="A114" s="12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115" spans="1:1">
      <c r="A115" s="12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116" spans="1:1">
      <c r="A116" s="12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117" spans="1:1">
      <c r="A117" s="12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118" spans="1:1">
      <c r="A118" s="12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119" spans="1:1">
      <c r="A119" s="12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120" spans="1:1">
      <c r="A120" s="12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121" spans="1:1">
      <c r="A121" s="12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122" spans="1:1">
      <c r="A122" s="12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123" spans="1:1">
      <c r="A123" s="12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124" spans="1:1">
      <c r="A124" s="12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25" spans="1:1">
      <c r="A125" s="12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26" spans="1:1">
      <c r="A126" s="12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27" spans="1:1">
      <c r="A127" s="12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28" spans="1:1">
      <c r="A128" s="12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29" spans="1:1">
      <c r="A129" s="12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30" spans="1:1">
      <c r="A130" s="12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31" spans="1:1">
      <c r="A131" s="12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32" spans="1:1">
      <c r="A132" s="12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33" spans="1:1">
      <c r="A133" s="12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>/*  128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34" spans="1:1">
      <c r="A134" s="12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>/*  129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35" spans="1:1">
      <c r="A135" s="12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/*  130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36" spans="1:1">
      <c r="A136" s="12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/*  131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37" spans="1:1">
      <c r="A137" s="12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132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38" spans="1:1">
      <c r="A138" s="12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133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39" spans="1:1">
      <c r="A139" s="12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134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40" spans="1:1">
      <c r="A140" s="12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135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41" spans="1:1">
      <c r="A141" s="12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136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42" spans="1:1">
      <c r="A142" s="12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137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43" spans="1:1">
      <c r="A143" s="12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138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44" spans="1:1">
      <c r="A144" s="12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139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45" spans="1:1">
      <c r="A145" s="12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140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46" spans="1:1">
      <c r="A146" s="12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141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47" spans="1:1">
      <c r="A147" s="12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142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48" spans="1:1">
      <c r="A148" s="12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143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49" spans="1:1">
      <c r="A149" s="12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144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50" spans="1:1">
      <c r="A150" s="12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145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51" spans="1:1">
      <c r="A151" s="12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/>
      </c>
    </row>
    <row r="152" spans="1:1">
      <c r="A152" s="12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/>
      </c>
    </row>
    <row r="153" spans="1:1">
      <c r="A153" s="12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// Items from 128 to ... are 2 byte OP codes</v>
      </c>
    </row>
    <row r="154" spans="1:1">
      <c r="A154" s="12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// Constants</v>
      </c>
    </row>
    <row r="155" spans="1:1">
      <c r="A155" s="12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56" spans="1:1">
      <c r="A156" s="12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57" spans="1:1">
      <c r="A157" s="12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58" spans="1:1">
      <c r="A158" s="12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59" spans="1:1">
      <c r="A159" s="12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60" spans="1:1">
      <c r="A160" s="12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61" spans="1:1">
      <c r="A161" s="12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62" spans="1:1">
      <c r="A162" s="12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63" spans="1:1">
      <c r="A163" s="12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64" spans="1:1">
      <c r="A164" s="12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65" spans="1:1">
      <c r="A165" s="12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66" spans="1:1">
      <c r="A166" s="12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67" spans="1:1">
      <c r="A167" s="12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68" spans="1:1">
      <c r="A168" s="12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69" spans="1:1">
      <c r="A169" s="12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70" spans="1:1">
      <c r="A170" s="12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71" spans="1:1">
      <c r="A171" s="12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72" spans="1:1">
      <c r="A172" s="12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73" spans="1:1">
      <c r="A173" s="12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74" spans="1:1">
      <c r="A174" s="12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75" spans="1:1">
      <c r="A175" s="12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76" spans="1:1">
      <c r="A176" s="12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77" spans="1:1">
      <c r="A177" s="12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78" spans="1:1">
      <c r="A178" s="12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79" spans="1:1">
      <c r="A179" s="12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80" spans="1:1">
      <c r="A180" s="12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81" spans="1:1">
      <c r="A181" s="12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82" spans="1:1">
      <c r="A182" s="12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83" spans="1:1">
      <c r="A183" s="12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84" spans="1:1">
      <c r="A184" s="12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85" spans="1:1">
      <c r="A185" s="12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86" spans="1:1">
      <c r="A186" s="12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87" spans="1:1">
      <c r="A187" s="12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88" spans="1:1">
      <c r="A188" s="12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89" spans="1:1">
      <c r="A189" s="12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90" spans="1:1">
      <c r="A190" s="12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91" spans="1:1">
      <c r="A191" s="12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92" spans="1:1">
      <c r="A192" s="12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93" spans="1:1">
      <c r="A193" s="12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94" spans="1:1">
      <c r="A194" s="12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95" spans="1:1">
      <c r="A195" s="12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96" spans="1:1">
      <c r="A196" s="12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97" spans="1:1">
      <c r="A197" s="12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98" spans="1:1">
      <c r="A198" s="12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99" spans="1:1">
      <c r="A199" s="12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200" spans="1:1">
      <c r="A200" s="12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201" spans="1:1">
      <c r="A201" s="12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202" spans="1:1">
      <c r="A202" s="12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203" spans="1:1">
      <c r="A203" s="12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204" spans="1:1">
      <c r="A204" s="12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205" spans="1:1">
      <c r="A205" s="12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206" spans="1:1">
      <c r="A206" s="12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207" spans="1:1">
      <c r="A207" s="12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208" spans="1:1">
      <c r="A208" s="12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209" spans="1:1">
      <c r="A209" s="12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210" spans="1:1">
      <c r="A210" s="12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211" spans="1:1">
      <c r="A211" s="12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212" spans="1:1">
      <c r="A212" s="12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213" spans="1:1">
      <c r="A213" s="12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214" spans="1:1">
      <c r="A214" s="12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215" spans="1:1">
      <c r="A215" s="12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216" spans="1:1">
      <c r="A216" s="12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217" spans="1:1">
      <c r="A217" s="12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18" spans="1:1">
      <c r="A218" s="12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19" spans="1:1">
      <c r="A219" s="12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20" spans="1:1">
      <c r="A220" s="12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21" spans="1:1">
      <c r="A221" s="12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22" spans="1:1">
      <c r="A222" s="12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23" spans="1:1">
      <c r="A223" s="12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24" spans="1:1">
      <c r="A224" s="12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25" spans="1:1">
      <c r="A225" s="12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26" spans="1:1">
      <c r="A226" s="12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27" spans="1:1">
      <c r="A227" s="12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28" spans="1:1">
      <c r="A228" s="12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29" spans="1:1">
      <c r="A229" s="12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>/*  220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30" spans="1:1">
      <c r="A230" s="12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>/*  221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31" spans="1:1">
      <c r="A231" s="12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/*  222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32" spans="1:1">
      <c r="A232" s="12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223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33" spans="1:1">
      <c r="A233" s="12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224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34" spans="1:1">
      <c r="A234" s="12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225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35" spans="1:1">
      <c r="A235" s="12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226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36" spans="1:1">
      <c r="A236" s="12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227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37" spans="1:1">
      <c r="A237" s="12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228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38" spans="1:1">
      <c r="A238" s="12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229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39" spans="1:1">
      <c r="A239" s="12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230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40" spans="1:1">
      <c r="A240" s="12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231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41" spans="1:1">
      <c r="A241" s="12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232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42" spans="1:1">
      <c r="A242" s="12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233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43" spans="1:1">
      <c r="A243" s="12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234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44" spans="1:1">
      <c r="A244" s="12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235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45" spans="1:1">
      <c r="A245" s="12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236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46" spans="1:1">
      <c r="A246" s="12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237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47" spans="1:1">
      <c r="A247" s="12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/>
      </c>
    </row>
    <row r="248" spans="1:1">
      <c r="A248" s="12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/>
      </c>
    </row>
    <row r="249" spans="1:1">
      <c r="A249" s="12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// Conversions</v>
      </c>
    </row>
    <row r="250" spans="1:1">
      <c r="A250" s="12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51" spans="1:1">
      <c r="A251" s="12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52" spans="1:1">
      <c r="A252" s="12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53" spans="1:1">
      <c r="A253" s="12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54" spans="1:1">
      <c r="A254" s="12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55" spans="1:1">
      <c r="A255" s="12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56" spans="1:1">
      <c r="A256" s="12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57" spans="1:1">
      <c r="A257" s="12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58" spans="1:1">
      <c r="A258" s="12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59" spans="1:1">
      <c r="A259" s="12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60" spans="1:1">
      <c r="A260" s="12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61" spans="1:1">
      <c r="A261" s="12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62" spans="1:1">
      <c r="A262" s="12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63" spans="1:1">
      <c r="A263" s="12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64" spans="1:1">
      <c r="A264" s="12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65" spans="1:1">
      <c r="A265" s="12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66" spans="1:1">
      <c r="A266" s="12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67" spans="1:1">
      <c r="A267" s="12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68" spans="1:1">
      <c r="A268" s="12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69" spans="1:1">
      <c r="A269" s="12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70" spans="1:1">
      <c r="A270" s="12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71" spans="1:1">
      <c r="A271" s="12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72" spans="1:1">
      <c r="A272" s="12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73" spans="1:1">
      <c r="A273" s="12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74" spans="1:1">
      <c r="A274" s="12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75" spans="1:1">
      <c r="A275" s="12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76" spans="1:1">
      <c r="A276" s="12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77" spans="1:1">
      <c r="A277" s="12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78" spans="1:1">
      <c r="A278" s="12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79" spans="1:1">
      <c r="A279" s="12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80" spans="1:1">
      <c r="A280" s="12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81" spans="1:1">
      <c r="A281" s="12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82" spans="1:1">
      <c r="A282" s="12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83" spans="1:1">
      <c r="A283" s="12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84" spans="1:1">
      <c r="A284" s="12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85" spans="1:1">
      <c r="A285" s="12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86" spans="1:1">
      <c r="A286" s="12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87" spans="1:1">
      <c r="A287" s="12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88" spans="1:1">
      <c r="A288" s="12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89" spans="1:1">
      <c r="A289" s="12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90" spans="1:1">
      <c r="A290" s="12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91" spans="1:1">
      <c r="A291" s="12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92" spans="1:1">
      <c r="A292" s="12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93" spans="1:1">
      <c r="A293" s="12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94" spans="1:1">
      <c r="A294" s="12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95" spans="1:1">
      <c r="A295" s="12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96" spans="1:1">
      <c r="A296" s="12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97" spans="1:1">
      <c r="A297" s="12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98" spans="1:1">
      <c r="A298" s="12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99" spans="1:1">
      <c r="A299" s="12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300" spans="1:1">
      <c r="A300" s="12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301" spans="1:1">
      <c r="A301" s="12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302" spans="1:1">
      <c r="A302" s="12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303" spans="1:1">
      <c r="A303" s="12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304" spans="1:1">
      <c r="A304" s="12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305" spans="1:1">
      <c r="A305" s="12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306" spans="1:1">
      <c r="A306" s="12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307" spans="1:1">
      <c r="A307" s="12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308" spans="1:1">
      <c r="A308" s="12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309" spans="1:1">
      <c r="A309" s="12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310" spans="1:1">
      <c r="A310" s="12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311" spans="1:1">
      <c r="A311" s="12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312" spans="1:1">
      <c r="A312" s="12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313" spans="1:1">
      <c r="A313" s="12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314" spans="1:1">
      <c r="A314" s="12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315" spans="1:1">
      <c r="A315" s="12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316" spans="1:1">
      <c r="A316" s="12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317" spans="1:1">
      <c r="A317" s="12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18" spans="1:1">
      <c r="A318" s="12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19" spans="1:1">
      <c r="A319" s="12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20" spans="1:1">
      <c r="A320" s="12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21" spans="1:1">
      <c r="A321" s="12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22" spans="1:1">
      <c r="A322" s="12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23" spans="1:1">
      <c r="A323" s="12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24" spans="1:1">
      <c r="A324" s="12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25" spans="1:1">
      <c r="A325" s="12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26" spans="1:1">
      <c r="A326" s="12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27" spans="1:1">
      <c r="A327" s="12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28" spans="1:1">
      <c r="A328" s="12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29" spans="1:1">
      <c r="A329" s="12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30" spans="1:1">
      <c r="A330" s="12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31" spans="1:1">
      <c r="A331" s="12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32" spans="1:1">
      <c r="A332" s="12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33" spans="1:1">
      <c r="A333" s="12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34" spans="1:1">
      <c r="A334" s="12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35" spans="1:1">
      <c r="A335" s="12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36" spans="1:1">
      <c r="A336" s="12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37" spans="1:1">
      <c r="A337" s="12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38" spans="1:1">
      <c r="A338" s="12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39" spans="1:1">
      <c r="A339" s="12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40" spans="1:1">
      <c r="A340" s="12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41" spans="1:1">
      <c r="A341" s="12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42" spans="1:1">
      <c r="A342" s="12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43" spans="1:1">
      <c r="A343" s="12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44" spans="1:1">
      <c r="A344" s="12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45" spans="1:1">
      <c r="A345" s="12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46" spans="1:1">
      <c r="A346" s="12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47" spans="1:1">
      <c r="A347" s="12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48" spans="1:1">
      <c r="A348" s="12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49" spans="1:1">
      <c r="A349" s="12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50" spans="1:1">
      <c r="A350" s="12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51" spans="1:1">
      <c r="A351" s="12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52" spans="1:1">
      <c r="A352" s="12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53" spans="1:1">
      <c r="A353" s="12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54" spans="1:1">
      <c r="A354" s="12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55" spans="1:1">
      <c r="A355" s="12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56" spans="1:1">
      <c r="A356" s="12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57" spans="1:1">
      <c r="A357" s="12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58" spans="1:1">
      <c r="A358" s="12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59" spans="1:1">
      <c r="A359" s="12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60" spans="1:1">
      <c r="A360" s="12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61" spans="1:1">
      <c r="A361" s="12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62" spans="1:1">
      <c r="A362" s="12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63" spans="1:1">
      <c r="A363" s="12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64" spans="1:1">
      <c r="A364" s="12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65" spans="1:1">
      <c r="A365" s="12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66" spans="1:1">
      <c r="A366" s="12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67" spans="1:1">
      <c r="A367" s="12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68" spans="1:1">
      <c r="A368" s="12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69" spans="1:1">
      <c r="A369" s="12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70" spans="1:1">
      <c r="A370" s="12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71" spans="1:1">
      <c r="A371" s="12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72" spans="1:1">
      <c r="A372" s="12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73" spans="1:1">
      <c r="A373" s="12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74" spans="1:1">
      <c r="A374" s="12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75" spans="1:1">
      <c r="A375" s="12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76" spans="1:1">
      <c r="A376" s="12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77" spans="1:1">
      <c r="A377" s="12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78" spans="1:1">
      <c r="A378" s="12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79" spans="1:1">
      <c r="A379" s="12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80" spans="1:1">
      <c r="A380" s="12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81" spans="1:1">
      <c r="A381" s="12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82" spans="1:1">
      <c r="A382" s="12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83" spans="1:1">
      <c r="A383" s="12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84" spans="1:1">
      <c r="A384" s="12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85" spans="1:1">
      <c r="A385" s="12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86" spans="1:1">
      <c r="A386" s="12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87" spans="1:1">
      <c r="A387" s="12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88" spans="1:1">
      <c r="A388" s="12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89" spans="1:1">
      <c r="A389" s="12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90" spans="1:1">
      <c r="A390" s="12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91" spans="1:1">
      <c r="A391" s="12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92" spans="1:1">
      <c r="A392" s="12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93" spans="1:1">
      <c r="A393" s="12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94" spans="1:1">
      <c r="A394" s="12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95" spans="1:1">
      <c r="A395" s="12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96" spans="1:1">
      <c r="A396" s="12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97" spans="1:1">
      <c r="A397" s="12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98" spans="1:1">
      <c r="A398" s="12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99" spans="1:1">
      <c r="A399" s="12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400" spans="1:1">
      <c r="A400" s="12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401" spans="1:1">
      <c r="A401" s="12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402" spans="1:1">
      <c r="A402" s="12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403" spans="1:1">
      <c r="A403" s="12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404" spans="1:1">
      <c r="A404" s="12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405" spans="1:1">
      <c r="A405" s="12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406" spans="1:1">
      <c r="A406" s="12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407" spans="1:1">
      <c r="A407" s="12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408" spans="1:1">
      <c r="A408" s="12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>/*  396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409" spans="1:1">
      <c r="A409" s="12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>/*  397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410" spans="1:1">
      <c r="A410" s="12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/*  398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411" spans="1:1">
      <c r="A411" s="12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399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412" spans="1:1">
      <c r="A412" s="12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400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413" spans="1:1">
      <c r="A413" s="12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401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414" spans="1:1">
      <c r="A414" s="12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402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415" spans="1:1">
      <c r="A415" s="12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403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416" spans="1:1">
      <c r="A416" s="12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404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417" spans="1:1">
      <c r="A417" s="12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405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18" spans="1:1">
      <c r="A418" s="12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406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19" spans="1:1">
      <c r="A419" s="12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407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20" spans="1:1">
      <c r="A420" s="12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408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21" spans="1:1">
      <c r="A421" s="12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409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22" spans="1:1">
      <c r="A422" s="12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410 */  { itemToBeCoded,                NOPARAM,                     "0410",                                        "0410",                                        (0 &lt;&lt; TAM_MAX_BITS) |     0, CAT_FREE | SLS_ENABLED   | US_UNCHANGED | EIM_DISABLED | PTP_DISABLED     },</v>
      </c>
    </row>
    <row r="423" spans="1:1">
      <c r="A423" s="12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411 */  { itemToBeCoded,                NOPARAM,                     "0411",                                        "0411",                                        (0 &lt;&lt; TAM_MAX_BITS) |     0, CAT_FREE | SLS_ENABLED   | US_UNCHANGED | EIM_DISABLED | PTP_DISABLED     },</v>
      </c>
    </row>
    <row r="424" spans="1:1">
      <c r="A424" s="12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412 */  { itemToBeCoded,                NOPARAM,                     "0412",                                        "0412",                                        (0 &lt;&lt; TAM_MAX_BITS) |     0, CAT_FREE | SLS_ENABLED   | US_UNCHANGED | EIM_DISABLED | PTP_DISABLED     },</v>
      </c>
    </row>
    <row r="425" spans="1:1">
      <c r="A425" s="12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413 */  { itemToBeCoded,                NOPARAM,                     "0413",                                        "0413",                                        (0 &lt;&lt; TAM_MAX_BITS) |     0, CAT_FREE | SLS_ENABLED   | US_UNCHANGED | EIM_DISABLED | PTP_DISABLED     },</v>
      </c>
    </row>
    <row r="426" spans="1:1">
      <c r="A426" s="12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/>
      </c>
    </row>
    <row r="427" spans="1:1">
      <c r="A427" s="12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/>
      </c>
    </row>
    <row r="428" spans="1:1">
      <c r="A428" s="12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// Flag, bit, rotation, and logical OPs</v>
      </c>
    </row>
    <row r="429" spans="1:1">
      <c r="A429" s="12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30" spans="1:1">
      <c r="A430" s="12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31" spans="1:1">
      <c r="A431" s="12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32" spans="1:1">
      <c r="A432" s="12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33" spans="1:1">
      <c r="A433" s="12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34" spans="1:1">
      <c r="A434" s="12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35" spans="1:1">
      <c r="A435" s="12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36" spans="1:1">
      <c r="A436" s="12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37" spans="1:1">
      <c r="A437" s="12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38" spans="1:1">
      <c r="A438" s="12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39" spans="1:1">
      <c r="A439" s="12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40" spans="1:1">
      <c r="A440" s="12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41" spans="1:1">
      <c r="A441" s="12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42" spans="1:1">
      <c r="A442" s="12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43" spans="1:1">
      <c r="A443" s="12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44" spans="1:1">
      <c r="A444" s="12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45" spans="1:1">
      <c r="A445" s="12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46" spans="1:1">
      <c r="A446" s="12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47" spans="1:1">
      <c r="A447" s="12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48" spans="1:1">
      <c r="A448" s="12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>/*  433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49" spans="1:1">
      <c r="A449" s="12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>/*  434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50" spans="1:1">
      <c r="A450" s="12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/*  435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51" spans="1:1">
      <c r="A451" s="12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436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52" spans="1:1">
      <c r="A452" s="12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437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53" spans="1:1">
      <c r="A453" s="12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438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54" spans="1:1">
      <c r="A454" s="12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439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55" spans="1:1">
      <c r="A455" s="12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440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56" spans="1:1">
      <c r="A456" s="12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441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57" spans="1:1">
      <c r="A457" s="12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442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58" spans="1:1">
      <c r="A458" s="12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443 */  { itemToBeCoded,                NOPARAM,                     "0443",                                        "0443",                                        (0 &lt;&lt; TAM_MAX_BITS) |     0, CAT_FREE | SLS_ENABLED   | US_UNCHANGED | EIM_DISABLED | PTP_DISABLED     },</v>
      </c>
    </row>
    <row r="459" spans="1:1">
      <c r="A459" s="12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444 */  { itemToBeCoded,                NOPARAM,                     "0444",                                        "0444",                                        (0 &lt;&lt; TAM_MAX_BITS) |     0, CAT_FREE | SLS_ENABLED   | US_UNCHANGED | EIM_DISABLED | PTP_DISABLED     },</v>
      </c>
    </row>
    <row r="460" spans="1:1">
      <c r="A460" s="12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445 */  { itemToBeCoded,                NOPARAM,                     "0445",                                        "0445",                                        (0 &lt;&lt; TAM_MAX_BITS) |     0, CAT_FREE | SLS_ENABLED   | US_UNCHANGED | EIM_DISABLED | PTP_DISABLED     },</v>
      </c>
    </row>
    <row r="461" spans="1:1">
      <c r="A461" s="12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446 */  { itemToBeCoded,                NOPARAM,                     "0446",                                        "0446",                                        (0 &lt;&lt; TAM_MAX_BITS) |     0, CAT_FREE | SLS_ENABLED   | US_UNCHANGED | EIM_DISABLED | PTP_DISABLED     },</v>
      </c>
    </row>
    <row r="462" spans="1:1">
      <c r="A462" s="12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447 */  { itemToBeCoded,                NOPARAM,                     "0447",                                        "0447",                                        (0 &lt;&lt; TAM_MAX_BITS) |     0, CAT_FREE | SLS_ENABLED   | US_UNCHANGED | EIM_DISABLED | PTP_DISABLED     },</v>
      </c>
    </row>
    <row r="463" spans="1:1">
      <c r="A463" s="12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448 */  { itemToBeCoded,                NOPARAM,                     "0448",                                        "0448",                                        (0 &lt;&lt; TAM_MAX_BITS) |     0, CAT_FREE | SLS_ENABLED   | US_UNCHANGED | EIM_DISABLED | PTP_DISABLED     },</v>
      </c>
    </row>
    <row r="464" spans="1:1">
      <c r="A464" s="12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449 */  { itemToBeCoded,                NOPARAM,                     "0449",                                        "0449",                                        (0 &lt;&lt; TAM_MAX_BITS) |     0, CAT_FREE | SLS_ENABLED   | US_UNCHANGED | EIM_DISABLED | PTP_DISABLED     },</v>
      </c>
    </row>
    <row r="465" spans="1:1">
      <c r="A465" s="12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450 */  { itemToBeCoded,                NOPARAM,                     "0450",                                        "0450",                                        (0 &lt;&lt; TAM_MAX_BITS) |     0, CAT_FREE | SLS_ENABLED   | US_UNCHANGED | EIM_DISABLED | PTP_DISABLED     },</v>
      </c>
    </row>
    <row r="466" spans="1:1">
      <c r="A466" s="12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/>
      </c>
    </row>
    <row r="467" spans="1:1">
      <c r="A467" s="12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/>
      </c>
    </row>
    <row r="468" spans="1:1">
      <c r="A468" s="12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// Statistical sums</v>
      </c>
    </row>
    <row r="469" spans="1:1">
      <c r="A469" s="12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70" spans="1:1">
      <c r="A470" s="12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71" spans="1:1">
      <c r="A471" s="12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72" spans="1:1">
      <c r="A472" s="12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73" spans="1:1">
      <c r="A473" s="12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74" spans="1:1">
      <c r="A474" s="12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75" spans="1:1">
      <c r="A475" s="12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76" spans="1:1">
      <c r="A476" s="12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77" spans="1:1">
      <c r="A477" s="12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78" spans="1:1">
      <c r="A478" s="12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79" spans="1:1">
      <c r="A479" s="12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80" spans="1:1">
      <c r="A480" s="12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81" spans="1:1">
      <c r="A481" s="12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>/*  463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82" spans="1:1">
      <c r="A482" s="12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>/*  464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83" spans="1:1">
      <c r="A483" s="12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/*  465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84" spans="1:1">
      <c r="A484" s="12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466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85" spans="1:1">
      <c r="A485" s="12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467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86" spans="1:1">
      <c r="A486" s="12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468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87" spans="1:1">
      <c r="A487" s="12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469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88" spans="1:1">
      <c r="A488" s="12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470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89" spans="1:1">
      <c r="A489" s="12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471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90" spans="1:1">
      <c r="A490" s="12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472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91" spans="1:1">
      <c r="A491" s="12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473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92" spans="1:1">
      <c r="A492" s="12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474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93" spans="1:1">
      <c r="A493" s="12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475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94" spans="1:1">
      <c r="A494" s="12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476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95" spans="1:1">
      <c r="A495" s="12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477 */  { itemToBeCoded,                NOPARAM,                     "0477",                                        "0477",                                        (0 &lt;&lt; TAM_MAX_BITS) |     0, CAT_FREE | SLS_ENABLED   | US_UNCHANGED | EIM_DISABLED | PTP_DISABLED     },</v>
      </c>
    </row>
    <row r="496" spans="1:1">
      <c r="A496" s="12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478 */  { itemToBeCoded,                NOPARAM,                     "0478",                                        "0478",                                        (0 &lt;&lt; TAM_MAX_BITS) |     0, CAT_FREE | SLS_ENABLED   | US_UNCHANGED | EIM_DISABLED | PTP_DISABLED     },</v>
      </c>
    </row>
    <row r="497" spans="1:1">
      <c r="A497" s="12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479 */  { itemToBeCoded,                NOPARAM,                     "0479",                                        "0479",                                        (0 &lt;&lt; TAM_MAX_BITS) |     0, CAT_FREE | SLS_ENABLED   | US_UNCHANGED | EIM_DISABLED | PTP_DISABLED     },</v>
      </c>
    </row>
    <row r="498" spans="1:1">
      <c r="A498" s="12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480 */  { itemToBeCoded,                NOPARAM,                     "0480",                                        "0480",                                        (0 &lt;&lt; TAM_MAX_BITS) |     0, CAT_FREE | SLS_ENABLED   | US_UNCHANGED | EIM_DISABLED | PTP_DISABLED     },</v>
      </c>
    </row>
    <row r="499" spans="1:1">
      <c r="A499" s="12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/>
      </c>
    </row>
    <row r="500" spans="1:1">
      <c r="A500" s="12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/>
      </c>
    </row>
    <row r="501" spans="1:1">
      <c r="A501" s="12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// System flags</v>
      </c>
    </row>
    <row r="502" spans="1:1">
      <c r="A502" s="12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503" spans="1:1">
      <c r="A503" s="12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504" spans="1:1">
      <c r="A504" s="12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505" spans="1:1">
      <c r="A505" s="12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506" spans="1:1">
      <c r="A506" s="12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507" spans="1:1">
      <c r="A507" s="12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508" spans="1:1">
      <c r="A508" s="12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509" spans="1:1">
      <c r="A509" s="12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510" spans="1:1">
      <c r="A510" s="12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511" spans="1:1">
      <c r="A511" s="12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512" spans="1:1">
      <c r="A512" s="12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513" spans="1:1">
      <c r="A513" s="12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514" spans="1:1">
      <c r="A514" s="12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515" spans="1:1">
      <c r="A515" s="12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516" spans="1:1">
      <c r="A516" s="12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517" spans="1:1">
      <c r="A517" s="12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18" spans="1:1">
      <c r="A518" s="12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19" spans="1:1">
      <c r="A519" s="12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20" spans="1:1">
      <c r="A520" s="12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21" spans="1:1">
      <c r="A521" s="12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22" spans="1:1">
      <c r="A522" s="12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23" spans="1:1">
      <c r="A523" s="12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24" spans="1:1">
      <c r="A524" s="12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25" spans="1:1">
      <c r="A525" s="12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26" spans="1:1">
      <c r="A526" s="12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27" spans="1:1">
      <c r="A527" s="12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28" spans="1:1">
      <c r="A528" s="12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29" spans="1:1">
      <c r="A529" s="12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30" spans="1:1">
      <c r="A530" s="12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31" spans="1:1">
      <c r="A531" s="12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32" spans="1:1">
      <c r="A532" s="12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33" spans="1:1">
      <c r="A533" s="12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34" spans="1:1">
      <c r="A534" s="12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35" spans="1:1">
      <c r="A535" s="12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36" spans="1:1">
      <c r="A536" s="12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37" spans="1:1">
      <c r="A537" s="12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38" spans="1:1">
      <c r="A538" s="12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39" spans="1:1">
      <c r="A539" s="12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40" spans="1:1">
      <c r="A540" s="12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41" spans="1:1">
      <c r="A541" s="12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42" spans="1:1">
      <c r="A542" s="12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43" spans="1:1">
      <c r="A543" s="12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44" spans="1:1">
      <c r="A544" s="12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45" spans="1:1">
      <c r="A545" s="12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>/*  527 */  { itemToBeCoded,                NOPARAM,                     "0527",                                        "0527",                                        (0 &lt;&lt; TAM_MAX_BITS) |     0, CAT_FREE | SLS_ENABLED   | US_UNCHANGED | EIM_DISABLED | PTP_DISABLED     },</v>
      </c>
    </row>
    <row r="549" spans="1:1">
      <c r="A549" s="12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>/*  528 */  { itemToBeCoded,                NOPARAM,                     "0528",                                        "0528",                                        (0 &lt;&lt; TAM_MAX_BITS) |     0, CAT_FREE | SLS_ENABLED   | US_UNCHANGED | EIM_DISABLED | PTP_DISABLED     },</v>
      </c>
    </row>
    <row r="550" spans="1:1">
      <c r="A550" s="12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/*  529 */  { itemToBeCoded,                NOPARAM,                     "0529",                                        "0529",                                        (0 &lt;&lt; TAM_MAX_BITS) |     0, CAT_FREE | SLS_ENABLED   | US_UNCHANGED | EIM_DISABLED | PTP_DISABLED     },</v>
      </c>
    </row>
    <row r="551" spans="1:1">
      <c r="A551" s="12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530 */  { itemToBeCoded,                NOPARAM,                     "0530",                                        "0530",                                        (0 &lt;&lt; TAM_MAX_BITS) |     0, CAT_FREE | SLS_ENABLED   | US_UNCHANGED | EIM_DISABLED | PTP_DISABLED     },</v>
      </c>
    </row>
    <row r="552" spans="1:1">
      <c r="A552" s="12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531 */  { itemToBeCoded,                NOPARAM,                     "0531",                                        "0531",                                        (0 &lt;&lt; TAM_MAX_BITS) |     0, CAT_FREE | SLS_ENABLED   | US_UNCHANGED | EIM_DISABLED | PTP_DISABLED     },</v>
      </c>
    </row>
    <row r="553" spans="1:1">
      <c r="A553" s="12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532 */  { itemToBeCoded,                NOPARAM,                     "0532",                                        "0532",                                        (0 &lt;&lt; TAM_MAX_BITS) |     0, CAT_FREE | SLS_ENABLED   | US_UNCHANGED | EIM_DISABLED | PTP_DISABLED     },</v>
      </c>
    </row>
    <row r="554" spans="1:1">
      <c r="A554" s="12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533 */  { itemToBeCoded,                NOPARAM,                     "0533",                                        "0533",                                        (0 &lt;&lt; TAM_MAX_BITS) |     0, CAT_FREE | SLS_ENABLED   | US_UNCHANGED | EIM_DISABLED | PTP_DISABLED     },</v>
      </c>
    </row>
    <row r="555" spans="1:1">
      <c r="A555" s="12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534 */  { itemToBeCoded,                NOPARAM,                     "0534",                                        "0534",                                        (0 &lt;&lt; TAM_MAX_BITS) |     0, CAT_FREE | SLS_ENABLED   | US_UNCHANGED | EIM_DISABLED | PTP_DISABLED     },</v>
      </c>
    </row>
    <row r="556" spans="1:1">
      <c r="A556" s="12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535 */  { itemToBeCoded,                NOPARAM,                     "0535",                                        "0535",                                        (0 &lt;&lt; TAM_MAX_BITS) |     0, CAT_FREE | SLS_ENABLED   | US_UNCHANGED | EIM_DISABLED | PTP_DISABLED     },</v>
      </c>
    </row>
    <row r="557" spans="1:1">
      <c r="A557" s="12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536 */  { itemToBeCoded,                NOPARAM,                     "0536",                                        "0536",                                        (0 &lt;&lt; TAM_MAX_BITS) |     0, CAT_FREE | SLS_ENABLED   | US_UNCHANGED | EIM_DISABLED | PTP_DISABLED     },</v>
      </c>
    </row>
    <row r="558" spans="1:1">
      <c r="A558" s="12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537 */  { itemToBeCoded,                NOPARAM,                     "0537",                                        "0537",                                        (0 &lt;&lt; TAM_MAX_BITS) |     0, CAT_FREE | SLS_ENABLED   | US_UNCHANGED | EIM_DISABLED | PTP_DISABLED     },</v>
      </c>
    </row>
    <row r="559" spans="1:1">
      <c r="A559" s="12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538 */  { itemToBeCoded,                NOPARAM,                     "0538",                                        "0538",                                        (0 &lt;&lt; TAM_MAX_BITS) |     0, CAT_FREE | SLS_ENABLED   | US_UNCHANGED | EIM_DISABLED | PTP_DISABLED     },</v>
      </c>
    </row>
    <row r="560" spans="1:1">
      <c r="A560" s="12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539 */  { itemToBeCoded,                NOPARAM,                     "0539",                                        "0539",                                        (0 &lt;&lt; TAM_MAX_BITS) |     0, CAT_FREE | SLS_ENABLED   | US_UNCHANGED | EIM_DISABLED | PTP_DISABLED     },</v>
      </c>
    </row>
    <row r="561" spans="1:1">
      <c r="A561" s="12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540 */  { itemToBeCoded,                NOPARAM,                     "0540",                                        "0540",                                        (0 &lt;&lt; TAM_MAX_BITS) |     0, CAT_FREE | SLS_ENABLED   | US_UNCHANGED | EIM_DISABLED | PTP_DISABLED     },</v>
      </c>
    </row>
    <row r="562" spans="1:1">
      <c r="A562" s="12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541 */  { itemToBeCoded,                NOPARAM,                     "0541",                                        "0541",                                        (0 &lt;&lt; TAM_MAX_BITS) |     0, CAT_FREE | SLS_ENABLED   | US_UNCHANGED | EIM_DISABLED | PTP_DISABLED     },</v>
      </c>
    </row>
    <row r="563" spans="1:1">
      <c r="A563" s="12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542 */  { itemToBeCoded,                NOPARAM,                     "0542",                                        "0542",                                        (0 &lt;&lt; TAM_MAX_BITS) |     0, CAT_FREE | SLS_ENABLED   | US_UNCHANGED | EIM_DISABLED | PTP_DISABLED     },</v>
      </c>
    </row>
    <row r="564" spans="1:1">
      <c r="A564" s="12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543 */  { itemToBeCoded,                NOPARAM,                     "0543",                                        "0543",                                        (0 &lt;&lt; TAM_MAX_BITS) |     0, CAT_FREE | SLS_ENABLED   | US_UNCHANGED | EIM_DISABLED | PTP_DISABLED     },</v>
      </c>
    </row>
    <row r="565" spans="1:1">
      <c r="A565" s="12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544 */  { itemToBeCoded,                NOPARAM,                     "0544",                                        "0544",                                        (0 &lt;&lt; TAM_MAX_BITS) |     0, CAT_FREE | SLS_ENABLED   | US_UNCHANGED | EIM_DISABLED | PTP_DISABLED     },</v>
      </c>
    </row>
    <row r="566" spans="1:1">
      <c r="A566" s="12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/>
      </c>
    </row>
    <row r="567" spans="1:1">
      <c r="A567" s="12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/>
      </c>
    </row>
    <row r="568" spans="1:1">
      <c r="A568" s="12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// Bufferized items</v>
      </c>
    </row>
    <row r="569" spans="1:1">
      <c r="A569" s="12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70" spans="1:1">
      <c r="A570" s="12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71" spans="1:1">
      <c r="A571" s="12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72" spans="1:1">
      <c r="A572" s="12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73" spans="1:1">
      <c r="A573" s="12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74" spans="1:1">
      <c r="A574" s="12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75" spans="1:1">
      <c r="A575" s="12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76" spans="1:1">
      <c r="A576" s="12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77" spans="1:1">
      <c r="A577" s="12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78" spans="1:1">
      <c r="A578" s="12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79" spans="1:1">
      <c r="A579" s="12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80" spans="1:1">
      <c r="A580" s="12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81" spans="1:1">
      <c r="A581" s="12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82" spans="1:1">
      <c r="A582" s="12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83" spans="1:1">
      <c r="A583" s="12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84" spans="1:1">
      <c r="A584" s="12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85" spans="1:1">
      <c r="A585" s="12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86" spans="1:1">
      <c r="A586" s="12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87" spans="1:1">
      <c r="A587" s="12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88" spans="1:1">
      <c r="A588" s="12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89" spans="1:1">
      <c r="A589" s="12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90" spans="1:1">
      <c r="A590" s="12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91" spans="1:1">
      <c r="A591" s="12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92" spans="1:1">
      <c r="A592" s="12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93" spans="1:1">
      <c r="A593" s="12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94" spans="1:1">
      <c r="A594" s="12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95" spans="1:1">
      <c r="A595" s="12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96" spans="1:1">
      <c r="A596" s="12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97" spans="1:1">
      <c r="A597" s="12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98" spans="1:1">
      <c r="A598" s="12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99" spans="1:1">
      <c r="A599" s="12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0" spans="1:1">
      <c r="A600" s="12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1" spans="1:1">
      <c r="A601" s="12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02" spans="1:1">
      <c r="A602" s="12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03" spans="1:1">
      <c r="A603" s="12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04" spans="1:1">
      <c r="A604" s="12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05" spans="1:1">
      <c r="A605" s="12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06" spans="1:1">
      <c r="A606" s="12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07" spans="1:1">
      <c r="A607" s="12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08" spans="1:1">
      <c r="A608" s="12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09" spans="1:1">
      <c r="A609" s="12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0" spans="1:1">
      <c r="A610" s="12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1" spans="1:1">
      <c r="A611" s="12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12" spans="1:1">
      <c r="A612" s="12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13" spans="1:1">
      <c r="A613" s="12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14" spans="1:1">
      <c r="A614" s="12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15" spans="1:1">
      <c r="A615" s="12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16" spans="1:1">
      <c r="A616" s="12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17" spans="1:1">
      <c r="A617" s="12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18" spans="1:1">
      <c r="A618" s="12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19" spans="1:1">
      <c r="A619" s="12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20" spans="1:1">
      <c r="A620" s="12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21" spans="1:1">
      <c r="A621" s="12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22" spans="1:1">
      <c r="A622" s="12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23" spans="1:1">
      <c r="A623" s="12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24" spans="1:1">
      <c r="A624" s="12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25" spans="1:1">
      <c r="A625" s="12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26" spans="1:1">
      <c r="A626" s="12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27" spans="1:1">
      <c r="A627" s="12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28" spans="1:1">
      <c r="A628" s="12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29" spans="1:1">
      <c r="A629" s="12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30" spans="1:1">
      <c r="A630" s="12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31" spans="1:1">
      <c r="A631" s="12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32" spans="1:1">
      <c r="A632" s="12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33" spans="1:1">
      <c r="A633" s="12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34" spans="1:1">
      <c r="A634" s="12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35" spans="1:1">
      <c r="A635" s="12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36" spans="1:1">
      <c r="A636" s="12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37" spans="1:1">
      <c r="A637" s="12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38" spans="1:1">
      <c r="A638" s="12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39" spans="1:1">
      <c r="A639" s="12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40" spans="1:1">
      <c r="A640" s="12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41" spans="1:1">
      <c r="A641" s="12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42" spans="1:1">
      <c r="A642" s="12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43" spans="1:1">
      <c r="A643" s="12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44" spans="1:1">
      <c r="A644" s="12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45" spans="1:1">
      <c r="A645" s="12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46" spans="1:1">
      <c r="A646" s="12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47" spans="1:1">
      <c r="A647" s="12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48" spans="1:1">
      <c r="A648" s="12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9" spans="1:1">
      <c r="A649" s="12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0" spans="1:1">
      <c r="A650" s="12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1" spans="1:1">
      <c r="A651" s="12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52" spans="1:1">
      <c r="A652" s="12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53" spans="1:1">
      <c r="A653" s="12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54" spans="1:1">
      <c r="A654" s="12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5" spans="1:1">
      <c r="A655" s="12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6" spans="1:1">
      <c r="A656" s="12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7" spans="1:1">
      <c r="A657" s="12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8" spans="1:1">
      <c r="A658" s="12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9" spans="1:1">
      <c r="A659" s="12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0" spans="1:1">
      <c r="A660" s="12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1" spans="1:1">
      <c r="A661" s="12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62" spans="1:1">
      <c r="A662" s="12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63" spans="1:1">
      <c r="A663" s="12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4" spans="1:1">
      <c r="A664" s="12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5" spans="1:1">
      <c r="A665" s="12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6" spans="1:1">
      <c r="A666" s="12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7" spans="1:1">
      <c r="A667" s="12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8" spans="1:1">
      <c r="A668" s="12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9" spans="1:1">
      <c r="A669" s="12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0" spans="1:1">
      <c r="A670" s="12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2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2" spans="1:1">
      <c r="A672" s="12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3" spans="1:1">
      <c r="A673" s="12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4" spans="1:1">
      <c r="A674" s="12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5" spans="1:1">
      <c r="A675" s="12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6" spans="1:1">
      <c r="A676" s="12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7" spans="1:1">
      <c r="A677" s="12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78" spans="1:1">
      <c r="A678" s="12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79" spans="1:1">
      <c r="A679" s="12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0" spans="1:1">
      <c r="A680" s="12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1" spans="1:1">
      <c r="A681" s="12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2" spans="1:1">
      <c r="A682" s="12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3" spans="1:1">
      <c r="A683" s="12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4" spans="1:1">
      <c r="A684" s="12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85" spans="1:1">
      <c r="A685" s="12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86" spans="1:1">
      <c r="A686" s="12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87" spans="1:1">
      <c r="A687" s="12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88" spans="1:1">
      <c r="A688" s="12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89" spans="1:1">
      <c r="A689" s="12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0" spans="1:1">
      <c r="A690" s="12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1" spans="1:1">
      <c r="A691" s="12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92" spans="1:1">
      <c r="A692" s="12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93" spans="1:1">
      <c r="A693" s="12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94" spans="1:1">
      <c r="A694" s="12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95" spans="1:1">
      <c r="A695" s="12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96" spans="1:1">
      <c r="A696" s="12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97" spans="1:1">
      <c r="A697" s="12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98" spans="1:1">
      <c r="A698" s="12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99" spans="1:1">
      <c r="A699" s="12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700" spans="1:1">
      <c r="A700" s="12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701" spans="1:1">
      <c r="A701" s="12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702" spans="1:1">
      <c r="A702" s="12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703" spans="1:1">
      <c r="A703" s="12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704" spans="1:1">
      <c r="A704" s="12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5" spans="1:1">
      <c r="A705" s="12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2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07" spans="1:1">
      <c r="A707" s="12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08" spans="1:1">
      <c r="A708" s="12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09" spans="1:1">
      <c r="A709" s="12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0" spans="1:1">
      <c r="A710" s="12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1" spans="1:1">
      <c r="A711" s="12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2" spans="1:1">
      <c r="A712" s="12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3" spans="1:1">
      <c r="A713" s="12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14" spans="1:1">
      <c r="A714" s="12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15" spans="1:1">
      <c r="A715" s="12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16" spans="1:1">
      <c r="A716" s="12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17" spans="1:1">
      <c r="A717" s="12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18" spans="1:1">
      <c r="A718" s="12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19" spans="1:1">
      <c r="A719" s="12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0" spans="1:1">
      <c r="A720" s="12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1" spans="1:1">
      <c r="A721" s="12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2" spans="1:1">
      <c r="A722" s="12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3" spans="1:1">
      <c r="A723" s="12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24" spans="1:1">
      <c r="A724" s="12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25" spans="1:1">
      <c r="A725" s="12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26" spans="1:1">
      <c r="A726" s="12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27" spans="1:1">
      <c r="A727" s="12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28" spans="1:1">
      <c r="A728" s="12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29" spans="1:1">
      <c r="A729" s="12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0" spans="1:1">
      <c r="A730" s="12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1" spans="1:1">
      <c r="A731" s="12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2" spans="1:1">
      <c r="A732" s="12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33" spans="1:1">
      <c r="A733" s="12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34" spans="1:1">
      <c r="A734" s="12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35" spans="1:1">
      <c r="A735" s="12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36" spans="1:1">
      <c r="A736" s="12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37" spans="1:1">
      <c r="A737" s="12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38" spans="1:1">
      <c r="A738" s="12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39" spans="1:1">
      <c r="A739" s="12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0" spans="1:1">
      <c r="A740" s="12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1" spans="1:1">
      <c r="A741" s="12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2" spans="1:1">
      <c r="A742" s="12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43" spans="1:1">
      <c r="A743" s="12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44" spans="1:1">
      <c r="A744" s="12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45" spans="1:1">
      <c r="A745" s="12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46" spans="1:1">
      <c r="A746" s="12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47" spans="1:1">
      <c r="A747" s="12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48" spans="1:1">
      <c r="A748" s="12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49" spans="1:1">
      <c r="A749" s="12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0" spans="1:1">
      <c r="A750" s="12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1" spans="1:1">
      <c r="A751" s="12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2" spans="1:1">
      <c r="A752" s="12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53" spans="1:1">
      <c r="A753" s="12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54" spans="1:1">
      <c r="A754" s="12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55" spans="1:1">
      <c r="A755" s="12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56" spans="1:1">
      <c r="A756" s="12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57" spans="1:1">
      <c r="A757" s="12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58" spans="1:1">
      <c r="A758" s="12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59" spans="1:1">
      <c r="A759" s="12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0" spans="1:1">
      <c r="A760" s="12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61" spans="1:1">
      <c r="A761" s="12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62" spans="1:1">
      <c r="A762" s="12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63" spans="1:1">
      <c r="A763" s="12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64" spans="1:1">
      <c r="A764" s="12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65" spans="1:1">
      <c r="A765" s="12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66" spans="1:1">
      <c r="A766" s="12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67" spans="1:1">
      <c r="A767" s="12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68" spans="1:1">
      <c r="A768" s="12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69" spans="1:1">
      <c r="A769" s="12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70" spans="1:1">
      <c r="A770" s="12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71" spans="1:1">
      <c r="A771" s="12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72" spans="1:1">
      <c r="A772" s="12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73" spans="1:1">
      <c r="A773" s="12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74" spans="1:1">
      <c r="A774" s="12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75" spans="1:1">
      <c r="A775" s="12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76" spans="1:1">
      <c r="A776" s="12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77" spans="1:1">
      <c r="A777" s="12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78" spans="1:1">
      <c r="A778" s="12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79" spans="1:1">
      <c r="A779" s="12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80" spans="1:1">
      <c r="A780" s="12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81" spans="1:1">
      <c r="A781" s="12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82" spans="1:1">
      <c r="A782" s="12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83" spans="1:1">
      <c r="A783" s="12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84" spans="1:1">
      <c r="A784" s="12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85" spans="1:1">
      <c r="A785" s="12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86" spans="1:1">
      <c r="A786" s="12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87" spans="1:1">
      <c r="A787" s="12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88" spans="1:1">
      <c r="A788" s="12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89" spans="1:1">
      <c r="A789" s="12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90" spans="1:1">
      <c r="A790" s="12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91" spans="1:1">
      <c r="A791" s="12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92" spans="1:1">
      <c r="A792" s="12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93" spans="1:1">
      <c r="A793" s="12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94" spans="1:1">
      <c r="A794" s="12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95" spans="1:1">
      <c r="A795" s="12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96" spans="1:1">
      <c r="A796" s="12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97" spans="1:1">
      <c r="A797" s="12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98" spans="1:1">
      <c r="A798" s="12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99" spans="1:1">
      <c r="A799" s="12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00" spans="1:1">
      <c r="A800" s="12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01" spans="1:1">
      <c r="A801" s="12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02" spans="1:1">
      <c r="A802" s="12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03" spans="1:1">
      <c r="A803" s="12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04" spans="1:1">
      <c r="A804" s="12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05" spans="1:1">
      <c r="A805" s="12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06" spans="1:1">
      <c r="A806" s="12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07" spans="1:1">
      <c r="A807" s="12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08" spans="1:1">
      <c r="A808" s="12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09" spans="1:1">
      <c r="A809" s="12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10" spans="1:1">
      <c r="A810" s="12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11" spans="1:1">
      <c r="A811" s="12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12" spans="1:1">
      <c r="A812" s="12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13" spans="1:1">
      <c r="A813" s="12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14" spans="1:1">
      <c r="A814" s="12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15" spans="1:1">
      <c r="A815" s="12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16" spans="1:1">
      <c r="A816" s="12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17" spans="1:1">
      <c r="A817" s="12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18" spans="1:1">
      <c r="A818" s="12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19" spans="1:1">
      <c r="A819" s="12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20" spans="1:1">
      <c r="A820" s="12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21" spans="1:1">
      <c r="A821" s="12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22" spans="1:1">
      <c r="A822" s="12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23" spans="1:1">
      <c r="A823" s="12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24" spans="1:1">
      <c r="A824" s="12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25" spans="1:1">
      <c r="A825" s="12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26" spans="1:1">
      <c r="A826" s="12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27" spans="1:1">
      <c r="A827" s="12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28" spans="1:1">
      <c r="A828" s="12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29" spans="1:1">
      <c r="A829" s="12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30" spans="1:1">
      <c r="A830" s="12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31" spans="1:1">
      <c r="A831" s="12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32" spans="1:1">
      <c r="A832" s="12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33" spans="1:1">
      <c r="A833" s="12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34" spans="1:1">
      <c r="A834" s="12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35" spans="1:1">
      <c r="A835" s="12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36" spans="1:1">
      <c r="A836" s="12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37" spans="1:1">
      <c r="A837" s="12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38" spans="1:1">
      <c r="A838" s="12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39" spans="1:1">
      <c r="A839" s="12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40" spans="1:1">
      <c r="A840" s="12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41" spans="1:1">
      <c r="A841" s="12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42" spans="1:1">
      <c r="A842" s="12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43" spans="1:1">
      <c r="A843" s="12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44" spans="1:1">
      <c r="A844" s="12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45" spans="1:1">
      <c r="A845" s="12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46" spans="1:1">
      <c r="A846" s="12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47" spans="1:1">
      <c r="A847" s="12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48" spans="1:1">
      <c r="A848" s="12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49" spans="1:1">
      <c r="A849" s="12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50" spans="1:1">
      <c r="A850" s="12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51" spans="1:1">
      <c r="A851" s="12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52" spans="1:1">
      <c r="A852" s="12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53" spans="1:1">
      <c r="A853" s="12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54" spans="1:1">
      <c r="A854" s="12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55" spans="1:1">
      <c r="A855" s="12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56" spans="1:1">
      <c r="A856" s="12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57" spans="1:1">
      <c r="A857" s="12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58" spans="1:1">
      <c r="A858" s="12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59" spans="1:1">
      <c r="A859" s="12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60" spans="1:1">
      <c r="A860" s="12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61" spans="1:1">
      <c r="A861" s="12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62" spans="1:1">
      <c r="A862" s="12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63" spans="1:1">
      <c r="A863" s="12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64" spans="1:1">
      <c r="A864" s="12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65" spans="1:1">
      <c r="A865" s="12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66" spans="1:1">
      <c r="A866" s="12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67" spans="1:1">
      <c r="A867" s="12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68" spans="1:1">
      <c r="A868" s="12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69" spans="1:1">
      <c r="A869" s="12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70" spans="1:1">
      <c r="A870" s="12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71" spans="1:1">
      <c r="A871" s="12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72" spans="1:1">
      <c r="A872" s="12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73" spans="1:1">
      <c r="A873" s="12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74" spans="1:1">
      <c r="A874" s="12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75" spans="1:1">
      <c r="A875" s="12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76" spans="1:1">
      <c r="A876" s="12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77" spans="1:1">
      <c r="A877" s="12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78" spans="1:1">
      <c r="A878" s="12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79" spans="1:1">
      <c r="A879" s="12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80" spans="1:1">
      <c r="A880" s="12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81" spans="1:1">
      <c r="A881" s="12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82" spans="1:1">
      <c r="A882" s="12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83" spans="1:1">
      <c r="A883" s="12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84" spans="1:1">
      <c r="A884" s="12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85" spans="1:1">
      <c r="A885" s="12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86" spans="1:1">
      <c r="A886" s="12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87" spans="1:1">
      <c r="A887" s="12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88" spans="1:1">
      <c r="A888" s="12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89" spans="1:1">
      <c r="A889" s="12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90" spans="1:1">
      <c r="A890" s="12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91" spans="1:1">
      <c r="A891" s="12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92" spans="1:1">
      <c r="A892" s="12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93" spans="1:1">
      <c r="A893" s="12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94" spans="1:1">
      <c r="A894" s="12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95" spans="1:1">
      <c r="A895" s="12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96" spans="1:1">
      <c r="A896" s="12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97" spans="1:1">
      <c r="A897" s="12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98" spans="1:1">
      <c r="A898" s="12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99" spans="1:1">
      <c r="A899" s="12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900" spans="1:1">
      <c r="A900" s="12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901" spans="1:1">
      <c r="A901" s="12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902" spans="1:1">
      <c r="A902" s="12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903" spans="1:1">
      <c r="A903" s="12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904" spans="1:1">
      <c r="A904" s="12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905" spans="1:1">
      <c r="A905" s="12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906" spans="1:1">
      <c r="A906" s="12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907" spans="1:1">
      <c r="A907" s="12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908" spans="1:1">
      <c r="A908" s="12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909" spans="1:1">
      <c r="A909" s="12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910" spans="1:1">
      <c r="A910" s="12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911" spans="1:1">
      <c r="A911" s="12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912" spans="1:1">
      <c r="A912" s="12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913" spans="1:1">
      <c r="A913" s="12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914" spans="1:1">
      <c r="A914" s="12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915" spans="1:1">
      <c r="A915" s="12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916" spans="1:1">
      <c r="A916" s="12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917" spans="1:1">
      <c r="A917" s="12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18" spans="1:1">
      <c r="A918" s="12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19" spans="1:1">
      <c r="A919" s="12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20" spans="1:1">
      <c r="A920" s="12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21" spans="1:1">
      <c r="A921" s="12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22" spans="1:1">
      <c r="A922" s="12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23" spans="1:1">
      <c r="A923" s="12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24" spans="1:1">
      <c r="A924" s="12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25" spans="1:1">
      <c r="A925" s="12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26" spans="1:1">
      <c r="A926" s="12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27" spans="1:1">
      <c r="A927" s="12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28" spans="1:1">
      <c r="A928" s="12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29" spans="1:1">
      <c r="A929" s="12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30" spans="1:1">
      <c r="A930" s="12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31" spans="1:1">
      <c r="A931" s="12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32" spans="1:1">
      <c r="A932" s="12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33" spans="1:1">
      <c r="A933" s="12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34" spans="1:1">
      <c r="A934" s="12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35" spans="1:1">
      <c r="A935" s="12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36" spans="1:1">
      <c r="A936" s="12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37" spans="1:1">
      <c r="A937" s="12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38" spans="1:1">
      <c r="A938" s="12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39" spans="1:1">
      <c r="A939" s="12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40" spans="1:1">
      <c r="A940" s="12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41" spans="1:1">
      <c r="A941" s="12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42" spans="1:1">
      <c r="A942" s="12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43" spans="1:1">
      <c r="A943" s="12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44" spans="1:1">
      <c r="A944" s="12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45" spans="1:1">
      <c r="A945" s="12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46" spans="1:1">
      <c r="A946" s="12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47" spans="1:1">
      <c r="A947" s="12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48" spans="1:1">
      <c r="A948" s="12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49" spans="1:1">
      <c r="A949" s="12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50" spans="1:1">
      <c r="A950" s="12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51" spans="1:1">
      <c r="A951" s="12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52" spans="1:1">
      <c r="A952" s="12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53" spans="1:1">
      <c r="A953" s="12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54" spans="1:1">
      <c r="A954" s="12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55" spans="1:1">
      <c r="A955" s="12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56" spans="1:1">
      <c r="A956" s="12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57" spans="1:1">
      <c r="A957" s="12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58" spans="1:1">
      <c r="A958" s="12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59" spans="1:1">
      <c r="A959" s="12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60" spans="1:1">
      <c r="A960" s="12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61" spans="1:1">
      <c r="A961" s="12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62" spans="1:1">
      <c r="A962" s="12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63" spans="1:1">
      <c r="A963" s="12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64" spans="1:1">
      <c r="A964" s="12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65" spans="1:1">
      <c r="A965" s="12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66" spans="1:1">
      <c r="A966" s="12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67" spans="1:1">
      <c r="A967" s="12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68" spans="1:1">
      <c r="A968" s="12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69" spans="1:1">
      <c r="A969" s="12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70" spans="1:1">
      <c r="A970" s="12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71" spans="1:1">
      <c r="A971" s="12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72" spans="1:1">
      <c r="A972" s="12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73" spans="1:1">
      <c r="A973" s="12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74" spans="1:1">
      <c r="A974" s="12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75" spans="1:1">
      <c r="A975" s="12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76" spans="1:1">
      <c r="A976" s="12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77" spans="1:1">
      <c r="A977" s="12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78" spans="1:1">
      <c r="A978" s="12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79" spans="1:1">
      <c r="A979" s="12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80" spans="1:1">
      <c r="A980" s="12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81" spans="1:1">
      <c r="A981" s="12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82" spans="1:1">
      <c r="A982" s="12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83" spans="1:1">
      <c r="A983" s="12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84" spans="1:1">
      <c r="A984" s="12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85" spans="1:1">
      <c r="A985" s="12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86" spans="1:1">
      <c r="A986" s="12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87" spans="1:1">
      <c r="A987" s="12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88" spans="1:1">
      <c r="A988" s="12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89" spans="1:1">
      <c r="A989" s="12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90" spans="1:1">
      <c r="A990" s="12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91" spans="1:1">
      <c r="A991" s="12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92" spans="1:1">
      <c r="A992" s="12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93" spans="1:1">
      <c r="A993" s="12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94" spans="1:1">
      <c r="A994" s="12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95" spans="1:1">
      <c r="A995" s="12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96" spans="1:1">
      <c r="A996" s="12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97" spans="1:1">
      <c r="A997" s="12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98" spans="1:1">
      <c r="A998" s="12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99" spans="1:1">
      <c r="A999" s="12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000" spans="1:1">
      <c r="A1000" s="12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001" spans="1:1">
      <c r="A1001" s="12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002" spans="1:1">
      <c r="A1002" s="12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003" spans="1:1">
      <c r="A1003" s="12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004" spans="1:1">
      <c r="A1004" s="12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005" spans="1:1">
      <c r="A1005" s="12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006" spans="1:1">
      <c r="A1006" s="12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007" spans="1:1">
      <c r="A1007" s="12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008" spans="1:1">
      <c r="A1008" s="12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009" spans="1:1">
      <c r="A1009" s="12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010" spans="1:1">
      <c r="A1010" s="12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011" spans="1:1">
      <c r="A1011" s="12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012" spans="1:1">
      <c r="A1012" s="12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013" spans="1:1">
      <c r="A1013" s="12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014" spans="1:1">
      <c r="A1014" s="12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015" spans="1:1">
      <c r="A1015" s="12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016" spans="1:1">
      <c r="A1016" s="12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017" spans="1:1">
      <c r="A1017" s="12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18" spans="1:1">
      <c r="A1018" s="12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19" spans="1:1">
      <c r="A1019" s="12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20" spans="1:1">
      <c r="A1020" s="12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21" spans="1:1">
      <c r="A1021" s="12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22" spans="1:1">
      <c r="A1022" s="12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23" spans="1:1">
      <c r="A1023" s="12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24" spans="1:1">
      <c r="A1024" s="12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25" spans="1:1">
      <c r="A1025" s="12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26" spans="1:1">
      <c r="A1026" s="12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27" spans="1:1">
      <c r="A1027" s="12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28" spans="1:1">
      <c r="A1028" s="12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29" spans="1:1">
      <c r="A1029" s="12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30" spans="1:1">
      <c r="A1030" s="12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31" spans="1:1">
      <c r="A1031" s="12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32" spans="1:1">
      <c r="A1032" s="12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33" spans="1:1">
      <c r="A1033" s="12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34" spans="1:1">
      <c r="A1034" s="12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35" spans="1:1">
      <c r="A1035" s="12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36" spans="1:1">
      <c r="A1036" s="12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37" spans="1:1">
      <c r="A1037" s="12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38" spans="1:1">
      <c r="A1038" s="12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39" spans="1:1">
      <c r="A1039" s="12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40" spans="1:1">
      <c r="A1040" s="12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41" spans="1:1">
      <c r="A1041" s="12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42" spans="1:1">
      <c r="A1042" s="12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43" spans="1:1">
      <c r="A1043" s="12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44" spans="1:1">
      <c r="A1044" s="12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45" spans="1:1">
      <c r="A1045" s="12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46" spans="1:1">
      <c r="A1046" s="12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47" spans="1:1">
      <c r="A1047" s="12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48" spans="1:1">
      <c r="A1048" s="12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49" spans="1:1">
      <c r="A1049" s="12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50" spans="1:1">
      <c r="A1050" s="12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51" spans="1:1">
      <c r="A1051" s="12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52" spans="1:1">
      <c r="A1052" s="12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53" spans="1:1">
      <c r="A1053" s="12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54" spans="1:1">
      <c r="A1054" s="12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55" spans="1:1">
      <c r="A1055" s="12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56" spans="1:1">
      <c r="A1056" s="12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57" spans="1:1">
      <c r="A1057" s="12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58" spans="1:1">
      <c r="A1058" s="12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59" spans="1:1">
      <c r="A1059" s="12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60" spans="1:1">
      <c r="A1060" s="12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1" spans="1:1">
      <c r="A1061" s="12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62" spans="1:1">
      <c r="A1062" s="12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63" spans="1:1">
      <c r="A1063" s="12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64" spans="1:1">
      <c r="A1064" s="12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65" spans="1:1">
      <c r="A1065" s="12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66" spans="1:1">
      <c r="A1066" s="12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67" spans="1:1">
      <c r="A1067" s="12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68" spans="1:1">
      <c r="A1068" s="12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69" spans="1:1">
      <c r="A1069" s="12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0" spans="1:1">
      <c r="A1070" s="12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1" spans="1:1">
      <c r="A1071" s="12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72" spans="1:1">
      <c r="A1072" s="12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73" spans="1:1">
      <c r="A1073" s="12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74" spans="1:1">
      <c r="A1074" s="12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75" spans="1:1">
      <c r="A1075" s="12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76" spans="1:1">
      <c r="A1076" s="12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77" spans="1:1">
      <c r="A1077" s="12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78" spans="1:1">
      <c r="A1078" s="12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79" spans="1:1">
      <c r="A1079" s="12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80" spans="1:1">
      <c r="A1080" s="12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1" spans="1:1">
      <c r="A1081" s="12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82" spans="1:1">
      <c r="A1082" s="12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83" spans="1:1">
      <c r="A1083" s="12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84" spans="1:1">
      <c r="A1084" s="12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85" spans="1:1">
      <c r="A1085" s="12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86" spans="1:1">
      <c r="A1086" s="12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87" spans="1:1">
      <c r="A1087" s="12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88" spans="1:1">
      <c r="A1088" s="12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89" spans="1:1">
      <c r="A1089" s="12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90" spans="1:1">
      <c r="A1090" s="12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91" spans="1:1">
      <c r="A1091" s="12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92" spans="1:1">
      <c r="A1092" s="12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93" spans="1:1">
      <c r="A1093" s="12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94" spans="1:1">
      <c r="A1094" s="12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95" spans="1:1">
      <c r="A1095" s="12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96" spans="1:1">
      <c r="A1096" s="12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97" spans="1:1">
      <c r="A1097" s="12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98" spans="1:1">
      <c r="A1098" s="12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99" spans="1:1">
      <c r="A1099" s="12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100" spans="1:1">
      <c r="A1100" s="12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101" spans="1:1">
      <c r="A1101" s="12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102" spans="1:1">
      <c r="A1102" s="12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103" spans="1:1">
      <c r="A1103" s="12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104" spans="1:1">
      <c r="A1104" s="12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105" spans="1:1">
      <c r="A1105" s="12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106" spans="1:1">
      <c r="A1106" s="12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107" spans="1:1">
      <c r="A1107" s="12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108" spans="1:1">
      <c r="A1108" s="12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109" spans="1:1">
      <c r="A1109" s="12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110" spans="1:1">
      <c r="A1110" s="12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111" spans="1:1">
      <c r="A1111" s="12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112" spans="1:1">
      <c r="A1112" s="12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113" spans="1:1">
      <c r="A1113" s="12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114" spans="1:1">
      <c r="A1114" s="12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115" spans="1:1">
      <c r="A1115" s="12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116" spans="1:1">
      <c r="A1116" s="12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117" spans="1:1">
      <c r="A1117" s="12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18" spans="1:1">
      <c r="A1118" s="12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19" spans="1:1">
      <c r="A1119" s="12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20" spans="1:1">
      <c r="A1120" s="12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21" spans="1:1">
      <c r="A1121" s="12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22" spans="1:1">
      <c r="A1122" s="12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23" spans="1:1">
      <c r="A1123" s="12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24" spans="1:1">
      <c r="A1124" s="12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25" spans="1:1">
      <c r="A1125" s="12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26" spans="1:1">
      <c r="A1126" s="12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27" spans="1:1">
      <c r="A1127" s="12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28" spans="1:1">
      <c r="A1128" s="12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29" spans="1:1">
      <c r="A1129" s="12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30" spans="1:1">
      <c r="A1130" s="12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31" spans="1:1">
      <c r="A1131" s="12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32" spans="1:1">
      <c r="A1132" s="12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33" spans="1:1">
      <c r="A1133" s="12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34" spans="1:1">
      <c r="A1134" s="12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35" spans="1:1">
      <c r="A1135" s="12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36" spans="1:1">
      <c r="A1136" s="12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37" spans="1:1">
      <c r="A1137" s="12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38" spans="1:1">
      <c r="A1138" s="12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39" spans="1:1">
      <c r="A1139" s="12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0" spans="1:1">
      <c r="A1140" s="12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1" spans="1:1">
      <c r="A1141" s="12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42" spans="1:1">
      <c r="A1142" s="12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43" spans="1:1">
      <c r="A1143" s="12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44" spans="1:1">
      <c r="A1144" s="12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45" spans="1:1">
      <c r="A1145" s="12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46" spans="1:1">
      <c r="A1146" s="12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47" spans="1:1">
      <c r="A1147" s="12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48" spans="1:1">
      <c r="A1148" s="12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49" spans="1:1">
      <c r="A1149" s="12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0" spans="1:1">
      <c r="A1150" s="12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1" spans="1:1">
      <c r="A1151" s="12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52" spans="1:1">
      <c r="A1152" s="12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53" spans="1:1">
      <c r="A1153" s="12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54" spans="1:1">
      <c r="A1154" s="12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55" spans="1:1">
      <c r="A1155" s="12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56" spans="1:1">
      <c r="A1156" s="12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57" spans="1:1">
      <c r="A1157" s="12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58" spans="1:1">
      <c r="A1158" s="12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59" spans="1:1">
      <c r="A1159" s="12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60" spans="1:1">
      <c r="A1160" s="12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61" spans="1:1">
      <c r="A1161" s="12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62" spans="1:1">
      <c r="A1162" s="12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63" spans="1:1">
      <c r="A1163" s="12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64" spans="1:1">
      <c r="A1164" s="12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65" spans="1:1">
      <c r="A1165" s="12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66" spans="1:1">
      <c r="A1166" s="12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67" spans="1:1">
      <c r="A1167" s="12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68" spans="1:1">
      <c r="A1168" s="12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69" spans="1:1">
      <c r="A1169" s="12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70" spans="1:1">
      <c r="A1170" s="12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71" spans="1:1">
      <c r="A1171" s="12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72" spans="1:1">
      <c r="A1172" s="12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73" spans="1:1">
      <c r="A1173" s="12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74" spans="1:1">
      <c r="A1174" s="12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75" spans="1:1">
      <c r="A1175" s="12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76" spans="1:1">
      <c r="A1176" s="12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77" spans="1:1">
      <c r="A1177" s="12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78" spans="1:1">
      <c r="A1178" s="12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79" spans="1:1">
      <c r="A1179" s="12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80" spans="1:1">
      <c r="A1180" s="12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81" spans="1:1">
      <c r="A1181" s="12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82" spans="1:1">
      <c r="A1182" s="12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83" spans="1:1">
      <c r="A1183" s="12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84" spans="1:1">
      <c r="A1184" s="12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CAT_NONE | SLS_UNCHANGED | US_UNCHANGED | EIM_DISABLED | PTP_DISABLED     },</v>
      </c>
    </row>
    <row r="1185" spans="1:1">
      <c r="A1185" s="12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CAT_NONE | SLS_UNCHANGED | US_UNCHANGED | EIM_DISABLED | PTP_DISABLED     },</v>
      </c>
    </row>
    <row r="1186" spans="1:1">
      <c r="A1186" s="12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CAT_NONE | SLS_UNCHANGED | US_UNCHANGED | EIM_DISABLED | PTP_DISABLED     },</v>
      </c>
    </row>
    <row r="1187" spans="1:1">
      <c r="A1187" s="12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CAT_NONE | SLS_UNCHANGED | US_UNCHANGED | EIM_DISABLED | PTP_DISABLED     },</v>
      </c>
    </row>
    <row r="1188" spans="1:1">
      <c r="A1188" s="12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CAT_NONE | SLS_UNCHANGED | US_UNCHANGED | EIM_DISABLED | PTP_DISABLED     },</v>
      </c>
    </row>
    <row r="1189" spans="1:1">
      <c r="A1189" s="12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CAT_NONE | SLS_UNCHANGED | US_UNCHANGED | EIM_DISABLED | PTP_DISABLED     },</v>
      </c>
    </row>
    <row r="1190" spans="1:1">
      <c r="A1190" s="12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CAT_NONE | SLS_UNCHANGED | US_UNCHANGED | EIM_DISABLED | PTP_DISABLED     },</v>
      </c>
    </row>
    <row r="1191" spans="1:1">
      <c r="A1191" s="12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>/* 1175 */  { itemToBeCoded,                NOPARAM,                     "1175",                                        "1175",                                        (0 &lt;&lt; TAM_MAX_BITS) |     0, CAT_FREE | SLS_UNCHANGED | US_UNCHANGED | EIM_DISABLED | PTP_DISABLED     },</v>
      </c>
    </row>
    <row r="1200" spans="1:1">
      <c r="A1200" s="12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>/* 1176 */  { itemToBeCoded,                NOPARAM,                     "1176",                                        "1176",                                        (0 &lt;&lt; TAM_MAX_BITS) |     0, CAT_FREE | SLS_UNCHANGED | US_UNCHANGED | EIM_DISABLED | PTP_DISABLED     },</v>
      </c>
    </row>
    <row r="1201" spans="1:1">
      <c r="A1201" s="12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/* 1177 */  { itemToBeCoded,                NOPARAM,                     "1177",                                        "1177",                                        (0 &lt;&lt; TAM_MAX_BITS) |     0, CAT_FREE | SLS_UNCHANGED | US_UNCHANGED | EIM_DISABLED | PTP_DISABLED     },</v>
      </c>
    </row>
    <row r="1202" spans="1:1">
      <c r="A1202" s="12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1178 */  { itemToBeCoded,                NOPARAM,                     "1178",                                        "1178",                                        (0 &lt;&lt; TAM_MAX_BITS) |     0, CAT_FREE | SLS_UNCHANGED | US_UNCHANGED | EIM_DISABLED | PTP_DISABLED     },</v>
      </c>
    </row>
    <row r="1203" spans="1:1">
      <c r="A1203" s="12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1179 */  { itemToBeCoded,                NOPARAM,                     "1179",                                        "1179",                                        (0 &lt;&lt; TAM_MAX_BITS) |     0, CAT_FREE | SLS_UNCHANGED | US_UNCHANGED | EIM_DISABLED | PTP_DISABLED     },</v>
      </c>
    </row>
    <row r="1204" spans="1:1">
      <c r="A1204" s="12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1180 */  { itemToBeCoded,                NOPARAM,                     "1180",                                        "1180",                                        (0 &lt;&lt; TAM_MAX_BITS) |     0, CAT_FREE | SLS_UNCHANGED | US_UNCHANGED | EIM_DISABLED | PTP_DISABLED     },</v>
      </c>
    </row>
    <row r="1205" spans="1:1">
      <c r="A1205" s="12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1181 */  { itemToBeCoded,                NOPARAM,                     "1181",                                        "1181",                                        (0 &lt;&lt; TAM_MAX_BITS) |     0, CAT_FREE | SLS_UNCHANGED | US_UNCHANGED | EIM_DISABLED | PTP_DISABLED     },</v>
      </c>
    </row>
    <row r="1206" spans="1:1">
      <c r="A1206" s="12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1182 */  { itemToBeCoded,                NOPARAM,                     "1182",                                        "1182",                                        (0 &lt;&lt; TAM_MAX_BITS) |     0, CAT_FREE | SLS_UNCHANGED | US_UNCHANGED | EIM_DISABLED | PTP_DISABLED     },</v>
      </c>
    </row>
    <row r="1207" spans="1:1">
      <c r="A1207" s="12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1183 */  { itemToBeCoded,                NOPARAM,                     "1183",                                        "1183",                                        (0 &lt;&lt; TAM_MAX_BITS) |     0, CAT_FREE | SLS_UNCHANGED | US_UNCHANGED | EIM_DISABLED | PTP_DISABLED     },</v>
      </c>
    </row>
    <row r="1208" spans="1:1">
      <c r="A1208" s="12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1184 */  { itemToBeCoded,                NOPARAM,                     "1184",                                        "1184",                                        (0 &lt;&lt; TAM_MAX_BITS) |     0, CAT_FREE | SLS_UNCHANGED | US_UNCHANGED | EIM_DISABLED | PTP_DISABLED     },</v>
      </c>
    </row>
    <row r="1209" spans="1:1">
      <c r="A1209" s="12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1185 */  { itemToBeCoded,                NOPARAM,                     "1185",                                        "1185",                                        (0 &lt;&lt; TAM_MAX_BITS) |     0, CAT_FREE | SLS_UNCHANGED | US_UNCHANGED | EIM_DISABLED | PTP_DISABLED     },</v>
      </c>
    </row>
    <row r="1210" spans="1:1">
      <c r="A1210" s="12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1186 */  { itemToBeCoded,                NOPARAM,                     "1186",                                        "1186",                                        (0 &lt;&lt; TAM_MAX_BITS) |     0, CAT_FREE | SLS_UNCHANGED | US_UNCHANGED | EIM_DISABLED | PTP_DISABLED     },</v>
      </c>
    </row>
    <row r="1211" spans="1:1">
      <c r="A1211" s="12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1187 */  { itemToBeCoded,                NOPARAM,                     "1187",                                        "1187",                                        (0 &lt;&lt; TAM_MAX_BITS) |     0, CAT_FREE | SLS_UNCHANGED | US_UNCHANGED | EIM_DISABLED | PTP_DISABLED     },</v>
      </c>
    </row>
    <row r="1212" spans="1:1">
      <c r="A1212" s="12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1188 */  { itemToBeCoded,                NOPARAM,                     "1188",                                        "1188",                                        (0 &lt;&lt; TAM_MAX_BITS) |     0, CAT_FREE | SLS_UNCHANGED | US_UNCHANGED | EIM_DISABLED | PTP_DISABLED     },</v>
      </c>
    </row>
    <row r="1213" spans="1:1">
      <c r="A1213" s="12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1189 */  { itemToBeCoded,                NOPARAM,                     "1189",                                        "1189",                                        (0 &lt;&lt; TAM_MAX_BITS) |     0, CAT_FREE | SLS_UNCHANGED | US_UNCHANGED | EIM_DISABLED | PTP_DISABLED     },</v>
      </c>
    </row>
    <row r="1214" spans="1:1">
      <c r="A1214" s="12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1190 */  { itemToBeCoded,                NOPARAM,                     "1190",                                        "1190",                                        (0 &lt;&lt; TAM_MAX_BITS) |     0, CAT_FREE | SLS_UNCHANGED | US_UNCHANGED | EIM_DISABLED | PTP_DISABLED     },</v>
      </c>
    </row>
    <row r="1215" spans="1:1">
      <c r="A1215" s="12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1191 */  { itemToBeCoded,                NOPARAM,                     "1191",                                        "1191",                                        (0 &lt;&lt; TAM_MAX_BITS) |     0, CAT_FREE | SLS_UNCHANGED | US_UNCHANGED | EIM_DISABLED | PTP_DISABLED     },</v>
      </c>
    </row>
    <row r="1216" spans="1:1">
      <c r="A1216" s="12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1192 */  { itemToBeCoded,                NOPARAM,                     "1192",                                        "1192",                                        (0 &lt;&lt; TAM_MAX_BITS) |     0, CAT_FREE | SLS_UNCHANGED | US_UNCHANGED | EIM_DISABLED | PTP_DISABLED     },</v>
      </c>
    </row>
    <row r="1217" spans="1:1">
      <c r="A1217" s="12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/>
      </c>
    </row>
    <row r="1218" spans="1:1">
      <c r="A1218" s="12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/>
      </c>
    </row>
    <row r="1219" spans="1:1">
      <c r="A1219" s="12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// Reserved variables</v>
      </c>
    </row>
    <row r="1220" spans="1:1">
      <c r="A1220" s="12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21" spans="1:1">
      <c r="A1221" s="12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22" spans="1:1">
      <c r="A1222" s="12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23" spans="1:1">
      <c r="A1223" s="12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24" spans="1:1">
      <c r="A1224" s="12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25" spans="1:1">
      <c r="A1225" s="12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26" spans="1:1">
      <c r="A1226" s="12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27" spans="1:1">
      <c r="A1227" s="12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28" spans="1:1">
      <c r="A1228" s="12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29" spans="1:1">
      <c r="A1229" s="12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30" spans="1:1">
      <c r="A1230" s="12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31" spans="1:1">
      <c r="A1231" s="12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32" spans="1:1">
      <c r="A1232" s="12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33" spans="1:1">
      <c r="A1233" s="12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34" spans="1:1">
      <c r="A1234" s="12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>/* 1207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35" spans="1:1">
      <c r="A1235" s="12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>/* 1208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36" spans="1:1">
      <c r="A1236" s="12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/* 1209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37" spans="1:1">
      <c r="A1237" s="12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1210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38" spans="1:1">
      <c r="A1238" s="12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1211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39" spans="1:1">
      <c r="A1239" s="12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1212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40" spans="1:1">
      <c r="A1240" s="12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1213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41" spans="1:1">
      <c r="A1241" s="12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1214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42" spans="1:1">
      <c r="A1242" s="12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1215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43" spans="1:1">
      <c r="A1243" s="12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1216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44" spans="1:1">
      <c r="A1244" s="12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1217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45" spans="1:1">
      <c r="A1245" s="12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1218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46" spans="1:1">
      <c r="A1246" s="12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1219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47" spans="1:1">
      <c r="A1247" s="12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1220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48" spans="1:1">
      <c r="A1248" s="12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1221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49" spans="1:1">
      <c r="A1249" s="12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1222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50" spans="1:1">
      <c r="A1250" s="12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1223 */  { itemToBeCoded,                NOPARAM,                     "1223",                                        "1223",                                        (0 &lt;&lt; TAM_MAX_BITS) |     0, CAT_FREE | SLS_UNCHANGED | US_UNCHANGED | EIM_DISABLED | PTP_DISABLED     },</v>
      </c>
    </row>
    <row r="1251" spans="1:1">
      <c r="A1251" s="12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1224 */  { itemToBeCoded,                NOPARAM,                     "1224",                                        "1224",                                        (0 &lt;&lt; TAM_MAX_BITS) |     0, CAT_FREE | SLS_UNCHANGED | US_UNCHANGED | EIM_DISABLED | PTP_DISABLED     },</v>
      </c>
    </row>
    <row r="1252" spans="1:1">
      <c r="A1252" s="12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/>
      </c>
    </row>
    <row r="1253" spans="1:1">
      <c r="A1253" s="12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/>
      </c>
    </row>
    <row r="1254" spans="1:1">
      <c r="A1254" s="12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// Probability distributions</v>
      </c>
    </row>
    <row r="1255" spans="1:1">
      <c r="A1255" s="12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56" spans="1:1">
      <c r="A1256" s="12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57" spans="1:1">
      <c r="A1257" s="12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58" spans="1:1">
      <c r="A1258" s="12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59" spans="1:1">
      <c r="A1259" s="12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60" spans="1:1">
      <c r="A1260" s="12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61" spans="1:1">
      <c r="A1261" s="12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62" spans="1:1">
      <c r="A1262" s="12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63" spans="1:1">
      <c r="A1263" s="12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64" spans="1:1">
      <c r="A1264" s="12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65" spans="1:1">
      <c r="A1265" s="12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66" spans="1:1">
      <c r="A1266" s="12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67" spans="1:1">
      <c r="A1267" s="12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68" spans="1:1">
      <c r="A1268" s="12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69" spans="1:1">
      <c r="A1269" s="12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70" spans="1:1">
      <c r="A1270" s="12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71" spans="1:1">
      <c r="A1271" s="12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72" spans="1:1">
      <c r="A1272" s="12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73" spans="1:1">
      <c r="A1273" s="12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74" spans="1:1">
      <c r="A1274" s="12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75" spans="1:1">
      <c r="A1275" s="12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76" spans="1:1">
      <c r="A1276" s="12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77" spans="1:1">
      <c r="A1277" s="12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78" spans="1:1">
      <c r="A1278" s="12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79" spans="1:1">
      <c r="A1279" s="12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80" spans="1:1">
      <c r="A1280" s="12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81" spans="1:1">
      <c r="A1281" s="12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82" spans="1:1">
      <c r="A1282" s="12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83" spans="1:1">
      <c r="A1283" s="12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84" spans="1:1">
      <c r="A1284" s="12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85" spans="1:1">
      <c r="A1285" s="12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86" spans="1:1">
      <c r="A1286" s="12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87" spans="1:1">
      <c r="A1287" s="12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88" spans="1:1">
      <c r="A1288" s="12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89" spans="1:1">
      <c r="A1289" s="12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90" spans="1:1">
      <c r="A1290" s="12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91" spans="1:1">
      <c r="A1291" s="12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92" spans="1:1">
      <c r="A1292" s="12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93" spans="1:1">
      <c r="A1293" s="12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94" spans="1:1">
      <c r="A1294" s="12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95" spans="1:1">
      <c r="A1295" s="12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96" spans="1:1">
      <c r="A1296" s="12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97" spans="1:1">
      <c r="A1297" s="12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98" spans="1:1">
      <c r="A1298" s="12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99" spans="1:1">
      <c r="A1299" s="12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300" spans="1:1">
      <c r="A1300" s="12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301" spans="1:1">
      <c r="A1301" s="12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302" spans="1:1">
      <c r="A1302" s="12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303" spans="1:1">
      <c r="A1303" s="12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304" spans="1:1">
      <c r="A1304" s="12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305" spans="1:1">
      <c r="A1305" s="12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306" spans="1:1">
      <c r="A1306" s="12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307" spans="1:1">
      <c r="A1307" s="12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308" spans="1:1">
      <c r="A1308" s="12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309" spans="1:1">
      <c r="A1309" s="12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310" spans="1:1">
      <c r="A1310" s="12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311" spans="1:1">
      <c r="A1311" s="12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312" spans="1:1">
      <c r="A1312" s="12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313" spans="1:1">
      <c r="A1313" s="12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314" spans="1:1">
      <c r="A1314" s="12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315" spans="1:1">
      <c r="A1315" s="12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316" spans="1:1">
      <c r="A1316" s="12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317" spans="1:1">
      <c r="A1317" s="12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18" spans="1:1">
      <c r="A1318" s="12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19" spans="1:1">
      <c r="A1319" s="12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20" spans="1:1">
      <c r="A1320" s="12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21" spans="1:1">
      <c r="A1321" s="12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22" spans="1:1">
      <c r="A1322" s="12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23" spans="1:1">
      <c r="A1323" s="12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24" spans="1:1">
      <c r="A1324" s="12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25" spans="1:1">
      <c r="A1325" s="12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26" spans="1:1">
      <c r="A1326" s="12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27" spans="1:1">
      <c r="A1327" s="12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>/* 1297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28" spans="1:1">
      <c r="A1328" s="12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>/* 1298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29" spans="1:1">
      <c r="A1329" s="12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/* 1299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30" spans="1:1">
      <c r="A1330" s="12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1300 */  { itemToBeCoded,                NOPARAM,                     "1300",                                        "1300",                                        (0 &lt;&lt; TAM_MAX_BITS) |     0, CAT_FREE | SLS_UNCHANGED | US_UNCHANGED | EIM_DISABLED | PTP_DISABLED     },</v>
      </c>
    </row>
    <row r="1331" spans="1:1">
      <c r="A1331" s="12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1301 */  { itemToBeCoded,                NOPARAM,                     "1301",                                        "1301",                                        (0 &lt;&lt; TAM_MAX_BITS) |     0, CAT_FREE | SLS_UNCHANGED | US_UNCHANGED | EIM_DISABLED | PTP_DISABLED     },</v>
      </c>
    </row>
    <row r="1332" spans="1:1">
      <c r="A1332" s="12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1302 */  { itemToBeCoded,                NOPARAM,                     "1302",                                        "1302",                                        (0 &lt;&lt; TAM_MAX_BITS) |     0, CAT_FREE | SLS_UNCHANGED | US_UNCHANGED | EIM_DISABLED | PTP_DISABLED     },</v>
      </c>
    </row>
    <row r="1333" spans="1:1">
      <c r="A1333" s="12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1303 */  { itemToBeCoded,                NOPARAM,                     "1303",                                        "1303",                                        (0 &lt;&lt; TAM_MAX_BITS) |     0, CAT_FREE | SLS_UNCHANGED | US_UNCHANGED | EIM_DISABLED | PTP_DISABLED     },</v>
      </c>
    </row>
    <row r="1334" spans="1:1">
      <c r="A1334" s="12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1304 */  { itemToBeCoded,                NOPARAM,                     "1304",                                        "1304",                                        (0 &lt;&lt; TAM_MAX_BITS) |     0, CAT_FREE | SLS_UNCHANGED | US_UNCHANGED | EIM_DISABLED | PTP_DISABLED     },</v>
      </c>
    </row>
    <row r="1335" spans="1:1">
      <c r="A1335" s="12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1305 */  { itemToBeCoded,                NOPARAM,                     "1305",                                        "1305",                                        (0 &lt;&lt; TAM_MAX_BITS) |     0, CAT_FREE | SLS_UNCHANGED | US_UNCHANGED | EIM_DISABLED | PTP_DISABLED     },</v>
      </c>
    </row>
    <row r="1336" spans="1:1">
      <c r="A1336" s="12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1306 */  { itemToBeCoded,                NOPARAM,                     "1306",                                        "1306",                                        (0 &lt;&lt; TAM_MAX_BITS) |     0, CAT_FREE | SLS_UNCHANGED | US_UNCHANGED | EIM_DISABLED | PTP_DISABLED     },</v>
      </c>
    </row>
    <row r="1337" spans="1:1">
      <c r="A1337" s="12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1307 */  { itemToBeCoded,                NOPARAM,                     "1307",                                        "1307",                                        (0 &lt;&lt; TAM_MAX_BITS) |     0, CAT_FREE | SLS_UNCHANGED | US_UNCHANGED | EIM_DISABLED | PTP_DISABLED     },</v>
      </c>
    </row>
    <row r="1338" spans="1:1">
      <c r="A1338" s="12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1308 */  { itemToBeCoded,                NOPARAM,                     "1308",                                        "1308",                                        (0 &lt;&lt; TAM_MAX_BITS) |     0, CAT_FREE | SLS_UNCHANGED | US_UNCHANGED | EIM_DISABLED | PTP_DISABLED     },</v>
      </c>
    </row>
    <row r="1339" spans="1:1">
      <c r="A1339" s="12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1309 */  { itemToBeCoded,                NOPARAM,                     "1309",                                        "1309",                                        (0 &lt;&lt; TAM_MAX_BITS) |     0, CAT_FREE | SLS_UNCHANGED | US_UNCHANGED | EIM_DISABLED | PTP_DISABLED     },</v>
      </c>
    </row>
    <row r="1340" spans="1:1">
      <c r="A1340" s="12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1310 */  { itemToBeCoded,                NOPARAM,                     "1310",                                        "1310",                                        (0 &lt;&lt; TAM_MAX_BITS) |     0, CAT_FREE | SLS_UNCHANGED | US_UNCHANGED | EIM_DISABLED | PTP_DISABLED     },</v>
      </c>
    </row>
    <row r="1341" spans="1:1">
      <c r="A1341" s="12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1311 */  { itemToBeCoded,                NOPARAM,                     "1311",                                        "1311",                                        (0 &lt;&lt; TAM_MAX_BITS) |     0, CAT_FREE | SLS_UNCHANGED | US_UNCHANGED | EIM_DISABLED | PTP_DISABLED     },</v>
      </c>
    </row>
    <row r="1342" spans="1:1">
      <c r="A1342" s="12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1312 */  { itemToBeCoded,                NOPARAM,                     "1312",                                        "1312",                                        (0 &lt;&lt; TAM_MAX_BITS) |     0, CAT_FREE | SLS_UNCHANGED | US_UNCHANGED | EIM_DISABLED | PTP_DISABLED     },</v>
      </c>
    </row>
    <row r="1343" spans="1:1">
      <c r="A1343" s="12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1313 */  { itemToBeCoded,                NOPARAM,                     "1313",                                        "1313",                                        (0 &lt;&lt; TAM_MAX_BITS) |     0, CAT_FREE | SLS_UNCHANGED | US_UNCHANGED | EIM_DISABLED | PTP_DISABLED     },</v>
      </c>
    </row>
    <row r="1344" spans="1:1">
      <c r="A1344" s="12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1314 */  { itemToBeCoded,                NOPARAM,                     "1314",                                        "1314",                                        (0 &lt;&lt; TAM_MAX_BITS) |     0, CAT_FREE | SLS_UNCHANGED | US_UNCHANGED | EIM_DISABLED | PTP_DISABLED     },</v>
      </c>
    </row>
    <row r="1345" spans="1:1">
      <c r="A1345" s="12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/>
      </c>
    </row>
    <row r="1346" spans="1:1">
      <c r="A1346" s="12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>// Curve fitting</v>
      </c>
    </row>
    <row r="1348" spans="1:1">
      <c r="A1348" s="12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/* 1315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49" spans="1:1">
      <c r="A1349" s="12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1316 */  { itemToBeCoded,                NOPARAM,                     "1316",                                        "1316",                                        (0 &lt;&lt; TAM_MAX_BITS) |     0, CAT_FREE | SLS_ENABLED   | US_UNCHANGED | EIM_DISABLED | PTP_DISABLED     },</v>
      </c>
    </row>
    <row r="1350" spans="1:1">
      <c r="A1350" s="12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1317 */  { itemToBeCoded,                NOPARAM,                     "1317",                                        "1317",                                        (0 &lt;&lt; TAM_MAX_BITS) |     0, CAT_FREE | SLS_ENABLED   | US_UNCHANGED | EIM_DISABLED | PTP_DISABLED     },</v>
      </c>
    </row>
    <row r="1351" spans="1:1">
      <c r="A1351" s="12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1318 */  { itemToBeCoded,                NOPARAM,                     "1318",                                        "1318",                                        (0 &lt;&lt; TAM_MAX_BITS) |     0, CAT_FREE | SLS_ENABLED   | US_UNCHANGED | EIM_DISABLED | PTP_DISABLED     },</v>
      </c>
    </row>
    <row r="1352" spans="1:1">
      <c r="A1352" s="12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1319 */  { itemToBeCoded,                NOPARAM,                     "1319",                                        "1319",                                        (0 &lt;&lt; TAM_MAX_BITS) |     0, CAT_FREE | SLS_ENABLED   | US_UNCHANGED | EIM_DISABLED | PTP_DISABLED     },</v>
      </c>
    </row>
    <row r="1353" spans="1:1">
      <c r="A1353" s="12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1320 */  { itemToBeCoded,                NOPARAM,                     "1320",                                        "1320",                                        (0 &lt;&lt; TAM_MAX_BITS) |     0, CAT_FREE | SLS_ENABLED   | US_UNCHANGED | EIM_DISABLED | PTP_DISABLED     },</v>
      </c>
    </row>
    <row r="1354" spans="1:1">
      <c r="A1354" s="12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/>
      </c>
    </row>
    <row r="1355" spans="1:1">
      <c r="A1355" s="12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/>
      </c>
    </row>
    <row r="1356" spans="1:1">
      <c r="A1356" s="12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// Menus</v>
      </c>
    </row>
    <row r="1357" spans="1:1">
      <c r="A1357" s="12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8" spans="1:1">
      <c r="A1358" s="12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9" spans="1:1">
      <c r="A1359" s="12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60" spans="1:1">
      <c r="A1360" s="12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61" spans="1:1">
      <c r="A1361" s="12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62" spans="1:1">
      <c r="A1362" s="12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63" spans="1:1">
      <c r="A1363" s="12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64" spans="1:1">
      <c r="A1364" s="12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65" spans="1:1">
      <c r="A1365" s="12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66" spans="1:1">
      <c r="A1366" s="12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67" spans="1:1">
      <c r="A1367" s="12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8" spans="1:1">
      <c r="A1368" s="12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9" spans="1:1">
      <c r="A1369" s="12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70" spans="1:1">
      <c r="A1370" s="12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71" spans="1:1">
      <c r="A1371" s="12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72" spans="1:1">
      <c r="A1372" s="12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73" spans="1:1">
      <c r="A1373" s="12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74" spans="1:1">
      <c r="A1374" s="12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75" spans="1:1">
      <c r="A1375" s="12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76" spans="1:1">
      <c r="A1376" s="12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77" spans="1:1">
      <c r="A1377" s="12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8" spans="1:1">
      <c r="A1378" s="12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9" spans="1:1">
      <c r="A1379" s="12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80" spans="1:1">
      <c r="A1380" s="12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81" spans="1:1">
      <c r="A1381" s="12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82" spans="1:1">
      <c r="A1382" s="12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83" spans="1:1">
      <c r="A1383" s="12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84" spans="1:1">
      <c r="A1384" s="12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85" spans="1:1">
      <c r="A1385" s="12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86" spans="1:1">
      <c r="A1386" s="12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87" spans="1:1">
      <c r="A1387" s="12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8" spans="1:1">
      <c r="A1388" s="12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9" spans="1:1">
      <c r="A1389" s="12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90" spans="1:1">
      <c r="A1390" s="12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91" spans="1:1">
      <c r="A1391" s="12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92" spans="1:1">
      <c r="A1392" s="12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93" spans="1:1">
      <c r="A1393" s="12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94" spans="1:1">
      <c r="A1394" s="12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95" spans="1:1">
      <c r="A1395" s="12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96" spans="1:1">
      <c r="A1396" s="12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97" spans="1:1">
      <c r="A1397" s="12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8" spans="1:1">
      <c r="A1398" s="12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9" spans="1:1">
      <c r="A1399" s="12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400" spans="1:1">
      <c r="A1400" s="12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401" spans="1:1">
      <c r="A1401" s="12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402" spans="1:1">
      <c r="A1402" s="12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403" spans="1:1">
      <c r="A1403" s="12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404" spans="1:1">
      <c r="A1404" s="12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405" spans="1:1">
      <c r="A1405" s="12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406" spans="1:1">
      <c r="A1406" s="12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407" spans="1:1">
      <c r="A1407" s="12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8" spans="1:1">
      <c r="A1408" s="12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9" spans="1:1">
      <c r="A1409" s="12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10" spans="1:1">
      <c r="A1410" s="12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11" spans="1:1">
      <c r="A1411" s="12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12" spans="1:1">
      <c r="A1412" s="12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13" spans="1:1">
      <c r="A1413" s="12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14" spans="1:1">
      <c r="A1414" s="12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15" spans="1:1">
      <c r="A1415" s="12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16" spans="1:1">
      <c r="A1416" s="12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17" spans="1:1">
      <c r="A1417" s="12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8" spans="1:1">
      <c r="A1418" s="12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9" spans="1:1">
      <c r="A1419" s="12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20" spans="1:1">
      <c r="A1420" s="12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21" spans="1:1">
      <c r="A1421" s="12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22" spans="1:1">
      <c r="A1422" s="12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23" spans="1:1">
      <c r="A1423" s="12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24" spans="1:1">
      <c r="A1424" s="12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25" spans="1:1">
      <c r="A1425" s="12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26" spans="1:1">
      <c r="A1426" s="12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27" spans="1:1">
      <c r="A1427" s="12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8" spans="1:1">
      <c r="A1428" s="12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9" spans="1:1">
      <c r="A1429" s="12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30" spans="1:1">
      <c r="A1430" s="12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31" spans="1:1">
      <c r="A1431" s="12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32" spans="1:1">
      <c r="A1432" s="12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33" spans="1:1">
      <c r="A1433" s="12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34" spans="1:1">
      <c r="A1434" s="12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35" spans="1:1">
      <c r="A1435" s="12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36" spans="1:1">
      <c r="A1436" s="12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37" spans="1:1">
      <c r="A1437" s="12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8" spans="1:1">
      <c r="A1438" s="12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9" spans="1:1">
      <c r="A1439" s="12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40" spans="1:1">
      <c r="A1440" s="12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>/* 1404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41" spans="1:1">
      <c r="A1441" s="12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>/* 1405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42" spans="1:1">
      <c r="A1442" s="12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1406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43" spans="1:1">
      <c r="A1443" s="12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1407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44" spans="1:1">
      <c r="A1444" s="12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1408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45" spans="1:1">
      <c r="A1445" s="12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1409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46" spans="1:1">
      <c r="A1446" s="12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1410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47" spans="1:1">
      <c r="A1447" s="12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1411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8" spans="1:1">
      <c r="A1448" s="12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/>
      </c>
    </row>
    <row r="1449" spans="1:1">
      <c r="A1449" s="12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/>
      </c>
    </row>
    <row r="1450" spans="1:1">
      <c r="A1450" s="12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51" spans="1:1">
      <c r="A1451" s="12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52" spans="1:1">
      <c r="A1452" s="12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53" spans="1:1">
      <c r="A1453" s="12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54" spans="1:1">
      <c r="A1454" s="12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55" spans="1:1">
      <c r="A1455" s="12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56" spans="1:1">
      <c r="A1456" s="12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57" spans="1:1">
      <c r="A1457" s="12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8" spans="1:1">
      <c r="A1458" s="12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9" spans="1:1">
      <c r="A1459" s="12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60" spans="1:1">
      <c r="A1460" s="12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61" spans="1:1">
      <c r="A1461" s="12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62" spans="1:1">
      <c r="A1462" s="12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63" spans="1:1">
      <c r="A1463" s="12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64" spans="1:1">
      <c r="A1464" s="12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65" spans="1:1">
      <c r="A1465" s="12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66" spans="1:1">
      <c r="A1466" s="12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67" spans="1:1">
      <c r="A1467" s="12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8" spans="1:1">
      <c r="A1468" s="12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9" spans="1:1">
      <c r="A1469" s="12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70" spans="1:1">
      <c r="A1470" s="12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71" spans="1:1">
      <c r="A1471" s="12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72" spans="1:1">
      <c r="A1472" s="12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73" spans="1:1">
      <c r="A1473" s="12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74" spans="1:1">
      <c r="A1474" s="12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75" spans="1:1">
      <c r="A1475" s="12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76" spans="1:1">
      <c r="A1476" s="12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77" spans="1:1">
      <c r="A1477" s="12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8" spans="1:1">
      <c r="A1478" s="12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9" spans="1:1">
      <c r="A1479" s="12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80" spans="1:1">
      <c r="A1480" s="12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81" spans="1:1">
      <c r="A1481" s="12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82" spans="1:1">
      <c r="A1482" s="12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83" spans="1:1">
      <c r="A1483" s="12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84" spans="1:1">
      <c r="A1484" s="12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85" spans="1:1">
      <c r="A1485" s="12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86" spans="1:1">
      <c r="A1486" s="12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87" spans="1:1">
      <c r="A1487" s="12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8" spans="1:1">
      <c r="A1488" s="12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9" spans="1:1">
      <c r="A1489" s="12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90" spans="1:1">
      <c r="A1490" s="12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91" spans="1:1">
      <c r="A1491" s="12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92" spans="1:1">
      <c r="A1492" s="12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93" spans="1:1">
      <c r="A1493" s="12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fnDenMax,                     NOPARAM,                     "DENMAX",                                      "DENMAX",                                      (0 &lt;&lt; TAM_MAX_BITS) |     0, CAT_NONE | SLS_ENABLED   | US_ENABLED   | EIM_DISABLED | PTP_NONE         },</v>
      </c>
    </row>
    <row r="1494" spans="1:1">
      <c r="A1494" s="12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95" spans="1:1">
      <c r="A1495" s="12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96" spans="1:1">
      <c r="A1496" s="12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fnAngularMode,                amDMS,                       "D.MS",                                        "d.ms",                                        (0 &lt;&lt; TAM_MAX_BITS) |     0, CAT_NONE | SLS_ENABLED   | US_ENABLED   | EIM_DISABLED | PTP_NONE         },</v>
      </c>
    </row>
    <row r="1497" spans="1:1">
      <c r="A1497" s="12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fnCvtDmsToCurrentAngularMode, NOPARAM,                     "D.MS" STD_RIGHT_ARROW,                        "D.MS" STD_RIGHT_ARROW,                        (0 &lt;&lt; TAM_MAX_BITS) |     0, CAT_NONE | SLS_ENABLED   | US_ENABLED   | EIM_DISABLED | PTP_NONE         },</v>
      </c>
    </row>
    <row r="1498" spans="1:1">
      <c r="A1498" s="12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9" spans="1:1">
      <c r="A1499" s="12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500" spans="1:1">
      <c r="A1500" s="12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501" spans="1:1">
      <c r="A1501" s="12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502" spans="1:1">
      <c r="A1502" s="12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503" spans="1:1">
      <c r="A1503" s="12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504" spans="1:1">
      <c r="A1504" s="12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505" spans="1:1">
      <c r="A1505" s="12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506" spans="1:1">
      <c r="A1506" s="12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7" spans="1:1">
      <c r="A1507" s="12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8" spans="1:1">
      <c r="A1508" s="12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9" spans="1:1">
      <c r="A1509" s="12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10" spans="1:1">
      <c r="A1510" s="12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11" spans="1:1">
      <c r="A1511" s="12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12" spans="1:1">
      <c r="A1512" s="12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13" spans="1:1">
      <c r="A1513" s="12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14" spans="1:1">
      <c r="A1514" s="12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15" spans="1:1">
      <c r="A1515" s="12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16" spans="1:1">
      <c r="A1516" s="12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7" spans="1:1">
      <c r="A1517" s="12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8" spans="1:1">
      <c r="A1518" s="12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9" spans="1:1">
      <c r="A1519" s="12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20" spans="1:1">
      <c r="A1520" s="12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21" spans="1:1">
      <c r="A1521" s="12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22" spans="1:1">
      <c r="A1522" s="12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23" spans="1:1">
      <c r="A1523" s="12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24" spans="1:1">
      <c r="A1524" s="12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25" spans="1:1">
      <c r="A1525" s="12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26" spans="1:1">
      <c r="A1526" s="12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7" spans="1:1">
      <c r="A1527" s="12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8" spans="1:1">
      <c r="A1528" s="12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9" spans="1:1">
      <c r="A1529" s="12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30" spans="1:1">
      <c r="A1530" s="12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31" spans="1:1">
      <c r="A1531" s="12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32" spans="1:1">
      <c r="A1532" s="12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33" spans="1:1">
      <c r="A1533" s="12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34" spans="1:1">
      <c r="A1534" s="12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35" spans="1:1">
      <c r="A1535" s="12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6" spans="1:1">
      <c r="A1536" s="12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7" spans="1:1">
      <c r="A1537" s="12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8" spans="1:1">
      <c r="A1538" s="12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9" spans="1:1">
      <c r="A1539" s="12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40" spans="1:1">
      <c r="A1540" s="12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itemToBeCoded,                NOPARAM,                     "1502",                                        "1502",                                        (0 &lt;&lt; TAM_MAX_BITS) |     0, CAT_FREE | SLS_ENABLED   | US_ENABLED   | EIM_DISABLED | PTP_DISABLED     },</v>
      </c>
    </row>
    <row r="1541" spans="1:1">
      <c r="A1541" s="12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42" spans="1:1">
      <c r="A1542" s="12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43" spans="1:1">
      <c r="A1543" s="12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44" spans="1:1">
      <c r="A1544" s="12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45" spans="1:1">
      <c r="A1545" s="12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6" spans="1:1">
      <c r="A1546" s="12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7" spans="1:1">
      <c r="A1547" s="12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8" spans="1:1">
      <c r="A1548" s="12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9" spans="1:1">
      <c r="A1549" s="12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50" spans="1:1">
      <c r="A1550" s="12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51" spans="1:1">
      <c r="A1551" s="12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52" spans="1:1">
      <c r="A1552" s="12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53" spans="1:1">
      <c r="A1553" s="12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54" spans="1:1">
      <c r="A1554" s="12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55" spans="1:1">
      <c r="A1555" s="12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6" spans="1:1">
      <c r="A1556" s="12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7" spans="1:1">
      <c r="A1557" s="12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8" spans="1:1">
      <c r="A1558" s="12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9" spans="1:1">
      <c r="A1559" s="12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60" spans="1:1">
      <c r="A1560" s="12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61" spans="1:1">
      <c r="A1561" s="12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62" spans="1:1">
      <c r="A1562" s="12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63" spans="1:1">
      <c r="A1563" s="12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64" spans="1:1">
      <c r="A1564" s="12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65" spans="1:1">
      <c r="A1565" s="12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6" spans="1:1">
      <c r="A1566" s="12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7" spans="1:1">
      <c r="A1567" s="12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fnAngularMode,                amMultPi,                    "MUL" STD_pi,                                  "MUL" STD_pi,                                  (0 &lt;&lt; TAM_MAX_BITS) |     0, CAT_NONE | SLS_ENABLED   | US_ENABLED   | EIM_DISABLED | PTP_NONE         },</v>
      </c>
    </row>
    <row r="1568" spans="1:1">
      <c r="A1568" s="12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9" spans="1:1">
      <c r="A1569" s="12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70" spans="1:1">
      <c r="A1570" s="12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71" spans="1:1">
      <c r="A1571" s="12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72" spans="1:1">
      <c r="A1572" s="12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73" spans="1:1">
      <c r="A1573" s="12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74" spans="1:1">
      <c r="A1574" s="12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75" spans="1:1">
      <c r="A1575" s="12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6" spans="1:1">
      <c r="A1576" s="12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7" spans="1:1">
      <c r="A1577" s="12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8" spans="1:1">
      <c r="A1578" s="12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9" spans="1:1">
      <c r="A1579" s="12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80" spans="1:1">
      <c r="A1580" s="12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81" spans="1:1">
      <c r="A1581" s="12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82" spans="1:1">
      <c r="A1582" s="12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83" spans="1:1">
      <c r="A1583" s="12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84" spans="1:1">
      <c r="A1584" s="12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85" spans="1:1">
      <c r="A1585" s="12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6" spans="1:1">
      <c r="A1586" s="12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7" spans="1:1">
      <c r="A1587" s="12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8" spans="1:1">
      <c r="A1588" s="12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9" spans="1:1">
      <c r="A1589" s="12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90" spans="1:1">
      <c r="A1590" s="12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91" spans="1:1">
      <c r="A1591" s="12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92" spans="1:1">
      <c r="A1592" s="12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93" spans="1:1">
      <c r="A1593" s="12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94" spans="1:1">
      <c r="A1594" s="12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95" spans="1:1">
      <c r="A1595" s="12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6" spans="1:1">
      <c r="A1596" s="12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7" spans="1:1">
      <c r="A1597" s="12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8" spans="1:1">
      <c r="A1598" s="12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9" spans="1:1">
      <c r="A1599" s="12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600" spans="1:1">
      <c r="A1600" s="12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601" spans="1:1">
      <c r="A1601" s="12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602" spans="1:1">
      <c r="A1602" s="12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603" spans="1:1">
      <c r="A1603" s="12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604" spans="1:1">
      <c r="A1604" s="12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5" spans="1:1">
      <c r="A1605" s="12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6" spans="1:1">
      <c r="A1606" s="12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7" spans="1:1">
      <c r="A1607" s="12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8" spans="1:1">
      <c r="A1608" s="12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9" spans="1:1">
      <c r="A1609" s="12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10" spans="1:1">
      <c r="A1610" s="12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11" spans="1:1">
      <c r="A1611" s="12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12" spans="1:1">
      <c r="A1612" s="12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13" spans="1:1">
      <c r="A1613" s="12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14" spans="1:1">
      <c r="A1614" s="12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fnSetRoundingMode,            TM_VALUE,                    "RM",                                          "RM",                                          (0 &lt;&lt; TAM_MAX_BITS) |     6, CAT_NONE | SLS_ENABLED   | US_ENABLED   | EIM_DISABLED | PTP_NUMBER_8     },</v>
      </c>
    </row>
    <row r="1615" spans="1:1">
      <c r="A1615" s="12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fnGetRoundingMode,            NOPARAM,                     "RM?",                                         "RM?",                                         (0 &lt;&lt; TAM_MAX_BITS) |     0, CAT_NONE | SLS_ENABLED   | US_ENABLED   | EIM_DISABLED | PTP_NONE         },</v>
      </c>
    </row>
    <row r="1616" spans="1:1">
      <c r="A1616" s="12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7" spans="1:1">
      <c r="A1617" s="12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8" spans="1:1">
      <c r="A1618" s="12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9" spans="1:1">
      <c r="A1619" s="12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fnRoundi,                     NOPARAM,                     "ROUNDI",                                      "ROUNDI",                                      (0 &lt;&lt; TAM_MAX_BITS) |     0, CAT_NONE | SLS_ENABLED   | US_ENABLED   | EIM_DISABLED | PTP_NONE         },</v>
      </c>
    </row>
    <row r="1620" spans="1:1">
      <c r="A1620" s="12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21" spans="1:1">
      <c r="A1621" s="12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22" spans="1:1">
      <c r="A1622" s="12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23" spans="1:1">
      <c r="A1623" s="12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24" spans="1:1">
      <c r="A1624" s="12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5" spans="1:1">
      <c r="A1625" s="12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6" spans="1:1">
      <c r="A1626" s="12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7" spans="1:1">
      <c r="A1627" s="12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8" spans="1:1">
      <c r="A1628" s="12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9" spans="1:1">
      <c r="A1629" s="12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30" spans="1:1">
      <c r="A1630" s="12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31" spans="1:1">
      <c r="A1631" s="12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32" spans="1:1">
      <c r="A1632" s="12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33" spans="1:1">
      <c r="A1633" s="12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34" spans="1:1">
      <c r="A1634" s="12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5" spans="1:1">
      <c r="A1635" s="12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6" spans="1:1">
      <c r="A1636" s="12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7" spans="1:1">
      <c r="A1637" s="12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8" spans="1:1">
      <c r="A1638" s="12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9" spans="1:1">
      <c r="A1639" s="12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fnSetSignificantDigits,       NOPARAM,                     "SETSIG",                                      "SETSIG",                                      (0 &lt;&lt; TAM_MAX_BITS) |     0, CAT_NONE | SLS_ENABLED   | US_ENABLED   | EIM_DISABLED | PTP_NONE         },</v>
      </c>
    </row>
    <row r="1640" spans="1:1">
      <c r="A1640" s="12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41" spans="1:1">
      <c r="A1641" s="12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42" spans="1:1">
      <c r="A1642" s="12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43" spans="1:1">
      <c r="A1643" s="12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44" spans="1:1">
      <c r="A1644" s="12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5" spans="1:1">
      <c r="A1645" s="12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6" spans="1:1">
      <c r="A1646" s="12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7" spans="1:1">
      <c r="A1647" s="12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8" spans="1:1">
      <c r="A1648" s="12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9" spans="1:1">
      <c r="A1649" s="12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50" spans="1:1">
      <c r="A1650" s="12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51" spans="1:1">
      <c r="A1651" s="12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52" spans="1:1">
      <c r="A1652" s="12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53" spans="1:1">
      <c r="A1653" s="12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54" spans="1:1">
      <c r="A1654" s="12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5" spans="1:1">
      <c r="A1655" s="12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6" spans="1:1">
      <c r="A1656" s="12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7" spans="1:1">
      <c r="A1657" s="12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8" spans="1:1">
      <c r="A1658" s="12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9" spans="1:1">
      <c r="A1659" s="12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60" spans="1:1">
      <c r="A1660" s="12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61" spans="1:1">
      <c r="A1661" s="12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62" spans="1:1">
      <c r="A1662" s="12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63" spans="1:1">
      <c r="A1663" s="12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64" spans="1:1">
      <c r="A1664" s="12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5" spans="1:1">
      <c r="A1665" s="12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6" spans="1:1">
      <c r="A1666" s="12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7" spans="1:1">
      <c r="A1667" s="12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8" spans="1:1">
      <c r="A1668" s="12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9" spans="1:1">
      <c r="A1669" s="12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70" spans="1:1">
      <c r="A1670" s="12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71" spans="1:1">
      <c r="A1671" s="12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72" spans="1:1">
      <c r="A1672" s="12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73" spans="1:1">
      <c r="A1673" s="12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74" spans="1:1">
      <c r="A1674" s="12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5" spans="1:1">
      <c r="A1675" s="12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6" spans="1:1">
      <c r="A1676" s="12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7" spans="1:1">
      <c r="A1677" s="12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8" spans="1:1">
      <c r="A1678" s="12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9" spans="1:1">
      <c r="A1679" s="12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80" spans="1:1">
      <c r="A1680" s="12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81" spans="1:1">
      <c r="A1681" s="12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82" spans="1:1">
      <c r="A1682" s="12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83" spans="1:1">
      <c r="A1683" s="12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84" spans="1:1">
      <c r="A1684" s="12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5" spans="1:1">
      <c r="A1685" s="12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6" spans="1:1">
      <c r="A1686" s="12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7" spans="1:1">
      <c r="A1687" s="12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8" spans="1:1">
      <c r="A1688" s="12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9" spans="1:1">
      <c r="A1689" s="12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90" spans="1:1">
      <c r="A1690" s="12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91" spans="1:1">
      <c r="A1691" s="12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92" spans="1:1">
      <c r="A1692" s="12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93" spans="1:1">
      <c r="A1693" s="12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94" spans="1:1">
      <c r="A1694" s="12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5" spans="1:1">
      <c r="A1695" s="12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6" spans="1:1">
      <c r="A1696" s="12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7" spans="1:1">
      <c r="A1697" s="12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8" spans="1:1">
      <c r="A1698" s="12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9" spans="1:1">
      <c r="A1699" s="12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700" spans="1:1">
      <c r="A1700" s="12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701" spans="1:1">
      <c r="A1701" s="12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702" spans="1:1">
      <c r="A1702" s="12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703" spans="1:1">
      <c r="A1703" s="12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704" spans="1:1">
      <c r="A1704" s="12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5" spans="1:1">
      <c r="A1705" s="12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6" spans="1:1">
      <c r="A1706" s="12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7" spans="1:1">
      <c r="A1707" s="12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8" spans="1:1">
      <c r="A1708" s="12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9" spans="1:1">
      <c r="A1709" s="12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10" spans="1:1">
      <c r="A1710" s="12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11" spans="1:1">
      <c r="A1711" s="12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12" spans="1:1">
      <c r="A1712" s="12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13" spans="1:1">
      <c r="A1713" s="12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14" spans="1:1">
      <c r="A1714" s="12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5" spans="1:1">
      <c r="A1715" s="12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6" spans="1:1">
      <c r="A1716" s="12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7" spans="1:1">
      <c r="A1717" s="12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8" spans="1:1">
      <c r="A1718" s="12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9" spans="1:1">
      <c r="A1719" s="12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20" spans="1:1">
      <c r="A1720" s="12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21" spans="1:1">
      <c r="A1721" s="12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22" spans="1:1">
      <c r="A1722" s="12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23" spans="1:1">
      <c r="A1723" s="12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24" spans="1:1">
      <c r="A1724" s="12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5" spans="1:1">
      <c r="A1725" s="12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6" spans="1:1">
      <c r="A1726" s="12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7" spans="1:1">
      <c r="A1727" s="12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8" spans="1:1">
      <c r="A1728" s="12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9" spans="1:1">
      <c r="A1729" s="12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30" spans="1:1">
      <c r="A1730" s="12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31" spans="1:1">
      <c r="A1731" s="12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32" spans="1:1">
      <c r="A1732" s="12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3" spans="1:1">
      <c r="A1733" s="12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4" spans="1:1">
      <c r="A1734" s="12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5" spans="1:1">
      <c r="A1735" s="12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6" spans="1:1">
      <c r="A1736" s="12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7" spans="1:1">
      <c r="A1737" s="12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8" spans="1:1">
      <c r="A1738" s="12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9" spans="1:1">
      <c r="A1739" s="12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40" spans="1:1">
      <c r="A1740" s="12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41" spans="1:1">
      <c r="A1741" s="12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2" spans="1:1">
      <c r="A1742" s="12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3" spans="1:1">
      <c r="A1743" s="12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4" spans="1:1">
      <c r="A1744" s="12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5" spans="1:1">
      <c r="A1745" s="12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6" spans="1:1">
      <c r="A1746" s="12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7" spans="1:1">
      <c r="A1747" s="12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8" spans="1:1">
      <c r="A1748" s="12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9" spans="1:1">
      <c r="A1749" s="12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50" spans="1:1">
      <c r="A1750" s="12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1" spans="1:1">
      <c r="A1751" s="12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2" spans="1:1">
      <c r="A1752" s="12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3" spans="1:1">
      <c r="A1753" s="12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4" spans="1:1">
      <c r="A1754" s="12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5" spans="1:1">
      <c r="A1755" s="12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6" spans="1:1">
      <c r="A1756" s="12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7" spans="1:1">
      <c r="A1757" s="12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8" spans="1:1">
      <c r="A1758" s="12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9" spans="1:1">
      <c r="A1759" s="12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60" spans="1:1">
      <c r="A1760" s="12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>/* 1722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1" spans="1:1">
      <c r="A1761" s="12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/>
      </c>
    </row>
    <row r="1762" spans="1:1">
      <c r="A1762" s="12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>/* 1723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3" spans="1:1">
      <c r="A1763" s="12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/>
      </c>
    </row>
    <row r="1764" spans="1:1">
      <c r="A1764" s="12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5" spans="1:1">
      <c r="A1765" s="12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6" spans="1:1">
      <c r="A1766" s="12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7" spans="1:1">
      <c r="A1767" s="12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8" spans="1:1">
      <c r="A1768" s="12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9" spans="1:1">
      <c r="A1769" s="12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70" spans="1:1">
      <c r="A1770" s="12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1" spans="1:1">
      <c r="A1771" s="12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2" spans="1:1">
      <c r="A1772" s="12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3" spans="1:1">
      <c r="A1773" s="12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4" spans="1:1">
      <c r="A1774" s="12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5" spans="1:1">
      <c r="A1775" s="12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6" spans="1:1">
      <c r="A1776" s="12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7" spans="1:1">
      <c r="A1777" s="12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8" spans="1:1">
      <c r="A1778" s="12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9" spans="1:1">
      <c r="A1779" s="12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80" spans="1:1">
      <c r="A1780" s="12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itemToBeCoded,                NOPARAM,                     "1740",                                        "1740",                                        (0 &lt;&lt; TAM_MAX_BITS) |     0, CAT_FREE | SLS_ENABLED   | US_ENABLED   | EIM_DISABLED | PTP_DISABLED     },</v>
      </c>
    </row>
    <row r="1781" spans="1:1">
      <c r="A1781" s="12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2" spans="1:1">
      <c r="A1782" s="12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3" spans="1:1">
      <c r="A1783" s="12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4" spans="1:1">
      <c r="A1784" s="12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5" spans="1:1">
      <c r="A1785" s="12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2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2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CAT_NONE | SLS_UNCHANGED | US_UNCHANGED | EIM_DISABLED | PTP_NONE         },</v>
      </c>
    </row>
    <row r="1896" spans="1:1">
      <c r="A1896" s="12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2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2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2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2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2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2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2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2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2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2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2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2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2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2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2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2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2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2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2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2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2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2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2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2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2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2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2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2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2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2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2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2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2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2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2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2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2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2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2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2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2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2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2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2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2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2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2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/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4" t="s">
        <v>4069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1</v>
      </c>
      <c r="B4" t="str">
        <f>VLOOKUP(A4,SOURCE!B:S,15,0)</f>
        <v>ITM_toDEG</v>
      </c>
      <c r="C4">
        <f>IF(
ISNUMBER(INDEX(SOURCE!B:B,MATCH(A4,SOURCE!B:B,0)+1)),
  VALUE(INDEX(SOURCE!B:B,MATCH(A4,SOURCE!B:B,0)+1)),
  "")</f>
        <v>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>#define ITM_toDEG                      1</v>
      </c>
    </row>
    <row r="5" spans="1:4">
      <c r="A5">
        <f t="shared" ref="A5:A6" si="0">C4</f>
        <v>2</v>
      </c>
      <c r="B5" t="str">
        <f>VLOOKUP(A5,SOURCE!B:S,15,0)</f>
        <v>ITM_toDMS</v>
      </c>
      <c r="C5">
        <f>IF(
ISNUMBER(INDEX(SOURCE!B:B,MATCH(A5,SOURCE!B:B,0)+1)),
  VALUE(INDEX(SOURCE!B:B,MATCH(A5,SOURCE!B:B,0)+1)),
  "")</f>
        <v>3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#define ITM_toDMS                      2</v>
      </c>
    </row>
    <row r="6" spans="1:4">
      <c r="A6">
        <f t="shared" si="0"/>
        <v>3</v>
      </c>
      <c r="B6" t="str">
        <f>VLOOKUP(A6,SOURCE!B:S,15,0)</f>
        <v>ITM_toGRAD</v>
      </c>
      <c r="C6">
        <f>IF(
ISNUMBER(INDEX(SOURCE!B:B,MATCH(A6,SOURCE!B:B,0)+1)),
  VALUE(INDEX(SOURCE!B:B,MATCH(A6,SOURCE!B:B,0)+1)),
  "")</f>
        <v>4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ITM_toGRAD                     3</v>
      </c>
    </row>
    <row r="7" spans="1:4">
      <c r="A7">
        <f t="shared" ref="A7" si="1">C6</f>
        <v>4</v>
      </c>
      <c r="B7" t="str">
        <f>VLOOKUP(A7,SOURCE!B:S,15,0)</f>
        <v>ITM_toMULpi</v>
      </c>
      <c r="C7">
        <f>IF(
ISNUMBER(INDEX(SOURCE!B:B,MATCH(A7,SOURCE!B:B,0)+1)),
  VALUE(INDEX(SOURCE!B:B,MATCH(A7,SOURCE!B:B,0)+1)),
  "")</f>
        <v>5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ITM_toMULpi                    4</v>
      </c>
    </row>
    <row r="8" spans="1:4">
      <c r="A8">
        <f t="shared" ref="A8:A9" si="2">C7</f>
        <v>5</v>
      </c>
      <c r="B8" t="str">
        <f>VLOOKUP(A8,SOURCE!B:S,15,0)</f>
        <v>ITM_toRAD</v>
      </c>
      <c r="C8">
        <f>IF(
ISNUMBER(INDEX(SOURCE!B:B,MATCH(A8,SOURCE!B:B,0)+1)),
  VALUE(INDEX(SOURCE!B:B,MATCH(A8,SOURCE!B:B,0)+1)),
  "")</f>
        <v>6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ITM_toRAD                      5</v>
      </c>
    </row>
    <row r="9" spans="1:4">
      <c r="A9">
        <f t="shared" si="2"/>
        <v>6</v>
      </c>
      <c r="B9" t="str">
        <f>VLOOKUP(A9,SOURCE!B:S,15,0)</f>
        <v>ITM_DtoR</v>
      </c>
      <c r="C9">
        <f>IF(
ISNUMBER(INDEX(SOURCE!B:B,MATCH(A9,SOURCE!B:B,0)+1)),
  VALUE(INDEX(SOURCE!B:B,MATCH(A9,SOURCE!B:B,0)+1)),
  "")</f>
        <v>7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ITM_DtoR                       6</v>
      </c>
    </row>
    <row r="10" spans="1:4">
      <c r="A10">
        <f t="shared" ref="A10" si="3">C9</f>
        <v>7</v>
      </c>
      <c r="B10" t="str">
        <f>VLOOKUP(A10,SOURCE!B:S,15,0)</f>
        <v>ITM_RtoD</v>
      </c>
      <c r="C10">
        <f>IF(
ISNUMBER(INDEX(SOURCE!B:B,MATCH(A10,SOURCE!B:B,0)+1)),
  VALUE(INDEX(SOURCE!B:B,MATCH(A10,SOURCE!B:B,0)+1)),
  "")</f>
        <v>8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ITM_RtoD                       7</v>
      </c>
    </row>
    <row r="11" spans="1:4">
      <c r="A11">
        <f t="shared" ref="A11" si="4">C10</f>
        <v>8</v>
      </c>
      <c r="B11" t="str">
        <f>VLOOKUP(A11,SOURCE!B:S,15,0)</f>
        <v>ITM_EXPF</v>
      </c>
      <c r="C11">
        <f>IF(
ISNUMBER(INDEX(SOURCE!B:B,MATCH(A11,SOURCE!B:B,0)+1)),
  VALUE(INDEX(SOURCE!B:B,MATCH(A11,SOURCE!B:B,0)+1)),
  "")</f>
        <v>9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ITM_EXPF                       8</v>
      </c>
    </row>
    <row r="12" spans="1:4">
      <c r="A12">
        <f t="shared" ref="A12:A75" si="5">C11</f>
        <v>9</v>
      </c>
      <c r="B12" t="str">
        <f>VLOOKUP(A12,SOURCE!B:S,15,0)</f>
        <v>ITM_LINF</v>
      </c>
      <c r="C12">
        <f>IF(
ISNUMBER(INDEX(SOURCE!B:B,MATCH(A12,SOURCE!B:B,0)+1)),
  VALUE(INDEX(SOURCE!B:B,MATCH(A12,SOURCE!B:B,0)+1)),
  "")</f>
        <v>10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ITM_LINF                       9</v>
      </c>
    </row>
    <row r="13" spans="1:4">
      <c r="A13">
        <f t="shared" si="5"/>
        <v>10</v>
      </c>
      <c r="B13" t="str">
        <f>VLOOKUP(A13,SOURCE!B:S,15,0)</f>
        <v>ITM_LOGF</v>
      </c>
      <c r="C13">
        <f>IF(
ISNUMBER(INDEX(SOURCE!B:B,MATCH(A13,SOURCE!B:B,0)+1)),
  VALUE(INDEX(SOURCE!B:B,MATCH(A13,SOURCE!B:B,0)+1)),
  "")</f>
        <v>11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ITM_LOGF                      10</v>
      </c>
    </row>
    <row r="14" spans="1:4">
      <c r="A14">
        <f t="shared" si="5"/>
        <v>11</v>
      </c>
      <c r="B14" t="str">
        <f>VLOOKUP(A14,SOURCE!B:S,15,0)</f>
        <v>ITM_ORTHOF</v>
      </c>
      <c r="C14">
        <f>IF(
ISNUMBER(INDEX(SOURCE!B:B,MATCH(A14,SOURCE!B:B,0)+1)),
  VALUE(INDEX(SOURCE!B:B,MATCH(A14,SOURCE!B:B,0)+1)),
  "")</f>
        <v>12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ITM_ORTHOF                    11</v>
      </c>
    </row>
    <row r="15" spans="1:4">
      <c r="A15">
        <f t="shared" si="5"/>
        <v>12</v>
      </c>
      <c r="B15" t="str">
        <f>VLOOKUP(A15,SOURCE!B:S,15,0)</f>
        <v>ITM_POWERF</v>
      </c>
      <c r="C15">
        <f>IF(
ISNUMBER(INDEX(SOURCE!B:B,MATCH(A15,SOURCE!B:B,0)+1)),
  VALUE(INDEX(SOURCE!B:B,MATCH(A15,SOURCE!B:B,0)+1)),
  "")</f>
        <v>13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ITM_POWERF                    12</v>
      </c>
    </row>
    <row r="16" spans="1:4">
      <c r="A16">
        <f t="shared" si="5"/>
        <v>13</v>
      </c>
      <c r="B16" t="str">
        <f>VLOOKUP(A16,SOURCE!B:S,15,0)</f>
        <v>ITM_GAUSSF</v>
      </c>
      <c r="C16">
        <f>IF(
ISNUMBER(INDEX(SOURCE!B:B,MATCH(A16,SOURCE!B:B,0)+1)),
  VALUE(INDEX(SOURCE!B:B,MATCH(A16,SOURCE!B:B,0)+1)),
  "")</f>
        <v>14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ITM_GAUSSF                    13</v>
      </c>
    </row>
    <row r="17" spans="1:4">
      <c r="A17">
        <f t="shared" si="5"/>
        <v>14</v>
      </c>
      <c r="B17" t="str">
        <f>VLOOKUP(A17,SOURCE!B:S,15,0)</f>
        <v>ITM_CAUCHF</v>
      </c>
      <c r="C17">
        <f>IF(
ISNUMBER(INDEX(SOURCE!B:B,MATCH(A17,SOURCE!B:B,0)+1)),
  VALUE(INDEX(SOURCE!B:B,MATCH(A17,SOURCE!B:B,0)+1)),
  "")</f>
        <v>15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ITM_CAUCHF                    14</v>
      </c>
    </row>
    <row r="18" spans="1:4">
      <c r="A18">
        <f t="shared" si="5"/>
        <v>15</v>
      </c>
      <c r="B18" t="str">
        <f>VLOOKUP(A18,SOURCE!B:S,15,0)</f>
        <v>ITM_PARABF</v>
      </c>
      <c r="C18">
        <f>IF(
ISNUMBER(INDEX(SOURCE!B:B,MATCH(A18,SOURCE!B:B,0)+1)),
  VALUE(INDEX(SOURCE!B:B,MATCH(A18,SOURCE!B:B,0)+1)),
  "")</f>
        <v>16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ITM_PARABF                    15</v>
      </c>
    </row>
    <row r="19" spans="1:4">
      <c r="A19">
        <f t="shared" si="5"/>
        <v>16</v>
      </c>
      <c r="B19" t="str">
        <f>VLOOKUP(A19,SOURCE!B:S,15,0)</f>
        <v>ITM_HYPF</v>
      </c>
      <c r="C19">
        <f>IF(
ISNUMBER(INDEX(SOURCE!B:B,MATCH(A19,SOURCE!B:B,0)+1)),
  VALUE(INDEX(SOURCE!B:B,MATCH(A19,SOURCE!B:B,0)+1)),
  "")</f>
        <v>17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ITM_HYPF                      16</v>
      </c>
    </row>
    <row r="20" spans="1:4">
      <c r="A20">
        <f t="shared" si="5"/>
        <v>17</v>
      </c>
      <c r="B20" t="str">
        <f>VLOOKUP(A20,SOURCE!B:S,15,0)</f>
        <v>ITM_ROOTF</v>
      </c>
      <c r="C20">
        <f>IF(
ISNUMBER(INDEX(SOURCE!B:B,MATCH(A20,SOURCE!B:B,0)+1)),
  VALUE(INDEX(SOURCE!B:B,MATCH(A20,SOURCE!B:B,0)+1)),
  "")</f>
        <v>18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ITM_ROOTF                     17</v>
      </c>
    </row>
    <row r="21" spans="1:4">
      <c r="A21">
        <f t="shared" si="5"/>
        <v>18</v>
      </c>
      <c r="B21" t="str">
        <f>VLOOKUP(A21,SOURCE!B:S,15,0)</f>
        <v>ITM_DEGto</v>
      </c>
      <c r="C21">
        <f>IF(
ISNUMBER(INDEX(SOURCE!B:B,MATCH(A21,SOURCE!B:B,0)+1)),
  VALUE(INDEX(SOURCE!B:B,MATCH(A21,SOURCE!B:B,0)+1)),
  "")</f>
        <v>19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ITM_DEGto                     18</v>
      </c>
    </row>
    <row r="22" spans="1:4">
      <c r="A22">
        <f t="shared" si="5"/>
        <v>19</v>
      </c>
      <c r="B22" t="str">
        <f>VLOOKUP(A22,SOURCE!B:S,15,0)</f>
        <v>ITM_GRADto</v>
      </c>
      <c r="C22">
        <f>IF(
ISNUMBER(INDEX(SOURCE!B:B,MATCH(A22,SOURCE!B:B,0)+1)),
  VALUE(INDEX(SOURCE!B:B,MATCH(A22,SOURCE!B:B,0)+1)),
  "")</f>
        <v>20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ITM_GRADto                    19</v>
      </c>
    </row>
    <row r="23" spans="1:4">
      <c r="A23">
        <f t="shared" si="5"/>
        <v>20</v>
      </c>
      <c r="B23" t="str">
        <f>VLOOKUP(A23,SOURCE!B:S,15,0)</f>
        <v>ITM_RADto</v>
      </c>
      <c r="C23">
        <f>IF(
ISNUMBER(INDEX(SOURCE!B:B,MATCH(A23,SOURCE!B:B,0)+1)),
  VALUE(INDEX(SOURCE!B:B,MATCH(A23,SOURCE!B:B,0)+1)),
  "")</f>
        <v>21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ITM_RADto                     20</v>
      </c>
    </row>
    <row r="24" spans="1:4">
      <c r="A24">
        <f t="shared" si="5"/>
        <v>21</v>
      </c>
      <c r="B24" t="str">
        <f>VLOOKUP(A24,SOURCE!B:S,15,0)</f>
        <v>ITM_MPItoR</v>
      </c>
      <c r="C24">
        <f>IF(
ISNUMBER(INDEX(SOURCE!B:B,MATCH(A24,SOURCE!B:B,0)+1)),
  VALUE(INDEX(SOURCE!B:B,MATCH(A24,SOURCE!B:B,0)+1)),
  "")</f>
        <v>22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ITM_MPItoR                    21</v>
      </c>
    </row>
    <row r="25" spans="1:4">
      <c r="A25">
        <f t="shared" si="5"/>
        <v>22</v>
      </c>
      <c r="B25" t="str">
        <f>VLOOKUP(A25,SOURCE!B:S,15,0)</f>
        <v>ITM_RtoMPI</v>
      </c>
      <c r="C25">
        <f>IF(
ISNUMBER(INDEX(SOURCE!B:B,MATCH(A25,SOURCE!B:B,0)+1)),
  VALUE(INDEX(SOURCE!B:B,MATCH(A25,SOURCE!B:B,0)+1)),
  "")</f>
        <v>23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ITM_RtoMPI                    22</v>
      </c>
    </row>
    <row r="26" spans="1:4">
      <c r="A26">
        <f t="shared" si="5"/>
        <v>23</v>
      </c>
      <c r="B26" t="str">
        <f>VLOOKUP(A26,SOURCE!B:S,15,0)</f>
        <v>ITM_DtoDMS</v>
      </c>
      <c r="C26">
        <f>IF(
ISNUMBER(INDEX(SOURCE!B:B,MATCH(A26,SOURCE!B:B,0)+1)),
  VALUE(INDEX(SOURCE!B:B,MATCH(A26,SOURCE!B:B,0)+1)),
  "")</f>
        <v>24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ITM_DtoDMS                    23</v>
      </c>
    </row>
    <row r="27" spans="1:4">
      <c r="A27">
        <f t="shared" si="5"/>
        <v>24</v>
      </c>
      <c r="B27" t="str">
        <f>VLOOKUP(A27,SOURCE!B:S,15,0)</f>
        <v>ITM_MULPIto</v>
      </c>
      <c r="C27">
        <f>IF(
ISNUMBER(INDEX(SOURCE!B:B,MATCH(A27,SOURCE!B:B,0)+1)),
  VALUE(INDEX(SOURCE!B:B,MATCH(A27,SOURCE!B:B,0)+1)),
  "")</f>
        <v>25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ITM_MULPIto                   24</v>
      </c>
    </row>
    <row r="28" spans="1:4">
      <c r="A28">
        <f t="shared" si="5"/>
        <v>25</v>
      </c>
      <c r="B28" t="str">
        <f>VLOOKUP(A28,SOURCE!B:S,15,0)</f>
        <v>ITM_DMStoD</v>
      </c>
      <c r="C28">
        <f>IF(
ISNUMBER(INDEX(SOURCE!B:B,MATCH(A28,SOURCE!B:B,0)+1)),
  VALUE(INDEX(SOURCE!B:B,MATCH(A28,SOURCE!B:B,0)+1)),
  "")</f>
        <v>25.01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ITM_DMStoD                    25</v>
      </c>
    </row>
    <row r="29" spans="1:4">
      <c r="A29">
        <f t="shared" si="5"/>
        <v>25.01</v>
      </c>
      <c r="B29" t="str">
        <f>VLOOKUP(A29,SOURCE!B:S,15,0)</f>
        <v/>
      </c>
      <c r="C29">
        <f>IF(
ISNUMBER(INDEX(SOURCE!B:B,MATCH(A29,SOURCE!B:B,0)+1)),
  VALUE(INDEX(SOURCE!B:B,MATCH(A29,SOURCE!B:B,0)+1)),
  "")</f>
        <v>25.020000000000003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/>
      </c>
    </row>
    <row r="30" spans="1:4">
      <c r="A30">
        <f t="shared" si="5"/>
        <v>25.020000000000003</v>
      </c>
      <c r="B30" t="str">
        <f>VLOOKUP(A30,SOURCE!B:S,15,0)</f>
        <v>// Items from 1 to 127 are 1 byte OP codes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// Items from 1 to 127 are 1 byte OP codes</v>
      </c>
    </row>
    <row r="31" spans="1:4">
      <c r="A31">
        <f t="shared" si="5"/>
        <v>26</v>
      </c>
      <c r="B31" t="str">
        <f>VLOOKUP(A31,SOURCE!B:S,15,0)</f>
        <v>ITM_LBL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ITM_LBL                       26</v>
      </c>
    </row>
    <row r="32" spans="1:4">
      <c r="A32">
        <f t="shared" si="5"/>
        <v>27</v>
      </c>
      <c r="B32" t="str">
        <f>VLOOKUP(A32,SOURCE!B:S,15,0)</f>
        <v>ITM_GTO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ITM_GTO                       27</v>
      </c>
    </row>
    <row r="33" spans="1:4">
      <c r="A33">
        <f t="shared" si="5"/>
        <v>28</v>
      </c>
      <c r="B33" t="str">
        <f>VLOOKUP(A33,SOURCE!B:S,15,0)</f>
        <v>ITM_XEQ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ITM_XEQ                       28</v>
      </c>
    </row>
    <row r="34" spans="1:4">
      <c r="A34">
        <f t="shared" si="5"/>
        <v>29</v>
      </c>
      <c r="B34" t="str">
        <f>VLOOKUP(A34,SOURCE!B:S,15,0)</f>
        <v>ITM_RTN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ITM_RTN                       29</v>
      </c>
    </row>
    <row r="35" spans="1:4">
      <c r="A35">
        <f t="shared" si="5"/>
        <v>30</v>
      </c>
      <c r="B35" t="str">
        <f>VLOOKUP(A35,SOURCE!B:S,15,0)</f>
        <v>ITM_ISE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ITM_ISE                       30</v>
      </c>
    </row>
    <row r="36" spans="1:4">
      <c r="A36">
        <f t="shared" si="5"/>
        <v>31</v>
      </c>
      <c r="B36" t="str">
        <f>VLOOKUP(A36,SOURCE!B:S,15,0)</f>
        <v>ITM_ISG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ITM_ISG                       31</v>
      </c>
    </row>
    <row r="37" spans="1:4">
      <c r="A37">
        <f t="shared" si="5"/>
        <v>32</v>
      </c>
      <c r="B37" t="str">
        <f>VLOOKUP(A37,SOURCE!B:S,15,0)</f>
        <v>ITM_ISZ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ITM_ISZ                       32</v>
      </c>
    </row>
    <row r="38" spans="1:4">
      <c r="A38">
        <f t="shared" si="5"/>
        <v>33</v>
      </c>
      <c r="B38" t="str">
        <f>VLOOKUP(A38,SOURCE!B:S,15,0)</f>
        <v>ITM_DSE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ITM_DSE                       33</v>
      </c>
    </row>
    <row r="39" spans="1:4">
      <c r="A39">
        <f t="shared" si="5"/>
        <v>34</v>
      </c>
      <c r="B39" t="str">
        <f>VLOOKUP(A39,SOURCE!B:S,15,0)</f>
        <v>ITM_DSL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ITM_DSL                       34</v>
      </c>
    </row>
    <row r="40" spans="1:4">
      <c r="A40">
        <f t="shared" si="5"/>
        <v>35</v>
      </c>
      <c r="B40" t="str">
        <f>VLOOKUP(A40,SOURCE!B:S,15,0)</f>
        <v>ITM_DSZ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ITM_DSZ                       35</v>
      </c>
    </row>
    <row r="41" spans="1:4">
      <c r="A41">
        <f t="shared" si="5"/>
        <v>36</v>
      </c>
      <c r="B41" t="str">
        <f>VLOOKUP(A41,SOURCE!B:S,15,0)</f>
        <v>ITM_XEQU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ITM_XEQU                      36</v>
      </c>
    </row>
    <row r="42" spans="1:4">
      <c r="A42">
        <f t="shared" si="5"/>
        <v>37</v>
      </c>
      <c r="B42" t="str">
        <f>VLOOKUP(A42,SOURCE!B:S,15,0)</f>
        <v>ITM_XNE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ITM_XNE                       37</v>
      </c>
    </row>
    <row r="43" spans="1:4">
      <c r="A43">
        <f t="shared" si="5"/>
        <v>38</v>
      </c>
      <c r="B43" t="str">
        <f>VLOOKUP(A43,SOURCE!B:S,15,0)</f>
        <v>ITM_XEQUP0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ITM_XEQUP0                    38</v>
      </c>
    </row>
    <row r="44" spans="1:4">
      <c r="A44">
        <f t="shared" si="5"/>
        <v>39</v>
      </c>
      <c r="B44" t="str">
        <f>VLOOKUP(A44,SOURCE!B:S,15,0)</f>
        <v>ITM_XEQUM0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ITM_XEQUM0                    39</v>
      </c>
    </row>
    <row r="45" spans="1:4">
      <c r="A45">
        <f t="shared" si="5"/>
        <v>40</v>
      </c>
      <c r="B45" t="str">
        <f>VLOOKUP(A45,SOURCE!B:S,15,0)</f>
        <v>ITM_XAEQU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ITM_XAEQU                     40</v>
      </c>
    </row>
    <row r="46" spans="1:4">
      <c r="A46">
        <f t="shared" si="5"/>
        <v>41</v>
      </c>
      <c r="B46" t="str">
        <f>VLOOKUP(A46,SOURCE!B:S,15,0)</f>
        <v>ITM_XLT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ITM_XLT                       41</v>
      </c>
    </row>
    <row r="47" spans="1:4">
      <c r="A47">
        <f t="shared" si="5"/>
        <v>42</v>
      </c>
      <c r="B47" t="str">
        <f>VLOOKUP(A47,SOURCE!B:S,15,0)</f>
        <v>ITM_XLE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ITM_XLE                       42</v>
      </c>
    </row>
    <row r="48" spans="1:4">
      <c r="A48">
        <f t="shared" si="5"/>
        <v>43</v>
      </c>
      <c r="B48" t="str">
        <f>VLOOKUP(A48,SOURCE!B:S,15,0)</f>
        <v>ITM_XGE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ITM_XGE                       43</v>
      </c>
    </row>
    <row r="49" spans="1:4">
      <c r="A49">
        <f t="shared" si="5"/>
        <v>44</v>
      </c>
      <c r="B49" t="str">
        <f>VLOOKUP(A49,SOURCE!B:S,15,0)</f>
        <v>ITM_XGT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ITM_XGT                       44</v>
      </c>
    </row>
    <row r="50" spans="1:4">
      <c r="A50">
        <f t="shared" si="5"/>
        <v>45</v>
      </c>
      <c r="B50" t="str">
        <f>VLOOKUP(A50,SOURCE!B:S,15,0)</f>
        <v>ITM_FC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ITM_FC                        45</v>
      </c>
    </row>
    <row r="51" spans="1:4">
      <c r="A51">
        <f t="shared" si="5"/>
        <v>46</v>
      </c>
      <c r="B51" t="str">
        <f>VLOOKUP(A51,SOURCE!B:S,15,0)</f>
        <v>ITM_FS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ITM_FS                        46</v>
      </c>
    </row>
    <row r="52" spans="1:4">
      <c r="A52">
        <f t="shared" si="5"/>
        <v>47</v>
      </c>
      <c r="B52" t="str">
        <f>VLOOKUP(A52,SOURCE!B:S,15,0)</f>
        <v>ITM_EVEN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ITM_EVEN                      47</v>
      </c>
    </row>
    <row r="53" spans="1:4">
      <c r="A53">
        <f t="shared" si="5"/>
        <v>48</v>
      </c>
      <c r="B53" t="str">
        <f>VLOOKUP(A53,SOURCE!B:S,15,0)</f>
        <v>ITM_ODD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ITM_ODD                       48</v>
      </c>
    </row>
    <row r="54" spans="1:4">
      <c r="A54">
        <f t="shared" si="5"/>
        <v>49</v>
      </c>
      <c r="B54" t="str">
        <f>VLOOKUP(A54,SOURCE!B:S,15,0)</f>
        <v>ITM_FPQ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ITM_FPQ                       49</v>
      </c>
    </row>
    <row r="55" spans="1:4">
      <c r="A55">
        <f t="shared" si="5"/>
        <v>50</v>
      </c>
      <c r="B55" t="str">
        <f>VLOOKUP(A55,SOURCE!B:S,15,0)</f>
        <v>ITM_INT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ITM_INT                       50</v>
      </c>
    </row>
    <row r="56" spans="1:4">
      <c r="A56">
        <f t="shared" si="5"/>
        <v>51</v>
      </c>
      <c r="B56" t="str">
        <f>VLOOKUP(A56,SOURCE!B:S,15,0)</f>
        <v>ITM_CPX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ITM_CPX                       51</v>
      </c>
    </row>
    <row r="57" spans="1:4">
      <c r="A57">
        <f t="shared" si="5"/>
        <v>52</v>
      </c>
      <c r="B57" t="str">
        <f>VLOOKUP(A57,SOURCE!B:S,15,0)</f>
        <v>ITM_MATR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ITM_MATR                      52</v>
      </c>
    </row>
    <row r="58" spans="1:4">
      <c r="A58">
        <f t="shared" si="5"/>
        <v>53</v>
      </c>
      <c r="B58" t="str">
        <f>VLOOKUP(A58,SOURCE!B:S,15,0)</f>
        <v>ITM_NAN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ITM_NAN                       53</v>
      </c>
    </row>
    <row r="59" spans="1:4">
      <c r="A59">
        <f t="shared" si="5"/>
        <v>54</v>
      </c>
      <c r="B59" t="str">
        <f>VLOOKUP(A59,SOURCE!B:S,15,0)</f>
        <v>ITM_REAL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ITM_REAL                      54</v>
      </c>
    </row>
    <row r="60" spans="1:4">
      <c r="A60">
        <f t="shared" si="5"/>
        <v>55</v>
      </c>
      <c r="B60" t="str">
        <f>VLOOKUP(A60,SOURCE!B:S,15,0)</f>
        <v>ITM_SPEC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ITM_SPEC                      55</v>
      </c>
    </row>
    <row r="61" spans="1:4">
      <c r="A61">
        <f t="shared" si="5"/>
        <v>56</v>
      </c>
      <c r="B61" t="str">
        <f>VLOOKUP(A61,SOURCE!B:S,15,0)</f>
        <v>ITM_STRI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ITM_STRI                      56</v>
      </c>
    </row>
    <row r="62" spans="1:4">
      <c r="A62">
        <f t="shared" si="5"/>
        <v>57</v>
      </c>
      <c r="B62" t="str">
        <f>VLOOKUP(A62,SOURCE!B:S,15,0)</f>
        <v>ITM_PMINFINITY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ITM_PMINFINITY                57</v>
      </c>
    </row>
    <row r="63" spans="1:4">
      <c r="A63">
        <f t="shared" si="5"/>
        <v>58</v>
      </c>
      <c r="B63" t="str">
        <f>VLOOKUP(A63,SOURCE!B:S,15,0)</f>
        <v>ITM_PRIME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ITM_PRIME                     58</v>
      </c>
    </row>
    <row r="64" spans="1:4">
      <c r="A64">
        <f t="shared" si="5"/>
        <v>59</v>
      </c>
      <c r="B64" t="str">
        <f>VLOOKUP(A64,SOURCE!B:S,15,0)</f>
        <v>ITM_TOP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ITM_TOP                       59</v>
      </c>
    </row>
    <row r="65" spans="1:4">
      <c r="A65">
        <f t="shared" si="5"/>
        <v>60</v>
      </c>
      <c r="B65" t="str">
        <f>VLOOKUP(A65,SOURCE!B:S,15,0)</f>
        <v>ITM_ENTER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ITM_ENTER                     60</v>
      </c>
    </row>
    <row r="66" spans="1:4">
      <c r="A66">
        <f t="shared" si="5"/>
        <v>61</v>
      </c>
      <c r="B66" t="str">
        <f>VLOOKUP(A66,SOURCE!B:S,15,0)</f>
        <v>ITM_XexY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ITM_XexY                      61</v>
      </c>
    </row>
    <row r="67" spans="1:4">
      <c r="A67">
        <f t="shared" si="5"/>
        <v>62</v>
      </c>
      <c r="B67" t="str">
        <f>VLOOKUP(A67,SOURCE!B:S,15,0)</f>
        <v>ITM_DROP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ITM_DROP                      62</v>
      </c>
    </row>
    <row r="68" spans="1:4">
      <c r="A68">
        <f t="shared" si="5"/>
        <v>63</v>
      </c>
      <c r="B68" t="str">
        <f>VLOOKUP(A68,SOURCE!B:S,15,0)</f>
        <v>ITM_PAUSE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ITM_PAUSE                     63</v>
      </c>
    </row>
    <row r="69" spans="1:4">
      <c r="A69">
        <f t="shared" si="5"/>
        <v>64</v>
      </c>
      <c r="B69" t="str">
        <f>VLOOKUP(A69,SOURCE!B:S,15,0)</f>
        <v>ITM_Rup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ITM_Rup                       64</v>
      </c>
    </row>
    <row r="70" spans="1:4">
      <c r="A70">
        <f t="shared" si="5"/>
        <v>65</v>
      </c>
      <c r="B70" t="str">
        <f>VLOOKUP(A70,SOURCE!B:S,15,0)</f>
        <v>ITM_Rdown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ITM_Rdown                     65</v>
      </c>
    </row>
    <row r="71" spans="1:4">
      <c r="A71">
        <f t="shared" si="5"/>
        <v>66</v>
      </c>
      <c r="B71" t="str">
        <f>VLOOKUP(A71,SOURCE!B:S,15,0)</f>
        <v>ITM_CLX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ITM_CLX                       66</v>
      </c>
    </row>
    <row r="72" spans="1:4">
      <c r="A72">
        <f t="shared" si="5"/>
        <v>67</v>
      </c>
      <c r="B72" t="str">
        <f>VLOOKUP(A72,SOURCE!B:S,15,0)</f>
        <v>ITM_FILL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ITM_FILL                      67</v>
      </c>
    </row>
    <row r="73" spans="1:4">
      <c r="A73">
        <f t="shared" si="5"/>
        <v>68</v>
      </c>
      <c r="B73" t="str">
        <f>VLOOKUP(A73,SOURCE!B:S,15,0)</f>
        <v>ITM_INPUT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ITM_INPUT                     68</v>
      </c>
    </row>
    <row r="74" spans="1:4">
      <c r="A74">
        <f t="shared" si="5"/>
        <v>69</v>
      </c>
      <c r="B74" t="str">
        <f>VLOOKUP(A74,SOURCE!B:S,15,0)</f>
        <v>ITM_STO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ITM_STO                       69</v>
      </c>
    </row>
    <row r="75" spans="1:4">
      <c r="A75">
        <f t="shared" si="5"/>
        <v>70</v>
      </c>
      <c r="B75" t="str">
        <f>VLOOKUP(A75,SOURCE!B:S,15,0)</f>
        <v>ITM_STOADD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ITM_STOADD                    70</v>
      </c>
    </row>
    <row r="76" spans="1:4">
      <c r="A76">
        <f t="shared" ref="A76:A139" si="6">C75</f>
        <v>71</v>
      </c>
      <c r="B76" t="str">
        <f>VLOOKUP(A76,SOURCE!B:S,15,0)</f>
        <v>ITM_STOSUB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ITM_STOSUB                    71</v>
      </c>
    </row>
    <row r="77" spans="1:4">
      <c r="A77">
        <f t="shared" si="6"/>
        <v>72</v>
      </c>
      <c r="B77" t="str">
        <f>VLOOKUP(A77,SOURCE!B:S,15,0)</f>
        <v>ITM_STOMULT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ITM_STOMULT                   72</v>
      </c>
    </row>
    <row r="78" spans="1:4">
      <c r="A78">
        <f t="shared" si="6"/>
        <v>73</v>
      </c>
      <c r="B78" t="str">
        <f>VLOOKUP(A78,SOURCE!B:S,15,0)</f>
        <v>ITM_STODIV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ITM_STODIV                    73</v>
      </c>
    </row>
    <row r="79" spans="1:4">
      <c r="A79">
        <f t="shared" si="6"/>
        <v>74</v>
      </c>
      <c r="B79" t="str">
        <f>VLOOKUP(A79,SOURCE!B:S,15,0)</f>
        <v>ITM_COMB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ITM_COMB                      74</v>
      </c>
    </row>
    <row r="80" spans="1:4">
      <c r="A80">
        <f t="shared" si="6"/>
        <v>75</v>
      </c>
      <c r="B80" t="str">
        <f>VLOOKUP(A80,SOURCE!B:S,15,0)</f>
        <v>ITM_PERM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ITM_PERM                      75</v>
      </c>
    </row>
    <row r="81" spans="1:4">
      <c r="A81">
        <f t="shared" si="6"/>
        <v>76</v>
      </c>
      <c r="B81" t="str">
        <f>VLOOKUP(A81,SOURCE!B:S,15,0)</f>
        <v>ITM_RCL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ITM_RCL                       76</v>
      </c>
    </row>
    <row r="82" spans="1:4">
      <c r="A82">
        <f t="shared" si="6"/>
        <v>77</v>
      </c>
      <c r="B82" t="str">
        <f>VLOOKUP(A82,SOURCE!B:S,15,0)</f>
        <v>ITM_RCLADD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ITM_RCLADD                    77</v>
      </c>
    </row>
    <row r="83" spans="1:4">
      <c r="A83">
        <f t="shared" si="6"/>
        <v>78</v>
      </c>
      <c r="B83" t="str">
        <f>VLOOKUP(A83,SOURCE!B:S,15,0)</f>
        <v>ITM_RCLSUB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ITM_RCLSUB                    78</v>
      </c>
    </row>
    <row r="84" spans="1:4">
      <c r="A84">
        <f t="shared" si="6"/>
        <v>79</v>
      </c>
      <c r="B84" t="str">
        <f>VLOOKUP(A84,SOURCE!B:S,15,0)</f>
        <v>ITM_RCLMULT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ITM_RCLMULT                   79</v>
      </c>
    </row>
    <row r="85" spans="1:4">
      <c r="A85">
        <f t="shared" si="6"/>
        <v>80</v>
      </c>
      <c r="B85" t="str">
        <f>VLOOKUP(A85,SOURCE!B:S,15,0)</f>
        <v>ITM_RCLDIV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ITM_RCLDIV                    80</v>
      </c>
    </row>
    <row r="86" spans="1:4">
      <c r="A86">
        <f t="shared" si="6"/>
        <v>81</v>
      </c>
      <c r="B86" t="str">
        <f>VLOOKUP(A86,SOURCE!B:S,15,0)</f>
        <v>ITM_CONVG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ITM_CONVG                     81</v>
      </c>
    </row>
    <row r="87" spans="1:4">
      <c r="A87">
        <f t="shared" si="6"/>
        <v>82</v>
      </c>
      <c r="B87" t="str">
        <f>VLOOKUP(A87,SOURCE!B:S,15,0)</f>
        <v>ITM_ENTRY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ITM_ENTRY                     82</v>
      </c>
    </row>
    <row r="88" spans="1:4">
      <c r="A88">
        <f t="shared" si="6"/>
        <v>83</v>
      </c>
      <c r="B88" t="str">
        <f>VLOOKUP(A88,SOURCE!B:S,15,0)</f>
        <v>ITM_SQUARE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ITM_SQUARE                    83</v>
      </c>
    </row>
    <row r="89" spans="1:4">
      <c r="A89">
        <f t="shared" si="6"/>
        <v>84</v>
      </c>
      <c r="B89" t="str">
        <f>VLOOKUP(A89,SOURCE!B:S,15,0)</f>
        <v>ITM_CUBE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ITM_CUBE                      84</v>
      </c>
    </row>
    <row r="90" spans="1:4">
      <c r="A90">
        <f t="shared" si="6"/>
        <v>85</v>
      </c>
      <c r="B90" t="str">
        <f>VLOOKUP(A90,SOURCE!B:S,15,0)</f>
        <v>ITM_YX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ITM_YX                        85</v>
      </c>
    </row>
    <row r="91" spans="1:4">
      <c r="A91">
        <f t="shared" si="6"/>
        <v>86</v>
      </c>
      <c r="B91" t="str">
        <f>VLOOKUP(A91,SOURCE!B:S,15,0)</f>
        <v>ITM_SQUAREROOTX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ITM_SQUAREROOTX               86</v>
      </c>
    </row>
    <row r="92" spans="1:4">
      <c r="A92">
        <f t="shared" si="6"/>
        <v>87</v>
      </c>
      <c r="B92" t="str">
        <f>VLOOKUP(A92,SOURCE!B:S,15,0)</f>
        <v>ITM_CUBEROOT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ITM_CUBEROOT                  87</v>
      </c>
    </row>
    <row r="93" spans="1:4">
      <c r="A93">
        <f t="shared" si="6"/>
        <v>88</v>
      </c>
      <c r="B93" t="str">
        <f>VLOOKUP(A93,SOURCE!B:S,15,0)</f>
        <v>ITM_XTHROOT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ITM_XTHROOT                   88</v>
      </c>
    </row>
    <row r="94" spans="1:4">
      <c r="A94">
        <f t="shared" si="6"/>
        <v>89</v>
      </c>
      <c r="B94" t="str">
        <f>VLOOKUP(A94,SOURCE!B:S,15,0)</f>
        <v>ITM_2X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ITM_2X                        89</v>
      </c>
    </row>
    <row r="95" spans="1:4">
      <c r="A95">
        <f t="shared" si="6"/>
        <v>90</v>
      </c>
      <c r="B95" t="str">
        <f>VLOOKUP(A95,SOURCE!B:S,15,0)</f>
        <v>ITM_EXP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ITM_EXP                       90</v>
      </c>
    </row>
    <row r="96" spans="1:4">
      <c r="A96">
        <f t="shared" si="6"/>
        <v>91</v>
      </c>
      <c r="B96" t="str">
        <f>VLOOKUP(A96,SOURCE!B:S,15,0)</f>
        <v>ITM_ROUND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ITM_ROUND                     91</v>
      </c>
    </row>
    <row r="97" spans="1:4">
      <c r="A97">
        <f t="shared" si="6"/>
        <v>92</v>
      </c>
      <c r="B97" t="str">
        <f>VLOOKUP(A97,SOURCE!B:S,15,0)</f>
        <v>ITM_10x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ITM_10x                       92</v>
      </c>
    </row>
    <row r="98" spans="1:4">
      <c r="A98">
        <f t="shared" si="6"/>
        <v>93</v>
      </c>
      <c r="B98" t="str">
        <f>VLOOKUP(A98,SOURCE!B:S,15,0)</f>
        <v>ITM_LOG2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ITM_LOG2                      93</v>
      </c>
    </row>
    <row r="99" spans="1:4">
      <c r="A99">
        <f t="shared" si="6"/>
        <v>94</v>
      </c>
      <c r="B99" t="str">
        <f>VLOOKUP(A99,SOURCE!B:S,15,0)</f>
        <v>ITM_LN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ITM_LN                        94</v>
      </c>
    </row>
    <row r="100" spans="1:4">
      <c r="A100">
        <f t="shared" si="6"/>
        <v>95</v>
      </c>
      <c r="B100" t="str">
        <f>VLOOKUP(A100,SOURCE!B:S,15,0)</f>
        <v>ITM_STOP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ITM_STOP                      95</v>
      </c>
    </row>
    <row r="101" spans="1:4">
      <c r="A101">
        <f t="shared" si="6"/>
        <v>96</v>
      </c>
      <c r="B101" t="str">
        <f>VLOOKUP(A101,SOURCE!B:S,15,0)</f>
        <v>ITM_LOG10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ITM_LOG10                     96</v>
      </c>
    </row>
    <row r="102" spans="1:4">
      <c r="A102">
        <f t="shared" si="6"/>
        <v>97</v>
      </c>
      <c r="B102" t="str">
        <f>VLOOKUP(A102,SOURCE!B:S,15,0)</f>
        <v>ITM_LOGXY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ITM_LOGXY                     97</v>
      </c>
    </row>
    <row r="103" spans="1:4">
      <c r="A103">
        <f t="shared" si="6"/>
        <v>98</v>
      </c>
      <c r="B103" t="str">
        <f>VLOOKUP(A103,SOURCE!B:S,15,0)</f>
        <v>ITM_1ONX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ITM_1ONX                      98</v>
      </c>
    </row>
    <row r="104" spans="1:4">
      <c r="A104">
        <f t="shared" si="6"/>
        <v>99</v>
      </c>
      <c r="B104" t="str">
        <f>VLOOKUP(A104,SOURCE!B:S,15,0)</f>
        <v>ITM_cos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ITM_cos                       99</v>
      </c>
    </row>
    <row r="105" spans="1:4">
      <c r="A105">
        <f t="shared" si="6"/>
        <v>100</v>
      </c>
      <c r="B105" t="str">
        <f>VLOOKUP(A105,SOURCE!B:S,15,0)</f>
        <v>ITM_cosh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ITM_cosh                     100</v>
      </c>
    </row>
    <row r="106" spans="1:4">
      <c r="A106">
        <f t="shared" si="6"/>
        <v>101</v>
      </c>
      <c r="B106" t="str">
        <f>VLOOKUP(A106,SOURCE!B:S,15,0)</f>
        <v>ITM_sin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ITM_sin                      101</v>
      </c>
    </row>
    <row r="107" spans="1:4">
      <c r="A107">
        <f t="shared" si="6"/>
        <v>102</v>
      </c>
      <c r="B107" t="str">
        <f>VLOOKUP(A107,SOURCE!B:S,15,0)</f>
        <v>ITM_KEYQ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ITM_KEYQ                     102</v>
      </c>
    </row>
    <row r="108" spans="1:4">
      <c r="A108">
        <f t="shared" si="6"/>
        <v>103</v>
      </c>
      <c r="B108" t="str">
        <f>VLOOKUP(A108,SOURCE!B:S,15,0)</f>
        <v>ITM_sinh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ITM_sinh                     103</v>
      </c>
    </row>
    <row r="109" spans="1:4">
      <c r="A109">
        <f t="shared" si="6"/>
        <v>104</v>
      </c>
      <c r="B109" t="str">
        <f>VLOOKUP(A109,SOURCE!B:S,15,0)</f>
        <v>ITM_tan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ITM_tan                      104</v>
      </c>
    </row>
    <row r="110" spans="1:4">
      <c r="A110">
        <f t="shared" si="6"/>
        <v>105</v>
      </c>
      <c r="B110" t="str">
        <f>VLOOKUP(A110,SOURCE!B:S,15,0)</f>
        <v>ITM_tanh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ITM_tanh                     105</v>
      </c>
    </row>
    <row r="111" spans="1:4">
      <c r="A111">
        <f t="shared" si="6"/>
        <v>106</v>
      </c>
      <c r="B111" t="str">
        <f>VLOOKUP(A111,SOURCE!B:S,15,0)</f>
        <v>ITM_arccos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ITM_arccos                   106</v>
      </c>
    </row>
    <row r="112" spans="1:4">
      <c r="A112">
        <f t="shared" si="6"/>
        <v>107</v>
      </c>
      <c r="B112" t="str">
        <f>VLOOKUP(A112,SOURCE!B:S,15,0)</f>
        <v>ITM_arcosh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ITM_arcosh                   107</v>
      </c>
    </row>
    <row r="113" spans="1:4">
      <c r="A113">
        <f t="shared" si="6"/>
        <v>108</v>
      </c>
      <c r="B113" t="str">
        <f>VLOOKUP(A113,SOURCE!B:S,15,0)</f>
        <v>ITM_arcsin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ITM_arcsin                   108</v>
      </c>
    </row>
    <row r="114" spans="1:4">
      <c r="A114">
        <f t="shared" si="6"/>
        <v>109</v>
      </c>
      <c r="B114" t="str">
        <f>VLOOKUP(A114,SOURCE!B:S,15,0)</f>
        <v>ITM_arsinh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ITM_arsinh                   109</v>
      </c>
    </row>
    <row r="115" spans="1:4">
      <c r="A115">
        <f t="shared" si="6"/>
        <v>110</v>
      </c>
      <c r="B115" t="str">
        <f>VLOOKUP(A115,SOURCE!B:S,15,0)</f>
        <v>ITM_arctan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ITM_arctan                   110</v>
      </c>
    </row>
    <row r="116" spans="1:4">
      <c r="A116">
        <f t="shared" si="6"/>
        <v>111</v>
      </c>
      <c r="B116" t="str">
        <f>VLOOKUP(A116,SOURCE!B:S,15,0)</f>
        <v>ITM_artanh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ITM_artanh                   111</v>
      </c>
    </row>
    <row r="117" spans="1:4">
      <c r="A117">
        <f t="shared" si="6"/>
        <v>112</v>
      </c>
      <c r="B117" t="str">
        <f>VLOOKUP(A117,SOURCE!B:S,15,0)</f>
        <v>ITM_CEIL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ITM_CEIL                     112</v>
      </c>
    </row>
    <row r="118" spans="1:4">
      <c r="A118">
        <f t="shared" si="6"/>
        <v>113</v>
      </c>
      <c r="B118" t="str">
        <f>VLOOKUP(A118,SOURCE!B:S,15,0)</f>
        <v>ITM_FLOOR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ITM_FLOOR                    113</v>
      </c>
    </row>
    <row r="119" spans="1:4">
      <c r="A119">
        <f t="shared" si="6"/>
        <v>114</v>
      </c>
      <c r="B119" t="str">
        <f>VLOOKUP(A119,SOURCE!B:S,15,0)</f>
        <v>ITM_GCD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ITM_GCD                      114</v>
      </c>
    </row>
    <row r="120" spans="1:4">
      <c r="A120">
        <f t="shared" si="6"/>
        <v>115</v>
      </c>
      <c r="B120" t="str">
        <f>VLOOKUP(A120,SOURCE!B:S,15,0)</f>
        <v>ITM_LCM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ITM_LCM                      115</v>
      </c>
    </row>
    <row r="121" spans="1:4">
      <c r="A121">
        <f t="shared" si="6"/>
        <v>116</v>
      </c>
      <c r="B121" t="str">
        <f>VLOOKUP(A121,SOURCE!B:S,15,0)</f>
        <v>ITM_DEC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ITM_DEC                      116</v>
      </c>
    </row>
    <row r="122" spans="1:4">
      <c r="A122">
        <f t="shared" si="6"/>
        <v>117</v>
      </c>
      <c r="B122" t="str">
        <f>VLOOKUP(A122,SOURCE!B:S,15,0)</f>
        <v>ITM_INC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ITM_INC                      117</v>
      </c>
    </row>
    <row r="123" spans="1:4">
      <c r="A123">
        <f t="shared" si="6"/>
        <v>118</v>
      </c>
      <c r="B123" t="str">
        <f>VLOOKUP(A123,SOURCE!B:S,15,0)</f>
        <v>ITM_IP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ITM_IP                       118</v>
      </c>
    </row>
    <row r="124" spans="1:4">
      <c r="A124">
        <f t="shared" si="6"/>
        <v>119</v>
      </c>
      <c r="B124" t="str">
        <f>VLOOKUP(A124,SOURCE!B:S,15,0)</f>
        <v>ITM_FP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ITM_FP                       119</v>
      </c>
    </row>
    <row r="125" spans="1:4">
      <c r="A125">
        <f t="shared" si="6"/>
        <v>120</v>
      </c>
      <c r="B125" t="str">
        <f>VLOOKUP(A125,SOURCE!B:S,15,0)</f>
        <v>ITM_ADD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ITM_ADD                      120</v>
      </c>
    </row>
    <row r="126" spans="1:4">
      <c r="A126">
        <f t="shared" si="6"/>
        <v>121</v>
      </c>
      <c r="B126" t="str">
        <f>VLOOKUP(A126,SOURCE!B:S,15,0)</f>
        <v>ITM_SUB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ITM_SUB                      121</v>
      </c>
    </row>
    <row r="127" spans="1:4">
      <c r="A127">
        <f t="shared" si="6"/>
        <v>122</v>
      </c>
      <c r="B127" t="str">
        <f>VLOOKUP(A127,SOURCE!B:S,15,0)</f>
        <v>ITM_CHS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ITM_CHS                      122</v>
      </c>
    </row>
    <row r="128" spans="1:4">
      <c r="A128">
        <f t="shared" si="6"/>
        <v>123</v>
      </c>
      <c r="B128" t="str">
        <f>VLOOKUP(A128,SOURCE!B:S,15,0)</f>
        <v>ITM_MULT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ITM_MULT                     123</v>
      </c>
    </row>
    <row r="129" spans="1:4">
      <c r="A129">
        <f t="shared" si="6"/>
        <v>124</v>
      </c>
      <c r="B129" t="str">
        <f>VLOOKUP(A129,SOURCE!B:S,15,0)</f>
        <v>ITM_DIV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ITM_DIV                      124</v>
      </c>
    </row>
    <row r="130" spans="1:4">
      <c r="A130">
        <f t="shared" si="6"/>
        <v>125</v>
      </c>
      <c r="B130" t="str">
        <f>VLOOKUP(A130,SOURCE!B:S,15,0)</f>
        <v>ITM_IDIV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ITM_IDIV                     125</v>
      </c>
    </row>
    <row r="131" spans="1:4">
      <c r="A131">
        <f t="shared" si="6"/>
        <v>126</v>
      </c>
      <c r="B131" t="str">
        <f>VLOOKUP(A131,SOURCE!B:S,15,0)</f>
        <v>ITM_VIEW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ITM_VIEW                     126</v>
      </c>
    </row>
    <row r="132" spans="1:4">
      <c r="A132">
        <f t="shared" si="6"/>
        <v>127</v>
      </c>
      <c r="B132" t="str">
        <f>VLOOKUP(A132,SOURCE!B:S,15,0)</f>
        <v>ITM_MOD</v>
      </c>
      <c r="C132">
        <f>IF(
ISNUMBER(INDEX(SOURCE!B:B,MATCH(A132,SOURCE!B:B,0)+1)),
  VALUE(INDEX(SOURCE!B:B,MATCH(A132,SOURCE!B:B,0)+1)),
  "")</f>
        <v>128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ITM_MOD                      127</v>
      </c>
    </row>
    <row r="133" spans="1:4">
      <c r="A133">
        <f t="shared" si="6"/>
        <v>128</v>
      </c>
      <c r="B133" t="str">
        <f>VLOOKUP(A133,SOURCE!B:S,15,0)</f>
        <v>ITM_MAX</v>
      </c>
      <c r="C133">
        <f>IF(
ISNUMBER(INDEX(SOURCE!B:B,MATCH(A133,SOURCE!B:B,0)+1)),
  VALUE(INDEX(SOURCE!B:B,MATCH(A133,SOURCE!B:B,0)+1)),
  "")</f>
        <v>129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>#define ITM_MAX                      128</v>
      </c>
    </row>
    <row r="134" spans="1:4">
      <c r="A134">
        <f t="shared" si="6"/>
        <v>129</v>
      </c>
      <c r="B134" t="str">
        <f>VLOOKUP(A134,SOURCE!B:S,15,0)</f>
        <v>ITM_MIN</v>
      </c>
      <c r="C134">
        <f>IF(
ISNUMBER(INDEX(SOURCE!B:B,MATCH(A134,SOURCE!B:B,0)+1)),
  VALUE(INDEX(SOURCE!B:B,MATCH(A134,SOURCE!B:B,0)+1)),
  "")</f>
        <v>130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>#define ITM_MIN                      129</v>
      </c>
    </row>
    <row r="135" spans="1:4">
      <c r="A135">
        <f t="shared" si="6"/>
        <v>130</v>
      </c>
      <c r="B135" t="str">
        <f>VLOOKUP(A135,SOURCE!B:S,15,0)</f>
        <v>ITM_MAGNITUDE</v>
      </c>
      <c r="C135">
        <f>IF(
ISNUMBER(INDEX(SOURCE!B:B,MATCH(A135,SOURCE!B:B,0)+1)),
  VALUE(INDEX(SOURCE!B:B,MATCH(A135,SOURCE!B:B,0)+1)),
  "")</f>
        <v>131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#define ITM_MAGNITUDE                130</v>
      </c>
    </row>
    <row r="136" spans="1:4">
      <c r="A136">
        <f t="shared" si="6"/>
        <v>131</v>
      </c>
      <c r="B136" t="str">
        <f>VLOOKUP(A136,SOURCE!B:S,15,0)</f>
        <v>ITM_NEIGHB</v>
      </c>
      <c r="C136">
        <f>IF(
ISNUMBER(INDEX(SOURCE!B:B,MATCH(A136,SOURCE!B:B,0)+1)),
  VALUE(INDEX(SOURCE!B:B,MATCH(A136,SOURCE!B:B,0)+1)),
  "")</f>
        <v>132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#define ITM_NEIGHB                   131</v>
      </c>
    </row>
    <row r="137" spans="1:4">
      <c r="A137">
        <f t="shared" si="6"/>
        <v>132</v>
      </c>
      <c r="B137" t="str">
        <f>VLOOKUP(A137,SOURCE!B:S,15,0)</f>
        <v>ITM_NEXTP</v>
      </c>
      <c r="C137">
        <f>IF(
ISNUMBER(INDEX(SOURCE!B:B,MATCH(A137,SOURCE!B:B,0)+1)),
  VALUE(INDEX(SOURCE!B:B,MATCH(A137,SOURCE!B:B,0)+1)),
  "")</f>
        <v>133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ITM_NEXTP                    132</v>
      </c>
    </row>
    <row r="138" spans="1:4">
      <c r="A138">
        <f t="shared" si="6"/>
        <v>133</v>
      </c>
      <c r="B138" t="str">
        <f>VLOOKUP(A138,SOURCE!B:S,15,0)</f>
        <v>ITM_XFACT</v>
      </c>
      <c r="C138">
        <f>IF(
ISNUMBER(INDEX(SOURCE!B:B,MATCH(A138,SOURCE!B:B,0)+1)),
  VALUE(INDEX(SOURCE!B:B,MATCH(A138,SOURCE!B:B,0)+1)),
  "")</f>
        <v>134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ITM_XFACT                    133</v>
      </c>
    </row>
    <row r="139" spans="1:4">
      <c r="A139">
        <f t="shared" si="6"/>
        <v>134</v>
      </c>
      <c r="B139" t="str">
        <f>VLOOKUP(A139,SOURCE!B:S,15,0)</f>
        <v>ITM_CONSTpi</v>
      </c>
      <c r="C139">
        <f>IF(
ISNUMBER(INDEX(SOURCE!B:B,MATCH(A139,SOURCE!B:B,0)+1)),
  VALUE(INDEX(SOURCE!B:B,MATCH(A139,SOURCE!B:B,0)+1)),
  "")</f>
        <v>135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ITM_CONSTpi                  134</v>
      </c>
    </row>
    <row r="140" spans="1:4">
      <c r="A140">
        <f t="shared" ref="A140:A203" si="7">C139</f>
        <v>135</v>
      </c>
      <c r="B140" t="str">
        <f>VLOOKUP(A140,SOURCE!B:S,15,0)</f>
        <v>ITM_CF</v>
      </c>
      <c r="C140">
        <f>IF(
ISNUMBER(INDEX(SOURCE!B:B,MATCH(A140,SOURCE!B:B,0)+1)),
  VALUE(INDEX(SOURCE!B:B,MATCH(A140,SOURCE!B:B,0)+1)),
  "")</f>
        <v>136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ITM_CF                       135</v>
      </c>
    </row>
    <row r="141" spans="1:4">
      <c r="A141">
        <f t="shared" si="7"/>
        <v>136</v>
      </c>
      <c r="B141" t="str">
        <f>VLOOKUP(A141,SOURCE!B:S,15,0)</f>
        <v>ITM_SF</v>
      </c>
      <c r="C141">
        <f>IF(
ISNUMBER(INDEX(SOURCE!B:B,MATCH(A141,SOURCE!B:B,0)+1)),
  VALUE(INDEX(SOURCE!B:B,MATCH(A141,SOURCE!B:B,0)+1)),
  "")</f>
        <v>137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ITM_SF                       136</v>
      </c>
    </row>
    <row r="142" spans="1:4">
      <c r="A142">
        <f t="shared" si="7"/>
        <v>137</v>
      </c>
      <c r="B142" t="str">
        <f>VLOOKUP(A142,SOURCE!B:S,15,0)</f>
        <v>ITM_FF</v>
      </c>
      <c r="C142">
        <f>IF(
ISNUMBER(INDEX(SOURCE!B:B,MATCH(A142,SOURCE!B:B,0)+1)),
  VALUE(INDEX(SOURCE!B:B,MATCH(A142,SOURCE!B:B,0)+1)),
  "")</f>
        <v>138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ITM_FF                       137</v>
      </c>
    </row>
    <row r="143" spans="1:4">
      <c r="A143">
        <f t="shared" si="7"/>
        <v>138</v>
      </c>
      <c r="B143" t="str">
        <f>VLOOKUP(A143,SOURCE!B:S,15,0)</f>
        <v>ITM_M_SQR</v>
      </c>
      <c r="C143">
        <f>IF(
ISNUMBER(INDEX(SOURCE!B:B,MATCH(A143,SOURCE!B:B,0)+1)),
  VALUE(INDEX(SOURCE!B:B,MATCH(A143,SOURCE!B:B,0)+1)),
  "")</f>
        <v>139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ITM_M_SQR                    138</v>
      </c>
    </row>
    <row r="144" spans="1:4">
      <c r="A144">
        <f t="shared" si="7"/>
        <v>139</v>
      </c>
      <c r="B144" t="str">
        <f>VLOOKUP(A144,SOURCE!B:S,15,0)</f>
        <v>ITM_LITERAL</v>
      </c>
      <c r="C144">
        <f>IF(
ISNUMBER(INDEX(SOURCE!B:B,MATCH(A144,SOURCE!B:B,0)+1)),
  VALUE(INDEX(SOURCE!B:B,MATCH(A144,SOURCE!B:B,0)+1)),
  "")</f>
        <v>140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ITM_LITERAL                  139</v>
      </c>
    </row>
    <row r="145" spans="1:4">
      <c r="A145">
        <f t="shared" si="7"/>
        <v>140</v>
      </c>
      <c r="B145" t="str">
        <f>VLOOKUP(A145,SOURCE!B:S,15,0)</f>
        <v>ITM_RMD</v>
      </c>
      <c r="C145">
        <f>IF(
ISNUMBER(INDEX(SOURCE!B:B,MATCH(A145,SOURCE!B:B,0)+1)),
  VALUE(INDEX(SOURCE!B:B,MATCH(A145,SOURCE!B:B,0)+1)),
  "")</f>
        <v>141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ITM_RMD                      140</v>
      </c>
    </row>
    <row r="146" spans="1:4">
      <c r="A146">
        <f t="shared" si="7"/>
        <v>141</v>
      </c>
      <c r="B146" t="str">
        <f>VLOOKUP(A146,SOURCE!B:S,15,0)</f>
        <v>ITM_LOGICALNOT</v>
      </c>
      <c r="C146">
        <f>IF(
ISNUMBER(INDEX(SOURCE!B:B,MATCH(A146,SOURCE!B:B,0)+1)),
  VALUE(INDEX(SOURCE!B:B,MATCH(A146,SOURCE!B:B,0)+1)),
  "")</f>
        <v>142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ITM_LOGICALNOT               141</v>
      </c>
    </row>
    <row r="147" spans="1:4">
      <c r="A147">
        <f t="shared" si="7"/>
        <v>142</v>
      </c>
      <c r="B147" t="str">
        <f>VLOOKUP(A147,SOURCE!B:S,15,0)</f>
        <v>ITM_LOGICALAND</v>
      </c>
      <c r="C147">
        <f>IF(
ISNUMBER(INDEX(SOURCE!B:B,MATCH(A147,SOURCE!B:B,0)+1)),
  VALUE(INDEX(SOURCE!B:B,MATCH(A147,SOURCE!B:B,0)+1)),
  "")</f>
        <v>143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ITM_LOGICALAND               142</v>
      </c>
    </row>
    <row r="148" spans="1:4">
      <c r="A148">
        <f t="shared" si="7"/>
        <v>143</v>
      </c>
      <c r="B148" t="str">
        <f>VLOOKUP(A148,SOURCE!B:S,15,0)</f>
        <v>ITM_LOGICALOR</v>
      </c>
      <c r="C148">
        <f>IF(
ISNUMBER(INDEX(SOURCE!B:B,MATCH(A148,SOURCE!B:B,0)+1)),
  VALUE(INDEX(SOURCE!B:B,MATCH(A148,SOURCE!B:B,0)+1)),
  "")</f>
        <v>144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ITM_LOGICALOR                143</v>
      </c>
    </row>
    <row r="149" spans="1:4">
      <c r="A149">
        <f t="shared" si="7"/>
        <v>144</v>
      </c>
      <c r="B149" t="str">
        <f>VLOOKUP(A149,SOURCE!B:S,15,0)</f>
        <v>ITM_LOGICALXOR</v>
      </c>
      <c r="C149">
        <f>IF(
ISNUMBER(INDEX(SOURCE!B:B,MATCH(A149,SOURCE!B:B,0)+1)),
  VALUE(INDEX(SOURCE!B:B,MATCH(A149,SOURCE!B:B,0)+1)),
  "")</f>
        <v>145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ITM_LOGICALXOR               144</v>
      </c>
    </row>
    <row r="150" spans="1:4">
      <c r="A150">
        <f t="shared" si="7"/>
        <v>145</v>
      </c>
      <c r="B150" t="str">
        <f>VLOOKUP(A150,SOURCE!B:S,15,0)</f>
        <v>ITM_Xex</v>
      </c>
      <c r="C150">
        <f>IF(
ISNUMBER(INDEX(SOURCE!B:B,MATCH(A150,SOURCE!B:B,0)+1)),
  VALUE(INDEX(SOURCE!B:B,MATCH(A150,SOURCE!B:B,0)+1)),
  "")</f>
        <v>145.01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ITM_Xex                      145</v>
      </c>
    </row>
    <row r="151" spans="1:4">
      <c r="A151">
        <f t="shared" si="7"/>
        <v>145.01</v>
      </c>
      <c r="B151" t="str">
        <f>VLOOKUP(A151,SOURCE!B:S,15,0)</f>
        <v/>
      </c>
      <c r="C151">
        <f>IF(
ISNUMBER(INDEX(SOURCE!B:B,MATCH(A151,SOURCE!B:B,0)+1)),
  VALUE(INDEX(SOURCE!B:B,MATCH(A151,SOURCE!B:B,0)+1)),
  "")</f>
        <v>145.01999999999998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/>
      </c>
    </row>
    <row r="152" spans="1:4">
      <c r="A152">
        <f t="shared" si="7"/>
        <v>145.01999999999998</v>
      </c>
      <c r="B152" t="str">
        <f>VLOOKUP(A152,SOURCE!B:S,15,0)</f>
        <v/>
      </c>
      <c r="C152">
        <f>IF(
ISNUMBER(INDEX(SOURCE!B:B,MATCH(A152,SOURCE!B:B,0)+1)),
  VALUE(INDEX(SOURCE!B:B,MATCH(A152,SOURCE!B:B,0)+1)),
  "")</f>
        <v>145.02999999999997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/>
      </c>
    </row>
    <row r="153" spans="1:4">
      <c r="A153">
        <f t="shared" si="7"/>
        <v>145.02999999999997</v>
      </c>
      <c r="B153" t="str">
        <f>VLOOKUP(A153,SOURCE!B:S,15,0)</f>
        <v>// Items from 128 to ... are 2 byte OP codes</v>
      </c>
      <c r="C153">
        <f>IF(
ISNUMBER(INDEX(SOURCE!B:B,MATCH(A153,SOURCE!B:B,0)+1)),
  VALUE(INDEX(SOURCE!B:B,MATCH(A153,SOURCE!B:B,0)+1)),
  "")</f>
        <v>145.03999999999996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// Items from 128 to ... are 2 byte OP codes</v>
      </c>
    </row>
    <row r="154" spans="1:4">
      <c r="A154">
        <f t="shared" si="7"/>
        <v>145.03999999999996</v>
      </c>
      <c r="B154" t="str">
        <f>VLOOKUP(A154,SOURCE!B:S,15,0)</f>
        <v>// Constants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// Constants</v>
      </c>
    </row>
    <row r="155" spans="1:4">
      <c r="A155">
        <f t="shared" si="7"/>
        <v>146</v>
      </c>
      <c r="B155" t="str">
        <f>VLOOKUP(A155,SOURCE!B:S,15,0)</f>
        <v>CST_01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CST_01                       146</v>
      </c>
    </row>
    <row r="156" spans="1:4">
      <c r="A156">
        <f t="shared" si="7"/>
        <v>147</v>
      </c>
      <c r="B156" t="str">
        <f>VLOOKUP(A156,SOURCE!B:S,15,0)</f>
        <v>CST_02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CST_02                       147</v>
      </c>
    </row>
    <row r="157" spans="1:4">
      <c r="A157">
        <f t="shared" si="7"/>
        <v>148</v>
      </c>
      <c r="B157" t="str">
        <f>VLOOKUP(A157,SOURCE!B:S,15,0)</f>
        <v>CST_03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CST_03                       148</v>
      </c>
    </row>
    <row r="158" spans="1:4">
      <c r="A158">
        <f t="shared" si="7"/>
        <v>149</v>
      </c>
      <c r="B158" t="str">
        <f>VLOOKUP(A158,SOURCE!B:S,15,0)</f>
        <v>CST_04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CST_04                       149</v>
      </c>
    </row>
    <row r="159" spans="1:4">
      <c r="A159">
        <f t="shared" si="7"/>
        <v>150</v>
      </c>
      <c r="B159" t="str">
        <f>VLOOKUP(A159,SOURCE!B:S,15,0)</f>
        <v>CST_05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CST_05                       150</v>
      </c>
    </row>
    <row r="160" spans="1:4">
      <c r="A160">
        <f t="shared" si="7"/>
        <v>151</v>
      </c>
      <c r="B160" t="str">
        <f>VLOOKUP(A160,SOURCE!B:S,15,0)</f>
        <v>CST_06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CST_06                       151</v>
      </c>
    </row>
    <row r="161" spans="1:4">
      <c r="A161">
        <f t="shared" si="7"/>
        <v>152</v>
      </c>
      <c r="B161" t="str">
        <f>VLOOKUP(A161,SOURCE!B:S,15,0)</f>
        <v>CST_07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CST_07                       152</v>
      </c>
    </row>
    <row r="162" spans="1:4">
      <c r="A162">
        <f t="shared" si="7"/>
        <v>153</v>
      </c>
      <c r="B162" t="str">
        <f>VLOOKUP(A162,SOURCE!B:S,15,0)</f>
        <v>CST_08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CST_08                       153</v>
      </c>
    </row>
    <row r="163" spans="1:4">
      <c r="A163">
        <f t="shared" si="7"/>
        <v>154</v>
      </c>
      <c r="B163" t="str">
        <f>VLOOKUP(A163,SOURCE!B:S,15,0)</f>
        <v>CST_09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CST_09                       154</v>
      </c>
    </row>
    <row r="164" spans="1:4">
      <c r="A164">
        <f t="shared" si="7"/>
        <v>155</v>
      </c>
      <c r="B164" t="str">
        <f>VLOOKUP(A164,SOURCE!B:S,15,0)</f>
        <v>CST_10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CST_10                       155</v>
      </c>
    </row>
    <row r="165" spans="1:4">
      <c r="A165">
        <f t="shared" si="7"/>
        <v>156</v>
      </c>
      <c r="B165" t="str">
        <f>VLOOKUP(A165,SOURCE!B:S,15,0)</f>
        <v>CST_11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CST_11                       156</v>
      </c>
    </row>
    <row r="166" spans="1:4">
      <c r="A166">
        <f t="shared" si="7"/>
        <v>157</v>
      </c>
      <c r="B166" t="str">
        <f>VLOOKUP(A166,SOURCE!B:S,15,0)</f>
        <v>CST_12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CST_12                       157</v>
      </c>
    </row>
    <row r="167" spans="1:4">
      <c r="A167">
        <f t="shared" si="7"/>
        <v>158</v>
      </c>
      <c r="B167" t="str">
        <f>VLOOKUP(A167,SOURCE!B:S,15,0)</f>
        <v>CST_13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CST_13                       158</v>
      </c>
    </row>
    <row r="168" spans="1:4">
      <c r="A168">
        <f t="shared" si="7"/>
        <v>159</v>
      </c>
      <c r="B168" t="str">
        <f>VLOOKUP(A168,SOURCE!B:S,15,0)</f>
        <v>CST_14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CST_14                       159</v>
      </c>
    </row>
    <row r="169" spans="1:4">
      <c r="A169">
        <f t="shared" si="7"/>
        <v>160</v>
      </c>
      <c r="B169" t="str">
        <f>VLOOKUP(A169,SOURCE!B:S,15,0)</f>
        <v>CST_15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CST_15                       160</v>
      </c>
    </row>
    <row r="170" spans="1:4">
      <c r="A170">
        <f t="shared" si="7"/>
        <v>161</v>
      </c>
      <c r="B170" t="str">
        <f>VLOOKUP(A170,SOURCE!B:S,15,0)</f>
        <v>CST_16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CST_16                       161</v>
      </c>
    </row>
    <row r="171" spans="1:4">
      <c r="A171">
        <f t="shared" si="7"/>
        <v>162</v>
      </c>
      <c r="B171" t="str">
        <f>VLOOKUP(A171,SOURCE!B:S,15,0)</f>
        <v>CST_17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CST_17                       162</v>
      </c>
    </row>
    <row r="172" spans="1:4">
      <c r="A172">
        <f t="shared" si="7"/>
        <v>163</v>
      </c>
      <c r="B172" t="str">
        <f>VLOOKUP(A172,SOURCE!B:S,15,0)</f>
        <v>CST_18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CST_18                       163</v>
      </c>
    </row>
    <row r="173" spans="1:4">
      <c r="A173">
        <f t="shared" si="7"/>
        <v>164</v>
      </c>
      <c r="B173" t="str">
        <f>VLOOKUP(A173,SOURCE!B:S,15,0)</f>
        <v>CST_19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CST_19                       164</v>
      </c>
    </row>
    <row r="174" spans="1:4">
      <c r="A174">
        <f t="shared" si="7"/>
        <v>165</v>
      </c>
      <c r="B174" t="str">
        <f>VLOOKUP(A174,SOURCE!B:S,15,0)</f>
        <v>CST_20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CST_20                       165</v>
      </c>
    </row>
    <row r="175" spans="1:4">
      <c r="A175">
        <f t="shared" si="7"/>
        <v>166</v>
      </c>
      <c r="B175" t="str">
        <f>VLOOKUP(A175,SOURCE!B:S,15,0)</f>
        <v>CST_21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CST_21                       166</v>
      </c>
    </row>
    <row r="176" spans="1:4">
      <c r="A176">
        <f t="shared" si="7"/>
        <v>167</v>
      </c>
      <c r="B176" t="str">
        <f>VLOOKUP(A176,SOURCE!B:S,15,0)</f>
        <v>CST_22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CST_22                       167</v>
      </c>
    </row>
    <row r="177" spans="1:4">
      <c r="A177">
        <f t="shared" si="7"/>
        <v>168</v>
      </c>
      <c r="B177" t="str">
        <f>VLOOKUP(A177,SOURCE!B:S,15,0)</f>
        <v>CST_23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CST_23                       168</v>
      </c>
    </row>
    <row r="178" spans="1:4">
      <c r="A178">
        <f t="shared" si="7"/>
        <v>169</v>
      </c>
      <c r="B178" t="str">
        <f>VLOOKUP(A178,SOURCE!B:S,15,0)</f>
        <v>CST_24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CST_24                       169</v>
      </c>
    </row>
    <row r="179" spans="1:4">
      <c r="A179">
        <f t="shared" si="7"/>
        <v>170</v>
      </c>
      <c r="B179" t="str">
        <f>VLOOKUP(A179,SOURCE!B:S,15,0)</f>
        <v>CST_25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CST_25                       170</v>
      </c>
    </row>
    <row r="180" spans="1:4">
      <c r="A180">
        <f t="shared" si="7"/>
        <v>171</v>
      </c>
      <c r="B180" t="str">
        <f>VLOOKUP(A180,SOURCE!B:S,15,0)</f>
        <v>CST_26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CST_26                       171</v>
      </c>
    </row>
    <row r="181" spans="1:4">
      <c r="A181">
        <f t="shared" si="7"/>
        <v>172</v>
      </c>
      <c r="B181" t="str">
        <f>VLOOKUP(A181,SOURCE!B:S,15,0)</f>
        <v>CST_27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CST_27                       172</v>
      </c>
    </row>
    <row r="182" spans="1:4">
      <c r="A182">
        <f t="shared" si="7"/>
        <v>173</v>
      </c>
      <c r="B182" t="str">
        <f>VLOOKUP(A182,SOURCE!B:S,15,0)</f>
        <v>CST_28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CST_28                       173</v>
      </c>
    </row>
    <row r="183" spans="1:4">
      <c r="A183">
        <f t="shared" si="7"/>
        <v>174</v>
      </c>
      <c r="B183" t="str">
        <f>VLOOKUP(A183,SOURCE!B:S,15,0)</f>
        <v>CST_29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CST_29                       174</v>
      </c>
    </row>
    <row r="184" spans="1:4">
      <c r="A184">
        <f t="shared" si="7"/>
        <v>175</v>
      </c>
      <c r="B184" t="str">
        <f>VLOOKUP(A184,SOURCE!B:S,15,0)</f>
        <v>CST_30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CST_30                       175</v>
      </c>
    </row>
    <row r="185" spans="1:4">
      <c r="A185">
        <f t="shared" si="7"/>
        <v>176</v>
      </c>
      <c r="B185" t="str">
        <f>VLOOKUP(A185,SOURCE!B:S,15,0)</f>
        <v>CST_31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CST_31                       176</v>
      </c>
    </row>
    <row r="186" spans="1:4">
      <c r="A186">
        <f t="shared" si="7"/>
        <v>177</v>
      </c>
      <c r="B186" t="str">
        <f>VLOOKUP(A186,SOURCE!B:S,15,0)</f>
        <v>CST_32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CST_32                       177</v>
      </c>
    </row>
    <row r="187" spans="1:4">
      <c r="A187">
        <f t="shared" si="7"/>
        <v>178</v>
      </c>
      <c r="B187" t="str">
        <f>VLOOKUP(A187,SOURCE!B:S,15,0)</f>
        <v>CST_33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CST_33                       178</v>
      </c>
    </row>
    <row r="188" spans="1:4">
      <c r="A188">
        <f t="shared" si="7"/>
        <v>179</v>
      </c>
      <c r="B188" t="str">
        <f>VLOOKUP(A188,SOURCE!B:S,15,0)</f>
        <v>CST_34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CST_34                       179</v>
      </c>
    </row>
    <row r="189" spans="1:4">
      <c r="A189">
        <f t="shared" si="7"/>
        <v>180</v>
      </c>
      <c r="B189" t="str">
        <f>VLOOKUP(A189,SOURCE!B:S,15,0)</f>
        <v>CST_35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CST_35                       180</v>
      </c>
    </row>
    <row r="190" spans="1:4">
      <c r="A190">
        <f t="shared" si="7"/>
        <v>181</v>
      </c>
      <c r="B190" t="str">
        <f>VLOOKUP(A190,SOURCE!B:S,15,0)</f>
        <v>CST_36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CST_36                       181</v>
      </c>
    </row>
    <row r="191" spans="1:4">
      <c r="A191">
        <f t="shared" si="7"/>
        <v>182</v>
      </c>
      <c r="B191" t="str">
        <f>VLOOKUP(A191,SOURCE!B:S,15,0)</f>
        <v>CST_37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CST_37                       182</v>
      </c>
    </row>
    <row r="192" spans="1:4">
      <c r="A192">
        <f t="shared" si="7"/>
        <v>183</v>
      </c>
      <c r="B192" t="str">
        <f>VLOOKUP(A192,SOURCE!B:S,15,0)</f>
        <v>CST_38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CST_38                       183</v>
      </c>
    </row>
    <row r="193" spans="1:4">
      <c r="A193">
        <f t="shared" si="7"/>
        <v>184</v>
      </c>
      <c r="B193" t="str">
        <f>VLOOKUP(A193,SOURCE!B:S,15,0)</f>
        <v>CST_39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CST_39                       184</v>
      </c>
    </row>
    <row r="194" spans="1:4">
      <c r="A194">
        <f t="shared" si="7"/>
        <v>185</v>
      </c>
      <c r="B194" t="str">
        <f>VLOOKUP(A194,SOURCE!B:S,15,0)</f>
        <v>CST_40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CST_40                       185</v>
      </c>
    </row>
    <row r="195" spans="1:4">
      <c r="A195">
        <f t="shared" si="7"/>
        <v>186</v>
      </c>
      <c r="B195" t="str">
        <f>VLOOKUP(A195,SOURCE!B:S,15,0)</f>
        <v>CST_41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CST_41                       186</v>
      </c>
    </row>
    <row r="196" spans="1:4">
      <c r="A196">
        <f t="shared" si="7"/>
        <v>187</v>
      </c>
      <c r="B196" t="str">
        <f>VLOOKUP(A196,SOURCE!B:S,15,0)</f>
        <v>CST_42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CST_42                       187</v>
      </c>
    </row>
    <row r="197" spans="1:4">
      <c r="A197">
        <f t="shared" si="7"/>
        <v>188</v>
      </c>
      <c r="B197" t="str">
        <f>VLOOKUP(A197,SOURCE!B:S,15,0)</f>
        <v>CST_43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CST_43                       188</v>
      </c>
    </row>
    <row r="198" spans="1:4">
      <c r="A198">
        <f t="shared" si="7"/>
        <v>189</v>
      </c>
      <c r="B198" t="str">
        <f>VLOOKUP(A198,SOURCE!B:S,15,0)</f>
        <v>CST_44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CST_44                       189</v>
      </c>
    </row>
    <row r="199" spans="1:4">
      <c r="A199">
        <f t="shared" si="7"/>
        <v>190</v>
      </c>
      <c r="B199" t="str">
        <f>VLOOKUP(A199,SOURCE!B:S,15,0)</f>
        <v>CST_45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CST_45                       190</v>
      </c>
    </row>
    <row r="200" spans="1:4">
      <c r="A200">
        <f t="shared" si="7"/>
        <v>191</v>
      </c>
      <c r="B200" t="str">
        <f>VLOOKUP(A200,SOURCE!B:S,15,0)</f>
        <v>CST_46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CST_46                       191</v>
      </c>
    </row>
    <row r="201" spans="1:4">
      <c r="A201">
        <f t="shared" si="7"/>
        <v>192</v>
      </c>
      <c r="B201" t="str">
        <f>VLOOKUP(A201,SOURCE!B:S,15,0)</f>
        <v>CST_47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CST_47                       192</v>
      </c>
    </row>
    <row r="202" spans="1:4">
      <c r="A202">
        <f t="shared" si="7"/>
        <v>193</v>
      </c>
      <c r="B202" t="str">
        <f>VLOOKUP(A202,SOURCE!B:S,15,0)</f>
        <v>CST_48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CST_48                       193</v>
      </c>
    </row>
    <row r="203" spans="1:4">
      <c r="A203">
        <f t="shared" si="7"/>
        <v>194</v>
      </c>
      <c r="B203" t="str">
        <f>VLOOKUP(A203,SOURCE!B:S,15,0)</f>
        <v>CST_49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CST_49                       194</v>
      </c>
    </row>
    <row r="204" spans="1:4">
      <c r="A204">
        <f t="shared" ref="A204:A267" si="8">C203</f>
        <v>195</v>
      </c>
      <c r="B204" t="str">
        <f>VLOOKUP(A204,SOURCE!B:S,15,0)</f>
        <v>CST_50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CST_50                       195</v>
      </c>
    </row>
    <row r="205" spans="1:4">
      <c r="A205">
        <f t="shared" si="8"/>
        <v>196</v>
      </c>
      <c r="B205" t="str">
        <f>VLOOKUP(A205,SOURCE!B:S,15,0)</f>
        <v>CST_51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CST_51                       196</v>
      </c>
    </row>
    <row r="206" spans="1:4">
      <c r="A206">
        <f t="shared" si="8"/>
        <v>197</v>
      </c>
      <c r="B206" t="str">
        <f>VLOOKUP(A206,SOURCE!B:S,15,0)</f>
        <v>CST_52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CST_52                       197</v>
      </c>
    </row>
    <row r="207" spans="1:4">
      <c r="A207">
        <f t="shared" si="8"/>
        <v>198</v>
      </c>
      <c r="B207" t="str">
        <f>VLOOKUP(A207,SOURCE!B:S,15,0)</f>
        <v>CST_53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CST_53                       198</v>
      </c>
    </row>
    <row r="208" spans="1:4">
      <c r="A208">
        <f t="shared" si="8"/>
        <v>199</v>
      </c>
      <c r="B208" t="str">
        <f>VLOOKUP(A208,SOURCE!B:S,15,0)</f>
        <v>CST_54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CST_54                       199</v>
      </c>
    </row>
    <row r="209" spans="1:4">
      <c r="A209">
        <f t="shared" si="8"/>
        <v>200</v>
      </c>
      <c r="B209" t="str">
        <f>VLOOKUP(A209,SOURCE!B:S,15,0)</f>
        <v>CST_55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CST_55                       200</v>
      </c>
    </row>
    <row r="210" spans="1:4">
      <c r="A210">
        <f t="shared" si="8"/>
        <v>201</v>
      </c>
      <c r="B210" t="str">
        <f>VLOOKUP(A210,SOURCE!B:S,15,0)</f>
        <v>CST_56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CST_56                       201</v>
      </c>
    </row>
    <row r="211" spans="1:4">
      <c r="A211">
        <f t="shared" si="8"/>
        <v>202</v>
      </c>
      <c r="B211" t="str">
        <f>VLOOKUP(A211,SOURCE!B:S,15,0)</f>
        <v>CST_57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CST_57                       202</v>
      </c>
    </row>
    <row r="212" spans="1:4">
      <c r="A212">
        <f t="shared" si="8"/>
        <v>203</v>
      </c>
      <c r="B212" t="str">
        <f>VLOOKUP(A212,SOURCE!B:S,15,0)</f>
        <v>CST_58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CST_58                       203</v>
      </c>
    </row>
    <row r="213" spans="1:4">
      <c r="A213">
        <f t="shared" si="8"/>
        <v>204</v>
      </c>
      <c r="B213" t="str">
        <f>VLOOKUP(A213,SOURCE!B:S,15,0)</f>
        <v>CST_59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CST_59                       204</v>
      </c>
    </row>
    <row r="214" spans="1:4">
      <c r="A214">
        <f t="shared" si="8"/>
        <v>205</v>
      </c>
      <c r="B214" t="str">
        <f>VLOOKUP(A214,SOURCE!B:S,15,0)</f>
        <v>CST_60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CST_60                       205</v>
      </c>
    </row>
    <row r="215" spans="1:4">
      <c r="A215">
        <f t="shared" si="8"/>
        <v>206</v>
      </c>
      <c r="B215" t="str">
        <f>VLOOKUP(A215,SOURCE!B:S,15,0)</f>
        <v>CST_61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CST_61                       206</v>
      </c>
    </row>
    <row r="216" spans="1:4">
      <c r="A216">
        <f t="shared" si="8"/>
        <v>207</v>
      </c>
      <c r="B216" t="str">
        <f>VLOOKUP(A216,SOURCE!B:S,15,0)</f>
        <v>CST_62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CST_62                       207</v>
      </c>
    </row>
    <row r="217" spans="1:4">
      <c r="A217">
        <f t="shared" si="8"/>
        <v>208</v>
      </c>
      <c r="B217" t="str">
        <f>VLOOKUP(A217,SOURCE!B:S,15,0)</f>
        <v>CST_63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CST_63                       208</v>
      </c>
    </row>
    <row r="218" spans="1:4">
      <c r="A218">
        <f t="shared" si="8"/>
        <v>209</v>
      </c>
      <c r="B218" t="str">
        <f>VLOOKUP(A218,SOURCE!B:S,15,0)</f>
        <v>CST_64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CST_64                       209</v>
      </c>
    </row>
    <row r="219" spans="1:4">
      <c r="A219">
        <f t="shared" si="8"/>
        <v>210</v>
      </c>
      <c r="B219" t="str">
        <f>VLOOKUP(A219,SOURCE!B:S,15,0)</f>
        <v>CST_65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CST_65                       210</v>
      </c>
    </row>
    <row r="220" spans="1:4">
      <c r="A220">
        <f t="shared" si="8"/>
        <v>211</v>
      </c>
      <c r="B220" t="str">
        <f>VLOOKUP(A220,SOURCE!B:S,15,0)</f>
        <v>CST_66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CST_66                       211</v>
      </c>
    </row>
    <row r="221" spans="1:4">
      <c r="A221">
        <f t="shared" si="8"/>
        <v>212</v>
      </c>
      <c r="B221" t="str">
        <f>VLOOKUP(A221,SOURCE!B:S,15,0)</f>
        <v>CST_67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CST_67                       212</v>
      </c>
    </row>
    <row r="222" spans="1:4">
      <c r="A222">
        <f t="shared" si="8"/>
        <v>213</v>
      </c>
      <c r="B222" t="str">
        <f>VLOOKUP(A222,SOURCE!B:S,15,0)</f>
        <v>CST_68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CST_68                       213</v>
      </c>
    </row>
    <row r="223" spans="1:4">
      <c r="A223">
        <f t="shared" si="8"/>
        <v>214</v>
      </c>
      <c r="B223" t="str">
        <f>VLOOKUP(A223,SOURCE!B:S,15,0)</f>
        <v>CST_69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CST_69                       214</v>
      </c>
    </row>
    <row r="224" spans="1:4">
      <c r="A224">
        <f t="shared" si="8"/>
        <v>215</v>
      </c>
      <c r="B224" t="str">
        <f>VLOOKUP(A224,SOURCE!B:S,15,0)</f>
        <v>CST_70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CST_70                       215</v>
      </c>
    </row>
    <row r="225" spans="1:4">
      <c r="A225">
        <f t="shared" si="8"/>
        <v>216</v>
      </c>
      <c r="B225" t="str">
        <f>VLOOKUP(A225,SOURCE!B:S,15,0)</f>
        <v>CST_71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CST_71                       216</v>
      </c>
    </row>
    <row r="226" spans="1:4">
      <c r="A226">
        <f t="shared" si="8"/>
        <v>217</v>
      </c>
      <c r="B226" t="str">
        <f>VLOOKUP(A226,SOURCE!B:S,15,0)</f>
        <v>CST_72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CST_72                       217</v>
      </c>
    </row>
    <row r="227" spans="1:4">
      <c r="A227">
        <f t="shared" si="8"/>
        <v>218</v>
      </c>
      <c r="B227" t="str">
        <f>VLOOKUP(A227,SOURCE!B:S,15,0)</f>
        <v>CST_73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CST_73                       218</v>
      </c>
    </row>
    <row r="228" spans="1:4">
      <c r="A228">
        <f t="shared" si="8"/>
        <v>219</v>
      </c>
      <c r="B228" t="str">
        <f>VLOOKUP(A228,SOURCE!B:S,15,0)</f>
        <v>CST_74</v>
      </c>
      <c r="C228">
        <f>IF(
ISNUMBER(INDEX(SOURCE!B:B,MATCH(A228,SOURCE!B:B,0)+1)),
  VALUE(INDEX(SOURCE!B:B,MATCH(A228,SOURCE!B:B,0)+1)),
  "")</f>
        <v>220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CST_74                       219</v>
      </c>
    </row>
    <row r="229" spans="1:4">
      <c r="A229">
        <f t="shared" si="8"/>
        <v>220</v>
      </c>
      <c r="B229" t="str">
        <f>VLOOKUP(A229,SOURCE!B:S,15,0)</f>
        <v>CST_75</v>
      </c>
      <c r="C229">
        <f>IF(
ISNUMBER(INDEX(SOURCE!B:B,MATCH(A229,SOURCE!B:B,0)+1)),
  VALUE(INDEX(SOURCE!B:B,MATCH(A229,SOURCE!B:B,0)+1)),
  "")</f>
        <v>221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>#define CST_75                       220</v>
      </c>
    </row>
    <row r="230" spans="1:4">
      <c r="A230">
        <f t="shared" si="8"/>
        <v>221</v>
      </c>
      <c r="B230" t="str">
        <f>VLOOKUP(A230,SOURCE!B:S,15,0)</f>
        <v>CST_76</v>
      </c>
      <c r="C230">
        <f>IF(
ISNUMBER(INDEX(SOURCE!B:B,MATCH(A230,SOURCE!B:B,0)+1)),
  VALUE(INDEX(SOURCE!B:B,MATCH(A230,SOURCE!B:B,0)+1)),
  "")</f>
        <v>222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>#define CST_76                       221</v>
      </c>
    </row>
    <row r="231" spans="1:4">
      <c r="A231">
        <f t="shared" si="8"/>
        <v>222</v>
      </c>
      <c r="B231" t="str">
        <f>VLOOKUP(A231,SOURCE!B:S,15,0)</f>
        <v>CST_77</v>
      </c>
      <c r="C231">
        <f>IF(
ISNUMBER(INDEX(SOURCE!B:B,MATCH(A231,SOURCE!B:B,0)+1)),
  VALUE(INDEX(SOURCE!B:B,MATCH(A231,SOURCE!B:B,0)+1)),
  "")</f>
        <v>223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#define CST_77                       222</v>
      </c>
    </row>
    <row r="232" spans="1:4">
      <c r="A232">
        <f t="shared" si="8"/>
        <v>223</v>
      </c>
      <c r="B232" t="str">
        <f>VLOOKUP(A232,SOURCE!B:S,15,0)</f>
        <v>CST_78</v>
      </c>
      <c r="C232">
        <f>IF(
ISNUMBER(INDEX(SOURCE!B:B,MATCH(A232,SOURCE!B:B,0)+1)),
  VALUE(INDEX(SOURCE!B:B,MATCH(A232,SOURCE!B:B,0)+1)),
  "")</f>
        <v>224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CST_78                       223</v>
      </c>
    </row>
    <row r="233" spans="1:4">
      <c r="A233">
        <f t="shared" si="8"/>
        <v>224</v>
      </c>
      <c r="B233" t="str">
        <f>VLOOKUP(A233,SOURCE!B:S,15,0)</f>
        <v>CST_79</v>
      </c>
      <c r="C233">
        <f>IF(
ISNUMBER(INDEX(SOURCE!B:B,MATCH(A233,SOURCE!B:B,0)+1)),
  VALUE(INDEX(SOURCE!B:B,MATCH(A233,SOURCE!B:B,0)+1)),
  "")</f>
        <v>225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CST_79                       224</v>
      </c>
    </row>
    <row r="234" spans="1:4">
      <c r="A234">
        <f t="shared" si="8"/>
        <v>225</v>
      </c>
      <c r="B234" t="str">
        <f>VLOOKUP(A234,SOURCE!B:S,15,0)</f>
        <v>ITM_CNST</v>
      </c>
      <c r="C234">
        <f>IF(
ISNUMBER(INDEX(SOURCE!B:B,MATCH(A234,SOURCE!B:B,0)+1)),
  VALUE(INDEX(SOURCE!B:B,MATCH(A234,SOURCE!B:B,0)+1)),
  "")</f>
        <v>226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ITM_CNST                     225</v>
      </c>
    </row>
    <row r="235" spans="1:4">
      <c r="A235">
        <f t="shared" si="8"/>
        <v>226</v>
      </c>
      <c r="B235" t="str">
        <f>VLOOKUP(A235,SOURCE!B:S,15,0)</f>
        <v>ITM_0208</v>
      </c>
      <c r="C235">
        <f>IF(
ISNUMBER(INDEX(SOURCE!B:B,MATCH(A235,SOURCE!B:B,0)+1)),
  VALUE(INDEX(SOURCE!B:B,MATCH(A235,SOURCE!B:B,0)+1)),
  "")</f>
        <v>227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ITM_0208                     226</v>
      </c>
    </row>
    <row r="236" spans="1:4">
      <c r="A236">
        <f t="shared" si="8"/>
        <v>227</v>
      </c>
      <c r="B236" t="str">
        <f>VLOOKUP(A236,SOURCE!B:S,15,0)</f>
        <v>ITM_0209</v>
      </c>
      <c r="C236">
        <f>IF(
ISNUMBER(INDEX(SOURCE!B:B,MATCH(A236,SOURCE!B:B,0)+1)),
  VALUE(INDEX(SOURCE!B:B,MATCH(A236,SOURCE!B:B,0)+1)),
  "")</f>
        <v>228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ITM_0209                     227</v>
      </c>
    </row>
    <row r="237" spans="1:4">
      <c r="A237">
        <f t="shared" si="8"/>
        <v>228</v>
      </c>
      <c r="B237" t="str">
        <f>VLOOKUP(A237,SOURCE!B:S,15,0)</f>
        <v>ITM_0210</v>
      </c>
      <c r="C237">
        <f>IF(
ISNUMBER(INDEX(SOURCE!B:B,MATCH(A237,SOURCE!B:B,0)+1)),
  VALUE(INDEX(SOURCE!B:B,MATCH(A237,SOURCE!B:B,0)+1)),
  "")</f>
        <v>229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ITM_0210                     228</v>
      </c>
    </row>
    <row r="238" spans="1:4">
      <c r="A238">
        <f t="shared" si="8"/>
        <v>229</v>
      </c>
      <c r="B238" t="str">
        <f>VLOOKUP(A238,SOURCE!B:S,15,0)</f>
        <v>ITM_0211</v>
      </c>
      <c r="C238">
        <f>IF(
ISNUMBER(INDEX(SOURCE!B:B,MATCH(A238,SOURCE!B:B,0)+1)),
  VALUE(INDEX(SOURCE!B:B,MATCH(A238,SOURCE!B:B,0)+1)),
  "")</f>
        <v>230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ITM_0211                     229</v>
      </c>
    </row>
    <row r="239" spans="1:4">
      <c r="A239">
        <f t="shared" si="8"/>
        <v>230</v>
      </c>
      <c r="B239" t="str">
        <f>VLOOKUP(A239,SOURCE!B:S,15,0)</f>
        <v>ITM_0212</v>
      </c>
      <c r="C239">
        <f>IF(
ISNUMBER(INDEX(SOURCE!B:B,MATCH(A239,SOURCE!B:B,0)+1)),
  VALUE(INDEX(SOURCE!B:B,MATCH(A239,SOURCE!B:B,0)+1)),
  "")</f>
        <v>231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ITM_0212                     230</v>
      </c>
    </row>
    <row r="240" spans="1:4">
      <c r="A240">
        <f t="shared" si="8"/>
        <v>231</v>
      </c>
      <c r="B240" t="str">
        <f>VLOOKUP(A240,SOURCE!B:S,15,0)</f>
        <v>ITM_0213</v>
      </c>
      <c r="C240">
        <f>IF(
ISNUMBER(INDEX(SOURCE!B:B,MATCH(A240,SOURCE!B:B,0)+1)),
  VALUE(INDEX(SOURCE!B:B,MATCH(A240,SOURCE!B:B,0)+1)),
  "")</f>
        <v>232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ITM_0213                     231</v>
      </c>
    </row>
    <row r="241" spans="1:4">
      <c r="A241">
        <f t="shared" si="8"/>
        <v>232</v>
      </c>
      <c r="B241" t="str">
        <f>VLOOKUP(A241,SOURCE!B:S,15,0)</f>
        <v>ITM_0214</v>
      </c>
      <c r="C241">
        <f>IF(
ISNUMBER(INDEX(SOURCE!B:B,MATCH(A241,SOURCE!B:B,0)+1)),
  VALUE(INDEX(SOURCE!B:B,MATCH(A241,SOURCE!B:B,0)+1)),
  "")</f>
        <v>233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ITM_0214                     232</v>
      </c>
    </row>
    <row r="242" spans="1:4">
      <c r="A242">
        <f t="shared" si="8"/>
        <v>233</v>
      </c>
      <c r="B242" t="str">
        <f>VLOOKUP(A242,SOURCE!B:S,15,0)</f>
        <v>ITM_0215</v>
      </c>
      <c r="C242">
        <f>IF(
ISNUMBER(INDEX(SOURCE!B:B,MATCH(A242,SOURCE!B:B,0)+1)),
  VALUE(INDEX(SOURCE!B:B,MATCH(A242,SOURCE!B:B,0)+1)),
  "")</f>
        <v>234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ITM_0215                     233</v>
      </c>
    </row>
    <row r="243" spans="1:4">
      <c r="A243">
        <f t="shared" si="8"/>
        <v>234</v>
      </c>
      <c r="B243" t="str">
        <f>VLOOKUP(A243,SOURCE!B:S,15,0)</f>
        <v>ITM_0216</v>
      </c>
      <c r="C243">
        <f>IF(
ISNUMBER(INDEX(SOURCE!B:B,MATCH(A243,SOURCE!B:B,0)+1)),
  VALUE(INDEX(SOURCE!B:B,MATCH(A243,SOURCE!B:B,0)+1)),
  "")</f>
        <v>235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ITM_0216                     234</v>
      </c>
    </row>
    <row r="244" spans="1:4">
      <c r="A244">
        <f t="shared" si="8"/>
        <v>235</v>
      </c>
      <c r="B244" t="str">
        <f>VLOOKUP(A244,SOURCE!B:S,15,0)</f>
        <v>ITM_0217</v>
      </c>
      <c r="C244">
        <f>IF(
ISNUMBER(INDEX(SOURCE!B:B,MATCH(A244,SOURCE!B:B,0)+1)),
  VALUE(INDEX(SOURCE!B:B,MATCH(A244,SOURCE!B:B,0)+1)),
  "")</f>
        <v>236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ITM_0217                     235</v>
      </c>
    </row>
    <row r="245" spans="1:4">
      <c r="A245">
        <f t="shared" si="8"/>
        <v>236</v>
      </c>
      <c r="B245" t="str">
        <f>VLOOKUP(A245,SOURCE!B:S,15,0)</f>
        <v>ITM_0218</v>
      </c>
      <c r="C245">
        <f>IF(
ISNUMBER(INDEX(SOURCE!B:B,MATCH(A245,SOURCE!B:B,0)+1)),
  VALUE(INDEX(SOURCE!B:B,MATCH(A245,SOURCE!B:B,0)+1)),
  "")</f>
        <v>237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ITM_0218                     236</v>
      </c>
    </row>
    <row r="246" spans="1:4">
      <c r="A246">
        <f t="shared" si="8"/>
        <v>237</v>
      </c>
      <c r="B246" t="str">
        <f>VLOOKUP(A246,SOURCE!B:S,15,0)</f>
        <v>ITM_0219</v>
      </c>
      <c r="C246">
        <f>IF(
ISNUMBER(INDEX(SOURCE!B:B,MATCH(A246,SOURCE!B:B,0)+1)),
  VALUE(INDEX(SOURCE!B:B,MATCH(A246,SOURCE!B:B,0)+1)),
  "")</f>
        <v>237.01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ITM_0219                     237</v>
      </c>
    </row>
    <row r="247" spans="1:4">
      <c r="A247">
        <f t="shared" si="8"/>
        <v>237.01</v>
      </c>
      <c r="B247" t="str">
        <f>VLOOKUP(A247,SOURCE!B:S,15,0)</f>
        <v/>
      </c>
      <c r="C247">
        <f>IF(
ISNUMBER(INDEX(SOURCE!B:B,MATCH(A247,SOURCE!B:B,0)+1)),
  VALUE(INDEX(SOURCE!B:B,MATCH(A247,SOURCE!B:B,0)+1)),
  "")</f>
        <v>237.01999999999998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/>
      </c>
    </row>
    <row r="248" spans="1:4">
      <c r="A248">
        <f t="shared" si="8"/>
        <v>237.01999999999998</v>
      </c>
      <c r="B248" t="str">
        <f>VLOOKUP(A248,SOURCE!B:S,15,0)</f>
        <v/>
      </c>
      <c r="C248">
        <f>IF(
ISNUMBER(INDEX(SOURCE!B:B,MATCH(A248,SOURCE!B:B,0)+1)),
  VALUE(INDEX(SOURCE!B:B,MATCH(A248,SOURCE!B:B,0)+1)),
  "")</f>
        <v>237.02999999999997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/>
      </c>
    </row>
    <row r="249" spans="1:4">
      <c r="A249">
        <f t="shared" si="8"/>
        <v>237.02999999999997</v>
      </c>
      <c r="B249" t="str">
        <f>VLOOKUP(A249,SOURCE!B:S,15,0)</f>
        <v>// Conversions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// Conversions</v>
      </c>
    </row>
    <row r="250" spans="1:4">
      <c r="A250">
        <f t="shared" si="8"/>
        <v>238</v>
      </c>
      <c r="B250" t="str">
        <f>VLOOKUP(A250,SOURCE!B:S,15,0)</f>
        <v>ITM_CtoF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ITM_CtoF                     238</v>
      </c>
    </row>
    <row r="251" spans="1:4">
      <c r="A251">
        <f t="shared" si="8"/>
        <v>239</v>
      </c>
      <c r="B251" t="str">
        <f>VLOOKUP(A251,SOURCE!B:S,15,0)</f>
        <v>ITM_FtoC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ITM_FtoC                     239</v>
      </c>
    </row>
    <row r="252" spans="1:4">
      <c r="A252">
        <f t="shared" si="8"/>
        <v>240</v>
      </c>
      <c r="B252" t="str">
        <f>VLOOKUP(A252,SOURCE!B:S,15,0)</f>
        <v>ITM_DBtoPR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ITM_DBtoPR                   240</v>
      </c>
    </row>
    <row r="253" spans="1:4">
      <c r="A253">
        <f t="shared" si="8"/>
        <v>241</v>
      </c>
      <c r="B253" t="str">
        <f>VLOOKUP(A253,SOURCE!B:S,15,0)</f>
        <v>ITM_DBtoPRb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ITM_DBtoPRb                  241</v>
      </c>
    </row>
    <row r="254" spans="1:4">
      <c r="A254">
        <f t="shared" si="8"/>
        <v>242</v>
      </c>
      <c r="B254" t="str">
        <f>VLOOKUP(A254,SOURCE!B:S,15,0)</f>
        <v>ITM_DBtoPRc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ITM_DBtoPRc                  242</v>
      </c>
    </row>
    <row r="255" spans="1:4">
      <c r="A255">
        <f t="shared" si="8"/>
        <v>243</v>
      </c>
      <c r="B255" t="str">
        <f>VLOOKUP(A255,SOURCE!B:S,15,0)</f>
        <v>ITM_DBtoFR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ITM_DBtoFR                   243</v>
      </c>
    </row>
    <row r="256" spans="1:4">
      <c r="A256">
        <f t="shared" si="8"/>
        <v>244</v>
      </c>
      <c r="B256" t="str">
        <f>VLOOKUP(A256,SOURCE!B:S,15,0)</f>
        <v>ITM_DBtoFRb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ITM_DBtoFRb                  244</v>
      </c>
    </row>
    <row r="257" spans="1:4">
      <c r="A257">
        <f t="shared" si="8"/>
        <v>245</v>
      </c>
      <c r="B257" t="str">
        <f>VLOOKUP(A257,SOURCE!B:S,15,0)</f>
        <v>ITM_DBtoFRc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ITM_DBtoFRc                  245</v>
      </c>
    </row>
    <row r="258" spans="1:4">
      <c r="A258">
        <f t="shared" si="8"/>
        <v>246</v>
      </c>
      <c r="B258" t="str">
        <f>VLOOKUP(A258,SOURCE!B:S,15,0)</f>
        <v>ITM_PRtoDB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ITM_PRtoDB                   246</v>
      </c>
    </row>
    <row r="259" spans="1:4">
      <c r="A259">
        <f t="shared" si="8"/>
        <v>247</v>
      </c>
      <c r="B259" t="str">
        <f>VLOOKUP(A259,SOURCE!B:S,15,0)</f>
        <v>ITM_PRtoDBb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ITM_PRtoDBb                  247</v>
      </c>
    </row>
    <row r="260" spans="1:4">
      <c r="A260">
        <f t="shared" si="8"/>
        <v>248</v>
      </c>
      <c r="B260" t="str">
        <f>VLOOKUP(A260,SOURCE!B:S,15,0)</f>
        <v>ITM_PRtoDBc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ITM_PRtoDBc                  248</v>
      </c>
    </row>
    <row r="261" spans="1:4">
      <c r="A261">
        <f t="shared" si="8"/>
        <v>249</v>
      </c>
      <c r="B261" t="str">
        <f>VLOOKUP(A261,SOURCE!B:S,15,0)</f>
        <v>ITM_FRtoDB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ITM_FRtoDB                   249</v>
      </c>
    </row>
    <row r="262" spans="1:4">
      <c r="A262">
        <f t="shared" si="8"/>
        <v>250</v>
      </c>
      <c r="B262" t="str">
        <f>VLOOKUP(A262,SOURCE!B:S,15,0)</f>
        <v>ITM_FRtoDBb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ITM_FRtoDBb                  250</v>
      </c>
    </row>
    <row r="263" spans="1:4">
      <c r="A263">
        <f t="shared" si="8"/>
        <v>251</v>
      </c>
      <c r="B263" t="str">
        <f>VLOOKUP(A263,SOURCE!B:S,15,0)</f>
        <v>ITM_FRtoDBc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ITM_FRtoDBc                  251</v>
      </c>
    </row>
    <row r="264" spans="1:4">
      <c r="A264">
        <f t="shared" si="8"/>
        <v>252</v>
      </c>
      <c r="B264" t="str">
        <f>VLOOKUP(A264,SOURCE!B:S,15,0)</f>
        <v>ITM_ACtoHA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ITM_ACtoHA                   252</v>
      </c>
    </row>
    <row r="265" spans="1:4">
      <c r="A265">
        <f t="shared" si="8"/>
        <v>253</v>
      </c>
      <c r="B265" t="str">
        <f>VLOOKUP(A265,SOURCE!B:S,15,0)</f>
        <v>ITM_ACtoHAb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ITM_ACtoHAb                  253</v>
      </c>
    </row>
    <row r="266" spans="1:4">
      <c r="A266">
        <f t="shared" si="8"/>
        <v>254</v>
      </c>
      <c r="B266" t="str">
        <f>VLOOKUP(A266,SOURCE!B:S,15,0)</f>
        <v>ITM_HAtoAC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ITM_HAtoAC                   254</v>
      </c>
    </row>
    <row r="267" spans="1:4">
      <c r="A267">
        <f t="shared" si="8"/>
        <v>255</v>
      </c>
      <c r="B267" t="str">
        <f>VLOOKUP(A267,SOURCE!B:S,15,0)</f>
        <v>ITM_HAtoACb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ITM_HAtoACb                  255</v>
      </c>
    </row>
    <row r="268" spans="1:4">
      <c r="A268">
        <f t="shared" ref="A268:A331" si="9">C267</f>
        <v>256</v>
      </c>
      <c r="B268" t="str">
        <f>VLOOKUP(A268,SOURCE!B:S,15,0)</f>
        <v>ITM_ACUStoHA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ITM_ACUStoHA                 256</v>
      </c>
    </row>
    <row r="269" spans="1:4">
      <c r="A269">
        <f t="shared" si="9"/>
        <v>257</v>
      </c>
      <c r="B269" t="str">
        <f>VLOOKUP(A269,SOURCE!B:S,15,0)</f>
        <v>ITM_ACUStoHAb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ITM_ACUStoHAb                257</v>
      </c>
    </row>
    <row r="270" spans="1:4">
      <c r="A270">
        <f t="shared" si="9"/>
        <v>258</v>
      </c>
      <c r="B270" t="str">
        <f>VLOOKUP(A270,SOURCE!B:S,15,0)</f>
        <v>ITM_HAtoACUS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ITM_HAtoACUS                 258</v>
      </c>
    </row>
    <row r="271" spans="1:4">
      <c r="A271">
        <f t="shared" si="9"/>
        <v>259</v>
      </c>
      <c r="B271" t="str">
        <f>VLOOKUP(A271,SOURCE!B:S,15,0)</f>
        <v>ITM_HAtoACUSb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ITM_HAtoACUSb                259</v>
      </c>
    </row>
    <row r="272" spans="1:4">
      <c r="A272">
        <f t="shared" si="9"/>
        <v>260</v>
      </c>
      <c r="B272" t="str">
        <f>VLOOKUP(A272,SOURCE!B:S,15,0)</f>
        <v>ITM_PAtoATM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ITM_PAtoATM                  260</v>
      </c>
    </row>
    <row r="273" spans="1:4">
      <c r="A273">
        <f t="shared" si="9"/>
        <v>261</v>
      </c>
      <c r="B273" t="str">
        <f>VLOOKUP(A273,SOURCE!B:S,15,0)</f>
        <v>ITM_ATMtoPA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ITM_ATMtoPA                  261</v>
      </c>
    </row>
    <row r="274" spans="1:4">
      <c r="A274">
        <f t="shared" si="9"/>
        <v>262</v>
      </c>
      <c r="B274" t="str">
        <f>VLOOKUP(A274,SOURCE!B:S,15,0)</f>
        <v>ITM_AUtoM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ITM_AUtoM                    262</v>
      </c>
    </row>
    <row r="275" spans="1:4">
      <c r="A275">
        <f t="shared" si="9"/>
        <v>263</v>
      </c>
      <c r="B275" t="str">
        <f>VLOOKUP(A275,SOURCE!B:S,15,0)</f>
        <v>ITM_MtoAU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ITM_MtoAU                    263</v>
      </c>
    </row>
    <row r="276" spans="1:4">
      <c r="A276">
        <f t="shared" si="9"/>
        <v>264</v>
      </c>
      <c r="B276" t="str">
        <f>VLOOKUP(A276,SOURCE!B:S,15,0)</f>
        <v>ITM_BARtoPA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ITM_BARtoPA                  264</v>
      </c>
    </row>
    <row r="277" spans="1:4">
      <c r="A277">
        <f t="shared" si="9"/>
        <v>265</v>
      </c>
      <c r="B277" t="str">
        <f>VLOOKUP(A277,SOURCE!B:S,15,0)</f>
        <v>ITM_PAtoBAR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ITM_PAtoBAR                  265</v>
      </c>
    </row>
    <row r="278" spans="1:4">
      <c r="A278">
        <f t="shared" si="9"/>
        <v>266</v>
      </c>
      <c r="B278" t="str">
        <f>VLOOKUP(A278,SOURCE!B:S,15,0)</f>
        <v>ITM_BTUtoJ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ITM_BTUtoJ                   266</v>
      </c>
    </row>
    <row r="279" spans="1:4">
      <c r="A279">
        <f t="shared" si="9"/>
        <v>267</v>
      </c>
      <c r="B279" t="str">
        <f>VLOOKUP(A279,SOURCE!B:S,15,0)</f>
        <v>ITM_JtoBTU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ITM_JtoBTU                   267</v>
      </c>
    </row>
    <row r="280" spans="1:4">
      <c r="A280">
        <f t="shared" si="9"/>
        <v>268</v>
      </c>
      <c r="B280" t="str">
        <f>VLOOKUP(A280,SOURCE!B:S,15,0)</f>
        <v>ITM_CALtoJ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ITM_CALtoJ                   268</v>
      </c>
    </row>
    <row r="281" spans="1:4">
      <c r="A281">
        <f t="shared" si="9"/>
        <v>269</v>
      </c>
      <c r="B281" t="str">
        <f>VLOOKUP(A281,SOURCE!B:S,15,0)</f>
        <v>ITM_JtoCAL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ITM_JtoCAL                   269</v>
      </c>
    </row>
    <row r="282" spans="1:4">
      <c r="A282">
        <f t="shared" si="9"/>
        <v>270</v>
      </c>
      <c r="B282" t="str">
        <f>VLOOKUP(A282,SOURCE!B:S,15,0)</f>
        <v>ITM_LBFFTtoNM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ITM_LBFFTtoNM                270</v>
      </c>
    </row>
    <row r="283" spans="1:4">
      <c r="A283">
        <f t="shared" si="9"/>
        <v>271</v>
      </c>
      <c r="B283" t="str">
        <f>VLOOKUP(A283,SOURCE!B:S,15,0)</f>
        <v>ITM_LBFFTtoNMb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ITM_LBFFTtoNMb               271</v>
      </c>
    </row>
    <row r="284" spans="1:4">
      <c r="A284">
        <f t="shared" si="9"/>
        <v>272</v>
      </c>
      <c r="B284" t="str">
        <f>VLOOKUP(A284,SOURCE!B:S,15,0)</f>
        <v>ITM_NMtoLBFFT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ITM_NMtoLBFFT                272</v>
      </c>
    </row>
    <row r="285" spans="1:4">
      <c r="A285">
        <f t="shared" si="9"/>
        <v>273</v>
      </c>
      <c r="B285" t="str">
        <f>VLOOKUP(A285,SOURCE!B:S,15,0)</f>
        <v>ITM_NMtoLBFFTb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ITM_NMtoLBFFTb               273</v>
      </c>
    </row>
    <row r="286" spans="1:4">
      <c r="A286">
        <f t="shared" si="9"/>
        <v>274</v>
      </c>
      <c r="B286" t="str">
        <f>VLOOKUP(A286,SOURCE!B:S,15,0)</f>
        <v>ITM_CWTtoKG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ITM_CWTtoKG                  274</v>
      </c>
    </row>
    <row r="287" spans="1:4">
      <c r="A287">
        <f t="shared" si="9"/>
        <v>275</v>
      </c>
      <c r="B287" t="str">
        <f>VLOOKUP(A287,SOURCE!B:S,15,0)</f>
        <v>ITM_KGtoCWT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ITM_KGtoCWT                  275</v>
      </c>
    </row>
    <row r="288" spans="1:4">
      <c r="A288">
        <f t="shared" si="9"/>
        <v>276</v>
      </c>
      <c r="B288" t="str">
        <f>VLOOKUP(A288,SOURCE!B:S,15,0)</f>
        <v>ITM_FTtoM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ITM_FTtoM                    276</v>
      </c>
    </row>
    <row r="289" spans="1:4">
      <c r="A289">
        <f t="shared" si="9"/>
        <v>277</v>
      </c>
      <c r="B289" t="str">
        <f>VLOOKUP(A289,SOURCE!B:S,15,0)</f>
        <v>ITM_MtoFT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ITM_MtoFT                    277</v>
      </c>
    </row>
    <row r="290" spans="1:4">
      <c r="A290">
        <f t="shared" si="9"/>
        <v>278</v>
      </c>
      <c r="B290" t="str">
        <f>VLOOKUP(A290,SOURCE!B:S,15,0)</f>
        <v>ITM_FTUStoM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ITM_FTUStoM                  278</v>
      </c>
    </row>
    <row r="291" spans="1:4">
      <c r="A291">
        <f t="shared" si="9"/>
        <v>279</v>
      </c>
      <c r="B291" t="str">
        <f>VLOOKUP(A291,SOURCE!B:S,15,0)</f>
        <v>ITM_FTUStoMb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ITM_FTUStoMb                 279</v>
      </c>
    </row>
    <row r="292" spans="1:4">
      <c r="A292">
        <f t="shared" si="9"/>
        <v>280</v>
      </c>
      <c r="B292" t="str">
        <f>VLOOKUP(A292,SOURCE!B:S,15,0)</f>
        <v>ITM_FTUStoMc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ITM_FTUStoMc                 280</v>
      </c>
    </row>
    <row r="293" spans="1:4">
      <c r="A293">
        <f t="shared" si="9"/>
        <v>281</v>
      </c>
      <c r="B293" t="str">
        <f>VLOOKUP(A293,SOURCE!B:S,15,0)</f>
        <v>ITM_MtoFTUS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ITM_MtoFTUS                  281</v>
      </c>
    </row>
    <row r="294" spans="1:4">
      <c r="A294">
        <f t="shared" si="9"/>
        <v>282</v>
      </c>
      <c r="B294" t="str">
        <f>VLOOKUP(A294,SOURCE!B:S,15,0)</f>
        <v>ITM_MtoFTUSb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ITM_MtoFTUSb                 282</v>
      </c>
    </row>
    <row r="295" spans="1:4">
      <c r="A295">
        <f t="shared" si="9"/>
        <v>283</v>
      </c>
      <c r="B295" t="str">
        <f>VLOOKUP(A295,SOURCE!B:S,15,0)</f>
        <v>ITM_MtoFTUSc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ITM_MtoFTUSc                 283</v>
      </c>
    </row>
    <row r="296" spans="1:4">
      <c r="A296">
        <f t="shared" si="9"/>
        <v>284</v>
      </c>
      <c r="B296" t="str">
        <f>VLOOKUP(A296,SOURCE!B:S,15,0)</f>
        <v>ITM_FZUKtoML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ITM_FZUKtoML                 284</v>
      </c>
    </row>
    <row r="297" spans="1:4">
      <c r="A297">
        <f t="shared" si="9"/>
        <v>285</v>
      </c>
      <c r="B297" t="str">
        <f>VLOOKUP(A297,SOURCE!B:S,15,0)</f>
        <v>ITM_FZUKtoMLb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ITM_FZUKtoMLb                285</v>
      </c>
    </row>
    <row r="298" spans="1:4">
      <c r="A298">
        <f t="shared" si="9"/>
        <v>286</v>
      </c>
      <c r="B298" t="str">
        <f>VLOOKUP(A298,SOURCE!B:S,15,0)</f>
        <v>ITM_MLtoFZUK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ITM_MLtoFZUK                 286</v>
      </c>
    </row>
    <row r="299" spans="1:4">
      <c r="A299">
        <f t="shared" si="9"/>
        <v>287</v>
      </c>
      <c r="B299" t="str">
        <f>VLOOKUP(A299,SOURCE!B:S,15,0)</f>
        <v>ITM_MLtoFZUKb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ITM_MLtoFZUKb                287</v>
      </c>
    </row>
    <row r="300" spans="1:4">
      <c r="A300">
        <f t="shared" si="9"/>
        <v>288</v>
      </c>
      <c r="B300" t="str">
        <f>VLOOKUP(A300,SOURCE!B:S,15,0)</f>
        <v>ITM_FZUStoML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ITM_FZUStoML                 288</v>
      </c>
    </row>
    <row r="301" spans="1:4">
      <c r="A301">
        <f t="shared" si="9"/>
        <v>289</v>
      </c>
      <c r="B301" t="str">
        <f>VLOOKUP(A301,SOURCE!B:S,15,0)</f>
        <v>ITM_FZUStoMLb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ITM_FZUStoMLb                289</v>
      </c>
    </row>
    <row r="302" spans="1:4">
      <c r="A302">
        <f t="shared" si="9"/>
        <v>290</v>
      </c>
      <c r="B302" t="str">
        <f>VLOOKUP(A302,SOURCE!B:S,15,0)</f>
        <v>ITM_MLtoFZUS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ITM_MLtoFZUS                 290</v>
      </c>
    </row>
    <row r="303" spans="1:4">
      <c r="A303">
        <f t="shared" si="9"/>
        <v>291</v>
      </c>
      <c r="B303" t="str">
        <f>VLOOKUP(A303,SOURCE!B:S,15,0)</f>
        <v>ITM_MLtoFZUSb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ITM_MLtoFZUSb                291</v>
      </c>
    </row>
    <row r="304" spans="1:4">
      <c r="A304">
        <f t="shared" si="9"/>
        <v>292</v>
      </c>
      <c r="B304" t="str">
        <f>VLOOKUP(A304,SOURCE!B:S,15,0)</f>
        <v>ITM_GLUKtoL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ITM_GLUKtoL                  292</v>
      </c>
    </row>
    <row r="305" spans="1:4">
      <c r="A305">
        <f t="shared" si="9"/>
        <v>293</v>
      </c>
      <c r="B305" t="str">
        <f>VLOOKUP(A305,SOURCE!B:S,15,0)</f>
        <v>ITM_LtoGLUK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ITM_LtoGLUK                  293</v>
      </c>
    </row>
    <row r="306" spans="1:4">
      <c r="A306">
        <f t="shared" si="9"/>
        <v>294</v>
      </c>
      <c r="B306" t="str">
        <f>VLOOKUP(A306,SOURCE!B:S,15,0)</f>
        <v>ITM_GLUStoL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ITM_GLUStoL                  294</v>
      </c>
    </row>
    <row r="307" spans="1:4">
      <c r="A307">
        <f t="shared" si="9"/>
        <v>295</v>
      </c>
      <c r="B307" t="str">
        <f>VLOOKUP(A307,SOURCE!B:S,15,0)</f>
        <v>ITM_LtoGLUS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ITM_LtoGLUS                  295</v>
      </c>
    </row>
    <row r="308" spans="1:4">
      <c r="A308">
        <f t="shared" si="9"/>
        <v>296</v>
      </c>
      <c r="B308" t="str">
        <f>VLOOKUP(A308,SOURCE!B:S,15,0)</f>
        <v>ITM_HPEtoW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ITM_HPEtoW                   296</v>
      </c>
    </row>
    <row r="309" spans="1:4">
      <c r="A309">
        <f t="shared" si="9"/>
        <v>297</v>
      </c>
      <c r="B309" t="str">
        <f>VLOOKUP(A309,SOURCE!B:S,15,0)</f>
        <v>ITM_WtoHPE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ITM_WtoHPE                   297</v>
      </c>
    </row>
    <row r="310" spans="1:4">
      <c r="A310">
        <f t="shared" si="9"/>
        <v>298</v>
      </c>
      <c r="B310" t="str">
        <f>VLOOKUP(A310,SOURCE!B:S,15,0)</f>
        <v>ITM_HPMtoW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ITM_HPMtoW                   298</v>
      </c>
    </row>
    <row r="311" spans="1:4">
      <c r="A311">
        <f t="shared" si="9"/>
        <v>299</v>
      </c>
      <c r="B311" t="str">
        <f>VLOOKUP(A311,SOURCE!B:S,15,0)</f>
        <v>ITM_WtoHPM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ITM_WtoHPM                   299</v>
      </c>
    </row>
    <row r="312" spans="1:4">
      <c r="A312">
        <f t="shared" si="9"/>
        <v>300</v>
      </c>
      <c r="B312" t="str">
        <f>VLOOKUP(A312,SOURCE!B:S,15,0)</f>
        <v>ITM_HPUKtoW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ITM_HPUKtoW                  300</v>
      </c>
    </row>
    <row r="313" spans="1:4">
      <c r="A313">
        <f t="shared" si="9"/>
        <v>301</v>
      </c>
      <c r="B313" t="str">
        <f>VLOOKUP(A313,SOURCE!B:S,15,0)</f>
        <v>ITM_WtoHPUK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ITM_WtoHPUK                  301</v>
      </c>
    </row>
    <row r="314" spans="1:4">
      <c r="A314">
        <f t="shared" si="9"/>
        <v>302</v>
      </c>
      <c r="B314" t="str">
        <f>VLOOKUP(A314,SOURCE!B:S,15,0)</f>
        <v xml:space="preserve">ITM_INCHHGtoPA 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ITM_INCHHGtoPA               302</v>
      </c>
    </row>
    <row r="315" spans="1:4">
      <c r="A315">
        <f t="shared" si="9"/>
        <v>303</v>
      </c>
      <c r="B315" t="str">
        <f>VLOOKUP(A315,SOURCE!B:S,15,0)</f>
        <v>ITM_INCHHGtoPAb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ITM_INCHHGtoPAb              303</v>
      </c>
    </row>
    <row r="316" spans="1:4">
      <c r="A316">
        <f t="shared" si="9"/>
        <v>304</v>
      </c>
      <c r="B316" t="str">
        <f>VLOOKUP(A316,SOURCE!B:S,15,0)</f>
        <v xml:space="preserve">ITM_PAtoINCHHG 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ITM_PAtoINCHHG               304</v>
      </c>
    </row>
    <row r="317" spans="1:4">
      <c r="A317">
        <f t="shared" si="9"/>
        <v>305</v>
      </c>
      <c r="B317" t="str">
        <f>VLOOKUP(A317,SOURCE!B:S,15,0)</f>
        <v>ITM_PAtoINCHHGb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ITM_PAtoINCHHGb              305</v>
      </c>
    </row>
    <row r="318" spans="1:4">
      <c r="A318">
        <f t="shared" si="9"/>
        <v>306</v>
      </c>
      <c r="B318" t="str">
        <f>VLOOKUP(A318,SOURCE!B:S,15,0)</f>
        <v>ITM_INCHtoMM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ITM_INCHtoMM                 306</v>
      </c>
    </row>
    <row r="319" spans="1:4">
      <c r="A319">
        <f t="shared" si="9"/>
        <v>307</v>
      </c>
      <c r="B319" t="str">
        <f>VLOOKUP(A319,SOURCE!B:S,15,0)</f>
        <v>ITM_MMtoINCH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ITM_MMtoINCH                 307</v>
      </c>
    </row>
    <row r="320" spans="1:4">
      <c r="A320">
        <f t="shared" si="9"/>
        <v>308</v>
      </c>
      <c r="B320" t="str">
        <f>VLOOKUP(A320,SOURCE!B:S,15,0)</f>
        <v>ITM_WHtoJ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ITM_WHtoJ                    308</v>
      </c>
    </row>
    <row r="321" spans="1:4">
      <c r="A321">
        <f t="shared" si="9"/>
        <v>309</v>
      </c>
      <c r="B321" t="str">
        <f>VLOOKUP(A321,SOURCE!B:S,15,0)</f>
        <v>ITM_JtoWH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ITM_JtoWH                    309</v>
      </c>
    </row>
    <row r="322" spans="1:4">
      <c r="A322">
        <f t="shared" si="9"/>
        <v>310</v>
      </c>
      <c r="B322" t="str">
        <f>VLOOKUP(A322,SOURCE!B:S,15,0)</f>
        <v>ITM_KGtoLBS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ITM_KGtoLBS                  310</v>
      </c>
    </row>
    <row r="323" spans="1:4">
      <c r="A323">
        <f t="shared" si="9"/>
        <v>311</v>
      </c>
      <c r="B323" t="str">
        <f>VLOOKUP(A323,SOURCE!B:S,15,0)</f>
        <v>ITM_LBStoKG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ITM_LBStoKG                  311</v>
      </c>
    </row>
    <row r="324" spans="1:4">
      <c r="A324">
        <f t="shared" si="9"/>
        <v>312</v>
      </c>
      <c r="B324" t="str">
        <f>VLOOKUP(A324,SOURCE!B:S,15,0)</f>
        <v>ITM_GtoOZ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ITM_GtoOZ                    312</v>
      </c>
    </row>
    <row r="325" spans="1:4">
      <c r="A325">
        <f t="shared" si="9"/>
        <v>313</v>
      </c>
      <c r="B325" t="str">
        <f>VLOOKUP(A325,SOURCE!B:S,15,0)</f>
        <v>ITM_OZtoG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ITM_OZtoG                    313</v>
      </c>
    </row>
    <row r="326" spans="1:4">
      <c r="A326">
        <f t="shared" si="9"/>
        <v>314</v>
      </c>
      <c r="B326" t="str">
        <f>VLOOKUP(A326,SOURCE!B:S,15,0)</f>
        <v>ITM_KGtoSCW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ITM_KGtoSCW                  314</v>
      </c>
    </row>
    <row r="327" spans="1:4">
      <c r="A327">
        <f t="shared" si="9"/>
        <v>315</v>
      </c>
      <c r="B327" t="str">
        <f>VLOOKUP(A327,SOURCE!B:S,15,0)</f>
        <v>ITM_KGtoSCWb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ITM_KGtoSCWb                 315</v>
      </c>
    </row>
    <row r="328" spans="1:4">
      <c r="A328">
        <f t="shared" si="9"/>
        <v>316</v>
      </c>
      <c r="B328" t="str">
        <f>VLOOKUP(A328,SOURCE!B:S,15,0)</f>
        <v>ITM_SCWtoKG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ITM_SCWtoKG                  316</v>
      </c>
    </row>
    <row r="329" spans="1:4">
      <c r="A329">
        <f t="shared" si="9"/>
        <v>317</v>
      </c>
      <c r="B329" t="str">
        <f>VLOOKUP(A329,SOURCE!B:S,15,0)</f>
        <v>ITM_SCWtoKGb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ITM_SCWtoKGb                 317</v>
      </c>
    </row>
    <row r="330" spans="1:4">
      <c r="A330">
        <f t="shared" si="9"/>
        <v>318</v>
      </c>
      <c r="B330" t="str">
        <f>VLOOKUP(A330,SOURCE!B:S,15,0)</f>
        <v>ITM_KGtoSTO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ITM_KGtoSTO                  318</v>
      </c>
    </row>
    <row r="331" spans="1:4">
      <c r="A331">
        <f t="shared" si="9"/>
        <v>319</v>
      </c>
      <c r="B331" t="str">
        <f>VLOOKUP(A331,SOURCE!B:S,15,0)</f>
        <v>ITM_KGtoSTOb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ITM_KGtoSTOb                 319</v>
      </c>
    </row>
    <row r="332" spans="1:4">
      <c r="A332">
        <f t="shared" ref="A332:A395" si="10">C331</f>
        <v>320</v>
      </c>
      <c r="B332" t="str">
        <f>VLOOKUP(A332,SOURCE!B:S,15,0)</f>
        <v>ITM_STOtoKG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ITM_STOtoKG                  320</v>
      </c>
    </row>
    <row r="333" spans="1:4">
      <c r="A333">
        <f t="shared" si="10"/>
        <v>321</v>
      </c>
      <c r="B333" t="str">
        <f>VLOOKUP(A333,SOURCE!B:S,15,0)</f>
        <v>ITM_STOtoKGb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ITM_STOtoKGb                 321</v>
      </c>
    </row>
    <row r="334" spans="1:4">
      <c r="A334">
        <f t="shared" si="10"/>
        <v>322</v>
      </c>
      <c r="B334" t="str">
        <f>VLOOKUP(A334,SOURCE!B:S,15,0)</f>
        <v>ITM_KGtoST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ITM_KGtoST                   322</v>
      </c>
    </row>
    <row r="335" spans="1:4">
      <c r="A335">
        <f t="shared" si="10"/>
        <v>323</v>
      </c>
      <c r="B335" t="str">
        <f>VLOOKUP(A335,SOURCE!B:S,15,0)</f>
        <v>ITM_KGtoSTb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ITM_KGtoSTb                  323</v>
      </c>
    </row>
    <row r="336" spans="1:4">
      <c r="A336">
        <f t="shared" si="10"/>
        <v>324</v>
      </c>
      <c r="B336" t="str">
        <f>VLOOKUP(A336,SOURCE!B:S,15,0)</f>
        <v>ITM_KGtoSTc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ITM_KGtoSTc                  324</v>
      </c>
    </row>
    <row r="337" spans="1:4">
      <c r="A337">
        <f t="shared" si="10"/>
        <v>325</v>
      </c>
      <c r="B337" t="str">
        <f>VLOOKUP(A337,SOURCE!B:S,15,0)</f>
        <v>ITM_STtoKG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ITM_STtoKG                   325</v>
      </c>
    </row>
    <row r="338" spans="1:4">
      <c r="A338">
        <f t="shared" si="10"/>
        <v>326</v>
      </c>
      <c r="B338" t="str">
        <f>VLOOKUP(A338,SOURCE!B:S,15,0)</f>
        <v>ITM_STtoKGb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ITM_STtoKGb                  326</v>
      </c>
    </row>
    <row r="339" spans="1:4">
      <c r="A339">
        <f t="shared" si="10"/>
        <v>327</v>
      </c>
      <c r="B339" t="str">
        <f>VLOOKUP(A339,SOURCE!B:S,15,0)</f>
        <v>ITM_STtoKGc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ITM_STtoKGc                  327</v>
      </c>
    </row>
    <row r="340" spans="1:4">
      <c r="A340">
        <f t="shared" si="10"/>
        <v>328</v>
      </c>
      <c r="B340" t="str">
        <f>VLOOKUP(A340,SOURCE!B:S,15,0)</f>
        <v>ITM_KGtoTON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ITM_KGtoTON                  328</v>
      </c>
    </row>
    <row r="341" spans="1:4">
      <c r="A341">
        <f t="shared" si="10"/>
        <v>329</v>
      </c>
      <c r="B341" t="str">
        <f>VLOOKUP(A341,SOURCE!B:S,15,0)</f>
        <v>ITM_KGtoLIANG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ITM_KGtoLIANG                329</v>
      </c>
    </row>
    <row r="342" spans="1:4">
      <c r="A342">
        <f t="shared" si="10"/>
        <v>330</v>
      </c>
      <c r="B342" t="str">
        <f>VLOOKUP(A342,SOURCE!B:S,15,0)</f>
        <v>ITM_KGtoLIANGb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ITM_KGtoLIANGb               330</v>
      </c>
    </row>
    <row r="343" spans="1:4">
      <c r="A343">
        <f t="shared" si="10"/>
        <v>331</v>
      </c>
      <c r="B343" t="str">
        <f>VLOOKUP(A343,SOURCE!B:S,15,0)</f>
        <v>ITM_TONtoKG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ITM_TONtoKG                  331</v>
      </c>
    </row>
    <row r="344" spans="1:4">
      <c r="A344">
        <f t="shared" si="10"/>
        <v>332</v>
      </c>
      <c r="B344" t="str">
        <f>VLOOKUP(A344,SOURCE!B:S,15,0)</f>
        <v>ITM_LIANGtoKG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ITM_LIANGtoKG                332</v>
      </c>
    </row>
    <row r="345" spans="1:4">
      <c r="A345">
        <f t="shared" si="10"/>
        <v>333</v>
      </c>
      <c r="B345" t="str">
        <f>VLOOKUP(A345,SOURCE!B:S,15,0)</f>
        <v>ITM_LIANGtoKGb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ITM_LIANGtoKGb               333</v>
      </c>
    </row>
    <row r="346" spans="1:4">
      <c r="A346">
        <f t="shared" si="10"/>
        <v>334</v>
      </c>
      <c r="B346" t="str">
        <f>VLOOKUP(A346,SOURCE!B:S,15,0)</f>
        <v>ITM_GtoTRZ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ITM_GtoTRZ                   334</v>
      </c>
    </row>
    <row r="347" spans="1:4">
      <c r="A347">
        <f t="shared" si="10"/>
        <v>335</v>
      </c>
      <c r="B347" t="str">
        <f>VLOOKUP(A347,SOURCE!B:S,15,0)</f>
        <v>ITM_GtoTRZb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ITM_GtoTRZb                  335</v>
      </c>
    </row>
    <row r="348" spans="1:4">
      <c r="A348">
        <f t="shared" si="10"/>
        <v>336</v>
      </c>
      <c r="B348" t="str">
        <f>VLOOKUP(A348,SOURCE!B:S,15,0)</f>
        <v>ITM_TRZtoG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ITM_TRZtoG                   336</v>
      </c>
    </row>
    <row r="349" spans="1:4">
      <c r="A349">
        <f t="shared" si="10"/>
        <v>337</v>
      </c>
      <c r="B349" t="str">
        <f>VLOOKUP(A349,SOURCE!B:S,15,0)</f>
        <v>ITM_TRZtoGb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ITM_TRZtoGb                  337</v>
      </c>
    </row>
    <row r="350" spans="1:4">
      <c r="A350">
        <f t="shared" si="10"/>
        <v>338</v>
      </c>
      <c r="B350" t="str">
        <f>VLOOKUP(A350,SOURCE!B:S,15,0)</f>
        <v>ITM_LBFtoN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ITM_LBFtoN                   338</v>
      </c>
    </row>
    <row r="351" spans="1:4">
      <c r="A351">
        <f t="shared" si="10"/>
        <v>339</v>
      </c>
      <c r="B351" t="str">
        <f>VLOOKUP(A351,SOURCE!B:S,15,0)</f>
        <v>ITM_NtoLBF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ITM_NtoLBF                   339</v>
      </c>
    </row>
    <row r="352" spans="1:4">
      <c r="A352">
        <f t="shared" si="10"/>
        <v>340</v>
      </c>
      <c r="B352" t="str">
        <f>VLOOKUP(A352,SOURCE!B:S,15,0)</f>
        <v>ITM_LYtoM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ITM_LYtoM                    340</v>
      </c>
    </row>
    <row r="353" spans="1:4">
      <c r="A353">
        <f t="shared" si="10"/>
        <v>341</v>
      </c>
      <c r="B353" t="str">
        <f>VLOOKUP(A353,SOURCE!B:S,15,0)</f>
        <v>ITM_MtoLY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ITM_MtoLY                    341</v>
      </c>
    </row>
    <row r="354" spans="1:4">
      <c r="A354">
        <f t="shared" si="10"/>
        <v>342</v>
      </c>
      <c r="B354" t="str">
        <f>VLOOKUP(A354,SOURCE!B:S,15,0)</f>
        <v>ITM_MMHGtoPA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ITM_MMHGtoPA                 342</v>
      </c>
    </row>
    <row r="355" spans="1:4">
      <c r="A355">
        <f t="shared" si="10"/>
        <v>343</v>
      </c>
      <c r="B355" t="str">
        <f>VLOOKUP(A355,SOURCE!B:S,15,0)</f>
        <v>ITM_MMHGtoPAb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ITM_MMHGtoPAb                343</v>
      </c>
    </row>
    <row r="356" spans="1:4">
      <c r="A356">
        <f t="shared" si="10"/>
        <v>344</v>
      </c>
      <c r="B356" t="str">
        <f>VLOOKUP(A356,SOURCE!B:S,15,0)</f>
        <v>ITM_PAtoMMHG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ITM_PAtoMMHG                 344</v>
      </c>
    </row>
    <row r="357" spans="1:4">
      <c r="A357">
        <f t="shared" si="10"/>
        <v>345</v>
      </c>
      <c r="B357" t="str">
        <f>VLOOKUP(A357,SOURCE!B:S,15,0)</f>
        <v>ITM_PAtoMMHGb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ITM_PAtoMMHGb                345</v>
      </c>
    </row>
    <row r="358" spans="1:4">
      <c r="A358">
        <f t="shared" si="10"/>
        <v>346</v>
      </c>
      <c r="B358" t="str">
        <f>VLOOKUP(A358,SOURCE!B:S,15,0)</f>
        <v>ITM_MItoKM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ITM_MItoKM                   346</v>
      </c>
    </row>
    <row r="359" spans="1:4">
      <c r="A359">
        <f t="shared" si="10"/>
        <v>347</v>
      </c>
      <c r="B359" t="str">
        <f>VLOOKUP(A359,SOURCE!B:S,15,0)</f>
        <v>ITM_KMtoMI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ITM_KMtoMI                   347</v>
      </c>
    </row>
    <row r="360" spans="1:4">
      <c r="A360">
        <f t="shared" si="10"/>
        <v>348</v>
      </c>
      <c r="B360" t="str">
        <f>VLOOKUP(A360,SOURCE!B:S,15,0)</f>
        <v>ITM_KMtoNMI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ITM_KMtoNMI                  348</v>
      </c>
    </row>
    <row r="361" spans="1:4">
      <c r="A361">
        <f t="shared" si="10"/>
        <v>349</v>
      </c>
      <c r="B361" t="str">
        <f>VLOOKUP(A361,SOURCE!B:S,15,0)</f>
        <v>ITM_NMItoKM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ITM_NMItoKM                  349</v>
      </c>
    </row>
    <row r="362" spans="1:4">
      <c r="A362">
        <f t="shared" si="10"/>
        <v>350</v>
      </c>
      <c r="B362" t="str">
        <f>VLOOKUP(A362,SOURCE!B:S,15,0)</f>
        <v>ITM_MtoPC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ITM_MtoPC                    350</v>
      </c>
    </row>
    <row r="363" spans="1:4">
      <c r="A363">
        <f t="shared" si="10"/>
        <v>351</v>
      </c>
      <c r="B363" t="str">
        <f>VLOOKUP(A363,SOURCE!B:S,15,0)</f>
        <v>ITM_PCtoM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ITM_PCtoM                    351</v>
      </c>
    </row>
    <row r="364" spans="1:4">
      <c r="A364">
        <f t="shared" si="10"/>
        <v>352</v>
      </c>
      <c r="B364" t="str">
        <f>VLOOKUP(A364,SOURCE!B:S,15,0)</f>
        <v>ITM_MMtoPOINT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ITM_MMtoPOINT                352</v>
      </c>
    </row>
    <row r="365" spans="1:4">
      <c r="A365">
        <f t="shared" si="10"/>
        <v>353</v>
      </c>
      <c r="B365" t="str">
        <f>VLOOKUP(A365,SOURCE!B:S,15,0)</f>
        <v>ITM_MMtoPOINTb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ITM_MMtoPOINTb               353</v>
      </c>
    </row>
    <row r="366" spans="1:4">
      <c r="A366">
        <f t="shared" si="10"/>
        <v>354</v>
      </c>
      <c r="B366" t="str">
        <f>VLOOKUP(A366,SOURCE!B:S,15,0)</f>
        <v>ITM_MILEtoM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ITM_MILEtoM                  354</v>
      </c>
    </row>
    <row r="367" spans="1:4">
      <c r="A367">
        <f t="shared" si="10"/>
        <v>355</v>
      </c>
      <c r="B367" t="str">
        <f>VLOOKUP(A367,SOURCE!B:S,15,0)</f>
        <v>ITM_POINTtoMM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ITM_POINTtoMM                355</v>
      </c>
    </row>
    <row r="368" spans="1:4">
      <c r="A368">
        <f t="shared" si="10"/>
        <v>356</v>
      </c>
      <c r="B368" t="str">
        <f>VLOOKUP(A368,SOURCE!B:S,15,0)</f>
        <v>ITM_POINTtoMMb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ITM_POINTtoMMb               356</v>
      </c>
    </row>
    <row r="369" spans="1:4">
      <c r="A369">
        <f t="shared" si="10"/>
        <v>357</v>
      </c>
      <c r="B369" t="str">
        <f>VLOOKUP(A369,SOURCE!B:S,15,0)</f>
        <v>ITM_MtoMILE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ITM_MtoMILE                  357</v>
      </c>
    </row>
    <row r="370" spans="1:4">
      <c r="A370">
        <f t="shared" si="10"/>
        <v>358</v>
      </c>
      <c r="B370" t="str">
        <f>VLOOKUP(A370,SOURCE!B:S,15,0)</f>
        <v>ITM_MtoYD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ITM_MtoYD                    358</v>
      </c>
    </row>
    <row r="371" spans="1:4">
      <c r="A371">
        <f t="shared" si="10"/>
        <v>359</v>
      </c>
      <c r="B371" t="str">
        <f>VLOOKUP(A371,SOURCE!B:S,15,0)</f>
        <v>ITM_YDtoM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ITM_YDtoM                    359</v>
      </c>
    </row>
    <row r="372" spans="1:4">
      <c r="A372">
        <f t="shared" si="10"/>
        <v>360</v>
      </c>
      <c r="B372" t="str">
        <f>VLOOKUP(A372,SOURCE!B:S,15,0)</f>
        <v>ITM_PSItoPA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ITM_PSItoPA                  360</v>
      </c>
    </row>
    <row r="373" spans="1:4">
      <c r="A373">
        <f t="shared" si="10"/>
        <v>361</v>
      </c>
      <c r="B373" t="str">
        <f>VLOOKUP(A373,SOURCE!B:S,15,0)</f>
        <v>ITM_PAtoPSI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ITM_PAtoPSI                  361</v>
      </c>
    </row>
    <row r="374" spans="1:4">
      <c r="A374">
        <f t="shared" si="10"/>
        <v>362</v>
      </c>
      <c r="B374" t="str">
        <f>VLOOKUP(A374,SOURCE!B:S,15,0)</f>
        <v>ITM_PAtoTOR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ITM_PAtoTOR                  362</v>
      </c>
    </row>
    <row r="375" spans="1:4">
      <c r="A375">
        <f t="shared" si="10"/>
        <v>363</v>
      </c>
      <c r="B375" t="str">
        <f>VLOOKUP(A375,SOURCE!B:S,15,0)</f>
        <v>ITM_PAtoTORb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ITM_PAtoTORb                 363</v>
      </c>
    </row>
    <row r="376" spans="1:4">
      <c r="A376">
        <f t="shared" si="10"/>
        <v>364</v>
      </c>
      <c r="B376" t="str">
        <f>VLOOKUP(A376,SOURCE!B:S,15,0)</f>
        <v>ITM_TORtoPA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ITM_TORtoPA                  364</v>
      </c>
    </row>
    <row r="377" spans="1:4">
      <c r="A377">
        <f t="shared" si="10"/>
        <v>365</v>
      </c>
      <c r="B377" t="str">
        <f>VLOOKUP(A377,SOURCE!B:S,15,0)</f>
        <v>ITM_TORtoPAb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ITM_TORtoPAb                 365</v>
      </c>
    </row>
    <row r="378" spans="1:4">
      <c r="A378">
        <f t="shared" si="10"/>
        <v>366</v>
      </c>
      <c r="B378" t="str">
        <f>VLOOKUP(A378,SOURCE!B:S,15,0)</f>
        <v>ITM_StoYEAR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ITM_StoYEAR                  366</v>
      </c>
    </row>
    <row r="379" spans="1:4">
      <c r="A379">
        <f t="shared" si="10"/>
        <v>367</v>
      </c>
      <c r="B379" t="str">
        <f>VLOOKUP(A379,SOURCE!B:S,15,0)</f>
        <v>ITM_YEARtoS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ITM_YEARtoS                  367</v>
      </c>
    </row>
    <row r="380" spans="1:4">
      <c r="A380">
        <f t="shared" si="10"/>
        <v>368</v>
      </c>
      <c r="B380" t="str">
        <f>VLOOKUP(A380,SOURCE!B:S,15,0)</f>
        <v>ITM_CARATtoG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ITM_CARATtoG                 368</v>
      </c>
    </row>
    <row r="381" spans="1:4">
      <c r="A381">
        <f t="shared" si="10"/>
        <v>369</v>
      </c>
      <c r="B381" t="str">
        <f>VLOOKUP(A381,SOURCE!B:S,15,0)</f>
        <v>ITM_CARATtoGb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ITM_CARATtoGb                369</v>
      </c>
    </row>
    <row r="382" spans="1:4">
      <c r="A382">
        <f t="shared" si="10"/>
        <v>370</v>
      </c>
      <c r="B382" t="str">
        <f>VLOOKUP(A382,SOURCE!B:S,15,0)</f>
        <v>ITM_JINtoKG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ITM_JINtoKG                  370</v>
      </c>
    </row>
    <row r="383" spans="1:4">
      <c r="A383">
        <f t="shared" si="10"/>
        <v>371</v>
      </c>
      <c r="B383" t="str">
        <f>VLOOKUP(A383,SOURCE!B:S,15,0)</f>
        <v>ITM_GtoCARAT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ITM_GtoCARAT                 371</v>
      </c>
    </row>
    <row r="384" spans="1:4">
      <c r="A384">
        <f t="shared" si="10"/>
        <v>372</v>
      </c>
      <c r="B384" t="str">
        <f>VLOOKUP(A384,SOURCE!B:S,15,0)</f>
        <v>ITM_GtoCARATb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ITM_GtoCARATb                372</v>
      </c>
    </row>
    <row r="385" spans="1:4">
      <c r="A385">
        <f t="shared" si="10"/>
        <v>373</v>
      </c>
      <c r="B385" t="str">
        <f>VLOOKUP(A385,SOURCE!B:S,15,0)</f>
        <v>ITM_KGtoJIN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ITM_KGtoJIN                  373</v>
      </c>
    </row>
    <row r="386" spans="1:4">
      <c r="A386">
        <f t="shared" si="10"/>
        <v>374</v>
      </c>
      <c r="B386" t="str">
        <f>VLOOKUP(A386,SOURCE!B:S,15,0)</f>
        <v>ITM_QTtoL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ITM_QTtoL                    374</v>
      </c>
    </row>
    <row r="387" spans="1:4">
      <c r="A387">
        <f t="shared" si="10"/>
        <v>375</v>
      </c>
      <c r="B387" t="str">
        <f>VLOOKUP(A387,SOURCE!B:S,15,0)</f>
        <v>ITM_LtoQT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ITM_LtoQT                    375</v>
      </c>
    </row>
    <row r="388" spans="1:4">
      <c r="A388">
        <f t="shared" si="10"/>
        <v>376</v>
      </c>
      <c r="B388" t="str">
        <f>VLOOKUP(A388,SOURCE!B:S,15,0)</f>
        <v>ITM_FATHOMtoM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ITM_FATHOMtoM                376</v>
      </c>
    </row>
    <row r="389" spans="1:4">
      <c r="A389">
        <f t="shared" si="10"/>
        <v>377</v>
      </c>
      <c r="B389" t="str">
        <f>VLOOKUP(A389,SOURCE!B:S,15,0)</f>
        <v>ITM_FATHOMtoMb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ITM_FATHOMtoMb               377</v>
      </c>
    </row>
    <row r="390" spans="1:4">
      <c r="A390">
        <f t="shared" si="10"/>
        <v>378</v>
      </c>
      <c r="B390" t="str">
        <f>VLOOKUP(A390,SOURCE!B:S,15,0)</f>
        <v>ITM_NMItoM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ITM_NMItoM                   378</v>
      </c>
    </row>
    <row r="391" spans="1:4">
      <c r="A391">
        <f t="shared" si="10"/>
        <v>379</v>
      </c>
      <c r="B391" t="str">
        <f>VLOOKUP(A391,SOURCE!B:S,15,0)</f>
        <v>ITM_MtoFATHOM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ITM_MtoFATHOM                379</v>
      </c>
    </row>
    <row r="392" spans="1:4">
      <c r="A392">
        <f t="shared" si="10"/>
        <v>380</v>
      </c>
      <c r="B392" t="str">
        <f>VLOOKUP(A392,SOURCE!B:S,15,0)</f>
        <v>ITM_MtoFATHOMb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ITM_MtoFATHOMb               380</v>
      </c>
    </row>
    <row r="393" spans="1:4">
      <c r="A393">
        <f t="shared" si="10"/>
        <v>381</v>
      </c>
      <c r="B393" t="str">
        <f>VLOOKUP(A393,SOURCE!B:S,15,0)</f>
        <v>ITM_MtoNMI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ITM_MtoNMI                   381</v>
      </c>
    </row>
    <row r="394" spans="1:4">
      <c r="A394">
        <f t="shared" si="10"/>
        <v>382</v>
      </c>
      <c r="B394" t="str">
        <f>VLOOKUP(A394,SOURCE!B:S,15,0)</f>
        <v>ITM_BARRELtoM3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ITM_BARRELtoM3               382</v>
      </c>
    </row>
    <row r="395" spans="1:4">
      <c r="A395">
        <f t="shared" si="10"/>
        <v>383</v>
      </c>
      <c r="B395" t="str">
        <f>VLOOKUP(A395,SOURCE!B:S,15,0)</f>
        <v>ITM_BARRELtoM3b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ITM_BARRELtoM3b              383</v>
      </c>
    </row>
    <row r="396" spans="1:4">
      <c r="A396">
        <f t="shared" ref="A396:A459" si="11">C395</f>
        <v>384</v>
      </c>
      <c r="B396" t="str">
        <f>VLOOKUP(A396,SOURCE!B:S,15,0)</f>
        <v>ITM_M3toBARREL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ITM_M3toBARREL               384</v>
      </c>
    </row>
    <row r="397" spans="1:4">
      <c r="A397">
        <f t="shared" si="11"/>
        <v>385</v>
      </c>
      <c r="B397" t="str">
        <f>VLOOKUP(A397,SOURCE!B:S,15,0)</f>
        <v>ITM_M3toBARRELb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ITM_M3toBARRELb              385</v>
      </c>
    </row>
    <row r="398" spans="1:4">
      <c r="A398">
        <f t="shared" si="11"/>
        <v>386</v>
      </c>
      <c r="B398" t="str">
        <f>VLOOKUP(A398,SOURCE!B:S,15,0)</f>
        <v>ITM_ATMtoPAb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ITM_ATMtoPAb                 386</v>
      </c>
    </row>
    <row r="399" spans="1:4">
      <c r="A399">
        <f t="shared" si="11"/>
        <v>387</v>
      </c>
      <c r="B399" t="str">
        <f>VLOOKUP(A399,SOURCE!B:S,15,0)</f>
        <v>ITM_PAtoATMb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ITM_PAtoATMb                 387</v>
      </c>
    </row>
    <row r="400" spans="1:4">
      <c r="A400">
        <f t="shared" si="11"/>
        <v>388</v>
      </c>
      <c r="B400" t="str">
        <f>VLOOKUP(A400,SOURCE!B:S,15,0)</f>
        <v>ITM_HECTAREtoM2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ITM_HECTAREtoM2              388</v>
      </c>
    </row>
    <row r="401" spans="1:4">
      <c r="A401">
        <f t="shared" si="11"/>
        <v>389</v>
      </c>
      <c r="B401" t="str">
        <f>VLOOKUP(A401,SOURCE!B:S,15,0)</f>
        <v>ITM_M2toHECTARE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ITM_M2toHECTARE              389</v>
      </c>
    </row>
    <row r="402" spans="1:4">
      <c r="A402">
        <f t="shared" si="11"/>
        <v>390</v>
      </c>
      <c r="B402" t="str">
        <f>VLOOKUP(A402,SOURCE!B:S,15,0)</f>
        <v>ITM_MUtoM2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ITM_MUtoM2                   390</v>
      </c>
    </row>
    <row r="403" spans="1:4">
      <c r="A403">
        <f t="shared" si="11"/>
        <v>391</v>
      </c>
      <c r="B403" t="str">
        <f>VLOOKUP(A403,SOURCE!B:S,15,0)</f>
        <v>ITM_M2toMU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ITM_M2toMU                   391</v>
      </c>
    </row>
    <row r="404" spans="1:4">
      <c r="A404">
        <f t="shared" si="11"/>
        <v>392</v>
      </c>
      <c r="B404" t="str">
        <f>VLOOKUP(A404,SOURCE!B:S,15,0)</f>
        <v>ITM_LItoM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ITM_LItoM                    392</v>
      </c>
    </row>
    <row r="405" spans="1:4">
      <c r="A405">
        <f t="shared" si="11"/>
        <v>393</v>
      </c>
      <c r="B405" t="str">
        <f>VLOOKUP(A405,SOURCE!B:S,15,0)</f>
        <v>ITM_MtoLI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ITM_MtoLI                    393</v>
      </c>
    </row>
    <row r="406" spans="1:4">
      <c r="A406">
        <f t="shared" si="11"/>
        <v>394</v>
      </c>
      <c r="B406" t="str">
        <f>VLOOKUP(A406,SOURCE!B:S,15,0)</f>
        <v>ITM_CHItoM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ITM_CHItoM                   394</v>
      </c>
    </row>
    <row r="407" spans="1:4">
      <c r="A407">
        <f t="shared" si="11"/>
        <v>395</v>
      </c>
      <c r="B407" t="str">
        <f>VLOOKUP(A407,SOURCE!B:S,15,0)</f>
        <v>ITM_MtoCHI</v>
      </c>
      <c r="C407">
        <f>IF(
ISNUMBER(INDEX(SOURCE!B:B,MATCH(A407,SOURCE!B:B,0)+1)),
  VALUE(INDEX(SOURCE!B:B,MATCH(A407,SOURCE!B:B,0)+1)),
  "")</f>
        <v>396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ITM_MtoCHI                   395</v>
      </c>
    </row>
    <row r="408" spans="1:4">
      <c r="A408">
        <f t="shared" si="11"/>
        <v>396</v>
      </c>
      <c r="B408" t="str">
        <f>VLOOKUP(A408,SOURCE!B:S,15,0)</f>
        <v>ITM_YINtoM</v>
      </c>
      <c r="C408">
        <f>IF(
ISNUMBER(INDEX(SOURCE!B:B,MATCH(A408,SOURCE!B:B,0)+1)),
  VALUE(INDEX(SOURCE!B:B,MATCH(A408,SOURCE!B:B,0)+1)),
  "")</f>
        <v>397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>#define ITM_YINtoM                   396</v>
      </c>
    </row>
    <row r="409" spans="1:4">
      <c r="A409">
        <f t="shared" si="11"/>
        <v>397</v>
      </c>
      <c r="B409" t="str">
        <f>VLOOKUP(A409,SOURCE!B:S,15,0)</f>
        <v>ITM_MtoYIN</v>
      </c>
      <c r="C409">
        <f>IF(
ISNUMBER(INDEX(SOURCE!B:B,MATCH(A409,SOURCE!B:B,0)+1)),
  VALUE(INDEX(SOURCE!B:B,MATCH(A409,SOURCE!B:B,0)+1)),
  "")</f>
        <v>398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>#define ITM_MtoYIN                   397</v>
      </c>
    </row>
    <row r="410" spans="1:4">
      <c r="A410">
        <f t="shared" si="11"/>
        <v>398</v>
      </c>
      <c r="B410" t="str">
        <f>VLOOKUP(A410,SOURCE!B:S,15,0)</f>
        <v>ITM_CUNtoM</v>
      </c>
      <c r="C410">
        <f>IF(
ISNUMBER(INDEX(SOURCE!B:B,MATCH(A410,SOURCE!B:B,0)+1)),
  VALUE(INDEX(SOURCE!B:B,MATCH(A410,SOURCE!B:B,0)+1)),
  "")</f>
        <v>399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#define ITM_CUNtoM                   398</v>
      </c>
    </row>
    <row r="411" spans="1:4">
      <c r="A411">
        <f t="shared" si="11"/>
        <v>399</v>
      </c>
      <c r="B411" t="str">
        <f>VLOOKUP(A411,SOURCE!B:S,15,0)</f>
        <v>ITM_MtoCUN</v>
      </c>
      <c r="C411">
        <f>IF(
ISNUMBER(INDEX(SOURCE!B:B,MATCH(A411,SOURCE!B:B,0)+1)),
  VALUE(INDEX(SOURCE!B:B,MATCH(A411,SOURCE!B:B,0)+1)),
  "")</f>
        <v>400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ITM_MtoCUN                   399</v>
      </c>
    </row>
    <row r="412" spans="1:4">
      <c r="A412">
        <f t="shared" si="11"/>
        <v>400</v>
      </c>
      <c r="B412" t="str">
        <f>VLOOKUP(A412,SOURCE!B:S,15,0)</f>
        <v>ITM_ZHANGtoM</v>
      </c>
      <c r="C412">
        <f>IF(
ISNUMBER(INDEX(SOURCE!B:B,MATCH(A412,SOURCE!B:B,0)+1)),
  VALUE(INDEX(SOURCE!B:B,MATCH(A412,SOURCE!B:B,0)+1)),
  "")</f>
        <v>401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ITM_ZHANGtoM                 400</v>
      </c>
    </row>
    <row r="413" spans="1:4">
      <c r="A413">
        <f t="shared" si="11"/>
        <v>401</v>
      </c>
      <c r="B413" t="str">
        <f>VLOOKUP(A413,SOURCE!B:S,15,0)</f>
        <v>ITM_ZHANGtoMb</v>
      </c>
      <c r="C413">
        <f>IF(
ISNUMBER(INDEX(SOURCE!B:B,MATCH(A413,SOURCE!B:B,0)+1)),
  VALUE(INDEX(SOURCE!B:B,MATCH(A413,SOURCE!B:B,0)+1)),
  "")</f>
        <v>402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ITM_ZHANGtoMb                401</v>
      </c>
    </row>
    <row r="414" spans="1:4">
      <c r="A414">
        <f t="shared" si="11"/>
        <v>402</v>
      </c>
      <c r="B414" t="str">
        <f>VLOOKUP(A414,SOURCE!B:S,15,0)</f>
        <v>ITM_MtoZHANG</v>
      </c>
      <c r="C414">
        <f>IF(
ISNUMBER(INDEX(SOURCE!B:B,MATCH(A414,SOURCE!B:B,0)+1)),
  VALUE(INDEX(SOURCE!B:B,MATCH(A414,SOURCE!B:B,0)+1)),
  "")</f>
        <v>403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ITM_MtoZHANG                 402</v>
      </c>
    </row>
    <row r="415" spans="1:4">
      <c r="A415">
        <f t="shared" si="11"/>
        <v>403</v>
      </c>
      <c r="B415" t="str">
        <f>VLOOKUP(A415,SOURCE!B:S,15,0)</f>
        <v>ITM_MtoZHANGb</v>
      </c>
      <c r="C415">
        <f>IF(
ISNUMBER(INDEX(SOURCE!B:B,MATCH(A415,SOURCE!B:B,0)+1)),
  VALUE(INDEX(SOURCE!B:B,MATCH(A415,SOURCE!B:B,0)+1)),
  "")</f>
        <v>404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ITM_MtoZHANGb                403</v>
      </c>
    </row>
    <row r="416" spans="1:4">
      <c r="A416">
        <f t="shared" si="11"/>
        <v>404</v>
      </c>
      <c r="B416" t="str">
        <f>VLOOKUP(A416,SOURCE!B:S,15,0)</f>
        <v>ITM_FENtoM</v>
      </c>
      <c r="C416">
        <f>IF(
ISNUMBER(INDEX(SOURCE!B:B,MATCH(A416,SOURCE!B:B,0)+1)),
  VALUE(INDEX(SOURCE!B:B,MATCH(A416,SOURCE!B:B,0)+1)),
  "")</f>
        <v>405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ITM_FENtoM                   404</v>
      </c>
    </row>
    <row r="417" spans="1:4">
      <c r="A417">
        <f t="shared" si="11"/>
        <v>405</v>
      </c>
      <c r="B417" t="str">
        <f>VLOOKUP(A417,SOURCE!B:S,15,0)</f>
        <v>ITM_MtoFEN</v>
      </c>
      <c r="C417">
        <f>IF(
ISNUMBER(INDEX(SOURCE!B:B,MATCH(A417,SOURCE!B:B,0)+1)),
  VALUE(INDEX(SOURCE!B:B,MATCH(A417,SOURCE!B:B,0)+1)),
  "")</f>
        <v>406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ITM_MtoFEN                   405</v>
      </c>
    </row>
    <row r="418" spans="1:4">
      <c r="A418">
        <f t="shared" si="11"/>
        <v>406</v>
      </c>
      <c r="B418" t="str">
        <f>VLOOKUP(A418,SOURCE!B:S,15,0)</f>
        <v>ITM_MI2toKM2</v>
      </c>
      <c r="C418">
        <f>IF(
ISNUMBER(INDEX(SOURCE!B:B,MATCH(A418,SOURCE!B:B,0)+1)),
  VALUE(INDEX(SOURCE!B:B,MATCH(A418,SOURCE!B:B,0)+1)),
  "")</f>
        <v>407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ITM_MI2toKM2                 406</v>
      </c>
    </row>
    <row r="419" spans="1:4">
      <c r="A419">
        <f t="shared" si="11"/>
        <v>407</v>
      </c>
      <c r="B419" t="str">
        <f>VLOOKUP(A419,SOURCE!B:S,15,0)</f>
        <v>ITM_KM2toMI2</v>
      </c>
      <c r="C419">
        <f>IF(
ISNUMBER(INDEX(SOURCE!B:B,MATCH(A419,SOURCE!B:B,0)+1)),
  VALUE(INDEX(SOURCE!B:B,MATCH(A419,SOURCE!B:B,0)+1)),
  "")</f>
        <v>408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ITM_KM2toMI2                 407</v>
      </c>
    </row>
    <row r="420" spans="1:4">
      <c r="A420">
        <f t="shared" si="11"/>
        <v>408</v>
      </c>
      <c r="B420" t="str">
        <f>VLOOKUP(A420,SOURCE!B:S,15,0)</f>
        <v>ITM_NMI2toKM2</v>
      </c>
      <c r="C420">
        <f>IF(
ISNUMBER(INDEX(SOURCE!B:B,MATCH(A420,SOURCE!B:B,0)+1)),
  VALUE(INDEX(SOURCE!B:B,MATCH(A420,SOURCE!B:B,0)+1)),
  "")</f>
        <v>409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ITM_NMI2toKM2                408</v>
      </c>
    </row>
    <row r="421" spans="1:4">
      <c r="A421">
        <f t="shared" si="11"/>
        <v>409</v>
      </c>
      <c r="B421" t="str">
        <f>VLOOKUP(A421,SOURCE!B:S,15,0)</f>
        <v>ITM_KM2toNMI2</v>
      </c>
      <c r="C421">
        <f>IF(
ISNUMBER(INDEX(SOURCE!B:B,MATCH(A421,SOURCE!B:B,0)+1)),
  VALUE(INDEX(SOURCE!B:B,MATCH(A421,SOURCE!B:B,0)+1)),
  "")</f>
        <v>410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ITM_KM2toNMI2                409</v>
      </c>
    </row>
    <row r="422" spans="1:4">
      <c r="A422">
        <f t="shared" si="11"/>
        <v>410</v>
      </c>
      <c r="B422" t="str">
        <f>VLOOKUP(A422,SOURCE!B:S,15,0)</f>
        <v>ITM_0410</v>
      </c>
      <c r="C422">
        <f>IF(
ISNUMBER(INDEX(SOURCE!B:B,MATCH(A422,SOURCE!B:B,0)+1)),
  VALUE(INDEX(SOURCE!B:B,MATCH(A422,SOURCE!B:B,0)+1)),
  "")</f>
        <v>411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ITM_0410                     410</v>
      </c>
    </row>
    <row r="423" spans="1:4">
      <c r="A423">
        <f t="shared" si="11"/>
        <v>411</v>
      </c>
      <c r="B423" t="str">
        <f>VLOOKUP(A423,SOURCE!B:S,15,0)</f>
        <v>ITM_0411</v>
      </c>
      <c r="C423">
        <f>IF(
ISNUMBER(INDEX(SOURCE!B:B,MATCH(A423,SOURCE!B:B,0)+1)),
  VALUE(INDEX(SOURCE!B:B,MATCH(A423,SOURCE!B:B,0)+1)),
  "")</f>
        <v>412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ITM_0411                     411</v>
      </c>
    </row>
    <row r="424" spans="1:4">
      <c r="A424">
        <f t="shared" si="11"/>
        <v>412</v>
      </c>
      <c r="B424" t="str">
        <f>VLOOKUP(A424,SOURCE!B:S,15,0)</f>
        <v>ITM_0412</v>
      </c>
      <c r="C424">
        <f>IF(
ISNUMBER(INDEX(SOURCE!B:B,MATCH(A424,SOURCE!B:B,0)+1)),
  VALUE(INDEX(SOURCE!B:B,MATCH(A424,SOURCE!B:B,0)+1)),
  "")</f>
        <v>413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ITM_0412                     412</v>
      </c>
    </row>
    <row r="425" spans="1:4">
      <c r="A425">
        <f t="shared" si="11"/>
        <v>413</v>
      </c>
      <c r="B425" t="str">
        <f>VLOOKUP(A425,SOURCE!B:S,15,0)</f>
        <v>ITM_0413</v>
      </c>
      <c r="C425">
        <f>IF(
ISNUMBER(INDEX(SOURCE!B:B,MATCH(A425,SOURCE!B:B,0)+1)),
  VALUE(INDEX(SOURCE!B:B,MATCH(A425,SOURCE!B:B,0)+1)),
  "")</f>
        <v>413.01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ITM_0413                     413</v>
      </c>
    </row>
    <row r="426" spans="1:4">
      <c r="A426">
        <f t="shared" si="11"/>
        <v>413.01</v>
      </c>
      <c r="B426" t="str">
        <f>VLOOKUP(A426,SOURCE!B:S,15,0)</f>
        <v/>
      </c>
      <c r="C426">
        <f>IF(
ISNUMBER(INDEX(SOURCE!B:B,MATCH(A426,SOURCE!B:B,0)+1)),
  VALUE(INDEX(SOURCE!B:B,MATCH(A426,SOURCE!B:B,0)+1)),
  "")</f>
        <v>413.02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/>
      </c>
    </row>
    <row r="427" spans="1:4">
      <c r="A427">
        <f t="shared" si="11"/>
        <v>413.02</v>
      </c>
      <c r="B427" t="str">
        <f>VLOOKUP(A427,SOURCE!B:S,15,0)</f>
        <v/>
      </c>
      <c r="C427">
        <f>IF(
ISNUMBER(INDEX(SOURCE!B:B,MATCH(A427,SOURCE!B:B,0)+1)),
  VALUE(INDEX(SOURCE!B:B,MATCH(A427,SOURCE!B:B,0)+1)),
  "")</f>
        <v>413.03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/>
      </c>
    </row>
    <row r="428" spans="1:4">
      <c r="A428">
        <f t="shared" si="11"/>
        <v>413.03</v>
      </c>
      <c r="B428" t="str">
        <f>VLOOKUP(A428,SOURCE!B:S,15,0)</f>
        <v>// Flag, bit, rotation, and logical OPs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// Flag, bit, rotation, and logical OPs</v>
      </c>
    </row>
    <row r="429" spans="1:4">
      <c r="A429">
        <f t="shared" si="11"/>
        <v>414</v>
      </c>
      <c r="B429" t="str">
        <f>VLOOKUP(A429,SOURCE!B:S,15,0)</f>
        <v>ITM_FCC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ITM_FCC                      414</v>
      </c>
    </row>
    <row r="430" spans="1:4">
      <c r="A430">
        <f t="shared" si="11"/>
        <v>415</v>
      </c>
      <c r="B430" t="str">
        <f>VLOOKUP(A430,SOURCE!B:S,15,0)</f>
        <v>ITM_FCS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ITM_FCS                      415</v>
      </c>
    </row>
    <row r="431" spans="1:4">
      <c r="A431">
        <f t="shared" si="11"/>
        <v>416</v>
      </c>
      <c r="B431" t="str">
        <f>VLOOKUP(A431,SOURCE!B:S,15,0)</f>
        <v>ITM_FCF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ITM_FCF                      416</v>
      </c>
    </row>
    <row r="432" spans="1:4">
      <c r="A432">
        <f t="shared" si="11"/>
        <v>417</v>
      </c>
      <c r="B432" t="str">
        <f>VLOOKUP(A432,SOURCE!B:S,15,0)</f>
        <v>ITM_FSC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ITM_FSC                      417</v>
      </c>
    </row>
    <row r="433" spans="1:4">
      <c r="A433">
        <f t="shared" si="11"/>
        <v>418</v>
      </c>
      <c r="B433" t="str">
        <f>VLOOKUP(A433,SOURCE!B:S,15,0)</f>
        <v>ITM_FSS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ITM_FSS                      418</v>
      </c>
    </row>
    <row r="434" spans="1:4">
      <c r="A434">
        <f t="shared" si="11"/>
        <v>419</v>
      </c>
      <c r="B434" t="str">
        <f>VLOOKUP(A434,SOURCE!B:S,15,0)</f>
        <v>ITM_FSF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ITM_FSF                      419</v>
      </c>
    </row>
    <row r="435" spans="1:4">
      <c r="A435">
        <f t="shared" si="11"/>
        <v>420</v>
      </c>
      <c r="B435" t="str">
        <f>VLOOKUP(A435,SOURCE!B:S,15,0)</f>
        <v>ITM_LOGICALNAND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ITM_LOGICALNAND              420</v>
      </c>
    </row>
    <row r="436" spans="1:4">
      <c r="A436">
        <f t="shared" si="11"/>
        <v>421</v>
      </c>
      <c r="B436" t="str">
        <f>VLOOKUP(A436,SOURCE!B:S,15,0)</f>
        <v>ITM_LOGICALNOR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ITM_LOGICALNOR               421</v>
      </c>
    </row>
    <row r="437" spans="1:4">
      <c r="A437">
        <f t="shared" si="11"/>
        <v>422</v>
      </c>
      <c r="B437" t="str">
        <f>VLOOKUP(A437,SOURCE!B:S,15,0)</f>
        <v>ITM_LOGICALXNOR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ITM_LOGICALXNOR              422</v>
      </c>
    </row>
    <row r="438" spans="1:4">
      <c r="A438">
        <f t="shared" si="11"/>
        <v>423</v>
      </c>
      <c r="B438" t="str">
        <f>VLOOKUP(A438,SOURCE!B:S,15,0)</f>
        <v>ITM_BS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ITM_BS                       423</v>
      </c>
    </row>
    <row r="439" spans="1:4">
      <c r="A439">
        <f t="shared" si="11"/>
        <v>424</v>
      </c>
      <c r="B439" t="str">
        <f>VLOOKUP(A439,SOURCE!B:S,15,0)</f>
        <v>ITM_BC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ITM_BC                       424</v>
      </c>
    </row>
    <row r="440" spans="1:4">
      <c r="A440">
        <f t="shared" si="11"/>
        <v>425</v>
      </c>
      <c r="B440" t="str">
        <f>VLOOKUP(A440,SOURCE!B:S,15,0)</f>
        <v>ITM_CB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ITM_CB                       425</v>
      </c>
    </row>
    <row r="441" spans="1:4">
      <c r="A441">
        <f t="shared" si="11"/>
        <v>426</v>
      </c>
      <c r="B441" t="str">
        <f>VLOOKUP(A441,SOURCE!B:S,15,0)</f>
        <v>ITM_SB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ITM_SB                       426</v>
      </c>
    </row>
    <row r="442" spans="1:4">
      <c r="A442">
        <f t="shared" si="11"/>
        <v>427</v>
      </c>
      <c r="B442" t="str">
        <f>VLOOKUP(A442,SOURCE!B:S,15,0)</f>
        <v>ITM_FB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ITM_FB                       427</v>
      </c>
    </row>
    <row r="443" spans="1:4">
      <c r="A443">
        <f t="shared" si="11"/>
        <v>428</v>
      </c>
      <c r="B443" t="str">
        <f>VLOOKUP(A443,SOURCE!B:S,15,0)</f>
        <v>ITM_RL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ITM_RL                       428</v>
      </c>
    </row>
    <row r="444" spans="1:4">
      <c r="A444">
        <f t="shared" si="11"/>
        <v>429</v>
      </c>
      <c r="B444" t="str">
        <f>VLOOKUP(A444,SOURCE!B:S,15,0)</f>
        <v>ITM_RLC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ITM_RLC                      429</v>
      </c>
    </row>
    <row r="445" spans="1:4">
      <c r="A445">
        <f t="shared" si="11"/>
        <v>430</v>
      </c>
      <c r="B445" t="str">
        <f>VLOOKUP(A445,SOURCE!B:S,15,0)</f>
        <v>ITM_RR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ITM_RR                       430</v>
      </c>
    </row>
    <row r="446" spans="1:4">
      <c r="A446">
        <f t="shared" si="11"/>
        <v>431</v>
      </c>
      <c r="B446" t="str">
        <f>VLOOKUP(A446,SOURCE!B:S,15,0)</f>
        <v>ITM_RRC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ITM_RRC                      431</v>
      </c>
    </row>
    <row r="447" spans="1:4">
      <c r="A447">
        <f t="shared" si="11"/>
        <v>432</v>
      </c>
      <c r="B447" t="str">
        <f>VLOOKUP(A447,SOURCE!B:S,15,0)</f>
        <v>ITM_SL</v>
      </c>
      <c r="C447">
        <f>IF(
ISNUMBER(INDEX(SOURCE!B:B,MATCH(A447,SOURCE!B:B,0)+1)),
  VALUE(INDEX(SOURCE!B:B,MATCH(A447,SOURCE!B:B,0)+1)),
  "")</f>
        <v>433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ITM_SL                       432</v>
      </c>
    </row>
    <row r="448" spans="1:4">
      <c r="A448">
        <f t="shared" si="11"/>
        <v>433</v>
      </c>
      <c r="B448" t="str">
        <f>VLOOKUP(A448,SOURCE!B:S,15,0)</f>
        <v>ITM_SR</v>
      </c>
      <c r="C448">
        <f>IF(
ISNUMBER(INDEX(SOURCE!B:B,MATCH(A448,SOURCE!B:B,0)+1)),
  VALUE(INDEX(SOURCE!B:B,MATCH(A448,SOURCE!B:B,0)+1)),
  "")</f>
        <v>434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>#define ITM_SR                       433</v>
      </c>
    </row>
    <row r="449" spans="1:4">
      <c r="A449">
        <f t="shared" si="11"/>
        <v>434</v>
      </c>
      <c r="B449" t="str">
        <f>VLOOKUP(A449,SOURCE!B:S,15,0)</f>
        <v>ITM_ASR</v>
      </c>
      <c r="C449">
        <f>IF(
ISNUMBER(INDEX(SOURCE!B:B,MATCH(A449,SOURCE!B:B,0)+1)),
  VALUE(INDEX(SOURCE!B:B,MATCH(A449,SOURCE!B:B,0)+1)),
  "")</f>
        <v>435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>#define ITM_ASR                      434</v>
      </c>
    </row>
    <row r="450" spans="1:4">
      <c r="A450">
        <f t="shared" si="11"/>
        <v>435</v>
      </c>
      <c r="B450" t="str">
        <f>VLOOKUP(A450,SOURCE!B:S,15,0)</f>
        <v>ITM_LJ</v>
      </c>
      <c r="C450">
        <f>IF(
ISNUMBER(INDEX(SOURCE!B:B,MATCH(A450,SOURCE!B:B,0)+1)),
  VALUE(INDEX(SOURCE!B:B,MATCH(A450,SOURCE!B:B,0)+1)),
  "")</f>
        <v>436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>#define ITM_LJ                       435</v>
      </c>
    </row>
    <row r="451" spans="1:4">
      <c r="A451">
        <f t="shared" si="11"/>
        <v>436</v>
      </c>
      <c r="B451" t="str">
        <f>VLOOKUP(A451,SOURCE!B:S,15,0)</f>
        <v>ITM_RJ</v>
      </c>
      <c r="C451">
        <f>IF(
ISNUMBER(INDEX(SOURCE!B:B,MATCH(A451,SOURCE!B:B,0)+1)),
  VALUE(INDEX(SOURCE!B:B,MATCH(A451,SOURCE!B:B,0)+1)),
  "")</f>
        <v>437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ITM_RJ                       436</v>
      </c>
    </row>
    <row r="452" spans="1:4">
      <c r="A452">
        <f t="shared" si="11"/>
        <v>437</v>
      </c>
      <c r="B452" t="str">
        <f>VLOOKUP(A452,SOURCE!B:S,15,0)</f>
        <v>ITM_MASKL</v>
      </c>
      <c r="C452">
        <f>IF(
ISNUMBER(INDEX(SOURCE!B:B,MATCH(A452,SOURCE!B:B,0)+1)),
  VALUE(INDEX(SOURCE!B:B,MATCH(A452,SOURCE!B:B,0)+1)),
  "")</f>
        <v>438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ITM_MASKL                    437</v>
      </c>
    </row>
    <row r="453" spans="1:4">
      <c r="A453">
        <f t="shared" si="11"/>
        <v>438</v>
      </c>
      <c r="B453" t="str">
        <f>VLOOKUP(A453,SOURCE!B:S,15,0)</f>
        <v>ITM_MASKR</v>
      </c>
      <c r="C453">
        <f>IF(
ISNUMBER(INDEX(SOURCE!B:B,MATCH(A453,SOURCE!B:B,0)+1)),
  VALUE(INDEX(SOURCE!B:B,MATCH(A453,SOURCE!B:B,0)+1)),
  "")</f>
        <v>439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ITM_MASKR                    438</v>
      </c>
    </row>
    <row r="454" spans="1:4">
      <c r="A454">
        <f t="shared" si="11"/>
        <v>439</v>
      </c>
      <c r="B454" t="str">
        <f>VLOOKUP(A454,SOURCE!B:S,15,0)</f>
        <v>ITM_MIRROR</v>
      </c>
      <c r="C454">
        <f>IF(
ISNUMBER(INDEX(SOURCE!B:B,MATCH(A454,SOURCE!B:B,0)+1)),
  VALUE(INDEX(SOURCE!B:B,MATCH(A454,SOURCE!B:B,0)+1)),
  "")</f>
        <v>440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ITM_MIRROR                   439</v>
      </c>
    </row>
    <row r="455" spans="1:4">
      <c r="A455">
        <f t="shared" si="11"/>
        <v>440</v>
      </c>
      <c r="B455" t="str">
        <f>VLOOKUP(A455,SOURCE!B:S,15,0)</f>
        <v>ITM_NUMB</v>
      </c>
      <c r="C455">
        <f>IF(
ISNUMBER(INDEX(SOURCE!B:B,MATCH(A455,SOURCE!B:B,0)+1)),
  VALUE(INDEX(SOURCE!B:B,MATCH(A455,SOURCE!B:B,0)+1)),
  "")</f>
        <v>441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ITM_NUMB                     440</v>
      </c>
    </row>
    <row r="456" spans="1:4">
      <c r="A456">
        <f t="shared" si="11"/>
        <v>441</v>
      </c>
      <c r="B456" t="str">
        <f>VLOOKUP(A456,SOURCE!B:S,15,0)</f>
        <v>ITM_SDL</v>
      </c>
      <c r="C456">
        <f>IF(
ISNUMBER(INDEX(SOURCE!B:B,MATCH(A456,SOURCE!B:B,0)+1)),
  VALUE(INDEX(SOURCE!B:B,MATCH(A456,SOURCE!B:B,0)+1)),
  "")</f>
        <v>442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ITM_SDL                      441</v>
      </c>
    </row>
    <row r="457" spans="1:4">
      <c r="A457">
        <f t="shared" si="11"/>
        <v>442</v>
      </c>
      <c r="B457" t="str">
        <f>VLOOKUP(A457,SOURCE!B:S,15,0)</f>
        <v>ITM_SDR</v>
      </c>
      <c r="C457">
        <f>IF(
ISNUMBER(INDEX(SOURCE!B:B,MATCH(A457,SOURCE!B:B,0)+1)),
  VALUE(INDEX(SOURCE!B:B,MATCH(A457,SOURCE!B:B,0)+1)),
  "")</f>
        <v>443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ITM_SDR                      442</v>
      </c>
    </row>
    <row r="458" spans="1:4">
      <c r="A458">
        <f t="shared" si="11"/>
        <v>443</v>
      </c>
      <c r="B458" t="str">
        <f>VLOOKUP(A458,SOURCE!B:S,15,0)</f>
        <v>ITM_0443</v>
      </c>
      <c r="C458">
        <f>IF(
ISNUMBER(INDEX(SOURCE!B:B,MATCH(A458,SOURCE!B:B,0)+1)),
  VALUE(INDEX(SOURCE!B:B,MATCH(A458,SOURCE!B:B,0)+1)),
  "")</f>
        <v>444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ITM_0443                     443</v>
      </c>
    </row>
    <row r="459" spans="1:4">
      <c r="A459">
        <f t="shared" si="11"/>
        <v>444</v>
      </c>
      <c r="B459" t="str">
        <f>VLOOKUP(A459,SOURCE!B:S,15,0)</f>
        <v>ITM_0444</v>
      </c>
      <c r="C459">
        <f>IF(
ISNUMBER(INDEX(SOURCE!B:B,MATCH(A459,SOURCE!B:B,0)+1)),
  VALUE(INDEX(SOURCE!B:B,MATCH(A459,SOURCE!B:B,0)+1)),
  "")</f>
        <v>445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ITM_0444                     444</v>
      </c>
    </row>
    <row r="460" spans="1:4">
      <c r="A460">
        <f t="shared" ref="A460:A523" si="12">C459</f>
        <v>445</v>
      </c>
      <c r="B460" t="str">
        <f>VLOOKUP(A460,SOURCE!B:S,15,0)</f>
        <v>ITM_0445</v>
      </c>
      <c r="C460">
        <f>IF(
ISNUMBER(INDEX(SOURCE!B:B,MATCH(A460,SOURCE!B:B,0)+1)),
  VALUE(INDEX(SOURCE!B:B,MATCH(A460,SOURCE!B:B,0)+1)),
  "")</f>
        <v>446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ITM_0445                     445</v>
      </c>
    </row>
    <row r="461" spans="1:4">
      <c r="A461">
        <f t="shared" si="12"/>
        <v>446</v>
      </c>
      <c r="B461" t="str">
        <f>VLOOKUP(A461,SOURCE!B:S,15,0)</f>
        <v>ITM_0446</v>
      </c>
      <c r="C461">
        <f>IF(
ISNUMBER(INDEX(SOURCE!B:B,MATCH(A461,SOURCE!B:B,0)+1)),
  VALUE(INDEX(SOURCE!B:B,MATCH(A461,SOURCE!B:B,0)+1)),
  "")</f>
        <v>447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ITM_0446                     446</v>
      </c>
    </row>
    <row r="462" spans="1:4">
      <c r="A462">
        <f t="shared" si="12"/>
        <v>447</v>
      </c>
      <c r="B462" t="str">
        <f>VLOOKUP(A462,SOURCE!B:S,15,0)</f>
        <v>ITM_0447</v>
      </c>
      <c r="C462">
        <f>IF(
ISNUMBER(INDEX(SOURCE!B:B,MATCH(A462,SOURCE!B:B,0)+1)),
  VALUE(INDEX(SOURCE!B:B,MATCH(A462,SOURCE!B:B,0)+1)),
  "")</f>
        <v>448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ITM_0447                     447</v>
      </c>
    </row>
    <row r="463" spans="1:4">
      <c r="A463">
        <f t="shared" si="12"/>
        <v>448</v>
      </c>
      <c r="B463" t="str">
        <f>VLOOKUP(A463,SOURCE!B:S,15,0)</f>
        <v>ITM_0448</v>
      </c>
      <c r="C463">
        <f>IF(
ISNUMBER(INDEX(SOURCE!B:B,MATCH(A463,SOURCE!B:B,0)+1)),
  VALUE(INDEX(SOURCE!B:B,MATCH(A463,SOURCE!B:B,0)+1)),
  "")</f>
        <v>449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ITM_0448                     448</v>
      </c>
    </row>
    <row r="464" spans="1:4">
      <c r="A464">
        <f t="shared" si="12"/>
        <v>449</v>
      </c>
      <c r="B464" t="str">
        <f>VLOOKUP(A464,SOURCE!B:S,15,0)</f>
        <v>ITM_0449</v>
      </c>
      <c r="C464">
        <f>IF(
ISNUMBER(INDEX(SOURCE!B:B,MATCH(A464,SOURCE!B:B,0)+1)),
  VALUE(INDEX(SOURCE!B:B,MATCH(A464,SOURCE!B:B,0)+1)),
  "")</f>
        <v>450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ITM_0449                     449</v>
      </c>
    </row>
    <row r="465" spans="1:4">
      <c r="A465">
        <f t="shared" si="12"/>
        <v>450</v>
      </c>
      <c r="B465" t="str">
        <f>VLOOKUP(A465,SOURCE!B:S,15,0)</f>
        <v>ITM_0450</v>
      </c>
      <c r="C465">
        <f>IF(
ISNUMBER(INDEX(SOURCE!B:B,MATCH(A465,SOURCE!B:B,0)+1)),
  VALUE(INDEX(SOURCE!B:B,MATCH(A465,SOURCE!B:B,0)+1)),
  "")</f>
        <v>450.01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ITM_0450                     450</v>
      </c>
    </row>
    <row r="466" spans="1:4">
      <c r="A466">
        <f t="shared" si="12"/>
        <v>450.01</v>
      </c>
      <c r="B466" t="str">
        <f>VLOOKUP(A466,SOURCE!B:S,15,0)</f>
        <v/>
      </c>
      <c r="C466">
        <f>IF(
ISNUMBER(INDEX(SOURCE!B:B,MATCH(A466,SOURCE!B:B,0)+1)),
  VALUE(INDEX(SOURCE!B:B,MATCH(A466,SOURCE!B:B,0)+1)),
  "")</f>
        <v>450.02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/>
      </c>
    </row>
    <row r="467" spans="1:4">
      <c r="A467">
        <f t="shared" si="12"/>
        <v>450.02</v>
      </c>
      <c r="B467" t="str">
        <f>VLOOKUP(A467,SOURCE!B:S,15,0)</f>
        <v/>
      </c>
      <c r="C467">
        <f>IF(
ISNUMBER(INDEX(SOURCE!B:B,MATCH(A467,SOURCE!B:B,0)+1)),
  VALUE(INDEX(SOURCE!B:B,MATCH(A467,SOURCE!B:B,0)+1)),
  "")</f>
        <v>450.03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/>
      </c>
    </row>
    <row r="468" spans="1:4">
      <c r="A468">
        <f t="shared" si="12"/>
        <v>450.03</v>
      </c>
      <c r="B468" t="str">
        <f>VLOOKUP(A468,SOURCE!B:S,15,0)</f>
        <v/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/>
      </c>
    </row>
    <row r="469" spans="1:4">
      <c r="A469">
        <f t="shared" si="12"/>
        <v>451</v>
      </c>
      <c r="B469" t="str">
        <f>VLOOKUP(A469,SOURCE!B:S,15,0)</f>
        <v>ITM_SIGMAPLUS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ITM_SIGMAPLUS                451</v>
      </c>
    </row>
    <row r="470" spans="1:4">
      <c r="A470">
        <f t="shared" si="12"/>
        <v>452</v>
      </c>
      <c r="B470" t="str">
        <f>VLOOKUP(A470,SOURCE!B:S,15,0)</f>
        <v>ITM_SIGMAMINUS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ITM_SIGMAMINUS               452</v>
      </c>
    </row>
    <row r="471" spans="1:4">
      <c r="A471">
        <f t="shared" si="12"/>
        <v>453</v>
      </c>
      <c r="B471" t="str">
        <f>VLOOKUP(A471,SOURCE!B:S,15,0)</f>
        <v>ITM_NSIGMA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ITM_NSIGMA                   453</v>
      </c>
    </row>
    <row r="472" spans="1:4">
      <c r="A472">
        <f t="shared" si="12"/>
        <v>454</v>
      </c>
      <c r="B472" t="str">
        <f>VLOOKUP(A472,SOURCE!B:S,15,0)</f>
        <v>ITM_SIGMAx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                   454</v>
      </c>
    </row>
    <row r="473" spans="1:4">
      <c r="A473">
        <f t="shared" si="12"/>
        <v>455</v>
      </c>
      <c r="B473" t="str">
        <f>VLOOKUP(A473,SOURCE!B:S,15,0)</f>
        <v>ITM_SIGMAy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ITM_SIGMAy                   455</v>
      </c>
    </row>
    <row r="474" spans="1:4">
      <c r="A474">
        <f t="shared" si="12"/>
        <v>456</v>
      </c>
      <c r="B474" t="str">
        <f>VLOOKUP(A474,SOURCE!B:S,15,0)</f>
        <v>ITM_SIGMAx2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ITM_SIGMAx2                  456</v>
      </c>
    </row>
    <row r="475" spans="1:4">
      <c r="A475">
        <f t="shared" si="12"/>
        <v>457</v>
      </c>
      <c r="B475" t="str">
        <f>VLOOKUP(A475,SOURCE!B:S,15,0)</f>
        <v>ITM_SIGMAx2y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ITM_SIGMAx2y                 457</v>
      </c>
    </row>
    <row r="476" spans="1:4">
      <c r="A476">
        <f t="shared" si="12"/>
        <v>458</v>
      </c>
      <c r="B476" t="str">
        <f>VLOOKUP(A476,SOURCE!B:S,15,0)</f>
        <v>ITM_SIGMAy2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ITM_SIGMAy2                  458</v>
      </c>
    </row>
    <row r="477" spans="1:4">
      <c r="A477">
        <f t="shared" si="12"/>
        <v>459</v>
      </c>
      <c r="B477" t="str">
        <f>VLOOKUP(A477,SOURCE!B:S,15,0)</f>
        <v>ITM_SIGMAxy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ITM_SIGMAxy                  459</v>
      </c>
    </row>
    <row r="478" spans="1:4">
      <c r="A478">
        <f t="shared" si="12"/>
        <v>460</v>
      </c>
      <c r="B478" t="str">
        <f>VLOOKUP(A478,SOURCE!B:S,15,0)</f>
        <v>ITM_SIGMAlnxy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ITM_SIGMAlnxy                460</v>
      </c>
    </row>
    <row r="479" spans="1:4">
      <c r="A479">
        <f t="shared" si="12"/>
        <v>461</v>
      </c>
      <c r="B479" t="str">
        <f>VLOOKUP(A479,SOURCE!B:S,15,0)</f>
        <v>ITM_SIGMAlnx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ITM_SIGMAlnx                 461</v>
      </c>
    </row>
    <row r="480" spans="1:4">
      <c r="A480">
        <f t="shared" si="12"/>
        <v>462</v>
      </c>
      <c r="B480" t="str">
        <f>VLOOKUP(A480,SOURCE!B:S,15,0)</f>
        <v>ITM_SIGMAln2x</v>
      </c>
      <c r="C480">
        <f>IF(
ISNUMBER(INDEX(SOURCE!B:B,MATCH(A480,SOURCE!B:B,0)+1)),
  VALUE(INDEX(SOURCE!B:B,MATCH(A480,SOURCE!B:B,0)+1)),
  "")</f>
        <v>463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ITM_SIGMAln2x                462</v>
      </c>
    </row>
    <row r="481" spans="1:4">
      <c r="A481">
        <f t="shared" si="12"/>
        <v>463</v>
      </c>
      <c r="B481" t="str">
        <f>VLOOKUP(A481,SOURCE!B:S,15,0)</f>
        <v>ITM_SIGMAylnx</v>
      </c>
      <c r="C481">
        <f>IF(
ISNUMBER(INDEX(SOURCE!B:B,MATCH(A481,SOURCE!B:B,0)+1)),
  VALUE(INDEX(SOURCE!B:B,MATCH(A481,SOURCE!B:B,0)+1)),
  "")</f>
        <v>464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>#define ITM_SIGMAylnx                463</v>
      </c>
    </row>
    <row r="482" spans="1:4">
      <c r="A482">
        <f t="shared" si="12"/>
        <v>464</v>
      </c>
      <c r="B482" t="str">
        <f>VLOOKUP(A482,SOURCE!B:S,15,0)</f>
        <v>ITM_SIGMAlny</v>
      </c>
      <c r="C482">
        <f>IF(
ISNUMBER(INDEX(SOURCE!B:B,MATCH(A482,SOURCE!B:B,0)+1)),
  VALUE(INDEX(SOURCE!B:B,MATCH(A482,SOURCE!B:B,0)+1)),
  "")</f>
        <v>465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>#define ITM_SIGMAlny                 464</v>
      </c>
    </row>
    <row r="483" spans="1:4">
      <c r="A483">
        <f t="shared" si="12"/>
        <v>465</v>
      </c>
      <c r="B483" t="str">
        <f>VLOOKUP(A483,SOURCE!B:S,15,0)</f>
        <v>ITM_SIGMAln2y</v>
      </c>
      <c r="C483">
        <f>IF(
ISNUMBER(INDEX(SOURCE!B:B,MATCH(A483,SOURCE!B:B,0)+1)),
  VALUE(INDEX(SOURCE!B:B,MATCH(A483,SOURCE!B:B,0)+1)),
  "")</f>
        <v>466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>#define ITM_SIGMAln2y                465</v>
      </c>
    </row>
    <row r="484" spans="1:4">
      <c r="A484">
        <f t="shared" si="12"/>
        <v>466</v>
      </c>
      <c r="B484" t="str">
        <f>VLOOKUP(A484,SOURCE!B:S,15,0)</f>
        <v>ITM_SIGMAxlny</v>
      </c>
      <c r="C484">
        <f>IF(
ISNUMBER(INDEX(SOURCE!B:B,MATCH(A484,SOURCE!B:B,0)+1)),
  VALUE(INDEX(SOURCE!B:B,MATCH(A484,SOURCE!B:B,0)+1)),
  "")</f>
        <v>467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ITM_SIGMAxlny                466</v>
      </c>
    </row>
    <row r="485" spans="1:4">
      <c r="A485">
        <f t="shared" si="12"/>
        <v>467</v>
      </c>
      <c r="B485" t="str">
        <f>VLOOKUP(A485,SOURCE!B:S,15,0)</f>
        <v>ITM_SIGMAx2lny</v>
      </c>
      <c r="C485">
        <f>IF(
ISNUMBER(INDEX(SOURCE!B:B,MATCH(A485,SOURCE!B:B,0)+1)),
  VALUE(INDEX(SOURCE!B:B,MATCH(A485,SOURCE!B:B,0)+1)),
  "")</f>
        <v>468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ITM_SIGMAx2lny               467</v>
      </c>
    </row>
    <row r="486" spans="1:4">
      <c r="A486">
        <f t="shared" si="12"/>
        <v>468</v>
      </c>
      <c r="B486" t="str">
        <f>VLOOKUP(A486,SOURCE!B:S,15,0)</f>
        <v>ITM_SIGMAlnyonx</v>
      </c>
      <c r="C486">
        <f>IF(
ISNUMBER(INDEX(SOURCE!B:B,MATCH(A486,SOURCE!B:B,0)+1)),
  VALUE(INDEX(SOURCE!B:B,MATCH(A486,SOURCE!B:B,0)+1)),
  "")</f>
        <v>469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ITM_SIGMAlnyonx              468</v>
      </c>
    </row>
    <row r="487" spans="1:4">
      <c r="A487">
        <f t="shared" si="12"/>
        <v>469</v>
      </c>
      <c r="B487" t="str">
        <f>VLOOKUP(A487,SOURCE!B:S,15,0)</f>
        <v>ITM_SIGMAx2ony</v>
      </c>
      <c r="C487">
        <f>IF(
ISNUMBER(INDEX(SOURCE!B:B,MATCH(A487,SOURCE!B:B,0)+1)),
  VALUE(INDEX(SOURCE!B:B,MATCH(A487,SOURCE!B:B,0)+1)),
  "")</f>
        <v>470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ITM_SIGMAx2ony               469</v>
      </c>
    </row>
    <row r="488" spans="1:4">
      <c r="A488">
        <f t="shared" si="12"/>
        <v>470</v>
      </c>
      <c r="B488" t="str">
        <f>VLOOKUP(A488,SOURCE!B:S,15,0)</f>
        <v>ITM_SIGMA1onx</v>
      </c>
      <c r="C488">
        <f>IF(
ISNUMBER(INDEX(SOURCE!B:B,MATCH(A488,SOURCE!B:B,0)+1)),
  VALUE(INDEX(SOURCE!B:B,MATCH(A488,SOURCE!B:B,0)+1)),
  "")</f>
        <v>471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ITM_SIGMA1onx                470</v>
      </c>
    </row>
    <row r="489" spans="1:4">
      <c r="A489">
        <f t="shared" si="12"/>
        <v>471</v>
      </c>
      <c r="B489" t="str">
        <f>VLOOKUP(A489,SOURCE!B:S,15,0)</f>
        <v>ITM_SIGMA1onx2</v>
      </c>
      <c r="C489">
        <f>IF(
ISNUMBER(INDEX(SOURCE!B:B,MATCH(A489,SOURCE!B:B,0)+1)),
  VALUE(INDEX(SOURCE!B:B,MATCH(A489,SOURCE!B:B,0)+1)),
  "")</f>
        <v>472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ITM_SIGMA1onx2               471</v>
      </c>
    </row>
    <row r="490" spans="1:4">
      <c r="A490">
        <f t="shared" si="12"/>
        <v>472</v>
      </c>
      <c r="B490" t="str">
        <f>VLOOKUP(A490,SOURCE!B:S,15,0)</f>
        <v>ITM_SIGMAxony</v>
      </c>
      <c r="C490">
        <f>IF(
ISNUMBER(INDEX(SOURCE!B:B,MATCH(A490,SOURCE!B:B,0)+1)),
  VALUE(INDEX(SOURCE!B:B,MATCH(A490,SOURCE!B:B,0)+1)),
  "")</f>
        <v>473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ITM_SIGMAxony                472</v>
      </c>
    </row>
    <row r="491" spans="1:4">
      <c r="A491">
        <f t="shared" si="12"/>
        <v>473</v>
      </c>
      <c r="B491" t="str">
        <f>VLOOKUP(A491,SOURCE!B:S,15,0)</f>
        <v>ITM_SIGMA1ony</v>
      </c>
      <c r="C491">
        <f>IF(
ISNUMBER(INDEX(SOURCE!B:B,MATCH(A491,SOURCE!B:B,0)+1)),
  VALUE(INDEX(SOURCE!B:B,MATCH(A491,SOURCE!B:B,0)+1)),
  "")</f>
        <v>474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ITM_SIGMA1ony                473</v>
      </c>
    </row>
    <row r="492" spans="1:4">
      <c r="A492">
        <f t="shared" si="12"/>
        <v>474</v>
      </c>
      <c r="B492" t="str">
        <f>VLOOKUP(A492,SOURCE!B:S,15,0)</f>
        <v>ITM_SIGMA1ony2</v>
      </c>
      <c r="C492">
        <f>IF(
ISNUMBER(INDEX(SOURCE!B:B,MATCH(A492,SOURCE!B:B,0)+1)),
  VALUE(INDEX(SOURCE!B:B,MATCH(A492,SOURCE!B:B,0)+1)),
  "")</f>
        <v>475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ITM_SIGMA1ony2               474</v>
      </c>
    </row>
    <row r="493" spans="1:4">
      <c r="A493">
        <f t="shared" si="12"/>
        <v>475</v>
      </c>
      <c r="B493" t="str">
        <f>VLOOKUP(A493,SOURCE!B:S,15,0)</f>
        <v>ITM_SIGMAx3</v>
      </c>
      <c r="C493">
        <f>IF(
ISNUMBER(INDEX(SOURCE!B:B,MATCH(A493,SOURCE!B:B,0)+1)),
  VALUE(INDEX(SOURCE!B:B,MATCH(A493,SOURCE!B:B,0)+1)),
  "")</f>
        <v>476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ITM_SIGMAx3                  475</v>
      </c>
    </row>
    <row r="494" spans="1:4">
      <c r="A494">
        <f t="shared" si="12"/>
        <v>476</v>
      </c>
      <c r="B494" t="str">
        <f>VLOOKUP(A494,SOURCE!B:S,15,0)</f>
        <v>ITM_SIGMAx4</v>
      </c>
      <c r="C494">
        <f>IF(
ISNUMBER(INDEX(SOURCE!B:B,MATCH(A494,SOURCE!B:B,0)+1)),
  VALUE(INDEX(SOURCE!B:B,MATCH(A494,SOURCE!B:B,0)+1)),
  "")</f>
        <v>477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ITM_SIGMAx4                  476</v>
      </c>
    </row>
    <row r="495" spans="1:4">
      <c r="A495">
        <f t="shared" si="12"/>
        <v>477</v>
      </c>
      <c r="B495" t="str">
        <f>VLOOKUP(A495,SOURCE!B:S,15,0)</f>
        <v>ITM_0477</v>
      </c>
      <c r="C495">
        <f>IF(
ISNUMBER(INDEX(SOURCE!B:B,MATCH(A495,SOURCE!B:B,0)+1)),
  VALUE(INDEX(SOURCE!B:B,MATCH(A495,SOURCE!B:B,0)+1)),
  "")</f>
        <v>478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ITM_0477                     477</v>
      </c>
    </row>
    <row r="496" spans="1:4">
      <c r="A496">
        <f t="shared" si="12"/>
        <v>478</v>
      </c>
      <c r="B496" t="str">
        <f>VLOOKUP(A496,SOURCE!B:S,15,0)</f>
        <v>ITM_0478</v>
      </c>
      <c r="C496">
        <f>IF(
ISNUMBER(INDEX(SOURCE!B:B,MATCH(A496,SOURCE!B:B,0)+1)),
  VALUE(INDEX(SOURCE!B:B,MATCH(A496,SOURCE!B:B,0)+1)),
  "")</f>
        <v>479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ITM_0478                     478</v>
      </c>
    </row>
    <row r="497" spans="1:4">
      <c r="A497">
        <f t="shared" si="12"/>
        <v>479</v>
      </c>
      <c r="B497" t="str">
        <f>VLOOKUP(A497,SOURCE!B:S,15,0)</f>
        <v>ITM_0479</v>
      </c>
      <c r="C497">
        <f>IF(
ISNUMBER(INDEX(SOURCE!B:B,MATCH(A497,SOURCE!B:B,0)+1)),
  VALUE(INDEX(SOURCE!B:B,MATCH(A497,SOURCE!B:B,0)+1)),
  "")</f>
        <v>480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ITM_0479                     479</v>
      </c>
    </row>
    <row r="498" spans="1:4">
      <c r="A498">
        <f t="shared" si="12"/>
        <v>480</v>
      </c>
      <c r="B498" t="str">
        <f>VLOOKUP(A498,SOURCE!B:S,15,0)</f>
        <v>ITM_0480</v>
      </c>
      <c r="C498">
        <f>IF(
ISNUMBER(INDEX(SOURCE!B:B,MATCH(A498,SOURCE!B:B,0)+1)),
  VALUE(INDEX(SOURCE!B:B,MATCH(A498,SOURCE!B:B,0)+1)),
  "")</f>
        <v>480.01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ITM_0480                     480</v>
      </c>
    </row>
    <row r="499" spans="1:4">
      <c r="A499">
        <f t="shared" si="12"/>
        <v>480.01</v>
      </c>
      <c r="B499" t="str">
        <f>VLOOKUP(A499,SOURCE!B:S,15,0)</f>
        <v/>
      </c>
      <c r="C499">
        <f>IF(
ISNUMBER(INDEX(SOURCE!B:B,MATCH(A499,SOURCE!B:B,0)+1)),
  VALUE(INDEX(SOURCE!B:B,MATCH(A499,SOURCE!B:B,0)+1)),
  "")</f>
        <v>480.02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/>
      </c>
    </row>
    <row r="500" spans="1:4">
      <c r="A500">
        <f t="shared" si="12"/>
        <v>480.02</v>
      </c>
      <c r="B500" t="str">
        <f>VLOOKUP(A500,SOURCE!B:S,15,0)</f>
        <v/>
      </c>
      <c r="C500">
        <f>IF(
ISNUMBER(INDEX(SOURCE!B:B,MATCH(A500,SOURCE!B:B,0)+1)),
  VALUE(INDEX(SOURCE!B:B,MATCH(A500,SOURCE!B:B,0)+1)),
  "")</f>
        <v>480.03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/>
      </c>
    </row>
    <row r="501" spans="1:4">
      <c r="A501">
        <f t="shared" si="12"/>
        <v>480.03</v>
      </c>
      <c r="B501" t="str">
        <f>VLOOKUP(A501,SOURCE!B:S,15,0)</f>
        <v/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/>
      </c>
    </row>
    <row r="502" spans="1:4">
      <c r="A502">
        <f t="shared" si="12"/>
        <v>481</v>
      </c>
      <c r="B502" t="str">
        <f>VLOOKUP(A502,SOURCE!B:S,15,0)</f>
        <v>SFL_TDM24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SFL_TDM24                    481</v>
      </c>
    </row>
    <row r="503" spans="1:4">
      <c r="A503">
        <f t="shared" si="12"/>
        <v>482</v>
      </c>
      <c r="B503" t="str">
        <f>VLOOKUP(A503,SOURCE!B:S,15,0)</f>
        <v>SFL_YMD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SFL_YMD                      482</v>
      </c>
    </row>
    <row r="504" spans="1:4">
      <c r="A504">
        <f t="shared" si="12"/>
        <v>483</v>
      </c>
      <c r="B504" t="str">
        <f>VLOOKUP(A504,SOURCE!B:S,15,0)</f>
        <v>SFL_DMY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SFL_DMY                      483</v>
      </c>
    </row>
    <row r="505" spans="1:4">
      <c r="A505">
        <f t="shared" si="12"/>
        <v>484</v>
      </c>
      <c r="B505" t="str">
        <f>VLOOKUP(A505,SOURCE!B:S,15,0)</f>
        <v>SFL_MDY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SFL_MDY                      484</v>
      </c>
    </row>
    <row r="506" spans="1:4">
      <c r="A506">
        <f t="shared" si="12"/>
        <v>485</v>
      </c>
      <c r="B506" t="str">
        <f>VLOOKUP(A506,SOURCE!B:S,15,0)</f>
        <v>SFL_CPXRES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SFL_CPXRES                   485</v>
      </c>
    </row>
    <row r="507" spans="1:4">
      <c r="A507">
        <f t="shared" si="12"/>
        <v>486</v>
      </c>
      <c r="B507" t="str">
        <f>VLOOKUP(A507,SOURCE!B:S,15,0)</f>
        <v>SFL_CPXj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SFL_CPXj                     486</v>
      </c>
    </row>
    <row r="508" spans="1:4">
      <c r="A508">
        <f t="shared" si="12"/>
        <v>487</v>
      </c>
      <c r="B508" t="str">
        <f>VLOOKUP(A508,SOURCE!B:S,15,0)</f>
        <v>SFL_POLAR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SFL_POLAR                    487</v>
      </c>
    </row>
    <row r="509" spans="1:4">
      <c r="A509">
        <f t="shared" si="12"/>
        <v>488</v>
      </c>
      <c r="B509" t="str">
        <f>VLOOKUP(A509,SOURCE!B:S,15,0)</f>
        <v>SFL_FRACT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SFL_FRACT                    488</v>
      </c>
    </row>
    <row r="510" spans="1:4">
      <c r="A510">
        <f t="shared" si="12"/>
        <v>489</v>
      </c>
      <c r="B510" t="str">
        <f>VLOOKUP(A510,SOURCE!B:S,15,0)</f>
        <v>SFL_PROPFR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SFL_PROPFR                   489</v>
      </c>
    </row>
    <row r="511" spans="1:4">
      <c r="A511">
        <f t="shared" si="12"/>
        <v>490</v>
      </c>
      <c r="B511" t="str">
        <f>VLOOKUP(A511,SOURCE!B:S,15,0)</f>
        <v>SFL_DENANY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SFL_DENANY                   490</v>
      </c>
    </row>
    <row r="512" spans="1:4">
      <c r="A512">
        <f t="shared" si="12"/>
        <v>491</v>
      </c>
      <c r="B512" t="str">
        <f>VLOOKUP(A512,SOURCE!B:S,15,0)</f>
        <v>SFL_DENFIX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SFL_DENFIX                   491</v>
      </c>
    </row>
    <row r="513" spans="1:4">
      <c r="A513">
        <f t="shared" si="12"/>
        <v>492</v>
      </c>
      <c r="B513" t="str">
        <f>VLOOKUP(A513,SOURCE!B:S,15,0)</f>
        <v>SFL_CARRY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SFL_CARRY                    492</v>
      </c>
    </row>
    <row r="514" spans="1:4">
      <c r="A514">
        <f t="shared" si="12"/>
        <v>493</v>
      </c>
      <c r="B514" t="str">
        <f>VLOOKUP(A514,SOURCE!B:S,15,0)</f>
        <v>SFL_OVERFL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SFL_OVERFL                   493</v>
      </c>
    </row>
    <row r="515" spans="1:4">
      <c r="A515">
        <f t="shared" si="12"/>
        <v>494</v>
      </c>
      <c r="B515" t="str">
        <f>VLOOKUP(A515,SOURCE!B:S,15,0)</f>
        <v>SFL_LEAD0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SFL_LEAD0                    494</v>
      </c>
    </row>
    <row r="516" spans="1:4">
      <c r="A516">
        <f t="shared" si="12"/>
        <v>495</v>
      </c>
      <c r="B516" t="str">
        <f>VLOOKUP(A516,SOURCE!B:S,15,0)</f>
        <v>SFL_ALPHA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SFL_ALPHA                    495</v>
      </c>
    </row>
    <row r="517" spans="1:4">
      <c r="A517">
        <f t="shared" si="12"/>
        <v>496</v>
      </c>
      <c r="B517" t="str">
        <f>VLOOKUP(A517,SOURCE!B:S,15,0)</f>
        <v>SFL_alphaCAP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SFL_alphaCAP                 496</v>
      </c>
    </row>
    <row r="518" spans="1:4">
      <c r="A518">
        <f t="shared" si="12"/>
        <v>497</v>
      </c>
      <c r="B518" t="str">
        <f>VLOOKUP(A518,SOURCE!B:S,15,0)</f>
        <v>SFL_RUNTIM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SFL_RUNTIM                   497</v>
      </c>
    </row>
    <row r="519" spans="1:4">
      <c r="A519">
        <f t="shared" si="12"/>
        <v>498</v>
      </c>
      <c r="B519" t="str">
        <f>VLOOKUP(A519,SOURCE!B:S,15,0)</f>
        <v>SFL_RUNIO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SFL_RUNIO                    498</v>
      </c>
    </row>
    <row r="520" spans="1:4">
      <c r="A520">
        <f t="shared" si="12"/>
        <v>499</v>
      </c>
      <c r="B520" t="str">
        <f>VLOOKUP(A520,SOURCE!B:S,15,0)</f>
        <v>SFL_PRINT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SFL_PRINT                    499</v>
      </c>
    </row>
    <row r="521" spans="1:4">
      <c r="A521">
        <f t="shared" si="12"/>
        <v>500</v>
      </c>
      <c r="B521" t="str">
        <f>VLOOKUP(A521,SOURCE!B:S,15,0)</f>
        <v>SFL_TRACE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SFL_TRACE                    500</v>
      </c>
    </row>
    <row r="522" spans="1:4">
      <c r="A522">
        <f t="shared" si="12"/>
        <v>501</v>
      </c>
      <c r="B522" t="str">
        <f>VLOOKUP(A522,SOURCE!B:S,15,0)</f>
        <v>SFL_USER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SFL_USER                     501</v>
      </c>
    </row>
    <row r="523" spans="1:4">
      <c r="A523">
        <f t="shared" si="12"/>
        <v>502</v>
      </c>
      <c r="B523" t="str">
        <f>VLOOKUP(A523,SOURCE!B:S,15,0)</f>
        <v>SFL_LOWBAT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SFL_LOWBAT                   502</v>
      </c>
    </row>
    <row r="524" spans="1:4">
      <c r="A524">
        <f t="shared" ref="A524:A587" si="13">C523</f>
        <v>503</v>
      </c>
      <c r="B524" t="str">
        <f>VLOOKUP(A524,SOURCE!B:S,15,0)</f>
        <v>SFL_SLOW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SFL_SLOW                     503</v>
      </c>
    </row>
    <row r="525" spans="1:4">
      <c r="A525">
        <f t="shared" si="13"/>
        <v>504</v>
      </c>
      <c r="B525" t="str">
        <f>VLOOKUP(A525,SOURCE!B:S,15,0)</f>
        <v>SFL_SPCRES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SFL_SPCRES                   504</v>
      </c>
    </row>
    <row r="526" spans="1:4">
      <c r="A526">
        <f t="shared" si="13"/>
        <v>505</v>
      </c>
      <c r="B526" t="str">
        <f>VLOOKUP(A526,SOURCE!B:S,15,0)</f>
        <v>SFL_SSIZE8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SFL_SSIZE8                   505</v>
      </c>
    </row>
    <row r="527" spans="1:4">
      <c r="A527">
        <f t="shared" si="13"/>
        <v>506</v>
      </c>
      <c r="B527" t="str">
        <f>VLOOKUP(A527,SOURCE!B:S,15,0)</f>
        <v>SFL_QUIET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SFL_QUIET                    506</v>
      </c>
    </row>
    <row r="528" spans="1:4">
      <c r="A528">
        <f t="shared" si="13"/>
        <v>507</v>
      </c>
      <c r="B528" t="str">
        <f>VLOOKUP(A528,SOURCE!B:S,15,0)</f>
        <v>SFL_DECIMP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SFL_DECIMP                   507</v>
      </c>
    </row>
    <row r="529" spans="1:4">
      <c r="A529">
        <f t="shared" si="13"/>
        <v>508</v>
      </c>
      <c r="B529" t="str">
        <f>VLOOKUP(A529,SOURCE!B:S,15,0)</f>
        <v>SFL_MULTx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SFL_MULTx                    508</v>
      </c>
    </row>
    <row r="530" spans="1:4">
      <c r="A530">
        <f t="shared" si="13"/>
        <v>509</v>
      </c>
      <c r="B530" t="str">
        <f>VLOOKUP(A530,SOURCE!B:S,15,0)</f>
        <v>SFL_ALLENG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SFL_ALLENG                   509</v>
      </c>
    </row>
    <row r="531" spans="1:4">
      <c r="A531">
        <f t="shared" si="13"/>
        <v>510</v>
      </c>
      <c r="B531" t="str">
        <f>VLOOKUP(A531,SOURCE!B:S,15,0)</f>
        <v>SFL_GROW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SFL_GROW                     510</v>
      </c>
    </row>
    <row r="532" spans="1:4">
      <c r="A532">
        <f t="shared" si="13"/>
        <v>511</v>
      </c>
      <c r="B532" t="str">
        <f>VLOOKUP(A532,SOURCE!B:S,15,0)</f>
        <v>SFL_AUTOFF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SFL_AUTOFF                   511</v>
      </c>
    </row>
    <row r="533" spans="1:4">
      <c r="A533">
        <f t="shared" si="13"/>
        <v>512</v>
      </c>
      <c r="B533" t="str">
        <f>VLOOKUP(A533,SOURCE!B:S,15,0)</f>
        <v>SFL_AUTXEQ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SFL_AUTXEQ                   512</v>
      </c>
    </row>
    <row r="534" spans="1:4">
      <c r="A534">
        <f t="shared" si="13"/>
        <v>513</v>
      </c>
      <c r="B534" t="str">
        <f>VLOOKUP(A534,SOURCE!B:S,15,0)</f>
        <v>SFL_PRTACT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SFL_PRTACT                   513</v>
      </c>
    </row>
    <row r="535" spans="1:4">
      <c r="A535">
        <f t="shared" si="13"/>
        <v>514</v>
      </c>
      <c r="B535" t="str">
        <f>VLOOKUP(A535,SOURCE!B:S,15,0)</f>
        <v>SFL_NUMIN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SFL_NUMIN                    514</v>
      </c>
    </row>
    <row r="536" spans="1:4">
      <c r="A536">
        <f t="shared" si="13"/>
        <v>515</v>
      </c>
      <c r="B536" t="str">
        <f>VLOOKUP(A536,SOURCE!B:S,15,0)</f>
        <v>SFL_ALPIN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SFL_ALPIN                    515</v>
      </c>
    </row>
    <row r="537" spans="1:4">
      <c r="A537">
        <f t="shared" si="13"/>
        <v>516</v>
      </c>
      <c r="B537" t="str">
        <f>VLOOKUP(A537,SOURCE!B:S,15,0)</f>
        <v>SFL_ASLIFT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SFL_ASLIFT                   516</v>
      </c>
    </row>
    <row r="538" spans="1:4">
      <c r="A538">
        <f t="shared" si="13"/>
        <v>517</v>
      </c>
      <c r="B538" t="str">
        <f>VLOOKUP(A538,SOURCE!B:S,15,0)</f>
        <v>SFL_IGN1ER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SFL_IGN1ER                   517</v>
      </c>
    </row>
    <row r="539" spans="1:4">
      <c r="A539">
        <f t="shared" si="13"/>
        <v>518</v>
      </c>
      <c r="B539" t="str">
        <f>VLOOKUP(A539,SOURCE!B:S,15,0)</f>
        <v>SFL_INTING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SFL_INTING                   518</v>
      </c>
    </row>
    <row r="540" spans="1:4">
      <c r="A540">
        <f t="shared" si="13"/>
        <v>519</v>
      </c>
      <c r="B540" t="str">
        <f>VLOOKUP(A540,SOURCE!B:S,15,0)</f>
        <v>SFL_SOLVING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SFL_SOLVING                  519</v>
      </c>
    </row>
    <row r="541" spans="1:4">
      <c r="A541">
        <f t="shared" si="13"/>
        <v>520</v>
      </c>
      <c r="B541" t="str">
        <f>VLOOKUP(A541,SOURCE!B:S,15,0)</f>
        <v>SFL_VMDISP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SFL_VMDISP                   520</v>
      </c>
    </row>
    <row r="542" spans="1:4">
      <c r="A542">
        <f t="shared" si="13"/>
        <v>521</v>
      </c>
      <c r="B542" t="str">
        <f>VLOOKUP(A542,SOURCE!B:S,15,0)</f>
        <v>SFL_USB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SFL_USB                      521</v>
      </c>
    </row>
    <row r="543" spans="1:4">
      <c r="A543">
        <f t="shared" si="13"/>
        <v>522</v>
      </c>
      <c r="B543" t="str">
        <f>VLOOKUP(A543,SOURCE!B:S,15,0)</f>
        <v>SFL_TVMBGN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SFL_TVMBGN                   522</v>
      </c>
    </row>
    <row r="544" spans="1:4">
      <c r="A544">
        <f t="shared" si="13"/>
        <v>523</v>
      </c>
      <c r="B544" t="str">
        <f>VLOOKUP(A544,SOURCE!B:S,15,0)</f>
        <v>SFL_FRCSRN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SFL_FRCSRN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527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527</v>
      </c>
      <c r="B548" t="str">
        <f>VLOOKUP(A548,SOURCE!B:S,15,0)</f>
        <v>ITM_0527</v>
      </c>
      <c r="C548">
        <f>IF(
ISNUMBER(INDEX(SOURCE!B:B,MATCH(A548,SOURCE!B:B,0)+1)),
  VALUE(INDEX(SOURCE!B:B,MATCH(A548,SOURCE!B:B,0)+1)),
  "")</f>
        <v>528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>#define ITM_0527                     527</v>
      </c>
    </row>
    <row r="549" spans="1:4">
      <c r="A549">
        <f t="shared" si="13"/>
        <v>528</v>
      </c>
      <c r="B549" t="str">
        <f>VLOOKUP(A549,SOURCE!B:S,15,0)</f>
        <v>ITM_0528</v>
      </c>
      <c r="C549">
        <f>IF(
ISNUMBER(INDEX(SOURCE!B:B,MATCH(A549,SOURCE!B:B,0)+1)),
  VALUE(INDEX(SOURCE!B:B,MATCH(A549,SOURCE!B:B,0)+1)),
  "")</f>
        <v>529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>#define ITM_0528                     528</v>
      </c>
    </row>
    <row r="550" spans="1:4">
      <c r="A550">
        <f t="shared" si="13"/>
        <v>529</v>
      </c>
      <c r="B550" t="str">
        <f>VLOOKUP(A550,SOURCE!B:S,15,0)</f>
        <v>ITM_0529</v>
      </c>
      <c r="C550">
        <f>IF(
ISNUMBER(INDEX(SOURCE!B:B,MATCH(A550,SOURCE!B:B,0)+1)),
  VALUE(INDEX(SOURCE!B:B,MATCH(A550,SOURCE!B:B,0)+1)),
  "")</f>
        <v>530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#define ITM_0529                     529</v>
      </c>
    </row>
    <row r="551" spans="1:4">
      <c r="A551">
        <f t="shared" si="13"/>
        <v>530</v>
      </c>
      <c r="B551" t="str">
        <f>VLOOKUP(A551,SOURCE!B:S,15,0)</f>
        <v>ITM_0530</v>
      </c>
      <c r="C551">
        <f>IF(
ISNUMBER(INDEX(SOURCE!B:B,MATCH(A551,SOURCE!B:B,0)+1)),
  VALUE(INDEX(SOURCE!B:B,MATCH(A551,SOURCE!B:B,0)+1)),
  "")</f>
        <v>531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ITM_0530                     530</v>
      </c>
    </row>
    <row r="552" spans="1:4">
      <c r="A552">
        <f t="shared" si="13"/>
        <v>531</v>
      </c>
      <c r="B552" t="str">
        <f>VLOOKUP(A552,SOURCE!B:S,15,0)</f>
        <v>ITM_0531</v>
      </c>
      <c r="C552">
        <f>IF(
ISNUMBER(INDEX(SOURCE!B:B,MATCH(A552,SOURCE!B:B,0)+1)),
  VALUE(INDEX(SOURCE!B:B,MATCH(A552,SOURCE!B:B,0)+1)),
  "")</f>
        <v>532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ITM_0531                     531</v>
      </c>
    </row>
    <row r="553" spans="1:4">
      <c r="A553">
        <f t="shared" si="13"/>
        <v>532</v>
      </c>
      <c r="B553" t="str">
        <f>VLOOKUP(A553,SOURCE!B:S,15,0)</f>
        <v>ITM_0532</v>
      </c>
      <c r="C553">
        <f>IF(
ISNUMBER(INDEX(SOURCE!B:B,MATCH(A553,SOURCE!B:B,0)+1)),
  VALUE(INDEX(SOURCE!B:B,MATCH(A553,SOURCE!B:B,0)+1)),
  "")</f>
        <v>533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ITM_0532                     532</v>
      </c>
    </row>
    <row r="554" spans="1:4">
      <c r="A554">
        <f t="shared" si="13"/>
        <v>533</v>
      </c>
      <c r="B554" t="str">
        <f>VLOOKUP(A554,SOURCE!B:S,15,0)</f>
        <v>ITM_0533</v>
      </c>
      <c r="C554">
        <f>IF(
ISNUMBER(INDEX(SOURCE!B:B,MATCH(A554,SOURCE!B:B,0)+1)),
  VALUE(INDEX(SOURCE!B:B,MATCH(A554,SOURCE!B:B,0)+1)),
  "")</f>
        <v>534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ITM_0533                     533</v>
      </c>
    </row>
    <row r="555" spans="1:4">
      <c r="A555">
        <f t="shared" si="13"/>
        <v>534</v>
      </c>
      <c r="B555" t="str">
        <f>VLOOKUP(A555,SOURCE!B:S,15,0)</f>
        <v>ITM_0534</v>
      </c>
      <c r="C555">
        <f>IF(
ISNUMBER(INDEX(SOURCE!B:B,MATCH(A555,SOURCE!B:B,0)+1)),
  VALUE(INDEX(SOURCE!B:B,MATCH(A555,SOURCE!B:B,0)+1)),
  "")</f>
        <v>535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ITM_0534                     534</v>
      </c>
    </row>
    <row r="556" spans="1:4">
      <c r="A556">
        <f t="shared" si="13"/>
        <v>535</v>
      </c>
      <c r="B556" t="str">
        <f>VLOOKUP(A556,SOURCE!B:S,15,0)</f>
        <v>ITM_0535</v>
      </c>
      <c r="C556">
        <f>IF(
ISNUMBER(INDEX(SOURCE!B:B,MATCH(A556,SOURCE!B:B,0)+1)),
  VALUE(INDEX(SOURCE!B:B,MATCH(A556,SOURCE!B:B,0)+1)),
  "")</f>
        <v>536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ITM_0535                     535</v>
      </c>
    </row>
    <row r="557" spans="1:4">
      <c r="A557">
        <f t="shared" si="13"/>
        <v>536</v>
      </c>
      <c r="B557" t="str">
        <f>VLOOKUP(A557,SOURCE!B:S,15,0)</f>
        <v>ITM_0536</v>
      </c>
      <c r="C557">
        <f>IF(
ISNUMBER(INDEX(SOURCE!B:B,MATCH(A557,SOURCE!B:B,0)+1)),
  VALUE(INDEX(SOURCE!B:B,MATCH(A557,SOURCE!B:B,0)+1)),
  "")</f>
        <v>537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ITM_0536                     536</v>
      </c>
    </row>
    <row r="558" spans="1:4">
      <c r="A558">
        <f t="shared" si="13"/>
        <v>537</v>
      </c>
      <c r="B558" t="str">
        <f>VLOOKUP(A558,SOURCE!B:S,15,0)</f>
        <v>ITM_0537</v>
      </c>
      <c r="C558">
        <f>IF(
ISNUMBER(INDEX(SOURCE!B:B,MATCH(A558,SOURCE!B:B,0)+1)),
  VALUE(INDEX(SOURCE!B:B,MATCH(A558,SOURCE!B:B,0)+1)),
  "")</f>
        <v>538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ITM_0537                     537</v>
      </c>
    </row>
    <row r="559" spans="1:4">
      <c r="A559">
        <f t="shared" si="13"/>
        <v>538</v>
      </c>
      <c r="B559" t="str">
        <f>VLOOKUP(A559,SOURCE!B:S,15,0)</f>
        <v>ITM_0538</v>
      </c>
      <c r="C559">
        <f>IF(
ISNUMBER(INDEX(SOURCE!B:B,MATCH(A559,SOURCE!B:B,0)+1)),
  VALUE(INDEX(SOURCE!B:B,MATCH(A559,SOURCE!B:B,0)+1)),
  "")</f>
        <v>539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ITM_0538                     538</v>
      </c>
    </row>
    <row r="560" spans="1:4">
      <c r="A560">
        <f t="shared" si="13"/>
        <v>539</v>
      </c>
      <c r="B560" t="str">
        <f>VLOOKUP(A560,SOURCE!B:S,15,0)</f>
        <v>ITM_0539</v>
      </c>
      <c r="C560">
        <f>IF(
ISNUMBER(INDEX(SOURCE!B:B,MATCH(A560,SOURCE!B:B,0)+1)),
  VALUE(INDEX(SOURCE!B:B,MATCH(A560,SOURCE!B:B,0)+1)),
  "")</f>
        <v>540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ITM_0539                     539</v>
      </c>
    </row>
    <row r="561" spans="1:4">
      <c r="A561">
        <f t="shared" si="13"/>
        <v>540</v>
      </c>
      <c r="B561" t="str">
        <f>VLOOKUP(A561,SOURCE!B:S,15,0)</f>
        <v>ITM_0540</v>
      </c>
      <c r="C561">
        <f>IF(
ISNUMBER(INDEX(SOURCE!B:B,MATCH(A561,SOURCE!B:B,0)+1)),
  VALUE(INDEX(SOURCE!B:B,MATCH(A561,SOURCE!B:B,0)+1)),
  "")</f>
        <v>541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ITM_0540                     540</v>
      </c>
    </row>
    <row r="562" spans="1:4">
      <c r="A562">
        <f t="shared" si="13"/>
        <v>541</v>
      </c>
      <c r="B562" t="str">
        <f>VLOOKUP(A562,SOURCE!B:S,15,0)</f>
        <v>ITM_0541</v>
      </c>
      <c r="C562">
        <f>IF(
ISNUMBER(INDEX(SOURCE!B:B,MATCH(A562,SOURCE!B:B,0)+1)),
  VALUE(INDEX(SOURCE!B:B,MATCH(A562,SOURCE!B:B,0)+1)),
  "")</f>
        <v>542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ITM_0541                     541</v>
      </c>
    </row>
    <row r="563" spans="1:4">
      <c r="A563">
        <f t="shared" si="13"/>
        <v>542</v>
      </c>
      <c r="B563" t="str">
        <f>VLOOKUP(A563,SOURCE!B:S,15,0)</f>
        <v>ITM_0542</v>
      </c>
      <c r="C563">
        <f>IF(
ISNUMBER(INDEX(SOURCE!B:B,MATCH(A563,SOURCE!B:B,0)+1)),
  VALUE(INDEX(SOURCE!B:B,MATCH(A563,SOURCE!B:B,0)+1)),
  "")</f>
        <v>543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ITM_0542                     542</v>
      </c>
    </row>
    <row r="564" spans="1:4">
      <c r="A564">
        <f t="shared" si="13"/>
        <v>543</v>
      </c>
      <c r="B564" t="str">
        <f>VLOOKUP(A564,SOURCE!B:S,15,0)</f>
        <v>ITM_0543</v>
      </c>
      <c r="C564">
        <f>IF(
ISNUMBER(INDEX(SOURCE!B:B,MATCH(A564,SOURCE!B:B,0)+1)),
  VALUE(INDEX(SOURCE!B:B,MATCH(A564,SOURCE!B:B,0)+1)),
  "")</f>
        <v>544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ITM_0543                     543</v>
      </c>
    </row>
    <row r="565" spans="1:4">
      <c r="A565">
        <f t="shared" si="13"/>
        <v>544</v>
      </c>
      <c r="B565" t="str">
        <f>VLOOKUP(A565,SOURCE!B:S,15,0)</f>
        <v>ITM_0544</v>
      </c>
      <c r="C565">
        <f>IF(
ISNUMBER(INDEX(SOURCE!B:B,MATCH(A565,SOURCE!B:B,0)+1)),
  VALUE(INDEX(SOURCE!B:B,MATCH(A565,SOURCE!B:B,0)+1)),
  "")</f>
        <v>544.01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ITM_0544                     544</v>
      </c>
    </row>
    <row r="566" spans="1:4">
      <c r="A566">
        <f t="shared" si="13"/>
        <v>544.01</v>
      </c>
      <c r="B566" t="str">
        <f>VLOOKUP(A566,SOURCE!B:S,15,0)</f>
        <v/>
      </c>
      <c r="C566">
        <f>IF(
ISNUMBER(INDEX(SOURCE!B:B,MATCH(A566,SOURCE!B:B,0)+1)),
  VALUE(INDEX(SOURCE!B:B,MATCH(A566,SOURCE!B:B,0)+1)),
  "")</f>
        <v>544.02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/>
      </c>
    </row>
    <row r="567" spans="1:4">
      <c r="A567">
        <f t="shared" si="13"/>
        <v>544.02</v>
      </c>
      <c r="B567" t="str">
        <f>VLOOKUP(A567,SOURCE!B:S,15,0)</f>
        <v/>
      </c>
      <c r="C567">
        <f>IF(
ISNUMBER(INDEX(SOURCE!B:B,MATCH(A567,SOURCE!B:B,0)+1)),
  VALUE(INDEX(SOURCE!B:B,MATCH(A567,SOURCE!B:B,0)+1)),
  "")</f>
        <v>544.03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/>
      </c>
    </row>
    <row r="568" spans="1:4">
      <c r="A568">
        <f t="shared" si="13"/>
        <v>544.03</v>
      </c>
      <c r="B568" t="str">
        <f>VLOOKUP(A568,SOURCE!B:S,15,0)</f>
        <v>// Bufferized items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// Bufferized items</v>
      </c>
    </row>
    <row r="569" spans="1:4">
      <c r="A569">
        <f t="shared" si="13"/>
        <v>545</v>
      </c>
      <c r="B569" t="str">
        <f>VLOOKUP(A569,SOURCE!B:S,15,0)</f>
        <v>ITM_REG_X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ITM_REG_X                    545</v>
      </c>
    </row>
    <row r="570" spans="1:4">
      <c r="A570">
        <f t="shared" si="13"/>
        <v>546</v>
      </c>
      <c r="B570" t="str">
        <f>VLOOKUP(A570,SOURCE!B:S,15,0)</f>
        <v>ITM_REG_Y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ITM_REG_Y                    546</v>
      </c>
    </row>
    <row r="571" spans="1:4">
      <c r="A571">
        <f t="shared" si="13"/>
        <v>547</v>
      </c>
      <c r="B571" t="str">
        <f>VLOOKUP(A571,SOURCE!B:S,15,0)</f>
        <v>ITM_REG_Z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ITM_REG_Z                    547</v>
      </c>
    </row>
    <row r="572" spans="1:4">
      <c r="A572">
        <f t="shared" si="13"/>
        <v>548</v>
      </c>
      <c r="B572" t="str">
        <f>VLOOKUP(A572,SOURCE!B:S,15,0)</f>
        <v>ITM_REG_T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ITM_REG_T                    548</v>
      </c>
    </row>
    <row r="573" spans="1:4">
      <c r="A573">
        <f t="shared" si="13"/>
        <v>549</v>
      </c>
      <c r="B573" t="str">
        <f>VLOOKUP(A573,SOURCE!B:S,15,0)</f>
        <v>ITM_REG_A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ITM_REG_A                    549</v>
      </c>
    </row>
    <row r="574" spans="1:4">
      <c r="A574">
        <f t="shared" si="13"/>
        <v>550</v>
      </c>
      <c r="B574" t="str">
        <f>VLOOKUP(A574,SOURCE!B:S,15,0)</f>
        <v>ITM_REG_B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ITM_REG_B                    550</v>
      </c>
    </row>
    <row r="575" spans="1:4">
      <c r="A575">
        <f t="shared" si="13"/>
        <v>551</v>
      </c>
      <c r="B575" t="str">
        <f>VLOOKUP(A575,SOURCE!B:S,15,0)</f>
        <v>ITM_REG_C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ITM_REG_C                    551</v>
      </c>
    </row>
    <row r="576" spans="1:4">
      <c r="A576">
        <f t="shared" si="13"/>
        <v>552</v>
      </c>
      <c r="B576" t="str">
        <f>VLOOKUP(A576,SOURCE!B:S,15,0)</f>
        <v>ITM_REG_D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ITM_REG_D                    552</v>
      </c>
    </row>
    <row r="577" spans="1:4">
      <c r="A577">
        <f t="shared" si="13"/>
        <v>553</v>
      </c>
      <c r="B577" t="str">
        <f>VLOOKUP(A577,SOURCE!B:S,15,0)</f>
        <v>ITM_REG_L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ITM_REG_L                    553</v>
      </c>
    </row>
    <row r="578" spans="1:4">
      <c r="A578">
        <f t="shared" si="13"/>
        <v>554</v>
      </c>
      <c r="B578" t="str">
        <f>VLOOKUP(A578,SOURCE!B:S,15,0)</f>
        <v>ITM_REG_I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ITM_REG_I                    554</v>
      </c>
    </row>
    <row r="579" spans="1:4">
      <c r="A579">
        <f t="shared" si="13"/>
        <v>555</v>
      </c>
      <c r="B579" t="str">
        <f>VLOOKUP(A579,SOURCE!B:S,15,0)</f>
        <v>ITM_REG_J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ITM_REG_J                    555</v>
      </c>
    </row>
    <row r="580" spans="1:4">
      <c r="A580">
        <f t="shared" si="13"/>
        <v>556</v>
      </c>
      <c r="B580" t="str">
        <f>VLOOKUP(A580,SOURCE!B:S,15,0)</f>
        <v>ITM_REG_K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ITM_REG_K                    556</v>
      </c>
    </row>
    <row r="581" spans="1:4">
      <c r="A581">
        <f t="shared" si="13"/>
        <v>557</v>
      </c>
      <c r="B581" t="str">
        <f>VLOOKUP(A581,SOURCE!B:S,15,0)</f>
        <v>ITM_INDIRECTION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ITM_INDIRECTION              557</v>
      </c>
    </row>
    <row r="582" spans="1:4">
      <c r="A582">
        <f t="shared" si="13"/>
        <v>558</v>
      </c>
      <c r="B582" t="str">
        <f>VLOOKUP(A582,SOURCE!B:S,15,0)</f>
        <v>ITM_0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ITM_0                        558</v>
      </c>
    </row>
    <row r="583" spans="1:4">
      <c r="A583">
        <f t="shared" si="13"/>
        <v>559</v>
      </c>
      <c r="B583" t="str">
        <f>VLOOKUP(A583,SOURCE!B:S,15,0)</f>
        <v>ITM_1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ITM_1                        559</v>
      </c>
    </row>
    <row r="584" spans="1:4">
      <c r="A584">
        <f t="shared" si="13"/>
        <v>560</v>
      </c>
      <c r="B584" t="str">
        <f>VLOOKUP(A584,SOURCE!B:S,15,0)</f>
        <v>ITM_2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ITM_2                        560</v>
      </c>
    </row>
    <row r="585" spans="1:4">
      <c r="A585">
        <f t="shared" si="13"/>
        <v>561</v>
      </c>
      <c r="B585" t="str">
        <f>VLOOKUP(A585,SOURCE!B:S,15,0)</f>
        <v>ITM_3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ITM_3                        561</v>
      </c>
    </row>
    <row r="586" spans="1:4">
      <c r="A586">
        <f t="shared" si="13"/>
        <v>562</v>
      </c>
      <c r="B586" t="str">
        <f>VLOOKUP(A586,SOURCE!B:S,15,0)</f>
        <v>ITM_4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ITM_4                        562</v>
      </c>
    </row>
    <row r="587" spans="1:4">
      <c r="A587">
        <f t="shared" si="13"/>
        <v>563</v>
      </c>
      <c r="B587" t="str">
        <f>VLOOKUP(A587,SOURCE!B:S,15,0)</f>
        <v>ITM_5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ITM_5                        563</v>
      </c>
    </row>
    <row r="588" spans="1:4">
      <c r="A588">
        <f t="shared" ref="A588:A651" si="14">C587</f>
        <v>564</v>
      </c>
      <c r="B588" t="str">
        <f>VLOOKUP(A588,SOURCE!B:S,15,0)</f>
        <v>ITM_6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ITM_6                        564</v>
      </c>
    </row>
    <row r="589" spans="1:4">
      <c r="A589">
        <f t="shared" si="14"/>
        <v>565</v>
      </c>
      <c r="B589" t="str">
        <f>VLOOKUP(A589,SOURCE!B:S,15,0)</f>
        <v>ITM_7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ITM_7                        565</v>
      </c>
    </row>
    <row r="590" spans="1:4">
      <c r="A590">
        <f t="shared" si="14"/>
        <v>566</v>
      </c>
      <c r="B590" t="str">
        <f>VLOOKUP(A590,SOURCE!B:S,15,0)</f>
        <v>ITM_8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ITM_8                        566</v>
      </c>
    </row>
    <row r="591" spans="1:4">
      <c r="A591">
        <f t="shared" si="14"/>
        <v>567</v>
      </c>
      <c r="B591" t="str">
        <f>VLOOKUP(A591,SOURCE!B:S,15,0)</f>
        <v>ITM_9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ITM_9                        567</v>
      </c>
    </row>
    <row r="592" spans="1:4">
      <c r="A592">
        <f t="shared" si="14"/>
        <v>568</v>
      </c>
      <c r="B592" t="str">
        <f>VLOOKUP(A592,SOURCE!B:S,15,0)</f>
        <v>ITM_A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ITM_A                        568</v>
      </c>
    </row>
    <row r="593" spans="1:4">
      <c r="A593">
        <f t="shared" si="14"/>
        <v>569</v>
      </c>
      <c r="B593" t="str">
        <f>VLOOKUP(A593,SOURCE!B:S,15,0)</f>
        <v>ITM_B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ITM_B                        569</v>
      </c>
    </row>
    <row r="594" spans="1:4">
      <c r="A594">
        <f t="shared" si="14"/>
        <v>570</v>
      </c>
      <c r="B594" t="str">
        <f>VLOOKUP(A594,SOURCE!B:S,15,0)</f>
        <v>ITM_C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ITM_C                        570</v>
      </c>
    </row>
    <row r="595" spans="1:4">
      <c r="A595">
        <f t="shared" si="14"/>
        <v>571</v>
      </c>
      <c r="B595" t="str">
        <f>VLOOKUP(A595,SOURCE!B:S,15,0)</f>
        <v>ITM_D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ITM_D                        571</v>
      </c>
    </row>
    <row r="596" spans="1:4">
      <c r="A596">
        <f t="shared" si="14"/>
        <v>572</v>
      </c>
      <c r="B596" t="str">
        <f>VLOOKUP(A596,SOURCE!B:S,15,0)</f>
        <v>ITM_E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ITM_E                        572</v>
      </c>
    </row>
    <row r="597" spans="1:4">
      <c r="A597">
        <f t="shared" si="14"/>
        <v>573</v>
      </c>
      <c r="B597" t="str">
        <f>VLOOKUP(A597,SOURCE!B:S,15,0)</f>
        <v>ITM_F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ITM_F                        573</v>
      </c>
    </row>
    <row r="598" spans="1:4">
      <c r="A598">
        <f t="shared" si="14"/>
        <v>574</v>
      </c>
      <c r="B598" t="str">
        <f>VLOOKUP(A598,SOURCE!B:S,15,0)</f>
        <v>ITM_G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ITM_G                        574</v>
      </c>
    </row>
    <row r="599" spans="1:4">
      <c r="A599">
        <f t="shared" si="14"/>
        <v>575</v>
      </c>
      <c r="B599" t="str">
        <f>VLOOKUP(A599,SOURCE!B:S,15,0)</f>
        <v>ITM_H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ITM_H                        575</v>
      </c>
    </row>
    <row r="600" spans="1:4">
      <c r="A600">
        <f t="shared" si="14"/>
        <v>576</v>
      </c>
      <c r="B600" t="str">
        <f>VLOOKUP(A600,SOURCE!B:S,15,0)</f>
        <v>ITM_I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ITM_I                        576</v>
      </c>
    </row>
    <row r="601" spans="1:4">
      <c r="A601">
        <f t="shared" si="14"/>
        <v>577</v>
      </c>
      <c r="B601" t="str">
        <f>VLOOKUP(A601,SOURCE!B:S,15,0)</f>
        <v>ITM_J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ITM_J                        577</v>
      </c>
    </row>
    <row r="602" spans="1:4">
      <c r="A602">
        <f t="shared" si="14"/>
        <v>578</v>
      </c>
      <c r="B602" t="str">
        <f>VLOOKUP(A602,SOURCE!B:S,15,0)</f>
        <v>ITM_K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ITM_K                        578</v>
      </c>
    </row>
    <row r="603" spans="1:4">
      <c r="A603">
        <f t="shared" si="14"/>
        <v>579</v>
      </c>
      <c r="B603" t="str">
        <f>VLOOKUP(A603,SOURCE!B:S,15,0)</f>
        <v>ITM_L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ITM_L                        579</v>
      </c>
    </row>
    <row r="604" spans="1:4">
      <c r="A604">
        <f t="shared" si="14"/>
        <v>580</v>
      </c>
      <c r="B604" t="str">
        <f>VLOOKUP(A604,SOURCE!B:S,15,0)</f>
        <v>ITM_M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ITM_M                        580</v>
      </c>
    </row>
    <row r="605" spans="1:4">
      <c r="A605">
        <f t="shared" si="14"/>
        <v>581</v>
      </c>
      <c r="B605" t="str">
        <f>VLOOKUP(A605,SOURCE!B:S,15,0)</f>
        <v>ITM_N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ITM_N                        581</v>
      </c>
    </row>
    <row r="606" spans="1:4">
      <c r="A606">
        <f t="shared" si="14"/>
        <v>582</v>
      </c>
      <c r="B606" t="str">
        <f>VLOOKUP(A606,SOURCE!B:S,15,0)</f>
        <v>ITM_O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ITM_O                        582</v>
      </c>
    </row>
    <row r="607" spans="1:4">
      <c r="A607">
        <f t="shared" si="14"/>
        <v>583</v>
      </c>
      <c r="B607" t="str">
        <f>VLOOKUP(A607,SOURCE!B:S,15,0)</f>
        <v>ITM_P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ITM_P                        583</v>
      </c>
    </row>
    <row r="608" spans="1:4">
      <c r="A608">
        <f t="shared" si="14"/>
        <v>584</v>
      </c>
      <c r="B608" t="str">
        <f>VLOOKUP(A608,SOURCE!B:S,15,0)</f>
        <v>ITM_Q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ITM_Q                        584</v>
      </c>
    </row>
    <row r="609" spans="1:4">
      <c r="A609">
        <f t="shared" si="14"/>
        <v>585</v>
      </c>
      <c r="B609" t="str">
        <f>VLOOKUP(A609,SOURCE!B:S,15,0)</f>
        <v>ITM_R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ITM_R                        585</v>
      </c>
    </row>
    <row r="610" spans="1:4">
      <c r="A610">
        <f t="shared" si="14"/>
        <v>586</v>
      </c>
      <c r="B610" t="str">
        <f>VLOOKUP(A610,SOURCE!B:S,15,0)</f>
        <v>ITM_S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ITM_S                        586</v>
      </c>
    </row>
    <row r="611" spans="1:4">
      <c r="A611">
        <f t="shared" si="14"/>
        <v>587</v>
      </c>
      <c r="B611" t="str">
        <f>VLOOKUP(A611,SOURCE!B:S,15,0)</f>
        <v>ITM_T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ITM_T                        587</v>
      </c>
    </row>
    <row r="612" spans="1:4">
      <c r="A612">
        <f t="shared" si="14"/>
        <v>588</v>
      </c>
      <c r="B612" t="str">
        <f>VLOOKUP(A612,SOURCE!B:S,15,0)</f>
        <v>ITM_U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ITM_U                        588</v>
      </c>
    </row>
    <row r="613" spans="1:4">
      <c r="A613">
        <f t="shared" si="14"/>
        <v>589</v>
      </c>
      <c r="B613" t="str">
        <f>VLOOKUP(A613,SOURCE!B:S,15,0)</f>
        <v>ITM_V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ITM_V                        589</v>
      </c>
    </row>
    <row r="614" spans="1:4">
      <c r="A614">
        <f t="shared" si="14"/>
        <v>590</v>
      </c>
      <c r="B614" t="str">
        <f>VLOOKUP(A614,SOURCE!B:S,15,0)</f>
        <v>ITM_W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ITM_W                        590</v>
      </c>
    </row>
    <row r="615" spans="1:4">
      <c r="A615">
        <f t="shared" si="14"/>
        <v>591</v>
      </c>
      <c r="B615" t="str">
        <f>VLOOKUP(A615,SOURCE!B:S,15,0)</f>
        <v>ITM_X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ITM_X                        591</v>
      </c>
    </row>
    <row r="616" spans="1:4">
      <c r="A616">
        <f t="shared" si="14"/>
        <v>592</v>
      </c>
      <c r="B616" t="str">
        <f>VLOOKUP(A616,SOURCE!B:S,15,0)</f>
        <v>ITM_Y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ITM_Y                        592</v>
      </c>
    </row>
    <row r="617" spans="1:4">
      <c r="A617">
        <f t="shared" si="14"/>
        <v>593</v>
      </c>
      <c r="B617" t="str">
        <f>VLOOKUP(A617,SOURCE!B:S,15,0)</f>
        <v>ITM_Z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ITM_Z                        593</v>
      </c>
    </row>
    <row r="618" spans="1:4">
      <c r="A618">
        <f t="shared" si="14"/>
        <v>594</v>
      </c>
      <c r="B618" t="str">
        <f>VLOOKUP(A618,SOURCE!B:S,15,0)</f>
        <v>ITM_a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ITM_a                        594</v>
      </c>
    </row>
    <row r="619" spans="1:4">
      <c r="A619">
        <f t="shared" si="14"/>
        <v>595</v>
      </c>
      <c r="B619" t="str">
        <f>VLOOKUP(A619,SOURCE!B:S,15,0)</f>
        <v>ITM_b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ITM_b                        595</v>
      </c>
    </row>
    <row r="620" spans="1:4">
      <c r="A620">
        <f t="shared" si="14"/>
        <v>596</v>
      </c>
      <c r="B620" t="str">
        <f>VLOOKUP(A620,SOURCE!B:S,15,0)</f>
        <v>ITM_c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ITM_c                        596</v>
      </c>
    </row>
    <row r="621" spans="1:4">
      <c r="A621">
        <f t="shared" si="14"/>
        <v>597</v>
      </c>
      <c r="B621" t="str">
        <f>VLOOKUP(A621,SOURCE!B:S,15,0)</f>
        <v>ITM_d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ITM_d                        597</v>
      </c>
    </row>
    <row r="622" spans="1:4">
      <c r="A622">
        <f t="shared" si="14"/>
        <v>598</v>
      </c>
      <c r="B622" t="str">
        <f>VLOOKUP(A622,SOURCE!B:S,15,0)</f>
        <v>ITM_e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ITM_e                        598</v>
      </c>
    </row>
    <row r="623" spans="1:4">
      <c r="A623">
        <f t="shared" si="14"/>
        <v>599</v>
      </c>
      <c r="B623" t="str">
        <f>VLOOKUP(A623,SOURCE!B:S,15,0)</f>
        <v>ITM_f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ITM_f                        599</v>
      </c>
    </row>
    <row r="624" spans="1:4">
      <c r="A624">
        <f t="shared" si="14"/>
        <v>600</v>
      </c>
      <c r="B624" t="str">
        <f>VLOOKUP(A624,SOURCE!B:S,15,0)</f>
        <v>ITM_g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ITM_g                        600</v>
      </c>
    </row>
    <row r="625" spans="1:4">
      <c r="A625">
        <f t="shared" si="14"/>
        <v>601</v>
      </c>
      <c r="B625" t="str">
        <f>VLOOKUP(A625,SOURCE!B:S,15,0)</f>
        <v>ITM_h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ITM_h                        601</v>
      </c>
    </row>
    <row r="626" spans="1:4">
      <c r="A626">
        <f t="shared" si="14"/>
        <v>602</v>
      </c>
      <c r="B626" t="str">
        <f>VLOOKUP(A626,SOURCE!B:S,15,0)</f>
        <v>ITM_i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ITM_i                        602</v>
      </c>
    </row>
    <row r="627" spans="1:4">
      <c r="A627">
        <f t="shared" si="14"/>
        <v>603</v>
      </c>
      <c r="B627" t="str">
        <f>VLOOKUP(A627,SOURCE!B:S,15,0)</f>
        <v>ITM_j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ITM_j                        603</v>
      </c>
    </row>
    <row r="628" spans="1:4">
      <c r="A628">
        <f t="shared" si="14"/>
        <v>604</v>
      </c>
      <c r="B628" t="str">
        <f>VLOOKUP(A628,SOURCE!B:S,15,0)</f>
        <v>ITM_k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ITM_k                        604</v>
      </c>
    </row>
    <row r="629" spans="1:4">
      <c r="A629">
        <f t="shared" si="14"/>
        <v>605</v>
      </c>
      <c r="B629" t="str">
        <f>VLOOKUP(A629,SOURCE!B:S,15,0)</f>
        <v>ITM_l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ITM_l                        605</v>
      </c>
    </row>
    <row r="630" spans="1:4">
      <c r="A630">
        <f t="shared" si="14"/>
        <v>606</v>
      </c>
      <c r="B630" t="str">
        <f>VLOOKUP(A630,SOURCE!B:S,15,0)</f>
        <v>ITM_m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ITM_m                        606</v>
      </c>
    </row>
    <row r="631" spans="1:4">
      <c r="A631">
        <f t="shared" si="14"/>
        <v>607</v>
      </c>
      <c r="B631" t="str">
        <f>VLOOKUP(A631,SOURCE!B:S,15,0)</f>
        <v>ITM_n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ITM_n                        607</v>
      </c>
    </row>
    <row r="632" spans="1:4">
      <c r="A632">
        <f t="shared" si="14"/>
        <v>608</v>
      </c>
      <c r="B632" t="str">
        <f>VLOOKUP(A632,SOURCE!B:S,15,0)</f>
        <v>ITM_o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ITM_o                        608</v>
      </c>
    </row>
    <row r="633" spans="1:4">
      <c r="A633">
        <f t="shared" si="14"/>
        <v>609</v>
      </c>
      <c r="B633" t="str">
        <f>VLOOKUP(A633,SOURCE!B:S,15,0)</f>
        <v>ITM_p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ITM_p                        609</v>
      </c>
    </row>
    <row r="634" spans="1:4">
      <c r="A634">
        <f t="shared" si="14"/>
        <v>610</v>
      </c>
      <c r="B634" t="str">
        <f>VLOOKUP(A634,SOURCE!B:S,15,0)</f>
        <v>ITM_q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ITM_q                        610</v>
      </c>
    </row>
    <row r="635" spans="1:4">
      <c r="A635">
        <f t="shared" si="14"/>
        <v>611</v>
      </c>
      <c r="B635" t="str">
        <f>VLOOKUP(A635,SOURCE!B:S,15,0)</f>
        <v>ITM_r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ITM_r                        611</v>
      </c>
    </row>
    <row r="636" spans="1:4">
      <c r="A636">
        <f t="shared" si="14"/>
        <v>612</v>
      </c>
      <c r="B636" t="str">
        <f>VLOOKUP(A636,SOURCE!B:S,15,0)</f>
        <v>ITM_s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ITM_s                        612</v>
      </c>
    </row>
    <row r="637" spans="1:4">
      <c r="A637">
        <f t="shared" si="14"/>
        <v>613</v>
      </c>
      <c r="B637" t="str">
        <f>VLOOKUP(A637,SOURCE!B:S,15,0)</f>
        <v>ITM_t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ITM_t                        613</v>
      </c>
    </row>
    <row r="638" spans="1:4">
      <c r="A638">
        <f t="shared" si="14"/>
        <v>614</v>
      </c>
      <c r="B638" t="str">
        <f>VLOOKUP(A638,SOURCE!B:S,15,0)</f>
        <v>ITM_u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ITM_u                        614</v>
      </c>
    </row>
    <row r="639" spans="1:4">
      <c r="A639">
        <f t="shared" si="14"/>
        <v>615</v>
      </c>
      <c r="B639" t="str">
        <f>VLOOKUP(A639,SOURCE!B:S,15,0)</f>
        <v>ITM_v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ITM_v                        615</v>
      </c>
    </row>
    <row r="640" spans="1:4">
      <c r="A640">
        <f t="shared" si="14"/>
        <v>616</v>
      </c>
      <c r="B640" t="str">
        <f>VLOOKUP(A640,SOURCE!B:S,15,0)</f>
        <v>ITM_w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ITM_w                        616</v>
      </c>
    </row>
    <row r="641" spans="1:4">
      <c r="A641">
        <f t="shared" si="14"/>
        <v>617</v>
      </c>
      <c r="B641" t="str">
        <f>VLOOKUP(A641,SOURCE!B:S,15,0)</f>
        <v>ITM_x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ITM_x                        617</v>
      </c>
    </row>
    <row r="642" spans="1:4">
      <c r="A642">
        <f t="shared" si="14"/>
        <v>618</v>
      </c>
      <c r="B642" t="str">
        <f>VLOOKUP(A642,SOURCE!B:S,15,0)</f>
        <v>ITM_y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ITM_y                        618</v>
      </c>
    </row>
    <row r="643" spans="1:4">
      <c r="A643">
        <f t="shared" si="14"/>
        <v>619</v>
      </c>
      <c r="B643" t="str">
        <f>VLOOKUP(A643,SOURCE!B:S,15,0)</f>
        <v>ITM_z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ITM_z                        619</v>
      </c>
    </row>
    <row r="644" spans="1:4">
      <c r="A644">
        <f t="shared" si="14"/>
        <v>620</v>
      </c>
      <c r="B644" t="str">
        <f>VLOOKUP(A644,SOURCE!B:S,15,0)</f>
        <v>ITM_ALPHA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ITM_ALPHA                    620</v>
      </c>
    </row>
    <row r="645" spans="1:4">
      <c r="A645">
        <f t="shared" si="14"/>
        <v>621</v>
      </c>
      <c r="B645" t="str">
        <f>VLOOKUP(A645,SOURCE!B:S,15,0)</f>
        <v>ITM_BETA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ITM_BETA                     621</v>
      </c>
    </row>
    <row r="646" spans="1:4">
      <c r="A646">
        <f t="shared" si="14"/>
        <v>622</v>
      </c>
      <c r="B646" t="str">
        <f>VLOOKUP(A646,SOURCE!B:S,15,0)</f>
        <v>ITM_GAMMA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ITM_GAMMA                    622</v>
      </c>
    </row>
    <row r="647" spans="1:4">
      <c r="A647">
        <f t="shared" si="14"/>
        <v>623</v>
      </c>
      <c r="B647" t="str">
        <f>VLOOKUP(A647,SOURCE!B:S,15,0)</f>
        <v>ITM_DELTA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ITM_DELTA                    623</v>
      </c>
    </row>
    <row r="648" spans="1:4">
      <c r="A648">
        <f t="shared" si="14"/>
        <v>624</v>
      </c>
      <c r="B648" t="str">
        <f>VLOOKUP(A648,SOURCE!B:S,15,0)</f>
        <v>ITM_EPSILON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ITM_EPSILON                  624</v>
      </c>
    </row>
    <row r="649" spans="1:4">
      <c r="A649">
        <f t="shared" si="14"/>
        <v>625</v>
      </c>
      <c r="B649" t="str">
        <f>VLOOKUP(A649,SOURCE!B:S,15,0)</f>
        <v>ITM_ZETA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ITM_ZETA                     625</v>
      </c>
    </row>
    <row r="650" spans="1:4">
      <c r="A650">
        <f t="shared" si="14"/>
        <v>626</v>
      </c>
      <c r="B650" t="str">
        <f>VLOOKUP(A650,SOURCE!B:S,15,0)</f>
        <v>ITM_ETA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ITM_ETA                      626</v>
      </c>
    </row>
    <row r="651" spans="1:4">
      <c r="A651">
        <f t="shared" si="14"/>
        <v>627</v>
      </c>
      <c r="B651" t="str">
        <f>VLOOKUP(A651,SOURCE!B:S,15,0)</f>
        <v>ITM_THETA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ITM_THETA                    627</v>
      </c>
    </row>
    <row r="652" spans="1:4">
      <c r="A652">
        <f t="shared" ref="A652:A715" si="15">C651</f>
        <v>628</v>
      </c>
      <c r="B652" t="str">
        <f>VLOOKUP(A652,SOURCE!B:S,15,0)</f>
        <v>ITM_IOTA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ITM_IOTA                     628</v>
      </c>
    </row>
    <row r="653" spans="1:4">
      <c r="A653">
        <f t="shared" si="15"/>
        <v>629</v>
      </c>
      <c r="B653" t="str">
        <f>VLOOKUP(A653,SOURCE!B:S,15,0)</f>
        <v>ITM_IOTA_DIALYTIKA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ITM_IOTA_DIALYTIKA           629</v>
      </c>
    </row>
    <row r="654" spans="1:4">
      <c r="A654">
        <f t="shared" si="15"/>
        <v>630</v>
      </c>
      <c r="B654" t="str">
        <f>VLOOKUP(A654,SOURCE!B:S,15,0)</f>
        <v>ITM_KAPPA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ITM_KAPPA                    630</v>
      </c>
    </row>
    <row r="655" spans="1:4">
      <c r="A655">
        <f t="shared" si="15"/>
        <v>631</v>
      </c>
      <c r="B655" t="str">
        <f>VLOOKUP(A655,SOURCE!B:S,15,0)</f>
        <v>ITM_LAMBDA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ITM_LAMBDA                   631</v>
      </c>
    </row>
    <row r="656" spans="1:4">
      <c r="A656">
        <f t="shared" si="15"/>
        <v>632</v>
      </c>
      <c r="B656" t="str">
        <f>VLOOKUP(A656,SOURCE!B:S,15,0)</f>
        <v>ITM_MU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ITM_MU                       632</v>
      </c>
    </row>
    <row r="657" spans="1:4">
      <c r="A657">
        <f t="shared" si="15"/>
        <v>633</v>
      </c>
      <c r="B657" t="str">
        <f>VLOOKUP(A657,SOURCE!B:S,15,0)</f>
        <v>ITM_NU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ITM_NU                       633</v>
      </c>
    </row>
    <row r="658" spans="1:4">
      <c r="A658">
        <f t="shared" si="15"/>
        <v>634</v>
      </c>
      <c r="B658" t="str">
        <f>VLOOKUP(A658,SOURCE!B:S,15,0)</f>
        <v>ITM_XI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ITM_XI                       634</v>
      </c>
    </row>
    <row r="659" spans="1:4">
      <c r="A659">
        <f t="shared" si="15"/>
        <v>635</v>
      </c>
      <c r="B659" t="str">
        <f>VLOOKUP(A659,SOURCE!B:S,15,0)</f>
        <v>ITM_OMICRON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ITM_OMICRON                  635</v>
      </c>
    </row>
    <row r="660" spans="1:4">
      <c r="A660">
        <f t="shared" si="15"/>
        <v>636</v>
      </c>
      <c r="B660" t="str">
        <f>VLOOKUP(A660,SOURCE!B:S,15,0)</f>
        <v>ITM_PI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ITM_PI                       636</v>
      </c>
    </row>
    <row r="661" spans="1:4">
      <c r="A661">
        <f t="shared" si="15"/>
        <v>637</v>
      </c>
      <c r="B661" t="str">
        <f>VLOOKUP(A661,SOURCE!B:S,15,0)</f>
        <v>ITM_RHO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ITM_RHO                      637</v>
      </c>
    </row>
    <row r="662" spans="1:4">
      <c r="A662">
        <f t="shared" si="15"/>
        <v>638</v>
      </c>
      <c r="B662" t="str">
        <f>VLOOKUP(A662,SOURCE!B:S,15,0)</f>
        <v>ITM_SIGMA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ITM_SIGMA                    638</v>
      </c>
    </row>
    <row r="663" spans="1:4">
      <c r="A663">
        <f t="shared" si="15"/>
        <v>639</v>
      </c>
      <c r="B663" t="str">
        <f>VLOOKUP(A663,SOURCE!B:S,15,0)</f>
        <v>ITM_TAU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ITM_TAU                      639</v>
      </c>
    </row>
    <row r="664" spans="1:4">
      <c r="A664">
        <f t="shared" si="15"/>
        <v>640</v>
      </c>
      <c r="B664" t="str">
        <f>VLOOKUP(A664,SOURCE!B:S,15,0)</f>
        <v>ITM_UPSILON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ITM_UPSILON                  640</v>
      </c>
    </row>
    <row r="665" spans="1:4">
      <c r="A665">
        <f t="shared" si="15"/>
        <v>641</v>
      </c>
      <c r="B665" t="str">
        <f>VLOOKUP(A665,SOURCE!B:S,15,0)</f>
        <v>ITM_UPSILON_DIALYTIKA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ITM_UPSILON_DIALYTIKA        641</v>
      </c>
    </row>
    <row r="666" spans="1:4">
      <c r="A666">
        <f t="shared" si="15"/>
        <v>642</v>
      </c>
      <c r="B666" t="str">
        <f>VLOOKUP(A666,SOURCE!B:S,15,0)</f>
        <v>ITM_PHI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ITM_PHI                      642</v>
      </c>
    </row>
    <row r="667" spans="1:4">
      <c r="A667">
        <f t="shared" si="15"/>
        <v>643</v>
      </c>
      <c r="B667" t="str">
        <f>VLOOKUP(A667,SOURCE!B:S,15,0)</f>
        <v>ITM_CHI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ITM_CHI                      643</v>
      </c>
    </row>
    <row r="668" spans="1:4">
      <c r="A668">
        <f t="shared" si="15"/>
        <v>644</v>
      </c>
      <c r="B668" t="str">
        <f>VLOOKUP(A668,SOURCE!B:S,15,0)</f>
        <v>ITM_PSI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ITM_PSI                      644</v>
      </c>
    </row>
    <row r="669" spans="1:4">
      <c r="A669">
        <f t="shared" si="15"/>
        <v>645</v>
      </c>
      <c r="B669" t="str">
        <f>VLOOKUP(A669,SOURCE!B:S,15,0)</f>
        <v>ITM_OMEGA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ITM_OMEGA                    645</v>
      </c>
    </row>
    <row r="670" spans="1:4">
      <c r="A670">
        <f t="shared" si="15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646</v>
      </c>
    </row>
    <row r="671" spans="1:4">
      <c r="A671">
        <f t="shared" si="15"/>
        <v>647</v>
      </c>
      <c r="B671" t="str">
        <f>VLOOKUP(A671,SOURCE!B:S,15,0)</f>
        <v>ITM_beta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ITM_beta                     647</v>
      </c>
    </row>
    <row r="672" spans="1:4">
      <c r="A672">
        <f t="shared" si="15"/>
        <v>648</v>
      </c>
      <c r="B672" t="str">
        <f>VLOOKUP(A672,SOURCE!B:S,15,0)</f>
        <v>ITM_gamma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ITM_gamma                    648</v>
      </c>
    </row>
    <row r="673" spans="1:4">
      <c r="A673">
        <f t="shared" si="15"/>
        <v>649</v>
      </c>
      <c r="B673" t="str">
        <f>VLOOKUP(A673,SOURCE!B:S,15,0)</f>
        <v>ITM_delta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ITM_delta                    649</v>
      </c>
    </row>
    <row r="674" spans="1:4">
      <c r="A674">
        <f t="shared" si="15"/>
        <v>650</v>
      </c>
      <c r="B674" t="str">
        <f>VLOOKUP(A674,SOURCE!B:S,15,0)</f>
        <v>ITM_epsilon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ITM_epsilon                  650</v>
      </c>
    </row>
    <row r="675" spans="1:4">
      <c r="A675">
        <f t="shared" si="15"/>
        <v>651</v>
      </c>
      <c r="B675" t="str">
        <f>VLOOKUP(A675,SOURCE!B:S,15,0)</f>
        <v>ITM_zeta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ITM_zeta                     651</v>
      </c>
    </row>
    <row r="676" spans="1:4">
      <c r="A676">
        <f t="shared" si="15"/>
        <v>652</v>
      </c>
      <c r="B676" t="str">
        <f>VLOOKUP(A676,SOURCE!B:S,15,0)</f>
        <v>ITM_eta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ITM_eta                      652</v>
      </c>
    </row>
    <row r="677" spans="1:4">
      <c r="A677">
        <f t="shared" si="15"/>
        <v>653</v>
      </c>
      <c r="B677" t="str">
        <f>VLOOKUP(A677,SOURCE!B:S,15,0)</f>
        <v>ITM_theta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ITM_theta                    653</v>
      </c>
    </row>
    <row r="678" spans="1:4">
      <c r="A678">
        <f t="shared" si="15"/>
        <v>654</v>
      </c>
      <c r="B678" t="str">
        <f>VLOOKUP(A678,SOURCE!B:S,15,0)</f>
        <v>ITM_iota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ITM_iota                     654</v>
      </c>
    </row>
    <row r="679" spans="1:4">
      <c r="A679">
        <f t="shared" si="15"/>
        <v>655</v>
      </c>
      <c r="B679" t="str">
        <f>VLOOKUP(A679,SOURCE!B:S,15,0)</f>
        <v>ITM_iota_DIALYTIKA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ITM_iota_DIALYTIKA           655</v>
      </c>
    </row>
    <row r="680" spans="1:4">
      <c r="A680">
        <f t="shared" si="15"/>
        <v>656</v>
      </c>
      <c r="B680" t="str">
        <f>VLOOKUP(A680,SOURCE!B:S,15,0)</f>
        <v>ITM_kappa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ITM_kappa                    656</v>
      </c>
    </row>
    <row r="681" spans="1:4">
      <c r="A681">
        <f t="shared" si="15"/>
        <v>657</v>
      </c>
      <c r="B681" t="str">
        <f>VLOOKUP(A681,SOURCE!B:S,15,0)</f>
        <v>ITM_lambda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ITM_lambda                   657</v>
      </c>
    </row>
    <row r="682" spans="1:4">
      <c r="A682">
        <f t="shared" si="15"/>
        <v>658</v>
      </c>
      <c r="B682" t="str">
        <f>VLOOKUP(A682,SOURCE!B:S,15,0)</f>
        <v>ITM_mu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ITM_mu                       658</v>
      </c>
    </row>
    <row r="683" spans="1:4">
      <c r="A683">
        <f t="shared" si="15"/>
        <v>659</v>
      </c>
      <c r="B683" t="str">
        <f>VLOOKUP(A683,SOURCE!B:S,15,0)</f>
        <v>ITM_nu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ITM_nu                       659</v>
      </c>
    </row>
    <row r="684" spans="1:4">
      <c r="A684">
        <f t="shared" si="15"/>
        <v>660</v>
      </c>
      <c r="B684" t="str">
        <f>VLOOKUP(A684,SOURCE!B:S,15,0)</f>
        <v>ITM_xi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ITM_xi                       660</v>
      </c>
    </row>
    <row r="685" spans="1:4">
      <c r="A685">
        <f t="shared" si="15"/>
        <v>661</v>
      </c>
      <c r="B685" t="str">
        <f>VLOOKUP(A685,SOURCE!B:S,15,0)</f>
        <v>ITM_omicron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ITM_omicron                  661</v>
      </c>
    </row>
    <row r="686" spans="1:4">
      <c r="A686">
        <f t="shared" si="15"/>
        <v>662</v>
      </c>
      <c r="B686" t="str">
        <f>VLOOKUP(A686,SOURCE!B:S,15,0)</f>
        <v>ITM_pi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ITM_pi                       662</v>
      </c>
    </row>
    <row r="687" spans="1:4">
      <c r="A687">
        <f t="shared" si="15"/>
        <v>663</v>
      </c>
      <c r="B687" t="str">
        <f>VLOOKUP(A687,SOURCE!B:S,15,0)</f>
        <v>ITM_rho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ITM_rho                      663</v>
      </c>
    </row>
    <row r="688" spans="1:4">
      <c r="A688">
        <f t="shared" si="15"/>
        <v>664</v>
      </c>
      <c r="B688" t="str">
        <f>VLOOKUP(A688,SOURCE!B:S,15,0)</f>
        <v>ITM_sigma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ITM_sigma                    664</v>
      </c>
    </row>
    <row r="689" spans="1:4">
      <c r="A689">
        <f t="shared" si="15"/>
        <v>665</v>
      </c>
      <c r="B689" t="str">
        <f>VLOOKUP(A689,SOURCE!B:S,15,0)</f>
        <v>ITM_tau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ITM_tau                      665</v>
      </c>
    </row>
    <row r="690" spans="1:4">
      <c r="A690">
        <f t="shared" si="15"/>
        <v>666</v>
      </c>
      <c r="B690" t="str">
        <f>VLOOKUP(A690,SOURCE!B:S,15,0)</f>
        <v>ITM_upsilon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ITM_upsilon                  666</v>
      </c>
    </row>
    <row r="691" spans="1:4">
      <c r="A691">
        <f t="shared" si="15"/>
        <v>667</v>
      </c>
      <c r="B691" t="str">
        <f>VLOOKUP(A691,SOURCE!B:S,15,0)</f>
        <v>ITM_upsilon_DIALYTIKA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ITM_upsilon_DIALYTIKA        667</v>
      </c>
    </row>
    <row r="692" spans="1:4">
      <c r="A692">
        <f t="shared" si="15"/>
        <v>668</v>
      </c>
      <c r="B692" t="str">
        <f>VLOOKUP(A692,SOURCE!B:S,15,0)</f>
        <v>ITM_phi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ITM_phi                      668</v>
      </c>
    </row>
    <row r="693" spans="1:4">
      <c r="A693">
        <f t="shared" si="15"/>
        <v>669</v>
      </c>
      <c r="B693" t="str">
        <f>VLOOKUP(A693,SOURCE!B:S,15,0)</f>
        <v>ITM_chi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ITM_chi                      669</v>
      </c>
    </row>
    <row r="694" spans="1:4">
      <c r="A694">
        <f t="shared" si="15"/>
        <v>670</v>
      </c>
      <c r="B694" t="str">
        <f>VLOOKUP(A694,SOURCE!B:S,15,0)</f>
        <v>ITM_psi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ITM_psi                      670</v>
      </c>
    </row>
    <row r="695" spans="1:4">
      <c r="A695">
        <f t="shared" si="15"/>
        <v>671</v>
      </c>
      <c r="B695" t="str">
        <f>VLOOKUP(A695,SOURCE!B:S,15,0)</f>
        <v>ITM_omega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ITM_omega                    671</v>
      </c>
    </row>
    <row r="696" spans="1:4">
      <c r="A696">
        <f t="shared" si="15"/>
        <v>672</v>
      </c>
      <c r="B696" t="str">
        <f>VLOOKUP(A696,SOURCE!B:S,15,0)</f>
        <v>ITM_alpha_TONOS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ITM_alpha_TONOS              672</v>
      </c>
    </row>
    <row r="697" spans="1:4">
      <c r="A697">
        <f t="shared" si="15"/>
        <v>673</v>
      </c>
      <c r="B697" t="str">
        <f>VLOOKUP(A697,SOURCE!B:S,15,0)</f>
        <v>ITM_epsilon_TONOS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ITM_epsilon_TONOS            673</v>
      </c>
    </row>
    <row r="698" spans="1:4">
      <c r="A698">
        <f t="shared" si="15"/>
        <v>674</v>
      </c>
      <c r="B698" t="str">
        <f>VLOOKUP(A698,SOURCE!B:S,15,0)</f>
        <v>ITM_eta_TONOS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ITM_eta_TONOS                674</v>
      </c>
    </row>
    <row r="699" spans="1:4">
      <c r="A699">
        <f t="shared" si="15"/>
        <v>675</v>
      </c>
      <c r="B699" t="str">
        <f>VLOOKUP(A699,SOURCE!B:S,15,0)</f>
        <v>ITM_iotaTON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ITM_iotaTON                  675</v>
      </c>
    </row>
    <row r="700" spans="1:4">
      <c r="A700">
        <f t="shared" si="15"/>
        <v>676</v>
      </c>
      <c r="B700" t="str">
        <f>VLOOKUP(A700,SOURCE!B:S,15,0)</f>
        <v>ITM_iota_DIALYTIKA_TONOS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ITM_iota_DIALYTIKA_TONOS     676</v>
      </c>
    </row>
    <row r="701" spans="1:4">
      <c r="A701">
        <f t="shared" si="15"/>
        <v>677</v>
      </c>
      <c r="B701" t="str">
        <f>VLOOKUP(A701,SOURCE!B:S,15,0)</f>
        <v>ITM_omicron_TONOS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ITM_omicron_TONOS            677</v>
      </c>
    </row>
    <row r="702" spans="1:4">
      <c r="A702">
        <f t="shared" si="15"/>
        <v>678</v>
      </c>
      <c r="B702" t="str">
        <f>VLOOKUP(A702,SOURCE!B:S,15,0)</f>
        <v>ITM_sigma_end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ITM_sigma_end                678</v>
      </c>
    </row>
    <row r="703" spans="1:4">
      <c r="A703">
        <f t="shared" si="15"/>
        <v>679</v>
      </c>
      <c r="B703" t="str">
        <f>VLOOKUP(A703,SOURCE!B:S,15,0)</f>
        <v>ITM_upsilon_TONOS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ITM_upsilon_TONOS            679</v>
      </c>
    </row>
    <row r="704" spans="1:4">
      <c r="A704">
        <f t="shared" si="15"/>
        <v>680</v>
      </c>
      <c r="B704" t="str">
        <f>VLOOKUP(A704,SOURCE!B:S,15,0)</f>
        <v>ITM_upsilon_DIALYTIKA_TONOS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ITM_upsilon_DIALYTIKA_TONOS  680</v>
      </c>
    </row>
    <row r="705" spans="1:4">
      <c r="A705">
        <f t="shared" si="15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681</v>
      </c>
    </row>
    <row r="706" spans="1:4">
      <c r="A706">
        <f t="shared" si="15"/>
        <v>682</v>
      </c>
      <c r="B706" t="str">
        <f>VLOOKUP(A706,SOURCE!B:S,15,0)</f>
        <v>ITM_A_MACRON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ITM_A_MACRON                 682</v>
      </c>
    </row>
    <row r="707" spans="1:4">
      <c r="A707">
        <f t="shared" si="15"/>
        <v>683</v>
      </c>
      <c r="B707" t="str">
        <f>VLOOKUP(A707,SOURCE!B:S,15,0)</f>
        <v>ITM_A_ACUTE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ITM_A_ACUTE                  683</v>
      </c>
    </row>
    <row r="708" spans="1:4">
      <c r="A708">
        <f t="shared" si="15"/>
        <v>684</v>
      </c>
      <c r="B708" t="str">
        <f>VLOOKUP(A708,SOURCE!B:S,15,0)</f>
        <v>ITM_A_BREVE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ITM_A_BREVE                  684</v>
      </c>
    </row>
    <row r="709" spans="1:4">
      <c r="A709">
        <f t="shared" si="15"/>
        <v>685</v>
      </c>
      <c r="B709" t="str">
        <f>VLOOKUP(A709,SOURCE!B:S,15,0)</f>
        <v>ITM_A_GRAVE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ITM_A_GRAVE                  685</v>
      </c>
    </row>
    <row r="710" spans="1:4">
      <c r="A710">
        <f t="shared" si="15"/>
        <v>686</v>
      </c>
      <c r="B710" t="str">
        <f>VLOOKUP(A710,SOURCE!B:S,15,0)</f>
        <v>ITM_A_DIARESIS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ITM_A_DIARESIS               686</v>
      </c>
    </row>
    <row r="711" spans="1:4">
      <c r="A711">
        <f t="shared" si="15"/>
        <v>687</v>
      </c>
      <c r="B711" t="str">
        <f>VLOOKUP(A711,SOURCE!B:S,15,0)</f>
        <v>ITM_A_TILDE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ITM_A_TILDE                  687</v>
      </c>
    </row>
    <row r="712" spans="1:4">
      <c r="A712">
        <f t="shared" si="15"/>
        <v>688</v>
      </c>
      <c r="B712" t="str">
        <f>VLOOKUP(A712,SOURCE!B:S,15,0)</f>
        <v>ITM_A_CIRC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ITM_A_CIRC                   688</v>
      </c>
    </row>
    <row r="713" spans="1:4">
      <c r="A713">
        <f t="shared" si="15"/>
        <v>689</v>
      </c>
      <c r="B713" t="str">
        <f>VLOOKUP(A713,SOURCE!B:S,15,0)</f>
        <v>ITM_A_RING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ITM_A_RING                   689</v>
      </c>
    </row>
    <row r="714" spans="1:4">
      <c r="A714">
        <f t="shared" si="15"/>
        <v>690</v>
      </c>
      <c r="B714" t="str">
        <f>VLOOKUP(A714,SOURCE!B:S,15,0)</f>
        <v>ITM_AE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ITM_AE                       690</v>
      </c>
    </row>
    <row r="715" spans="1:4">
      <c r="A715">
        <f t="shared" si="15"/>
        <v>691</v>
      </c>
      <c r="B715" t="str">
        <f>VLOOKUP(A715,SOURCE!B:S,15,0)</f>
        <v>ITM_A_OGONEK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ITM_A_OGONEK                 691</v>
      </c>
    </row>
    <row r="716" spans="1:4">
      <c r="A716">
        <f t="shared" ref="A716:A779" si="16">C715</f>
        <v>692</v>
      </c>
      <c r="B716" t="str">
        <f>VLOOKUP(A716,SOURCE!B:S,15,0)</f>
        <v>ITM_C_ACUTE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ITM_C_ACUTE                  692</v>
      </c>
    </row>
    <row r="717" spans="1:4">
      <c r="A717">
        <f t="shared" si="16"/>
        <v>693</v>
      </c>
      <c r="B717" t="str">
        <f>VLOOKUP(A717,SOURCE!B:S,15,0)</f>
        <v>ITM_C_CARON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ITM_C_CARON                  693</v>
      </c>
    </row>
    <row r="718" spans="1:4">
      <c r="A718">
        <f t="shared" si="16"/>
        <v>694</v>
      </c>
      <c r="B718" t="str">
        <f>VLOOKUP(A718,SOURCE!B:S,15,0)</f>
        <v>ITM_C_CEDILLA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ITM_C_CEDILLA                694</v>
      </c>
    </row>
    <row r="719" spans="1:4">
      <c r="A719">
        <f t="shared" si="16"/>
        <v>695</v>
      </c>
      <c r="B719" t="str">
        <f>VLOOKUP(A719,SOURCE!B:S,15,0)</f>
        <v>ITM_D_STROKE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ITM_D_STROKE                 695</v>
      </c>
    </row>
    <row r="720" spans="1:4">
      <c r="A720">
        <f t="shared" si="16"/>
        <v>696</v>
      </c>
      <c r="B720" t="str">
        <f>VLOOKUP(A720,SOURCE!B:S,15,0)</f>
        <v>ITM_D_CARON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ITM_D_CARON                  696</v>
      </c>
    </row>
    <row r="721" spans="1:4">
      <c r="A721">
        <f t="shared" si="16"/>
        <v>697</v>
      </c>
      <c r="B721" t="str">
        <f>VLOOKUP(A721,SOURCE!B:S,15,0)</f>
        <v>ITM_E_MACRON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ITM_E_MACRON                 697</v>
      </c>
    </row>
    <row r="722" spans="1:4">
      <c r="A722">
        <f t="shared" si="16"/>
        <v>698</v>
      </c>
      <c r="B722" t="str">
        <f>VLOOKUP(A722,SOURCE!B:S,15,0)</f>
        <v>ITM_E_ACUTE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ITM_E_ACUTE                  698</v>
      </c>
    </row>
    <row r="723" spans="1:4">
      <c r="A723">
        <f t="shared" si="16"/>
        <v>699</v>
      </c>
      <c r="B723" t="str">
        <f>VLOOKUP(A723,SOURCE!B:S,15,0)</f>
        <v>ITM_E_BREVE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ITM_E_BREVE                  699</v>
      </c>
    </row>
    <row r="724" spans="1:4">
      <c r="A724">
        <f t="shared" si="16"/>
        <v>700</v>
      </c>
      <c r="B724" t="str">
        <f>VLOOKUP(A724,SOURCE!B:S,15,0)</f>
        <v>ITM_E_GRAVE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ITM_E_GRAVE                  700</v>
      </c>
    </row>
    <row r="725" spans="1:4">
      <c r="A725">
        <f t="shared" si="16"/>
        <v>701</v>
      </c>
      <c r="B725" t="str">
        <f>VLOOKUP(A725,SOURCE!B:S,15,0)</f>
        <v>ITM_E_DIARESIS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ITM_E_DIARESIS               701</v>
      </c>
    </row>
    <row r="726" spans="1:4">
      <c r="A726">
        <f t="shared" si="16"/>
        <v>702</v>
      </c>
      <c r="B726" t="str">
        <f>VLOOKUP(A726,SOURCE!B:S,15,0)</f>
        <v>ITM_E_CIRC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ITM_E_CIRC                   702</v>
      </c>
    </row>
    <row r="727" spans="1:4">
      <c r="A727">
        <f t="shared" si="16"/>
        <v>703</v>
      </c>
      <c r="B727" t="str">
        <f>VLOOKUP(A727,SOURCE!B:S,15,0)</f>
        <v>ITM_E_OGONEK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ITM_E_OGONEK                 703</v>
      </c>
    </row>
    <row r="728" spans="1:4">
      <c r="A728">
        <f t="shared" si="16"/>
        <v>704</v>
      </c>
      <c r="B728" t="str">
        <f>VLOOKUP(A728,SOURCE!B:S,15,0)</f>
        <v>ITM_G_BREVE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ITM_G_BREVE                  704</v>
      </c>
    </row>
    <row r="729" spans="1:4">
      <c r="A729">
        <f t="shared" si="16"/>
        <v>705</v>
      </c>
      <c r="B729" t="str">
        <f>VLOOKUP(A729,SOURCE!B:S,15,0)</f>
        <v>ITM_I_MACRON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ITM_I_MACRON                 705</v>
      </c>
    </row>
    <row r="730" spans="1:4">
      <c r="A730">
        <f t="shared" si="16"/>
        <v>706</v>
      </c>
      <c r="B730" t="str">
        <f>VLOOKUP(A730,SOURCE!B:S,15,0)</f>
        <v>ITM_I_ACUTE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ITM_I_ACUTE                  706</v>
      </c>
    </row>
    <row r="731" spans="1:4">
      <c r="A731">
        <f t="shared" si="16"/>
        <v>707</v>
      </c>
      <c r="B731" t="str">
        <f>VLOOKUP(A731,SOURCE!B:S,15,0)</f>
        <v>ITM_I_BREVE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ITM_I_BREVE                  707</v>
      </c>
    </row>
    <row r="732" spans="1:4">
      <c r="A732">
        <f t="shared" si="16"/>
        <v>708</v>
      </c>
      <c r="B732" t="str">
        <f>VLOOKUP(A732,SOURCE!B:S,15,0)</f>
        <v>ITM_I_GRAVE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ITM_I_GRAVE                  708</v>
      </c>
    </row>
    <row r="733" spans="1:4">
      <c r="A733">
        <f t="shared" si="16"/>
        <v>709</v>
      </c>
      <c r="B733" t="str">
        <f>VLOOKUP(A733,SOURCE!B:S,15,0)</f>
        <v>ITM_I_DIARESIS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ITM_I_DIARESIS               709</v>
      </c>
    </row>
    <row r="734" spans="1:4">
      <c r="A734">
        <f t="shared" si="16"/>
        <v>710</v>
      </c>
      <c r="B734" t="str">
        <f>VLOOKUP(A734,SOURCE!B:S,15,0)</f>
        <v>ITM_I_CIRC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ITM_I_CIRC                   710</v>
      </c>
    </row>
    <row r="735" spans="1:4">
      <c r="A735">
        <f t="shared" si="16"/>
        <v>711</v>
      </c>
      <c r="B735" t="str">
        <f>VLOOKUP(A735,SOURCE!B:S,15,0)</f>
        <v>ITM_I_OGONEK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ITM_I_OGONEK                 711</v>
      </c>
    </row>
    <row r="736" spans="1:4">
      <c r="A736">
        <f t="shared" si="16"/>
        <v>712</v>
      </c>
      <c r="B736" t="str">
        <f>VLOOKUP(A736,SOURCE!B:S,15,0)</f>
        <v>ITM_I_DOT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ITM_I_DOT                    712</v>
      </c>
    </row>
    <row r="737" spans="1:4">
      <c r="A737">
        <f t="shared" si="16"/>
        <v>713</v>
      </c>
      <c r="B737" t="str">
        <f>VLOOKUP(A737,SOURCE!B:S,15,0)</f>
        <v>ITM_I_DOTLESS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ITM_I_DOTLESS                713</v>
      </c>
    </row>
    <row r="738" spans="1:4">
      <c r="A738">
        <f t="shared" si="16"/>
        <v>714</v>
      </c>
      <c r="B738" t="str">
        <f>VLOOKUP(A738,SOURCE!B:S,15,0)</f>
        <v>ITM_L_STROKE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ITM_L_STROKE                 714</v>
      </c>
    </row>
    <row r="739" spans="1:4">
      <c r="A739">
        <f t="shared" si="16"/>
        <v>715</v>
      </c>
      <c r="B739" t="str">
        <f>VLOOKUP(A739,SOURCE!B:S,15,0)</f>
        <v>ITM_L_ACUTE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ITM_L_ACUTE                  715</v>
      </c>
    </row>
    <row r="740" spans="1:4">
      <c r="A740">
        <f t="shared" si="16"/>
        <v>716</v>
      </c>
      <c r="B740" t="str">
        <f>VLOOKUP(A740,SOURCE!B:S,15,0)</f>
        <v>ITM_L_APOSTROPHE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ITM_L_APOSTROPHE             716</v>
      </c>
    </row>
    <row r="741" spans="1:4">
      <c r="A741">
        <f t="shared" si="16"/>
        <v>717</v>
      </c>
      <c r="B741" t="str">
        <f>VLOOKUP(A741,SOURCE!B:S,15,0)</f>
        <v>ITM_N_ACUTE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ITM_N_ACUTE                  717</v>
      </c>
    </row>
    <row r="742" spans="1:4">
      <c r="A742">
        <f t="shared" si="16"/>
        <v>718</v>
      </c>
      <c r="B742" t="str">
        <f>VLOOKUP(A742,SOURCE!B:S,15,0)</f>
        <v>ITM_N_CARON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ITM_N_CARON                  718</v>
      </c>
    </row>
    <row r="743" spans="1:4">
      <c r="A743">
        <f t="shared" si="16"/>
        <v>719</v>
      </c>
      <c r="B743" t="str">
        <f>VLOOKUP(A743,SOURCE!B:S,15,0)</f>
        <v>ITM_N_TILDE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ITM_N_TILDE                  719</v>
      </c>
    </row>
    <row r="744" spans="1:4">
      <c r="A744">
        <f t="shared" si="16"/>
        <v>720</v>
      </c>
      <c r="B744" t="str">
        <f>VLOOKUP(A744,SOURCE!B:S,15,0)</f>
        <v>ITM_O_MACRON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ITM_O_MACRON                 720</v>
      </c>
    </row>
    <row r="745" spans="1:4">
      <c r="A745">
        <f t="shared" si="16"/>
        <v>721</v>
      </c>
      <c r="B745" t="str">
        <f>VLOOKUP(A745,SOURCE!B:S,15,0)</f>
        <v>ITM_O_ACUTE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ITM_O_ACUTE                  721</v>
      </c>
    </row>
    <row r="746" spans="1:4">
      <c r="A746">
        <f t="shared" si="16"/>
        <v>722</v>
      </c>
      <c r="B746" t="str">
        <f>VLOOKUP(A746,SOURCE!B:S,15,0)</f>
        <v>ITM_O_BREVE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ITM_O_BREVE                  722</v>
      </c>
    </row>
    <row r="747" spans="1:4">
      <c r="A747">
        <f t="shared" si="16"/>
        <v>723</v>
      </c>
      <c r="B747" t="str">
        <f>VLOOKUP(A747,SOURCE!B:S,15,0)</f>
        <v>ITM_O_GRAVE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ITM_O_GRAVE                  723</v>
      </c>
    </row>
    <row r="748" spans="1:4">
      <c r="A748">
        <f t="shared" si="16"/>
        <v>724</v>
      </c>
      <c r="B748" t="str">
        <f>VLOOKUP(A748,SOURCE!B:S,15,0)</f>
        <v>ITM_O_DIARESIS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ITM_O_DIARESIS               724</v>
      </c>
    </row>
    <row r="749" spans="1:4">
      <c r="A749">
        <f t="shared" si="16"/>
        <v>725</v>
      </c>
      <c r="B749" t="str">
        <f>VLOOKUP(A749,SOURCE!B:S,15,0)</f>
        <v>ITM_O_TILDE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ITM_O_TILDE                  725</v>
      </c>
    </row>
    <row r="750" spans="1:4">
      <c r="A750">
        <f t="shared" si="16"/>
        <v>726</v>
      </c>
      <c r="B750" t="str">
        <f>VLOOKUP(A750,SOURCE!B:S,15,0)</f>
        <v>ITM_O_CIRC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ITM_O_CIRC                   726</v>
      </c>
    </row>
    <row r="751" spans="1:4">
      <c r="A751">
        <f t="shared" si="16"/>
        <v>727</v>
      </c>
      <c r="B751" t="str">
        <f>VLOOKUP(A751,SOURCE!B:S,15,0)</f>
        <v>ITM_O_STROKE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ITM_O_STROKE                 727</v>
      </c>
    </row>
    <row r="752" spans="1:4">
      <c r="A752">
        <f t="shared" si="16"/>
        <v>728</v>
      </c>
      <c r="B752" t="str">
        <f>VLOOKUP(A752,SOURCE!B:S,15,0)</f>
        <v>ITM_OE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ITM_OE                       728</v>
      </c>
    </row>
    <row r="753" spans="1:4">
      <c r="A753">
        <f t="shared" si="16"/>
        <v>729</v>
      </c>
      <c r="B753" t="str">
        <f>VLOOKUP(A753,SOURCE!B:S,15,0)</f>
        <v>ITM_S_SHARP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ITM_S_SHARP                  729</v>
      </c>
    </row>
    <row r="754" spans="1:4">
      <c r="A754">
        <f t="shared" si="16"/>
        <v>730</v>
      </c>
      <c r="B754" t="str">
        <f>VLOOKUP(A754,SOURCE!B:S,15,0)</f>
        <v>ITM_S_ACUTE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ITM_S_ACUTE                  730</v>
      </c>
    </row>
    <row r="755" spans="1:4">
      <c r="A755">
        <f t="shared" si="16"/>
        <v>731</v>
      </c>
      <c r="B755" t="str">
        <f>VLOOKUP(A755,SOURCE!B:S,15,0)</f>
        <v>ITM_S_CARON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ITM_S_CARON                  731</v>
      </c>
    </row>
    <row r="756" spans="1:4">
      <c r="A756">
        <f t="shared" si="16"/>
        <v>732</v>
      </c>
      <c r="B756" t="str">
        <f>VLOOKUP(A756,SOURCE!B:S,15,0)</f>
        <v>ITM_S_CEDILLA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ITM_S_CEDILLA                732</v>
      </c>
    </row>
    <row r="757" spans="1:4">
      <c r="A757">
        <f t="shared" si="16"/>
        <v>733</v>
      </c>
      <c r="B757" t="str">
        <f>VLOOKUP(A757,SOURCE!B:S,15,0)</f>
        <v>ITM_T_CARON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ITM_T_CARON                  733</v>
      </c>
    </row>
    <row r="758" spans="1:4">
      <c r="A758">
        <f t="shared" si="16"/>
        <v>734</v>
      </c>
      <c r="B758" t="str">
        <f>VLOOKUP(A758,SOURCE!B:S,15,0)</f>
        <v>ITM_T_CEDILLA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ITM_T_CEDILLA                734</v>
      </c>
    </row>
    <row r="759" spans="1:4">
      <c r="A759">
        <f t="shared" si="16"/>
        <v>735</v>
      </c>
      <c r="B759" t="str">
        <f>VLOOKUP(A759,SOURCE!B:S,15,0)</f>
        <v>ITM_U_MACRON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ITM_U_MACRON                 735</v>
      </c>
    </row>
    <row r="760" spans="1:4">
      <c r="A760">
        <f t="shared" si="16"/>
        <v>736</v>
      </c>
      <c r="B760" t="str">
        <f>VLOOKUP(A760,SOURCE!B:S,15,0)</f>
        <v>ITM_U_ACUTE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ITM_U_ACUTE                  736</v>
      </c>
    </row>
    <row r="761" spans="1:4">
      <c r="A761">
        <f t="shared" si="16"/>
        <v>737</v>
      </c>
      <c r="B761" t="str">
        <f>VLOOKUP(A761,SOURCE!B:S,15,0)</f>
        <v>ITM_U_BREVE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ITM_U_BREVE                  737</v>
      </c>
    </row>
    <row r="762" spans="1:4">
      <c r="A762">
        <f t="shared" si="16"/>
        <v>738</v>
      </c>
      <c r="B762" t="str">
        <f>VLOOKUP(A762,SOURCE!B:S,15,0)</f>
        <v>ITM_U_GRAVE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ITM_U_GRAVE                  738</v>
      </c>
    </row>
    <row r="763" spans="1:4">
      <c r="A763">
        <f t="shared" si="16"/>
        <v>739</v>
      </c>
      <c r="B763" t="str">
        <f>VLOOKUP(A763,SOURCE!B:S,15,0)</f>
        <v>ITM_U_DIARESIS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ITM_U_DIARESIS               739</v>
      </c>
    </row>
    <row r="764" spans="1:4">
      <c r="A764">
        <f t="shared" si="16"/>
        <v>740</v>
      </c>
      <c r="B764" t="str">
        <f>VLOOKUP(A764,SOURCE!B:S,15,0)</f>
        <v>ITM_U_TILDE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ITM_U_TILDE                  740</v>
      </c>
    </row>
    <row r="765" spans="1:4">
      <c r="A765">
        <f t="shared" si="16"/>
        <v>741</v>
      </c>
      <c r="B765" t="str">
        <f>VLOOKUP(A765,SOURCE!B:S,15,0)</f>
        <v>ITM_U_CIRC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ITM_U_CIRC                   741</v>
      </c>
    </row>
    <row r="766" spans="1:4">
      <c r="A766">
        <f t="shared" si="16"/>
        <v>742</v>
      </c>
      <c r="B766" t="str">
        <f>VLOOKUP(A766,SOURCE!B:S,15,0)</f>
        <v>ITM_U_RING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ITM_U_RING                   742</v>
      </c>
    </row>
    <row r="767" spans="1:4">
      <c r="A767">
        <f t="shared" si="16"/>
        <v>743</v>
      </c>
      <c r="B767" t="str">
        <f>VLOOKUP(A767,SOURCE!B:S,15,0)</f>
        <v>ITM_W_CIRC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ITM_W_CIRC                   743</v>
      </c>
    </row>
    <row r="768" spans="1:4">
      <c r="A768">
        <f t="shared" si="16"/>
        <v>744</v>
      </c>
      <c r="B768" t="str">
        <f>VLOOKUP(A768,SOURCE!B:S,15,0)</f>
        <v>ITM_Y_CIRC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ITM_Y_CIRC                   744</v>
      </c>
    </row>
    <row r="769" spans="1:4">
      <c r="A769">
        <f t="shared" si="16"/>
        <v>745</v>
      </c>
      <c r="B769" t="str">
        <f>VLOOKUP(A769,SOURCE!B:S,15,0)</f>
        <v>ITM_Y_ACUTE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ITM_Y_ACUTE                  745</v>
      </c>
    </row>
    <row r="770" spans="1:4">
      <c r="A770">
        <f t="shared" si="16"/>
        <v>746</v>
      </c>
      <c r="B770" t="str">
        <f>VLOOKUP(A770,SOURCE!B:S,15,0)</f>
        <v>ITM_Y_DIARESIS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ITM_Y_DIARESIS               746</v>
      </c>
    </row>
    <row r="771" spans="1:4">
      <c r="A771">
        <f t="shared" si="16"/>
        <v>747</v>
      </c>
      <c r="B771" t="str">
        <f>VLOOKUP(A771,SOURCE!B:S,15,0)</f>
        <v>ITM_Z_ACUTE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ITM_Z_ACUTE                  747</v>
      </c>
    </row>
    <row r="772" spans="1:4">
      <c r="A772">
        <f t="shared" si="16"/>
        <v>748</v>
      </c>
      <c r="B772" t="str">
        <f>VLOOKUP(A772,SOURCE!B:S,15,0)</f>
        <v>ITM_Z_CARON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ITM_Z_CARON                  748</v>
      </c>
    </row>
    <row r="773" spans="1:4">
      <c r="A773">
        <f t="shared" si="16"/>
        <v>749</v>
      </c>
      <c r="B773" t="str">
        <f>VLOOKUP(A773,SOURCE!B:S,15,0)</f>
        <v>ITM_Z_DOT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ITM_Z_DOT                    749</v>
      </c>
    </row>
    <row r="774" spans="1:4">
      <c r="A774">
        <f t="shared" si="16"/>
        <v>750</v>
      </c>
      <c r="B774" t="str">
        <f>VLOOKUP(A774,SOURCE!B:S,15,0)</f>
        <v>ITM_a_MACRON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ITM_a_MACRON                 750</v>
      </c>
    </row>
    <row r="775" spans="1:4">
      <c r="A775">
        <f t="shared" si="16"/>
        <v>751</v>
      </c>
      <c r="B775" t="str">
        <f>VLOOKUP(A775,SOURCE!B:S,15,0)</f>
        <v>ITM_a_ACUTE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ITM_a_ACUTE                  751</v>
      </c>
    </row>
    <row r="776" spans="1:4">
      <c r="A776">
        <f t="shared" si="16"/>
        <v>752</v>
      </c>
      <c r="B776" t="str">
        <f>VLOOKUP(A776,SOURCE!B:S,15,0)</f>
        <v>ITM_a_BREVE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ITM_a_BREVE                  752</v>
      </c>
    </row>
    <row r="777" spans="1:4">
      <c r="A777">
        <f t="shared" si="16"/>
        <v>753</v>
      </c>
      <c r="B777" t="str">
        <f>VLOOKUP(A777,SOURCE!B:S,15,0)</f>
        <v>ITM_a_GRAVE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ITM_a_GRAVE                  753</v>
      </c>
    </row>
    <row r="778" spans="1:4">
      <c r="A778">
        <f t="shared" si="16"/>
        <v>754</v>
      </c>
      <c r="B778" t="str">
        <f>VLOOKUP(A778,SOURCE!B:S,15,0)</f>
        <v>ITM_a_DIARESIS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ITM_a_DIARESIS               754</v>
      </c>
    </row>
    <row r="779" spans="1:4">
      <c r="A779">
        <f t="shared" si="16"/>
        <v>755</v>
      </c>
      <c r="B779" t="str">
        <f>VLOOKUP(A779,SOURCE!B:S,15,0)</f>
        <v>ITM_a_TILDE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ITM_a_TILDE                  755</v>
      </c>
    </row>
    <row r="780" spans="1:4">
      <c r="A780">
        <f t="shared" ref="A780:A843" si="17">C779</f>
        <v>756</v>
      </c>
      <c r="B780" t="str">
        <f>VLOOKUP(A780,SOURCE!B:S,15,0)</f>
        <v>ITM_a_CIRC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ITM_a_CIRC                   756</v>
      </c>
    </row>
    <row r="781" spans="1:4">
      <c r="A781">
        <f t="shared" si="17"/>
        <v>757</v>
      </c>
      <c r="B781" t="str">
        <f>VLOOKUP(A781,SOURCE!B:S,15,0)</f>
        <v>ITM_a_RING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ITM_a_RING                   757</v>
      </c>
    </row>
    <row r="782" spans="1:4">
      <c r="A782">
        <f t="shared" si="17"/>
        <v>758</v>
      </c>
      <c r="B782" t="str">
        <f>VLOOKUP(A782,SOURCE!B:S,15,0)</f>
        <v>ITM_ae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ITM_ae                       758</v>
      </c>
    </row>
    <row r="783" spans="1:4">
      <c r="A783">
        <f t="shared" si="17"/>
        <v>759</v>
      </c>
      <c r="B783" t="str">
        <f>VLOOKUP(A783,SOURCE!B:S,15,0)</f>
        <v>ITM_a_OGONEK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ITM_a_OGONEK                 759</v>
      </c>
    </row>
    <row r="784" spans="1:4">
      <c r="A784">
        <f t="shared" si="17"/>
        <v>760</v>
      </c>
      <c r="B784" t="str">
        <f>VLOOKUP(A784,SOURCE!B:S,15,0)</f>
        <v>ITM_c_ACUTE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ITM_c_ACUTE                  760</v>
      </c>
    </row>
    <row r="785" spans="1:4">
      <c r="A785">
        <f t="shared" si="17"/>
        <v>761</v>
      </c>
      <c r="B785" t="str">
        <f>VLOOKUP(A785,SOURCE!B:S,15,0)</f>
        <v>ITM_c_CARON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ITM_c_CARON                  761</v>
      </c>
    </row>
    <row r="786" spans="1:4">
      <c r="A786">
        <f t="shared" si="17"/>
        <v>762</v>
      </c>
      <c r="B786" t="str">
        <f>VLOOKUP(A786,SOURCE!B:S,15,0)</f>
        <v>ITM_c_CEDILLA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ITM_c_CEDILLA                762</v>
      </c>
    </row>
    <row r="787" spans="1:4">
      <c r="A787">
        <f t="shared" si="17"/>
        <v>763</v>
      </c>
      <c r="B787" t="str">
        <f>VLOOKUP(A787,SOURCE!B:S,15,0)</f>
        <v>ITM_d_STROKE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ITM_d_STROKE                 763</v>
      </c>
    </row>
    <row r="788" spans="1:4">
      <c r="A788">
        <f t="shared" si="17"/>
        <v>764</v>
      </c>
      <c r="B788" t="str">
        <f>VLOOKUP(A788,SOURCE!B:S,15,0)</f>
        <v>ITM_d_APOSTROPHE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ITM_d_APOSTROPHE             764</v>
      </c>
    </row>
    <row r="789" spans="1:4">
      <c r="A789">
        <f t="shared" si="17"/>
        <v>765</v>
      </c>
      <c r="B789" t="str">
        <f>VLOOKUP(A789,SOURCE!B:S,15,0)</f>
        <v>ITM_e_MACRON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ITM_e_MACRON                 765</v>
      </c>
    </row>
    <row r="790" spans="1:4">
      <c r="A790">
        <f t="shared" si="17"/>
        <v>766</v>
      </c>
      <c r="B790" t="str">
        <f>VLOOKUP(A790,SOURCE!B:S,15,0)</f>
        <v>ITM_e_ACUTE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ITM_e_ACUTE                  766</v>
      </c>
    </row>
    <row r="791" spans="1:4">
      <c r="A791">
        <f t="shared" si="17"/>
        <v>767</v>
      </c>
      <c r="B791" t="str">
        <f>VLOOKUP(A791,SOURCE!B:S,15,0)</f>
        <v>ITM_e_BREVE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ITM_e_BREVE                  767</v>
      </c>
    </row>
    <row r="792" spans="1:4">
      <c r="A792">
        <f t="shared" si="17"/>
        <v>768</v>
      </c>
      <c r="B792" t="str">
        <f>VLOOKUP(A792,SOURCE!B:S,15,0)</f>
        <v>ITM_e_GRAVE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ITM_e_GRAVE                  768</v>
      </c>
    </row>
    <row r="793" spans="1:4">
      <c r="A793">
        <f t="shared" si="17"/>
        <v>769</v>
      </c>
      <c r="B793" t="str">
        <f>VLOOKUP(A793,SOURCE!B:S,15,0)</f>
        <v>ITM_e_DIARESIS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ITM_e_DIARESIS               769</v>
      </c>
    </row>
    <row r="794" spans="1:4">
      <c r="A794">
        <f t="shared" si="17"/>
        <v>770</v>
      </c>
      <c r="B794" t="str">
        <f>VLOOKUP(A794,SOURCE!B:S,15,0)</f>
        <v>ITM_e_CIRC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ITM_e_CIRC                   770</v>
      </c>
    </row>
    <row r="795" spans="1:4">
      <c r="A795">
        <f t="shared" si="17"/>
        <v>771</v>
      </c>
      <c r="B795" t="str">
        <f>VLOOKUP(A795,SOURCE!B:S,15,0)</f>
        <v>ITM_e_OGONEK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ITM_e_OGONEK                 771</v>
      </c>
    </row>
    <row r="796" spans="1:4">
      <c r="A796">
        <f t="shared" si="17"/>
        <v>772</v>
      </c>
      <c r="B796" t="str">
        <f>VLOOKUP(A796,SOURCE!B:S,15,0)</f>
        <v>ITM_g_BREVE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ITM_g_BREVE                  772</v>
      </c>
    </row>
    <row r="797" spans="1:4">
      <c r="A797">
        <f t="shared" si="17"/>
        <v>773</v>
      </c>
      <c r="B797" t="str">
        <f>VLOOKUP(A797,SOURCE!B:S,15,0)</f>
        <v>ITM_h_STROKE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ITM_h_STROKE                 773</v>
      </c>
    </row>
    <row r="798" spans="1:4">
      <c r="A798">
        <f t="shared" si="17"/>
        <v>774</v>
      </c>
      <c r="B798" t="str">
        <f>VLOOKUP(A798,SOURCE!B:S,15,0)</f>
        <v>ITM_i_MACRON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ITM_i_MACRON                 774</v>
      </c>
    </row>
    <row r="799" spans="1:4">
      <c r="A799">
        <f t="shared" si="17"/>
        <v>775</v>
      </c>
      <c r="B799" t="str">
        <f>VLOOKUP(A799,SOURCE!B:S,15,0)</f>
        <v>ITM_i_ACUTE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ITM_i_ACUTE                  775</v>
      </c>
    </row>
    <row r="800" spans="1:4">
      <c r="A800">
        <f t="shared" si="17"/>
        <v>776</v>
      </c>
      <c r="B800" t="str">
        <f>VLOOKUP(A800,SOURCE!B:S,15,0)</f>
        <v>ITM_i_BREVE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ITM_i_BREVE                  776</v>
      </c>
    </row>
    <row r="801" spans="1:4">
      <c r="A801">
        <f t="shared" si="17"/>
        <v>777</v>
      </c>
      <c r="B801" t="str">
        <f>VLOOKUP(A801,SOURCE!B:S,15,0)</f>
        <v>ITM_i_GRAVE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ITM_i_GRAVE                  777</v>
      </c>
    </row>
    <row r="802" spans="1:4">
      <c r="A802">
        <f t="shared" si="17"/>
        <v>778</v>
      </c>
      <c r="B802" t="str">
        <f>VLOOKUP(A802,SOURCE!B:S,15,0)</f>
        <v>ITM_i_DIARESIS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ITM_i_DIARESIS               778</v>
      </c>
    </row>
    <row r="803" spans="1:4">
      <c r="A803">
        <f t="shared" si="17"/>
        <v>779</v>
      </c>
      <c r="B803" t="str">
        <f>VLOOKUP(A803,SOURCE!B:S,15,0)</f>
        <v>ITM_i_CIRC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ITM_i_CIRC                   779</v>
      </c>
    </row>
    <row r="804" spans="1:4">
      <c r="A804">
        <f t="shared" si="17"/>
        <v>780</v>
      </c>
      <c r="B804" t="str">
        <f>VLOOKUP(A804,SOURCE!B:S,15,0)</f>
        <v>ITM_i_OGONEK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ITM_i_OGONEK                 780</v>
      </c>
    </row>
    <row r="805" spans="1:4">
      <c r="A805">
        <f t="shared" si="17"/>
        <v>781</v>
      </c>
      <c r="B805" t="str">
        <f>VLOOKUP(A805,SOURCE!B:S,15,0)</f>
        <v>ITM_i_DOT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ITM_i_DOT                    781</v>
      </c>
    </row>
    <row r="806" spans="1:4">
      <c r="A806">
        <f t="shared" si="17"/>
        <v>782</v>
      </c>
      <c r="B806" t="str">
        <f>VLOOKUP(A806,SOURCE!B:S,15,0)</f>
        <v>ITM_i_DOTLESS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ITM_i_DOTLESS                782</v>
      </c>
    </row>
    <row r="807" spans="1:4">
      <c r="A807">
        <f t="shared" si="17"/>
        <v>783</v>
      </c>
      <c r="B807" t="str">
        <f>VLOOKUP(A807,SOURCE!B:S,15,0)</f>
        <v>ITM_l_STROKE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ITM_l_STROKE                 783</v>
      </c>
    </row>
    <row r="808" spans="1:4">
      <c r="A808">
        <f t="shared" si="17"/>
        <v>784</v>
      </c>
      <c r="B808" t="str">
        <f>VLOOKUP(A808,SOURCE!B:S,15,0)</f>
        <v>ITM_l_ACUTE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ITM_l_ACUTE                  784</v>
      </c>
    </row>
    <row r="809" spans="1:4">
      <c r="A809">
        <f t="shared" si="17"/>
        <v>785</v>
      </c>
      <c r="B809" t="str">
        <f>VLOOKUP(A809,SOURCE!B:S,15,0)</f>
        <v>ITM_l_APOSTROPHE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ITM_l_APOSTROPHE             785</v>
      </c>
    </row>
    <row r="810" spans="1:4">
      <c r="A810">
        <f t="shared" si="17"/>
        <v>786</v>
      </c>
      <c r="B810" t="str">
        <f>VLOOKUP(A810,SOURCE!B:S,15,0)</f>
        <v>ITM_n_ACUTE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ITM_n_ACUTE                  786</v>
      </c>
    </row>
    <row r="811" spans="1:4">
      <c r="A811">
        <f t="shared" si="17"/>
        <v>787</v>
      </c>
      <c r="B811" t="str">
        <f>VLOOKUP(A811,SOURCE!B:S,15,0)</f>
        <v>ITM_n_CARON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ITM_n_CARON                  787</v>
      </c>
    </row>
    <row r="812" spans="1:4">
      <c r="A812">
        <f t="shared" si="17"/>
        <v>788</v>
      </c>
      <c r="B812" t="str">
        <f>VLOOKUP(A812,SOURCE!B:S,15,0)</f>
        <v>ITM_n_TILDE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ITM_n_TILDE                  788</v>
      </c>
    </row>
    <row r="813" spans="1:4">
      <c r="A813">
        <f t="shared" si="17"/>
        <v>789</v>
      </c>
      <c r="B813" t="str">
        <f>VLOOKUP(A813,SOURCE!B:S,15,0)</f>
        <v>ITM_o_MACRON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ITM_o_MACRON                 789</v>
      </c>
    </row>
    <row r="814" spans="1:4">
      <c r="A814">
        <f t="shared" si="17"/>
        <v>790</v>
      </c>
      <c r="B814" t="str">
        <f>VLOOKUP(A814,SOURCE!B:S,15,0)</f>
        <v>ITM_o_ACUTE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ITM_o_ACUTE                  790</v>
      </c>
    </row>
    <row r="815" spans="1:4">
      <c r="A815">
        <f t="shared" si="17"/>
        <v>791</v>
      </c>
      <c r="B815" t="str">
        <f>VLOOKUP(A815,SOURCE!B:S,15,0)</f>
        <v>ITM_o_BREVE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ITM_o_BREVE                  791</v>
      </c>
    </row>
    <row r="816" spans="1:4">
      <c r="A816">
        <f t="shared" si="17"/>
        <v>792</v>
      </c>
      <c r="B816" t="str">
        <f>VLOOKUP(A816,SOURCE!B:S,15,0)</f>
        <v>ITM_o_GRAVE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ITM_o_GRAVE                  792</v>
      </c>
    </row>
    <row r="817" spans="1:4">
      <c r="A817">
        <f t="shared" si="17"/>
        <v>793</v>
      </c>
      <c r="B817" t="str">
        <f>VLOOKUP(A817,SOURCE!B:S,15,0)</f>
        <v>ITM_o_DIARESIS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ITM_o_DIARESIS               793</v>
      </c>
    </row>
    <row r="818" spans="1:4">
      <c r="A818">
        <f t="shared" si="17"/>
        <v>794</v>
      </c>
      <c r="B818" t="str">
        <f>VLOOKUP(A818,SOURCE!B:S,15,0)</f>
        <v>ITM_o_TILDE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ITM_o_TILDE                  794</v>
      </c>
    </row>
    <row r="819" spans="1:4">
      <c r="A819">
        <f t="shared" si="17"/>
        <v>795</v>
      </c>
      <c r="B819" t="str">
        <f>VLOOKUP(A819,SOURCE!B:S,15,0)</f>
        <v>ITM_o_CIRC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ITM_o_CIRC                   795</v>
      </c>
    </row>
    <row r="820" spans="1:4">
      <c r="A820">
        <f t="shared" si="17"/>
        <v>796</v>
      </c>
      <c r="B820" t="str">
        <f>VLOOKUP(A820,SOURCE!B:S,15,0)</f>
        <v>ITM_o_STROKE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ITM_o_STROKE                 796</v>
      </c>
    </row>
    <row r="821" spans="1:4">
      <c r="A821">
        <f t="shared" si="17"/>
        <v>797</v>
      </c>
      <c r="B821" t="str">
        <f>VLOOKUP(A821,SOURCE!B:S,15,0)</f>
        <v>ITM_oe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ITM_oe                       797</v>
      </c>
    </row>
    <row r="822" spans="1:4">
      <c r="A822">
        <f t="shared" si="17"/>
        <v>798</v>
      </c>
      <c r="B822" t="str">
        <f>VLOOKUP(A822,SOURCE!B:S,15,0)</f>
        <v>ITM_r_CARON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ITM_r_CARON                  798</v>
      </c>
    </row>
    <row r="823" spans="1:4">
      <c r="A823">
        <f t="shared" si="17"/>
        <v>799</v>
      </c>
      <c r="B823" t="str">
        <f>VLOOKUP(A823,SOURCE!B:S,15,0)</f>
        <v>ITM_r_ACUTE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ITM_r_ACUTE                  799</v>
      </c>
    </row>
    <row r="824" spans="1:4">
      <c r="A824">
        <f t="shared" si="17"/>
        <v>800</v>
      </c>
      <c r="B824" t="str">
        <f>VLOOKUP(A824,SOURCE!B:S,15,0)</f>
        <v>ITM_s_SHARP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ITM_s_SHARP                  800</v>
      </c>
    </row>
    <row r="825" spans="1:4">
      <c r="A825">
        <f t="shared" si="17"/>
        <v>801</v>
      </c>
      <c r="B825" t="str">
        <f>VLOOKUP(A825,SOURCE!B:S,15,0)</f>
        <v>ITM_s_ACUTE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ITM_s_ACUTE                  801</v>
      </c>
    </row>
    <row r="826" spans="1:4">
      <c r="A826">
        <f t="shared" si="17"/>
        <v>802</v>
      </c>
      <c r="B826" t="str">
        <f>VLOOKUP(A826,SOURCE!B:S,15,0)</f>
        <v>ITM_s_CARON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ITM_s_CARON                  802</v>
      </c>
    </row>
    <row r="827" spans="1:4">
      <c r="A827">
        <f t="shared" si="17"/>
        <v>803</v>
      </c>
      <c r="B827" t="str">
        <f>VLOOKUP(A827,SOURCE!B:S,15,0)</f>
        <v>ITM_s_CEDILLA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ITM_s_CEDILLA                803</v>
      </c>
    </row>
    <row r="828" spans="1:4">
      <c r="A828">
        <f t="shared" si="17"/>
        <v>804</v>
      </c>
      <c r="B828" t="str">
        <f>VLOOKUP(A828,SOURCE!B:S,15,0)</f>
        <v>ITM_t_APOSTROPHE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ITM_t_APOSTROPHE             804</v>
      </c>
    </row>
    <row r="829" spans="1:4">
      <c r="A829">
        <f t="shared" si="17"/>
        <v>805</v>
      </c>
      <c r="B829" t="str">
        <f>VLOOKUP(A829,SOURCE!B:S,15,0)</f>
        <v>ITM_t_CEDILLA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ITM_t_CEDILLA                805</v>
      </c>
    </row>
    <row r="830" spans="1:4">
      <c r="A830">
        <f t="shared" si="17"/>
        <v>806</v>
      </c>
      <c r="B830" t="str">
        <f>VLOOKUP(A830,SOURCE!B:S,15,0)</f>
        <v>ITM_u_MACRON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ITM_u_MACRON                 806</v>
      </c>
    </row>
    <row r="831" spans="1:4">
      <c r="A831">
        <f t="shared" si="17"/>
        <v>807</v>
      </c>
      <c r="B831" t="str">
        <f>VLOOKUP(A831,SOURCE!B:S,15,0)</f>
        <v>ITM_u_ACUTE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ITM_u_ACUTE                  807</v>
      </c>
    </row>
    <row r="832" spans="1:4">
      <c r="A832">
        <f t="shared" si="17"/>
        <v>808</v>
      </c>
      <c r="B832" t="str">
        <f>VLOOKUP(A832,SOURCE!B:S,15,0)</f>
        <v>ITM_u_BREVE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ITM_u_BREVE                  808</v>
      </c>
    </row>
    <row r="833" spans="1:4">
      <c r="A833">
        <f t="shared" si="17"/>
        <v>809</v>
      </c>
      <c r="B833" t="str">
        <f>VLOOKUP(A833,SOURCE!B:S,15,0)</f>
        <v>ITM_u_GRAVE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ITM_u_GRAVE                  809</v>
      </c>
    </row>
    <row r="834" spans="1:4">
      <c r="A834">
        <f t="shared" si="17"/>
        <v>810</v>
      </c>
      <c r="B834" t="str">
        <f>VLOOKUP(A834,SOURCE!B:S,15,0)</f>
        <v>ITM_u_DIARESIS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ITM_u_DIARESIS               810</v>
      </c>
    </row>
    <row r="835" spans="1:4">
      <c r="A835">
        <f t="shared" si="17"/>
        <v>811</v>
      </c>
      <c r="B835" t="str">
        <f>VLOOKUP(A835,SOURCE!B:S,15,0)</f>
        <v>ITM_u_TILDE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ITM_u_TILDE                  811</v>
      </c>
    </row>
    <row r="836" spans="1:4">
      <c r="A836">
        <f t="shared" si="17"/>
        <v>812</v>
      </c>
      <c r="B836" t="str">
        <f>VLOOKUP(A836,SOURCE!B:S,15,0)</f>
        <v>ITM_u_CIRC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ITM_u_CIRC                   812</v>
      </c>
    </row>
    <row r="837" spans="1:4">
      <c r="A837">
        <f t="shared" si="17"/>
        <v>813</v>
      </c>
      <c r="B837" t="str">
        <f>VLOOKUP(A837,SOURCE!B:S,15,0)</f>
        <v>ITM_u_RING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ITM_u_RING                   813</v>
      </c>
    </row>
    <row r="838" spans="1:4">
      <c r="A838">
        <f t="shared" si="17"/>
        <v>814</v>
      </c>
      <c r="B838" t="str">
        <f>VLOOKUP(A838,SOURCE!B:S,15,0)</f>
        <v>ITM_w_CIRC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ITM_w_CIRC                   814</v>
      </c>
    </row>
    <row r="839" spans="1:4">
      <c r="A839">
        <f t="shared" si="17"/>
        <v>815</v>
      </c>
      <c r="B839" t="str">
        <f>VLOOKUP(A839,SOURCE!B:S,15,0)</f>
        <v>ITM_x_BAR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ITM_x_BAR                    815</v>
      </c>
    </row>
    <row r="840" spans="1:4">
      <c r="A840">
        <f t="shared" si="17"/>
        <v>816</v>
      </c>
      <c r="B840" t="str">
        <f>VLOOKUP(A840,SOURCE!B:S,15,0)</f>
        <v>ITM_x_CIRC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ITM_x_CIRC                   816</v>
      </c>
    </row>
    <row r="841" spans="1:4">
      <c r="A841">
        <f t="shared" si="17"/>
        <v>817</v>
      </c>
      <c r="B841" t="str">
        <f>VLOOKUP(A841,SOURCE!B:S,15,0)</f>
        <v>ITM_y_BAR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ITM_y_BAR                    817</v>
      </c>
    </row>
    <row r="842" spans="1:4">
      <c r="A842">
        <f t="shared" si="17"/>
        <v>818</v>
      </c>
      <c r="B842" t="str">
        <f>VLOOKUP(A842,SOURCE!B:S,15,0)</f>
        <v>ITM_y_CIRC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ITM_y_CIRC                   818</v>
      </c>
    </row>
    <row r="843" spans="1:4">
      <c r="A843">
        <f t="shared" si="17"/>
        <v>819</v>
      </c>
      <c r="B843" t="str">
        <f>VLOOKUP(A843,SOURCE!B:S,15,0)</f>
        <v>ITM_y_ACUTE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ITM_y_ACUTE                  819</v>
      </c>
    </row>
    <row r="844" spans="1:4">
      <c r="A844">
        <f t="shared" ref="A844:A907" si="18">C843</f>
        <v>820</v>
      </c>
      <c r="B844" t="str">
        <f>VLOOKUP(A844,SOURCE!B:S,15,0)</f>
        <v>ITM_y_DIARESIS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ITM_y_DIARESIS               820</v>
      </c>
    </row>
    <row r="845" spans="1:4">
      <c r="A845">
        <f t="shared" si="18"/>
        <v>821</v>
      </c>
      <c r="B845" t="str">
        <f>VLOOKUP(A845,SOURCE!B:S,15,0)</f>
        <v>ITM_z_ACUTE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ITM_z_ACUTE                  821</v>
      </c>
    </row>
    <row r="846" spans="1:4">
      <c r="A846">
        <f t="shared" si="18"/>
        <v>822</v>
      </c>
      <c r="B846" t="str">
        <f>VLOOKUP(A846,SOURCE!B:S,15,0)</f>
        <v>ITM_z_CARON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ITM_z_CARON                  822</v>
      </c>
    </row>
    <row r="847" spans="1:4">
      <c r="A847">
        <f t="shared" si="18"/>
        <v>823</v>
      </c>
      <c r="B847" t="str">
        <f>VLOOKUP(A847,SOURCE!B:S,15,0)</f>
        <v>ITM_z_DOT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ITM_z_DOT                    823</v>
      </c>
    </row>
    <row r="848" spans="1:4">
      <c r="A848">
        <f t="shared" si="18"/>
        <v>824</v>
      </c>
      <c r="B848" t="str">
        <f>VLOOKUP(A848,SOURCE!B:S,15,0)</f>
        <v>ITM_SPACE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ITM_SPACE                    824</v>
      </c>
    </row>
    <row r="849" spans="1:4">
      <c r="A849">
        <f t="shared" si="18"/>
        <v>825</v>
      </c>
      <c r="B849" t="str">
        <f>VLOOKUP(A849,SOURCE!B:S,15,0)</f>
        <v>ITM_EXCLAMATION_MARK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ITM_EXCLAMATION_MARK         825</v>
      </c>
    </row>
    <row r="850" spans="1:4">
      <c r="A850">
        <f t="shared" si="18"/>
        <v>826</v>
      </c>
      <c r="B850" t="str">
        <f>VLOOKUP(A850,SOURCE!B:S,15,0)</f>
        <v>ITM_DOUBLE_QUOTE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ITM_DOUBLE_QUOTE             826</v>
      </c>
    </row>
    <row r="851" spans="1:4">
      <c r="A851">
        <f t="shared" si="18"/>
        <v>827</v>
      </c>
      <c r="B851" t="str">
        <f>VLOOKUP(A851,SOURCE!B:S,15,0)</f>
        <v>ITM_NUMBER_SIGN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ITM_NUMBER_SIGN              827</v>
      </c>
    </row>
    <row r="852" spans="1:4">
      <c r="A852">
        <f t="shared" si="18"/>
        <v>828</v>
      </c>
      <c r="B852" t="str">
        <f>VLOOKUP(A852,SOURCE!B:S,15,0)</f>
        <v>ITM_DOLLAR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ITM_DOLLAR                   828</v>
      </c>
    </row>
    <row r="853" spans="1:4">
      <c r="A853">
        <f t="shared" si="18"/>
        <v>829</v>
      </c>
      <c r="B853" t="str">
        <f>VLOOKUP(A853,SOURCE!B:S,15,0)</f>
        <v>ITM_PERCENT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ITM_PERCENT                  829</v>
      </c>
    </row>
    <row r="854" spans="1:4">
      <c r="A854">
        <f t="shared" si="18"/>
        <v>830</v>
      </c>
      <c r="B854" t="str">
        <f>VLOOKUP(A854,SOURCE!B:S,15,0)</f>
        <v>ITM_AMPERSAND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ITM_AMPERSAND                830</v>
      </c>
    </row>
    <row r="855" spans="1:4">
      <c r="A855">
        <f t="shared" si="18"/>
        <v>831</v>
      </c>
      <c r="B855" t="str">
        <f>VLOOKUP(A855,SOURCE!B:S,15,0)</f>
        <v>ITM_QUOTE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ITM_QUOTE                    831</v>
      </c>
    </row>
    <row r="856" spans="1:4">
      <c r="A856">
        <f t="shared" si="18"/>
        <v>832</v>
      </c>
      <c r="B856" t="str">
        <f>VLOOKUP(A856,SOURCE!B:S,15,0)</f>
        <v>ITM_LEFT_PARENTHESIS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ITM_LEFT_PARENTHESIS         832</v>
      </c>
    </row>
    <row r="857" spans="1:4">
      <c r="A857">
        <f t="shared" si="18"/>
        <v>833</v>
      </c>
      <c r="B857" t="str">
        <f>VLOOKUP(A857,SOURCE!B:S,15,0)</f>
        <v>ITM_RIGHT_PARENTHESIS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ITM_RIGHT_PARENTHESIS        833</v>
      </c>
    </row>
    <row r="858" spans="1:4">
      <c r="A858">
        <f t="shared" si="18"/>
        <v>834</v>
      </c>
      <c r="B858" t="str">
        <f>VLOOKUP(A858,SOURCE!B:S,15,0)</f>
        <v>ITM_ASTERISK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ITM_ASTERISK                 834</v>
      </c>
    </row>
    <row r="859" spans="1:4">
      <c r="A859">
        <f t="shared" si="18"/>
        <v>835</v>
      </c>
      <c r="B859" t="str">
        <f>VLOOKUP(A859,SOURCE!B:S,15,0)</f>
        <v>ITM_PLUS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ITM_PLUS                     835</v>
      </c>
    </row>
    <row r="860" spans="1:4">
      <c r="A860">
        <f t="shared" si="18"/>
        <v>836</v>
      </c>
      <c r="B860" t="str">
        <f>VLOOKUP(A860,SOURCE!B:S,15,0)</f>
        <v>ITM_COMMA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ITM_COMMA                    836</v>
      </c>
    </row>
    <row r="861" spans="1:4">
      <c r="A861">
        <f t="shared" si="18"/>
        <v>837</v>
      </c>
      <c r="B861" t="str">
        <f>VLOOKUP(A861,SOURCE!B:S,15,0)</f>
        <v>ITM_MINUS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ITM_MINUS                    837</v>
      </c>
    </row>
    <row r="862" spans="1:4">
      <c r="A862">
        <f t="shared" si="18"/>
        <v>838</v>
      </c>
      <c r="B862" t="str">
        <f>VLOOKUP(A862,SOURCE!B:S,15,0)</f>
        <v>ITM_PERIOD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ITM_PERIOD                   838</v>
      </c>
    </row>
    <row r="863" spans="1:4">
      <c r="A863">
        <f t="shared" si="18"/>
        <v>839</v>
      </c>
      <c r="B863" t="str">
        <f>VLOOKUP(A863,SOURCE!B:S,15,0)</f>
        <v>ITM_SLASH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ITM_SLASH                    839</v>
      </c>
    </row>
    <row r="864" spans="1:4">
      <c r="A864">
        <f t="shared" si="18"/>
        <v>840</v>
      </c>
      <c r="B864" t="str">
        <f>VLOOKUP(A864,SOURCE!B:S,15,0)</f>
        <v>ITM_COLON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ITM_COLON                    840</v>
      </c>
    </row>
    <row r="865" spans="1:4">
      <c r="A865">
        <f t="shared" si="18"/>
        <v>841</v>
      </c>
      <c r="B865" t="str">
        <f>VLOOKUP(A865,SOURCE!B:S,15,0)</f>
        <v>ITM_SEMICOLON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ITM_SEMICOLON                841</v>
      </c>
    </row>
    <row r="866" spans="1:4">
      <c r="A866">
        <f t="shared" si="18"/>
        <v>842</v>
      </c>
      <c r="B866" t="str">
        <f>VLOOKUP(A866,SOURCE!B:S,15,0)</f>
        <v>ITM_LESS_THAN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ITM_LESS_THAN                842</v>
      </c>
    </row>
    <row r="867" spans="1:4">
      <c r="A867">
        <f t="shared" si="18"/>
        <v>843</v>
      </c>
      <c r="B867" t="str">
        <f>VLOOKUP(A867,SOURCE!B:S,15,0)</f>
        <v>ITM_EQUAL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ITM_EQUAL                    843</v>
      </c>
    </row>
    <row r="868" spans="1:4">
      <c r="A868">
        <f t="shared" si="18"/>
        <v>844</v>
      </c>
      <c r="B868" t="str">
        <f>VLOOKUP(A868,SOURCE!B:S,15,0)</f>
        <v>ITM_GREATER_THAN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ITM_GREATER_THAN             844</v>
      </c>
    </row>
    <row r="869" spans="1:4">
      <c r="A869">
        <f t="shared" si="18"/>
        <v>845</v>
      </c>
      <c r="B869" t="str">
        <f>VLOOKUP(A869,SOURCE!B:S,15,0)</f>
        <v>ITM_QUESTION_MARK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ITM_QUESTION_MARK            845</v>
      </c>
    </row>
    <row r="870" spans="1:4">
      <c r="A870">
        <f t="shared" si="18"/>
        <v>846</v>
      </c>
      <c r="B870" t="str">
        <f>VLOOKUP(A870,SOURCE!B:S,15,0)</f>
        <v>ITM_AT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ITM_AT                       846</v>
      </c>
    </row>
    <row r="871" spans="1:4">
      <c r="A871">
        <f t="shared" si="18"/>
        <v>847</v>
      </c>
      <c r="B871" t="str">
        <f>VLOOKUP(A871,SOURCE!B:S,15,0)</f>
        <v>ITM_LEFT_SQUARE_BRACKET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ITM_LEFT_SQUARE_BRACKET      847</v>
      </c>
    </row>
    <row r="872" spans="1:4">
      <c r="A872">
        <f t="shared" si="18"/>
        <v>848</v>
      </c>
      <c r="B872" t="str">
        <f>VLOOKUP(A872,SOURCE!B:S,15,0)</f>
        <v>ITM_BACK_SLASH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ITM_BACK_SLASH               848</v>
      </c>
    </row>
    <row r="873" spans="1:4">
      <c r="A873">
        <f t="shared" si="18"/>
        <v>849</v>
      </c>
      <c r="B873" t="str">
        <f>VLOOKUP(A873,SOURCE!B:S,15,0)</f>
        <v>ITM_RIGHT_SQUARE_BRACKET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ITM_RIGHT_SQUARE_BRACKET     849</v>
      </c>
    </row>
    <row r="874" spans="1:4">
      <c r="A874">
        <f t="shared" si="18"/>
        <v>850</v>
      </c>
      <c r="B874" t="str">
        <f>VLOOKUP(A874,SOURCE!B:S,15,0)</f>
        <v>ITM_CIRCUMFLEX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ITM_CIRCUMFLEX               850</v>
      </c>
    </row>
    <row r="875" spans="1:4">
      <c r="A875">
        <f t="shared" si="18"/>
        <v>851</v>
      </c>
      <c r="B875" t="str">
        <f>VLOOKUP(A875,SOURCE!B:S,15,0)</f>
        <v>ITM_UNDERSCORE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ITM_UNDERSCORE               851</v>
      </c>
    </row>
    <row r="876" spans="1:4">
      <c r="A876">
        <f t="shared" si="18"/>
        <v>852</v>
      </c>
      <c r="B876" t="str">
        <f>VLOOKUP(A876,SOURCE!B:S,15,0)</f>
        <v>ITM_LEFT_CURLY_BRACKET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ITM_LEFT_CURLY_BRACKET       852</v>
      </c>
    </row>
    <row r="877" spans="1:4">
      <c r="A877">
        <f t="shared" si="18"/>
        <v>853</v>
      </c>
      <c r="B877" t="str">
        <f>VLOOKUP(A877,SOURCE!B:S,15,0)</f>
        <v>ITM_PIPE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ITM_PIPE                     853</v>
      </c>
    </row>
    <row r="878" spans="1:4">
      <c r="A878">
        <f t="shared" si="18"/>
        <v>854</v>
      </c>
      <c r="B878" t="str">
        <f>VLOOKUP(A878,SOURCE!B:S,15,0)</f>
        <v>ITM_RIGHT_CURLY_BRACKET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ITM_RIGHT_CURLY_BRACKET      854</v>
      </c>
    </row>
    <row r="879" spans="1:4">
      <c r="A879">
        <f t="shared" si="18"/>
        <v>855</v>
      </c>
      <c r="B879" t="str">
        <f>VLOOKUP(A879,SOURCE!B:S,15,0)</f>
        <v>ITM_TILDE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ITM_TILDE                    855</v>
      </c>
    </row>
    <row r="880" spans="1:4">
      <c r="A880">
        <f t="shared" si="18"/>
        <v>856</v>
      </c>
      <c r="B880" t="str">
        <f>VLOOKUP(A880,SOURCE!B:S,15,0)</f>
        <v>ITM_INVERTED_EXCLAMATION_MARK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ITM_INVERTED_EXCLAMATION_MARK 856</v>
      </c>
    </row>
    <row r="881" spans="1:4">
      <c r="A881">
        <f t="shared" si="18"/>
        <v>857</v>
      </c>
      <c r="B881" t="str">
        <f>VLOOKUP(A881,SOURCE!B:S,15,0)</f>
        <v>ITM_CENT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ITM_CENT                     857</v>
      </c>
    </row>
    <row r="882" spans="1:4">
      <c r="A882">
        <f t="shared" si="18"/>
        <v>858</v>
      </c>
      <c r="B882" t="str">
        <f>VLOOKUP(A882,SOURCE!B:S,15,0)</f>
        <v>ITM_POUND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ITM_POUND                    858</v>
      </c>
    </row>
    <row r="883" spans="1:4">
      <c r="A883">
        <f t="shared" si="18"/>
        <v>859</v>
      </c>
      <c r="B883" t="str">
        <f>VLOOKUP(A883,SOURCE!B:S,15,0)</f>
        <v>ITM_YEN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ITM_YEN                      859</v>
      </c>
    </row>
    <row r="884" spans="1:4">
      <c r="A884">
        <f t="shared" si="18"/>
        <v>860</v>
      </c>
      <c r="B884" t="str">
        <f>VLOOKUP(A884,SOURCE!B:S,15,0)</f>
        <v>ITM_SECTION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ITM_SECTION                  860</v>
      </c>
    </row>
    <row r="885" spans="1:4">
      <c r="A885">
        <f t="shared" si="18"/>
        <v>861</v>
      </c>
      <c r="B885" t="str">
        <f>VLOOKUP(A885,SOURCE!B:S,15,0)</f>
        <v>ITM_OVERFLOW_CARRY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ITM_OVERFLOW_CARRY           861</v>
      </c>
    </row>
    <row r="886" spans="1:4">
      <c r="A886">
        <f t="shared" si="18"/>
        <v>862</v>
      </c>
      <c r="B886" t="str">
        <f>VLOOKUP(A886,SOURCE!B:S,15,0)</f>
        <v>ITM_LEFT_DOUBLE_ANGLE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ITM_LEFT_DOUBLE_ANGLE        862</v>
      </c>
    </row>
    <row r="887" spans="1:4">
      <c r="A887">
        <f t="shared" si="18"/>
        <v>863</v>
      </c>
      <c r="B887" t="str">
        <f>VLOOKUP(A887,SOURCE!B:S,15,0)</f>
        <v>ITM_NOT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ITM_NOT                      863</v>
      </c>
    </row>
    <row r="888" spans="1:4">
      <c r="A888">
        <f t="shared" si="18"/>
        <v>864</v>
      </c>
      <c r="B888" t="str">
        <f>VLOOKUP(A888,SOURCE!B:S,15,0)</f>
        <v>ITM_DEGREE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ITM_DEGREE                   864</v>
      </c>
    </row>
    <row r="889" spans="1:4">
      <c r="A889">
        <f t="shared" si="18"/>
        <v>865</v>
      </c>
      <c r="B889" t="str">
        <f>VLOOKUP(A889,SOURCE!B:S,15,0)</f>
        <v>ITM_PLUS_MINUS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ITM_PLUS_MINUS               865</v>
      </c>
    </row>
    <row r="890" spans="1:4">
      <c r="A890">
        <f t="shared" si="18"/>
        <v>866</v>
      </c>
      <c r="B890" t="str">
        <f>VLOOKUP(A890,SOURCE!B:S,15,0)</f>
        <v>ITM_mu_b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ITM_mu_b                     866</v>
      </c>
    </row>
    <row r="891" spans="1:4">
      <c r="A891">
        <f t="shared" si="18"/>
        <v>867</v>
      </c>
      <c r="B891" t="str">
        <f>VLOOKUP(A891,SOURCE!B:S,15,0)</f>
        <v>ITM_DOT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ITM_DOT                      867</v>
      </c>
    </row>
    <row r="892" spans="1:4">
      <c r="A892">
        <f t="shared" si="18"/>
        <v>868</v>
      </c>
      <c r="B892" t="str">
        <f>VLOOKUP(A892,SOURCE!B:S,15,0)</f>
        <v>ITM_RIGHT_DOUBLE_ANGLE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ITM_RIGHT_DOUBLE_ANGLE       868</v>
      </c>
    </row>
    <row r="893" spans="1:4">
      <c r="A893">
        <f t="shared" si="18"/>
        <v>869</v>
      </c>
      <c r="B893" t="str">
        <f>VLOOKUP(A893,SOURCE!B:S,15,0)</f>
        <v>ITM_ONE_HALF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ITM_ONE_HALF                 869</v>
      </c>
    </row>
    <row r="894" spans="1:4">
      <c r="A894">
        <f t="shared" si="18"/>
        <v>870</v>
      </c>
      <c r="B894" t="str">
        <f>VLOOKUP(A894,SOURCE!B:S,15,0)</f>
        <v>ITM_ONE_QUARTER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ITM_ONE_QUARTER              870</v>
      </c>
    </row>
    <row r="895" spans="1:4">
      <c r="A895">
        <f t="shared" si="18"/>
        <v>871</v>
      </c>
      <c r="B895" t="str">
        <f>VLOOKUP(A895,SOURCE!B:S,15,0)</f>
        <v>ITM_INVERTED_QUESTION_MARK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ITM_INVERTED_QUESTION_MARK   871</v>
      </c>
    </row>
    <row r="896" spans="1:4">
      <c r="A896">
        <f t="shared" si="18"/>
        <v>872</v>
      </c>
      <c r="B896" t="str">
        <f>VLOOKUP(A896,SOURCE!B:S,15,0)</f>
        <v>ITM_ETH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ITM_ETH                      872</v>
      </c>
    </row>
    <row r="897" spans="1:4">
      <c r="A897">
        <f t="shared" si="18"/>
        <v>873</v>
      </c>
      <c r="B897" t="str">
        <f>VLOOKUP(A897,SOURCE!B:S,15,0)</f>
        <v>ITM_CROSS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ITM_CROSS                    873</v>
      </c>
    </row>
    <row r="898" spans="1:4">
      <c r="A898">
        <f t="shared" si="18"/>
        <v>874</v>
      </c>
      <c r="B898" t="str">
        <f>VLOOKUP(A898,SOURCE!B:S,15,0)</f>
        <v>ITM_eth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ITM_eth                      874</v>
      </c>
    </row>
    <row r="899" spans="1:4">
      <c r="A899">
        <f t="shared" si="18"/>
        <v>875</v>
      </c>
      <c r="B899" t="str">
        <f>VLOOKUP(A899,SOURCE!B:S,15,0)</f>
        <v>ITM_OBELUS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ITM_OBELUS                   875</v>
      </c>
    </row>
    <row r="900" spans="1:4">
      <c r="A900">
        <f t="shared" si="18"/>
        <v>876</v>
      </c>
      <c r="B900" t="str">
        <f>VLOOKUP(A900,SOURCE!B:S,15,0)</f>
        <v>ITM_E_DOT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ITM_E_DOT                    876</v>
      </c>
    </row>
    <row r="901" spans="1:4">
      <c r="A901">
        <f t="shared" si="18"/>
        <v>877</v>
      </c>
      <c r="B901" t="str">
        <f>VLOOKUP(A901,SOURCE!B:S,15,0)</f>
        <v>ITM_e_DOT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ITM_e_DOT                    877</v>
      </c>
    </row>
    <row r="902" spans="1:4">
      <c r="A902">
        <f t="shared" si="18"/>
        <v>878</v>
      </c>
      <c r="B902" t="str">
        <f>VLOOKUP(A902,SOURCE!B:S,15,0)</f>
        <v>ITM_E_CARON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ITM_E_CARON                  878</v>
      </c>
    </row>
    <row r="903" spans="1:4">
      <c r="A903">
        <f t="shared" si="18"/>
        <v>879</v>
      </c>
      <c r="B903" t="str">
        <f>VLOOKUP(A903,SOURCE!B:S,15,0)</f>
        <v>ITM_e_CARON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ITM_e_CARON                  879</v>
      </c>
    </row>
    <row r="904" spans="1:4">
      <c r="A904">
        <f t="shared" si="18"/>
        <v>880</v>
      </c>
      <c r="B904" t="str">
        <f>VLOOKUP(A904,SOURCE!B:S,15,0)</f>
        <v>ITM_R_ACUTE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ITM_R_ACUTE                  880</v>
      </c>
    </row>
    <row r="905" spans="1:4">
      <c r="A905">
        <f t="shared" si="18"/>
        <v>881</v>
      </c>
      <c r="B905" t="str">
        <f>VLOOKUP(A905,SOURCE!B:S,15,0)</f>
        <v>ITM_R_CARON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ITM_R_CARON                  881</v>
      </c>
    </row>
    <row r="906" spans="1:4">
      <c r="A906">
        <f t="shared" si="18"/>
        <v>882</v>
      </c>
      <c r="B906" t="str">
        <f>VLOOKUP(A906,SOURCE!B:S,15,0)</f>
        <v>ITM_U_OGONEK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ITM_U_OGONEK                 882</v>
      </c>
    </row>
    <row r="907" spans="1:4">
      <c r="A907">
        <f t="shared" si="18"/>
        <v>883</v>
      </c>
      <c r="B907" t="str">
        <f>VLOOKUP(A907,SOURCE!B:S,15,0)</f>
        <v>ITM_u_OGONEK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ITM_u_OGONEK                 883</v>
      </c>
    </row>
    <row r="908" spans="1:4">
      <c r="A908">
        <f t="shared" ref="A908:A971" si="19">C907</f>
        <v>884</v>
      </c>
      <c r="B908" t="str">
        <f>VLOOKUP(A908,SOURCE!B:S,15,0)</f>
        <v>ITM_y_UNDER_ROOT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ITM_y_UNDER_ROOT             884</v>
      </c>
    </row>
    <row r="909" spans="1:4">
      <c r="A909">
        <f t="shared" si="19"/>
        <v>885</v>
      </c>
      <c r="B909" t="str">
        <f>VLOOKUP(A909,SOURCE!B:S,15,0)</f>
        <v>ITM_x_UNDER_ROOT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ITM_x_UNDER_ROOT             885</v>
      </c>
    </row>
    <row r="910" spans="1:4">
      <c r="A910">
        <f t="shared" si="19"/>
        <v>886</v>
      </c>
      <c r="B910" t="str">
        <f>VLOOKUP(A910,SOURCE!B:S,15,0)</f>
        <v>ITM_SPACE_EM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ITM_SPACE_EM                 886</v>
      </c>
    </row>
    <row r="911" spans="1:4">
      <c r="A911">
        <f t="shared" si="19"/>
        <v>887</v>
      </c>
      <c r="B911" t="str">
        <f>VLOOKUP(A911,SOURCE!B:S,15,0)</f>
        <v>ITM_SPACE_3_PER_EM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ITM_SPACE_3_PER_EM           887</v>
      </c>
    </row>
    <row r="912" spans="1:4">
      <c r="A912">
        <f t="shared" si="19"/>
        <v>888</v>
      </c>
      <c r="B912" t="str">
        <f>VLOOKUP(A912,SOURCE!B:S,15,0)</f>
        <v>ITM_SPACE_4_PER_EM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ITM_SPACE_4_PER_EM           888</v>
      </c>
    </row>
    <row r="913" spans="1:4">
      <c r="A913">
        <f t="shared" si="19"/>
        <v>889</v>
      </c>
      <c r="B913" t="str">
        <f>VLOOKUP(A913,SOURCE!B:S,15,0)</f>
        <v>ITM_SPACE_6_PER_EM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ITM_SPACE_6_PER_EM           889</v>
      </c>
    </row>
    <row r="914" spans="1:4">
      <c r="A914">
        <f t="shared" si="19"/>
        <v>890</v>
      </c>
      <c r="B914" t="str">
        <f>VLOOKUP(A914,SOURCE!B:S,15,0)</f>
        <v>ITM_SPACE_FIGURE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ITM_SPACE_FIGURE             890</v>
      </c>
    </row>
    <row r="915" spans="1:4">
      <c r="A915">
        <f t="shared" si="19"/>
        <v>891</v>
      </c>
      <c r="B915" t="str">
        <f>VLOOKUP(A915,SOURCE!B:S,15,0)</f>
        <v>ITM_SPACE_PUNCTUATION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ITM_SPACE_PUNCTUATION        891</v>
      </c>
    </row>
    <row r="916" spans="1:4">
      <c r="A916">
        <f t="shared" si="19"/>
        <v>892</v>
      </c>
      <c r="B916" t="str">
        <f>VLOOKUP(A916,SOURCE!B:S,15,0)</f>
        <v>ITM_SPACE_HAIR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ITM_SPACE_HAIR               892</v>
      </c>
    </row>
    <row r="917" spans="1:4">
      <c r="A917">
        <f t="shared" si="19"/>
        <v>893</v>
      </c>
      <c r="B917" t="str">
        <f>VLOOKUP(A917,SOURCE!B:S,15,0)</f>
        <v>ITM_LEFT_SINGLE_QUOTE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ITM_LEFT_SINGLE_QUOTE        893</v>
      </c>
    </row>
    <row r="918" spans="1:4">
      <c r="A918">
        <f t="shared" si="19"/>
        <v>894</v>
      </c>
      <c r="B918" t="str">
        <f>VLOOKUP(A918,SOURCE!B:S,15,0)</f>
        <v>ITM_RIGHT_SINGLE_QUOTE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ITM_RIGHT_SINGLE_QUOTE       894</v>
      </c>
    </row>
    <row r="919" spans="1:4">
      <c r="A919">
        <f t="shared" si="19"/>
        <v>895</v>
      </c>
      <c r="B919" t="str">
        <f>VLOOKUP(A919,SOURCE!B:S,15,0)</f>
        <v>ITM_SINGLE_LOW_QUOTE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ITM_SINGLE_LOW_QUOTE         895</v>
      </c>
    </row>
    <row r="920" spans="1:4">
      <c r="A920">
        <f t="shared" si="19"/>
        <v>896</v>
      </c>
      <c r="B920" t="str">
        <f>VLOOKUP(A920,SOURCE!B:S,15,0)</f>
        <v>ITM_SINGLE_HIGH_QUOTE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ITM_SINGLE_HIGH_QUOTE        896</v>
      </c>
    </row>
    <row r="921" spans="1:4">
      <c r="A921">
        <f t="shared" si="19"/>
        <v>897</v>
      </c>
      <c r="B921" t="str">
        <f>VLOOKUP(A921,SOURCE!B:S,15,0)</f>
        <v>ITM_LEFT_DOUBLE_QUOTE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ITM_LEFT_DOUBLE_QUOTE        897</v>
      </c>
    </row>
    <row r="922" spans="1:4">
      <c r="A922">
        <f t="shared" si="19"/>
        <v>898</v>
      </c>
      <c r="B922" t="str">
        <f>VLOOKUP(A922,SOURCE!B:S,15,0)</f>
        <v>ITM_RIGHT_DOUBLE_QUOTE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ITM_RIGHT_DOUBLE_QUOTE       898</v>
      </c>
    </row>
    <row r="923" spans="1:4">
      <c r="A923">
        <f t="shared" si="19"/>
        <v>899</v>
      </c>
      <c r="B923" t="str">
        <f>VLOOKUP(A923,SOURCE!B:S,15,0)</f>
        <v>ITM_DOUBLE_LOW_QUOTE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ITM_DOUBLE_LOW_QUOTE         899</v>
      </c>
    </row>
    <row r="924" spans="1:4">
      <c r="A924">
        <f t="shared" si="19"/>
        <v>900</v>
      </c>
      <c r="B924" t="str">
        <f>VLOOKUP(A924,SOURCE!B:S,15,0)</f>
        <v>ITM_DOUBLE_HIGH_QUOTE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ITM_DOUBLE_HIGH_QUOTE        900</v>
      </c>
    </row>
    <row r="925" spans="1:4">
      <c r="A925">
        <f t="shared" si="19"/>
        <v>901</v>
      </c>
      <c r="B925" t="str">
        <f>VLOOKUP(A925,SOURCE!B:S,15,0)</f>
        <v>ITM_ELLIPSIS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ITM_ELLIPSIS                 901</v>
      </c>
    </row>
    <row r="926" spans="1:4">
      <c r="A926">
        <f t="shared" si="19"/>
        <v>902</v>
      </c>
      <c r="B926" t="str">
        <f>VLOOKUP(A926,SOURCE!B:S,15,0)</f>
        <v>ITM_BINARY_ONE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ITM_BINARY_ONE               902</v>
      </c>
    </row>
    <row r="927" spans="1:4">
      <c r="A927">
        <f t="shared" si="19"/>
        <v>903</v>
      </c>
      <c r="B927" t="str">
        <f>VLOOKUP(A927,SOURCE!B:S,15,0)</f>
        <v>ITM_EURO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ITM_EURO                     903</v>
      </c>
    </row>
    <row r="928" spans="1:4">
      <c r="A928">
        <f t="shared" si="19"/>
        <v>904</v>
      </c>
      <c r="B928" t="str">
        <f>VLOOKUP(A928,SOURCE!B:S,15,0)</f>
        <v>ITM_COMPLEX_C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ITM_COMPLEX_C                904</v>
      </c>
    </row>
    <row r="929" spans="1:4">
      <c r="A929">
        <f t="shared" si="19"/>
        <v>905</v>
      </c>
      <c r="B929" t="str">
        <f>VLOOKUP(A929,SOURCE!B:S,15,0)</f>
        <v>ITM_PLANCK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ITM_PLANCK                   905</v>
      </c>
    </row>
    <row r="930" spans="1:4">
      <c r="A930">
        <f t="shared" si="19"/>
        <v>906</v>
      </c>
      <c r="B930" t="str">
        <f>VLOOKUP(A930,SOURCE!B:S,15,0)</f>
        <v>ITM_PLANCK_2PI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ITM_PLANCK_2PI               906</v>
      </c>
    </row>
    <row r="931" spans="1:4">
      <c r="A931">
        <f t="shared" si="19"/>
        <v>907</v>
      </c>
      <c r="B931" t="str">
        <f>VLOOKUP(A931,SOURCE!B:S,15,0)</f>
        <v>ITM_NATURAL_N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ITM_NATURAL_N                907</v>
      </c>
    </row>
    <row r="932" spans="1:4">
      <c r="A932">
        <f t="shared" si="19"/>
        <v>908</v>
      </c>
      <c r="B932" t="str">
        <f>VLOOKUP(A932,SOURCE!B:S,15,0)</f>
        <v>ITM_RATIONAL_Q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ITM_RATIONAL_Q               908</v>
      </c>
    </row>
    <row r="933" spans="1:4">
      <c r="A933">
        <f t="shared" si="19"/>
        <v>909</v>
      </c>
      <c r="B933" t="str">
        <f>VLOOKUP(A933,SOURCE!B:S,15,0)</f>
        <v>ITM_REAL_R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ITM_REAL_R                   909</v>
      </c>
    </row>
    <row r="934" spans="1:4">
      <c r="A934">
        <f t="shared" si="19"/>
        <v>910</v>
      </c>
      <c r="B934" t="str">
        <f>VLOOKUP(A934,SOURCE!B:S,15,0)</f>
        <v>ITM_LEFT_ARROW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ITM_LEFT_ARROW               910</v>
      </c>
    </row>
    <row r="935" spans="1:4">
      <c r="A935">
        <f t="shared" si="19"/>
        <v>911</v>
      </c>
      <c r="B935" t="str">
        <f>VLOOKUP(A935,SOURCE!B:S,15,0)</f>
        <v>ITM_UP_ARROW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ITM_UP_ARROW                 911</v>
      </c>
    </row>
    <row r="936" spans="1:4">
      <c r="A936">
        <f t="shared" si="19"/>
        <v>912</v>
      </c>
      <c r="B936" t="str">
        <f>VLOOKUP(A936,SOURCE!B:S,15,0)</f>
        <v>ITM_RIGHT_ARROW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ITM_RIGHT_ARROW              912</v>
      </c>
    </row>
    <row r="937" spans="1:4">
      <c r="A937">
        <f t="shared" si="19"/>
        <v>913</v>
      </c>
      <c r="B937" t="str">
        <f>VLOOKUP(A937,SOURCE!B:S,15,0)</f>
        <v>ITM_DOWN_ARROW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ITM_DOWN_ARROW               913</v>
      </c>
    </row>
    <row r="938" spans="1:4">
      <c r="A938">
        <f t="shared" si="19"/>
        <v>914</v>
      </c>
      <c r="B938" t="str">
        <f>VLOOKUP(A938,SOURCE!B:S,15,0)</f>
        <v>ITM_SERIAL_IO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ITM_SERIAL_IO                914</v>
      </c>
    </row>
    <row r="939" spans="1:4">
      <c r="A939">
        <f t="shared" si="19"/>
        <v>915</v>
      </c>
      <c r="B939" t="str">
        <f>VLOOKUP(A939,SOURCE!B:S,15,0)</f>
        <v>ITM_RIGHT_SHORT_ARROW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ITM_RIGHT_SHORT_ARROW        915</v>
      </c>
    </row>
    <row r="940" spans="1:4">
      <c r="A940">
        <f t="shared" si="19"/>
        <v>916</v>
      </c>
      <c r="B940" t="str">
        <f>VLOOKUP(A940,SOURCE!B:S,15,0)</f>
        <v>ITM_LEFT_RIGHT_ARROWS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ITM_LEFT_RIGHT_ARROWS        916</v>
      </c>
    </row>
    <row r="941" spans="1:4">
      <c r="A941">
        <f t="shared" si="19"/>
        <v>917</v>
      </c>
      <c r="B941" t="str">
        <f>VLOOKUP(A941,SOURCE!B:S,15,0)</f>
        <v>ITM_BST_SIGN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ITM_BST_SIGN                 917</v>
      </c>
    </row>
    <row r="942" spans="1:4">
      <c r="A942">
        <f t="shared" si="19"/>
        <v>918</v>
      </c>
      <c r="B942" t="str">
        <f>VLOOKUP(A942,SOURCE!B:S,15,0)</f>
        <v>ITM_SST_SIGN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ITM_SST_SIGN                 918</v>
      </c>
    </row>
    <row r="943" spans="1:4">
      <c r="A943">
        <f t="shared" si="19"/>
        <v>919</v>
      </c>
      <c r="B943" t="str">
        <f>VLOOKUP(A943,SOURCE!B:S,15,0)</f>
        <v>ITM_HAMBURGER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ITM_HAMBURGER                919</v>
      </c>
    </row>
    <row r="944" spans="1:4">
      <c r="A944">
        <f t="shared" si="19"/>
        <v>920</v>
      </c>
      <c r="B944" t="str">
        <f>VLOOKUP(A944,SOURCE!B:S,15,0)</f>
        <v>ITM_UNDO_SIGN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ITM_UNDO_SIGN                920</v>
      </c>
    </row>
    <row r="945" spans="1:4">
      <c r="A945">
        <f t="shared" si="19"/>
        <v>921</v>
      </c>
      <c r="B945" t="str">
        <f>VLOOKUP(A945,SOURCE!B:S,15,0)</f>
        <v>ITM_FOR_ALL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ITM_FOR_ALL                  921</v>
      </c>
    </row>
    <row r="946" spans="1:4">
      <c r="A946">
        <f t="shared" si="19"/>
        <v>922</v>
      </c>
      <c r="B946" t="str">
        <f>VLOOKUP(A946,SOURCE!B:S,15,0)</f>
        <v>ITM_COMPLEMENT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ITM_COMPLEMENT               922</v>
      </c>
    </row>
    <row r="947" spans="1:4">
      <c r="A947">
        <f t="shared" si="19"/>
        <v>923</v>
      </c>
      <c r="B947" t="str">
        <f>VLOOKUP(A947,SOURCE!B:S,15,0)</f>
        <v>ITM_PARTIAL_DIFF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ITM_PARTIAL_DIFF             923</v>
      </c>
    </row>
    <row r="948" spans="1:4">
      <c r="A948">
        <f t="shared" si="19"/>
        <v>924</v>
      </c>
      <c r="B948" t="str">
        <f>VLOOKUP(A948,SOURCE!B:S,15,0)</f>
        <v>ITM_THERE_EXISTS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ITM_THERE_EXISTS             924</v>
      </c>
    </row>
    <row r="949" spans="1:4">
      <c r="A949">
        <f t="shared" si="19"/>
        <v>925</v>
      </c>
      <c r="B949" t="str">
        <f>VLOOKUP(A949,SOURCE!B:S,15,0)</f>
        <v>ITM_THERE_DOES_NOT_EXIST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ITM_THERE_DOES_NOT_EXIST     925</v>
      </c>
    </row>
    <row r="950" spans="1:4">
      <c r="A950">
        <f t="shared" si="19"/>
        <v>926</v>
      </c>
      <c r="B950" t="str">
        <f>VLOOKUP(A950,SOURCE!B:S,15,0)</f>
        <v>ITM_EMPTY_SET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ITM_EMPTY_SET                926</v>
      </c>
    </row>
    <row r="951" spans="1:4">
      <c r="A951">
        <f t="shared" si="19"/>
        <v>927</v>
      </c>
      <c r="B951" t="str">
        <f>VLOOKUP(A951,SOURCE!B:S,15,0)</f>
        <v>ITM_INCREMENT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ITM_INCREMENT                927</v>
      </c>
    </row>
    <row r="952" spans="1:4">
      <c r="A952">
        <f t="shared" si="19"/>
        <v>928</v>
      </c>
      <c r="B952" t="str">
        <f>VLOOKUP(A952,SOURCE!B:S,15,0)</f>
        <v>ITM_NABLA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ITM_NABLA                    928</v>
      </c>
    </row>
    <row r="953" spans="1:4">
      <c r="A953">
        <f t="shared" si="19"/>
        <v>929</v>
      </c>
      <c r="B953" t="str">
        <f>VLOOKUP(A953,SOURCE!B:S,15,0)</f>
        <v>ITM_ELEMENT_OF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ITM_ELEMENT_OF               929</v>
      </c>
    </row>
    <row r="954" spans="1:4">
      <c r="A954">
        <f t="shared" si="19"/>
        <v>930</v>
      </c>
      <c r="B954" t="str">
        <f>VLOOKUP(A954,SOURCE!B:S,15,0)</f>
        <v>ITM_NOT_ELEMENT_OF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ITM_NOT_ELEMENT_OF           930</v>
      </c>
    </row>
    <row r="955" spans="1:4">
      <c r="A955">
        <f t="shared" si="19"/>
        <v>931</v>
      </c>
      <c r="B955" t="str">
        <f>VLOOKUP(A955,SOURCE!B:S,15,0)</f>
        <v>ITM_CONTAINS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ITM_CONTAINS                 931</v>
      </c>
    </row>
    <row r="956" spans="1:4">
      <c r="A956">
        <f t="shared" si="19"/>
        <v>932</v>
      </c>
      <c r="B956" t="str">
        <f>VLOOKUP(A956,SOURCE!B:S,15,0)</f>
        <v>ITM_DOES_NOT_CONTAIN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ITM_DOES_NOT_CONTAIN         932</v>
      </c>
    </row>
    <row r="957" spans="1:4">
      <c r="A957">
        <f t="shared" si="19"/>
        <v>933</v>
      </c>
      <c r="B957" t="str">
        <f>VLOOKUP(A957,SOURCE!B:S,15,0)</f>
        <v>ITM_BINARY_ZERO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ITM_BINARY_ZERO              933</v>
      </c>
    </row>
    <row r="958" spans="1:4">
      <c r="A958">
        <f t="shared" si="19"/>
        <v>934</v>
      </c>
      <c r="B958" t="str">
        <f>VLOOKUP(A958,SOURCE!B:S,15,0)</f>
        <v>ITM_PRODUCT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ITM_PRODUCT                  934</v>
      </c>
    </row>
    <row r="959" spans="1:4">
      <c r="A959">
        <f t="shared" si="19"/>
        <v>935</v>
      </c>
      <c r="B959" t="str">
        <f>VLOOKUP(A959,SOURCE!B:S,15,0)</f>
        <v>ITM_MINUS_PLUS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ITM_MINUS_PLUS               935</v>
      </c>
    </row>
    <row r="960" spans="1:4">
      <c r="A960">
        <f t="shared" si="19"/>
        <v>936</v>
      </c>
      <c r="B960" t="str">
        <f>VLOOKUP(A960,SOURCE!B:S,15,0)</f>
        <v>ITM_RING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ITM_RING                     936</v>
      </c>
    </row>
    <row r="961" spans="1:4">
      <c r="A961">
        <f t="shared" si="19"/>
        <v>937</v>
      </c>
      <c r="B961" t="str">
        <f>VLOOKUP(A961,SOURCE!B:S,15,0)</f>
        <v>ITM_BULLET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ITM_BULLET                   937</v>
      </c>
    </row>
    <row r="962" spans="1:4">
      <c r="A962">
        <f t="shared" si="19"/>
        <v>938</v>
      </c>
      <c r="B962" t="str">
        <f>VLOOKUP(A962,SOURCE!B:S,15,0)</f>
        <v>ITM_SQUARE_ROOT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ITM_SQUARE_ROOT              938</v>
      </c>
    </row>
    <row r="963" spans="1:4">
      <c r="A963">
        <f t="shared" si="19"/>
        <v>939</v>
      </c>
      <c r="B963" t="str">
        <f>VLOOKUP(A963,SOURCE!B:S,15,0)</f>
        <v>ITM_CUBE_ROOT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ITM_CUBE_ROOT                939</v>
      </c>
    </row>
    <row r="964" spans="1:4">
      <c r="A964">
        <f t="shared" si="19"/>
        <v>940</v>
      </c>
      <c r="B964" t="str">
        <f>VLOOKUP(A964,SOURCE!B:S,15,0)</f>
        <v>ITM_xTH_ROOT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ITM_xTH_ROOT                 940</v>
      </c>
    </row>
    <row r="965" spans="1:4">
      <c r="A965">
        <f t="shared" si="19"/>
        <v>941</v>
      </c>
      <c r="B965" t="str">
        <f>VLOOKUP(A965,SOURCE!B:S,15,0)</f>
        <v>ITM_PROPORTIONAL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ITM_PROPORTIONAL             941</v>
      </c>
    </row>
    <row r="966" spans="1:4">
      <c r="A966">
        <f t="shared" si="19"/>
        <v>942</v>
      </c>
      <c r="B966" t="str">
        <f>VLOOKUP(A966,SOURCE!B:S,15,0)</f>
        <v>ITM_INFINITY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ITM_INFINITY                 942</v>
      </c>
    </row>
    <row r="967" spans="1:4">
      <c r="A967">
        <f t="shared" si="19"/>
        <v>943</v>
      </c>
      <c r="B967" t="str">
        <f>VLOOKUP(A967,SOURCE!B:S,15,0)</f>
        <v>ITM_RIGHT_ANGLE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ITM_RIGHT_ANGLE              943</v>
      </c>
    </row>
    <row r="968" spans="1:4">
      <c r="A968">
        <f t="shared" si="19"/>
        <v>944</v>
      </c>
      <c r="B968" t="str">
        <f>VLOOKUP(A968,SOURCE!B:S,15,0)</f>
        <v>ITM_ANGLE_SIGN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ITM_ANGLE_SIGN               944</v>
      </c>
    </row>
    <row r="969" spans="1:4">
      <c r="A969">
        <f t="shared" si="19"/>
        <v>945</v>
      </c>
      <c r="B969" t="str">
        <f>VLOOKUP(A969,SOURCE!B:S,15,0)</f>
        <v>ITM_MEASURED_ANGLE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ITM_MEASURED_ANGLE           945</v>
      </c>
    </row>
    <row r="970" spans="1:4">
      <c r="A970">
        <f t="shared" si="19"/>
        <v>946</v>
      </c>
      <c r="B970" t="str">
        <f>VLOOKUP(A970,SOURCE!B:S,15,0)</f>
        <v>ITM_DIVIDES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ITM_DIVIDES                  946</v>
      </c>
    </row>
    <row r="971" spans="1:4">
      <c r="A971">
        <f t="shared" si="19"/>
        <v>947</v>
      </c>
      <c r="B971" t="str">
        <f>VLOOKUP(A971,SOURCE!B:S,15,0)</f>
        <v>ITM_DOES_NOT_DIVIDE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ITM_DOES_NOT_DIVIDE          947</v>
      </c>
    </row>
    <row r="972" spans="1:4">
      <c r="A972">
        <f t="shared" ref="A972:A1035" si="20">C971</f>
        <v>948</v>
      </c>
      <c r="B972" t="str">
        <f>VLOOKUP(A972,SOURCE!B:S,15,0)</f>
        <v>ITM_PARALLEL_SIGN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ITM_PARALLEL_SIGN            948</v>
      </c>
    </row>
    <row r="973" spans="1:4">
      <c r="A973">
        <f t="shared" si="20"/>
        <v>949</v>
      </c>
      <c r="B973" t="str">
        <f>VLOOKUP(A973,SOURCE!B:S,15,0)</f>
        <v>ITM_NOT_PARALLEL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ITM_NOT_PARALLEL             949</v>
      </c>
    </row>
    <row r="974" spans="1:4">
      <c r="A974">
        <f t="shared" si="20"/>
        <v>950</v>
      </c>
      <c r="B974" t="str">
        <f>VLOOKUP(A974,SOURCE!B:S,15,0)</f>
        <v>ITM_AND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ITM_AND                      950</v>
      </c>
    </row>
    <row r="975" spans="1:4">
      <c r="A975">
        <f t="shared" si="20"/>
        <v>951</v>
      </c>
      <c r="B975" t="str">
        <f>VLOOKUP(A975,SOURCE!B:S,15,0)</f>
        <v>ITM_OR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ITM_OR                       951</v>
      </c>
    </row>
    <row r="976" spans="1:4">
      <c r="A976">
        <f t="shared" si="20"/>
        <v>952</v>
      </c>
      <c r="B976" t="str">
        <f>VLOOKUP(A976,SOURCE!B:S,15,0)</f>
        <v>ITM_INTERSECTION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ITM_INTERSECTION             952</v>
      </c>
    </row>
    <row r="977" spans="1:4">
      <c r="A977">
        <f t="shared" si="20"/>
        <v>953</v>
      </c>
      <c r="B977" t="str">
        <f>VLOOKUP(A977,SOURCE!B:S,15,0)</f>
        <v>ITM_UNION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ITM_UNION                    953</v>
      </c>
    </row>
    <row r="978" spans="1:4">
      <c r="A978">
        <f t="shared" si="20"/>
        <v>954</v>
      </c>
      <c r="B978" t="str">
        <f>VLOOKUP(A978,SOURCE!B:S,15,0)</f>
        <v>ITM_INTEGRAL_SIGN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ITM_INTEGRAL_SIGN            954</v>
      </c>
    </row>
    <row r="979" spans="1:4">
      <c r="A979">
        <f t="shared" si="20"/>
        <v>955</v>
      </c>
      <c r="B979" t="str">
        <f>VLOOKUP(A979,SOURCE!B:S,15,0)</f>
        <v>ITM_DOUBLE_INTEGRAL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ITM_DOUBLE_INTEGRAL          955</v>
      </c>
    </row>
    <row r="980" spans="1:4">
      <c r="A980">
        <f t="shared" si="20"/>
        <v>956</v>
      </c>
      <c r="B980" t="str">
        <f>VLOOKUP(A980,SOURCE!B:S,15,0)</f>
        <v>ITM_CONTOUR_INTEGRAL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ITM_CONTOUR_INTEGRAL         956</v>
      </c>
    </row>
    <row r="981" spans="1:4">
      <c r="A981">
        <f t="shared" si="20"/>
        <v>957</v>
      </c>
      <c r="B981" t="str">
        <f>VLOOKUP(A981,SOURCE!B:S,15,0)</f>
        <v>ITM_SURFACE_INTEGRAL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ITM_SURFACE_INTEGRAL         957</v>
      </c>
    </row>
    <row r="982" spans="1:4">
      <c r="A982">
        <f t="shared" si="20"/>
        <v>958</v>
      </c>
      <c r="B982" t="str">
        <f>VLOOKUP(A982,SOURCE!B:S,15,0)</f>
        <v>ITM_RATIO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ITM_RATIO                    958</v>
      </c>
    </row>
    <row r="983" spans="1:4">
      <c r="A983">
        <f t="shared" si="20"/>
        <v>959</v>
      </c>
      <c r="B983" t="str">
        <f>VLOOKUP(A983,SOURCE!B:S,15,0)</f>
        <v>ITM_CHECK_MARK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ITM_CHECK_MARK               959</v>
      </c>
    </row>
    <row r="984" spans="1:4">
      <c r="A984">
        <f t="shared" si="20"/>
        <v>960</v>
      </c>
      <c r="B984" t="str">
        <f>VLOOKUP(A984,SOURCE!B:S,15,0)</f>
        <v>ITM_ASYMPOTICALLY_EQUAL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ITM_ASYMPOTICALLY_EQUAL      960</v>
      </c>
    </row>
    <row r="985" spans="1:4">
      <c r="A985">
        <f t="shared" si="20"/>
        <v>961</v>
      </c>
      <c r="B985" t="str">
        <f>VLOOKUP(A985,SOURCE!B:S,15,0)</f>
        <v>ITM_ALMOST_EQUAL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ITM_ALMOST_EQUAL             961</v>
      </c>
    </row>
    <row r="986" spans="1:4">
      <c r="A986">
        <f t="shared" si="20"/>
        <v>962</v>
      </c>
      <c r="B986" t="str">
        <f>VLOOKUP(A986,SOURCE!B:S,15,0)</f>
        <v>ITM_COLON_EQUALS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ITM_COLON_EQUALS             962</v>
      </c>
    </row>
    <row r="987" spans="1:4">
      <c r="A987">
        <f t="shared" si="20"/>
        <v>963</v>
      </c>
      <c r="B987" t="str">
        <f>VLOOKUP(A987,SOURCE!B:S,15,0)</f>
        <v>ITM_CORRESPONDS_TO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ITM_CORRESPONDS_TO           963</v>
      </c>
    </row>
    <row r="988" spans="1:4">
      <c r="A988">
        <f t="shared" si="20"/>
        <v>964</v>
      </c>
      <c r="B988" t="str">
        <f>VLOOKUP(A988,SOURCE!B:S,15,0)</f>
        <v>ITM_ESTIMATES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ITM_ESTIMATES                964</v>
      </c>
    </row>
    <row r="989" spans="1:4">
      <c r="A989">
        <f t="shared" si="20"/>
        <v>965</v>
      </c>
      <c r="B989" t="str">
        <f>VLOOKUP(A989,SOURCE!B:S,15,0)</f>
        <v>ITM_NOT_EQUAL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ITM_NOT_EQUAL                965</v>
      </c>
    </row>
    <row r="990" spans="1:4">
      <c r="A990">
        <f t="shared" si="20"/>
        <v>966</v>
      </c>
      <c r="B990" t="str">
        <f>VLOOKUP(A990,SOURCE!B:S,15,0)</f>
        <v>ITM_IDENTICAL_TO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ITM_IDENTICAL_TO             966</v>
      </c>
    </row>
    <row r="991" spans="1:4">
      <c r="A991">
        <f t="shared" si="20"/>
        <v>967</v>
      </c>
      <c r="B991" t="str">
        <f>VLOOKUP(A991,SOURCE!B:S,15,0)</f>
        <v>ITM_LESS_EQUAL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ITM_LESS_EQUAL               967</v>
      </c>
    </row>
    <row r="992" spans="1:4">
      <c r="A992">
        <f t="shared" si="20"/>
        <v>968</v>
      </c>
      <c r="B992" t="str">
        <f>VLOOKUP(A992,SOURCE!B:S,15,0)</f>
        <v>ITM_GREATER_EQUAL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ITM_GREATER_EQUAL            968</v>
      </c>
    </row>
    <row r="993" spans="1:4">
      <c r="A993">
        <f t="shared" si="20"/>
        <v>969</v>
      </c>
      <c r="B993" t="str">
        <f>VLOOKUP(A993,SOURCE!B:S,15,0)</f>
        <v>ITM_MUCH_LESS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ITM_MUCH_LESS                969</v>
      </c>
    </row>
    <row r="994" spans="1:4">
      <c r="A994">
        <f t="shared" si="20"/>
        <v>970</v>
      </c>
      <c r="B994" t="str">
        <f>VLOOKUP(A994,SOURCE!B:S,15,0)</f>
        <v>ITM_MUCH_GREATER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ITM_MUCH_GREATER             970</v>
      </c>
    </row>
    <row r="995" spans="1:4">
      <c r="A995">
        <f t="shared" si="20"/>
        <v>971</v>
      </c>
      <c r="B995" t="str">
        <f>VLOOKUP(A995,SOURCE!B:S,15,0)</f>
        <v>ITM_SUN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ITM_SUN                      971</v>
      </c>
    </row>
    <row r="996" spans="1:4">
      <c r="A996">
        <f t="shared" si="20"/>
        <v>972</v>
      </c>
      <c r="B996" t="str">
        <f>VLOOKUP(A996,SOURCE!B:S,15,0)</f>
        <v>ITM_DOWN_TACK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ITM_DOWN_TACK                972</v>
      </c>
    </row>
    <row r="997" spans="1:4">
      <c r="A997">
        <f t="shared" si="20"/>
        <v>973</v>
      </c>
      <c r="B997" t="str">
        <f>VLOOKUP(A997,SOURCE!B:S,15,0)</f>
        <v>ITM_PERPENDICULAR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ITM_PERPENDICULAR            973</v>
      </c>
    </row>
    <row r="998" spans="1:4">
      <c r="A998">
        <f t="shared" si="20"/>
        <v>974</v>
      </c>
      <c r="B998" t="str">
        <f>VLOOKUP(A998,SOURCE!B:S,15,0)</f>
        <v>ITM_XOR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ITM_XOR                      974</v>
      </c>
    </row>
    <row r="999" spans="1:4">
      <c r="A999">
        <f t="shared" si="20"/>
        <v>975</v>
      </c>
      <c r="B999" t="str">
        <f>VLOOKUP(A999,SOURCE!B:S,15,0)</f>
        <v>ITM_NAND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ITM_NAND                     975</v>
      </c>
    </row>
    <row r="1000" spans="1:4">
      <c r="A1000">
        <f t="shared" si="20"/>
        <v>976</v>
      </c>
      <c r="B1000" t="str">
        <f>VLOOKUP(A1000,SOURCE!B:S,15,0)</f>
        <v>ITM_NOR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ITM_NOR                      976</v>
      </c>
    </row>
    <row r="1001" spans="1:4">
      <c r="A1001">
        <f t="shared" si="20"/>
        <v>977</v>
      </c>
      <c r="B1001" t="str">
        <f>VLOOKUP(A1001,SOURCE!B:S,15,0)</f>
        <v>ITM_WATCH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ITM_WATCH                    977</v>
      </c>
    </row>
    <row r="1002" spans="1:4">
      <c r="A1002">
        <f t="shared" si="20"/>
        <v>978</v>
      </c>
      <c r="B1002" t="str">
        <f>VLOOKUP(A1002,SOURCE!B:S,15,0)</f>
        <v>ITM_HOURGLASS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ITM_HOURGLASS                978</v>
      </c>
    </row>
    <row r="1003" spans="1:4">
      <c r="A1003">
        <f t="shared" si="20"/>
        <v>979</v>
      </c>
      <c r="B1003" t="str">
        <f>VLOOKUP(A1003,SOURCE!B:S,15,0)</f>
        <v>ITM_PRINTER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ITM_PRINTER                  979</v>
      </c>
    </row>
    <row r="1004" spans="1:4">
      <c r="A1004">
        <f t="shared" si="20"/>
        <v>980</v>
      </c>
      <c r="B1004" t="str">
        <f>VLOOKUP(A1004,SOURCE!B:S,15,0)</f>
        <v>ITM_MAT_TL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ITM_MAT_TL                   980</v>
      </c>
    </row>
    <row r="1005" spans="1:4">
      <c r="A1005">
        <f t="shared" si="20"/>
        <v>981</v>
      </c>
      <c r="B1005" t="str">
        <f>VLOOKUP(A1005,SOURCE!B:S,15,0)</f>
        <v>ITM_MAT_ML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ITM_MAT_ML                   981</v>
      </c>
    </row>
    <row r="1006" spans="1:4">
      <c r="A1006">
        <f t="shared" si="20"/>
        <v>982</v>
      </c>
      <c r="B1006" t="str">
        <f>VLOOKUP(A1006,SOURCE!B:S,15,0)</f>
        <v>ITM_MAT_BL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ITM_MAT_BL                   982</v>
      </c>
    </row>
    <row r="1007" spans="1:4">
      <c r="A1007">
        <f t="shared" si="20"/>
        <v>983</v>
      </c>
      <c r="B1007" t="str">
        <f>VLOOKUP(A1007,SOURCE!B:S,15,0)</f>
        <v>ITM_MAT_TR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ITM_MAT_TR                   983</v>
      </c>
    </row>
    <row r="1008" spans="1:4">
      <c r="A1008">
        <f t="shared" si="20"/>
        <v>984</v>
      </c>
      <c r="B1008" t="str">
        <f>VLOOKUP(A1008,SOURCE!B:S,15,0)</f>
        <v>ITM_MAT_MR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ITM_MAT_MR                   984</v>
      </c>
    </row>
    <row r="1009" spans="1:4">
      <c r="A1009">
        <f t="shared" si="20"/>
        <v>985</v>
      </c>
      <c r="B1009" t="str">
        <f>VLOOKUP(A1009,SOURCE!B:S,15,0)</f>
        <v>ITM_MAT_BR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ITM_MAT_BR                   985</v>
      </c>
    </row>
    <row r="1010" spans="1:4">
      <c r="A1010">
        <f t="shared" si="20"/>
        <v>986</v>
      </c>
      <c r="B1010" t="str">
        <f>VLOOKUP(A1010,SOURCE!B:S,15,0)</f>
        <v>ITM_OBLIQUE1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ITM_OBLIQUE1                 986</v>
      </c>
    </row>
    <row r="1011" spans="1:4">
      <c r="A1011">
        <f t="shared" si="20"/>
        <v>987</v>
      </c>
      <c r="B1011" t="str">
        <f>VLOOKUP(A1011,SOURCE!B:S,15,0)</f>
        <v>ITM_OBLIQUE2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ITM_OBLIQUE2                 987</v>
      </c>
    </row>
    <row r="1012" spans="1:4">
      <c r="A1012">
        <f t="shared" si="20"/>
        <v>988</v>
      </c>
      <c r="B1012" t="str">
        <f>VLOOKUP(A1012,SOURCE!B:S,15,0)</f>
        <v>ITM_OBLIQUE3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ITM_OBLIQUE3                 988</v>
      </c>
    </row>
    <row r="1013" spans="1:4">
      <c r="A1013">
        <f t="shared" si="20"/>
        <v>989</v>
      </c>
      <c r="B1013" t="str">
        <f>VLOOKUP(A1013,SOURCE!B:S,15,0)</f>
        <v>ITM_OBLIQUE4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ITM_OBLIQUE4                 989</v>
      </c>
    </row>
    <row r="1014" spans="1:4">
      <c r="A1014">
        <f t="shared" si="20"/>
        <v>990</v>
      </c>
      <c r="B1014" t="str">
        <f>VLOOKUP(A1014,SOURCE!B:S,15,0)</f>
        <v>ITM_CURSOR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ITM_CURSOR                   990</v>
      </c>
    </row>
    <row r="1015" spans="1:4">
      <c r="A1015">
        <f t="shared" si="20"/>
        <v>991</v>
      </c>
      <c r="B1015" t="str">
        <f>VLOOKUP(A1015,SOURCE!B:S,15,0)</f>
        <v>ITM_PERIOD34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ITM_PERIOD34                 991</v>
      </c>
    </row>
    <row r="1016" spans="1:4">
      <c r="A1016">
        <f t="shared" si="20"/>
        <v>992</v>
      </c>
      <c r="B1016" t="str">
        <f>VLOOKUP(A1016,SOURCE!B:S,15,0)</f>
        <v>ITM_COMMA34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ITM_COMMA34                  992</v>
      </c>
    </row>
    <row r="1017" spans="1:4">
      <c r="A1017">
        <f t="shared" si="20"/>
        <v>993</v>
      </c>
      <c r="B1017" t="str">
        <f>VLOOKUP(A1017,SOURCE!B:S,15,0)</f>
        <v>ITM_BATTERY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ITM_BATTERY                  993</v>
      </c>
    </row>
    <row r="1018" spans="1:4">
      <c r="A1018">
        <f t="shared" si="20"/>
        <v>994</v>
      </c>
      <c r="B1018" t="str">
        <f>VLOOKUP(A1018,SOURCE!B:S,15,0)</f>
        <v>ITM_PGM_BEGIN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ITM_PGM_BEGIN                994</v>
      </c>
    </row>
    <row r="1019" spans="1:4">
      <c r="A1019">
        <f t="shared" si="20"/>
        <v>995</v>
      </c>
      <c r="B1019" t="str">
        <f>VLOOKUP(A1019,SOURCE!B:S,15,0)</f>
        <v>ITM_USER_MODE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ITM_USER_MODE                995</v>
      </c>
    </row>
    <row r="1020" spans="1:4">
      <c r="A1020">
        <f t="shared" si="20"/>
        <v>996</v>
      </c>
      <c r="B1020" t="str">
        <f>VLOOKUP(A1020,SOURCE!B:S,15,0)</f>
        <v>ITM_UK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ITM_UK                       996</v>
      </c>
    </row>
    <row r="1021" spans="1:4">
      <c r="A1021">
        <f t="shared" si="20"/>
        <v>997</v>
      </c>
      <c r="B1021" t="str">
        <f>VLOOKUP(A1021,SOURCE!B:S,15,0)</f>
        <v>ITM_US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ITM_US                       997</v>
      </c>
    </row>
    <row r="1022" spans="1:4">
      <c r="A1022">
        <f t="shared" si="20"/>
        <v>998</v>
      </c>
      <c r="B1022" t="str">
        <f>VLOOKUP(A1022,SOURCE!B:S,15,0)</f>
        <v>ITM_NEG_EXCLAMATION_MARK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ITM_NEG_EXCLAMATION_MARK     998</v>
      </c>
    </row>
    <row r="1023" spans="1:4">
      <c r="A1023">
        <f t="shared" si="20"/>
        <v>999</v>
      </c>
      <c r="B1023" t="str">
        <f>VLOOKUP(A1023,SOURCE!B:S,15,0)</f>
        <v>ITM_ex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ITM_ex                       999</v>
      </c>
    </row>
    <row r="1024" spans="1:4">
      <c r="A1024">
        <f t="shared" si="20"/>
        <v>1000</v>
      </c>
      <c r="B1024" t="str">
        <f>VLOOKUP(A1024,SOURCE!B:S,15,0)</f>
        <v>ITM_Max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ITM_Max                     1000</v>
      </c>
    </row>
    <row r="1025" spans="1:4">
      <c r="A1025">
        <f t="shared" si="20"/>
        <v>1001</v>
      </c>
      <c r="B1025" t="str">
        <f>VLOOKUP(A1025,SOURCE!B:S,15,0)</f>
        <v>ITM_Min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ITM_Min                     1001</v>
      </c>
    </row>
    <row r="1026" spans="1:4">
      <c r="A1026">
        <f t="shared" si="20"/>
        <v>1002</v>
      </c>
      <c r="B1026" t="str">
        <f>VLOOKUP(A1026,SOURCE!B:S,15,0)</f>
        <v>ITM_Config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ITM_Config                  1002</v>
      </c>
    </row>
    <row r="1027" spans="1:4">
      <c r="A1027">
        <f t="shared" si="20"/>
        <v>1003</v>
      </c>
      <c r="B1027" t="str">
        <f>VLOOKUP(A1027,SOURCE!B:S,15,0)</f>
        <v>ITM_Stack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ITM_Stack                   1003</v>
      </c>
    </row>
    <row r="1028" spans="1:4">
      <c r="A1028">
        <f t="shared" si="20"/>
        <v>1004</v>
      </c>
      <c r="B1028" t="str">
        <f>VLOOKUP(A1028,SOURCE!B:S,15,0)</f>
        <v>ITM_dddEL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ITM_dddEL                   1004</v>
      </c>
    </row>
    <row r="1029" spans="1:4">
      <c r="A1029">
        <f t="shared" si="20"/>
        <v>1005</v>
      </c>
      <c r="B1029" t="str">
        <f>VLOOKUP(A1029,SOURCE!B:S,15,0)</f>
        <v>ITM_dddIJ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ITM_dddIJ                   1005</v>
      </c>
    </row>
    <row r="1030" spans="1:4">
      <c r="A1030">
        <f t="shared" si="20"/>
        <v>1006</v>
      </c>
      <c r="B1030" t="str">
        <f>VLOOKUP(A1030,SOURCE!B:S,15,0)</f>
        <v>ITM_0P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ITM_0P                      1006</v>
      </c>
    </row>
    <row r="1031" spans="1:4">
      <c r="A1031">
        <f t="shared" si="20"/>
        <v>1007</v>
      </c>
      <c r="B1031" t="str">
        <f>VLOOKUP(A1031,SOURCE!B:S,15,0)</f>
        <v>ITM_1P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ITM_1P                      1007</v>
      </c>
    </row>
    <row r="1032" spans="1:4">
      <c r="A1032">
        <f t="shared" si="20"/>
        <v>1008</v>
      </c>
      <c r="B1032" t="str">
        <f>VLOOKUP(A1032,SOURCE!B:S,15,0)</f>
        <v>ITM_EXPONENT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ITM_EXPONENT                1008</v>
      </c>
    </row>
    <row r="1033" spans="1:4">
      <c r="A1033">
        <f t="shared" si="20"/>
        <v>1009</v>
      </c>
      <c r="B1033" t="str">
        <f>VLOOKUP(A1033,SOURCE!B:S,15,0)</f>
        <v>ITM_HEX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ITM_HEX                     1009</v>
      </c>
    </row>
    <row r="1034" spans="1:4">
      <c r="A1034">
        <f t="shared" si="20"/>
        <v>1010</v>
      </c>
      <c r="B1034" t="str">
        <f>VLOOKUP(A1034,SOURCE!B:S,15,0)</f>
        <v>ITM_M_GOTO_ROW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ITM_M_GOTO_ROW              1010</v>
      </c>
    </row>
    <row r="1035" spans="1:4">
      <c r="A1035">
        <f t="shared" si="20"/>
        <v>1011</v>
      </c>
      <c r="B1035" t="str">
        <f>VLOOKUP(A1035,SOURCE!B:S,15,0)</f>
        <v>ITM_M_GOTO_COLUMN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ITM_M_GOTO_COLUMN           1011</v>
      </c>
    </row>
    <row r="1036" spans="1:4">
      <c r="A1036">
        <f t="shared" ref="A1036:A1099" si="21">C1035</f>
        <v>1012</v>
      </c>
      <c r="B1036" t="str">
        <f>VLOOKUP(A1036,SOURCE!B:S,15,0)</f>
        <v>ITM_SOLVE_VAR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ITM_SOLVE_VAR               1012</v>
      </c>
    </row>
    <row r="1037" spans="1:4">
      <c r="A1037">
        <f t="shared" si="21"/>
        <v>1013</v>
      </c>
      <c r="B1037" t="str">
        <f>VLOOKUP(A1037,SOURCE!B:S,15,0)</f>
        <v>ITM_EQ_LEFT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ITM_EQ_LEFT                 1013</v>
      </c>
    </row>
    <row r="1038" spans="1:4">
      <c r="A1038">
        <f t="shared" si="21"/>
        <v>1014</v>
      </c>
      <c r="B1038" t="str">
        <f>VLOOKUP(A1038,SOURCE!B:S,15,0)</f>
        <v>ITM_EQ_RIGHT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ITM_EQ_RIGHT                1014</v>
      </c>
    </row>
    <row r="1039" spans="1:4">
      <c r="A1039">
        <f t="shared" si="21"/>
        <v>1015</v>
      </c>
      <c r="B1039" t="str">
        <f>VLOOKUP(A1039,SOURCE!B:S,15,0)</f>
        <v>ITM_PAIR_OF_PARENTHESES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ITM_PAIR_OF_PARENTHESES     1015</v>
      </c>
    </row>
    <row r="1040" spans="1:4">
      <c r="A1040">
        <f t="shared" si="21"/>
        <v>1016</v>
      </c>
      <c r="B1040" t="str">
        <f>VLOOKUP(A1040,SOURCE!B:S,15,0)</f>
        <v>ITM_VERTICAL_BAR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ITM_VERTICAL_BAR            1016</v>
      </c>
    </row>
    <row r="1041" spans="1:4">
      <c r="A1041">
        <f t="shared" si="21"/>
        <v>1017</v>
      </c>
      <c r="B1041" t="str">
        <f>VLOOKUP(A1041,SOURCE!B:S,15,0)</f>
        <v>ITM_ALOG_SYMBOL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ITM_ALOG_SYMBOL             1017</v>
      </c>
    </row>
    <row r="1042" spans="1:4">
      <c r="A1042">
        <f t="shared" si="21"/>
        <v>1018</v>
      </c>
      <c r="B1042" t="str">
        <f>VLOOKUP(A1042,SOURCE!B:S,15,0)</f>
        <v>ITM_ROOT_SIGN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ITM_ROOT_SIGN               1018</v>
      </c>
    </row>
    <row r="1043" spans="1:4">
      <c r="A1043">
        <f t="shared" si="21"/>
        <v>1019</v>
      </c>
      <c r="B1043" t="str">
        <f>VLOOKUP(A1043,SOURCE!B:S,15,0)</f>
        <v>ITM_TIMER_SYMBOL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ITM_TIMER_SYMBOL            1019</v>
      </c>
    </row>
    <row r="1044" spans="1:4">
      <c r="A1044">
        <f t="shared" si="21"/>
        <v>1020</v>
      </c>
      <c r="B1044" t="str">
        <f>VLOOKUP(A1044,SOURCE!B:S,15,0)</f>
        <v>ITM_Sfdx_VAR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ITM_Sfdx_VAR                1020</v>
      </c>
    </row>
    <row r="1045" spans="1:4">
      <c r="A1045">
        <f t="shared" si="21"/>
        <v>1021</v>
      </c>
      <c r="B1045" t="str">
        <f>VLOOKUP(A1045,SOURCE!B:S,15,0)</f>
        <v>ITM_SUP_PLUS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ITM_SUP_PLUS                1021</v>
      </c>
    </row>
    <row r="1046" spans="1:4">
      <c r="A1046">
        <f t="shared" si="21"/>
        <v>1022</v>
      </c>
      <c r="B1046" t="str">
        <f>VLOOKUP(A1046,SOURCE!B:S,15,0)</f>
        <v>ITM_SUP_MINUS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ITM_SUP_MINUS               1022</v>
      </c>
    </row>
    <row r="1047" spans="1:4">
      <c r="A1047">
        <f t="shared" si="21"/>
        <v>1023</v>
      </c>
      <c r="B1047" t="str">
        <f>VLOOKUP(A1047,SOURCE!B:S,15,0)</f>
        <v>ITM_SUP_MINUS_1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ITM_SUP_MINUS_1             1023</v>
      </c>
    </row>
    <row r="1048" spans="1:4">
      <c r="A1048">
        <f t="shared" si="21"/>
        <v>1024</v>
      </c>
      <c r="B1048" t="str">
        <f>VLOOKUP(A1048,SOURCE!B:S,15,0)</f>
        <v>ITM_SUP_INFINITY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ITM_SUP_INFINITY            1024</v>
      </c>
    </row>
    <row r="1049" spans="1:4">
      <c r="A1049">
        <f t="shared" si="21"/>
        <v>1025</v>
      </c>
      <c r="B1049" t="str">
        <f>VLOOKUP(A1049,SOURCE!B:S,15,0)</f>
        <v>ITM_SUP_ASTERISK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ITM_SUP_ASTERISK            1025</v>
      </c>
    </row>
    <row r="1050" spans="1:4">
      <c r="A1050">
        <f t="shared" si="21"/>
        <v>1026</v>
      </c>
      <c r="B1050" t="str">
        <f>VLOOKUP(A1050,SOURCE!B:S,15,0)</f>
        <v>ITM_SUP_0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ITM_SUP_0                   1026</v>
      </c>
    </row>
    <row r="1051" spans="1:4">
      <c r="A1051">
        <f t="shared" si="21"/>
        <v>1027</v>
      </c>
      <c r="B1051" t="str">
        <f>VLOOKUP(A1051,SOURCE!B:S,15,0)</f>
        <v>ITM_SUP_1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ITM_SUP_1                   1027</v>
      </c>
    </row>
    <row r="1052" spans="1:4">
      <c r="A1052">
        <f t="shared" si="21"/>
        <v>1028</v>
      </c>
      <c r="B1052" t="str">
        <f>VLOOKUP(A1052,SOURCE!B:S,15,0)</f>
        <v>ITM_SUP_2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ITM_SUP_2                   1028</v>
      </c>
    </row>
    <row r="1053" spans="1:4">
      <c r="A1053">
        <f t="shared" si="21"/>
        <v>1029</v>
      </c>
      <c r="B1053" t="str">
        <f>VLOOKUP(A1053,SOURCE!B:S,15,0)</f>
        <v>ITM_SUP_3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ITM_SUP_3                   1029</v>
      </c>
    </row>
    <row r="1054" spans="1:4">
      <c r="A1054">
        <f t="shared" si="21"/>
        <v>1030</v>
      </c>
      <c r="B1054" t="str">
        <f>VLOOKUP(A1054,SOURCE!B:S,15,0)</f>
        <v>ITM_SUP_4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ITM_SUP_4                   1030</v>
      </c>
    </row>
    <row r="1055" spans="1:4">
      <c r="A1055">
        <f t="shared" si="21"/>
        <v>1031</v>
      </c>
      <c r="B1055" t="str">
        <f>VLOOKUP(A1055,SOURCE!B:S,15,0)</f>
        <v>ITM_SUP_5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ITM_SUP_5                   1031</v>
      </c>
    </row>
    <row r="1056" spans="1:4">
      <c r="A1056">
        <f t="shared" si="21"/>
        <v>1032</v>
      </c>
      <c r="B1056" t="str">
        <f>VLOOKUP(A1056,SOURCE!B:S,15,0)</f>
        <v>ITM_SUP_6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ITM_SUP_6                   1032</v>
      </c>
    </row>
    <row r="1057" spans="1:4">
      <c r="A1057">
        <f t="shared" si="21"/>
        <v>1033</v>
      </c>
      <c r="B1057" t="str">
        <f>VLOOKUP(A1057,SOURCE!B:S,15,0)</f>
        <v>ITM_SUP_7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ITM_SUP_7                   1033</v>
      </c>
    </row>
    <row r="1058" spans="1:4">
      <c r="A1058">
        <f t="shared" si="21"/>
        <v>1034</v>
      </c>
      <c r="B1058" t="str">
        <f>VLOOKUP(A1058,SOURCE!B:S,15,0)</f>
        <v>ITM_SUP_8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ITM_SUP_8                   1034</v>
      </c>
    </row>
    <row r="1059" spans="1:4">
      <c r="A1059">
        <f t="shared" si="21"/>
        <v>1035</v>
      </c>
      <c r="B1059" t="str">
        <f>VLOOKUP(A1059,SOURCE!B:S,15,0)</f>
        <v>ITM_SUP_9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ITM_SUP_9                   1035</v>
      </c>
    </row>
    <row r="1060" spans="1:4">
      <c r="A1060">
        <f t="shared" si="21"/>
        <v>1036</v>
      </c>
      <c r="B1060" t="str">
        <f>VLOOKUP(A1060,SOURCE!B:S,15,0)</f>
        <v>ITM_SUP_A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ITM_SUP_A                   1036</v>
      </c>
    </row>
    <row r="1061" spans="1:4">
      <c r="A1061">
        <f t="shared" si="21"/>
        <v>1037</v>
      </c>
      <c r="B1061" t="str">
        <f>VLOOKUP(A1061,SOURCE!B:S,15,0)</f>
        <v>ITM_SUP_B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ITM_SUP_B                   1037</v>
      </c>
    </row>
    <row r="1062" spans="1:4">
      <c r="A1062">
        <f t="shared" si="21"/>
        <v>1038</v>
      </c>
      <c r="B1062" t="str">
        <f>VLOOKUP(A1062,SOURCE!B:S,15,0)</f>
        <v>ITM_SUP_C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ITM_SUP_C                   1038</v>
      </c>
    </row>
    <row r="1063" spans="1:4">
      <c r="A1063">
        <f t="shared" si="21"/>
        <v>1039</v>
      </c>
      <c r="B1063" t="str">
        <f>VLOOKUP(A1063,SOURCE!B:S,15,0)</f>
        <v>ITM_SUP_D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ITM_SUP_D                   1039</v>
      </c>
    </row>
    <row r="1064" spans="1:4">
      <c r="A1064">
        <f t="shared" si="21"/>
        <v>1040</v>
      </c>
      <c r="B1064" t="str">
        <f>VLOOKUP(A1064,SOURCE!B:S,15,0)</f>
        <v>ITM_SUP_E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ITM_SUP_E                   1040</v>
      </c>
    </row>
    <row r="1065" spans="1:4">
      <c r="A1065">
        <f t="shared" si="21"/>
        <v>1041</v>
      </c>
      <c r="B1065" t="str">
        <f>VLOOKUP(A1065,SOURCE!B:S,15,0)</f>
        <v>ITM_SUP_F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ITM_SUP_F                   1041</v>
      </c>
    </row>
    <row r="1066" spans="1:4">
      <c r="A1066">
        <f t="shared" si="21"/>
        <v>1042</v>
      </c>
      <c r="B1066" t="str">
        <f>VLOOKUP(A1066,SOURCE!B:S,15,0)</f>
        <v>ITM_SUP_G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ITM_SUP_G                   1042</v>
      </c>
    </row>
    <row r="1067" spans="1:4">
      <c r="A1067">
        <f t="shared" si="21"/>
        <v>1043</v>
      </c>
      <c r="B1067" t="str">
        <f>VLOOKUP(A1067,SOURCE!B:S,15,0)</f>
        <v>ITM_SUP_H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ITM_SUP_H                   1043</v>
      </c>
    </row>
    <row r="1068" spans="1:4">
      <c r="A1068">
        <f t="shared" si="21"/>
        <v>1044</v>
      </c>
      <c r="B1068" t="str">
        <f>VLOOKUP(A1068,SOURCE!B:S,15,0)</f>
        <v>ITM_SUP_I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ITM_SUP_I                   1044</v>
      </c>
    </row>
    <row r="1069" spans="1:4">
      <c r="A1069">
        <f t="shared" si="21"/>
        <v>1045</v>
      </c>
      <c r="B1069" t="str">
        <f>VLOOKUP(A1069,SOURCE!B:S,15,0)</f>
        <v>ITM_SUP_J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ITM_SUP_J                   1045</v>
      </c>
    </row>
    <row r="1070" spans="1:4">
      <c r="A1070">
        <f t="shared" si="21"/>
        <v>1046</v>
      </c>
      <c r="B1070" t="str">
        <f>VLOOKUP(A1070,SOURCE!B:S,15,0)</f>
        <v>ITM_SUP_K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ITM_SUP_K                   1046</v>
      </c>
    </row>
    <row r="1071" spans="1:4">
      <c r="A1071">
        <f t="shared" si="21"/>
        <v>1047</v>
      </c>
      <c r="B1071" t="str">
        <f>VLOOKUP(A1071,SOURCE!B:S,15,0)</f>
        <v>ITM_SUP_L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ITM_SUP_L                   1047</v>
      </c>
    </row>
    <row r="1072" spans="1:4">
      <c r="A1072">
        <f t="shared" si="21"/>
        <v>1048</v>
      </c>
      <c r="B1072" t="str">
        <f>VLOOKUP(A1072,SOURCE!B:S,15,0)</f>
        <v>ITM_SUP_M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ITM_SUP_M                   1048</v>
      </c>
    </row>
    <row r="1073" spans="1:4">
      <c r="A1073">
        <f t="shared" si="21"/>
        <v>1049</v>
      </c>
      <c r="B1073" t="str">
        <f>VLOOKUP(A1073,SOURCE!B:S,15,0)</f>
        <v>ITM_SUP_N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ITM_SUP_N                   1049</v>
      </c>
    </row>
    <row r="1074" spans="1:4">
      <c r="A1074">
        <f t="shared" si="21"/>
        <v>1050</v>
      </c>
      <c r="B1074" t="str">
        <f>VLOOKUP(A1074,SOURCE!B:S,15,0)</f>
        <v>ITM_SUP_O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ITM_SUP_O                   1050</v>
      </c>
    </row>
    <row r="1075" spans="1:4">
      <c r="A1075">
        <f t="shared" si="21"/>
        <v>1051</v>
      </c>
      <c r="B1075" t="str">
        <f>VLOOKUP(A1075,SOURCE!B:S,15,0)</f>
        <v>ITM_SUP_P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ITM_SUP_P                   1051</v>
      </c>
    </row>
    <row r="1076" spans="1:4">
      <c r="A1076">
        <f t="shared" si="21"/>
        <v>1052</v>
      </c>
      <c r="B1076" t="str">
        <f>VLOOKUP(A1076,SOURCE!B:S,15,0)</f>
        <v>ITM_SUP_Q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ITM_SUP_Q                   1052</v>
      </c>
    </row>
    <row r="1077" spans="1:4">
      <c r="A1077">
        <f t="shared" si="21"/>
        <v>1053</v>
      </c>
      <c r="B1077" t="str">
        <f>VLOOKUP(A1077,SOURCE!B:S,15,0)</f>
        <v>ITM_SUP_R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ITM_SUP_R                   1053</v>
      </c>
    </row>
    <row r="1078" spans="1:4">
      <c r="A1078">
        <f t="shared" si="21"/>
        <v>1054</v>
      </c>
      <c r="B1078" t="str">
        <f>VLOOKUP(A1078,SOURCE!B:S,15,0)</f>
        <v>ITM_SUP_S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ITM_SUP_S                   1054</v>
      </c>
    </row>
    <row r="1079" spans="1:4">
      <c r="A1079">
        <f t="shared" si="21"/>
        <v>1055</v>
      </c>
      <c r="B1079" t="str">
        <f>VLOOKUP(A1079,SOURCE!B:S,15,0)</f>
        <v>ITM_SUP_T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ITM_SUP_T                   1055</v>
      </c>
    </row>
    <row r="1080" spans="1:4">
      <c r="A1080">
        <f t="shared" si="21"/>
        <v>1056</v>
      </c>
      <c r="B1080" t="str">
        <f>VLOOKUP(A1080,SOURCE!B:S,15,0)</f>
        <v>ITM_SUP_U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ITM_SUP_U                   1056</v>
      </c>
    </row>
    <row r="1081" spans="1:4">
      <c r="A1081">
        <f t="shared" si="21"/>
        <v>1057</v>
      </c>
      <c r="B1081" t="str">
        <f>VLOOKUP(A1081,SOURCE!B:S,15,0)</f>
        <v>ITM_SUP_V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ITM_SUP_V                   1057</v>
      </c>
    </row>
    <row r="1082" spans="1:4">
      <c r="A1082">
        <f t="shared" si="21"/>
        <v>1058</v>
      </c>
      <c r="B1082" t="str">
        <f>VLOOKUP(A1082,SOURCE!B:S,15,0)</f>
        <v>ITM_SUP_W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ITM_SUP_W                   1058</v>
      </c>
    </row>
    <row r="1083" spans="1:4">
      <c r="A1083">
        <f t="shared" si="21"/>
        <v>1059</v>
      </c>
      <c r="B1083" t="str">
        <f>VLOOKUP(A1083,SOURCE!B:S,15,0)</f>
        <v>ITM_SUP_X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ITM_SUP_X                   1059</v>
      </c>
    </row>
    <row r="1084" spans="1:4">
      <c r="A1084">
        <f t="shared" si="21"/>
        <v>1060</v>
      </c>
      <c r="B1084" t="str">
        <f>VLOOKUP(A1084,SOURCE!B:S,15,0)</f>
        <v>ITM_SUP_Y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ITM_SUP_Y                   1060</v>
      </c>
    </row>
    <row r="1085" spans="1:4">
      <c r="A1085">
        <f t="shared" si="21"/>
        <v>1061</v>
      </c>
      <c r="B1085" t="str">
        <f>VLOOKUP(A1085,SOURCE!B:S,15,0)</f>
        <v>ITM_SUP_Z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ITM_SUP_Z                   1061</v>
      </c>
    </row>
    <row r="1086" spans="1:4">
      <c r="A1086">
        <f t="shared" si="21"/>
        <v>1062</v>
      </c>
      <c r="B1086" t="str">
        <f>VLOOKUP(A1086,SOURCE!B:S,15,0)</f>
        <v>ITM_SUP_a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ITM_SUP_a                   1062</v>
      </c>
    </row>
    <row r="1087" spans="1:4">
      <c r="A1087">
        <f t="shared" si="21"/>
        <v>1063</v>
      </c>
      <c r="B1087" t="str">
        <f>VLOOKUP(A1087,SOURCE!B:S,15,0)</f>
        <v>ITM_SUP_b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ITM_SUP_b                   1063</v>
      </c>
    </row>
    <row r="1088" spans="1:4">
      <c r="A1088">
        <f t="shared" si="21"/>
        <v>1064</v>
      </c>
      <c r="B1088" t="str">
        <f>VLOOKUP(A1088,SOURCE!B:S,15,0)</f>
        <v>ITM_SUP_c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ITM_SUP_c                   1064</v>
      </c>
    </row>
    <row r="1089" spans="1:4">
      <c r="A1089">
        <f t="shared" si="21"/>
        <v>1065</v>
      </c>
      <c r="B1089" t="str">
        <f>VLOOKUP(A1089,SOURCE!B:S,15,0)</f>
        <v>ITM_SUP_d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ITM_SUP_d                   1065</v>
      </c>
    </row>
    <row r="1090" spans="1:4">
      <c r="A1090">
        <f t="shared" si="21"/>
        <v>1066</v>
      </c>
      <c r="B1090" t="str">
        <f>VLOOKUP(A1090,SOURCE!B:S,15,0)</f>
        <v>ITM_SUP_e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ITM_SUP_e                   1066</v>
      </c>
    </row>
    <row r="1091" spans="1:4">
      <c r="A1091">
        <f t="shared" si="21"/>
        <v>1067</v>
      </c>
      <c r="B1091" t="str">
        <f>VLOOKUP(A1091,SOURCE!B:S,15,0)</f>
        <v>ITM_SUP_f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ITM_SUP_f                   1067</v>
      </c>
    </row>
    <row r="1092" spans="1:4">
      <c r="A1092">
        <f t="shared" si="21"/>
        <v>1068</v>
      </c>
      <c r="B1092" t="str">
        <f>VLOOKUP(A1092,SOURCE!B:S,15,0)</f>
        <v>ITM_SUP_g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ITM_SUP_g                   1068</v>
      </c>
    </row>
    <row r="1093" spans="1:4">
      <c r="A1093">
        <f t="shared" si="21"/>
        <v>1069</v>
      </c>
      <c r="B1093" t="str">
        <f>VLOOKUP(A1093,SOURCE!B:S,15,0)</f>
        <v>ITM_SUP_h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ITM_SUP_h                   1069</v>
      </c>
    </row>
    <row r="1094" spans="1:4">
      <c r="A1094">
        <f t="shared" si="21"/>
        <v>1070</v>
      </c>
      <c r="B1094" t="str">
        <f>VLOOKUP(A1094,SOURCE!B:S,15,0)</f>
        <v>ITM_SUP_i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ITM_SUP_i                   1070</v>
      </c>
    </row>
    <row r="1095" spans="1:4">
      <c r="A1095">
        <f t="shared" si="21"/>
        <v>1071</v>
      </c>
      <c r="B1095" t="str">
        <f>VLOOKUP(A1095,SOURCE!B:S,15,0)</f>
        <v>ITM_SUP_j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ITM_SUP_j                   1071</v>
      </c>
    </row>
    <row r="1096" spans="1:4">
      <c r="A1096">
        <f t="shared" si="21"/>
        <v>1072</v>
      </c>
      <c r="B1096" t="str">
        <f>VLOOKUP(A1096,SOURCE!B:S,15,0)</f>
        <v>ITM_SUP_k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ITM_SUP_k                   1072</v>
      </c>
    </row>
    <row r="1097" spans="1:4">
      <c r="A1097">
        <f t="shared" si="21"/>
        <v>1073</v>
      </c>
      <c r="B1097" t="str">
        <f>VLOOKUP(A1097,SOURCE!B:S,15,0)</f>
        <v>ITM_SUP_l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ITM_SUP_l                   1073</v>
      </c>
    </row>
    <row r="1098" spans="1:4">
      <c r="A1098">
        <f t="shared" si="21"/>
        <v>1074</v>
      </c>
      <c r="B1098" t="str">
        <f>VLOOKUP(A1098,SOURCE!B:S,15,0)</f>
        <v>ITM_SUP_m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ITM_SUP_m                   1074</v>
      </c>
    </row>
    <row r="1099" spans="1:4">
      <c r="A1099">
        <f t="shared" si="21"/>
        <v>1075</v>
      </c>
      <c r="B1099" t="str">
        <f>VLOOKUP(A1099,SOURCE!B:S,15,0)</f>
        <v>ITM_SUP_n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ITM_SUP_n                   1075</v>
      </c>
    </row>
    <row r="1100" spans="1:4">
      <c r="A1100">
        <f t="shared" ref="A1100:A1163" si="22">C1099</f>
        <v>1076</v>
      </c>
      <c r="B1100" t="str">
        <f>VLOOKUP(A1100,SOURCE!B:S,15,0)</f>
        <v>ITM_SUP_o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ITM_SUP_o                   1076</v>
      </c>
    </row>
    <row r="1101" spans="1:4">
      <c r="A1101">
        <f t="shared" si="22"/>
        <v>1077</v>
      </c>
      <c r="B1101" t="str">
        <f>VLOOKUP(A1101,SOURCE!B:S,15,0)</f>
        <v>ITM_SUP_p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ITM_SUP_p                   1077</v>
      </c>
    </row>
    <row r="1102" spans="1:4">
      <c r="A1102">
        <f t="shared" si="22"/>
        <v>1078</v>
      </c>
      <c r="B1102" t="str">
        <f>VLOOKUP(A1102,SOURCE!B:S,15,0)</f>
        <v>ITM_SUP_q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ITM_SUP_q                   1078</v>
      </c>
    </row>
    <row r="1103" spans="1:4">
      <c r="A1103">
        <f t="shared" si="22"/>
        <v>1079</v>
      </c>
      <c r="B1103" t="str">
        <f>VLOOKUP(A1103,SOURCE!B:S,15,0)</f>
        <v>ITM_SUP_r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ITM_SUP_r                   1079</v>
      </c>
    </row>
    <row r="1104" spans="1:4">
      <c r="A1104">
        <f t="shared" si="22"/>
        <v>1080</v>
      </c>
      <c r="B1104" t="str">
        <f>VLOOKUP(A1104,SOURCE!B:S,15,0)</f>
        <v>ITM_SUP_s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ITM_SUP_s                   1080</v>
      </c>
    </row>
    <row r="1105" spans="1:4">
      <c r="A1105">
        <f t="shared" si="22"/>
        <v>1081</v>
      </c>
      <c r="B1105" t="str">
        <f>VLOOKUP(A1105,SOURCE!B:S,15,0)</f>
        <v>ITM_SUP_t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ITM_SUP_t                   1081</v>
      </c>
    </row>
    <row r="1106" spans="1:4">
      <c r="A1106">
        <f t="shared" si="22"/>
        <v>1082</v>
      </c>
      <c r="B1106" t="str">
        <f>VLOOKUP(A1106,SOURCE!B:S,15,0)</f>
        <v>ITM_SUP_u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ITM_SUP_u                   1082</v>
      </c>
    </row>
    <row r="1107" spans="1:4">
      <c r="A1107">
        <f t="shared" si="22"/>
        <v>1083</v>
      </c>
      <c r="B1107" t="str">
        <f>VLOOKUP(A1107,SOURCE!B:S,15,0)</f>
        <v>ITM_SUP_v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ITM_SUP_v                   1083</v>
      </c>
    </row>
    <row r="1108" spans="1:4">
      <c r="A1108">
        <f t="shared" si="22"/>
        <v>1084</v>
      </c>
      <c r="B1108" t="str">
        <f>VLOOKUP(A1108,SOURCE!B:S,15,0)</f>
        <v>ITM_SUP_w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ITM_SUP_w                   1084</v>
      </c>
    </row>
    <row r="1109" spans="1:4">
      <c r="A1109">
        <f t="shared" si="22"/>
        <v>1085</v>
      </c>
      <c r="B1109" t="str">
        <f>VLOOKUP(A1109,SOURCE!B:S,15,0)</f>
        <v>ITM_SUP_x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ITM_SUP_x                   1085</v>
      </c>
    </row>
    <row r="1110" spans="1:4">
      <c r="A1110">
        <f t="shared" si="22"/>
        <v>1086</v>
      </c>
      <c r="B1110" t="str">
        <f>VLOOKUP(A1110,SOURCE!B:S,15,0)</f>
        <v>ITM_SUP_y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ITM_SUP_y                   1086</v>
      </c>
    </row>
    <row r="1111" spans="1:4">
      <c r="A1111">
        <f t="shared" si="22"/>
        <v>1087</v>
      </c>
      <c r="B1111" t="str">
        <f>VLOOKUP(A1111,SOURCE!B:S,15,0)</f>
        <v>ITM_SUP_z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ITM_SUP_z                   1087</v>
      </c>
    </row>
    <row r="1112" spans="1:4">
      <c r="A1112">
        <f t="shared" si="22"/>
        <v>1088</v>
      </c>
      <c r="B1112" t="str">
        <f>VLOOKUP(A1112,SOURCE!B:S,15,0)</f>
        <v>ITM_SUB_alpha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ITM_SUB_alpha               1088</v>
      </c>
    </row>
    <row r="1113" spans="1:4">
      <c r="A1113">
        <f t="shared" si="22"/>
        <v>1089</v>
      </c>
      <c r="B1113" t="str">
        <f>VLOOKUP(A1113,SOURCE!B:S,15,0)</f>
        <v>ITM_SUB_delta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ITM_SUB_delta               1089</v>
      </c>
    </row>
    <row r="1114" spans="1:4">
      <c r="A1114">
        <f t="shared" si="22"/>
        <v>1090</v>
      </c>
      <c r="B1114" t="str">
        <f>VLOOKUP(A1114,SOURCE!B:S,15,0)</f>
        <v>ITM_SUB_mu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ITM_SUB_mu                  1090</v>
      </c>
    </row>
    <row r="1115" spans="1:4">
      <c r="A1115">
        <f t="shared" si="22"/>
        <v>1091</v>
      </c>
      <c r="B1115" t="str">
        <f>VLOOKUP(A1115,SOURCE!B:S,15,0)</f>
        <v>ITM_SUB_SUN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ITM_SUB_SUN                 1091</v>
      </c>
    </row>
    <row r="1116" spans="1:4">
      <c r="A1116">
        <f t="shared" si="22"/>
        <v>1092</v>
      </c>
      <c r="B1116" t="str">
        <f>VLOOKUP(A1116,SOURCE!B:S,15,0)</f>
        <v>ITM_SUB_EARTH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ITM_SUB_EARTH               1092</v>
      </c>
    </row>
    <row r="1117" spans="1:4">
      <c r="A1117">
        <f t="shared" si="22"/>
        <v>1093</v>
      </c>
      <c r="B1117" t="str">
        <f>VLOOKUP(A1117,SOURCE!B:S,15,0)</f>
        <v>ITM_SUB_PLUS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ITM_SUB_PLUS                1093</v>
      </c>
    </row>
    <row r="1118" spans="1:4">
      <c r="A1118">
        <f t="shared" si="22"/>
        <v>1094</v>
      </c>
      <c r="B1118" t="str">
        <f>VLOOKUP(A1118,SOURCE!B:S,15,0)</f>
        <v>ITM_SUB_MINUS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ITM_SUB_MINUS               1094</v>
      </c>
    </row>
    <row r="1119" spans="1:4">
      <c r="A1119">
        <f t="shared" si="22"/>
        <v>1095</v>
      </c>
      <c r="B1119" t="str">
        <f>VLOOKUP(A1119,SOURCE!B:S,15,0)</f>
        <v>ITM_SUB_INFINITY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ITM_SUB_INFINITY            1095</v>
      </c>
    </row>
    <row r="1120" spans="1:4">
      <c r="A1120">
        <f t="shared" si="22"/>
        <v>1096</v>
      </c>
      <c r="B1120" t="str">
        <f>VLOOKUP(A1120,SOURCE!B:S,15,0)</f>
        <v>ITM_SUB_10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ITM_SUB_10                  1096</v>
      </c>
    </row>
    <row r="1121" spans="1:4">
      <c r="A1121">
        <f t="shared" si="22"/>
        <v>1097</v>
      </c>
      <c r="B1121" t="str">
        <f>VLOOKUP(A1121,SOURCE!B:S,15,0)</f>
        <v>ITM_SUB_E_OUTLINE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ITM_SUB_E_OUTLINE           1097</v>
      </c>
    </row>
    <row r="1122" spans="1:4">
      <c r="A1122">
        <f t="shared" si="22"/>
        <v>1098</v>
      </c>
      <c r="B1122" t="str">
        <f>VLOOKUP(A1122,SOURCE!B:S,15,0)</f>
        <v>ITM_SUB_0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ITM_SUB_0                   1098</v>
      </c>
    </row>
    <row r="1123" spans="1:4">
      <c r="A1123">
        <f t="shared" si="22"/>
        <v>1099</v>
      </c>
      <c r="B1123" t="str">
        <f>VLOOKUP(A1123,SOURCE!B:S,15,0)</f>
        <v>ITM_SUB_1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ITM_SUB_1                   1099</v>
      </c>
    </row>
    <row r="1124" spans="1:4">
      <c r="A1124">
        <f t="shared" si="22"/>
        <v>1100</v>
      </c>
      <c r="B1124" t="str">
        <f>VLOOKUP(A1124,SOURCE!B:S,15,0)</f>
        <v>ITM_SUB_2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ITM_SUB_2                   1100</v>
      </c>
    </row>
    <row r="1125" spans="1:4">
      <c r="A1125">
        <f t="shared" si="22"/>
        <v>1101</v>
      </c>
      <c r="B1125" t="str">
        <f>VLOOKUP(A1125,SOURCE!B:S,15,0)</f>
        <v>ITM_SUB_3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ITM_SUB_3                   1101</v>
      </c>
    </row>
    <row r="1126" spans="1:4">
      <c r="A1126">
        <f t="shared" si="22"/>
        <v>1102</v>
      </c>
      <c r="B1126" t="str">
        <f>VLOOKUP(A1126,SOURCE!B:S,15,0)</f>
        <v>ITM_SUB_4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ITM_SUB_4                   1102</v>
      </c>
    </row>
    <row r="1127" spans="1:4">
      <c r="A1127">
        <f t="shared" si="22"/>
        <v>1103</v>
      </c>
      <c r="B1127" t="str">
        <f>VLOOKUP(A1127,SOURCE!B:S,15,0)</f>
        <v>ITM_SUB_5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ITM_SUB_5                   1103</v>
      </c>
    </row>
    <row r="1128" spans="1:4">
      <c r="A1128">
        <f t="shared" si="22"/>
        <v>1104</v>
      </c>
      <c r="B1128" t="str">
        <f>VLOOKUP(A1128,SOURCE!B:S,15,0)</f>
        <v>ITM_SUB_6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ITM_SUB_6                   1104</v>
      </c>
    </row>
    <row r="1129" spans="1:4">
      <c r="A1129">
        <f t="shared" si="22"/>
        <v>1105</v>
      </c>
      <c r="B1129" t="str">
        <f>VLOOKUP(A1129,SOURCE!B:S,15,0)</f>
        <v>ITM_SUB_7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ITM_SUB_7                   1105</v>
      </c>
    </row>
    <row r="1130" spans="1:4">
      <c r="A1130">
        <f t="shared" si="22"/>
        <v>1106</v>
      </c>
      <c r="B1130" t="str">
        <f>VLOOKUP(A1130,SOURCE!B:S,15,0)</f>
        <v>ITM_SUB_8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ITM_SUB_8                   1106</v>
      </c>
    </row>
    <row r="1131" spans="1:4">
      <c r="A1131">
        <f t="shared" si="22"/>
        <v>1107</v>
      </c>
      <c r="B1131" t="str">
        <f>VLOOKUP(A1131,SOURCE!B:S,15,0)</f>
        <v>ITM_SUB_9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ITM_SUB_9                   1107</v>
      </c>
    </row>
    <row r="1132" spans="1:4">
      <c r="A1132">
        <f t="shared" si="22"/>
        <v>1108</v>
      </c>
      <c r="B1132" t="str">
        <f>VLOOKUP(A1132,SOURCE!B:S,15,0)</f>
        <v>ITM_SUB_A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ITM_SUB_A                   1108</v>
      </c>
    </row>
    <row r="1133" spans="1:4">
      <c r="A1133">
        <f t="shared" si="22"/>
        <v>1109</v>
      </c>
      <c r="B1133" t="str">
        <f>VLOOKUP(A1133,SOURCE!B:S,15,0)</f>
        <v>ITM_SUB_B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ITM_SUB_B                   1109</v>
      </c>
    </row>
    <row r="1134" spans="1:4">
      <c r="A1134">
        <f t="shared" si="22"/>
        <v>1110</v>
      </c>
      <c r="B1134" t="str">
        <f>VLOOKUP(A1134,SOURCE!B:S,15,0)</f>
        <v>ITM_SUB_C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ITM_SUB_C                   1110</v>
      </c>
    </row>
    <row r="1135" spans="1:4">
      <c r="A1135">
        <f t="shared" si="22"/>
        <v>1111</v>
      </c>
      <c r="B1135" t="str">
        <f>VLOOKUP(A1135,SOURCE!B:S,15,0)</f>
        <v>ITM_SUB_D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ITM_SUB_D                   1111</v>
      </c>
    </row>
    <row r="1136" spans="1:4">
      <c r="A1136">
        <f t="shared" si="22"/>
        <v>1112</v>
      </c>
      <c r="B1136" t="str">
        <f>VLOOKUP(A1136,SOURCE!B:S,15,0)</f>
        <v>ITM_SUB_E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ITM_SUB_E                   1112</v>
      </c>
    </row>
    <row r="1137" spans="1:4">
      <c r="A1137">
        <f t="shared" si="22"/>
        <v>1113</v>
      </c>
      <c r="B1137" t="str">
        <f>VLOOKUP(A1137,SOURCE!B:S,15,0)</f>
        <v>ITM_SUB_F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ITM_SUB_F                   1113</v>
      </c>
    </row>
    <row r="1138" spans="1:4">
      <c r="A1138">
        <f t="shared" si="22"/>
        <v>1114</v>
      </c>
      <c r="B1138" t="str">
        <f>VLOOKUP(A1138,SOURCE!B:S,15,0)</f>
        <v>ITM_SUB_G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ITM_SUB_G                   1114</v>
      </c>
    </row>
    <row r="1139" spans="1:4">
      <c r="A1139">
        <f t="shared" si="22"/>
        <v>1115</v>
      </c>
      <c r="B1139" t="str">
        <f>VLOOKUP(A1139,SOURCE!B:S,15,0)</f>
        <v>ITM_SUB_H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ITM_SUB_H                   1115</v>
      </c>
    </row>
    <row r="1140" spans="1:4">
      <c r="A1140">
        <f t="shared" si="22"/>
        <v>1116</v>
      </c>
      <c r="B1140" t="str">
        <f>VLOOKUP(A1140,SOURCE!B:S,15,0)</f>
        <v>ITM_SUB_I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ITM_SUB_I                   1116</v>
      </c>
    </row>
    <row r="1141" spans="1:4">
      <c r="A1141">
        <f t="shared" si="22"/>
        <v>1117</v>
      </c>
      <c r="B1141" t="str">
        <f>VLOOKUP(A1141,SOURCE!B:S,15,0)</f>
        <v>ITM_SUB_J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ITM_SUB_J                   1117</v>
      </c>
    </row>
    <row r="1142" spans="1:4">
      <c r="A1142">
        <f t="shared" si="22"/>
        <v>1118</v>
      </c>
      <c r="B1142" t="str">
        <f>VLOOKUP(A1142,SOURCE!B:S,15,0)</f>
        <v>ITM_SUB_K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ITM_SUB_K                   1118</v>
      </c>
    </row>
    <row r="1143" spans="1:4">
      <c r="A1143">
        <f t="shared" si="22"/>
        <v>1119</v>
      </c>
      <c r="B1143" t="str">
        <f>VLOOKUP(A1143,SOURCE!B:S,15,0)</f>
        <v>ITM_SUB_L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ITM_SUB_L                   1119</v>
      </c>
    </row>
    <row r="1144" spans="1:4">
      <c r="A1144">
        <f t="shared" si="22"/>
        <v>1120</v>
      </c>
      <c r="B1144" t="str">
        <f>VLOOKUP(A1144,SOURCE!B:S,15,0)</f>
        <v>ITM_SUB_M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ITM_SUB_M                   1120</v>
      </c>
    </row>
    <row r="1145" spans="1:4">
      <c r="A1145">
        <f t="shared" si="22"/>
        <v>1121</v>
      </c>
      <c r="B1145" t="str">
        <f>VLOOKUP(A1145,SOURCE!B:S,15,0)</f>
        <v>ITM_SUB_N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ITM_SUB_N                   1121</v>
      </c>
    </row>
    <row r="1146" spans="1:4">
      <c r="A1146">
        <f t="shared" si="22"/>
        <v>1122</v>
      </c>
      <c r="B1146" t="str">
        <f>VLOOKUP(A1146,SOURCE!B:S,15,0)</f>
        <v>ITM_SUB_O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ITM_SUB_O                   1122</v>
      </c>
    </row>
    <row r="1147" spans="1:4">
      <c r="A1147">
        <f t="shared" si="22"/>
        <v>1123</v>
      </c>
      <c r="B1147" t="str">
        <f>VLOOKUP(A1147,SOURCE!B:S,15,0)</f>
        <v>ITM_SUB_P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ITM_SUB_P                   1123</v>
      </c>
    </row>
    <row r="1148" spans="1:4">
      <c r="A1148">
        <f t="shared" si="22"/>
        <v>1124</v>
      </c>
      <c r="B1148" t="str">
        <f>VLOOKUP(A1148,SOURCE!B:S,15,0)</f>
        <v>ITM_SUB_Q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ITM_SUB_Q                   1124</v>
      </c>
    </row>
    <row r="1149" spans="1:4">
      <c r="A1149">
        <f t="shared" si="22"/>
        <v>1125</v>
      </c>
      <c r="B1149" t="str">
        <f>VLOOKUP(A1149,SOURCE!B:S,15,0)</f>
        <v>ITM_SUB_R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ITM_SUB_R                   1125</v>
      </c>
    </row>
    <row r="1150" spans="1:4">
      <c r="A1150">
        <f t="shared" si="22"/>
        <v>1126</v>
      </c>
      <c r="B1150" t="str">
        <f>VLOOKUP(A1150,SOURCE!B:S,15,0)</f>
        <v>ITM_SUB_S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ITM_SUB_S                   1126</v>
      </c>
    </row>
    <row r="1151" spans="1:4">
      <c r="A1151">
        <f t="shared" si="22"/>
        <v>1127</v>
      </c>
      <c r="B1151" t="str">
        <f>VLOOKUP(A1151,SOURCE!B:S,15,0)</f>
        <v>ITM_SUB_T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ITM_SUB_T                   1127</v>
      </c>
    </row>
    <row r="1152" spans="1:4">
      <c r="A1152">
        <f t="shared" si="22"/>
        <v>1128</v>
      </c>
      <c r="B1152" t="str">
        <f>VLOOKUP(A1152,SOURCE!B:S,15,0)</f>
        <v>ITM_SUB_U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ITM_SUB_U                   1128</v>
      </c>
    </row>
    <row r="1153" spans="1:4">
      <c r="A1153">
        <f t="shared" si="22"/>
        <v>1129</v>
      </c>
      <c r="B1153" t="str">
        <f>VLOOKUP(A1153,SOURCE!B:S,15,0)</f>
        <v>ITM_SUB_V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ITM_SUB_V                   1129</v>
      </c>
    </row>
    <row r="1154" spans="1:4">
      <c r="A1154">
        <f t="shared" si="22"/>
        <v>1130</v>
      </c>
      <c r="B1154" t="str">
        <f>VLOOKUP(A1154,SOURCE!B:S,15,0)</f>
        <v>ITM_SUB_W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ITM_SUB_W                   1130</v>
      </c>
    </row>
    <row r="1155" spans="1:4">
      <c r="A1155">
        <f t="shared" si="22"/>
        <v>1131</v>
      </c>
      <c r="B1155" t="str">
        <f>VLOOKUP(A1155,SOURCE!B:S,15,0)</f>
        <v>ITM_SUB_X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ITM_SUB_X                   1131</v>
      </c>
    </row>
    <row r="1156" spans="1:4">
      <c r="A1156">
        <f t="shared" si="22"/>
        <v>1132</v>
      </c>
      <c r="B1156" t="str">
        <f>VLOOKUP(A1156,SOURCE!B:S,15,0)</f>
        <v>ITM_SUB_Y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ITM_SUB_Y                   1132</v>
      </c>
    </row>
    <row r="1157" spans="1:4">
      <c r="A1157">
        <f t="shared" si="22"/>
        <v>1133</v>
      </c>
      <c r="B1157" t="str">
        <f>VLOOKUP(A1157,SOURCE!B:S,15,0)</f>
        <v>ITM_SUB_Z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ITM_SUB_Z                   1133</v>
      </c>
    </row>
    <row r="1158" spans="1:4">
      <c r="A1158">
        <f t="shared" si="22"/>
        <v>1134</v>
      </c>
      <c r="B1158" t="str">
        <f>VLOOKUP(A1158,SOURCE!B:S,15,0)</f>
        <v>ITM_SUB_a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ITM_SUB_a                   1134</v>
      </c>
    </row>
    <row r="1159" spans="1:4">
      <c r="A1159">
        <f t="shared" si="22"/>
        <v>1135</v>
      </c>
      <c r="B1159" t="str">
        <f>VLOOKUP(A1159,SOURCE!B:S,15,0)</f>
        <v>ITM_SUB_b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ITM_SUB_b                   1135</v>
      </c>
    </row>
    <row r="1160" spans="1:4">
      <c r="A1160">
        <f t="shared" si="22"/>
        <v>1136</v>
      </c>
      <c r="B1160" t="str">
        <f>VLOOKUP(A1160,SOURCE!B:S,15,0)</f>
        <v>ITM_SUB_c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ITM_SUB_c                   1136</v>
      </c>
    </row>
    <row r="1161" spans="1:4">
      <c r="A1161">
        <f t="shared" si="22"/>
        <v>1137</v>
      </c>
      <c r="B1161" t="str">
        <f>VLOOKUP(A1161,SOURCE!B:S,15,0)</f>
        <v>ITM_SUB_d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ITM_SUB_d                   1137</v>
      </c>
    </row>
    <row r="1162" spans="1:4">
      <c r="A1162">
        <f t="shared" si="22"/>
        <v>1138</v>
      </c>
      <c r="B1162" t="str">
        <f>VLOOKUP(A1162,SOURCE!B:S,15,0)</f>
        <v>ITM_SUB_e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ITM_SUB_e                   1138</v>
      </c>
    </row>
    <row r="1163" spans="1:4">
      <c r="A1163">
        <f t="shared" si="22"/>
        <v>1139</v>
      </c>
      <c r="B1163" t="str">
        <f>VLOOKUP(A1163,SOURCE!B:S,15,0)</f>
        <v>ITM_SUB_f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ITM_SUB_f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ITM_SUB_g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ITM_SUB_g                   1140</v>
      </c>
    </row>
    <row r="1165" spans="1:4">
      <c r="A1165">
        <f t="shared" si="23"/>
        <v>1141</v>
      </c>
      <c r="B1165" t="str">
        <f>VLOOKUP(A1165,SOURCE!B:S,15,0)</f>
        <v>ITM_SUB_h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ITM_SUB_h                   1141</v>
      </c>
    </row>
    <row r="1166" spans="1:4">
      <c r="A1166">
        <f t="shared" si="23"/>
        <v>1142</v>
      </c>
      <c r="B1166" t="str">
        <f>VLOOKUP(A1166,SOURCE!B:S,15,0)</f>
        <v>ITM_SUB_i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ITM_SUB_i                   1142</v>
      </c>
    </row>
    <row r="1167" spans="1:4">
      <c r="A1167">
        <f t="shared" si="23"/>
        <v>1143</v>
      </c>
      <c r="B1167" t="str">
        <f>VLOOKUP(A1167,SOURCE!B:S,15,0)</f>
        <v>ITM_SUB_j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ITM_SUB_j                   1143</v>
      </c>
    </row>
    <row r="1168" spans="1:4">
      <c r="A1168">
        <f t="shared" si="23"/>
        <v>1144</v>
      </c>
      <c r="B1168" t="str">
        <f>VLOOKUP(A1168,SOURCE!B:S,15,0)</f>
        <v>ITM_SUB_k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ITM_SUB_k                   1144</v>
      </c>
    </row>
    <row r="1169" spans="1:4">
      <c r="A1169">
        <f t="shared" si="23"/>
        <v>1145</v>
      </c>
      <c r="B1169" t="str">
        <f>VLOOKUP(A1169,SOURCE!B:S,15,0)</f>
        <v>ITM_SUB_l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ITM_SUB_l                   1145</v>
      </c>
    </row>
    <row r="1170" spans="1:4">
      <c r="A1170">
        <f t="shared" si="23"/>
        <v>1146</v>
      </c>
      <c r="B1170" t="str">
        <f>VLOOKUP(A1170,SOURCE!B:S,15,0)</f>
        <v>ITM_SUB_m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ITM_SUB_m                   1146</v>
      </c>
    </row>
    <row r="1171" spans="1:4">
      <c r="A1171">
        <f t="shared" si="23"/>
        <v>1147</v>
      </c>
      <c r="B1171" t="str">
        <f>VLOOKUP(A1171,SOURCE!B:S,15,0)</f>
        <v>ITM_SUB_n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ITM_SUB_n                   1147</v>
      </c>
    </row>
    <row r="1172" spans="1:4">
      <c r="A1172">
        <f t="shared" si="23"/>
        <v>1148</v>
      </c>
      <c r="B1172" t="str">
        <f>VLOOKUP(A1172,SOURCE!B:S,15,0)</f>
        <v>ITM_SUB_o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ITM_SUB_o                   1148</v>
      </c>
    </row>
    <row r="1173" spans="1:4">
      <c r="A1173">
        <f t="shared" si="23"/>
        <v>1149</v>
      </c>
      <c r="B1173" t="str">
        <f>VLOOKUP(A1173,SOURCE!B:S,15,0)</f>
        <v>ITM_SUB_p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ITM_SUB_p                   1149</v>
      </c>
    </row>
    <row r="1174" spans="1:4">
      <c r="A1174">
        <f t="shared" si="23"/>
        <v>1150</v>
      </c>
      <c r="B1174" t="str">
        <f>VLOOKUP(A1174,SOURCE!B:S,15,0)</f>
        <v>ITM_SUB_q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ITM_SUB_q                   1150</v>
      </c>
    </row>
    <row r="1175" spans="1:4">
      <c r="A1175">
        <f t="shared" si="23"/>
        <v>1151</v>
      </c>
      <c r="B1175" t="str">
        <f>VLOOKUP(A1175,SOURCE!B:S,15,0)</f>
        <v>ITM_SUB_r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ITM_SUB_r                   1151</v>
      </c>
    </row>
    <row r="1176" spans="1:4">
      <c r="A1176">
        <f t="shared" si="23"/>
        <v>1152</v>
      </c>
      <c r="B1176" t="str">
        <f>VLOOKUP(A1176,SOURCE!B:S,15,0)</f>
        <v>ITM_SUB_s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ITM_SUB_s                   1152</v>
      </c>
    </row>
    <row r="1177" spans="1:4">
      <c r="A1177">
        <f t="shared" si="23"/>
        <v>1153</v>
      </c>
      <c r="B1177" t="str">
        <f>VLOOKUP(A1177,SOURCE!B:S,15,0)</f>
        <v>ITM_SUB_t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ITM_SUB_t                   1153</v>
      </c>
    </row>
    <row r="1178" spans="1:4">
      <c r="A1178">
        <f t="shared" si="23"/>
        <v>1154</v>
      </c>
      <c r="B1178" t="str">
        <f>VLOOKUP(A1178,SOURCE!B:S,15,0)</f>
        <v>ITM_SUB_u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ITM_SUB_u                   1154</v>
      </c>
    </row>
    <row r="1179" spans="1:4">
      <c r="A1179">
        <f t="shared" si="23"/>
        <v>1155</v>
      </c>
      <c r="B1179" t="str">
        <f>VLOOKUP(A1179,SOURCE!B:S,15,0)</f>
        <v>ITM_SUB_v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ITM_SUB_v                   1155</v>
      </c>
    </row>
    <row r="1180" spans="1:4">
      <c r="A1180">
        <f t="shared" si="23"/>
        <v>1156</v>
      </c>
      <c r="B1180" t="str">
        <f>VLOOKUP(A1180,SOURCE!B:S,15,0)</f>
        <v>ITM_SUB_w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ITM_SUB_w                   1156</v>
      </c>
    </row>
    <row r="1181" spans="1:4">
      <c r="A1181">
        <f t="shared" si="23"/>
        <v>1157</v>
      </c>
      <c r="B1181" t="str">
        <f>VLOOKUP(A1181,SOURCE!B:S,15,0)</f>
        <v>ITM_SUB_x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ITM_SUB_x                   1157</v>
      </c>
    </row>
    <row r="1182" spans="1:4">
      <c r="A1182">
        <f t="shared" si="23"/>
        <v>1158</v>
      </c>
      <c r="B1182" t="str">
        <f>VLOOKUP(A1182,SOURCE!B:S,15,0)</f>
        <v>ITM_SUB_y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ITM_SUB_y                   1158</v>
      </c>
    </row>
    <row r="1183" spans="1:4">
      <c r="A1183">
        <f t="shared" si="23"/>
        <v>1159</v>
      </c>
      <c r="B1183" t="str">
        <f>VLOOKUP(A1183,SOURCE!B:S,15,0)</f>
        <v>ITM_SUB_z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ITM_SUB_z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1175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1175</v>
      </c>
      <c r="B1199" t="str">
        <f>VLOOKUP(A1199,SOURCE!B:S,15,0)</f>
        <v>VAR_1175</v>
      </c>
      <c r="C1199">
        <f>IF(
ISNUMBER(INDEX(SOURCE!B:B,MATCH(A1199,SOURCE!B:B,0)+1)),
  VALUE(INDEX(SOURCE!B:B,MATCH(A1199,SOURCE!B:B,0)+1)),
  "")</f>
        <v>1176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>#define VAR_1175                    1175</v>
      </c>
    </row>
    <row r="1200" spans="1:4">
      <c r="A1200">
        <f t="shared" si="23"/>
        <v>1176</v>
      </c>
      <c r="B1200" t="str">
        <f>VLOOKUP(A1200,SOURCE!B:S,15,0)</f>
        <v>VAR_1176</v>
      </c>
      <c r="C1200">
        <f>IF(
ISNUMBER(INDEX(SOURCE!B:B,MATCH(A1200,SOURCE!B:B,0)+1)),
  VALUE(INDEX(SOURCE!B:B,MATCH(A1200,SOURCE!B:B,0)+1)),
  "")</f>
        <v>1177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>#define VAR_1176                    1176</v>
      </c>
    </row>
    <row r="1201" spans="1:4">
      <c r="A1201">
        <f t="shared" si="23"/>
        <v>1177</v>
      </c>
      <c r="B1201" t="str">
        <f>VLOOKUP(A1201,SOURCE!B:S,15,0)</f>
        <v>VAR_1177</v>
      </c>
      <c r="C1201">
        <f>IF(
ISNUMBER(INDEX(SOURCE!B:B,MATCH(A1201,SOURCE!B:B,0)+1)),
  VALUE(INDEX(SOURCE!B:B,MATCH(A1201,SOURCE!B:B,0)+1)),
  "")</f>
        <v>1178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#define VAR_1177                    1177</v>
      </c>
    </row>
    <row r="1202" spans="1:4">
      <c r="A1202">
        <f t="shared" si="23"/>
        <v>1178</v>
      </c>
      <c r="B1202" t="str">
        <f>VLOOKUP(A1202,SOURCE!B:S,15,0)</f>
        <v>VAR_1178</v>
      </c>
      <c r="C1202">
        <f>IF(
ISNUMBER(INDEX(SOURCE!B:B,MATCH(A1202,SOURCE!B:B,0)+1)),
  VALUE(INDEX(SOURCE!B:B,MATCH(A1202,SOURCE!B:B,0)+1)),
  "")</f>
        <v>1179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VAR_1178                    1178</v>
      </c>
    </row>
    <row r="1203" spans="1:4">
      <c r="A1203">
        <f t="shared" si="23"/>
        <v>1179</v>
      </c>
      <c r="B1203" t="str">
        <f>VLOOKUP(A1203,SOURCE!B:S,15,0)</f>
        <v>VAR_1179</v>
      </c>
      <c r="C1203">
        <f>IF(
ISNUMBER(INDEX(SOURCE!B:B,MATCH(A1203,SOURCE!B:B,0)+1)),
  VALUE(INDEX(SOURCE!B:B,MATCH(A1203,SOURCE!B:B,0)+1)),
  "")</f>
        <v>1180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VAR_1179                    1179</v>
      </c>
    </row>
    <row r="1204" spans="1:4">
      <c r="A1204">
        <f t="shared" si="23"/>
        <v>1180</v>
      </c>
      <c r="B1204" t="str">
        <f>VLOOKUP(A1204,SOURCE!B:S,15,0)</f>
        <v>VAR_1180</v>
      </c>
      <c r="C1204">
        <f>IF(
ISNUMBER(INDEX(SOURCE!B:B,MATCH(A1204,SOURCE!B:B,0)+1)),
  VALUE(INDEX(SOURCE!B:B,MATCH(A1204,SOURCE!B:B,0)+1)),
  "")</f>
        <v>1181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VAR_1180                    1180</v>
      </c>
    </row>
    <row r="1205" spans="1:4">
      <c r="A1205">
        <f t="shared" si="23"/>
        <v>1181</v>
      </c>
      <c r="B1205" t="str">
        <f>VLOOKUP(A1205,SOURCE!B:S,15,0)</f>
        <v>VAR_1181</v>
      </c>
      <c r="C1205">
        <f>IF(
ISNUMBER(INDEX(SOURCE!B:B,MATCH(A1205,SOURCE!B:B,0)+1)),
  VALUE(INDEX(SOURCE!B:B,MATCH(A1205,SOURCE!B:B,0)+1)),
  "")</f>
        <v>1182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VAR_1181                    1181</v>
      </c>
    </row>
    <row r="1206" spans="1:4">
      <c r="A1206">
        <f t="shared" si="23"/>
        <v>1182</v>
      </c>
      <c r="B1206" t="str">
        <f>VLOOKUP(A1206,SOURCE!B:S,15,0)</f>
        <v>VAR_1182</v>
      </c>
      <c r="C1206">
        <f>IF(
ISNUMBER(INDEX(SOURCE!B:B,MATCH(A1206,SOURCE!B:B,0)+1)),
  VALUE(INDEX(SOURCE!B:B,MATCH(A1206,SOURCE!B:B,0)+1)),
  "")</f>
        <v>1183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VAR_1182                    1182</v>
      </c>
    </row>
    <row r="1207" spans="1:4">
      <c r="A1207">
        <f t="shared" si="23"/>
        <v>1183</v>
      </c>
      <c r="B1207" t="str">
        <f>VLOOKUP(A1207,SOURCE!B:S,15,0)</f>
        <v>VAR_1183</v>
      </c>
      <c r="C1207">
        <f>IF(
ISNUMBER(INDEX(SOURCE!B:B,MATCH(A1207,SOURCE!B:B,0)+1)),
  VALUE(INDEX(SOURCE!B:B,MATCH(A1207,SOURCE!B:B,0)+1)),
  "")</f>
        <v>1184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VAR_1183                    1183</v>
      </c>
    </row>
    <row r="1208" spans="1:4">
      <c r="A1208">
        <f t="shared" si="23"/>
        <v>1184</v>
      </c>
      <c r="B1208" t="str">
        <f>VLOOKUP(A1208,SOURCE!B:S,15,0)</f>
        <v>VAR_1184</v>
      </c>
      <c r="C1208">
        <f>IF(
ISNUMBER(INDEX(SOURCE!B:B,MATCH(A1208,SOURCE!B:B,0)+1)),
  VALUE(INDEX(SOURCE!B:B,MATCH(A1208,SOURCE!B:B,0)+1)),
  "")</f>
        <v>1185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VAR_1184                    1184</v>
      </c>
    </row>
    <row r="1209" spans="1:4">
      <c r="A1209">
        <f t="shared" si="23"/>
        <v>1185</v>
      </c>
      <c r="B1209" t="str">
        <f>VLOOKUP(A1209,SOURCE!B:S,15,0)</f>
        <v>VAR_1185</v>
      </c>
      <c r="C1209">
        <f>IF(
ISNUMBER(INDEX(SOURCE!B:B,MATCH(A1209,SOURCE!B:B,0)+1)),
  VALUE(INDEX(SOURCE!B:B,MATCH(A1209,SOURCE!B:B,0)+1)),
  "")</f>
        <v>1186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VAR_1185                    1185</v>
      </c>
    </row>
    <row r="1210" spans="1:4">
      <c r="A1210">
        <f t="shared" si="23"/>
        <v>1186</v>
      </c>
      <c r="B1210" t="str">
        <f>VLOOKUP(A1210,SOURCE!B:S,15,0)</f>
        <v>VAR_1186</v>
      </c>
      <c r="C1210">
        <f>IF(
ISNUMBER(INDEX(SOURCE!B:B,MATCH(A1210,SOURCE!B:B,0)+1)),
  VALUE(INDEX(SOURCE!B:B,MATCH(A1210,SOURCE!B:B,0)+1)),
  "")</f>
        <v>1187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VAR_1186                    1186</v>
      </c>
    </row>
    <row r="1211" spans="1:4">
      <c r="A1211">
        <f t="shared" si="23"/>
        <v>1187</v>
      </c>
      <c r="B1211" t="str">
        <f>VLOOKUP(A1211,SOURCE!B:S,15,0)</f>
        <v>VAR_1187</v>
      </c>
      <c r="C1211">
        <f>IF(
ISNUMBER(INDEX(SOURCE!B:B,MATCH(A1211,SOURCE!B:B,0)+1)),
  VALUE(INDEX(SOURCE!B:B,MATCH(A1211,SOURCE!B:B,0)+1)),
  "")</f>
        <v>1188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VAR_1187                    1187</v>
      </c>
    </row>
    <row r="1212" spans="1:4">
      <c r="A1212">
        <f t="shared" si="23"/>
        <v>1188</v>
      </c>
      <c r="B1212" t="str">
        <f>VLOOKUP(A1212,SOURCE!B:S,15,0)</f>
        <v>VAR_1188</v>
      </c>
      <c r="C1212">
        <f>IF(
ISNUMBER(INDEX(SOURCE!B:B,MATCH(A1212,SOURCE!B:B,0)+1)),
  VALUE(INDEX(SOURCE!B:B,MATCH(A1212,SOURCE!B:B,0)+1)),
  "")</f>
        <v>1189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VAR_1188                    1188</v>
      </c>
    </row>
    <row r="1213" spans="1:4">
      <c r="A1213">
        <f t="shared" si="23"/>
        <v>1189</v>
      </c>
      <c r="B1213" t="str">
        <f>VLOOKUP(A1213,SOURCE!B:S,15,0)</f>
        <v>VAR_1189</v>
      </c>
      <c r="C1213">
        <f>IF(
ISNUMBER(INDEX(SOURCE!B:B,MATCH(A1213,SOURCE!B:B,0)+1)),
  VALUE(INDEX(SOURCE!B:B,MATCH(A1213,SOURCE!B:B,0)+1)),
  "")</f>
        <v>1190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VAR_1189                    1189</v>
      </c>
    </row>
    <row r="1214" spans="1:4">
      <c r="A1214">
        <f t="shared" si="23"/>
        <v>1190</v>
      </c>
      <c r="B1214" t="str">
        <f>VLOOKUP(A1214,SOURCE!B:S,15,0)</f>
        <v>VAR_1190</v>
      </c>
      <c r="C1214">
        <f>IF(
ISNUMBER(INDEX(SOURCE!B:B,MATCH(A1214,SOURCE!B:B,0)+1)),
  VALUE(INDEX(SOURCE!B:B,MATCH(A1214,SOURCE!B:B,0)+1)),
  "")</f>
        <v>1191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VAR_1190                    1190</v>
      </c>
    </row>
    <row r="1215" spans="1:4">
      <c r="A1215">
        <f t="shared" si="23"/>
        <v>1191</v>
      </c>
      <c r="B1215" t="str">
        <f>VLOOKUP(A1215,SOURCE!B:S,15,0)</f>
        <v>VAR_1191</v>
      </c>
      <c r="C1215">
        <f>IF(
ISNUMBER(INDEX(SOURCE!B:B,MATCH(A1215,SOURCE!B:B,0)+1)),
  VALUE(INDEX(SOURCE!B:B,MATCH(A1215,SOURCE!B:B,0)+1)),
  "")</f>
        <v>1192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VAR_1191                    1191</v>
      </c>
    </row>
    <row r="1216" spans="1:4">
      <c r="A1216">
        <f t="shared" si="23"/>
        <v>1192</v>
      </c>
      <c r="B1216" t="str">
        <f>VLOOKUP(A1216,SOURCE!B:S,15,0)</f>
        <v>VAR_1192</v>
      </c>
      <c r="C1216">
        <f>IF(
ISNUMBER(INDEX(SOURCE!B:B,MATCH(A1216,SOURCE!B:B,0)+1)),
  VALUE(INDEX(SOURCE!B:B,MATCH(A1216,SOURCE!B:B,0)+1)),
  "")</f>
        <v>1192.01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VAR_1192                    1192</v>
      </c>
    </row>
    <row r="1217" spans="1:4">
      <c r="A1217">
        <f t="shared" si="23"/>
        <v>1192.01</v>
      </c>
      <c r="B1217" t="str">
        <f>VLOOKUP(A1217,SOURCE!B:S,15,0)</f>
        <v/>
      </c>
      <c r="C1217">
        <f>IF(
ISNUMBER(INDEX(SOURCE!B:B,MATCH(A1217,SOURCE!B:B,0)+1)),
  VALUE(INDEX(SOURCE!B:B,MATCH(A1217,SOURCE!B:B,0)+1)),
  "")</f>
        <v>1192.02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/>
      </c>
    </row>
    <row r="1218" spans="1:4">
      <c r="A1218">
        <f t="shared" si="23"/>
        <v>1192.02</v>
      </c>
      <c r="B1218" t="str">
        <f>VLOOKUP(A1218,SOURCE!B:S,15,0)</f>
        <v/>
      </c>
      <c r="C1218">
        <f>IF(
ISNUMBER(INDEX(SOURCE!B:B,MATCH(A1218,SOURCE!B:B,0)+1)),
  VALUE(INDEX(SOURCE!B:B,MATCH(A1218,SOURCE!B:B,0)+1)),
  "")</f>
        <v>1192.03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/>
      </c>
    </row>
    <row r="1219" spans="1:4">
      <c r="A1219">
        <f t="shared" si="23"/>
        <v>1192.03</v>
      </c>
      <c r="B1219" t="str">
        <f>VLOOKUP(A1219,SOURCE!B:S,15,0)</f>
        <v>// Reserved variables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// Reserved variables</v>
      </c>
    </row>
    <row r="1220" spans="1:4">
      <c r="A1220">
        <f t="shared" si="23"/>
        <v>1193</v>
      </c>
      <c r="B1220" t="str">
        <f>VLOOKUP(A1220,SOURCE!B:S,15,0)</f>
        <v xml:space="preserve">VAR_REGX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VAR_REGX                    1193</v>
      </c>
    </row>
    <row r="1221" spans="1:4">
      <c r="A1221">
        <f t="shared" si="23"/>
        <v>1194</v>
      </c>
      <c r="B1221" t="str">
        <f>VLOOKUP(A1221,SOURCE!B:S,15,0)</f>
        <v xml:space="preserve">VAR_REGY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VAR_REGY                    1194</v>
      </c>
    </row>
    <row r="1222" spans="1:4">
      <c r="A1222">
        <f t="shared" si="23"/>
        <v>1195</v>
      </c>
      <c r="B1222" t="str">
        <f>VLOOKUP(A1222,SOURCE!B:S,15,0)</f>
        <v xml:space="preserve">VAR_REGZ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VAR_REGZ                    1195</v>
      </c>
    </row>
    <row r="1223" spans="1:4">
      <c r="A1223">
        <f t="shared" si="23"/>
        <v>1196</v>
      </c>
      <c r="B1223" t="str">
        <f>VLOOKUP(A1223,SOURCE!B:S,15,0)</f>
        <v xml:space="preserve">VAR_REGT 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VAR_REGT                    1196</v>
      </c>
    </row>
    <row r="1224" spans="1:4">
      <c r="A1224">
        <f t="shared" si="23"/>
        <v>1197</v>
      </c>
      <c r="B1224" t="str">
        <f>VLOOKUP(A1224,SOURCE!B:S,15,0)</f>
        <v xml:space="preserve">VAR_REGA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VAR_REGA                    1197</v>
      </c>
    </row>
    <row r="1225" spans="1:4">
      <c r="A1225">
        <f t="shared" si="23"/>
        <v>1198</v>
      </c>
      <c r="B1225" t="str">
        <f>VLOOKUP(A1225,SOURCE!B:S,15,0)</f>
        <v xml:space="preserve">VAR_REGB  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VAR_REGB                    1198</v>
      </c>
    </row>
    <row r="1226" spans="1:4">
      <c r="A1226">
        <f t="shared" si="23"/>
        <v>1199</v>
      </c>
      <c r="B1226" t="str">
        <f>VLOOKUP(A1226,SOURCE!B:S,15,0)</f>
        <v xml:space="preserve">VAR_REGC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VAR_REGC                    1199</v>
      </c>
    </row>
    <row r="1227" spans="1:4">
      <c r="A1227">
        <f t="shared" si="23"/>
        <v>1200</v>
      </c>
      <c r="B1227" t="str">
        <f>VLOOKUP(A1227,SOURCE!B:S,15,0)</f>
        <v xml:space="preserve">VAR_REGD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VAR_REGD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VAR_REGL  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VAR_REGL                    1201</v>
      </c>
    </row>
    <row r="1229" spans="1:4">
      <c r="A1229">
        <f t="shared" si="24"/>
        <v>1202</v>
      </c>
      <c r="B1229" t="str">
        <f>VLOOKUP(A1229,SOURCE!B:S,15,0)</f>
        <v xml:space="preserve">VAR_REGI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VAR_REGI                    1202</v>
      </c>
    </row>
    <row r="1230" spans="1:4">
      <c r="A1230">
        <f t="shared" si="24"/>
        <v>1203</v>
      </c>
      <c r="B1230" t="str">
        <f>VLOOKUP(A1230,SOURCE!B:S,15,0)</f>
        <v xml:space="preserve">VAR_REGJ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VAR_REGJ                    1203</v>
      </c>
    </row>
    <row r="1231" spans="1:4">
      <c r="A1231">
        <f t="shared" si="24"/>
        <v>1204</v>
      </c>
      <c r="B1231" t="str">
        <f>VLOOKUP(A1231,SOURCE!B:S,15,0)</f>
        <v xml:space="preserve">VAR_REGK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VAR_REGK                    1204</v>
      </c>
    </row>
    <row r="1232" spans="1:4">
      <c r="A1232">
        <f t="shared" si="24"/>
        <v>1205</v>
      </c>
      <c r="B1232" t="str">
        <f>VLOOKUP(A1232,SOURCE!B:S,15,0)</f>
        <v xml:space="preserve">VAR_ADM    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VAR_ADM                     1205</v>
      </c>
    </row>
    <row r="1233" spans="1:4">
      <c r="A1233">
        <f t="shared" si="24"/>
        <v>1206</v>
      </c>
      <c r="B1233" t="str">
        <f>VLOOKUP(A1233,SOURCE!B:S,15,0)</f>
        <v xml:space="preserve">VAR_DENMAX </v>
      </c>
      <c r="C1233">
        <f>IF(
ISNUMBER(INDEX(SOURCE!B:B,MATCH(A1233,SOURCE!B:B,0)+1)),
  VALUE(INDEX(SOURCE!B:B,MATCH(A1233,SOURCE!B:B,0)+1)),
  "")</f>
        <v>1207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VAR_DENMAX                  1206</v>
      </c>
    </row>
    <row r="1234" spans="1:4">
      <c r="A1234">
        <f t="shared" si="24"/>
        <v>1207</v>
      </c>
      <c r="B1234" t="str">
        <f>VLOOKUP(A1234,SOURCE!B:S,15,0)</f>
        <v xml:space="preserve">VAR_ISM    </v>
      </c>
      <c r="C1234">
        <f>IF(
ISNUMBER(INDEX(SOURCE!B:B,MATCH(A1234,SOURCE!B:B,0)+1)),
  VALUE(INDEX(SOURCE!B:B,MATCH(A1234,SOURCE!B:B,0)+1)),
  "")</f>
        <v>1208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>#define VAR_ISM                     1207</v>
      </c>
    </row>
    <row r="1235" spans="1:4">
      <c r="A1235">
        <f t="shared" si="24"/>
        <v>1208</v>
      </c>
      <c r="B1235" t="str">
        <f>VLOOKUP(A1235,SOURCE!B:S,15,0)</f>
        <v xml:space="preserve">VAR_REALDF </v>
      </c>
      <c r="C1235">
        <f>IF(
ISNUMBER(INDEX(SOURCE!B:B,MATCH(A1235,SOURCE!B:B,0)+1)),
  VALUE(INDEX(SOURCE!B:B,MATCH(A1235,SOURCE!B:B,0)+1)),
  "")</f>
        <v>1209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>#define VAR_REALDF                  1208</v>
      </c>
    </row>
    <row r="1236" spans="1:4">
      <c r="A1236">
        <f t="shared" si="24"/>
        <v>1209</v>
      </c>
      <c r="B1236" t="str">
        <f>VLOOKUP(A1236,SOURCE!B:S,15,0)</f>
        <v xml:space="preserve">VAR_NDEC   </v>
      </c>
      <c r="C1236">
        <f>IF(
ISNUMBER(INDEX(SOURCE!B:B,MATCH(A1236,SOURCE!B:B,0)+1)),
  VALUE(INDEX(SOURCE!B:B,MATCH(A1236,SOURCE!B:B,0)+1)),
  "")</f>
        <v>1210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#define VAR_NDEC                    1209</v>
      </c>
    </row>
    <row r="1237" spans="1:4">
      <c r="A1237">
        <f t="shared" si="24"/>
        <v>1210</v>
      </c>
      <c r="B1237" t="str">
        <f>VLOOKUP(A1237,SOURCE!B:S,15,0)</f>
        <v xml:space="preserve">VAR_ACC    </v>
      </c>
      <c r="C1237">
        <f>IF(
ISNUMBER(INDEX(SOURCE!B:B,MATCH(A1237,SOURCE!B:B,0)+1)),
  VALUE(INDEX(SOURCE!B:B,MATCH(A1237,SOURCE!B:B,0)+1)),
  "")</f>
        <v>1211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VAR_ACC                     1210</v>
      </c>
    </row>
    <row r="1238" spans="1:4">
      <c r="A1238">
        <f t="shared" si="24"/>
        <v>1211</v>
      </c>
      <c r="B1238" t="str">
        <f>VLOOKUP(A1238,SOURCE!B:S,15,0)</f>
        <v xml:space="preserve">VAR_ULIM   </v>
      </c>
      <c r="C1238">
        <f>IF(
ISNUMBER(INDEX(SOURCE!B:B,MATCH(A1238,SOURCE!B:B,0)+1)),
  VALUE(INDEX(SOURCE!B:B,MATCH(A1238,SOURCE!B:B,0)+1)),
  "")</f>
        <v>1212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VAR_ULIM                    1211</v>
      </c>
    </row>
    <row r="1239" spans="1:4">
      <c r="A1239">
        <f t="shared" si="24"/>
        <v>1212</v>
      </c>
      <c r="B1239" t="str">
        <f>VLOOKUP(A1239,SOURCE!B:S,15,0)</f>
        <v xml:space="preserve">VAR_LLIM   </v>
      </c>
      <c r="C1239">
        <f>IF(
ISNUMBER(INDEX(SOURCE!B:B,MATCH(A1239,SOURCE!B:B,0)+1)),
  VALUE(INDEX(SOURCE!B:B,MATCH(A1239,SOURCE!B:B,0)+1)),
  "")</f>
        <v>1213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VAR_LLIM                    1212</v>
      </c>
    </row>
    <row r="1240" spans="1:4">
      <c r="A1240">
        <f t="shared" si="24"/>
        <v>1213</v>
      </c>
      <c r="B1240" t="str">
        <f>VLOOKUP(A1240,SOURCE!B:S,15,0)</f>
        <v xml:space="preserve">VAR_FV     </v>
      </c>
      <c r="C1240">
        <f>IF(
ISNUMBER(INDEX(SOURCE!B:B,MATCH(A1240,SOURCE!B:B,0)+1)),
  VALUE(INDEX(SOURCE!B:B,MATCH(A1240,SOURCE!B:B,0)+1)),
  "")</f>
        <v>1214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VAR_FV                      1213</v>
      </c>
    </row>
    <row r="1241" spans="1:4">
      <c r="A1241">
        <f t="shared" si="24"/>
        <v>1214</v>
      </c>
      <c r="B1241" t="str">
        <f>VLOOKUP(A1241,SOURCE!B:S,15,0)</f>
        <v xml:space="preserve">VAR_IPonA  </v>
      </c>
      <c r="C1241">
        <f>IF(
ISNUMBER(INDEX(SOURCE!B:B,MATCH(A1241,SOURCE!B:B,0)+1)),
  VALUE(INDEX(SOURCE!B:B,MATCH(A1241,SOURCE!B:B,0)+1)),
  "")</f>
        <v>1215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VAR_IPonA                   1214</v>
      </c>
    </row>
    <row r="1242" spans="1:4">
      <c r="A1242">
        <f t="shared" si="24"/>
        <v>1215</v>
      </c>
      <c r="B1242" t="str">
        <f>VLOOKUP(A1242,SOURCE!B:S,15,0)</f>
        <v xml:space="preserve">VAR_NPER   </v>
      </c>
      <c r="C1242">
        <f>IF(
ISNUMBER(INDEX(SOURCE!B:B,MATCH(A1242,SOURCE!B:B,0)+1)),
  VALUE(INDEX(SOURCE!B:B,MATCH(A1242,SOURCE!B:B,0)+1)),
  "")</f>
        <v>1216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VAR_NPER                    1215</v>
      </c>
    </row>
    <row r="1243" spans="1:4">
      <c r="A1243">
        <f t="shared" si="24"/>
        <v>1216</v>
      </c>
      <c r="B1243" t="str">
        <f>VLOOKUP(A1243,SOURCE!B:S,15,0)</f>
        <v xml:space="preserve">VAR_PERonA </v>
      </c>
      <c r="C1243">
        <f>IF(
ISNUMBER(INDEX(SOURCE!B:B,MATCH(A1243,SOURCE!B:B,0)+1)),
  VALUE(INDEX(SOURCE!B:B,MATCH(A1243,SOURCE!B:B,0)+1)),
  "")</f>
        <v>1217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VAR_PERonA                  1216</v>
      </c>
    </row>
    <row r="1244" spans="1:4">
      <c r="A1244">
        <f t="shared" si="24"/>
        <v>1217</v>
      </c>
      <c r="B1244" t="str">
        <f>VLOOKUP(A1244,SOURCE!B:S,15,0)</f>
        <v xml:space="preserve">VAR_PMT    </v>
      </c>
      <c r="C1244">
        <f>IF(
ISNUMBER(INDEX(SOURCE!B:B,MATCH(A1244,SOURCE!B:B,0)+1)),
  VALUE(INDEX(SOURCE!B:B,MATCH(A1244,SOURCE!B:B,0)+1)),
  "")</f>
        <v>1218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VAR_PMT                     1217</v>
      </c>
    </row>
    <row r="1245" spans="1:4">
      <c r="A1245">
        <f t="shared" si="24"/>
        <v>1218</v>
      </c>
      <c r="B1245" t="str">
        <f>VLOOKUP(A1245,SOURCE!B:S,15,0)</f>
        <v xml:space="preserve">VAR_PV     </v>
      </c>
      <c r="C1245">
        <f>IF(
ISNUMBER(INDEX(SOURCE!B:B,MATCH(A1245,SOURCE!B:B,0)+1)),
  VALUE(INDEX(SOURCE!B:B,MATCH(A1245,SOURCE!B:B,0)+1)),
  "")</f>
        <v>1219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VAR_PV                      1218</v>
      </c>
    </row>
    <row r="1246" spans="1:4">
      <c r="A1246">
        <f t="shared" si="24"/>
        <v>1219</v>
      </c>
      <c r="B1246" t="str">
        <f>VLOOKUP(A1246,SOURCE!B:S,15,0)</f>
        <v xml:space="preserve">VAR_GRAMOD </v>
      </c>
      <c r="C1246">
        <f>IF(
ISNUMBER(INDEX(SOURCE!B:B,MATCH(A1246,SOURCE!B:B,0)+1)),
  VALUE(INDEX(SOURCE!B:B,MATCH(A1246,SOURCE!B:B,0)+1)),
  "")</f>
        <v>1220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VAR_GRAMOD                  1219</v>
      </c>
    </row>
    <row r="1247" spans="1:4">
      <c r="A1247">
        <f t="shared" si="24"/>
        <v>1220</v>
      </c>
      <c r="B1247" t="str">
        <f>VLOOKUP(A1247,SOURCE!B:S,15,0)</f>
        <v xml:space="preserve">VAR_MATA   </v>
      </c>
      <c r="C1247">
        <f>IF(
ISNUMBER(INDEX(SOURCE!B:B,MATCH(A1247,SOURCE!B:B,0)+1)),
  VALUE(INDEX(SOURCE!B:B,MATCH(A1247,SOURCE!B:B,0)+1)),
  "")</f>
        <v>1221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VAR_MATA                    1220</v>
      </c>
    </row>
    <row r="1248" spans="1:4">
      <c r="A1248">
        <f t="shared" si="24"/>
        <v>1221</v>
      </c>
      <c r="B1248" t="str">
        <f>VLOOKUP(A1248,SOURCE!B:S,15,0)</f>
        <v xml:space="preserve">VAR_MATB   </v>
      </c>
      <c r="C1248">
        <f>IF(
ISNUMBER(INDEX(SOURCE!B:B,MATCH(A1248,SOURCE!B:B,0)+1)),
  VALUE(INDEX(SOURCE!B:B,MATCH(A1248,SOURCE!B:B,0)+1)),
  "")</f>
        <v>1222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VAR_MATB                    1221</v>
      </c>
    </row>
    <row r="1249" spans="1:4">
      <c r="A1249">
        <f t="shared" si="24"/>
        <v>1222</v>
      </c>
      <c r="B1249" t="str">
        <f>VLOOKUP(A1249,SOURCE!B:S,15,0)</f>
        <v xml:space="preserve">VAR_MATX   </v>
      </c>
      <c r="C1249">
        <f>IF(
ISNUMBER(INDEX(SOURCE!B:B,MATCH(A1249,SOURCE!B:B,0)+1)),
  VALUE(INDEX(SOURCE!B:B,MATCH(A1249,SOURCE!B:B,0)+1)),
  "")</f>
        <v>1223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VAR_MATX                    1222</v>
      </c>
    </row>
    <row r="1250" spans="1:4">
      <c r="A1250">
        <f t="shared" si="24"/>
        <v>1223</v>
      </c>
      <c r="B1250" t="str">
        <f>VLOOKUP(A1250,SOURCE!B:S,15,0)</f>
        <v>VAR_1223</v>
      </c>
      <c r="C1250">
        <f>IF(
ISNUMBER(INDEX(SOURCE!B:B,MATCH(A1250,SOURCE!B:B,0)+1)),
  VALUE(INDEX(SOURCE!B:B,MATCH(A1250,SOURCE!B:B,0)+1)),
  "")</f>
        <v>1224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VAR_1223                    1223</v>
      </c>
    </row>
    <row r="1251" spans="1:4">
      <c r="A1251">
        <f t="shared" si="24"/>
        <v>1224</v>
      </c>
      <c r="B1251" t="str">
        <f>VLOOKUP(A1251,SOURCE!B:S,15,0)</f>
        <v>VAR_1224</v>
      </c>
      <c r="C1251">
        <f>IF(
ISNUMBER(INDEX(SOURCE!B:B,MATCH(A1251,SOURCE!B:B,0)+1)),
  VALUE(INDEX(SOURCE!B:B,MATCH(A1251,SOURCE!B:B,0)+1)),
  "")</f>
        <v>1224.01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VAR_1224                    1224</v>
      </c>
    </row>
    <row r="1252" spans="1:4">
      <c r="A1252">
        <f t="shared" si="24"/>
        <v>1224.01</v>
      </c>
      <c r="B1252" t="str">
        <f>VLOOKUP(A1252,SOURCE!B:S,15,0)</f>
        <v/>
      </c>
      <c r="C1252">
        <f>IF(
ISNUMBER(INDEX(SOURCE!B:B,MATCH(A1252,SOURCE!B:B,0)+1)),
  VALUE(INDEX(SOURCE!B:B,MATCH(A1252,SOURCE!B:B,0)+1)),
  "")</f>
        <v>1224.02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/>
      </c>
    </row>
    <row r="1253" spans="1:4">
      <c r="A1253">
        <f t="shared" si="24"/>
        <v>1224.02</v>
      </c>
      <c r="B1253" t="str">
        <f>VLOOKUP(A1253,SOURCE!B:S,15,0)</f>
        <v/>
      </c>
      <c r="C1253">
        <f>IF(
ISNUMBER(INDEX(SOURCE!B:B,MATCH(A1253,SOURCE!B:B,0)+1)),
  VALUE(INDEX(SOURCE!B:B,MATCH(A1253,SOURCE!B:B,0)+1)),
  "")</f>
        <v>1224.03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/>
      </c>
    </row>
    <row r="1254" spans="1:4">
      <c r="A1254">
        <f t="shared" si="24"/>
        <v>1224.03</v>
      </c>
      <c r="B1254" t="str">
        <f>VLOOKUP(A1254,SOURCE!B:S,15,0)</f>
        <v>// Probability distributions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// Probability distributions</v>
      </c>
    </row>
    <row r="1255" spans="1:4">
      <c r="A1255">
        <f t="shared" si="24"/>
        <v>1225</v>
      </c>
      <c r="B1255" t="str">
        <f>VLOOKUP(A1255,SOURCE!B:S,15,0)</f>
        <v>MNU_BINOM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MNU_BINOM                   1225</v>
      </c>
    </row>
    <row r="1256" spans="1:4">
      <c r="A1256">
        <f t="shared" si="24"/>
        <v>1226</v>
      </c>
      <c r="B1256" t="str">
        <f>VLOOKUP(A1256,SOURCE!B:S,15,0)</f>
        <v>ITM_BINOMP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ITM_BINOMP                  1226</v>
      </c>
    </row>
    <row r="1257" spans="1:4">
      <c r="A1257">
        <f t="shared" si="24"/>
        <v>1227</v>
      </c>
      <c r="B1257" t="str">
        <f>VLOOKUP(A1257,SOURCE!B:S,15,0)</f>
        <v>ITM_BINOM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ITM_BINOM                   1227</v>
      </c>
    </row>
    <row r="1258" spans="1:4">
      <c r="A1258">
        <f t="shared" si="24"/>
        <v>1228</v>
      </c>
      <c r="B1258" t="str">
        <f>VLOOKUP(A1258,SOURCE!B:S,15,0)</f>
        <v>ITM_BINOMU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ITM_BINOMU                  1228</v>
      </c>
    </row>
    <row r="1259" spans="1:4">
      <c r="A1259">
        <f t="shared" si="24"/>
        <v>1229</v>
      </c>
      <c r="B1259" t="str">
        <f>VLOOKUP(A1259,SOURCE!B:S,15,0)</f>
        <v>ITM_BINOMM1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ITM_BINOMM1                 1229</v>
      </c>
    </row>
    <row r="1260" spans="1:4">
      <c r="A1260">
        <f t="shared" si="24"/>
        <v>1230</v>
      </c>
      <c r="B1260" t="str">
        <f>VLOOKUP(A1260,SOURCE!B:S,15,0)</f>
        <v>MNU_CAUCH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MNU_CAUCH                   1230</v>
      </c>
    </row>
    <row r="1261" spans="1:4">
      <c r="A1261">
        <f t="shared" si="24"/>
        <v>1231</v>
      </c>
      <c r="B1261" t="str">
        <f>VLOOKUP(A1261,SOURCE!B:S,15,0)</f>
        <v>ITM_CAUCHP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ITM_CAUCHP                  1231</v>
      </c>
    </row>
    <row r="1262" spans="1:4">
      <c r="A1262">
        <f t="shared" si="24"/>
        <v>1232</v>
      </c>
      <c r="B1262" t="str">
        <f>VLOOKUP(A1262,SOURCE!B:S,15,0)</f>
        <v>ITM_CAUCH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ITM_CAUCH                   1232</v>
      </c>
    </row>
    <row r="1263" spans="1:4">
      <c r="A1263">
        <f t="shared" si="24"/>
        <v>1233</v>
      </c>
      <c r="B1263" t="str">
        <f>VLOOKUP(A1263,SOURCE!B:S,15,0)</f>
        <v>ITM_CAUCHU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ITM_CAUCHU                  1233</v>
      </c>
    </row>
    <row r="1264" spans="1:4">
      <c r="A1264">
        <f t="shared" si="24"/>
        <v>1234</v>
      </c>
      <c r="B1264" t="str">
        <f>VLOOKUP(A1264,SOURCE!B:S,15,0)</f>
        <v>ITM_CAUCHM1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ITM_CAUCHM1                 1234</v>
      </c>
    </row>
    <row r="1265" spans="1:4">
      <c r="A1265">
        <f t="shared" si="24"/>
        <v>1235</v>
      </c>
      <c r="B1265" t="str">
        <f>VLOOKUP(A1265,SOURCE!B:S,15,0)</f>
        <v>MNU_EXPON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MNU_EXPON                   1235</v>
      </c>
    </row>
    <row r="1266" spans="1:4">
      <c r="A1266">
        <f t="shared" si="24"/>
        <v>1236</v>
      </c>
      <c r="B1266" t="str">
        <f>VLOOKUP(A1266,SOURCE!B:S,15,0)</f>
        <v>ITM_EXPONP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ITM_EXPONP                  1236</v>
      </c>
    </row>
    <row r="1267" spans="1:4">
      <c r="A1267">
        <f t="shared" si="24"/>
        <v>1237</v>
      </c>
      <c r="B1267" t="str">
        <f>VLOOKUP(A1267,SOURCE!B:S,15,0)</f>
        <v>ITM_EXPON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ITM_EXPON                   1237</v>
      </c>
    </row>
    <row r="1268" spans="1:4">
      <c r="A1268">
        <f t="shared" si="24"/>
        <v>1238</v>
      </c>
      <c r="B1268" t="str">
        <f>VLOOKUP(A1268,SOURCE!B:S,15,0)</f>
        <v>ITM_EXPONU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ITM_EXPONU                  1238</v>
      </c>
    </row>
    <row r="1269" spans="1:4">
      <c r="A1269">
        <f t="shared" si="24"/>
        <v>1239</v>
      </c>
      <c r="B1269" t="str">
        <f>VLOOKUP(A1269,SOURCE!B:S,15,0)</f>
        <v>ITM_EXPONM1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ITM_EXPONM1                 1239</v>
      </c>
    </row>
    <row r="1270" spans="1:4">
      <c r="A1270">
        <f t="shared" si="24"/>
        <v>1240</v>
      </c>
      <c r="B1270" t="str">
        <f>VLOOKUP(A1270,SOURCE!B:S,15,0)</f>
        <v>MNU_F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MNU_F                       1240</v>
      </c>
    </row>
    <row r="1271" spans="1:4">
      <c r="A1271">
        <f t="shared" si="24"/>
        <v>1241</v>
      </c>
      <c r="B1271" t="str">
        <f>VLOOKUP(A1271,SOURCE!B:S,15,0)</f>
        <v>ITM_FPX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ITM_FPX                     1241</v>
      </c>
    </row>
    <row r="1272" spans="1:4">
      <c r="A1272">
        <f t="shared" si="24"/>
        <v>1242</v>
      </c>
      <c r="B1272" t="str">
        <f>VLOOKUP(A1272,SOURCE!B:S,15,0)</f>
        <v>ITM_FX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ITM_FX                      1242</v>
      </c>
    </row>
    <row r="1273" spans="1:4">
      <c r="A1273">
        <f t="shared" si="24"/>
        <v>1243</v>
      </c>
      <c r="B1273" t="str">
        <f>VLOOKUP(A1273,SOURCE!B:S,15,0)</f>
        <v>ITM_FUX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ITM_FUX                     1243</v>
      </c>
    </row>
    <row r="1274" spans="1:4">
      <c r="A1274">
        <f t="shared" si="24"/>
        <v>1244</v>
      </c>
      <c r="B1274" t="str">
        <f>VLOOKUP(A1274,SOURCE!B:S,15,0)</f>
        <v>ITM_FM1P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ITM_FM1P                    1244</v>
      </c>
    </row>
    <row r="1275" spans="1:4">
      <c r="A1275">
        <f t="shared" si="24"/>
        <v>1245</v>
      </c>
      <c r="B1275" t="str">
        <f>VLOOKUP(A1275,SOURCE!B:S,15,0)</f>
        <v>MNU_GEOM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MNU_GEOM                    1245</v>
      </c>
    </row>
    <row r="1276" spans="1:4">
      <c r="A1276">
        <f t="shared" si="24"/>
        <v>1246</v>
      </c>
      <c r="B1276" t="str">
        <f>VLOOKUP(A1276,SOURCE!B:S,15,0)</f>
        <v>ITM_GEOMP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ITM_GEOMP                   1246</v>
      </c>
    </row>
    <row r="1277" spans="1:4">
      <c r="A1277">
        <f t="shared" si="24"/>
        <v>1247</v>
      </c>
      <c r="B1277" t="str">
        <f>VLOOKUP(A1277,SOURCE!B:S,15,0)</f>
        <v>ITM_GEOM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ITM_GEOM                    1247</v>
      </c>
    </row>
    <row r="1278" spans="1:4">
      <c r="A1278">
        <f t="shared" si="24"/>
        <v>1248</v>
      </c>
      <c r="B1278" t="str">
        <f>VLOOKUP(A1278,SOURCE!B:S,15,0)</f>
        <v>ITM_GEOMU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ITM_GEOMU                   1248</v>
      </c>
    </row>
    <row r="1279" spans="1:4">
      <c r="A1279">
        <f t="shared" si="24"/>
        <v>1249</v>
      </c>
      <c r="B1279" t="str">
        <f>VLOOKUP(A1279,SOURCE!B:S,15,0)</f>
        <v>ITM_GEOMM1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ITM_GEOMM1                  1249</v>
      </c>
    </row>
    <row r="1280" spans="1:4">
      <c r="A1280">
        <f t="shared" si="24"/>
        <v>1250</v>
      </c>
      <c r="B1280" t="str">
        <f>VLOOKUP(A1280,SOURCE!B:S,15,0)</f>
        <v>MNU_HYPER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MNU_HYPER                   1250</v>
      </c>
    </row>
    <row r="1281" spans="1:4">
      <c r="A1281">
        <f t="shared" si="24"/>
        <v>1251</v>
      </c>
      <c r="B1281" t="str">
        <f>VLOOKUP(A1281,SOURCE!B:S,15,0)</f>
        <v>ITM_HYPERP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ITM_HYPERP                  1251</v>
      </c>
    </row>
    <row r="1282" spans="1:4">
      <c r="A1282">
        <f t="shared" si="24"/>
        <v>1252</v>
      </c>
      <c r="B1282" t="str">
        <f>VLOOKUP(A1282,SOURCE!B:S,15,0)</f>
        <v>ITM_HYPER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ITM_HYPER                   1252</v>
      </c>
    </row>
    <row r="1283" spans="1:4">
      <c r="A1283">
        <f t="shared" si="24"/>
        <v>1253</v>
      </c>
      <c r="B1283" t="str">
        <f>VLOOKUP(A1283,SOURCE!B:S,15,0)</f>
        <v>ITM_HYPERU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ITM_HYPERU                  1253</v>
      </c>
    </row>
    <row r="1284" spans="1:4">
      <c r="A1284">
        <f t="shared" si="24"/>
        <v>1254</v>
      </c>
      <c r="B1284" t="str">
        <f>VLOOKUP(A1284,SOURCE!B:S,15,0)</f>
        <v>ITM_HYPERM1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ITM_HYPERM1                 1254</v>
      </c>
    </row>
    <row r="1285" spans="1:4">
      <c r="A1285">
        <f t="shared" si="24"/>
        <v>1255</v>
      </c>
      <c r="B1285" t="str">
        <f>VLOOKUP(A1285,SOURCE!B:S,15,0)</f>
        <v>MNU_LGNRM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MNU_LGNRM                   1255</v>
      </c>
    </row>
    <row r="1286" spans="1:4">
      <c r="A1286">
        <f t="shared" si="24"/>
        <v>1256</v>
      </c>
      <c r="B1286" t="str">
        <f>VLOOKUP(A1286,SOURCE!B:S,15,0)</f>
        <v>ITM_LGNRMP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ITM_LGNRMP                  1256</v>
      </c>
    </row>
    <row r="1287" spans="1:4">
      <c r="A1287">
        <f t="shared" si="24"/>
        <v>1257</v>
      </c>
      <c r="B1287" t="str">
        <f>VLOOKUP(A1287,SOURCE!B:S,15,0)</f>
        <v>ITM_LGNRM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ITM_LGNRM                   1257</v>
      </c>
    </row>
    <row r="1288" spans="1:4">
      <c r="A1288">
        <f t="shared" si="24"/>
        <v>1258</v>
      </c>
      <c r="B1288" t="str">
        <f>VLOOKUP(A1288,SOURCE!B:S,15,0)</f>
        <v>ITM_LGNRMU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ITM_LGNRMU                  1258</v>
      </c>
    </row>
    <row r="1289" spans="1:4">
      <c r="A1289">
        <f t="shared" si="24"/>
        <v>1259</v>
      </c>
      <c r="B1289" t="str">
        <f>VLOOKUP(A1289,SOURCE!B:S,15,0)</f>
        <v>ITM_LGNRMM1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ITM_LGNRMM1                 1259</v>
      </c>
    </row>
    <row r="1290" spans="1:4">
      <c r="A1290">
        <f t="shared" si="24"/>
        <v>1260</v>
      </c>
      <c r="B1290" t="str">
        <f>VLOOKUP(A1290,SOURCE!B:S,15,0)</f>
        <v>MNU_LOGIS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MNU_LOGIS                   1260</v>
      </c>
    </row>
    <row r="1291" spans="1:4">
      <c r="A1291">
        <f t="shared" si="24"/>
        <v>1261</v>
      </c>
      <c r="B1291" t="str">
        <f>VLOOKUP(A1291,SOURCE!B:S,15,0)</f>
        <v>ITM_LOGISP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ITM_LOGISP                  1261</v>
      </c>
    </row>
    <row r="1292" spans="1:4">
      <c r="A1292">
        <f t="shared" ref="A1292:A1355" si="25">C1291</f>
        <v>1262</v>
      </c>
      <c r="B1292" t="str">
        <f>VLOOKUP(A1292,SOURCE!B:S,15,0)</f>
        <v>ITM_LOGIS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ITM_LOGIS                   1262</v>
      </c>
    </row>
    <row r="1293" spans="1:4">
      <c r="A1293">
        <f t="shared" si="25"/>
        <v>1263</v>
      </c>
      <c r="B1293" t="str">
        <f>VLOOKUP(A1293,SOURCE!B:S,15,0)</f>
        <v>ITM_LOGISU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ITM_LOGISU                  1263</v>
      </c>
    </row>
    <row r="1294" spans="1:4">
      <c r="A1294">
        <f t="shared" si="25"/>
        <v>1264</v>
      </c>
      <c r="B1294" t="str">
        <f>VLOOKUP(A1294,SOURCE!B:S,15,0)</f>
        <v>ITM_LOGISM1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ITM_LOGISM1                 1264</v>
      </c>
    </row>
    <row r="1295" spans="1:4">
      <c r="A1295">
        <f t="shared" si="25"/>
        <v>1265</v>
      </c>
      <c r="B1295" t="str">
        <f>VLOOKUP(A1295,SOURCE!B:S,15,0)</f>
        <v>MNU_NBIN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MNU_NBIN                    1265</v>
      </c>
    </row>
    <row r="1296" spans="1:4">
      <c r="A1296">
        <f t="shared" si="25"/>
        <v>1266</v>
      </c>
      <c r="B1296" t="str">
        <f>VLOOKUP(A1296,SOURCE!B:S,15,0)</f>
        <v>ITM_NBINP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ITM_NBINP                   1266</v>
      </c>
    </row>
    <row r="1297" spans="1:4">
      <c r="A1297">
        <f t="shared" si="25"/>
        <v>1267</v>
      </c>
      <c r="B1297" t="str">
        <f>VLOOKUP(A1297,SOURCE!B:S,15,0)</f>
        <v>ITM_NBIN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ITM_NBIN                    1267</v>
      </c>
    </row>
    <row r="1298" spans="1:4">
      <c r="A1298">
        <f t="shared" si="25"/>
        <v>1268</v>
      </c>
      <c r="B1298" t="str">
        <f>VLOOKUP(A1298,SOURCE!B:S,15,0)</f>
        <v>ITM_NBINU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ITM_NBINU                   1268</v>
      </c>
    </row>
    <row r="1299" spans="1:4">
      <c r="A1299">
        <f t="shared" si="25"/>
        <v>1269</v>
      </c>
      <c r="B1299" t="str">
        <f>VLOOKUP(A1299,SOURCE!B:S,15,0)</f>
        <v>ITM_NBINM1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ITM_NBINM1                  1269</v>
      </c>
    </row>
    <row r="1300" spans="1:4">
      <c r="A1300">
        <f t="shared" si="25"/>
        <v>1270</v>
      </c>
      <c r="B1300" t="str">
        <f>VLOOKUP(A1300,SOURCE!B:S,15,0)</f>
        <v>MNU_NORML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MNU_NORML                   1270</v>
      </c>
    </row>
    <row r="1301" spans="1:4">
      <c r="A1301">
        <f t="shared" si="25"/>
        <v>1271</v>
      </c>
      <c r="B1301" t="str">
        <f>VLOOKUP(A1301,SOURCE!B:S,15,0)</f>
        <v>ITM_NORMLP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ITM_NORMLP                  1271</v>
      </c>
    </row>
    <row r="1302" spans="1:4">
      <c r="A1302">
        <f t="shared" si="25"/>
        <v>1272</v>
      </c>
      <c r="B1302" t="str">
        <f>VLOOKUP(A1302,SOURCE!B:S,15,0)</f>
        <v>ITM_NORML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ITM_NORML                   1272</v>
      </c>
    </row>
    <row r="1303" spans="1:4">
      <c r="A1303">
        <f t="shared" si="25"/>
        <v>1273</v>
      </c>
      <c r="B1303" t="str">
        <f>VLOOKUP(A1303,SOURCE!B:S,15,0)</f>
        <v>ITM_NORMLU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ITM_NORMLU                  1273</v>
      </c>
    </row>
    <row r="1304" spans="1:4">
      <c r="A1304">
        <f t="shared" si="25"/>
        <v>1274</v>
      </c>
      <c r="B1304" t="str">
        <f>VLOOKUP(A1304,SOURCE!B:S,15,0)</f>
        <v>ITM_NORMLM1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ITM_NORMLM1                 1274</v>
      </c>
    </row>
    <row r="1305" spans="1:4">
      <c r="A1305">
        <f t="shared" si="25"/>
        <v>1275</v>
      </c>
      <c r="B1305" t="str">
        <f>VLOOKUP(A1305,SOURCE!B:S,15,0)</f>
        <v>MNU_POISS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MNU_POISS                   1275</v>
      </c>
    </row>
    <row r="1306" spans="1:4">
      <c r="A1306">
        <f t="shared" si="25"/>
        <v>1276</v>
      </c>
      <c r="B1306" t="str">
        <f>VLOOKUP(A1306,SOURCE!B:S,15,0)</f>
        <v>ITM_POISSP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ITM_POISSP                  1276</v>
      </c>
    </row>
    <row r="1307" spans="1:4">
      <c r="A1307">
        <f t="shared" si="25"/>
        <v>1277</v>
      </c>
      <c r="B1307" t="str">
        <f>VLOOKUP(A1307,SOURCE!B:S,15,0)</f>
        <v>ITM_POISS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ITM_POISS                   1277</v>
      </c>
    </row>
    <row r="1308" spans="1:4">
      <c r="A1308">
        <f t="shared" si="25"/>
        <v>1278</v>
      </c>
      <c r="B1308" t="str">
        <f>VLOOKUP(A1308,SOURCE!B:S,15,0)</f>
        <v>ITM_POISSU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ITM_POISSU                  1278</v>
      </c>
    </row>
    <row r="1309" spans="1:4">
      <c r="A1309">
        <f t="shared" si="25"/>
        <v>1279</v>
      </c>
      <c r="B1309" t="str">
        <f>VLOOKUP(A1309,SOURCE!B:S,15,0)</f>
        <v>ITM_POISSM1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ITM_POISSM1                 1279</v>
      </c>
    </row>
    <row r="1310" spans="1:4">
      <c r="A1310">
        <f t="shared" si="25"/>
        <v>1280</v>
      </c>
      <c r="B1310" t="str">
        <f>VLOOKUP(A1310,SOURCE!B:S,15,0)</f>
        <v>MNU_T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MNU_T                       1280</v>
      </c>
    </row>
    <row r="1311" spans="1:4">
      <c r="A1311">
        <f t="shared" si="25"/>
        <v>1281</v>
      </c>
      <c r="B1311" t="str">
        <f>VLOOKUP(A1311,SOURCE!B:S,15,0)</f>
        <v>ITM_TPX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ITM_TPX                     1281</v>
      </c>
    </row>
    <row r="1312" spans="1:4">
      <c r="A1312">
        <f t="shared" si="25"/>
        <v>1282</v>
      </c>
      <c r="B1312" t="str">
        <f>VLOOKUP(A1312,SOURCE!B:S,15,0)</f>
        <v>ITM_TX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ITM_TX                      1282</v>
      </c>
    </row>
    <row r="1313" spans="1:4">
      <c r="A1313">
        <f t="shared" si="25"/>
        <v>1283</v>
      </c>
      <c r="B1313" t="str">
        <f>VLOOKUP(A1313,SOURCE!B:S,15,0)</f>
        <v>ITM_TUX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ITM_TUX                     1283</v>
      </c>
    </row>
    <row r="1314" spans="1:4">
      <c r="A1314">
        <f t="shared" si="25"/>
        <v>1284</v>
      </c>
      <c r="B1314" t="str">
        <f>VLOOKUP(A1314,SOURCE!B:S,15,0)</f>
        <v>ITM_TM1P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ITM_TM1P                    1284</v>
      </c>
    </row>
    <row r="1315" spans="1:4">
      <c r="A1315">
        <f t="shared" si="25"/>
        <v>1285</v>
      </c>
      <c r="B1315" t="str">
        <f>VLOOKUP(A1315,SOURCE!B:S,15,0)</f>
        <v>MNU_WEIBL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MNU_WEIBL                   1285</v>
      </c>
    </row>
    <row r="1316" spans="1:4">
      <c r="A1316">
        <f t="shared" si="25"/>
        <v>1286</v>
      </c>
      <c r="B1316" t="str">
        <f>VLOOKUP(A1316,SOURCE!B:S,15,0)</f>
        <v>ITM_WEIBLP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ITM_WEIBLP                  1286</v>
      </c>
    </row>
    <row r="1317" spans="1:4">
      <c r="A1317">
        <f t="shared" si="25"/>
        <v>1287</v>
      </c>
      <c r="B1317" t="str">
        <f>VLOOKUP(A1317,SOURCE!B:S,15,0)</f>
        <v>ITM_WEIBL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ITM_WEIBL                   1287</v>
      </c>
    </row>
    <row r="1318" spans="1:4">
      <c r="A1318">
        <f t="shared" si="25"/>
        <v>1288</v>
      </c>
      <c r="B1318" t="str">
        <f>VLOOKUP(A1318,SOURCE!B:S,15,0)</f>
        <v>ITM_WEIBLU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ITM_WEIBLU                  1288</v>
      </c>
    </row>
    <row r="1319" spans="1:4">
      <c r="A1319">
        <f t="shared" si="25"/>
        <v>1289</v>
      </c>
      <c r="B1319" t="str">
        <f>VLOOKUP(A1319,SOURCE!B:S,15,0)</f>
        <v>ITM_WEIBLM1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ITM_WEIBLM1                 1289</v>
      </c>
    </row>
    <row r="1320" spans="1:4">
      <c r="A1320">
        <f t="shared" si="25"/>
        <v>1290</v>
      </c>
      <c r="B1320" t="str">
        <f>VLOOKUP(A1320,SOURCE!B:S,15,0)</f>
        <v>MNU_CHI2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MNU_CHI2                    1290</v>
      </c>
    </row>
    <row r="1321" spans="1:4">
      <c r="A1321">
        <f t="shared" si="25"/>
        <v>1291</v>
      </c>
      <c r="B1321" t="str">
        <f>VLOOKUP(A1321,SOURCE!B:S,15,0)</f>
        <v>ITM_chi2Px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ITM_chi2Px                  1291</v>
      </c>
    </row>
    <row r="1322" spans="1:4">
      <c r="A1322">
        <f t="shared" si="25"/>
        <v>1292</v>
      </c>
      <c r="B1322" t="str">
        <f>VLOOKUP(A1322,SOURCE!B:S,15,0)</f>
        <v>ITM_chi2x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ITM_chi2x                   1292</v>
      </c>
    </row>
    <row r="1323" spans="1:4">
      <c r="A1323">
        <f t="shared" si="25"/>
        <v>1293</v>
      </c>
      <c r="B1323" t="str">
        <f>VLOOKUP(A1323,SOURCE!B:S,15,0)</f>
        <v>ITM_chi2ux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ITM_chi2ux                  1293</v>
      </c>
    </row>
    <row r="1324" spans="1:4">
      <c r="A1324">
        <f t="shared" si="25"/>
        <v>1294</v>
      </c>
      <c r="B1324" t="str">
        <f>VLOOKUP(A1324,SOURCE!B:S,15,0)</f>
        <v>ITM_chi2M1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ITM_chi2M1                  1294</v>
      </c>
    </row>
    <row r="1325" spans="1:4">
      <c r="A1325">
        <f t="shared" si="25"/>
        <v>1295</v>
      </c>
      <c r="B1325" t="str">
        <f>VLOOKUP(A1325,SOURCE!B:S,15,0)</f>
        <v>MNU_STDNORML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MNU_STDNORML                1295</v>
      </c>
    </row>
    <row r="1326" spans="1:4">
      <c r="A1326">
        <f t="shared" si="25"/>
        <v>1296</v>
      </c>
      <c r="B1326" t="str">
        <f>VLOOKUP(A1326,SOURCE!B:S,15,0)</f>
        <v>ITM_STDNORMLP</v>
      </c>
      <c r="C1326">
        <f>IF(
ISNUMBER(INDEX(SOURCE!B:B,MATCH(A1326,SOURCE!B:B,0)+1)),
  VALUE(INDEX(SOURCE!B:B,MATCH(A1326,SOURCE!B:B,0)+1)),
  "")</f>
        <v>1297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ITM_STDNORMLP               1296</v>
      </c>
    </row>
    <row r="1327" spans="1:4">
      <c r="A1327">
        <f t="shared" si="25"/>
        <v>1297</v>
      </c>
      <c r="B1327" t="str">
        <f>VLOOKUP(A1327,SOURCE!B:S,15,0)</f>
        <v>ITM_STDNORML</v>
      </c>
      <c r="C1327">
        <f>IF(
ISNUMBER(INDEX(SOURCE!B:B,MATCH(A1327,SOURCE!B:B,0)+1)),
  VALUE(INDEX(SOURCE!B:B,MATCH(A1327,SOURCE!B:B,0)+1)),
  "")</f>
        <v>1298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>#define ITM_STDNORML                1297</v>
      </c>
    </row>
    <row r="1328" spans="1:4">
      <c r="A1328">
        <f t="shared" si="25"/>
        <v>1298</v>
      </c>
      <c r="B1328" t="str">
        <f>VLOOKUP(A1328,SOURCE!B:S,15,0)</f>
        <v>ITM_STDNORMLU</v>
      </c>
      <c r="C1328">
        <f>IF(
ISNUMBER(INDEX(SOURCE!B:B,MATCH(A1328,SOURCE!B:B,0)+1)),
  VALUE(INDEX(SOURCE!B:B,MATCH(A1328,SOURCE!B:B,0)+1)),
  "")</f>
        <v>1299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>#define ITM_STDNORMLU               1298</v>
      </c>
    </row>
    <row r="1329" spans="1:4">
      <c r="A1329">
        <f t="shared" si="25"/>
        <v>1299</v>
      </c>
      <c r="B1329" t="str">
        <f>VLOOKUP(A1329,SOURCE!B:S,15,0)</f>
        <v>ITM_STDNORMLM1</v>
      </c>
      <c r="C1329">
        <f>IF(
ISNUMBER(INDEX(SOURCE!B:B,MATCH(A1329,SOURCE!B:B,0)+1)),
  VALUE(INDEX(SOURCE!B:B,MATCH(A1329,SOURCE!B:B,0)+1)),
  "")</f>
        <v>1300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#define ITM_STDNORMLM1              1299</v>
      </c>
    </row>
    <row r="1330" spans="1:4">
      <c r="A1330">
        <f t="shared" si="25"/>
        <v>1300</v>
      </c>
      <c r="B1330" t="str">
        <f>VLOOKUP(A1330,SOURCE!B:S,15,0)</f>
        <v>ITM_1300</v>
      </c>
      <c r="C1330">
        <f>IF(
ISNUMBER(INDEX(SOURCE!B:B,MATCH(A1330,SOURCE!B:B,0)+1)),
  VALUE(INDEX(SOURCE!B:B,MATCH(A1330,SOURCE!B:B,0)+1)),
  "")</f>
        <v>1301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ITM_1300                    1300</v>
      </c>
    </row>
    <row r="1331" spans="1:4">
      <c r="A1331">
        <f t="shared" si="25"/>
        <v>1301</v>
      </c>
      <c r="B1331" t="str">
        <f>VLOOKUP(A1331,SOURCE!B:S,15,0)</f>
        <v>ITM_1301</v>
      </c>
      <c r="C1331">
        <f>IF(
ISNUMBER(INDEX(SOURCE!B:B,MATCH(A1331,SOURCE!B:B,0)+1)),
  VALUE(INDEX(SOURCE!B:B,MATCH(A1331,SOURCE!B:B,0)+1)),
  "")</f>
        <v>1302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ITM_1301                    1301</v>
      </c>
    </row>
    <row r="1332" spans="1:4">
      <c r="A1332">
        <f t="shared" si="25"/>
        <v>1302</v>
      </c>
      <c r="B1332" t="str">
        <f>VLOOKUP(A1332,SOURCE!B:S,15,0)</f>
        <v>ITM_1302</v>
      </c>
      <c r="C1332">
        <f>IF(
ISNUMBER(INDEX(SOURCE!B:B,MATCH(A1332,SOURCE!B:B,0)+1)),
  VALUE(INDEX(SOURCE!B:B,MATCH(A1332,SOURCE!B:B,0)+1)),
  "")</f>
        <v>1303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ITM_1302                    1302</v>
      </c>
    </row>
    <row r="1333" spans="1:4">
      <c r="A1333">
        <f t="shared" si="25"/>
        <v>1303</v>
      </c>
      <c r="B1333" t="str">
        <f>VLOOKUP(A1333,SOURCE!B:S,15,0)</f>
        <v>ITM_1303</v>
      </c>
      <c r="C1333">
        <f>IF(
ISNUMBER(INDEX(SOURCE!B:B,MATCH(A1333,SOURCE!B:B,0)+1)),
  VALUE(INDEX(SOURCE!B:B,MATCH(A1333,SOURCE!B:B,0)+1)),
  "")</f>
        <v>1304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ITM_1303                    1303</v>
      </c>
    </row>
    <row r="1334" spans="1:4">
      <c r="A1334">
        <f t="shared" si="25"/>
        <v>1304</v>
      </c>
      <c r="B1334" t="str">
        <f>VLOOKUP(A1334,SOURCE!B:S,15,0)</f>
        <v>ITM_1304</v>
      </c>
      <c r="C1334">
        <f>IF(
ISNUMBER(INDEX(SOURCE!B:B,MATCH(A1334,SOURCE!B:B,0)+1)),
  VALUE(INDEX(SOURCE!B:B,MATCH(A1334,SOURCE!B:B,0)+1)),
  "")</f>
        <v>1305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ITM_1304                    1304</v>
      </c>
    </row>
    <row r="1335" spans="1:4">
      <c r="A1335">
        <f t="shared" si="25"/>
        <v>1305</v>
      </c>
      <c r="B1335" t="str">
        <f>VLOOKUP(A1335,SOURCE!B:S,15,0)</f>
        <v>ITM_1305</v>
      </c>
      <c r="C1335">
        <f>IF(
ISNUMBER(INDEX(SOURCE!B:B,MATCH(A1335,SOURCE!B:B,0)+1)),
  VALUE(INDEX(SOURCE!B:B,MATCH(A1335,SOURCE!B:B,0)+1)),
  "")</f>
        <v>1306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ITM_1305                    1305</v>
      </c>
    </row>
    <row r="1336" spans="1:4">
      <c r="A1336">
        <f t="shared" si="25"/>
        <v>1306</v>
      </c>
      <c r="B1336" t="str">
        <f>VLOOKUP(A1336,SOURCE!B:S,15,0)</f>
        <v>ITM_1306</v>
      </c>
      <c r="C1336">
        <f>IF(
ISNUMBER(INDEX(SOURCE!B:B,MATCH(A1336,SOURCE!B:B,0)+1)),
  VALUE(INDEX(SOURCE!B:B,MATCH(A1336,SOURCE!B:B,0)+1)),
  "")</f>
        <v>1307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ITM_1306                    1306</v>
      </c>
    </row>
    <row r="1337" spans="1:4">
      <c r="A1337">
        <f t="shared" si="25"/>
        <v>1307</v>
      </c>
      <c r="B1337" t="str">
        <f>VLOOKUP(A1337,SOURCE!B:S,15,0)</f>
        <v>ITM_1307</v>
      </c>
      <c r="C1337">
        <f>IF(
ISNUMBER(INDEX(SOURCE!B:B,MATCH(A1337,SOURCE!B:B,0)+1)),
  VALUE(INDEX(SOURCE!B:B,MATCH(A1337,SOURCE!B:B,0)+1)),
  "")</f>
        <v>1308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ITM_1307                    1307</v>
      </c>
    </row>
    <row r="1338" spans="1:4">
      <c r="A1338">
        <f t="shared" si="25"/>
        <v>1308</v>
      </c>
      <c r="B1338" t="str">
        <f>VLOOKUP(A1338,SOURCE!B:S,15,0)</f>
        <v>ITM_1308</v>
      </c>
      <c r="C1338">
        <f>IF(
ISNUMBER(INDEX(SOURCE!B:B,MATCH(A1338,SOURCE!B:B,0)+1)),
  VALUE(INDEX(SOURCE!B:B,MATCH(A1338,SOURCE!B:B,0)+1)),
  "")</f>
        <v>1309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ITM_1308                    1308</v>
      </c>
    </row>
    <row r="1339" spans="1:4">
      <c r="A1339">
        <f t="shared" si="25"/>
        <v>1309</v>
      </c>
      <c r="B1339" t="str">
        <f>VLOOKUP(A1339,SOURCE!B:S,15,0)</f>
        <v>ITM_1309</v>
      </c>
      <c r="C1339">
        <f>IF(
ISNUMBER(INDEX(SOURCE!B:B,MATCH(A1339,SOURCE!B:B,0)+1)),
  VALUE(INDEX(SOURCE!B:B,MATCH(A1339,SOURCE!B:B,0)+1)),
  "")</f>
        <v>1310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ITM_1309                    1309</v>
      </c>
    </row>
    <row r="1340" spans="1:4">
      <c r="A1340">
        <f t="shared" si="25"/>
        <v>1310</v>
      </c>
      <c r="B1340" t="str">
        <f>VLOOKUP(A1340,SOURCE!B:S,15,0)</f>
        <v>ITM_1310</v>
      </c>
      <c r="C1340">
        <f>IF(
ISNUMBER(INDEX(SOURCE!B:B,MATCH(A1340,SOURCE!B:B,0)+1)),
  VALUE(INDEX(SOURCE!B:B,MATCH(A1340,SOURCE!B:B,0)+1)),
  "")</f>
        <v>1311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ITM_1310                    1310</v>
      </c>
    </row>
    <row r="1341" spans="1:4">
      <c r="A1341">
        <f t="shared" si="25"/>
        <v>1311</v>
      </c>
      <c r="B1341" t="str">
        <f>VLOOKUP(A1341,SOURCE!B:S,15,0)</f>
        <v>ITM_1311</v>
      </c>
      <c r="C1341">
        <f>IF(
ISNUMBER(INDEX(SOURCE!B:B,MATCH(A1341,SOURCE!B:B,0)+1)),
  VALUE(INDEX(SOURCE!B:B,MATCH(A1341,SOURCE!B:B,0)+1)),
  "")</f>
        <v>1312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ITM_1311                    1311</v>
      </c>
    </row>
    <row r="1342" spans="1:4">
      <c r="A1342">
        <f t="shared" si="25"/>
        <v>1312</v>
      </c>
      <c r="B1342" t="str">
        <f>VLOOKUP(A1342,SOURCE!B:S,15,0)</f>
        <v>ITM_1312</v>
      </c>
      <c r="C1342">
        <f>IF(
ISNUMBER(INDEX(SOURCE!B:B,MATCH(A1342,SOURCE!B:B,0)+1)),
  VALUE(INDEX(SOURCE!B:B,MATCH(A1342,SOURCE!B:B,0)+1)),
  "")</f>
        <v>1313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ITM_1312                    1312</v>
      </c>
    </row>
    <row r="1343" spans="1:4">
      <c r="A1343">
        <f t="shared" si="25"/>
        <v>1313</v>
      </c>
      <c r="B1343" t="str">
        <f>VLOOKUP(A1343,SOURCE!B:S,15,0)</f>
        <v>ITM_1313</v>
      </c>
      <c r="C1343">
        <f>IF(
ISNUMBER(INDEX(SOURCE!B:B,MATCH(A1343,SOURCE!B:B,0)+1)),
  VALUE(INDEX(SOURCE!B:B,MATCH(A1343,SOURCE!B:B,0)+1)),
  "")</f>
        <v>1314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ITM_1313                    1313</v>
      </c>
    </row>
    <row r="1344" spans="1:4">
      <c r="A1344">
        <f t="shared" si="25"/>
        <v>1314</v>
      </c>
      <c r="B1344" t="str">
        <f>VLOOKUP(A1344,SOURCE!B:S,15,0)</f>
        <v>ITM_1314</v>
      </c>
      <c r="C1344">
        <f>IF(
ISNUMBER(INDEX(SOURCE!B:B,MATCH(A1344,SOURCE!B:B,0)+1)),
  VALUE(INDEX(SOURCE!B:B,MATCH(A1344,SOURCE!B:B,0)+1)),
  "")</f>
        <v>1314.01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ITM_1314                    1314</v>
      </c>
    </row>
    <row r="1345" spans="1:4">
      <c r="A1345">
        <f t="shared" si="25"/>
        <v>1314.01</v>
      </c>
      <c r="B1345" t="str">
        <f>VLOOKUP(A1345,SOURCE!B:S,15,0)</f>
        <v/>
      </c>
      <c r="C1345">
        <f>IF(
ISNUMBER(INDEX(SOURCE!B:B,MATCH(A1345,SOURCE!B:B,0)+1)),
  VALUE(INDEX(SOURCE!B:B,MATCH(A1345,SOURCE!B:B,0)+1)),
  "")</f>
        <v>1314.02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/>
      </c>
    </row>
    <row r="1346" spans="1:4">
      <c r="A1346">
        <f t="shared" si="25"/>
        <v>1314.02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1314.03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1314.03</v>
      </c>
      <c r="B1347" t="str">
        <f>VLOOKUP(A1347,SOURCE!B:S,15,0)</f>
        <v>// Curve fitting</v>
      </c>
      <c r="C1347">
        <f>IF(
ISNUMBER(INDEX(SOURCE!B:B,MATCH(A1347,SOURCE!B:B,0)+1)),
  VALUE(INDEX(SOURCE!B:B,MATCH(A1347,SOURCE!B:B,0)+1)),
  "")</f>
        <v>1315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>// Curve fitting</v>
      </c>
    </row>
    <row r="1348" spans="1:4">
      <c r="A1348">
        <f t="shared" si="25"/>
        <v>1315</v>
      </c>
      <c r="B1348" t="str">
        <f>VLOOKUP(A1348,SOURCE!B:S,15,0)</f>
        <v>ITM_BESTF</v>
      </c>
      <c r="C1348">
        <f>IF(
ISNUMBER(INDEX(SOURCE!B:B,MATCH(A1348,SOURCE!B:B,0)+1)),
  VALUE(INDEX(SOURCE!B:B,MATCH(A1348,SOURCE!B:B,0)+1)),
  "")</f>
        <v>1316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#define ITM_BESTF                   1315</v>
      </c>
    </row>
    <row r="1349" spans="1:4">
      <c r="A1349">
        <f t="shared" si="25"/>
        <v>1316</v>
      </c>
      <c r="B1349" t="str">
        <f>VLOOKUP(A1349,SOURCE!B:S,15,0)</f>
        <v>ITM_1316</v>
      </c>
      <c r="C1349">
        <f>IF(
ISNUMBER(INDEX(SOURCE!B:B,MATCH(A1349,SOURCE!B:B,0)+1)),
  VALUE(INDEX(SOURCE!B:B,MATCH(A1349,SOURCE!B:B,0)+1)),
  "")</f>
        <v>1317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ITM_1316                    1316</v>
      </c>
    </row>
    <row r="1350" spans="1:4">
      <c r="A1350">
        <f t="shared" si="25"/>
        <v>1317</v>
      </c>
      <c r="B1350" t="str">
        <f>VLOOKUP(A1350,SOURCE!B:S,15,0)</f>
        <v>ITM_1317</v>
      </c>
      <c r="C1350">
        <f>IF(
ISNUMBER(INDEX(SOURCE!B:B,MATCH(A1350,SOURCE!B:B,0)+1)),
  VALUE(INDEX(SOURCE!B:B,MATCH(A1350,SOURCE!B:B,0)+1)),
  "")</f>
        <v>1318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ITM_1317                    1317</v>
      </c>
    </row>
    <row r="1351" spans="1:4">
      <c r="A1351">
        <f t="shared" si="25"/>
        <v>1318</v>
      </c>
      <c r="B1351" t="str">
        <f>VLOOKUP(A1351,SOURCE!B:S,15,0)</f>
        <v>ITM_1318</v>
      </c>
      <c r="C1351">
        <f>IF(
ISNUMBER(INDEX(SOURCE!B:B,MATCH(A1351,SOURCE!B:B,0)+1)),
  VALUE(INDEX(SOURCE!B:B,MATCH(A1351,SOURCE!B:B,0)+1)),
  "")</f>
        <v>1319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ITM_1318                    1318</v>
      </c>
    </row>
    <row r="1352" spans="1:4">
      <c r="A1352">
        <f t="shared" si="25"/>
        <v>1319</v>
      </c>
      <c r="B1352" t="str">
        <f>VLOOKUP(A1352,SOURCE!B:S,15,0)</f>
        <v>ITM_1319</v>
      </c>
      <c r="C1352">
        <f>IF(
ISNUMBER(INDEX(SOURCE!B:B,MATCH(A1352,SOURCE!B:B,0)+1)),
  VALUE(INDEX(SOURCE!B:B,MATCH(A1352,SOURCE!B:B,0)+1)),
  "")</f>
        <v>1320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ITM_1319                    1319</v>
      </c>
    </row>
    <row r="1353" spans="1:4">
      <c r="A1353">
        <f t="shared" si="25"/>
        <v>1320</v>
      </c>
      <c r="B1353" t="str">
        <f>VLOOKUP(A1353,SOURCE!B:S,15,0)</f>
        <v>ITM_1320</v>
      </c>
      <c r="C1353">
        <f>IF(
ISNUMBER(INDEX(SOURCE!B:B,MATCH(A1353,SOURCE!B:B,0)+1)),
  VALUE(INDEX(SOURCE!B:B,MATCH(A1353,SOURCE!B:B,0)+1)),
  "")</f>
        <v>1320.01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ITM_1320                    1320</v>
      </c>
    </row>
    <row r="1354" spans="1:4">
      <c r="A1354">
        <f t="shared" si="25"/>
        <v>1320.01</v>
      </c>
      <c r="B1354" t="str">
        <f>VLOOKUP(A1354,SOURCE!B:S,15,0)</f>
        <v/>
      </c>
      <c r="C1354">
        <f>IF(
ISNUMBER(INDEX(SOURCE!B:B,MATCH(A1354,SOURCE!B:B,0)+1)),
  VALUE(INDEX(SOURCE!B:B,MATCH(A1354,SOURCE!B:B,0)+1)),
  "")</f>
        <v>1320.02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/>
      </c>
    </row>
    <row r="1355" spans="1:4">
      <c r="A1355">
        <f t="shared" si="25"/>
        <v>1320.02</v>
      </c>
      <c r="B1355" t="str">
        <f>VLOOKUP(A1355,SOURCE!B:S,15,0)</f>
        <v/>
      </c>
      <c r="C1355">
        <f>IF(
ISNUMBER(INDEX(SOURCE!B:B,MATCH(A1355,SOURCE!B:B,0)+1)),
  VALUE(INDEX(SOURCE!B:B,MATCH(A1355,SOURCE!B:B,0)+1)),
  "")</f>
        <v>1320.03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/>
      </c>
    </row>
    <row r="1356" spans="1:4">
      <c r="A1356">
        <f t="shared" ref="A1356:A1419" si="26">C1355</f>
        <v>1320.03</v>
      </c>
      <c r="B1356" t="str">
        <f>VLOOKUP(A1356,SOURCE!B:S,15,0)</f>
        <v>// Menus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// Menus</v>
      </c>
    </row>
    <row r="1357" spans="1:4">
      <c r="A1357">
        <f t="shared" si="26"/>
        <v>1321</v>
      </c>
      <c r="B1357" t="str">
        <f>VLOOKUP(A1357,SOURCE!B:S,15,0)</f>
        <v>MNU_ADV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MNU_ADV                     1321</v>
      </c>
    </row>
    <row r="1358" spans="1:4">
      <c r="A1358">
        <f t="shared" si="26"/>
        <v>1322</v>
      </c>
      <c r="B1358" t="str">
        <f>VLOOKUP(A1358,SOURCE!B:S,15,0)</f>
        <v>MNU_ANGLES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MNU_ANGLES                  1322</v>
      </c>
    </row>
    <row r="1359" spans="1:4">
      <c r="A1359">
        <f t="shared" si="26"/>
        <v>1323</v>
      </c>
      <c r="B1359" t="str">
        <f>VLOOKUP(A1359,SOURCE!B:S,15,0)</f>
        <v>MNU_PRINT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MNU_PRINT                   1323</v>
      </c>
    </row>
    <row r="1360" spans="1:4">
      <c r="A1360">
        <f t="shared" si="26"/>
        <v>1324</v>
      </c>
      <c r="B1360" t="str">
        <f>VLOOKUP(A1360,SOURCE!B:S,15,0)</f>
        <v>MNU_CONVA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MNU_CONVA                   1324</v>
      </c>
    </row>
    <row r="1361" spans="1:4">
      <c r="A1361">
        <f t="shared" si="26"/>
        <v>1325</v>
      </c>
      <c r="B1361" t="str">
        <f>VLOOKUP(A1361,SOURCE!B:S,15,0)</f>
        <v>MNU_BITS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MNU_BITS                    1325</v>
      </c>
    </row>
    <row r="1362" spans="1:4">
      <c r="A1362">
        <f t="shared" si="26"/>
        <v>1326</v>
      </c>
      <c r="B1362" t="str">
        <f>VLOOKUP(A1362,SOURCE!B:S,15,0)</f>
        <v>MNU_CATALOG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MNU_CATALOG                 1326</v>
      </c>
    </row>
    <row r="1363" spans="1:4">
      <c r="A1363">
        <f t="shared" si="26"/>
        <v>1327</v>
      </c>
      <c r="B1363" t="str">
        <f>VLOOKUP(A1363,SOURCE!B:S,15,0)</f>
        <v>MNU_CHARS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MNU_CHARS                   1327</v>
      </c>
    </row>
    <row r="1364" spans="1:4">
      <c r="A1364">
        <f t="shared" si="26"/>
        <v>1328</v>
      </c>
      <c r="B1364" t="str">
        <f>VLOOKUP(A1364,SOURCE!B:S,15,0)</f>
        <v>MNU_CLK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MNU_CLK                     1328</v>
      </c>
    </row>
    <row r="1365" spans="1:4">
      <c r="A1365">
        <f t="shared" si="26"/>
        <v>1329</v>
      </c>
      <c r="B1365" t="str">
        <f>VLOOKUP(A1365,SOURCE!B:S,15,0)</f>
        <v>MNU_CLR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MNU_CLR                     1329</v>
      </c>
    </row>
    <row r="1366" spans="1:4">
      <c r="A1366">
        <f t="shared" si="26"/>
        <v>1330</v>
      </c>
      <c r="B1366" t="str">
        <f>VLOOKUP(A1366,SOURCE!B:S,15,0)</f>
        <v>MNU_CONST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MNU_CONST                   1330</v>
      </c>
    </row>
    <row r="1367" spans="1:4">
      <c r="A1367">
        <f t="shared" si="26"/>
        <v>1331</v>
      </c>
      <c r="B1367" t="str">
        <f>VLOOKUP(A1367,SOURCE!B:S,15,0)</f>
        <v>MNU_CPX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MNU_CPX                     1331</v>
      </c>
    </row>
    <row r="1368" spans="1:4">
      <c r="A1368">
        <f t="shared" si="26"/>
        <v>1332</v>
      </c>
      <c r="B1368" t="str">
        <f>VLOOKUP(A1368,SOURCE!B:S,15,0)</f>
        <v>MNU_CPXS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MNU_CPXS                    1332</v>
      </c>
    </row>
    <row r="1369" spans="1:4">
      <c r="A1369">
        <f t="shared" si="26"/>
        <v>1333</v>
      </c>
      <c r="B1369" t="str">
        <f>VLOOKUP(A1369,SOURCE!B:S,15,0)</f>
        <v>MNU_DATES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MNU_DATES                   1333</v>
      </c>
    </row>
    <row r="1370" spans="1:4">
      <c r="A1370">
        <f t="shared" si="26"/>
        <v>1334</v>
      </c>
      <c r="B1370" t="str">
        <f>VLOOKUP(A1370,SOURCE!B:S,15,0)</f>
        <v>MNU_DISP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MNU_DISP                    1334</v>
      </c>
    </row>
    <row r="1371" spans="1:4">
      <c r="A1371">
        <f t="shared" si="26"/>
        <v>1335</v>
      </c>
      <c r="B1371" t="str">
        <f>VLOOKUP(A1371,SOURCE!B:S,15,0)</f>
        <v>MNU_EQN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MNU_EQN                     1335</v>
      </c>
    </row>
    <row r="1372" spans="1:4">
      <c r="A1372">
        <f t="shared" si="26"/>
        <v>1336</v>
      </c>
      <c r="B1372" t="str">
        <f>VLOOKUP(A1372,SOURCE!B:S,15,0)</f>
        <v>MNU_EXP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MNU_EXP                     1336</v>
      </c>
    </row>
    <row r="1373" spans="1:4">
      <c r="A1373">
        <f t="shared" si="26"/>
        <v>1337</v>
      </c>
      <c r="B1373" t="str">
        <f>VLOOKUP(A1373,SOURCE!B:S,15,0)</f>
        <v>MNU_CONVE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MNU_CONVE                   1337</v>
      </c>
    </row>
    <row r="1374" spans="1:4">
      <c r="A1374">
        <f t="shared" si="26"/>
        <v>1338</v>
      </c>
      <c r="B1374" t="str">
        <f>VLOOKUP(A1374,SOURCE!B:S,15,0)</f>
        <v>MNU_FCNS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MNU_FCNS                    1338</v>
      </c>
    </row>
    <row r="1375" spans="1:4">
      <c r="A1375">
        <f t="shared" si="26"/>
        <v>1339</v>
      </c>
      <c r="B1375" t="str">
        <f>VLOOKUP(A1375,SOURCE!B:S,15,0)</f>
        <v>MNU_FIN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MNU_FIN                     1339</v>
      </c>
    </row>
    <row r="1376" spans="1:4">
      <c r="A1376">
        <f t="shared" si="26"/>
        <v>1340</v>
      </c>
      <c r="B1376" t="str">
        <f>VLOOKUP(A1376,SOURCE!B:S,15,0)</f>
        <v>MNU_SINTS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MNU_SINTS                   1340</v>
      </c>
    </row>
    <row r="1377" spans="1:4">
      <c r="A1377">
        <f t="shared" si="26"/>
        <v>1341</v>
      </c>
      <c r="B1377" t="str">
        <f>VLOOKUP(A1377,SOURCE!B:S,15,0)</f>
        <v>MNU_FLAGS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MNU_FLAGS                   1341</v>
      </c>
    </row>
    <row r="1378" spans="1:4">
      <c r="A1378">
        <f t="shared" si="26"/>
        <v>1342</v>
      </c>
      <c r="B1378" t="str">
        <f>VLOOKUP(A1378,SOURCE!B:S,15,0)</f>
        <v>MNU_FLASH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MNU_FLASH                   1342</v>
      </c>
    </row>
    <row r="1379" spans="1:4">
      <c r="A1379">
        <f t="shared" si="26"/>
        <v>1343</v>
      </c>
      <c r="B1379" t="str">
        <f>VLOOKUP(A1379,SOURCE!B:S,15,0)</f>
        <v>MNU_1STDERIV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MNU_1STDERIV                1343</v>
      </c>
    </row>
    <row r="1380" spans="1:4">
      <c r="A1380">
        <f t="shared" si="26"/>
        <v>1344</v>
      </c>
      <c r="B1380" t="str">
        <f>VLOOKUP(A1380,SOURCE!B:S,15,0)</f>
        <v>MNU_2NDDERIV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MNU_2NDDERIV                1344</v>
      </c>
    </row>
    <row r="1381" spans="1:4">
      <c r="A1381">
        <f t="shared" si="26"/>
        <v>1345</v>
      </c>
      <c r="B1381" t="str">
        <f>VLOOKUP(A1381,SOURCE!B:S,15,0)</f>
        <v>MNU_CONVFP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MNU_CONVFP                  1345</v>
      </c>
    </row>
    <row r="1382" spans="1:4">
      <c r="A1382">
        <f t="shared" si="26"/>
        <v>1346</v>
      </c>
      <c r="B1382" t="str">
        <f>VLOOKUP(A1382,SOURCE!B:S,15,0)</f>
        <v>MNU_LINTS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MNU_LINTS                   1346</v>
      </c>
    </row>
    <row r="1383" spans="1:4">
      <c r="A1383">
        <f t="shared" si="26"/>
        <v>1347</v>
      </c>
      <c r="B1383" t="str">
        <f>VLOOKUP(A1383,SOURCE!B:S,15,0)</f>
        <v>MNU_INFO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MNU_INFO                    1347</v>
      </c>
    </row>
    <row r="1384" spans="1:4">
      <c r="A1384">
        <f t="shared" si="26"/>
        <v>1348</v>
      </c>
      <c r="B1384" t="str">
        <f>VLOOKUP(A1384,SOURCE!B:S,15,0)</f>
        <v>MNU_INTS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MNU_INTS                    1348</v>
      </c>
    </row>
    <row r="1385" spans="1:4">
      <c r="A1385">
        <f t="shared" si="26"/>
        <v>1349</v>
      </c>
      <c r="B1385" t="str">
        <f>VLOOKUP(A1385,SOURCE!B:S,15,0)</f>
        <v>MNU_IO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MNU_IO                      1349</v>
      </c>
    </row>
    <row r="1386" spans="1:4">
      <c r="A1386">
        <f t="shared" si="26"/>
        <v>1350</v>
      </c>
      <c r="B1386" t="str">
        <f>VLOOKUP(A1386,SOURCE!B:S,15,0)</f>
        <v>MNU_LOOP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MNU_LOOP                    1350</v>
      </c>
    </row>
    <row r="1387" spans="1:4">
      <c r="A1387">
        <f t="shared" si="26"/>
        <v>1351</v>
      </c>
      <c r="B1387" t="str">
        <f>VLOOKUP(A1387,SOURCE!B:S,15,0)</f>
        <v>MNU_MATRS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MNU_MATRS                   1351</v>
      </c>
    </row>
    <row r="1388" spans="1:4">
      <c r="A1388">
        <f t="shared" si="26"/>
        <v>1352</v>
      </c>
      <c r="B1388" t="str">
        <f>VLOOKUP(A1388,SOURCE!B:S,15,0)</f>
        <v>MNU_MATX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MNU_MATX                    1352</v>
      </c>
    </row>
    <row r="1389" spans="1:4">
      <c r="A1389">
        <f t="shared" si="26"/>
        <v>1353</v>
      </c>
      <c r="B1389" t="str">
        <f>VLOOKUP(A1389,SOURCE!B:S,15,0)</f>
        <v>MNU_MENUS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MNU_MENUS                   1353</v>
      </c>
    </row>
    <row r="1390" spans="1:4">
      <c r="A1390">
        <f t="shared" si="26"/>
        <v>1354</v>
      </c>
      <c r="B1390" t="str">
        <f>VLOOKUP(A1390,SOURCE!B:S,15,0)</f>
        <v>MNU_MODE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MNU_MODE                    1354</v>
      </c>
    </row>
    <row r="1391" spans="1:4">
      <c r="A1391">
        <f t="shared" si="26"/>
        <v>1355</v>
      </c>
      <c r="B1391" t="str">
        <f>VLOOKUP(A1391,SOURCE!B:S,15,0)</f>
        <v>MNU_SIMQ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MNU_SIMQ                    1355</v>
      </c>
    </row>
    <row r="1392" spans="1:4">
      <c r="A1392">
        <f t="shared" si="26"/>
        <v>1356</v>
      </c>
      <c r="B1392" t="str">
        <f>VLOOKUP(A1392,SOURCE!B:S,15,0)</f>
        <v>MNU_M_EDIT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MNU_M_EDIT                  1356</v>
      </c>
    </row>
    <row r="1393" spans="1:4">
      <c r="A1393">
        <f t="shared" si="26"/>
        <v>1357</v>
      </c>
      <c r="B1393" t="str">
        <f>VLOOKUP(A1393,SOURCE!B:S,15,0)</f>
        <v>MNU_MyMenu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MNU_MyMenu                  1357</v>
      </c>
    </row>
    <row r="1394" spans="1:4">
      <c r="A1394">
        <f t="shared" si="26"/>
        <v>1358</v>
      </c>
      <c r="B1394" t="str">
        <f>VLOOKUP(A1394,SOURCE!B:S,15,0)</f>
        <v>MNU_MyAlpha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MNU_MyAlpha                 1358</v>
      </c>
    </row>
    <row r="1395" spans="1:4">
      <c r="A1395">
        <f t="shared" si="26"/>
        <v>1359</v>
      </c>
      <c r="B1395" t="str">
        <f>VLOOKUP(A1395,SOURCE!B:S,15,0)</f>
        <v>MNU_CONVM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MNU_CONVM                   1359</v>
      </c>
    </row>
    <row r="1396" spans="1:4">
      <c r="A1396">
        <f t="shared" si="26"/>
        <v>1360</v>
      </c>
      <c r="B1396" t="str">
        <f>VLOOKUP(A1396,SOURCE!B:S,15,0)</f>
        <v>MNU_ORTHOG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MNU_ORTHOG                  1360</v>
      </c>
    </row>
    <row r="1397" spans="1:4">
      <c r="A1397">
        <f t="shared" si="26"/>
        <v>1361</v>
      </c>
      <c r="B1397" t="str">
        <f>VLOOKUP(A1397,SOURCE!B:S,15,0)</f>
        <v>MNU_PARTS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MNU_PARTS                   1361</v>
      </c>
    </row>
    <row r="1398" spans="1:4">
      <c r="A1398">
        <f t="shared" si="26"/>
        <v>1362</v>
      </c>
      <c r="B1398" t="str">
        <f>VLOOKUP(A1398,SOURCE!B:S,15,0)</f>
        <v>MNU_PROB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MNU_PROB                    1362</v>
      </c>
    </row>
    <row r="1399" spans="1:4">
      <c r="A1399">
        <f t="shared" si="26"/>
        <v>1363</v>
      </c>
      <c r="B1399" t="str">
        <f>VLOOKUP(A1399,SOURCE!B:S,15,0)</f>
        <v>MNU_PROGS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MNU_PROGS                   1363</v>
      </c>
    </row>
    <row r="1400" spans="1:4">
      <c r="A1400">
        <f t="shared" si="26"/>
        <v>1364</v>
      </c>
      <c r="B1400" t="str">
        <f>VLOOKUP(A1400,SOURCE!B:S,15,0)</f>
        <v>MNU_PFN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MNU_PFN                     1364</v>
      </c>
    </row>
    <row r="1401" spans="1:4">
      <c r="A1401">
        <f t="shared" si="26"/>
        <v>1365</v>
      </c>
      <c r="B1401" t="str">
        <f>VLOOKUP(A1401,SOURCE!B:S,15,0)</f>
        <v>MNU_PFN2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MNU_PFN2                    1365</v>
      </c>
    </row>
    <row r="1402" spans="1:4">
      <c r="A1402">
        <f t="shared" si="26"/>
        <v>1366</v>
      </c>
      <c r="B1402" t="str">
        <f>VLOOKUP(A1402,SOURCE!B:S,15,0)</f>
        <v>MNU_CONVP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MNU_CONVP                   1366</v>
      </c>
    </row>
    <row r="1403" spans="1:4">
      <c r="A1403">
        <f t="shared" si="26"/>
        <v>1367</v>
      </c>
      <c r="B1403" t="str">
        <f>VLOOKUP(A1403,SOURCE!B:S,15,0)</f>
        <v>MNU_RAM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MNU_RAM                     1367</v>
      </c>
    </row>
    <row r="1404" spans="1:4">
      <c r="A1404">
        <f t="shared" si="26"/>
        <v>1368</v>
      </c>
      <c r="B1404" t="str">
        <f>VLOOKUP(A1404,SOURCE!B:S,15,0)</f>
        <v>MNU_REALS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MNU_REALS                   1368</v>
      </c>
    </row>
    <row r="1405" spans="1:4">
      <c r="A1405">
        <f t="shared" si="26"/>
        <v>1369</v>
      </c>
      <c r="B1405" t="str">
        <f>VLOOKUP(A1405,SOURCE!B:S,15,0)</f>
        <v>MNU_Solver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MNU_Solver                  1369</v>
      </c>
    </row>
    <row r="1406" spans="1:4">
      <c r="A1406">
        <f t="shared" si="26"/>
        <v>1370</v>
      </c>
      <c r="B1406" t="str">
        <f>VLOOKUP(A1406,SOURCE!B:S,15,0)</f>
        <v>MNU_STAT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MNU_STAT                    1370</v>
      </c>
    </row>
    <row r="1407" spans="1:4">
      <c r="A1407">
        <f t="shared" si="26"/>
        <v>1371</v>
      </c>
      <c r="B1407" t="str">
        <f>VLOOKUP(A1407,SOURCE!B:S,15,0)</f>
        <v>MNU_STK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MNU_STK                     1371</v>
      </c>
    </row>
    <row r="1408" spans="1:4">
      <c r="A1408">
        <f t="shared" si="26"/>
        <v>1372</v>
      </c>
      <c r="B1408" t="str">
        <f>VLOOKUP(A1408,SOURCE!B:S,15,0)</f>
        <v>MNU_STRINGS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MNU_STRINGS                 1372</v>
      </c>
    </row>
    <row r="1409" spans="1:4">
      <c r="A1409">
        <f t="shared" si="26"/>
        <v>1373</v>
      </c>
      <c r="B1409" t="str">
        <f>VLOOKUP(A1409,SOURCE!B:S,15,0)</f>
        <v>MNU_TEST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MNU_TEST                    1373</v>
      </c>
    </row>
    <row r="1410" spans="1:4">
      <c r="A1410">
        <f t="shared" si="26"/>
        <v>1374</v>
      </c>
      <c r="B1410" t="str">
        <f>VLOOKUP(A1410,SOURCE!B:S,15,0)</f>
        <v>MNU_TIMES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MNU_TIMES                   1374</v>
      </c>
    </row>
    <row r="1411" spans="1:4">
      <c r="A1411">
        <f t="shared" si="26"/>
        <v>1375</v>
      </c>
      <c r="B1411" t="str">
        <f>VLOOKUP(A1411,SOURCE!B:S,15,0)</f>
        <v>MNU_TRI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MNU_TRI                     1375</v>
      </c>
    </row>
    <row r="1412" spans="1:4">
      <c r="A1412">
        <f t="shared" si="26"/>
        <v>1376</v>
      </c>
      <c r="B1412" t="str">
        <f>VLOOKUP(A1412,SOURCE!B:S,15,0)</f>
        <v>MNU_TVM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MNU_TVM                     1376</v>
      </c>
    </row>
    <row r="1413" spans="1:4">
      <c r="A1413">
        <f t="shared" si="26"/>
        <v>1377</v>
      </c>
      <c r="B1413" t="str">
        <f>VLOOKUP(A1413,SOURCE!B:S,15,0)</f>
        <v>MNU_UNITCONV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MNU_UNITCONV                1377</v>
      </c>
    </row>
    <row r="1414" spans="1:4">
      <c r="A1414">
        <f t="shared" si="26"/>
        <v>1378</v>
      </c>
      <c r="B1414" t="str">
        <f>VLOOKUP(A1414,SOURCE!B:S,15,0)</f>
        <v>MNU_VARS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MNU_VARS                    1378</v>
      </c>
    </row>
    <row r="1415" spans="1:4">
      <c r="A1415">
        <f t="shared" si="26"/>
        <v>1379</v>
      </c>
      <c r="B1415" t="str">
        <f>VLOOKUP(A1415,SOURCE!B:S,15,0)</f>
        <v>MNU_CONVV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MNU_CONVV                   1379</v>
      </c>
    </row>
    <row r="1416" spans="1:4">
      <c r="A1416">
        <f t="shared" si="26"/>
        <v>1380</v>
      </c>
      <c r="B1416" t="str">
        <f>VLOOKUP(A1416,SOURCE!B:S,15,0)</f>
        <v>MNU_XFN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MNU_XFN                     1380</v>
      </c>
    </row>
    <row r="1417" spans="1:4">
      <c r="A1417">
        <f t="shared" si="26"/>
        <v>1381</v>
      </c>
      <c r="B1417" t="str">
        <f>VLOOKUP(A1417,SOURCE!B:S,15,0)</f>
        <v>MNU_CONVX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MNU_CONVX                   1381</v>
      </c>
    </row>
    <row r="1418" spans="1:4">
      <c r="A1418">
        <f t="shared" si="26"/>
        <v>1382</v>
      </c>
      <c r="B1418" t="str">
        <f>VLOOKUP(A1418,SOURCE!B:S,15,0)</f>
        <v>MNU_ALPHAINTL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MNU_ALPHAINTL               1382</v>
      </c>
    </row>
    <row r="1419" spans="1:4">
      <c r="A1419">
        <f t="shared" si="26"/>
        <v>1383</v>
      </c>
      <c r="B1419" t="str">
        <f>VLOOKUP(A1419,SOURCE!B:S,15,0)</f>
        <v>MNU_ALPHAMATH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MNU_ALPHAMATH               1383</v>
      </c>
    </row>
    <row r="1420" spans="1:4">
      <c r="A1420">
        <f t="shared" ref="A1420:A1483" si="27">C1419</f>
        <v>1384</v>
      </c>
      <c r="B1420" t="str">
        <f>VLOOKUP(A1420,SOURCE!B:S,15,0)</f>
        <v>MNU_ALPHAFN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MNU_ALPHAFN                 1384</v>
      </c>
    </row>
    <row r="1421" spans="1:4">
      <c r="A1421">
        <f t="shared" si="27"/>
        <v>1385</v>
      </c>
      <c r="B1421" t="str">
        <f>VLOOKUP(A1421,SOURCE!B:S,15,0)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MNU_ALPHA_OMEGA             1385</v>
      </c>
    </row>
    <row r="1422" spans="1:4">
      <c r="A1422">
        <f t="shared" si="27"/>
        <v>1386</v>
      </c>
      <c r="B1422" t="str">
        <f>VLOOKUP(A1422,SOURCE!B:S,15,0)</f>
        <v>MNU_ALPHADOT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MNU_ALPHADOT                1386</v>
      </c>
    </row>
    <row r="1423" spans="1:4">
      <c r="A1423">
        <f t="shared" si="27"/>
        <v>1387</v>
      </c>
      <c r="B1423" t="str">
        <f>VLOOKUP(A1423,SOURCE!B:S,15,0)</f>
        <v>MNU_SYSFL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MNU_SYSFL                   1387</v>
      </c>
    </row>
    <row r="1424" spans="1:4">
      <c r="A1424">
        <f t="shared" si="27"/>
        <v>1388</v>
      </c>
      <c r="B1424" t="str">
        <f>VLOOKUP(A1424,SOURCE!B:S,15,0)</f>
        <v>MNU_Sf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MNU_Sf                      1388</v>
      </c>
    </row>
    <row r="1425" spans="1:4">
      <c r="A1425">
        <f t="shared" si="27"/>
        <v>1389</v>
      </c>
      <c r="B1425" t="str">
        <f>VLOOKUP(A1425,SOURCE!B:S,15,0)</f>
        <v>MNU_Sfdx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MNU_Sfdx                    1389</v>
      </c>
    </row>
    <row r="1426" spans="1:4">
      <c r="A1426">
        <f t="shared" si="27"/>
        <v>1390</v>
      </c>
      <c r="B1426" t="str">
        <f>VLOOKUP(A1426,SOURCE!B:S,15,0)</f>
        <v>MNU_ANGLECONV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MNU_ANGLECONV               1390</v>
      </c>
    </row>
    <row r="1427" spans="1:4">
      <c r="A1427">
        <f t="shared" si="27"/>
        <v>1391</v>
      </c>
      <c r="B1427" t="str">
        <f>VLOOKUP(A1427,SOURCE!B:S,15,0)</f>
        <v>MNU_alpha_omega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MNU_alpha_omega             1391</v>
      </c>
    </row>
    <row r="1428" spans="1:4">
      <c r="A1428">
        <f t="shared" si="27"/>
        <v>1392</v>
      </c>
      <c r="B1428" t="str">
        <f>VLOOKUP(A1428,SOURCE!B:S,15,0)</f>
        <v>MNU_ALPHAintl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MNU_ALPHAintl               1392</v>
      </c>
    </row>
    <row r="1429" spans="1:4">
      <c r="A1429">
        <f t="shared" si="27"/>
        <v>1393</v>
      </c>
      <c r="B1429" t="str">
        <f>VLOOKUP(A1429,SOURCE!B:S,15,0)</f>
        <v>MNU_TAM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                     1393</v>
      </c>
    </row>
    <row r="1430" spans="1:4">
      <c r="A1430">
        <f t="shared" si="27"/>
        <v>1394</v>
      </c>
      <c r="B1430" t="str">
        <f>VLOOKUP(A1430,SOURCE!B:S,15,0)</f>
        <v>MNU_TAMCMP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MNU_TAMCMP                  1394</v>
      </c>
    </row>
    <row r="1431" spans="1:4">
      <c r="A1431">
        <f t="shared" si="27"/>
        <v>1395</v>
      </c>
      <c r="B1431" t="str">
        <f>VLOOKUP(A1431,SOURCE!B:S,15,0)</f>
        <v>MNU_TAMSTORCL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MNU_TAMSTORCL               1395</v>
      </c>
    </row>
    <row r="1432" spans="1:4">
      <c r="A1432">
        <f t="shared" si="27"/>
        <v>1396</v>
      </c>
      <c r="B1432" t="str">
        <f>VLOOKUP(A1432,SOURCE!B:S,15,0)</f>
        <v>MNU_SUMS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MNU_SUMS                    1396</v>
      </c>
    </row>
    <row r="1433" spans="1:4">
      <c r="A1433">
        <f t="shared" si="27"/>
        <v>1397</v>
      </c>
      <c r="B1433" t="str">
        <f>VLOOKUP(A1433,SOURCE!B:S,15,0)</f>
        <v>MNU_VAR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MNU_VAR                     1397</v>
      </c>
    </row>
    <row r="1434" spans="1:4">
      <c r="A1434">
        <f t="shared" si="27"/>
        <v>1398</v>
      </c>
      <c r="B1434" t="str">
        <f>VLOOKUP(A1434,SOURCE!B:S,15,0)</f>
        <v>MNU_TAMFLAG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MNU_TAMFLAG                 1398</v>
      </c>
    </row>
    <row r="1435" spans="1:4">
      <c r="A1435">
        <f t="shared" si="27"/>
        <v>1399</v>
      </c>
      <c r="B1435" t="str">
        <f>VLOOKUP(A1435,SOURCE!B:S,15,0)</f>
        <v>MNU_TAMSHUFFLE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MNU_TAMSHUFFLE              1399</v>
      </c>
    </row>
    <row r="1436" spans="1:4">
      <c r="A1436">
        <f t="shared" si="27"/>
        <v>1400</v>
      </c>
      <c r="B1436" t="str">
        <f>VLOOKUP(A1436,SOURCE!B:S,15,0)</f>
        <v>MNU_PROG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MNU_PROG                    1400</v>
      </c>
    </row>
    <row r="1437" spans="1:4">
      <c r="A1437">
        <f t="shared" si="27"/>
        <v>1401</v>
      </c>
      <c r="B1437" t="str">
        <f>VLOOKUP(A1437,SOURCE!B:S,15,0)</f>
        <v>MNU_TAMLABEL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MNU_TAMLABEL                1401</v>
      </c>
    </row>
    <row r="1438" spans="1:4">
      <c r="A1438">
        <f t="shared" si="27"/>
        <v>1402</v>
      </c>
      <c r="B1438" t="str">
        <f>VLOOKUP(A1438,SOURCE!B:S,15,0)</f>
        <v>MNU_DYNAMIC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MNU_DYNAMIC                 1402</v>
      </c>
    </row>
    <row r="1439" spans="1:4">
      <c r="A1439">
        <f t="shared" si="27"/>
        <v>1403</v>
      </c>
      <c r="B1439" t="str">
        <f>VLOOKUP(A1439,SOURCE!B:S,15,0)</f>
        <v>MNU_PLOT_STAT</v>
      </c>
      <c r="C1439">
        <f>IF(
ISNUMBER(INDEX(SOURCE!B:B,MATCH(A1439,SOURCE!B:B,0)+1)),
  VALUE(INDEX(SOURCE!B:B,MATCH(A1439,SOURCE!B:B,0)+1)),
  "")</f>
        <v>1404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MNU_PLOT_STAT               1403</v>
      </c>
    </row>
    <row r="1440" spans="1:4">
      <c r="A1440">
        <f t="shared" si="27"/>
        <v>1404</v>
      </c>
      <c r="B1440" t="str">
        <f>VLOOKUP(A1440,SOURCE!B:S,15,0)</f>
        <v>MNU_PLOT_LR</v>
      </c>
      <c r="C1440">
        <f>IF(
ISNUMBER(INDEX(SOURCE!B:B,MATCH(A1440,SOURCE!B:B,0)+1)),
  VALUE(INDEX(SOURCE!B:B,MATCH(A1440,SOURCE!B:B,0)+1)),
  "")</f>
        <v>1405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>#define MNU_PLOT_LR                 1404</v>
      </c>
    </row>
    <row r="1441" spans="1:4">
      <c r="A1441">
        <f t="shared" si="27"/>
        <v>1405</v>
      </c>
      <c r="B1441" t="str">
        <f>VLOOKUP(A1441,SOURCE!B:S,15,0)</f>
        <v>MNU_ELLIPT</v>
      </c>
      <c r="C1441">
        <f>IF(
ISNUMBER(INDEX(SOURCE!B:B,MATCH(A1441,SOURCE!B:B,0)+1)),
  VALUE(INDEX(SOURCE!B:B,MATCH(A1441,SOURCE!B:B,0)+1)),
  "")</f>
        <v>1406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>#define MNU_ELLIPT                  1405</v>
      </c>
    </row>
    <row r="1442" spans="1:4">
      <c r="A1442">
        <f t="shared" si="27"/>
        <v>1406</v>
      </c>
      <c r="B1442" t="str">
        <f>VLOOKUP(A1442,SOURCE!B:S,15,0)</f>
        <v>MNU_MVAR</v>
      </c>
      <c r="C1442">
        <f>IF(
ISNUMBER(INDEX(SOURCE!B:B,MATCH(A1442,SOURCE!B:B,0)+1)),
  VALUE(INDEX(SOURCE!B:B,MATCH(A1442,SOURCE!B:B,0)+1)),
  "")</f>
        <v>1407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MNU_MVAR                    1406</v>
      </c>
    </row>
    <row r="1443" spans="1:4">
      <c r="A1443">
        <f t="shared" si="27"/>
        <v>1407</v>
      </c>
      <c r="B1443" t="str">
        <f>VLOOKUP(A1443,SOURCE!B:S,15,0)</f>
        <v>MNU_EQ_EDIT</v>
      </c>
      <c r="C1443">
        <f>IF(
ISNUMBER(INDEX(SOURCE!B:B,MATCH(A1443,SOURCE!B:B,0)+1)),
  VALUE(INDEX(SOURCE!B:B,MATCH(A1443,SOURCE!B:B,0)+1)),
  "")</f>
        <v>1408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MNU_EQ_EDIT                 1407</v>
      </c>
    </row>
    <row r="1444" spans="1:4">
      <c r="A1444">
        <f t="shared" si="27"/>
        <v>1408</v>
      </c>
      <c r="B1444" t="str">
        <f>VLOOKUP(A1444,SOURCE!B:S,15,0)</f>
        <v>MNU_TIMERF</v>
      </c>
      <c r="C1444">
        <f>IF(
ISNUMBER(INDEX(SOURCE!B:B,MATCH(A1444,SOURCE!B:B,0)+1)),
  VALUE(INDEX(SOURCE!B:B,MATCH(A1444,SOURCE!B:B,0)+1)),
  "")</f>
        <v>1409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MNU_TIMERF                  1408</v>
      </c>
    </row>
    <row r="1445" spans="1:4">
      <c r="A1445">
        <f t="shared" si="27"/>
        <v>1409</v>
      </c>
      <c r="B1445" t="str">
        <f>VLOOKUP(A1445,SOURCE!B:S,15,0)</f>
        <v>MNU_HIST</v>
      </c>
      <c r="C1445">
        <f>IF(
ISNUMBER(INDEX(SOURCE!B:B,MATCH(A1445,SOURCE!B:B,0)+1)),
  VALUE(INDEX(SOURCE!B:B,MATCH(A1445,SOURCE!B:B,0)+1)),
  "")</f>
        <v>1410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MNU_HIST                    1409</v>
      </c>
    </row>
    <row r="1446" spans="1:4">
      <c r="A1446">
        <f t="shared" si="27"/>
        <v>1410</v>
      </c>
      <c r="B1446" t="str">
        <f>VLOOKUP(A1446,SOURCE!B:S,15,0)</f>
        <v>MNU_HPLOT</v>
      </c>
      <c r="C1446">
        <f>IF(
ISNUMBER(INDEX(SOURCE!B:B,MATCH(A1446,SOURCE!B:B,0)+1)),
  VALUE(INDEX(SOURCE!B:B,MATCH(A1446,SOURCE!B:B,0)+1)),
  "")</f>
        <v>1411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MNU_HPLOT                   1410</v>
      </c>
    </row>
    <row r="1447" spans="1:4">
      <c r="A1447">
        <f t="shared" si="27"/>
        <v>1411</v>
      </c>
      <c r="B1447" t="str">
        <f>VLOOKUP(A1447,SOURCE!B:S,15,0)</f>
        <v>MNU_PFN1</v>
      </c>
      <c r="C1447">
        <f>IF(
ISNUMBER(INDEX(SOURCE!B:B,MATCH(A1447,SOURCE!B:B,0)+1)),
  VALUE(INDEX(SOURCE!B:B,MATCH(A1447,SOURCE!B:B,0)+1)),
  "")</f>
        <v>1411.01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MNU_PFN1                    1411</v>
      </c>
    </row>
    <row r="1448" spans="1:4">
      <c r="A1448">
        <f t="shared" si="27"/>
        <v>1411.01</v>
      </c>
      <c r="B1448" t="str">
        <f>VLOOKUP(A1448,SOURCE!B:S,15,0)</f>
        <v/>
      </c>
      <c r="C1448">
        <f>IF(
ISNUMBER(INDEX(SOURCE!B:B,MATCH(A1448,SOURCE!B:B,0)+1)),
  VALUE(INDEX(SOURCE!B:B,MATCH(A1448,SOURCE!B:B,0)+1)),
  "")</f>
        <v>1411.02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/>
      </c>
    </row>
    <row r="1449" spans="1:4">
      <c r="A1449">
        <f t="shared" si="27"/>
        <v>1411.02</v>
      </c>
      <c r="B1449" t="str">
        <f>VLOOKUP(A1449,SOURCE!B:S,15,0)</f>
        <v/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/>
      </c>
    </row>
    <row r="1450" spans="1:4">
      <c r="A1450">
        <f t="shared" si="27"/>
        <v>1412</v>
      </c>
      <c r="B1450" t="str">
        <f>VLOOKUP(A1450,SOURCE!B:S,15,0)</f>
        <v>ITM_1COMPL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ITM_1COMPL                  1412</v>
      </c>
    </row>
    <row r="1451" spans="1:4">
      <c r="A1451">
        <f t="shared" si="27"/>
        <v>1413</v>
      </c>
      <c r="B1451" t="str">
        <f>VLOOKUP(A1451,SOURCE!B:S,15,0)</f>
        <v>ITM_SNAP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ITM_SNAP                    1413</v>
      </c>
    </row>
    <row r="1452" spans="1:4">
      <c r="A1452">
        <f t="shared" si="27"/>
        <v>1414</v>
      </c>
      <c r="B1452" t="str">
        <f>VLOOKUP(A1452,SOURCE!B:S,15,0)</f>
        <v>ITM_2COMPL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ITM_2COMPL                  1414</v>
      </c>
    </row>
    <row r="1453" spans="1:4">
      <c r="A1453">
        <f t="shared" si="27"/>
        <v>1415</v>
      </c>
      <c r="B1453" t="str">
        <f>VLOOKUP(A1453,SOURCE!B:S,15,0)</f>
        <v>ITM_ABS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ITM_ABS                     1415</v>
      </c>
    </row>
    <row r="1454" spans="1:4">
      <c r="A1454">
        <f t="shared" si="27"/>
        <v>1416</v>
      </c>
      <c r="B1454" t="str">
        <f>VLOOKUP(A1454,SOURCE!B:S,15,0)</f>
        <v>ITM_AGM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ITM_AGM                     1416</v>
      </c>
    </row>
    <row r="1455" spans="1:4">
      <c r="A1455">
        <f t="shared" si="27"/>
        <v>1417</v>
      </c>
      <c r="B1455" t="str">
        <f>VLOOKUP(A1455,SOURCE!B:S,15,0)</f>
        <v>ITM_AGRAPH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ITM_AGRAPH                  1417</v>
      </c>
    </row>
    <row r="1456" spans="1:4">
      <c r="A1456">
        <f t="shared" si="27"/>
        <v>1418</v>
      </c>
      <c r="B1456" t="str">
        <f>VLOOKUP(A1456,SOURCE!B:S,15,0)</f>
        <v>ITM_ALL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ITM_ALL                     1418</v>
      </c>
    </row>
    <row r="1457" spans="1:4">
      <c r="A1457">
        <f t="shared" si="27"/>
        <v>1419</v>
      </c>
      <c r="B1457" t="str">
        <f>VLOOKUP(A1457,SOURCE!B:S,15,0)</f>
        <v>ITM_ASSIGN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ITM_ASSIGN                  1419</v>
      </c>
    </row>
    <row r="1458" spans="1:4">
      <c r="A1458">
        <f t="shared" si="27"/>
        <v>1420</v>
      </c>
      <c r="B1458" t="str">
        <f>VLOOKUP(A1458,SOURCE!B:S,15,0)</f>
        <v>ITM_BACK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ITM_BACK                    1420</v>
      </c>
    </row>
    <row r="1459" spans="1:4">
      <c r="A1459">
        <f t="shared" si="27"/>
        <v>1421</v>
      </c>
      <c r="B1459" t="str">
        <f>VLOOKUP(A1459,SOURCE!B:S,15,0)</f>
        <v>ITM_BATT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ITM_BATT                    1421</v>
      </c>
    </row>
    <row r="1460" spans="1:4">
      <c r="A1460">
        <f t="shared" si="27"/>
        <v>1422</v>
      </c>
      <c r="B1460" t="str">
        <f>VLOOKUP(A1460,SOURCE!B:S,15,0)</f>
        <v>ITM_BEEP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ITM_BEEP                    1422</v>
      </c>
    </row>
    <row r="1461" spans="1:4">
      <c r="A1461">
        <f t="shared" si="27"/>
        <v>1423</v>
      </c>
      <c r="B1461" t="str">
        <f>VLOOKUP(A1461,SOURCE!B:S,15,0)</f>
        <v>ITM_BEGINP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ITM_BEGINP                  1423</v>
      </c>
    </row>
    <row r="1462" spans="1:4">
      <c r="A1462">
        <f t="shared" si="27"/>
        <v>1424</v>
      </c>
      <c r="B1462" t="str">
        <f>VLOOKUP(A1462,SOURCE!B:S,15,0)</f>
        <v>ITM_BN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ITM_BN                      1424</v>
      </c>
    </row>
    <row r="1463" spans="1:4">
      <c r="A1463">
        <f t="shared" si="27"/>
        <v>1425</v>
      </c>
      <c r="B1463" t="str">
        <f>VLOOKUP(A1463,SOURCE!B:S,15,0)</f>
        <v>ITM_BNS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ITM_BNS                     1425</v>
      </c>
    </row>
    <row r="1464" spans="1:4">
      <c r="A1464">
        <f t="shared" si="27"/>
        <v>1426</v>
      </c>
      <c r="B1464" t="str">
        <f>VLOOKUP(A1464,SOURCE!B:S,15,0)</f>
        <v>ITM_CASE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ITM_CASE                    1426</v>
      </c>
    </row>
    <row r="1465" spans="1:4">
      <c r="A1465">
        <f t="shared" si="27"/>
        <v>1427</v>
      </c>
      <c r="B1465" t="str">
        <f>VLOOKUP(A1465,SOURCE!B:S,15,0)</f>
        <v>ITM_CLALL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ITM_CLALL                   1427</v>
      </c>
    </row>
    <row r="1466" spans="1:4">
      <c r="A1466">
        <f t="shared" si="27"/>
        <v>1428</v>
      </c>
      <c r="B1466" t="str">
        <f>VLOOKUP(A1466,SOURCE!B:S,15,0)</f>
        <v>ITM_CLCVAR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ITM_CLCVAR                  1428</v>
      </c>
    </row>
    <row r="1467" spans="1:4">
      <c r="A1467">
        <f t="shared" si="27"/>
        <v>1429</v>
      </c>
      <c r="B1467" t="str">
        <f>VLOOKUP(A1467,SOURCE!B:S,15,0)</f>
        <v>ITM_CLFALL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ITM_CLFALL                  1429</v>
      </c>
    </row>
    <row r="1468" spans="1:4">
      <c r="A1468">
        <f t="shared" si="27"/>
        <v>1430</v>
      </c>
      <c r="B1468" t="str">
        <f>VLOOKUP(A1468,SOURCE!B:S,15,0)</f>
        <v>ITM_TGLFRT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ITM_TGLFRT                  1430</v>
      </c>
    </row>
    <row r="1469" spans="1:4">
      <c r="A1469">
        <f t="shared" si="27"/>
        <v>1431</v>
      </c>
      <c r="B1469" t="str">
        <f>VLOOKUP(A1469,SOURCE!B:S,15,0)</f>
        <v>ITM_CLLCD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ITM_CLLCD                   1431</v>
      </c>
    </row>
    <row r="1470" spans="1:4">
      <c r="A1470">
        <f t="shared" si="27"/>
        <v>1432</v>
      </c>
      <c r="B1470" t="str">
        <f>VLOOKUP(A1470,SOURCE!B:S,15,0)</f>
        <v>ITM_CLMENU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ITM_CLMENU                  1432</v>
      </c>
    </row>
    <row r="1471" spans="1:4">
      <c r="A1471">
        <f t="shared" si="27"/>
        <v>1433</v>
      </c>
      <c r="B1471" t="str">
        <f>VLOOKUP(A1471,SOURCE!B:S,15,0)</f>
        <v>ITM_CLP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ITM_CLP                     1433</v>
      </c>
    </row>
    <row r="1472" spans="1:4">
      <c r="A1472">
        <f t="shared" si="27"/>
        <v>1434</v>
      </c>
      <c r="B1472" t="str">
        <f>VLOOKUP(A1472,SOURCE!B:S,15,0)</f>
        <v>ITM_CLPALL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ITM_CLPALL                  1434</v>
      </c>
    </row>
    <row r="1473" spans="1:4">
      <c r="A1473">
        <f t="shared" si="27"/>
        <v>1435</v>
      </c>
      <c r="B1473" t="str">
        <f>VLOOKUP(A1473,SOURCE!B:S,15,0)</f>
        <v>ITM_CLREGS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ITM_CLREGS                  1435</v>
      </c>
    </row>
    <row r="1474" spans="1:4">
      <c r="A1474">
        <f t="shared" si="27"/>
        <v>1436</v>
      </c>
      <c r="B1474" t="str">
        <f>VLOOKUP(A1474,SOURCE!B:S,15,0)</f>
        <v>ITM_CLSTK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ITM_CLSTK                   1436</v>
      </c>
    </row>
    <row r="1475" spans="1:4">
      <c r="A1475">
        <f t="shared" si="27"/>
        <v>1437</v>
      </c>
      <c r="B1475" t="str">
        <f>VLOOKUP(A1475,SOURCE!B:S,15,0)</f>
        <v>ITM_CLSIGMA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ITM_CLSIGMA                 1437</v>
      </c>
    </row>
    <row r="1476" spans="1:4">
      <c r="A1476">
        <f t="shared" si="27"/>
        <v>1438</v>
      </c>
      <c r="B1476" t="str">
        <f>VLOOKUP(A1476,SOURCE!B:S,15,0)</f>
        <v>ITM_STOMAX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ITM_STOMAX                  1438</v>
      </c>
    </row>
    <row r="1477" spans="1:4">
      <c r="A1477">
        <f t="shared" si="27"/>
        <v>1439</v>
      </c>
      <c r="B1477" t="str">
        <f>VLOOKUP(A1477,SOURCE!B:S,15,0)</f>
        <v>ITM_CONJ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ITM_CONJ                    1439</v>
      </c>
    </row>
    <row r="1478" spans="1:4">
      <c r="A1478">
        <f t="shared" si="27"/>
        <v>1440</v>
      </c>
      <c r="B1478" t="str">
        <f>VLOOKUP(A1478,SOURCE!B:S,15,0)</f>
        <v>ITM_RCLMAX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ITM_RCLMAX                  1440</v>
      </c>
    </row>
    <row r="1479" spans="1:4">
      <c r="A1479">
        <f t="shared" si="27"/>
        <v>1441</v>
      </c>
      <c r="B1479" t="str">
        <f>VLOOKUP(A1479,SOURCE!B:S,15,0)</f>
        <v>ITM_CORR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ITM_CORR                    1441</v>
      </c>
    </row>
    <row r="1480" spans="1:4">
      <c r="A1480">
        <f t="shared" si="27"/>
        <v>1442</v>
      </c>
      <c r="B1480" t="str">
        <f>VLOOKUP(A1480,SOURCE!B:S,15,0)</f>
        <v>ITM_COV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ITM_COV                     1442</v>
      </c>
    </row>
    <row r="1481" spans="1:4">
      <c r="A1481">
        <f t="shared" si="27"/>
        <v>1443</v>
      </c>
      <c r="B1481" t="str">
        <f>VLOOKUP(A1481,SOURCE!B:S,15,0)</f>
        <v>ITM_BESTFQ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ITM_BESTFQ                  1443</v>
      </c>
    </row>
    <row r="1482" spans="1:4">
      <c r="A1482">
        <f t="shared" si="27"/>
        <v>1444</v>
      </c>
      <c r="B1482" t="str">
        <f>VLOOKUP(A1482,SOURCE!B:S,15,0)</f>
        <v>ITM_CROSS_PROD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ITM_CROSS_PROD              1444</v>
      </c>
    </row>
    <row r="1483" spans="1:4">
      <c r="A1483">
        <f t="shared" si="27"/>
        <v>1445</v>
      </c>
      <c r="B1483" t="str">
        <f>VLOOKUP(A1483,SOURCE!B:S,15,0)</f>
        <v>ITM_CXtoRE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ITM_CXtoRE                  1445</v>
      </c>
    </row>
    <row r="1484" spans="1:4">
      <c r="A1484">
        <f t="shared" ref="A1484:A1547" si="28">C1483</f>
        <v>1446</v>
      </c>
      <c r="B1484" t="str">
        <f>VLOOKUP(A1484,SOURCE!B:S,15,0)</f>
        <v>ITM_DATE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ITM_DATE                    1446</v>
      </c>
    </row>
    <row r="1485" spans="1:4">
      <c r="A1485">
        <f t="shared" si="28"/>
        <v>1447</v>
      </c>
      <c r="B1485" t="str">
        <f>VLOOKUP(A1485,SOURCE!B:S,15,0)</f>
        <v>ITM_DATEto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ITM_DATEto                  1447</v>
      </c>
    </row>
    <row r="1486" spans="1:4">
      <c r="A1486">
        <f t="shared" si="28"/>
        <v>1448</v>
      </c>
      <c r="B1486" t="str">
        <f>VLOOKUP(A1486,SOURCE!B:S,15,0)</f>
        <v>ITM_DAY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ITM_DAY                     1448</v>
      </c>
    </row>
    <row r="1487" spans="1:4">
      <c r="A1487">
        <f t="shared" si="28"/>
        <v>1449</v>
      </c>
      <c r="B1487" t="str">
        <f>VLOOKUP(A1487,SOURCE!B:S,15,0)</f>
        <v>ITM_DBLR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ITM_DBLR                    1449</v>
      </c>
    </row>
    <row r="1488" spans="1:4">
      <c r="A1488">
        <f t="shared" si="28"/>
        <v>1450</v>
      </c>
      <c r="B1488" t="str">
        <f>VLOOKUP(A1488,SOURCE!B:S,15,0)</f>
        <v>ITM_DBLMULT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ITM_DBLMULT                 1450</v>
      </c>
    </row>
    <row r="1489" spans="1:4">
      <c r="A1489">
        <f t="shared" si="28"/>
        <v>1451</v>
      </c>
      <c r="B1489" t="str">
        <f>VLOOKUP(A1489,SOURCE!B:S,15,0)</f>
        <v>ITM_DBLDIV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ITM_DBLDIV                  1451</v>
      </c>
    </row>
    <row r="1490" spans="1:4">
      <c r="A1490">
        <f t="shared" si="28"/>
        <v>1452</v>
      </c>
      <c r="B1490" t="str">
        <f>VLOOKUP(A1490,SOURCE!B:S,15,0)</f>
        <v>ITM_DECOMP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ITM_DECOMP                  1452</v>
      </c>
    </row>
    <row r="1491" spans="1:4">
      <c r="A1491">
        <f t="shared" si="28"/>
        <v>1453</v>
      </c>
      <c r="B1491" t="str">
        <f>VLOOKUP(A1491,SOURCE!B:S,15,0)</f>
        <v>ITM_DEG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ITM_DEG                     1453</v>
      </c>
    </row>
    <row r="1492" spans="1:4">
      <c r="A1492">
        <f t="shared" si="28"/>
        <v>1454</v>
      </c>
      <c r="B1492" t="str">
        <f>VLOOKUP(A1492,SOURCE!B:S,15,0)</f>
        <v>ITM_SA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ITM_SA                      1454</v>
      </c>
    </row>
    <row r="1493" spans="1:4">
      <c r="A1493">
        <f t="shared" si="28"/>
        <v>1455</v>
      </c>
      <c r="B1493" t="str">
        <f>VLOOKUP(A1493,SOURCE!B:S,15,0)</f>
        <v>ITM_DENMAX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ITM_DENMAX                  1455</v>
      </c>
    </row>
    <row r="1494" spans="1:4">
      <c r="A1494">
        <f t="shared" si="28"/>
        <v>1456</v>
      </c>
      <c r="B1494" t="str">
        <f>VLOOKUP(A1494,SOURCE!B:S,15,0)</f>
        <v>ITM_DOT_PROD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ITM_DOT_PROD                1456</v>
      </c>
    </row>
    <row r="1495" spans="1:4">
      <c r="A1495">
        <f t="shared" si="28"/>
        <v>1457</v>
      </c>
      <c r="B1495" t="str">
        <f>VLOOKUP(A1495,SOURCE!B:S,15,0)</f>
        <v>ITM_DSTACK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ITM_DSTACK                  1457</v>
      </c>
    </row>
    <row r="1496" spans="1:4">
      <c r="A1496">
        <f t="shared" si="28"/>
        <v>1458</v>
      </c>
      <c r="B1496" t="str">
        <f>VLOOKUP(A1496,SOURCE!B:S,15,0)</f>
        <v>ITM_DMS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ITM_DMS                     1458</v>
      </c>
    </row>
    <row r="1497" spans="1:4">
      <c r="A1497">
        <f t="shared" si="28"/>
        <v>1459</v>
      </c>
      <c r="B1497" t="str">
        <f>VLOOKUP(A1497,SOURCE!B:S,15,0)</f>
        <v>ITM_DMSto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ITM_DMSto                   1459</v>
      </c>
    </row>
    <row r="1498" spans="1:4">
      <c r="A1498">
        <f t="shared" si="28"/>
        <v>1460</v>
      </c>
      <c r="B1498" t="str">
        <f>VLOOKUP(A1498,SOURCE!B:S,15,0)</f>
        <v>ITM_DMY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ITM_DMY                     1460</v>
      </c>
    </row>
    <row r="1499" spans="1:4">
      <c r="A1499">
        <f t="shared" si="28"/>
        <v>1461</v>
      </c>
      <c r="B1499" t="str">
        <f>VLOOKUP(A1499,SOURCE!B:S,15,0)</f>
        <v>ITM_DtoJ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ITM_DtoJ                    1461</v>
      </c>
    </row>
    <row r="1500" spans="1:4">
      <c r="A1500">
        <f t="shared" si="28"/>
        <v>1462</v>
      </c>
      <c r="B1500" t="str">
        <f>VLOOKUP(A1500,SOURCE!B:S,15,0)</f>
        <v>ITM_DELITM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ITM_DELITM                  1462</v>
      </c>
    </row>
    <row r="1501" spans="1:4">
      <c r="A1501">
        <f t="shared" si="28"/>
        <v>1463</v>
      </c>
      <c r="B1501" t="str">
        <f>VLOOKUP(A1501,SOURCE!B:S,15,0)</f>
        <v>ITM_EIGVAL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ITM_EIGVAL                  1463</v>
      </c>
    </row>
    <row r="1502" spans="1:4">
      <c r="A1502">
        <f t="shared" si="28"/>
        <v>1464</v>
      </c>
      <c r="B1502" t="str">
        <f>VLOOKUP(A1502,SOURCE!B:S,15,0)</f>
        <v>ITM_EIGVEC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ITM_EIGVEC                  1464</v>
      </c>
    </row>
    <row r="1503" spans="1:4">
      <c r="A1503">
        <f t="shared" si="28"/>
        <v>1465</v>
      </c>
      <c r="B1503" t="str">
        <f>VLOOKUP(A1503,SOURCE!B:S,15,0)</f>
        <v>ITM_END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ITM_END                     1465</v>
      </c>
    </row>
    <row r="1504" spans="1:4">
      <c r="A1504">
        <f t="shared" si="28"/>
        <v>1466</v>
      </c>
      <c r="B1504" t="str">
        <f>VLOOKUP(A1504,SOURCE!B:S,15,0)</f>
        <v>ITM_ENDP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ITM_ENDP                    1466</v>
      </c>
    </row>
    <row r="1505" spans="1:4">
      <c r="A1505">
        <f t="shared" si="28"/>
        <v>1467</v>
      </c>
      <c r="B1505" t="str">
        <f>VLOOKUP(A1505,SOURCE!B:S,15,0)</f>
        <v>ITM_ENG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ITM_ENG                     1467</v>
      </c>
    </row>
    <row r="1506" spans="1:4">
      <c r="A1506">
        <f t="shared" si="28"/>
        <v>1468</v>
      </c>
      <c r="B1506" t="str">
        <f>VLOOKUP(A1506,SOURCE!B:S,15,0)</f>
        <v>ITM_ENORM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ITM_ENORM                   1468</v>
      </c>
    </row>
    <row r="1507" spans="1:4">
      <c r="A1507">
        <f t="shared" si="28"/>
        <v>1469</v>
      </c>
      <c r="B1507" t="str">
        <f>VLOOKUP(A1507,SOURCE!B:S,15,0)</f>
        <v>ITM_RCLMIN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ITM_RCLMIN                  1469</v>
      </c>
    </row>
    <row r="1508" spans="1:4">
      <c r="A1508">
        <f t="shared" si="28"/>
        <v>1470</v>
      </c>
      <c r="B1508" t="str">
        <f>VLOOKUP(A1508,SOURCE!B:S,15,0)</f>
        <v>ITM_EQ_DEL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ITM_EQ_DEL                  1470</v>
      </c>
    </row>
    <row r="1509" spans="1:4">
      <c r="A1509">
        <f t="shared" si="28"/>
        <v>1471</v>
      </c>
      <c r="B1509" t="str">
        <f>VLOOKUP(A1509,SOURCE!B:S,15,0)</f>
        <v>ITM_EQ_EDI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ITM_EQ_EDI                  1471</v>
      </c>
    </row>
    <row r="1510" spans="1:4">
      <c r="A1510">
        <f t="shared" si="28"/>
        <v>1472</v>
      </c>
      <c r="B1510" t="str">
        <f>VLOOKUP(A1510,SOURCE!B:S,15,0)</f>
        <v>ITM_EQ_NEW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ITM_EQ_NEW                  1472</v>
      </c>
    </row>
    <row r="1511" spans="1:4">
      <c r="A1511">
        <f t="shared" si="28"/>
        <v>1473</v>
      </c>
      <c r="B1511" t="str">
        <f>VLOOKUP(A1511,SOURCE!B:S,15,0)</f>
        <v>ITM_ERF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ITM_ERF                     1473</v>
      </c>
    </row>
    <row r="1512" spans="1:4">
      <c r="A1512">
        <f t="shared" si="28"/>
        <v>1474</v>
      </c>
      <c r="B1512" t="str">
        <f>VLOOKUP(A1512,SOURCE!B:S,15,0)</f>
        <v>ITM_ERFC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ITM_ERFC                    1474</v>
      </c>
    </row>
    <row r="1513" spans="1:4">
      <c r="A1513">
        <f t="shared" si="28"/>
        <v>1475</v>
      </c>
      <c r="B1513" t="str">
        <f>VLOOKUP(A1513,SOURCE!B:S,15,0)</f>
        <v>ITM_ERR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ITM_ERR                     1475</v>
      </c>
    </row>
    <row r="1514" spans="1:4">
      <c r="A1514">
        <f t="shared" si="28"/>
        <v>1476</v>
      </c>
      <c r="B1514" t="str">
        <f>VLOOKUP(A1514,SOURCE!B:S,15,0)</f>
        <v>ITM_EXITALL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ITM_EXITALL                 1476</v>
      </c>
    </row>
    <row r="1515" spans="1:4">
      <c r="A1515">
        <f t="shared" si="28"/>
        <v>1477</v>
      </c>
      <c r="B1515" t="str">
        <f>VLOOKUP(A1515,SOURCE!B:S,15,0)</f>
        <v>ITM_EXPT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ITM_EXPT                    1477</v>
      </c>
    </row>
    <row r="1516" spans="1:4">
      <c r="A1516">
        <f t="shared" si="28"/>
        <v>1478</v>
      </c>
      <c r="B1516" t="str">
        <f>VLOOKUP(A1516,SOURCE!B:S,15,0)</f>
        <v>ITM_GET_JUL_GREG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ITM_GET_JUL_GREG            1478</v>
      </c>
    </row>
    <row r="1517" spans="1:4">
      <c r="A1517">
        <f t="shared" si="28"/>
        <v>1479</v>
      </c>
      <c r="B1517" t="str">
        <f>VLOOKUP(A1517,SOURCE!B:S,15,0)</f>
        <v>ITM_FIB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ITM_FIB                     1479</v>
      </c>
    </row>
    <row r="1518" spans="1:4">
      <c r="A1518">
        <f t="shared" si="28"/>
        <v>1480</v>
      </c>
      <c r="B1518" t="str">
        <f>VLOOKUP(A1518,SOURCE!B:S,15,0)</f>
        <v>ITM_FIX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ITM_FIX                     1480</v>
      </c>
    </row>
    <row r="1519" spans="1:4">
      <c r="A1519">
        <f t="shared" si="28"/>
        <v>1481</v>
      </c>
      <c r="B1519" t="str">
        <f>VLOOKUP(A1519,SOURCE!B:S,15,0)</f>
        <v>ITM_FLASH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ITM_FLASH                   1481</v>
      </c>
    </row>
    <row r="1520" spans="1:4">
      <c r="A1520">
        <f t="shared" si="28"/>
        <v>1482</v>
      </c>
      <c r="B1520" t="str">
        <f>VLOOKUP(A1520,SOURCE!B:S,15,0)</f>
        <v>ITM_FQX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ITM_FQX                     1482</v>
      </c>
    </row>
    <row r="1521" spans="1:4">
      <c r="A1521">
        <f t="shared" si="28"/>
        <v>1483</v>
      </c>
      <c r="B1521" t="str">
        <f>VLOOKUP(A1521,SOURCE!B:S,15,0)</f>
        <v>ITM_FDQX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ITM_FDQX                    1483</v>
      </c>
    </row>
    <row r="1522" spans="1:4">
      <c r="A1522">
        <f t="shared" si="28"/>
        <v>1484</v>
      </c>
      <c r="B1522" t="str">
        <f>VLOOKUP(A1522,SOURCE!B:S,15,0)</f>
        <v>ITM_GAP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ITM_GAP                     1484</v>
      </c>
    </row>
    <row r="1523" spans="1:4">
      <c r="A1523">
        <f t="shared" si="28"/>
        <v>1485</v>
      </c>
      <c r="B1523" t="str">
        <f>VLOOKUP(A1523,SOURCE!B:S,15,0)</f>
        <v>ITM_GD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ITM_GD                      1485</v>
      </c>
    </row>
    <row r="1524" spans="1:4">
      <c r="A1524">
        <f t="shared" si="28"/>
        <v>1486</v>
      </c>
      <c r="B1524" t="str">
        <f>VLOOKUP(A1524,SOURCE!B:S,15,0)</f>
        <v>ITM_GDM1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ITM_GDM1                    1486</v>
      </c>
    </row>
    <row r="1525" spans="1:4">
      <c r="A1525">
        <f t="shared" si="28"/>
        <v>1487</v>
      </c>
      <c r="B1525" t="str">
        <f>VLOOKUP(A1525,SOURCE!B:S,15,0)</f>
        <v>ITM_GRAD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ITM_GRAD                    1487</v>
      </c>
    </row>
    <row r="1526" spans="1:4">
      <c r="A1526">
        <f t="shared" si="28"/>
        <v>1488</v>
      </c>
      <c r="B1526" t="str">
        <f>VLOOKUP(A1526,SOURCE!B:S,15,0)</f>
        <v>ITM_GTOP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ITM_GTOP                    1488</v>
      </c>
    </row>
    <row r="1527" spans="1:4">
      <c r="A1527">
        <f t="shared" si="28"/>
        <v>1489</v>
      </c>
      <c r="B1527" t="str">
        <f>VLOOKUP(A1527,SOURCE!B:S,15,0)</f>
        <v>ITM_HN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ITM_HN                      1489</v>
      </c>
    </row>
    <row r="1528" spans="1:4">
      <c r="A1528">
        <f t="shared" si="28"/>
        <v>1490</v>
      </c>
      <c r="B1528" t="str">
        <f>VLOOKUP(A1528,SOURCE!B:S,15,0)</f>
        <v>ITM_HNP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ITM_HNP                     1490</v>
      </c>
    </row>
    <row r="1529" spans="1:4">
      <c r="A1529">
        <f t="shared" si="28"/>
        <v>1491</v>
      </c>
      <c r="B1529" t="str">
        <f>VLOOKUP(A1529,SOURCE!B:S,15,0)</f>
        <v>ITM_IM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                      1491</v>
      </c>
    </row>
    <row r="1530" spans="1:4">
      <c r="A1530">
        <f t="shared" si="28"/>
        <v>1492</v>
      </c>
      <c r="B1530" t="str">
        <f>VLOOKUP(A1530,SOURCE!B:S,15,0)</f>
        <v>ITM_INDEX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ITM_INDEX                   1492</v>
      </c>
    </row>
    <row r="1531" spans="1:4">
      <c r="A1531">
        <f t="shared" si="28"/>
        <v>1493</v>
      </c>
      <c r="B1531" t="str">
        <f>VLOOKUP(A1531,SOURCE!B:S,15,0)</f>
        <v>ITM_IXYZ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ITM_IXYZ                    1493</v>
      </c>
    </row>
    <row r="1532" spans="1:4">
      <c r="A1532">
        <f t="shared" si="28"/>
        <v>1494</v>
      </c>
      <c r="B1532" t="str">
        <f>VLOOKUP(A1532,SOURCE!B:S,15,0)</f>
        <v>ITM_IGAMMAP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ITM_IGAMMAP                 1494</v>
      </c>
    </row>
    <row r="1533" spans="1:4">
      <c r="A1533">
        <f t="shared" si="28"/>
        <v>1495</v>
      </c>
      <c r="B1533" t="str">
        <f>VLOOKUP(A1533,SOURCE!B:S,15,0)</f>
        <v>ITM_IGAMMAQ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ITM_IGAMMAQ                 1495</v>
      </c>
    </row>
    <row r="1534" spans="1:4">
      <c r="A1534">
        <f t="shared" si="28"/>
        <v>1496</v>
      </c>
      <c r="B1534" t="str">
        <f>VLOOKUP(A1534,SOURCE!B:S,15,0)</f>
        <v>ITM_IPLUS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ITM_IPLUS                   1496</v>
      </c>
    </row>
    <row r="1535" spans="1:4">
      <c r="A1535">
        <f t="shared" si="28"/>
        <v>1497</v>
      </c>
      <c r="B1535" t="str">
        <f>VLOOKUP(A1535,SOURCE!B:S,15,0)</f>
        <v>ITM_IMINUS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ITM_IMINUS                  1497</v>
      </c>
    </row>
    <row r="1536" spans="1:4">
      <c r="A1536">
        <f t="shared" si="28"/>
        <v>1498</v>
      </c>
      <c r="B1536" t="str">
        <f>VLOOKUP(A1536,SOURCE!B:S,15,0)</f>
        <v>ITM_JYX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ITM_JYX                     1498</v>
      </c>
    </row>
    <row r="1537" spans="1:4">
      <c r="A1537">
        <f t="shared" si="28"/>
        <v>1499</v>
      </c>
      <c r="B1537" t="str">
        <f>VLOOKUP(A1537,SOURCE!B:S,15,0)</f>
        <v>ITM_JPLUS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ITM_JPLUS                   1499</v>
      </c>
    </row>
    <row r="1538" spans="1:4">
      <c r="A1538">
        <f t="shared" si="28"/>
        <v>1500</v>
      </c>
      <c r="B1538" t="str">
        <f>VLOOKUP(A1538,SOURCE!B:S,15,0)</f>
        <v>ITM_JMINUS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ITM_JMINUS                  1500</v>
      </c>
    </row>
    <row r="1539" spans="1:4">
      <c r="A1539">
        <f t="shared" si="28"/>
        <v>1501</v>
      </c>
      <c r="B1539" t="str">
        <f>VLOOKUP(A1539,SOURCE!B:S,15,0)</f>
        <v>ITM_JUL_GREG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ITM_JUL_GREG                1501</v>
      </c>
    </row>
    <row r="1540" spans="1:4">
      <c r="A1540">
        <f t="shared" si="28"/>
        <v>1502</v>
      </c>
      <c r="B1540" t="str">
        <f>VLOOKUP(A1540,SOURCE!B:S,15,0)</f>
        <v>ITM_1502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ITM_1502                    1502</v>
      </c>
    </row>
    <row r="1541" spans="1:4">
      <c r="A1541">
        <f t="shared" si="28"/>
        <v>1503</v>
      </c>
      <c r="B1541" t="str">
        <f>VLOOKUP(A1541,SOURCE!B:S,15,0)</f>
        <v>ITM_KEY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ITM_KEY                     1503</v>
      </c>
    </row>
    <row r="1542" spans="1:4">
      <c r="A1542">
        <f t="shared" si="28"/>
        <v>1504</v>
      </c>
      <c r="B1542" t="str">
        <f>VLOOKUP(A1542,SOURCE!B:S,15,0)</f>
        <v>ITM_KEYG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ITM_KEYG                    1504</v>
      </c>
    </row>
    <row r="1543" spans="1:4">
      <c r="A1543">
        <f t="shared" si="28"/>
        <v>1505</v>
      </c>
      <c r="B1543" t="str">
        <f>VLOOKUP(A1543,SOURCE!B:S,15,0)</f>
        <v>ITM_KEYX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ITM_KEYX                    1505</v>
      </c>
    </row>
    <row r="1544" spans="1:4">
      <c r="A1544">
        <f t="shared" si="28"/>
        <v>1506</v>
      </c>
      <c r="B1544" t="str">
        <f>VLOOKUP(A1544,SOURCE!B:S,15,0)</f>
        <v>ITM_sinc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ITM_sinc                    1506</v>
      </c>
    </row>
    <row r="1545" spans="1:4">
      <c r="A1545">
        <f t="shared" si="28"/>
        <v>1507</v>
      </c>
      <c r="B1545" t="str">
        <f>VLOOKUP(A1545,SOURCE!B:S,15,0)</f>
        <v>ITM_KTYP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ITM_KTYP                    1507</v>
      </c>
    </row>
    <row r="1546" spans="1:4">
      <c r="A1546">
        <f t="shared" si="28"/>
        <v>1508</v>
      </c>
      <c r="B1546" t="str">
        <f>VLOOKUP(A1546,SOURCE!B:S,15,0)</f>
        <v>ITM_LASTX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ITM_LASTX                   1508</v>
      </c>
    </row>
    <row r="1547" spans="1:4">
      <c r="A1547">
        <f t="shared" si="28"/>
        <v>1509</v>
      </c>
      <c r="B1547" t="str">
        <f>VLOOKUP(A1547,SOURCE!B:S,15,0)</f>
        <v>ITM_LBLQ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ITM_LBLQ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ITM_LEAP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ITM_LEAP                    1510</v>
      </c>
    </row>
    <row r="1549" spans="1:4">
      <c r="A1549">
        <f t="shared" si="29"/>
        <v>1511</v>
      </c>
      <c r="B1549" t="str">
        <f>VLOOKUP(A1549,SOURCE!B:S,15,0)</f>
        <v>ITM_Lm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ITM_Lm                      1511</v>
      </c>
    </row>
    <row r="1550" spans="1:4">
      <c r="A1550">
        <f t="shared" si="29"/>
        <v>1512</v>
      </c>
      <c r="B1550" t="str">
        <f>VLOOKUP(A1550,SOURCE!B:S,15,0)</f>
        <v>ITM_LmALPHA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ITM_LmALPHA                 1512</v>
      </c>
    </row>
    <row r="1551" spans="1:4">
      <c r="A1551">
        <f t="shared" si="29"/>
        <v>1513</v>
      </c>
      <c r="B1551" t="str">
        <f>VLOOKUP(A1551,SOURCE!B:S,15,0)</f>
        <v>ITM_LNBETA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ITM_LNBETA                  1513</v>
      </c>
    </row>
    <row r="1552" spans="1:4">
      <c r="A1552">
        <f t="shared" si="29"/>
        <v>1514</v>
      </c>
      <c r="B1552" t="str">
        <f>VLOOKUP(A1552,SOURCE!B:S,15,0)</f>
        <v>ITM_LNGAMMA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ITM_LNGAMMA                 1514</v>
      </c>
    </row>
    <row r="1553" spans="1:4">
      <c r="A1553">
        <f t="shared" si="29"/>
        <v>1515</v>
      </c>
      <c r="B1553" t="str">
        <f>VLOOKUP(A1553,SOURCE!B:S,15,0)</f>
        <v>ITM_LOAD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ITM_LOAD                    1515</v>
      </c>
    </row>
    <row r="1554" spans="1:4">
      <c r="A1554">
        <f t="shared" si="29"/>
        <v>1516</v>
      </c>
      <c r="B1554" t="str">
        <f>VLOOKUP(A1554,SOURCE!B:S,15,0)</f>
        <v>ITM_LOADP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ITM_LOADP                   1516</v>
      </c>
    </row>
    <row r="1555" spans="1:4">
      <c r="A1555">
        <f t="shared" si="29"/>
        <v>1517</v>
      </c>
      <c r="B1555" t="str">
        <f>VLOOKUP(A1555,SOURCE!B:S,15,0)</f>
        <v>ITM_LOADR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ITM_LOADR                   1517</v>
      </c>
    </row>
    <row r="1556" spans="1:4">
      <c r="A1556">
        <f t="shared" si="29"/>
        <v>1518</v>
      </c>
      <c r="B1556" t="str">
        <f>VLOOKUP(A1556,SOURCE!B:S,15,0)</f>
        <v>ITM_LOADSS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ITM_LOADSS                  1518</v>
      </c>
    </row>
    <row r="1557" spans="1:4">
      <c r="A1557">
        <f t="shared" si="29"/>
        <v>1519</v>
      </c>
      <c r="B1557" t="str">
        <f>VLOOKUP(A1557,SOURCE!B:S,15,0)</f>
        <v>ITM_LOADSIGMA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ITM_LOADSIGMA               1519</v>
      </c>
    </row>
    <row r="1558" spans="1:4">
      <c r="A1558">
        <f t="shared" si="29"/>
        <v>1520</v>
      </c>
      <c r="B1558" t="str">
        <f>VLOOKUP(A1558,SOURCE!B:S,15,0)</f>
        <v>ITM_LocR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ITM_LocR                    1520</v>
      </c>
    </row>
    <row r="1559" spans="1:4">
      <c r="A1559">
        <f t="shared" si="29"/>
        <v>1521</v>
      </c>
      <c r="B1559" t="str">
        <f>VLOOKUP(A1559,SOURCE!B:S,15,0)</f>
        <v>ITM_LocRQ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ITM_LocRQ                   1521</v>
      </c>
    </row>
    <row r="1560" spans="1:4">
      <c r="A1560">
        <f t="shared" si="29"/>
        <v>1522</v>
      </c>
      <c r="B1560" t="str">
        <f>VLOOKUP(A1560,SOURCE!B:S,15,0)</f>
        <v>ITM_LR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ITM_LR                      1522</v>
      </c>
    </row>
    <row r="1561" spans="1:4">
      <c r="A1561">
        <f t="shared" si="29"/>
        <v>1523</v>
      </c>
      <c r="B1561" t="str">
        <f>VLOOKUP(A1561,SOURCE!B:S,15,0)</f>
        <v>ITM_MANT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ITM_MANT                    1523</v>
      </c>
    </row>
    <row r="1562" spans="1:4">
      <c r="A1562">
        <f t="shared" si="29"/>
        <v>1524</v>
      </c>
      <c r="B1562" t="str">
        <f>VLOOKUP(A1562,SOURCE!B:S,15,0)</f>
        <v>ITM_MATX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ITM_MATX                    1524</v>
      </c>
    </row>
    <row r="1563" spans="1:4">
      <c r="A1563">
        <f t="shared" si="29"/>
        <v>1525</v>
      </c>
      <c r="B1563" t="str">
        <f>VLOOKUP(A1563,SOURCE!B:S,15,0)</f>
        <v>ITM_MEM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ITM_MEM                     1525</v>
      </c>
    </row>
    <row r="1564" spans="1:4">
      <c r="A1564">
        <f t="shared" si="29"/>
        <v>1526</v>
      </c>
      <c r="B1564" t="str">
        <f>VLOOKUP(A1564,SOURCE!B:S,15,0)</f>
        <v>ITM_MENU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ITM_MENU                    1526</v>
      </c>
    </row>
    <row r="1565" spans="1:4">
      <c r="A1565">
        <f t="shared" si="29"/>
        <v>1527</v>
      </c>
      <c r="B1565" t="str">
        <f>VLOOKUP(A1565,SOURCE!B:S,15,0)</f>
        <v>ITM_MONTH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ITM_MONTH                   1527</v>
      </c>
    </row>
    <row r="1566" spans="1:4">
      <c r="A1566">
        <f t="shared" si="29"/>
        <v>1528</v>
      </c>
      <c r="B1566" t="str">
        <f>VLOOKUP(A1566,SOURCE!B:S,15,0)</f>
        <v>ITM_MSG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ITM_MSG                     1528</v>
      </c>
    </row>
    <row r="1567" spans="1:4">
      <c r="A1567">
        <f t="shared" si="29"/>
        <v>1529</v>
      </c>
      <c r="B1567" t="str">
        <f>VLOOKUP(A1567,SOURCE!B:S,15,0)</f>
        <v>ITM_MULPI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ITM_MULPI                   1529</v>
      </c>
    </row>
    <row r="1568" spans="1:4">
      <c r="A1568">
        <f t="shared" si="29"/>
        <v>1530</v>
      </c>
      <c r="B1568" t="str">
        <f>VLOOKUP(A1568,SOURCE!B:S,15,0)</f>
        <v>ITM_MVAR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ITM_MVAR                    1530</v>
      </c>
    </row>
    <row r="1569" spans="1:4">
      <c r="A1569">
        <f t="shared" si="29"/>
        <v>1531</v>
      </c>
      <c r="B1569" t="str">
        <f>VLOOKUP(A1569,SOURCE!B:S,15,0)</f>
        <v>ITM_M_DELR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ITM_M_DELR                  1531</v>
      </c>
    </row>
    <row r="1570" spans="1:4">
      <c r="A1570">
        <f t="shared" si="29"/>
        <v>1532</v>
      </c>
      <c r="B1570" t="str">
        <f>VLOOKUP(A1570,SOURCE!B:S,15,0)</f>
        <v>ITM_M_DIM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ITM_M_DIM                   1532</v>
      </c>
    </row>
    <row r="1571" spans="1:4">
      <c r="A1571">
        <f t="shared" si="29"/>
        <v>1533</v>
      </c>
      <c r="B1571" t="str">
        <f>VLOOKUP(A1571,SOURCE!B:S,15,0)</f>
        <v>ITM_M_DIMQ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ITM_M_DIMQ                  1533</v>
      </c>
    </row>
    <row r="1572" spans="1:4">
      <c r="A1572">
        <f t="shared" si="29"/>
        <v>1534</v>
      </c>
      <c r="B1572" t="str">
        <f>VLOOKUP(A1572,SOURCE!B:S,15,0)</f>
        <v>ITM_MDY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ITM_MDY                     1534</v>
      </c>
    </row>
    <row r="1573" spans="1:4">
      <c r="A1573">
        <f t="shared" si="29"/>
        <v>1535</v>
      </c>
      <c r="B1573" t="str">
        <f>VLOOKUP(A1573,SOURCE!B:S,15,0)</f>
        <v>ITM_M_EDI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ITM_M_EDI                   1535</v>
      </c>
    </row>
    <row r="1574" spans="1:4">
      <c r="A1574">
        <f t="shared" si="29"/>
        <v>1536</v>
      </c>
      <c r="B1574" t="str">
        <f>VLOOKUP(A1574,SOURCE!B:S,15,0)</f>
        <v>ITM_M_EDIN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ITM_M_EDIN                  1536</v>
      </c>
    </row>
    <row r="1575" spans="1:4">
      <c r="A1575">
        <f t="shared" si="29"/>
        <v>1537</v>
      </c>
      <c r="B1575" t="str">
        <f>VLOOKUP(A1575,SOURCE!B:S,15,0)</f>
        <v>ITM_M_GET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ITM_M_GET                   1537</v>
      </c>
    </row>
    <row r="1576" spans="1:4">
      <c r="A1576">
        <f t="shared" si="29"/>
        <v>1538</v>
      </c>
      <c r="B1576" t="str">
        <f>VLOOKUP(A1576,SOURCE!B:S,15,0)</f>
        <v>ITM_M_GOTO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ITM_M_GOTO                  1538</v>
      </c>
    </row>
    <row r="1577" spans="1:4">
      <c r="A1577">
        <f t="shared" si="29"/>
        <v>1539</v>
      </c>
      <c r="B1577" t="str">
        <f>VLOOKUP(A1577,SOURCE!B:S,15,0)</f>
        <v>ITM_M_GROW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ITM_M_GROW                  1539</v>
      </c>
    </row>
    <row r="1578" spans="1:4">
      <c r="A1578">
        <f t="shared" si="29"/>
        <v>1540</v>
      </c>
      <c r="B1578" t="str">
        <f>VLOOKUP(A1578,SOURCE!B:S,15,0)</f>
        <v>ITM_M_INSR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ITM_M_INSR                  1540</v>
      </c>
    </row>
    <row r="1579" spans="1:4">
      <c r="A1579">
        <f t="shared" si="29"/>
        <v>1541</v>
      </c>
      <c r="B1579" t="str">
        <f>VLOOKUP(A1579,SOURCE!B:S,15,0)</f>
        <v>ITM_M_LU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ITM_M_LU                    1541</v>
      </c>
    </row>
    <row r="1580" spans="1:4">
      <c r="A1580">
        <f t="shared" si="29"/>
        <v>1542</v>
      </c>
      <c r="B1580" t="str">
        <f>VLOOKUP(A1580,SOURCE!B:S,15,0)</f>
        <v>ITM_M_NEW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ITM_M_NEW                   1542</v>
      </c>
    </row>
    <row r="1581" spans="1:4">
      <c r="A1581">
        <f t="shared" si="29"/>
        <v>1543</v>
      </c>
      <c r="B1581" t="str">
        <f>VLOOKUP(A1581,SOURCE!B:S,15,0)</f>
        <v>ITM_M_OLD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ITM_M_OLD                   1543</v>
      </c>
    </row>
    <row r="1582" spans="1:4">
      <c r="A1582">
        <f t="shared" si="29"/>
        <v>1544</v>
      </c>
      <c r="B1582" t="str">
        <f>VLOOKUP(A1582,SOURCE!B:S,15,0)</f>
        <v>ITM_M_PUT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ITM_M_PUT                   1544</v>
      </c>
    </row>
    <row r="1583" spans="1:4">
      <c r="A1583">
        <f t="shared" si="29"/>
        <v>1545</v>
      </c>
      <c r="B1583" t="str">
        <f>VLOOKUP(A1583,SOURCE!B:S,15,0)</f>
        <v>ITM_M_RR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ITM_M_RR                    1545</v>
      </c>
    </row>
    <row r="1584" spans="1:4">
      <c r="A1584">
        <f t="shared" si="29"/>
        <v>1546</v>
      </c>
      <c r="B1584" t="str">
        <f>VLOOKUP(A1584,SOURCE!B:S,15,0)</f>
        <v>ITM_sincpi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ITM_sincpi                  1546</v>
      </c>
    </row>
    <row r="1585" spans="1:4">
      <c r="A1585">
        <f t="shared" si="29"/>
        <v>1547</v>
      </c>
      <c r="B1585" t="str">
        <f>VLOOKUP(A1585,SOURCE!B:S,15,0)</f>
        <v>ITM_M_WRAP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ITM_M_WRAP                  1547</v>
      </c>
    </row>
    <row r="1586" spans="1:4">
      <c r="A1586">
        <f t="shared" si="29"/>
        <v>1548</v>
      </c>
      <c r="B1586" t="str">
        <f>VLOOKUP(A1586,SOURCE!B:S,15,0)</f>
        <v>ITM_NOP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ITM_NOP                     1548</v>
      </c>
    </row>
    <row r="1587" spans="1:4">
      <c r="A1587">
        <f t="shared" si="29"/>
        <v>1549</v>
      </c>
      <c r="B1587" t="str">
        <f>VLOOKUP(A1587,SOURCE!B:S,15,0)</f>
        <v>ITM_OFF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ITM_OFF                     1549</v>
      </c>
    </row>
    <row r="1588" spans="1:4">
      <c r="A1588">
        <f t="shared" si="29"/>
        <v>1550</v>
      </c>
      <c r="B1588" t="str">
        <f>VLOOKUP(A1588,SOURCE!B:S,15,0)</f>
        <v>ITM_DROPY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ITM_DROPY                   1550</v>
      </c>
    </row>
    <row r="1589" spans="1:4">
      <c r="A1589">
        <f t="shared" si="29"/>
        <v>1551</v>
      </c>
      <c r="B1589" t="str">
        <f>VLOOKUP(A1589,SOURCE!B:S,15,0)</f>
        <v>ITM_STOMIN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ITM_STOMIN                  1551</v>
      </c>
    </row>
    <row r="1590" spans="1:4">
      <c r="A1590">
        <f t="shared" si="29"/>
        <v>1552</v>
      </c>
      <c r="B1590" t="str">
        <f>VLOOKUP(A1590,SOURCE!B:S,15,0)</f>
        <v>ITM_PGMINT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ITM_PGMINT                  1552</v>
      </c>
    </row>
    <row r="1591" spans="1:4">
      <c r="A1591">
        <f t="shared" si="29"/>
        <v>1553</v>
      </c>
      <c r="B1591" t="str">
        <f>VLOOKUP(A1591,SOURCE!B:S,15,0)</f>
        <v>ITM_PGMSLV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ITM_PGMSLV                  1553</v>
      </c>
    </row>
    <row r="1592" spans="1:4">
      <c r="A1592">
        <f t="shared" si="29"/>
        <v>1554</v>
      </c>
      <c r="B1592" t="str">
        <f>VLOOKUP(A1592,SOURCE!B:S,15,0)</f>
        <v>ITM_PIXEL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ITM_PIXEL                   1554</v>
      </c>
    </row>
    <row r="1593" spans="1:4">
      <c r="A1593">
        <f t="shared" si="29"/>
        <v>1555</v>
      </c>
      <c r="B1593" t="str">
        <f>VLOOKUP(A1593,SOURCE!B:S,15,0)</f>
        <v>ITM_PLOT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ITM_PLOT                    1555</v>
      </c>
    </row>
    <row r="1594" spans="1:4">
      <c r="A1594">
        <f t="shared" si="29"/>
        <v>1556</v>
      </c>
      <c r="B1594" t="str">
        <f>VLOOKUP(A1594,SOURCE!B:S,15,0)</f>
        <v>ITM_Pn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ITM_Pn                      1556</v>
      </c>
    </row>
    <row r="1595" spans="1:4">
      <c r="A1595">
        <f t="shared" si="29"/>
        <v>1557</v>
      </c>
      <c r="B1595" t="str">
        <f>VLOOKUP(A1595,SOURCE!B:S,15,0)</f>
        <v>ITM_POINT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ITM_POINT                   1557</v>
      </c>
    </row>
    <row r="1596" spans="1:4">
      <c r="A1596">
        <f t="shared" si="29"/>
        <v>1558</v>
      </c>
      <c r="B1596" t="str">
        <f>VLOOKUP(A1596,SOURCE!B:S,15,0)</f>
        <v>ITM_LOADV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ITM_LOADV                   1558</v>
      </c>
    </row>
    <row r="1597" spans="1:4">
      <c r="A1597">
        <f t="shared" si="29"/>
        <v>1559</v>
      </c>
      <c r="B1597" t="str">
        <f>VLOOKUP(A1597,SOURCE!B:S,15,0)</f>
        <v>ITM_POPLR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ITM_POPLR                   1559</v>
      </c>
    </row>
    <row r="1598" spans="1:4">
      <c r="A1598">
        <f t="shared" si="29"/>
        <v>1560</v>
      </c>
      <c r="B1598" t="str">
        <f>VLOOKUP(A1598,SOURCE!B:S,15,0)</f>
        <v>ITM_PRCL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ITM_PRCL                    1560</v>
      </c>
    </row>
    <row r="1599" spans="1:4">
      <c r="A1599">
        <f t="shared" si="29"/>
        <v>1561</v>
      </c>
      <c r="B1599" t="str">
        <f>VLOOKUP(A1599,SOURCE!B:S,15,0)</f>
        <v>ITM_PSTO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ITM_PSTO                    1561</v>
      </c>
    </row>
    <row r="1600" spans="1:4">
      <c r="A1600">
        <f t="shared" si="29"/>
        <v>1562</v>
      </c>
      <c r="B1600" t="str">
        <f>VLOOKUP(A1600,SOURCE!B:S,15,0)</f>
        <v>ITM_PUTK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ITM_PUTK                    1562</v>
      </c>
    </row>
    <row r="1601" spans="1:4">
      <c r="A1601">
        <f t="shared" si="29"/>
        <v>1563</v>
      </c>
      <c r="B1601" t="str">
        <f>VLOOKUP(A1601,SOURCE!B:S,15,0)</f>
        <v>ITM_RAD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ITM_RAD                     1563</v>
      </c>
    </row>
    <row r="1602" spans="1:4">
      <c r="A1602">
        <f t="shared" si="29"/>
        <v>1564</v>
      </c>
      <c r="B1602" t="str">
        <f>VLOOKUP(A1602,SOURCE!B:S,15,0)</f>
        <v>ITM_RAN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ITM_RAN                     1564</v>
      </c>
    </row>
    <row r="1603" spans="1:4">
      <c r="A1603">
        <f t="shared" si="29"/>
        <v>1565</v>
      </c>
      <c r="B1603" t="str">
        <f>VLOOKUP(A1603,SOURCE!B:S,15,0)</f>
        <v>ITM_RBR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ITM_RBR                     1565</v>
      </c>
    </row>
    <row r="1604" spans="1:4">
      <c r="A1604">
        <f t="shared" si="29"/>
        <v>1566</v>
      </c>
      <c r="B1604" t="str">
        <f>VLOOKUP(A1604,SOURCE!B:S,15,0)</f>
        <v>ITM_RCLCFG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ITM_RCLCFG                  1566</v>
      </c>
    </row>
    <row r="1605" spans="1:4">
      <c r="A1605">
        <f t="shared" si="29"/>
        <v>1567</v>
      </c>
      <c r="B1605" t="str">
        <f>VLOOKUP(A1605,SOURCE!B:S,15,0)</f>
        <v>ITM_RCLEL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ITM_RCLEL                   1567</v>
      </c>
    </row>
    <row r="1606" spans="1:4">
      <c r="A1606">
        <f t="shared" si="29"/>
        <v>1568</v>
      </c>
      <c r="B1606" t="str">
        <f>VLOOKUP(A1606,SOURCE!B:S,15,0)</f>
        <v>ITM_RCLIJ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ITM_RCLIJ                   1568</v>
      </c>
    </row>
    <row r="1607" spans="1:4">
      <c r="A1607">
        <f t="shared" si="29"/>
        <v>1569</v>
      </c>
      <c r="B1607" t="str">
        <f>VLOOKUP(A1607,SOURCE!B:S,15,0)</f>
        <v>ITM_RCLS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ITM_RCLS                    1569</v>
      </c>
    </row>
    <row r="1608" spans="1:4">
      <c r="A1608">
        <f t="shared" si="29"/>
        <v>1570</v>
      </c>
      <c r="B1608" t="str">
        <f>VLOOKUP(A1608,SOURCE!B:S,15,0)</f>
        <v>ITM_RDP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ITM_RDP                     1570</v>
      </c>
    </row>
    <row r="1609" spans="1:4">
      <c r="A1609">
        <f t="shared" si="29"/>
        <v>1571</v>
      </c>
      <c r="B1609" t="str">
        <f>VLOOKUP(A1609,SOURCE!B:S,15,0)</f>
        <v>ITM_RE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ITM_RE                      1571</v>
      </c>
    </row>
    <row r="1610" spans="1:4">
      <c r="A1610">
        <f t="shared" si="29"/>
        <v>1572</v>
      </c>
      <c r="B1610" t="str">
        <f>VLOOKUP(A1610,SOURCE!B:S,15,0)</f>
        <v>ITM_READP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ITM_READP                   1572</v>
      </c>
    </row>
    <row r="1611" spans="1:4">
      <c r="A1611">
        <f t="shared" si="29"/>
        <v>1573</v>
      </c>
      <c r="B1611" t="str">
        <f>VLOOKUP(A1611,SOURCE!B:S,15,0)</f>
        <v>ITM_RESET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ITM_RESET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ITM_REtoCX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ITM_REtoCX                  1574</v>
      </c>
    </row>
    <row r="1613" spans="1:4">
      <c r="A1613">
        <f t="shared" si="30"/>
        <v>1575</v>
      </c>
      <c r="B1613" t="str">
        <f>VLOOKUP(A1613,SOURCE!B:S,15,0)</f>
        <v>ITM_REexIM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ITM_REexIM                  1575</v>
      </c>
    </row>
    <row r="1614" spans="1:4">
      <c r="A1614">
        <f t="shared" si="30"/>
        <v>1576</v>
      </c>
      <c r="B1614" t="str">
        <f>VLOOKUP(A1614,SOURCE!B:S,15,0)</f>
        <v>ITM_RM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ITM_RM                      1576</v>
      </c>
    </row>
    <row r="1615" spans="1:4">
      <c r="A1615">
        <f t="shared" si="30"/>
        <v>1577</v>
      </c>
      <c r="B1615" t="str">
        <f>VLOOKUP(A1615,SOURCE!B:S,15,0)</f>
        <v>ITM_RMQ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ITM_RMQ                     1577</v>
      </c>
    </row>
    <row r="1616" spans="1:4">
      <c r="A1616">
        <f t="shared" si="30"/>
        <v>1578</v>
      </c>
      <c r="B1616" t="str">
        <f>VLOOKUP(A1616,SOURCE!B:S,15,0)</f>
        <v>ITM_DSP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ITM_DSP                     1578</v>
      </c>
    </row>
    <row r="1617" spans="1:4">
      <c r="A1617">
        <f t="shared" si="30"/>
        <v>1579</v>
      </c>
      <c r="B1617" t="str">
        <f>VLOOKUP(A1617,SOURCE!B:S,15,0)</f>
        <v>ITM_RNORM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ITM_RNORM                   1579</v>
      </c>
    </row>
    <row r="1618" spans="1:4">
      <c r="A1618">
        <f t="shared" si="30"/>
        <v>1580</v>
      </c>
      <c r="B1618" t="str">
        <f>VLOOKUP(A1618,SOURCE!B:S,15,0)</f>
        <v>ITM_EX1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ITM_EX1                     1580</v>
      </c>
    </row>
    <row r="1619" spans="1:4">
      <c r="A1619">
        <f t="shared" si="30"/>
        <v>1581</v>
      </c>
      <c r="B1619" t="str">
        <f>VLOOKUP(A1619,SOURCE!B:S,15,0)</f>
        <v>ITM_ROUNDI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ITM_ROUNDI                  1581</v>
      </c>
    </row>
    <row r="1620" spans="1:4">
      <c r="A1620">
        <f t="shared" si="30"/>
        <v>1582</v>
      </c>
      <c r="B1620" t="str">
        <f>VLOOKUP(A1620,SOURCE!B:S,15,0)</f>
        <v>ITM_RSD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ITM_RSD                     1582</v>
      </c>
    </row>
    <row r="1621" spans="1:4">
      <c r="A1621">
        <f t="shared" si="30"/>
        <v>1583</v>
      </c>
      <c r="B1621" t="str">
        <f>VLOOKUP(A1621,SOURCE!B:S,15,0)</f>
        <v>ITM_RSUM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ITM_RSUM                    1583</v>
      </c>
    </row>
    <row r="1622" spans="1:4">
      <c r="A1622">
        <f t="shared" si="30"/>
        <v>1584</v>
      </c>
      <c r="B1622" t="str">
        <f>VLOOKUP(A1622,SOURCE!B:S,15,0)</f>
        <v>ITM_RTNP1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ITM_RTNP1                   1584</v>
      </c>
    </row>
    <row r="1623" spans="1:4">
      <c r="A1623">
        <f t="shared" si="30"/>
        <v>1585</v>
      </c>
      <c r="B1623" t="str">
        <f>VLOOKUP(A1623,SOURCE!B:S,15,0)</f>
        <v>ITM_R_CLR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ITM_R_CLR                   1585</v>
      </c>
    </row>
    <row r="1624" spans="1:4">
      <c r="A1624">
        <f t="shared" si="30"/>
        <v>1586</v>
      </c>
      <c r="B1624" t="str">
        <f>VLOOKUP(A1624,SOURCE!B:S,15,0)</f>
        <v>ITM_R_COPY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ITM_R_COPY                  1586</v>
      </c>
    </row>
    <row r="1625" spans="1:4">
      <c r="A1625">
        <f t="shared" si="30"/>
        <v>1587</v>
      </c>
      <c r="B1625" t="str">
        <f>VLOOKUP(A1625,SOURCE!B:S,15,0)</f>
        <v>ITM_R_SORT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ITM_R_SORT                  1587</v>
      </c>
    </row>
    <row r="1626" spans="1:4">
      <c r="A1626">
        <f t="shared" si="30"/>
        <v>1588</v>
      </c>
      <c r="B1626" t="str">
        <f>VLOOKUP(A1626,SOURCE!B:S,15,0)</f>
        <v>ITM_R_SWAP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ITM_R_SWAP                  1588</v>
      </c>
    </row>
    <row r="1627" spans="1:4">
      <c r="A1627">
        <f t="shared" si="30"/>
        <v>1589</v>
      </c>
      <c r="B1627" t="str">
        <f>VLOOKUP(A1627,SOURCE!B:S,15,0)</f>
        <v>ITM_am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ITM_am                      1589</v>
      </c>
    </row>
    <row r="1628" spans="1:4">
      <c r="A1628">
        <f t="shared" si="30"/>
        <v>1590</v>
      </c>
      <c r="B1628" t="str">
        <f>VLOOKUP(A1628,SOURCE!B:S,15,0)</f>
        <v>ITM_STDDEVWEIGHTED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ITM_STDDEVWEIGHTED          1590</v>
      </c>
    </row>
    <row r="1629" spans="1:4">
      <c r="A1629">
        <f t="shared" si="30"/>
        <v>1591</v>
      </c>
      <c r="B1629" t="str">
        <f>VLOOKUP(A1629,SOURCE!B:S,15,0)</f>
        <v>ITM_SAVE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ITM_SAVE                    1591</v>
      </c>
    </row>
    <row r="1630" spans="1:4">
      <c r="A1630">
        <f t="shared" si="30"/>
        <v>1592</v>
      </c>
      <c r="B1630" t="str">
        <f>VLOOKUP(A1630,SOURCE!B:S,15,0)</f>
        <v>ITM_SCI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ITM_SCI                     1592</v>
      </c>
    </row>
    <row r="1631" spans="1:4">
      <c r="A1631">
        <f t="shared" si="30"/>
        <v>1593</v>
      </c>
      <c r="B1631" t="str">
        <f>VLOOKUP(A1631,SOURCE!B:S,15,0)</f>
        <v>ITM_SDIGS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ITM_SDIGS                   1593</v>
      </c>
    </row>
    <row r="1632" spans="1:4">
      <c r="A1632">
        <f t="shared" si="30"/>
        <v>1594</v>
      </c>
      <c r="B1632" t="str">
        <f>VLOOKUP(A1632,SOURCE!B:S,15,0)</f>
        <v>ITM_SEED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ITM_SEED                    1594</v>
      </c>
    </row>
    <row r="1633" spans="1:4">
      <c r="A1633">
        <f t="shared" si="30"/>
        <v>1595</v>
      </c>
      <c r="B1633" t="str">
        <f>VLOOKUP(A1633,SOURCE!B:S,15,0)</f>
        <v>ITM_WRITEP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ITM_WRITEP                  1595</v>
      </c>
    </row>
    <row r="1634" spans="1:4">
      <c r="A1634">
        <f t="shared" si="30"/>
        <v>1596</v>
      </c>
      <c r="B1634" t="str">
        <f>VLOOKUP(A1634,SOURCE!B:S,15,0)</f>
        <v>ITM_SETCHN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ITM_SETCHN                  1596</v>
      </c>
    </row>
    <row r="1635" spans="1:4">
      <c r="A1635">
        <f t="shared" si="30"/>
        <v>1597</v>
      </c>
      <c r="B1635" t="str">
        <f>VLOOKUP(A1635,SOURCE!B:S,15,0)</f>
        <v>ITM_SETDAT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ITM_SETDAT                  1597</v>
      </c>
    </row>
    <row r="1636" spans="1:4">
      <c r="A1636">
        <f t="shared" si="30"/>
        <v>1598</v>
      </c>
      <c r="B1636" t="str">
        <f>VLOOKUP(A1636,SOURCE!B:S,15,0)</f>
        <v>ITM_SETEUR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ITM_SETEUR                  1598</v>
      </c>
    </row>
    <row r="1637" spans="1:4">
      <c r="A1637">
        <f t="shared" si="30"/>
        <v>1599</v>
      </c>
      <c r="B1637" t="str">
        <f>VLOOKUP(A1637,SOURCE!B:S,15,0)</f>
        <v>ITM_SETIND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ITM_SETIND                  1599</v>
      </c>
    </row>
    <row r="1638" spans="1:4">
      <c r="A1638">
        <f t="shared" si="30"/>
        <v>1600</v>
      </c>
      <c r="B1638" t="str">
        <f>VLOOKUP(A1638,SOURCE!B:S,15,0)</f>
        <v>ITM_SETJPN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ITM_SETJPN                  1600</v>
      </c>
    </row>
    <row r="1639" spans="1:4">
      <c r="A1639">
        <f t="shared" si="30"/>
        <v>1601</v>
      </c>
      <c r="B1639" t="str">
        <f>VLOOKUP(A1639,SOURCE!B:S,15,0)</f>
        <v>ITM_SETSIG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ITM_SETSIG                  1601</v>
      </c>
    </row>
    <row r="1640" spans="1:4">
      <c r="A1640">
        <f t="shared" si="30"/>
        <v>1602</v>
      </c>
      <c r="B1640" t="str">
        <f>VLOOKUP(A1640,SOURCE!B:S,15,0)</f>
        <v>ITM_SETTIM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ITM_SETTIM                  1602</v>
      </c>
    </row>
    <row r="1641" spans="1:4">
      <c r="A1641">
        <f t="shared" si="30"/>
        <v>1603</v>
      </c>
      <c r="B1641" t="str">
        <f>VLOOKUP(A1641,SOURCE!B:S,15,0)</f>
        <v>ITM_SETUK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ITM_SETUK                   1603</v>
      </c>
    </row>
    <row r="1642" spans="1:4">
      <c r="A1642">
        <f t="shared" si="30"/>
        <v>1604</v>
      </c>
      <c r="B1642" t="str">
        <f>VLOOKUP(A1642,SOURCE!B:S,15,0)</f>
        <v>ITM_SETUSA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ITM_SETUSA                  1604</v>
      </c>
    </row>
    <row r="1643" spans="1:4">
      <c r="A1643">
        <f t="shared" si="30"/>
        <v>1605</v>
      </c>
      <c r="B1643" t="str">
        <f>VLOOKUP(A1643,SOURCE!B:S,15,0)</f>
        <v>ITM_SIGN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ITM_SIGN                    1605</v>
      </c>
    </row>
    <row r="1644" spans="1:4">
      <c r="A1644">
        <f t="shared" si="30"/>
        <v>1606</v>
      </c>
      <c r="B1644" t="str">
        <f>VLOOKUP(A1644,SOURCE!B:S,15,0)</f>
        <v>ITM_SIGNMT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ITM_SIGNMT                  1606</v>
      </c>
    </row>
    <row r="1645" spans="1:4">
      <c r="A1645">
        <f t="shared" si="30"/>
        <v>1607</v>
      </c>
      <c r="B1645" t="str">
        <f>VLOOKUP(A1645,SOURCE!B:S,15,0)</f>
        <v>ITM_SIM_EQ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ITM_SIM_EQ                  1607</v>
      </c>
    </row>
    <row r="1646" spans="1:4">
      <c r="A1646">
        <f t="shared" si="30"/>
        <v>1608</v>
      </c>
      <c r="B1646" t="str">
        <f>VLOOKUP(A1646,SOURCE!B:S,15,0)</f>
        <v>ITM_SKIP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ITM_SKIP                    1608</v>
      </c>
    </row>
    <row r="1647" spans="1:4">
      <c r="A1647">
        <f t="shared" si="30"/>
        <v>1609</v>
      </c>
      <c r="B1647" t="str">
        <f>VLOOKUP(A1647,SOURCE!B:S,15,0)</f>
        <v>ITM_SLVQ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ITM_SLVQ                    1609</v>
      </c>
    </row>
    <row r="1648" spans="1:4">
      <c r="A1648">
        <f t="shared" si="30"/>
        <v>1610</v>
      </c>
      <c r="B1648" t="str">
        <f>VLOOKUP(A1648,SOURCE!B:S,15,0)</f>
        <v>ITM_SM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ITM_SM                      1610</v>
      </c>
    </row>
    <row r="1649" spans="1:4">
      <c r="A1649">
        <f t="shared" si="30"/>
        <v>1611</v>
      </c>
      <c r="B1649" t="str">
        <f>VLOOKUP(A1649,SOURCE!B:S,15,0)</f>
        <v>ITM_ISM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ITM_ISM                     1611</v>
      </c>
    </row>
    <row r="1650" spans="1:4">
      <c r="A1650">
        <f t="shared" si="30"/>
        <v>1612</v>
      </c>
      <c r="B1650" t="str">
        <f>VLOOKUP(A1650,SOURCE!B:S,15,0)</f>
        <v>ITM_SMW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ITM_SMW                     1612</v>
      </c>
    </row>
    <row r="1651" spans="1:4">
      <c r="A1651">
        <f t="shared" si="30"/>
        <v>1613</v>
      </c>
      <c r="B1651" t="str">
        <f>VLOOKUP(A1651,SOURCE!B:S,15,0)</f>
        <v>ITM_SOLVE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ITM_SOLVE                   1613</v>
      </c>
    </row>
    <row r="1652" spans="1:4">
      <c r="A1652">
        <f t="shared" si="30"/>
        <v>1614</v>
      </c>
      <c r="B1652" t="str">
        <f>VLOOKUP(A1652,SOURCE!B:S,15,0)</f>
        <v>ITM_SSIZE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ITM_SSIZE                   1614</v>
      </c>
    </row>
    <row r="1653" spans="1:4">
      <c r="A1653">
        <f t="shared" si="30"/>
        <v>1615</v>
      </c>
      <c r="B1653" t="str">
        <f>VLOOKUP(A1653,SOURCE!B:S,15,0)</f>
        <v>ITM_STATUS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ITM_STATUS                  1615</v>
      </c>
    </row>
    <row r="1654" spans="1:4">
      <c r="A1654">
        <f t="shared" si="30"/>
        <v>1616</v>
      </c>
      <c r="B1654" t="str">
        <f>VLOOKUP(A1654,SOURCE!B:S,15,0)</f>
        <v>ITM_STOCFG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ITM_STOCFG                  1616</v>
      </c>
    </row>
    <row r="1655" spans="1:4">
      <c r="A1655">
        <f t="shared" si="30"/>
        <v>1617</v>
      </c>
      <c r="B1655" t="str">
        <f>VLOOKUP(A1655,SOURCE!B:S,15,0)</f>
        <v>ITM_STOEL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ITM_STOEL                   1617</v>
      </c>
    </row>
    <row r="1656" spans="1:4">
      <c r="A1656">
        <f t="shared" si="30"/>
        <v>1618</v>
      </c>
      <c r="B1656" t="str">
        <f>VLOOKUP(A1656,SOURCE!B:S,15,0)</f>
        <v>ITM_STOIJ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ITM_STOIJ                   1618</v>
      </c>
    </row>
    <row r="1657" spans="1:4">
      <c r="A1657">
        <f t="shared" si="30"/>
        <v>1619</v>
      </c>
      <c r="B1657" t="str">
        <f>VLOOKUP(A1657,SOURCE!B:S,15,0)</f>
        <v>ITM_LN1X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ITM_LN1X                    1619</v>
      </c>
    </row>
    <row r="1658" spans="1:4">
      <c r="A1658">
        <f t="shared" si="30"/>
        <v>1620</v>
      </c>
      <c r="B1658" t="str">
        <f>VLOOKUP(A1658,SOURCE!B:S,15,0)</f>
        <v>ITM_STOS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ITM_STOS                    1620</v>
      </c>
    </row>
    <row r="1659" spans="1:4">
      <c r="A1659">
        <f t="shared" si="30"/>
        <v>1621</v>
      </c>
      <c r="B1659" t="str">
        <f>VLOOKUP(A1659,SOURCE!B:S,15,0)</f>
        <v>ITM_SUM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ITM_SUM                     1621</v>
      </c>
    </row>
    <row r="1660" spans="1:4">
      <c r="A1660">
        <f t="shared" si="30"/>
        <v>1622</v>
      </c>
      <c r="B1660" t="str">
        <f>VLOOKUP(A1660,SOURCE!B:S,15,0)</f>
        <v>ITM_SW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ITM_SW                      1622</v>
      </c>
    </row>
    <row r="1661" spans="1:4">
      <c r="A1661">
        <f t="shared" si="30"/>
        <v>1623</v>
      </c>
      <c r="B1661" t="str">
        <f>VLOOKUP(A1661,SOURCE!B:S,15,0)</f>
        <v>ITM_SXY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ITM_SXY                     1623</v>
      </c>
    </row>
    <row r="1662" spans="1:4">
      <c r="A1662">
        <f t="shared" si="30"/>
        <v>1624</v>
      </c>
      <c r="B1662" t="str">
        <f>VLOOKUP(A1662,SOURCE!B:S,15,0)</f>
        <v>ITM_TDISP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ITM_TDISP                   1624</v>
      </c>
    </row>
    <row r="1663" spans="1:4">
      <c r="A1663">
        <f t="shared" si="30"/>
        <v>1625</v>
      </c>
      <c r="B1663" t="str">
        <f>VLOOKUP(A1663,SOURCE!B:S,15,0)</f>
        <v>ITM_TICKS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ITM_TICKS                   1625</v>
      </c>
    </row>
    <row r="1664" spans="1:4">
      <c r="A1664">
        <f t="shared" si="30"/>
        <v>1626</v>
      </c>
      <c r="B1664" t="str">
        <f>VLOOKUP(A1664,SOURCE!B:S,15,0)</f>
        <v>ITM_TIME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ITM_TIME                    1626</v>
      </c>
    </row>
    <row r="1665" spans="1:4">
      <c r="A1665">
        <f t="shared" si="30"/>
        <v>1627</v>
      </c>
      <c r="B1665" t="str">
        <f>VLOOKUP(A1665,SOURCE!B:S,15,0)</f>
        <v>ITM_TIMER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ITM_TIMER                   1627</v>
      </c>
    </row>
    <row r="1666" spans="1:4">
      <c r="A1666">
        <f t="shared" si="30"/>
        <v>1628</v>
      </c>
      <c r="B1666" t="str">
        <f>VLOOKUP(A1666,SOURCE!B:S,15,0)</f>
        <v>ITM_Tn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ITM_Tn                      1628</v>
      </c>
    </row>
    <row r="1667" spans="1:4">
      <c r="A1667">
        <f t="shared" si="30"/>
        <v>1629</v>
      </c>
      <c r="B1667" t="str">
        <f>VLOOKUP(A1667,SOURCE!B:S,15,0)</f>
        <v>ITM_TONE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ITM_TONE                    1629</v>
      </c>
    </row>
    <row r="1668" spans="1:4">
      <c r="A1668">
        <f t="shared" si="30"/>
        <v>1630</v>
      </c>
      <c r="B1668" t="str">
        <f>VLOOKUP(A1668,SOURCE!B:S,15,0)</f>
        <v>ITM_Tex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ITM_Tex                     1630</v>
      </c>
    </row>
    <row r="1669" spans="1:4">
      <c r="A1669">
        <f t="shared" si="30"/>
        <v>1631</v>
      </c>
      <c r="B1669" t="str">
        <f>VLOOKUP(A1669,SOURCE!B:S,15,0)</f>
        <v>ITM_ULP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ITM_ULP                     1631</v>
      </c>
    </row>
    <row r="1670" spans="1:4">
      <c r="A1670">
        <f t="shared" si="30"/>
        <v>1632</v>
      </c>
      <c r="B1670" t="str">
        <f>VLOOKUP(A1670,SOURCE!B:S,15,0)</f>
        <v>ITM_Un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ITM_Un                      1632</v>
      </c>
    </row>
    <row r="1671" spans="1:4">
      <c r="A1671">
        <f t="shared" si="30"/>
        <v>1633</v>
      </c>
      <c r="B1671" t="str">
        <f>VLOOKUP(A1671,SOURCE!B:S,15,0)</f>
        <v>ITM_UNITV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ITM_UNITV                   1633</v>
      </c>
    </row>
    <row r="1672" spans="1:4">
      <c r="A1672">
        <f t="shared" si="30"/>
        <v>1634</v>
      </c>
      <c r="B1672" t="str">
        <f>VLOOKUP(A1672,SOURCE!B:S,15,0)</f>
        <v>ITM_UNSIGN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ITM_UNSIGN                  1634</v>
      </c>
    </row>
    <row r="1673" spans="1:4">
      <c r="A1673">
        <f t="shared" si="30"/>
        <v>1635</v>
      </c>
      <c r="B1673" t="str">
        <f>VLOOKUP(A1673,SOURCE!B:S,15,0)</f>
        <v>ITM_VARMNU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ITM_VARMNU                  1635</v>
      </c>
    </row>
    <row r="1674" spans="1:4">
      <c r="A1674">
        <f t="shared" si="30"/>
        <v>1636</v>
      </c>
      <c r="B1674" t="str">
        <f>VLOOKUP(A1674,SOURCE!B:S,15,0)</f>
        <v>ITM_VERS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ITM_VERS                    1636</v>
      </c>
    </row>
    <row r="1675" spans="1:4">
      <c r="A1675">
        <f t="shared" si="30"/>
        <v>1637</v>
      </c>
      <c r="B1675" t="str">
        <f>VLOOKUP(A1675,SOURCE!B:S,15,0)</f>
        <v>ITM_IDIVR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ITM_IDIVR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ITM_WDAY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ITM_WDAY                    1638</v>
      </c>
    </row>
    <row r="1677" spans="1:4">
      <c r="A1677">
        <f t="shared" si="31"/>
        <v>1639</v>
      </c>
      <c r="B1677" t="str">
        <f>VLOOKUP(A1677,SOURCE!B:S,15,0)</f>
        <v>ITM_WHO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ITM_WHO                     1639</v>
      </c>
    </row>
    <row r="1678" spans="1:4">
      <c r="A1678">
        <f t="shared" si="31"/>
        <v>1640</v>
      </c>
      <c r="B1678" t="str">
        <f>VLOOKUP(A1678,SOURCE!B:S,15,0)</f>
        <v>ITM_WM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ITM_WM                      1640</v>
      </c>
    </row>
    <row r="1679" spans="1:4">
      <c r="A1679">
        <f t="shared" si="31"/>
        <v>1641</v>
      </c>
      <c r="B1679" t="str">
        <f>VLOOKUP(A1679,SOURCE!B:S,15,0)</f>
        <v>ITM_WP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ITM_WP                      1641</v>
      </c>
    </row>
    <row r="1680" spans="1:4">
      <c r="A1680">
        <f t="shared" si="31"/>
        <v>1642</v>
      </c>
      <c r="B1680" t="str">
        <f>VLOOKUP(A1680,SOURCE!B:S,15,0)</f>
        <v>ITM_WM1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ITM_WM1                     1642</v>
      </c>
    </row>
    <row r="1681" spans="1:4">
      <c r="A1681">
        <f t="shared" si="31"/>
        <v>1643</v>
      </c>
      <c r="B1681" t="str">
        <f>VLOOKUP(A1681,SOURCE!B:S,15,0)</f>
        <v>ITM_WSIZE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ITM_WSIZE                   1643</v>
      </c>
    </row>
    <row r="1682" spans="1:4">
      <c r="A1682">
        <f t="shared" si="31"/>
        <v>1644</v>
      </c>
      <c r="B1682" t="str">
        <f>VLOOKUP(A1682,SOURCE!B:S,15,0)</f>
        <v>ITM_WSIZEQ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ITM_WSIZEQ                  1644</v>
      </c>
    </row>
    <row r="1683" spans="1:4">
      <c r="A1683">
        <f t="shared" si="31"/>
        <v>1645</v>
      </c>
      <c r="B1683" t="str">
        <f>VLOOKUP(A1683,SOURCE!B:S,15,0)</f>
        <v>ITM_XBAR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ITM_XBAR                    1645</v>
      </c>
    </row>
    <row r="1684" spans="1:4">
      <c r="A1684">
        <f t="shared" si="31"/>
        <v>1646</v>
      </c>
      <c r="B1684" t="str">
        <f>VLOOKUP(A1684,SOURCE!B:S,15,0)</f>
        <v>ITM_XG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ITM_XG                      1646</v>
      </c>
    </row>
    <row r="1685" spans="1:4">
      <c r="A1685">
        <f t="shared" si="31"/>
        <v>1647</v>
      </c>
      <c r="B1685" t="str">
        <f>VLOOKUP(A1685,SOURCE!B:S,15,0)</f>
        <v>ITM_XW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ITM_XW                      1647</v>
      </c>
    </row>
    <row r="1686" spans="1:4">
      <c r="A1686">
        <f t="shared" si="31"/>
        <v>1648</v>
      </c>
      <c r="B1686" t="str">
        <f>VLOOKUP(A1686,SOURCE!B:S,15,0)</f>
        <v>ITM_XCIRC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ITM_XCIRC                   1648</v>
      </c>
    </row>
    <row r="1687" spans="1:4">
      <c r="A1687">
        <f t="shared" si="31"/>
        <v>1649</v>
      </c>
      <c r="B1687" t="str">
        <f>VLOOKUP(A1687,SOURCE!B:S,15,0)</f>
        <v>ITM_XtoDATE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ITM_XtoDATE                 1649</v>
      </c>
    </row>
    <row r="1688" spans="1:4">
      <c r="A1688">
        <f t="shared" si="31"/>
        <v>1650</v>
      </c>
      <c r="B1688" t="str">
        <f>VLOOKUP(A1688,SOURCE!B:S,15,0)</f>
        <v>ITM_XtoALPHA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ITM_XtoALPHA                1650</v>
      </c>
    </row>
    <row r="1689" spans="1:4">
      <c r="A1689">
        <f t="shared" si="31"/>
        <v>1651</v>
      </c>
      <c r="B1689" t="str">
        <f>VLOOKUP(A1689,SOURCE!B:S,15,0)</f>
        <v>ITM_M_QR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ITM_M_QR                    1651</v>
      </c>
    </row>
    <row r="1690" spans="1:4">
      <c r="A1690">
        <f t="shared" si="31"/>
        <v>1652</v>
      </c>
      <c r="B1690" t="str">
        <f>VLOOKUP(A1690,SOURCE!B:S,15,0)</f>
        <v>ITM_YEAR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ITM_YEAR                    1652</v>
      </c>
    </row>
    <row r="1691" spans="1:4">
      <c r="A1691">
        <f t="shared" si="31"/>
        <v>1653</v>
      </c>
      <c r="B1691" t="str">
        <f>VLOOKUP(A1691,SOURCE!B:S,15,0)</f>
        <v>ITM_YCIRC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ITM_YCIRC                   1653</v>
      </c>
    </row>
    <row r="1692" spans="1:4">
      <c r="A1692">
        <f t="shared" si="31"/>
        <v>1654</v>
      </c>
      <c r="B1692" t="str">
        <f>VLOOKUP(A1692,SOURCE!B:S,15,0)</f>
        <v>ITM_YMD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ITM_YMD                     1654</v>
      </c>
    </row>
    <row r="1693" spans="1:4">
      <c r="A1693">
        <f t="shared" si="31"/>
        <v>1655</v>
      </c>
      <c r="B1693" t="str">
        <f>VLOOKUP(A1693,SOURCE!B:S,15,0)</f>
        <v>ITM_Yex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ITM_Yex                     1655</v>
      </c>
    </row>
    <row r="1694" spans="1:4">
      <c r="A1694">
        <f t="shared" si="31"/>
        <v>1656</v>
      </c>
      <c r="B1694" t="str">
        <f>VLOOKUP(A1694,SOURCE!B:S,15,0)</f>
        <v>ITM_Zex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ITM_Zex                     1656</v>
      </c>
    </row>
    <row r="1695" spans="1:4">
      <c r="A1695">
        <f t="shared" si="31"/>
        <v>1657</v>
      </c>
      <c r="B1695" t="str">
        <f>VLOOKUP(A1695,SOURCE!B:S,15,0)</f>
        <v>ITM_ALPHALENG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ITM_ALPHALENG               1657</v>
      </c>
    </row>
    <row r="1696" spans="1:4">
      <c r="A1696">
        <f t="shared" si="31"/>
        <v>1658</v>
      </c>
      <c r="B1696" t="str">
        <f>VLOOKUP(A1696,SOURCE!B:S,15,0)</f>
        <v>ITM_XMAX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ITM_XMAX                    1658</v>
      </c>
    </row>
    <row r="1697" spans="1:4">
      <c r="A1697">
        <f t="shared" si="31"/>
        <v>1659</v>
      </c>
      <c r="B1697" t="str">
        <f>VLOOKUP(A1697,SOURCE!B:S,15,0)</f>
        <v>ITM_XMIN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ITM_XMIN                    1659</v>
      </c>
    </row>
    <row r="1698" spans="1:4">
      <c r="A1698">
        <f t="shared" si="31"/>
        <v>1660</v>
      </c>
      <c r="B1698" t="str">
        <f>VLOOKUP(A1698,SOURCE!B:S,15,0)</f>
        <v>ITM_ALPHAPOS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ITM_ALPHAPOS                1660</v>
      </c>
    </row>
    <row r="1699" spans="1:4">
      <c r="A1699">
        <f t="shared" si="31"/>
        <v>1661</v>
      </c>
      <c r="B1699" t="str">
        <f>VLOOKUP(A1699,SOURCE!B:S,15,0)</f>
        <v>ITM_ALPHARL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ITM_ALPHARL                 1661</v>
      </c>
    </row>
    <row r="1700" spans="1:4">
      <c r="A1700">
        <f t="shared" si="31"/>
        <v>1662</v>
      </c>
      <c r="B1700" t="str">
        <f>VLOOKUP(A1700,SOURCE!B:S,15,0)</f>
        <v>ITM_ALPHARR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ITM_ALPHARR                 1662</v>
      </c>
    </row>
    <row r="1701" spans="1:4">
      <c r="A1701">
        <f t="shared" si="31"/>
        <v>1663</v>
      </c>
      <c r="B1701" t="str">
        <f>VLOOKUP(A1701,SOURCE!B:S,15,0)</f>
        <v>ITM_ALPHASL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ITM_ALPHASL                 1663</v>
      </c>
    </row>
    <row r="1702" spans="1:4">
      <c r="A1702">
        <f t="shared" si="31"/>
        <v>1664</v>
      </c>
      <c r="B1702" t="str">
        <f>VLOOKUP(A1702,SOURCE!B:S,15,0)</f>
        <v>ITM_ALPHASR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ITM_ALPHASR                 1664</v>
      </c>
    </row>
    <row r="1703" spans="1:4">
      <c r="A1703">
        <f t="shared" si="31"/>
        <v>1665</v>
      </c>
      <c r="B1703" t="str">
        <f>VLOOKUP(A1703,SOURCE!B:S,15,0)</f>
        <v>ITM_ALPHAtoX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ITM_ALPHAtoX                1665</v>
      </c>
    </row>
    <row r="1704" spans="1:4">
      <c r="A1704">
        <f t="shared" si="31"/>
        <v>1666</v>
      </c>
      <c r="B1704" t="str">
        <f>VLOOKUP(A1704,SOURCE!B:S,15,0)</f>
        <v>ITM_BETAXY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ITM_BETAXY                  1666</v>
      </c>
    </row>
    <row r="1705" spans="1:4">
      <c r="A1705">
        <f t="shared" si="31"/>
        <v>1667</v>
      </c>
      <c r="B1705" t="str">
        <f>VLOOKUP(A1705,SOURCE!B:S,15,0)</f>
        <v>ITM_gammaXY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ITM_gammaXY                 1667</v>
      </c>
    </row>
    <row r="1706" spans="1:4">
      <c r="A1706">
        <f t="shared" si="31"/>
        <v>1668</v>
      </c>
      <c r="B1706" t="str">
        <f>VLOOKUP(A1706,SOURCE!B:S,15,0)</f>
        <v>ITM_GAMMAXY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ITM_GAMMAXY                 1668</v>
      </c>
    </row>
    <row r="1707" spans="1:4">
      <c r="A1707">
        <f t="shared" si="31"/>
        <v>1669</v>
      </c>
      <c r="B1707" t="str">
        <f>VLOOKUP(A1707,SOURCE!B:S,15,0)</f>
        <v>ITM_GAMMAX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ITM_GAMMAX                  1669</v>
      </c>
    </row>
    <row r="1708" spans="1:4">
      <c r="A1708">
        <f t="shared" si="31"/>
        <v>1670</v>
      </c>
      <c r="B1708" t="str">
        <f>VLOOKUP(A1708,SOURCE!B:S,15,0)</f>
        <v>ITM_YYX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ITM_YYX                     1670</v>
      </c>
    </row>
    <row r="1709" spans="1:4">
      <c r="A1709">
        <f t="shared" si="31"/>
        <v>1671</v>
      </c>
      <c r="B1709" t="str">
        <f>VLOOKUP(A1709,SOURCE!B:S,15,0)</f>
        <v>ITM_DELTAPC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ITM_DELTAPC                 1671</v>
      </c>
    </row>
    <row r="1710" spans="1:4">
      <c r="A1710">
        <f t="shared" si="31"/>
        <v>1672</v>
      </c>
      <c r="B1710" t="str">
        <f>VLOOKUP(A1710,SOURCE!B:S,15,0)</f>
        <v>ITM_SCATTFACT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ITM_SCATTFACT               1672</v>
      </c>
    </row>
    <row r="1711" spans="1:4">
      <c r="A1711">
        <f t="shared" si="31"/>
        <v>1673</v>
      </c>
      <c r="B1711" t="str">
        <f>VLOOKUP(A1711,SOURCE!B:S,15,0)</f>
        <v>ITM_SCATTFACTm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ITM_SCATTFACTm              1673</v>
      </c>
    </row>
    <row r="1712" spans="1:4">
      <c r="A1712">
        <f t="shared" si="31"/>
        <v>1674</v>
      </c>
      <c r="B1712" t="str">
        <f>VLOOKUP(A1712,SOURCE!B:S,15,0)</f>
        <v>ITM_SCATTFACTp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ITM_SCATTFACTp              1674</v>
      </c>
    </row>
    <row r="1713" spans="1:4">
      <c r="A1713">
        <f t="shared" si="31"/>
        <v>1675</v>
      </c>
      <c r="B1713" t="str">
        <f>VLOOKUP(A1713,SOURCE!B:S,15,0)</f>
        <v>ITM_zetaX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ITM_zetaX                   1675</v>
      </c>
    </row>
    <row r="1714" spans="1:4">
      <c r="A1714">
        <f t="shared" si="31"/>
        <v>1676</v>
      </c>
      <c r="B1714" t="str">
        <f>VLOOKUP(A1714,SOURCE!B:S,15,0)</f>
        <v>ITM_PIn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ITM_PIn                     1676</v>
      </c>
    </row>
    <row r="1715" spans="1:4">
      <c r="A1715">
        <f t="shared" si="31"/>
        <v>1677</v>
      </c>
      <c r="B1715" t="str">
        <f>VLOOKUP(A1715,SOURCE!B:S,15,0)</f>
        <v>ITM_SIGMAn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ITM_SIGMAn                  1677</v>
      </c>
    </row>
    <row r="1716" spans="1:4">
      <c r="A1716">
        <f t="shared" si="31"/>
        <v>1678</v>
      </c>
      <c r="B1716" t="str">
        <f>VLOOKUP(A1716,SOURCE!B:S,15,0)</f>
        <v>ITM_STDDEV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ITM_STDDEV                  1678</v>
      </c>
    </row>
    <row r="1717" spans="1:4">
      <c r="A1717">
        <f t="shared" si="31"/>
        <v>1679</v>
      </c>
      <c r="B1717" t="str">
        <f>VLOOKUP(A1717,SOURCE!B:S,15,0)</f>
        <v>ITM_STDDEVPOP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ITM_STDDEVPOP               1679</v>
      </c>
    </row>
    <row r="1718" spans="1:4">
      <c r="A1718">
        <f t="shared" si="31"/>
        <v>1680</v>
      </c>
      <c r="B1718" t="str">
        <f>VLOOKUP(A1718,SOURCE!B:S,15,0)</f>
        <v>ITM_RANI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ITM_RANI                    1680</v>
      </c>
    </row>
    <row r="1719" spans="1:4">
      <c r="A1719">
        <f t="shared" si="31"/>
        <v>1681</v>
      </c>
      <c r="B1719" t="str">
        <f>VLOOKUP(A1719,SOURCE!B:S,15,0)</f>
        <v>ITM_PRINTERX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ITM_PRINTERX                1681</v>
      </c>
    </row>
    <row r="1720" spans="1:4">
      <c r="A1720">
        <f t="shared" si="31"/>
        <v>1682</v>
      </c>
      <c r="B1720" t="str">
        <f>VLOOKUP(A1720,SOURCE!B:S,15,0)</f>
        <v>ITM_RANGE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ITM_RANGE                   1682</v>
      </c>
    </row>
    <row r="1721" spans="1:4">
      <c r="A1721">
        <f t="shared" si="31"/>
        <v>1683</v>
      </c>
      <c r="B1721" t="str">
        <f>VLOOKUP(A1721,SOURCE!B:S,15,0)</f>
        <v>ITM_GETRANGE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ITM_GETRANGE                1683</v>
      </c>
    </row>
    <row r="1722" spans="1:4">
      <c r="A1722">
        <f t="shared" si="31"/>
        <v>1684</v>
      </c>
      <c r="B1722" t="str">
        <f>VLOOKUP(A1722,SOURCE!B:S,15,0)</f>
        <v>ITM_M1X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ITM_M1X                     1684</v>
      </c>
    </row>
    <row r="1723" spans="1:4">
      <c r="A1723">
        <f t="shared" si="31"/>
        <v>1685</v>
      </c>
      <c r="B1723" t="str">
        <f>VLOOKUP(A1723,SOURCE!B:S,15,0)</f>
        <v>ITM_XMOD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ITM_XMOD                    1685</v>
      </c>
    </row>
    <row r="1724" spans="1:4">
      <c r="A1724">
        <f t="shared" si="31"/>
        <v>1686</v>
      </c>
      <c r="B1724" t="str">
        <f>VLOOKUP(A1724,SOURCE!B:S,15,0)</f>
        <v>ITM_toDATE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ITM_toDATE                  1686</v>
      </c>
    </row>
    <row r="1725" spans="1:4">
      <c r="A1725">
        <f t="shared" si="31"/>
        <v>1687</v>
      </c>
      <c r="B1725" t="str">
        <f>VLOOKUP(A1725,SOURCE!B:S,15,0)</f>
        <v>ITM_sn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ITM_sn                      1687</v>
      </c>
    </row>
    <row r="1726" spans="1:4">
      <c r="A1726">
        <f t="shared" si="31"/>
        <v>1688</v>
      </c>
      <c r="B1726" t="str">
        <f>VLOOKUP(A1726,SOURCE!B:S,15,0)</f>
        <v>ITM_cn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ITM_cn                      1688</v>
      </c>
    </row>
    <row r="1727" spans="1:4">
      <c r="A1727">
        <f t="shared" si="31"/>
        <v>1689</v>
      </c>
      <c r="B1727" t="str">
        <f>VLOOKUP(A1727,SOURCE!B:S,15,0)</f>
        <v>ITM_dn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ITM_dn                      1689</v>
      </c>
    </row>
    <row r="1728" spans="1:4">
      <c r="A1728">
        <f t="shared" si="31"/>
        <v>1690</v>
      </c>
      <c r="B1728" t="str">
        <f>VLOOKUP(A1728,SOURCE!B:S,15,0)</f>
        <v>ITM_toHR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ITM_toHR                    1690</v>
      </c>
    </row>
    <row r="1729" spans="1:4">
      <c r="A1729">
        <f t="shared" si="31"/>
        <v>1691</v>
      </c>
      <c r="B1729" t="str">
        <f>VLOOKUP(A1729,SOURCE!B:S,15,0)</f>
        <v>ITM_toHMS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ITM_toHMS                   1691</v>
      </c>
    </row>
    <row r="1730" spans="1:4">
      <c r="A1730">
        <f t="shared" si="31"/>
        <v>1692</v>
      </c>
      <c r="B1730" t="str">
        <f>VLOOKUP(A1730,SOURCE!B:S,15,0)</f>
        <v>ITM_toINT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ITM_toINT                   1692</v>
      </c>
    </row>
    <row r="1731" spans="1:4">
      <c r="A1731">
        <f t="shared" si="31"/>
        <v>1693</v>
      </c>
      <c r="B1731" t="str">
        <f>VLOOKUP(A1731,SOURCE!B:S,15,0)</f>
        <v>ITM_toPOL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ITM_toPOL                   1693</v>
      </c>
    </row>
    <row r="1732" spans="1:4">
      <c r="A1732">
        <f t="shared" si="31"/>
        <v>1694</v>
      </c>
      <c r="B1732" t="str">
        <f>VLOOKUP(A1732,SOURCE!B:S,15,0)</f>
        <v>ITM_toREAL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ITM_toREAL                  1694</v>
      </c>
    </row>
    <row r="1733" spans="1:4">
      <c r="A1733">
        <f t="shared" si="31"/>
        <v>1695</v>
      </c>
      <c r="B1733" t="str">
        <f>VLOOKUP(A1733,SOURCE!B:S,15,0)</f>
        <v>ITM_toREC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ITM_toREC                   1695</v>
      </c>
    </row>
    <row r="1734" spans="1:4">
      <c r="A1734">
        <f t="shared" si="31"/>
        <v>1696</v>
      </c>
      <c r="B1734" t="str">
        <f>VLOOKUP(A1734,SOURCE!B:S,15,0)</f>
        <v>ITM_SHUFFLE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ITM_SHUFFLE                 1696</v>
      </c>
    </row>
    <row r="1735" spans="1:4">
      <c r="A1735">
        <f t="shared" si="31"/>
        <v>1697</v>
      </c>
      <c r="B1735" t="str">
        <f>VLOOKUP(A1735,SOURCE!B:S,15,0)</f>
        <v>ITM_PC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                      1697</v>
      </c>
    </row>
    <row r="1736" spans="1:4">
      <c r="A1736">
        <f t="shared" si="31"/>
        <v>1698</v>
      </c>
      <c r="B1736" t="str">
        <f>VLOOKUP(A1736,SOURCE!B:S,15,0)</f>
        <v>ITM_PCMRR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ITM_PCMRR                   1698</v>
      </c>
    </row>
    <row r="1737" spans="1:4">
      <c r="A1737">
        <f t="shared" si="31"/>
        <v>1699</v>
      </c>
      <c r="B1737" t="str">
        <f>VLOOKUP(A1737,SOURCE!B:S,15,0)</f>
        <v>ITM_PCT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ITM_PCT                     1699</v>
      </c>
    </row>
    <row r="1738" spans="1:4">
      <c r="A1738">
        <f t="shared" si="31"/>
        <v>1700</v>
      </c>
      <c r="B1738" t="str">
        <f>VLOOKUP(A1738,SOURCE!B:S,15,0)</f>
        <v>ITM_PCSIGMA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ITM_PCSIGMA                 1700</v>
      </c>
    </row>
    <row r="1739" spans="1:4">
      <c r="A1739">
        <f t="shared" si="31"/>
        <v>1701</v>
      </c>
      <c r="B1739" t="str">
        <f>VLOOKUP(A1739,SOURCE!B:S,15,0)</f>
        <v>ITM_PCPMG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ITM_PCPMG                   1701</v>
      </c>
    </row>
    <row r="1740" spans="1:4">
      <c r="A1740">
        <f t="shared" ref="A1740:A1803" si="32">C1739</f>
        <v>1702</v>
      </c>
      <c r="B1740" t="str">
        <f>VLOOKUP(A1740,SOURCE!B:S,15,0)</f>
        <v>ITM_INTEGRAL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ITM_INTEGRAL                1702</v>
      </c>
    </row>
    <row r="1741" spans="1:4">
      <c r="A1741">
        <f t="shared" si="32"/>
        <v>1703</v>
      </c>
      <c r="B1741" t="str">
        <f>VLOOKUP(A1741,SOURCE!B:S,15,0)</f>
        <v>ITM_PMOD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ITM_PMOD                    1703</v>
      </c>
    </row>
    <row r="1742" spans="1:4">
      <c r="A1742">
        <f t="shared" si="32"/>
        <v>1704</v>
      </c>
      <c r="B1742" t="str">
        <f>VLOOKUP(A1742,SOURCE!B:S,15,0)</f>
        <v>ITM_M_DET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ITM_M_DET                   1704</v>
      </c>
    </row>
    <row r="1743" spans="1:4">
      <c r="A1743">
        <f t="shared" si="32"/>
        <v>1705</v>
      </c>
      <c r="B1743" t="str">
        <f>VLOOKUP(A1743,SOURCE!B:S,15,0)</f>
        <v>ITM_PARALLEL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ITM_PARALLEL                1705</v>
      </c>
    </row>
    <row r="1744" spans="1:4">
      <c r="A1744">
        <f t="shared" si="32"/>
        <v>1706</v>
      </c>
      <c r="B1744" t="str">
        <f>VLOOKUP(A1744,SOURCE!B:S,15,0)</f>
        <v>ITM_M_TRANSP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ITM_M_TRANSP                1706</v>
      </c>
    </row>
    <row r="1745" spans="1:4">
      <c r="A1745">
        <f t="shared" si="32"/>
        <v>1707</v>
      </c>
      <c r="B1745" t="str">
        <f>VLOOKUP(A1745,SOURCE!B:S,15,0)</f>
        <v>ITM_M_INV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ITM_M_INV                   1707</v>
      </c>
    </row>
    <row r="1746" spans="1:4">
      <c r="A1746">
        <f t="shared" si="32"/>
        <v>1708</v>
      </c>
      <c r="B1746" t="str">
        <f>VLOOKUP(A1746,SOURCE!B:S,15,0)</f>
        <v>ITM_ARG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ITM_ARG                     1708</v>
      </c>
    </row>
    <row r="1747" spans="1:4">
      <c r="A1747">
        <f t="shared" si="32"/>
        <v>1709</v>
      </c>
      <c r="B1747" t="str">
        <f>VLOOKUP(A1747,SOURCE!B:S,15,0)</f>
        <v>ITM_PRINTERADV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ITM_PRINTERADV              1709</v>
      </c>
    </row>
    <row r="1748" spans="1:4">
      <c r="A1748">
        <f t="shared" si="32"/>
        <v>1710</v>
      </c>
      <c r="B1748" t="str">
        <f>VLOOKUP(A1748,SOURCE!B:S,15,0)</f>
        <v>ITM_PRINTERCHAR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ITM_PRINTERCHAR             1710</v>
      </c>
    </row>
    <row r="1749" spans="1:4">
      <c r="A1749">
        <f t="shared" si="32"/>
        <v>1711</v>
      </c>
      <c r="B1749" t="str">
        <f>VLOOKUP(A1749,SOURCE!B:S,15,0)</f>
        <v>ITM_PRINTERDLAY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ITM_PRINTERDLAY             1711</v>
      </c>
    </row>
    <row r="1750" spans="1:4">
      <c r="A1750">
        <f t="shared" si="32"/>
        <v>1712</v>
      </c>
      <c r="B1750" t="str">
        <f>VLOOKUP(A1750,SOURCE!B:S,15,0)</f>
        <v>ITM_PRINTERLCD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ITM_PRINTERLCD              1712</v>
      </c>
    </row>
    <row r="1751" spans="1:4">
      <c r="A1751">
        <f t="shared" si="32"/>
        <v>1713</v>
      </c>
      <c r="B1751" t="str">
        <f>VLOOKUP(A1751,SOURCE!B:S,15,0)</f>
        <v>ITM_PRINTERMODE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ITM_PRINTERMODE             1713</v>
      </c>
    </row>
    <row r="1752" spans="1:4">
      <c r="A1752">
        <f t="shared" si="32"/>
        <v>1714</v>
      </c>
      <c r="B1752" t="str">
        <f>VLOOKUP(A1752,SOURCE!B:S,15,0)</f>
        <v>ITM_PRINTERPROG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ITM_PRINTERPROG             1714</v>
      </c>
    </row>
    <row r="1753" spans="1:4">
      <c r="A1753">
        <f t="shared" si="32"/>
        <v>1715</v>
      </c>
      <c r="B1753" t="str">
        <f>VLOOKUP(A1753,SOURCE!B:S,15,0)</f>
        <v>ITM_PRINTERR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                1715</v>
      </c>
    </row>
    <row r="1754" spans="1:4">
      <c r="A1754">
        <f t="shared" si="32"/>
        <v>1716</v>
      </c>
      <c r="B1754" t="str">
        <f>VLOOKUP(A1754,SOURCE!B:S,15,0)</f>
        <v>ITM_PRINTERREGS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ITM_PRINTERREGS             1716</v>
      </c>
    </row>
    <row r="1755" spans="1:4">
      <c r="A1755">
        <f t="shared" si="32"/>
        <v>1717</v>
      </c>
      <c r="B1755" t="str">
        <f>VLOOKUP(A1755,SOURCE!B:S,15,0)</f>
        <v>ITM_PRINTERSTK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ITM_PRINTERSTK              1717</v>
      </c>
    </row>
    <row r="1756" spans="1:4">
      <c r="A1756">
        <f t="shared" si="32"/>
        <v>1718</v>
      </c>
      <c r="B1756" t="str">
        <f>VLOOKUP(A1756,SOURCE!B:S,15,0)</f>
        <v>ITM_PRINTERTAB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ITM_PRINTERTAB              1718</v>
      </c>
    </row>
    <row r="1757" spans="1:4">
      <c r="A1757">
        <f t="shared" si="32"/>
        <v>1719</v>
      </c>
      <c r="B1757" t="str">
        <f>VLOOKUP(A1757,SOURCE!B:S,15,0)</f>
        <v>ITM_PRINTERUSER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ITM_PRINTERUSER             1719</v>
      </c>
    </row>
    <row r="1758" spans="1:4">
      <c r="A1758">
        <f t="shared" si="32"/>
        <v>1720</v>
      </c>
      <c r="B1758" t="str">
        <f>VLOOKUP(A1758,SOURCE!B:S,15,0)</f>
        <v>ITM_PRINTERWIDTH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ITM_PRINTERWIDTH            1720</v>
      </c>
    </row>
    <row r="1759" spans="1:4">
      <c r="A1759">
        <f t="shared" si="32"/>
        <v>1721</v>
      </c>
      <c r="B1759" t="str">
        <f>VLOOKUP(A1759,SOURCE!B:S,15,0)</f>
        <v>ITM_PRINTERSIGMA</v>
      </c>
      <c r="C1759">
        <f>IF(
ISNUMBER(INDEX(SOURCE!B:B,MATCH(A1759,SOURCE!B:B,0)+1)),
  VALUE(INDEX(SOURCE!B:B,MATCH(A1759,SOURCE!B:B,0)+1)),
  "")</f>
        <v>1722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ITM_PRINTERSIGMA            1721</v>
      </c>
    </row>
    <row r="1760" spans="1:4">
      <c r="A1760">
        <f t="shared" si="32"/>
        <v>1722</v>
      </c>
      <c r="B1760" t="str">
        <f>VLOOKUP(A1760,SOURCE!B:S,15,0)</f>
        <v>ITM_PRINTERHASH</v>
      </c>
      <c r="C1760">
        <f>IF(
ISNUMBER(INDEX(SOURCE!B:B,MATCH(A1760,SOURCE!B:B,0)+1)),
  VALUE(INDEX(SOURCE!B:B,MATCH(A1760,SOURCE!B:B,0)+1)),
  "")</f>
        <v>1722.01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>#define ITM_PRINTERHASH             1722</v>
      </c>
    </row>
    <row r="1761" spans="1:4">
      <c r="A1761">
        <f t="shared" si="32"/>
        <v>1722.01</v>
      </c>
      <c r="B1761" t="str">
        <f>VLOOKUP(A1761,SOURCE!B:S,15,0)</f>
        <v/>
      </c>
      <c r="C1761">
        <f>IF(
ISNUMBER(INDEX(SOURCE!B:B,MATCH(A1761,SOURCE!B:B,0)+1)),
  VALUE(INDEX(SOURCE!B:B,MATCH(A1761,SOURCE!B:B,0)+1)),
  "")</f>
        <v>1723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/>
      </c>
    </row>
    <row r="1762" spans="1:4">
      <c r="A1762">
        <f t="shared" si="32"/>
        <v>1723</v>
      </c>
      <c r="B1762" t="str">
        <f>VLOOKUP(A1762,SOURCE!B:S,15,0)</f>
        <v>ITM_FBR</v>
      </c>
      <c r="C1762">
        <f>IF(
ISNUMBER(INDEX(SOURCE!B:B,MATCH(A1762,SOURCE!B:B,0)+1)),
  VALUE(INDEX(SOURCE!B:B,MATCH(A1762,SOURCE!B:B,0)+1)),
  "")</f>
        <v>1723.01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>#define ITM_FBR                     1723</v>
      </c>
    </row>
    <row r="1763" spans="1:4">
      <c r="A1763">
        <f t="shared" si="32"/>
        <v>1723.01</v>
      </c>
      <c r="B1763" t="str">
        <f>VLOOKUP(A1763,SOURCE!B:S,15,0)</f>
        <v/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/>
      </c>
    </row>
    <row r="1764" spans="1:4">
      <c r="A1764">
        <f t="shared" si="32"/>
        <v>1724</v>
      </c>
      <c r="B1764" t="str">
        <f>VLOOKUP(A1764,SOURCE!B:S,15,0)</f>
        <v>ITM_UNDO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ITM_UNDO                    1724</v>
      </c>
    </row>
    <row r="1765" spans="1:4">
      <c r="A1765">
        <f t="shared" si="32"/>
        <v>1725</v>
      </c>
      <c r="B1765" t="str">
        <f>VLOOKUP(A1765,SOURCE!B:S,15,0)</f>
        <v>ITM_PR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ITM_PR                      1725</v>
      </c>
    </row>
    <row r="1766" spans="1:4">
      <c r="A1766">
        <f t="shared" si="32"/>
        <v>1726</v>
      </c>
      <c r="B1766" t="str">
        <f>VLOOKUP(A1766,SOURCE!B:S,15,0)</f>
        <v>ITM_RS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ITM_RS                      1726</v>
      </c>
    </row>
    <row r="1767" spans="1:4">
      <c r="A1767">
        <f t="shared" si="32"/>
        <v>1727</v>
      </c>
      <c r="B1767" t="str">
        <f>VLOOKUP(A1767,SOURCE!B:S,15,0)</f>
        <v>ITM_Kk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ITM_Kk                      1727</v>
      </c>
    </row>
    <row r="1768" spans="1:4">
      <c r="A1768">
        <f t="shared" si="32"/>
        <v>1728</v>
      </c>
      <c r="B1768" t="str">
        <f>VLOOKUP(A1768,SOURCE!B:S,15,0)</f>
        <v>ITM_Ek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ITM_Ek                      1728</v>
      </c>
    </row>
    <row r="1769" spans="1:4">
      <c r="A1769">
        <f t="shared" si="32"/>
        <v>1729</v>
      </c>
      <c r="B1769" t="str">
        <f>VLOOKUP(A1769,SOURCE!B:S,15,0)</f>
        <v>ITM_PInk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ITM_PInk                    1729</v>
      </c>
    </row>
    <row r="1770" spans="1:4">
      <c r="A1770">
        <f t="shared" si="32"/>
        <v>1730</v>
      </c>
      <c r="B1770" t="str">
        <f>VLOOKUP(A1770,SOURCE!B:S,15,0)</f>
        <v>ITM_USERMODE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ITM_USERMODE                1730</v>
      </c>
    </row>
    <row r="1771" spans="1:4">
      <c r="A1771">
        <f t="shared" si="32"/>
        <v>1731</v>
      </c>
      <c r="B1771" t="str">
        <f>VLOOKUP(A1771,SOURCE!B:S,15,0)</f>
        <v>ITM_CC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ITM_CC                      1731</v>
      </c>
    </row>
    <row r="1772" spans="1:4">
      <c r="A1772">
        <f t="shared" si="32"/>
        <v>1732</v>
      </c>
      <c r="B1772" t="str">
        <f>VLOOKUP(A1772,SOURCE!B:S,15,0)</f>
        <v>ITM_SHIFTf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ITM_SHIFTf                  1732</v>
      </c>
    </row>
    <row r="1773" spans="1:4">
      <c r="A1773">
        <f t="shared" si="32"/>
        <v>1733</v>
      </c>
      <c r="B1773" t="str">
        <f>VLOOKUP(A1773,SOURCE!B:S,15,0)</f>
        <v>ITM_SHIFTg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ITM_SHIFTg                  1733</v>
      </c>
    </row>
    <row r="1774" spans="1:4">
      <c r="A1774">
        <f t="shared" si="32"/>
        <v>1734</v>
      </c>
      <c r="B1774" t="str">
        <f>VLOOKUP(A1774,SOURCE!B:S,15,0)</f>
        <v>ITM_UP1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ITM_UP1                     1734</v>
      </c>
    </row>
    <row r="1775" spans="1:4">
      <c r="A1775">
        <f t="shared" si="32"/>
        <v>1735</v>
      </c>
      <c r="B1775" t="str">
        <f>VLOOKUP(A1775,SOURCE!B:S,15,0)</f>
        <v>ITM_BST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ITM_BST                     1735</v>
      </c>
    </row>
    <row r="1776" spans="1:4">
      <c r="A1776">
        <f t="shared" si="32"/>
        <v>1736</v>
      </c>
      <c r="B1776" t="str">
        <f>VLOOKUP(A1776,SOURCE!B:S,15,0)</f>
        <v>ITM_DOWN1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ITM_DOWN1                   1736</v>
      </c>
    </row>
    <row r="1777" spans="1:4">
      <c r="A1777">
        <f t="shared" si="32"/>
        <v>1737</v>
      </c>
      <c r="B1777" t="str">
        <f>VLOOKUP(A1777,SOURCE!B:S,15,0)</f>
        <v>ITM_SST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ITM_SST                     1737</v>
      </c>
    </row>
    <row r="1778" spans="1:4">
      <c r="A1778">
        <f t="shared" si="32"/>
        <v>1738</v>
      </c>
      <c r="B1778" t="str">
        <f>VLOOKUP(A1778,SOURCE!B:S,15,0)</f>
        <v>ITM_EXIT1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ITM_EXIT1                   1738</v>
      </c>
    </row>
    <row r="1779" spans="1:4">
      <c r="A1779">
        <f t="shared" si="32"/>
        <v>1739</v>
      </c>
      <c r="B1779" t="str">
        <f>VLOOKUP(A1779,SOURCE!B:S,15,0)</f>
        <v>ITM_BACKSPACE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ITM_BACKSPACE               1739</v>
      </c>
    </row>
    <row r="1780" spans="1:4">
      <c r="A1780">
        <f t="shared" si="32"/>
        <v>1740</v>
      </c>
      <c r="B1780" t="str">
        <f>VLOOKUP(A1780,SOURCE!B:S,15,0)</f>
        <v>ITM_1740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ITM_1740                    1740</v>
      </c>
    </row>
    <row r="1781" spans="1:4">
      <c r="A1781">
        <f t="shared" si="32"/>
        <v>1741</v>
      </c>
      <c r="B1781" t="str">
        <f>VLOOKUP(A1781,SOURCE!B:S,15,0)</f>
        <v>ITM_AIM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ITM_AIM                     1741</v>
      </c>
    </row>
    <row r="1782" spans="1:4">
      <c r="A1782">
        <f t="shared" si="32"/>
        <v>1742</v>
      </c>
      <c r="B1782" t="str">
        <f>VLOOKUP(A1782,SOURCE!B:S,15,0)</f>
        <v>ITM_dotD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ITM_dotD                    1742</v>
      </c>
    </row>
    <row r="1783" spans="1:4">
      <c r="A1783">
        <f t="shared" si="32"/>
        <v>1743</v>
      </c>
      <c r="B1783" t="str">
        <f>VLOOKUP(A1783,SOURCE!B:S,15,0)</f>
        <v>ITM_SHOW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ITM_SHOW                    1743</v>
      </c>
    </row>
    <row r="1784" spans="1:4">
      <c r="A1784">
        <f t="shared" si="32"/>
        <v>1744</v>
      </c>
      <c r="B1784" t="str">
        <f>VLOOKUP(A1784,SOURCE!B:S,15,0)</f>
        <v>ITM_SYSTEM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ITM_SYSTEM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2" priority="6" operator="notEqual">
      <formula>A1048576+1</formula>
    </cfRule>
  </conditionalFormatting>
  <conditionalFormatting sqref="A8:A2538">
    <cfRule type="cellIs" dxfId="1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/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1388</v>
      </c>
    </row>
    <row r="3" spans="1:2" ht="17">
      <c r="A3" s="12">
        <v>-11</v>
      </c>
      <c r="B3" s="14" t="s">
        <v>1389</v>
      </c>
    </row>
    <row r="4" spans="1:2" ht="17">
      <c r="A4" s="12">
        <v>-12</v>
      </c>
      <c r="B4" s="14" t="s">
        <v>1391</v>
      </c>
    </row>
    <row r="5" spans="1:2" ht="17">
      <c r="A5" s="12">
        <v>-13</v>
      </c>
      <c r="B5" s="14" t="s">
        <v>1390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workbookViewId="0"/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3804</v>
      </c>
    </row>
    <row r="2" spans="1:16">
      <c r="P2" t="s">
        <v>3885</v>
      </c>
    </row>
    <row r="3" spans="1:16">
      <c r="P3" t="s">
        <v>2238</v>
      </c>
    </row>
    <row r="4" spans="1:16">
      <c r="P4" t="s">
        <v>3886</v>
      </c>
    </row>
    <row r="5" spans="1:16">
      <c r="P5" t="s">
        <v>3889</v>
      </c>
    </row>
    <row r="6" spans="1:16">
      <c r="A6" s="6">
        <v>1931</v>
      </c>
      <c r="B6" s="11" t="s">
        <v>973</v>
      </c>
      <c r="C6" s="11" t="s">
        <v>973</v>
      </c>
      <c r="P6" t="s">
        <v>3890</v>
      </c>
    </row>
    <row r="7" spans="1:16">
      <c r="A7" s="6">
        <v>1932</v>
      </c>
      <c r="B7" s="11" t="s">
        <v>974</v>
      </c>
      <c r="C7" s="11" t="s">
        <v>974</v>
      </c>
      <c r="P7" t="s">
        <v>3891</v>
      </c>
    </row>
    <row r="8" spans="1:16">
      <c r="P8" t="s">
        <v>3892</v>
      </c>
    </row>
    <row r="9" spans="1:16">
      <c r="P9" t="s">
        <v>3893</v>
      </c>
    </row>
    <row r="10" spans="1:16">
      <c r="P10" t="s">
        <v>3894</v>
      </c>
    </row>
    <row r="11" spans="1:16">
      <c r="P11" t="s">
        <v>3895</v>
      </c>
    </row>
    <row r="12" spans="1:16">
      <c r="P12" t="s">
        <v>3896</v>
      </c>
    </row>
    <row r="13" spans="1:16">
      <c r="P13" t="s">
        <v>3897</v>
      </c>
    </row>
    <row r="14" spans="1:16">
      <c r="A14">
        <v>0</v>
      </c>
      <c r="B14" t="s">
        <v>1392</v>
      </c>
      <c r="C14" t="s">
        <v>1392</v>
      </c>
      <c r="D14" t="s">
        <v>2721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3898</v>
      </c>
    </row>
    <row r="15" spans="1:16">
      <c r="A15">
        <f>A14+4</f>
        <v>4</v>
      </c>
      <c r="B15" t="s">
        <v>1392</v>
      </c>
      <c r="C15" t="s">
        <v>1392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3899</v>
      </c>
    </row>
    <row r="16" spans="1:16">
      <c r="A16">
        <f t="shared" ref="A16:A29" si="1">A15+4</f>
        <v>8</v>
      </c>
      <c r="B16" t="s">
        <v>1392</v>
      </c>
      <c r="C16" t="s">
        <v>1392</v>
      </c>
      <c r="E16" t="str">
        <f t="shared" si="0"/>
        <v>ITM_NULL,ITM_NULL,ITM_FB01+11,ITM_FB01+10,ITM_FB01+9,ITM_FB01+8,</v>
      </c>
      <c r="P16" t="s">
        <v>3900</v>
      </c>
    </row>
    <row r="17" spans="1:16">
      <c r="A17">
        <f t="shared" si="1"/>
        <v>12</v>
      </c>
      <c r="B17" t="s">
        <v>1392</v>
      </c>
      <c r="C17" t="s">
        <v>1392</v>
      </c>
      <c r="E17" t="str">
        <f t="shared" si="0"/>
        <v>ITM_NULL,ITM_NULL,ITM_FB01+15,ITM_FB01+14,ITM_FB01+13,ITM_FB01+12,</v>
      </c>
      <c r="P17" t="s">
        <v>3901</v>
      </c>
    </row>
    <row r="18" spans="1:16">
      <c r="A18">
        <f t="shared" si="1"/>
        <v>16</v>
      </c>
      <c r="B18" t="s">
        <v>1392</v>
      </c>
      <c r="C18" t="s">
        <v>1392</v>
      </c>
      <c r="E18" t="str">
        <f t="shared" si="0"/>
        <v>ITM_NULL,ITM_NULL,ITM_FB01+19,ITM_FB01+18,ITM_FB01+17,ITM_FB01+16,</v>
      </c>
      <c r="P18" t="s">
        <v>3902</v>
      </c>
    </row>
    <row r="19" spans="1:16">
      <c r="A19">
        <f t="shared" si="1"/>
        <v>20</v>
      </c>
      <c r="B19" t="s">
        <v>1392</v>
      </c>
      <c r="C19" t="s">
        <v>1392</v>
      </c>
      <c r="E19" t="str">
        <f t="shared" si="0"/>
        <v>ITM_NULL,ITM_NULL,ITM_FB01+23,ITM_FB01+22,ITM_FB01+21,ITM_FB01+20,</v>
      </c>
      <c r="P19" t="s">
        <v>3903</v>
      </c>
    </row>
    <row r="20" spans="1:16">
      <c r="A20">
        <f t="shared" si="1"/>
        <v>24</v>
      </c>
      <c r="B20" t="s">
        <v>1392</v>
      </c>
      <c r="C20" t="s">
        <v>1392</v>
      </c>
      <c r="E20" t="str">
        <f t="shared" si="0"/>
        <v>ITM_NULL,ITM_NULL,ITM_FB01+27,ITM_FB01+26,ITM_FB01+25,ITM_FB01+24,</v>
      </c>
      <c r="P20" t="s">
        <v>3904</v>
      </c>
    </row>
    <row r="21" spans="1:16">
      <c r="A21">
        <f t="shared" si="1"/>
        <v>28</v>
      </c>
      <c r="B21" t="s">
        <v>1392</v>
      </c>
      <c r="C21" t="s">
        <v>1392</v>
      </c>
      <c r="E21" t="str">
        <f t="shared" si="0"/>
        <v>ITM_NULL,ITM_NULL,ITM_FB01+31,ITM_FB01+30,ITM_FB01+29,ITM_FB01+28,</v>
      </c>
      <c r="P21" t="s">
        <v>3905</v>
      </c>
    </row>
    <row r="22" spans="1:16">
      <c r="A22">
        <f t="shared" si="1"/>
        <v>32</v>
      </c>
      <c r="B22" t="s">
        <v>1392</v>
      </c>
      <c r="C22" t="s">
        <v>1392</v>
      </c>
      <c r="E22" t="str">
        <f t="shared" si="0"/>
        <v>ITM_NULL,ITM_NULL,ITM_FB01+35,ITM_FB01+34,ITM_FB01+33,ITM_FB01+32,</v>
      </c>
      <c r="P22" t="s">
        <v>3906</v>
      </c>
    </row>
    <row r="23" spans="1:16">
      <c r="A23">
        <f t="shared" si="1"/>
        <v>36</v>
      </c>
      <c r="B23" t="s">
        <v>1392</v>
      </c>
      <c r="C23" t="s">
        <v>1392</v>
      </c>
      <c r="E23" t="str">
        <f t="shared" si="0"/>
        <v>ITM_NULL,ITM_NULL,ITM_FB01+39,ITM_FB01+38,ITM_FB01+37,ITM_FB01+36,</v>
      </c>
      <c r="P23" t="s">
        <v>3907</v>
      </c>
    </row>
    <row r="24" spans="1:16">
      <c r="A24">
        <f t="shared" si="1"/>
        <v>40</v>
      </c>
      <c r="B24" t="s">
        <v>1392</v>
      </c>
      <c r="C24" t="s">
        <v>1392</v>
      </c>
      <c r="E24" t="str">
        <f t="shared" si="0"/>
        <v>ITM_NULL,ITM_NULL,ITM_FB01+43,ITM_FB01+42,ITM_FB01+41,ITM_FB01+40,</v>
      </c>
      <c r="P24" t="s">
        <v>3908</v>
      </c>
    </row>
    <row r="25" spans="1:16">
      <c r="A25">
        <f t="shared" si="1"/>
        <v>44</v>
      </c>
      <c r="B25" t="s">
        <v>1392</v>
      </c>
      <c r="C25" t="s">
        <v>1392</v>
      </c>
      <c r="E25" t="str">
        <f t="shared" si="0"/>
        <v>ITM_NULL,ITM_NULL,ITM_FB01+47,ITM_FB01+46,ITM_FB01+45,ITM_FB01+44,</v>
      </c>
      <c r="P25" t="s">
        <v>3909</v>
      </c>
    </row>
    <row r="26" spans="1:16">
      <c r="A26">
        <f t="shared" si="1"/>
        <v>48</v>
      </c>
      <c r="B26" t="s">
        <v>1392</v>
      </c>
      <c r="C26" t="s">
        <v>1392</v>
      </c>
      <c r="E26" t="str">
        <f t="shared" si="0"/>
        <v>ITM_NULL,ITM_NULL,ITM_FB01+51,ITM_FB01+50,ITM_FB01+49,ITM_FB01+48,</v>
      </c>
      <c r="P26" t="s">
        <v>3910</v>
      </c>
    </row>
    <row r="27" spans="1:16">
      <c r="A27">
        <f t="shared" si="1"/>
        <v>52</v>
      </c>
      <c r="B27" t="s">
        <v>1392</v>
      </c>
      <c r="C27" t="s">
        <v>1392</v>
      </c>
      <c r="E27" t="str">
        <f t="shared" si="0"/>
        <v>ITM_NULL,ITM_NULL,ITM_FB01+55,ITM_FB01+54,ITM_FB01+53,ITM_FB01+52,</v>
      </c>
      <c r="P27" t="s">
        <v>3911</v>
      </c>
    </row>
    <row r="28" spans="1:16">
      <c r="A28">
        <f t="shared" si="1"/>
        <v>56</v>
      </c>
      <c r="B28" t="s">
        <v>1392</v>
      </c>
      <c r="C28" t="s">
        <v>1392</v>
      </c>
      <c r="E28" t="str">
        <f t="shared" si="0"/>
        <v>ITM_NULL,ITM_NULL,ITM_FB01+59,ITM_FB01+58,ITM_FB01+57,ITM_FB01+56,</v>
      </c>
      <c r="P28" t="s">
        <v>3912</v>
      </c>
    </row>
    <row r="29" spans="1:16">
      <c r="A29">
        <f t="shared" si="1"/>
        <v>60</v>
      </c>
      <c r="B29" t="s">
        <v>1392</v>
      </c>
      <c r="C29" t="s">
        <v>1392</v>
      </c>
      <c r="E29" t="str">
        <f t="shared" si="0"/>
        <v>ITM_NULL,ITM_NULL,ITM_FB01+63,ITM_FB01+62,ITM_FB01+61,ITM_FB01+60,</v>
      </c>
      <c r="P29" t="s">
        <v>3913</v>
      </c>
    </row>
    <row r="30" spans="1:16">
      <c r="P30" t="s">
        <v>3914</v>
      </c>
    </row>
    <row r="31" spans="1:16">
      <c r="P31" t="s">
        <v>3915</v>
      </c>
    </row>
    <row r="32" spans="1:16">
      <c r="P32" t="s">
        <v>3916</v>
      </c>
    </row>
    <row r="33" spans="16:16">
      <c r="P33" t="s">
        <v>3917</v>
      </c>
    </row>
    <row r="34" spans="16:16">
      <c r="P34" t="s">
        <v>3918</v>
      </c>
    </row>
    <row r="35" spans="16:16">
      <c r="P35" t="s">
        <v>3919</v>
      </c>
    </row>
    <row r="36" spans="16:16">
      <c r="P36" t="s">
        <v>3920</v>
      </c>
    </row>
    <row r="37" spans="16:16">
      <c r="P37" t="s">
        <v>3921</v>
      </c>
    </row>
    <row r="38" spans="16:16">
      <c r="P38" t="s">
        <v>3969</v>
      </c>
    </row>
    <row r="39" spans="16:16">
      <c r="P39" t="s">
        <v>3970</v>
      </c>
    </row>
    <row r="40" spans="16:16">
      <c r="P40" t="s">
        <v>3922</v>
      </c>
    </row>
    <row r="41" spans="16:16">
      <c r="P41" t="s">
        <v>3923</v>
      </c>
    </row>
    <row r="42" spans="16:16">
      <c r="P42" t="s">
        <v>3924</v>
      </c>
    </row>
    <row r="43" spans="16:16">
      <c r="P43" t="s">
        <v>3925</v>
      </c>
    </row>
    <row r="44" spans="16:16">
      <c r="P44" t="s">
        <v>3926</v>
      </c>
    </row>
    <row r="45" spans="16:16">
      <c r="P45" t="s">
        <v>3927</v>
      </c>
    </row>
    <row r="46" spans="16:16">
      <c r="P46" t="s">
        <v>3928</v>
      </c>
    </row>
    <row r="47" spans="16:16">
      <c r="P47" t="s">
        <v>3929</v>
      </c>
    </row>
    <row r="48" spans="16:16">
      <c r="P48" t="s">
        <v>3930</v>
      </c>
    </row>
    <row r="49" spans="16:16">
      <c r="P49" t="s">
        <v>3931</v>
      </c>
    </row>
    <row r="50" spans="16:16">
      <c r="P50" t="s">
        <v>3932</v>
      </c>
    </row>
    <row r="51" spans="16:16">
      <c r="P51" t="s">
        <v>3933</v>
      </c>
    </row>
    <row r="52" spans="16:16">
      <c r="P52" t="s">
        <v>3934</v>
      </c>
    </row>
    <row r="53" spans="16:16">
      <c r="P53" t="s">
        <v>3935</v>
      </c>
    </row>
    <row r="54" spans="16:16">
      <c r="P54" t="s">
        <v>3936</v>
      </c>
    </row>
    <row r="55" spans="16:16">
      <c r="P55" t="s">
        <v>3937</v>
      </c>
    </row>
    <row r="56" spans="16:16">
      <c r="P56" t="s">
        <v>3938</v>
      </c>
    </row>
    <row r="57" spans="16:16">
      <c r="P57" t="s">
        <v>3939</v>
      </c>
    </row>
    <row r="58" spans="16:16">
      <c r="P58" t="s">
        <v>3940</v>
      </c>
    </row>
    <row r="59" spans="16:16">
      <c r="P59" t="s">
        <v>3941</v>
      </c>
    </row>
    <row r="60" spans="16:16">
      <c r="P60" t="s">
        <v>3942</v>
      </c>
    </row>
    <row r="61" spans="16:16">
      <c r="P61" t="s">
        <v>3971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2023-02-18T23:33:52Z</dcterms:modified>
</cp:coreProperties>
</file>